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372AB895-14C1-FC20-EB20-F1B4BCFD95AE}"/>
  <workbookPr updateLinks="never" codeName="ThisWorkbook" defaultThemeVersion="124226"/>
  <mc:AlternateContent xmlns:mc="http://schemas.openxmlformats.org/markup-compatibility/2006">
    <mc:Choice Requires="x15">
      <x15ac:absPath xmlns:x15ac="http://schemas.microsoft.com/office/spreadsheetml/2010/11/ac" url="C:\Users\EKR\Desktop\0.최진혁\1. 2025년\1. 지역개발\2. 월정리 마을단위특화개발사업\02. 월정달빛센터 조성공사\00. 달빛센터 조성 공사\04. 발주, 계약, 착공계\발주\2. 공사 원가계산서 및 용역 산출내역서\"/>
    </mc:Choice>
  </mc:AlternateContent>
  <xr:revisionPtr revIDLastSave="0" documentId="13_ncr:1_{96AF7A55-8EF8-4EB3-BC0A-7A04C603E60E}" xr6:coauthVersionLast="47" xr6:coauthVersionMax="47" xr10:uidLastSave="{00000000-0000-0000-0000-000000000000}"/>
  <bookViews>
    <workbookView xWindow="-120" yWindow="-120" windowWidth="29040" windowHeight="15720" tabRatio="950" firstSheet="2" activeTab="2" xr2:uid="{00000000-000D-0000-FFFF-FFFF00000000}"/>
  </bookViews>
  <sheets>
    <sheet name="내역서표지 " sheetId="160" r:id="rId1"/>
    <sheet name="내역서(갑)" sheetId="161" r:id="rId2"/>
    <sheet name="원가" sheetId="195" r:id="rId3"/>
    <sheet name="집계표" sheetId="7" r:id="rId4"/>
    <sheet name="1. 통신간선설비공사" sheetId="174" r:id="rId5"/>
    <sheet name="2. 통신설비공사" sheetId="123" r:id="rId6"/>
    <sheet name="3. CCTV설비공사" sheetId="213" r:id="rId7"/>
    <sheet name="일위" sheetId="179" r:id="rId8"/>
    <sheet name="일위대가 목록 " sheetId="192" r:id="rId9"/>
    <sheet name="중기단가표지" sheetId="185" state="hidden" r:id="rId10"/>
    <sheet name="중기단가산출" sheetId="186" state="hidden" r:id="rId11"/>
    <sheet name="관로터파기(인도-차도) 단위수량산출" sheetId="187" state="hidden" r:id="rId12"/>
    <sheet name="기계경비" sheetId="188" state="hidden" r:id="rId13"/>
    <sheet name="일위대가표" sheetId="203" r:id="rId14"/>
    <sheet name="단가산출 목록" sheetId="204" r:id="rId15"/>
    <sheet name="단가산출표" sheetId="205" r:id="rId16"/>
    <sheet name="단위수량산출서" sheetId="198" r:id="rId17"/>
    <sheet name="단가비교표 표지" sheetId="163" r:id="rId18"/>
    <sheet name="통신단가비교표" sheetId="44" r:id="rId19"/>
    <sheet name="산출서표지" sheetId="164" r:id="rId20"/>
    <sheet name="1. 통신간선설비 산출표" sheetId="122" r:id="rId21"/>
    <sheet name="2. 통신설비 산출표" sheetId="177" r:id="rId22"/>
    <sheet name="3. CCTV설비 산출서" sheetId="214" r:id="rId23"/>
    <sheet name="견적서 표지" sheetId="171" r:id="rId24"/>
    <sheet name="Sheet1" sheetId="215" r:id="rId25"/>
    <sheet name="노임단가" sheetId="196" r:id="rId26"/>
  </sheets>
  <definedNames>
    <definedName name="_xleta.ROUNDDOWN" hidden="1" xlm="1">#NAME?</definedName>
    <definedName name="_xleta.SUM" hidden="1" xlm="1">#NAME?</definedName>
    <definedName name="HTML_Control" localSheetId="12">{"'Sheet1'!$D$19","'Sheet1'!$B$22:$E$22"}</definedName>
    <definedName name="_xlnm.Print_Area" localSheetId="20">'1. 통신간선설비 산출표'!$A$1:$Z$57</definedName>
    <definedName name="_xlnm.Print_Area" localSheetId="4">'1. 통신간선설비공사'!$A$1:$M$40</definedName>
    <definedName name="_xlnm.Print_Area" localSheetId="21">'2. 통신설비 산출표'!$A$1:$K$22</definedName>
    <definedName name="_xlnm.Print_Area" localSheetId="5">'2. 통신설비공사'!$A$1:$M$19</definedName>
    <definedName name="_xlnm.Print_Area" localSheetId="22">'3. CCTV설비 산출서'!$A$1:$N$29</definedName>
    <definedName name="_xlnm.Print_Area" localSheetId="6">'3. CCTV설비공사'!$A$1:$M$19</definedName>
    <definedName name="_xlnm.Print_Area" localSheetId="11">'관로터파기(인도-차도) 단위수량산출'!$A$1:$AR$98</definedName>
    <definedName name="_xlnm.Print_Area" localSheetId="12">기계경비!$A$1:$I$23</definedName>
    <definedName name="_xlnm.Print_Area" localSheetId="14">'단가산출 목록'!$A$1:$I$26</definedName>
    <definedName name="_xlnm.Print_Area" localSheetId="15">단가산출표!$A$1:$M$150</definedName>
    <definedName name="_xlnm.Print_Area" localSheetId="2">원가!$A$1:$G$71</definedName>
    <definedName name="_xlnm.Print_Area" localSheetId="13">일위대가표!$A$1:$M$170</definedName>
    <definedName name="_xlnm.Print_Area" localSheetId="9">중기단가표지!$A$1:$O$21</definedName>
    <definedName name="_xlnm.Print_Area" localSheetId="18">통신단가비교표!$A$1:$N$76</definedName>
    <definedName name="_xlnm.Print_Titles" localSheetId="20">'1. 통신간선설비 산출표'!$1:$3</definedName>
    <definedName name="_xlnm.Print_Titles" localSheetId="21">'2. 통신설비 산출표'!$1:$3</definedName>
    <definedName name="_xlnm.Print_Titles" localSheetId="22">'3. CCTV설비 산출서'!$1:$3</definedName>
    <definedName name="_xlnm.Print_Titles" localSheetId="12">기계경비!$2:$2</definedName>
    <definedName name="ㄴㄴㄴㄴㄴㄴㄴㄴ" localSheetId="12">{"'Sheet1'!$D$19","'Sheet1'!$B$22:$E$22"}</definedName>
    <definedName name="ㄴㅇㄹㄴㄹ" localSheetId="12">{"'Sheet1'!$D$19","'Sheet1'!$B$22:$E$22"}</definedName>
    <definedName name="노임단가">노임단가!$B$4:$D$57</definedName>
    <definedName name="ㄹㄴㅁㄹㅇㄴ" localSheetId="12">{"'Sheet1'!$D$19","'Sheet1'!$B$22:$E$22"}</definedName>
    <definedName name="ㄹㄹㄹㄹ" localSheetId="12">{"'Sheet1'!$D$19","'Sheet1'!$B$22:$E$22"}</definedName>
    <definedName name="ㅁㅇㄹㄴㄻ" localSheetId="12">{"'Sheet1'!$D$19","'Sheet1'!$B$22:$E$22"}</definedName>
    <definedName name="ㅇㄴㄻㅎㅈㄷㅈㄷㄴ" localSheetId="12">{"'Sheet1'!$D$19","'Sheet1'!$B$22:$E$22"}</definedName>
    <definedName name="ㅈㅈㅈ" localSheetId="12">{"'Sheet1'!$D$19","'Sheet1'!$B$22:$E$22"}</definedName>
    <definedName name="저비" localSheetId="12">{"'Sheet1'!$D$19","'Sheet1'!$B$22:$E$22"}</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39" i="122" l="1"/>
  <c r="N41" i="122" s="1"/>
  <c r="O39" i="122"/>
  <c r="O41" i="122" s="1"/>
  <c r="P39" i="122"/>
  <c r="P41" i="122" s="1"/>
  <c r="Q39" i="122"/>
  <c r="Q41" i="122" s="1"/>
  <c r="R39" i="122"/>
  <c r="R41" i="122" s="1"/>
  <c r="S39" i="122"/>
  <c r="S41" i="122" s="1"/>
  <c r="T39" i="122"/>
  <c r="T41" i="122" s="1"/>
  <c r="U39" i="122"/>
  <c r="U41" i="122" s="1"/>
  <c r="V39" i="122"/>
  <c r="V41" i="122" s="1"/>
  <c r="W39" i="122"/>
  <c r="W41" i="122" s="1"/>
  <c r="Y39" i="122"/>
  <c r="Y41" i="122" s="1"/>
  <c r="Z39" i="122"/>
  <c r="Z41" i="122" s="1"/>
  <c r="D100" i="203" l="1"/>
  <c r="D110" i="203"/>
  <c r="D107" i="203"/>
  <c r="D139" i="203"/>
  <c r="D91" i="203"/>
  <c r="I14" i="177"/>
  <c r="I16" i="177" s="1"/>
  <c r="J14" i="177"/>
  <c r="J16" i="177" s="1"/>
  <c r="K14" i="177"/>
  <c r="K16" i="177" s="1"/>
  <c r="H23" i="214"/>
  <c r="I23" i="214"/>
  <c r="H21" i="214"/>
  <c r="I21" i="214"/>
  <c r="J21" i="214"/>
  <c r="J23" i="214" s="1"/>
  <c r="M5" i="213"/>
  <c r="M6" i="213"/>
  <c r="M7" i="213"/>
  <c r="M8" i="213"/>
  <c r="M4" i="213"/>
  <c r="O8" i="213"/>
  <c r="C8" i="213"/>
  <c r="A8" i="213"/>
  <c r="D8" i="213" l="1"/>
  <c r="D80" i="203"/>
  <c r="D59" i="203"/>
  <c r="C2" i="195"/>
  <c r="J26" i="161"/>
  <c r="E26" i="161" s="1"/>
  <c r="G37" i="195" l="1"/>
  <c r="G35" i="195"/>
  <c r="G34" i="195" l="1"/>
  <c r="G36" i="195"/>
  <c r="I5" i="7" l="1"/>
  <c r="J5" i="7" s="1"/>
  <c r="C5" i="213"/>
  <c r="C6" i="213"/>
  <c r="C7" i="213"/>
  <c r="C4" i="213"/>
  <c r="B5" i="213"/>
  <c r="B6" i="213"/>
  <c r="B7" i="213"/>
  <c r="B4" i="213"/>
  <c r="A4" i="213"/>
  <c r="A5" i="213"/>
  <c r="A6" i="213"/>
  <c r="A7" i="213"/>
  <c r="A3" i="213"/>
  <c r="A5" i="7" s="1"/>
  <c r="E19" i="161" s="1"/>
  <c r="L41" i="44"/>
  <c r="M41" i="44" s="1"/>
  <c r="L42" i="44"/>
  <c r="M42" i="44" s="1"/>
  <c r="L43" i="44"/>
  <c r="M43" i="44" s="1"/>
  <c r="L44" i="44"/>
  <c r="M44" i="44" s="1"/>
  <c r="L45" i="44"/>
  <c r="M45" i="44" s="1"/>
  <c r="M7" i="44"/>
  <c r="M12" i="44"/>
  <c r="L5" i="44"/>
  <c r="M5" i="44" s="1"/>
  <c r="L6" i="44"/>
  <c r="M6" i="44" s="1"/>
  <c r="L7" i="44"/>
  <c r="L9" i="44"/>
  <c r="M9" i="44" s="1"/>
  <c r="L10" i="44"/>
  <c r="M10" i="44" s="1"/>
  <c r="L11" i="44"/>
  <c r="M11" i="44" s="1"/>
  <c r="L12" i="44"/>
  <c r="L13" i="44"/>
  <c r="M13" i="44" s="1"/>
  <c r="L14" i="44"/>
  <c r="M14" i="44" s="1"/>
  <c r="L15" i="44"/>
  <c r="M15" i="44" s="1"/>
  <c r="L16" i="44"/>
  <c r="M16" i="44" s="1"/>
  <c r="L17" i="44"/>
  <c r="M17" i="44" s="1"/>
  <c r="L60" i="44"/>
  <c r="M60" i="44" s="1"/>
  <c r="E5" i="213" s="1"/>
  <c r="K5" i="213" s="1"/>
  <c r="L61" i="44"/>
  <c r="M61" i="44" s="1"/>
  <c r="E6" i="213" s="1"/>
  <c r="K6" i="213" s="1"/>
  <c r="L62" i="44"/>
  <c r="M62" i="44" s="1"/>
  <c r="E7" i="213" s="1"/>
  <c r="K7" i="213" s="1"/>
  <c r="D6" i="213" l="1"/>
  <c r="F6" i="213" s="1"/>
  <c r="L6" i="213" s="1"/>
  <c r="D7" i="213"/>
  <c r="F7" i="213" s="1"/>
  <c r="L7" i="213" s="1"/>
  <c r="H27" i="214" l="1"/>
  <c r="I27" i="214"/>
  <c r="F8" i="214"/>
  <c r="G8" i="214"/>
  <c r="I28" i="214" l="1"/>
  <c r="H28" i="214"/>
  <c r="B13" i="123"/>
  <c r="B12" i="123"/>
  <c r="M5" i="123"/>
  <c r="M6" i="123"/>
  <c r="M7" i="123"/>
  <c r="M8" i="123"/>
  <c r="M9" i="123"/>
  <c r="C5" i="123"/>
  <c r="C6" i="123"/>
  <c r="C7" i="123"/>
  <c r="C8" i="123"/>
  <c r="C9" i="123"/>
  <c r="C4" i="123"/>
  <c r="B5" i="123"/>
  <c r="B6" i="123"/>
  <c r="B7" i="123"/>
  <c r="B8" i="123"/>
  <c r="B9" i="123"/>
  <c r="B4" i="123"/>
  <c r="A4" i="123"/>
  <c r="A5" i="123"/>
  <c r="A6" i="123"/>
  <c r="A7" i="123"/>
  <c r="A8" i="123"/>
  <c r="A9" i="123"/>
  <c r="A3" i="123"/>
  <c r="M5" i="174"/>
  <c r="M6" i="174"/>
  <c r="M7" i="174"/>
  <c r="M8" i="174"/>
  <c r="M9" i="174"/>
  <c r="M10" i="174"/>
  <c r="M11" i="174"/>
  <c r="M12" i="174"/>
  <c r="M13" i="174"/>
  <c r="M14" i="174"/>
  <c r="M15" i="174"/>
  <c r="M16" i="174"/>
  <c r="M17" i="174"/>
  <c r="M18" i="174"/>
  <c r="M19" i="174"/>
  <c r="M25" i="174"/>
  <c r="C5" i="174"/>
  <c r="C6" i="174"/>
  <c r="C7" i="174"/>
  <c r="C8" i="174"/>
  <c r="C9" i="174"/>
  <c r="C10" i="174"/>
  <c r="C11" i="174"/>
  <c r="C12" i="174"/>
  <c r="C13" i="174"/>
  <c r="C14" i="174"/>
  <c r="C15" i="174"/>
  <c r="C16" i="174"/>
  <c r="C17" i="174"/>
  <c r="C18" i="174"/>
  <c r="C19" i="174"/>
  <c r="C20" i="174"/>
  <c r="C21" i="174"/>
  <c r="C22" i="174"/>
  <c r="C23" i="174"/>
  <c r="C24" i="174"/>
  <c r="B5" i="174"/>
  <c r="B6" i="174"/>
  <c r="B7" i="174"/>
  <c r="B8" i="174"/>
  <c r="B9" i="174"/>
  <c r="B10" i="174"/>
  <c r="B11" i="174"/>
  <c r="B12" i="174"/>
  <c r="B13" i="174"/>
  <c r="B14" i="174"/>
  <c r="B15" i="174"/>
  <c r="B16" i="174"/>
  <c r="B17" i="174"/>
  <c r="B18" i="174"/>
  <c r="B19" i="174"/>
  <c r="B20" i="174"/>
  <c r="B22" i="174"/>
  <c r="B23" i="174"/>
  <c r="B24" i="174"/>
  <c r="A4" i="174"/>
  <c r="A5" i="174"/>
  <c r="A6" i="174"/>
  <c r="A7" i="174"/>
  <c r="A8" i="174"/>
  <c r="A9" i="174"/>
  <c r="A10" i="174"/>
  <c r="A11" i="174"/>
  <c r="A12" i="174"/>
  <c r="A13" i="174"/>
  <c r="A14" i="174"/>
  <c r="A15" i="174"/>
  <c r="A16" i="174"/>
  <c r="A17" i="174"/>
  <c r="A18" i="174"/>
  <c r="A19" i="174"/>
  <c r="A20" i="174"/>
  <c r="A21" i="174"/>
  <c r="A22" i="174"/>
  <c r="A23" i="174"/>
  <c r="A24" i="174"/>
  <c r="A3" i="174"/>
  <c r="D12" i="174"/>
  <c r="D13" i="174"/>
  <c r="D14" i="174"/>
  <c r="D15" i="174"/>
  <c r="D16" i="174"/>
  <c r="D17" i="174"/>
  <c r="D18" i="174"/>
  <c r="D19" i="174"/>
  <c r="D20" i="174"/>
  <c r="D21" i="174"/>
  <c r="D23" i="174"/>
  <c r="D24" i="174"/>
  <c r="D7" i="123"/>
  <c r="D8" i="123"/>
  <c r="D9" i="123"/>
  <c r="D134" i="203"/>
  <c r="D133" i="203"/>
  <c r="D131" i="203"/>
  <c r="D130" i="203"/>
  <c r="G159" i="203"/>
  <c r="K159" i="203" s="1"/>
  <c r="D159" i="203"/>
  <c r="G158" i="203"/>
  <c r="K158" i="203" s="1"/>
  <c r="D158" i="203"/>
  <c r="K157" i="203"/>
  <c r="H157" i="203"/>
  <c r="L157" i="203" s="1"/>
  <c r="G156" i="203"/>
  <c r="K156" i="203" s="1"/>
  <c r="D156" i="203"/>
  <c r="G155" i="203"/>
  <c r="K155" i="203" s="1"/>
  <c r="D155" i="203"/>
  <c r="H155" i="203" s="1"/>
  <c r="L155" i="203" s="1"/>
  <c r="K154" i="203"/>
  <c r="H154" i="203"/>
  <c r="L154" i="203" s="1"/>
  <c r="K153" i="203"/>
  <c r="H153" i="203"/>
  <c r="L153" i="203" s="1"/>
  <c r="G152" i="203"/>
  <c r="K152" i="203" s="1"/>
  <c r="D152" i="203"/>
  <c r="G151" i="203"/>
  <c r="K151" i="203" s="1"/>
  <c r="D151" i="203"/>
  <c r="AC150" i="203"/>
  <c r="AD150" i="203" s="1"/>
  <c r="E150" i="203" s="1"/>
  <c r="H150" i="203"/>
  <c r="C150" i="203"/>
  <c r="B150" i="203"/>
  <c r="A150" i="203"/>
  <c r="G149" i="203"/>
  <c r="K149" i="203" s="1"/>
  <c r="D149" i="203"/>
  <c r="G148" i="203"/>
  <c r="D148" i="203"/>
  <c r="AC147" i="203"/>
  <c r="AD147" i="203" s="1"/>
  <c r="E147" i="203" s="1"/>
  <c r="H147" i="203"/>
  <c r="C147" i="203"/>
  <c r="B147" i="203"/>
  <c r="A147" i="203"/>
  <c r="G146" i="203"/>
  <c r="K146" i="203" s="1"/>
  <c r="D146" i="203"/>
  <c r="G145" i="203"/>
  <c r="K145" i="203" s="1"/>
  <c r="D145" i="203"/>
  <c r="AC144" i="203"/>
  <c r="AD144" i="203" s="1"/>
  <c r="E144" i="203" s="1"/>
  <c r="H144" i="203"/>
  <c r="C144" i="203"/>
  <c r="B144" i="203"/>
  <c r="A144" i="203"/>
  <c r="G143" i="203"/>
  <c r="K143" i="203" s="1"/>
  <c r="D143" i="203"/>
  <c r="H143" i="203" s="1"/>
  <c r="L143" i="203" s="1"/>
  <c r="G142" i="203"/>
  <c r="D142" i="203"/>
  <c r="AC141" i="203"/>
  <c r="AD141" i="203" s="1"/>
  <c r="E141" i="203" s="1"/>
  <c r="H141" i="203"/>
  <c r="C141" i="203"/>
  <c r="B141" i="203"/>
  <c r="A141" i="203"/>
  <c r="G140" i="203"/>
  <c r="K140" i="203" s="1"/>
  <c r="D140" i="203"/>
  <c r="G139" i="203"/>
  <c r="K139" i="203" s="1"/>
  <c r="AC138" i="203"/>
  <c r="AD138" i="203" s="1"/>
  <c r="E138" i="203" s="1"/>
  <c r="H138" i="203"/>
  <c r="C138" i="203"/>
  <c r="B138" i="203"/>
  <c r="A138" i="203"/>
  <c r="G137" i="203"/>
  <c r="K137" i="203" s="1"/>
  <c r="D137" i="203"/>
  <c r="G136" i="203"/>
  <c r="H136" i="203" s="1"/>
  <c r="L136" i="203" s="1"/>
  <c r="D136" i="203"/>
  <c r="K135" i="203"/>
  <c r="H135" i="203"/>
  <c r="L135" i="203" s="1"/>
  <c r="D111" i="203"/>
  <c r="D108" i="203"/>
  <c r="D104" i="203"/>
  <c r="D103" i="203"/>
  <c r="D101" i="203"/>
  <c r="D98" i="203"/>
  <c r="D97" i="203"/>
  <c r="D95" i="203"/>
  <c r="D94" i="203"/>
  <c r="D92" i="203"/>
  <c r="D89" i="203"/>
  <c r="D88" i="203"/>
  <c r="D86" i="203"/>
  <c r="D83" i="203"/>
  <c r="D82" i="203"/>
  <c r="D79" i="203"/>
  <c r="D127" i="203"/>
  <c r="D128" i="203"/>
  <c r="G128" i="203"/>
  <c r="K128" i="203" s="1"/>
  <c r="G127" i="203"/>
  <c r="K127" i="203" s="1"/>
  <c r="V126" i="203"/>
  <c r="AC126" i="203" s="1"/>
  <c r="AD126" i="203" s="1"/>
  <c r="E126" i="203" s="1"/>
  <c r="J126" i="203"/>
  <c r="H126" i="203"/>
  <c r="C126" i="203"/>
  <c r="B126" i="203"/>
  <c r="A126" i="203"/>
  <c r="A129" i="203"/>
  <c r="B129" i="203"/>
  <c r="C129" i="203"/>
  <c r="H129" i="203"/>
  <c r="J129" i="203"/>
  <c r="AC129" i="203"/>
  <c r="AD129" i="203" s="1"/>
  <c r="E129" i="203" s="1"/>
  <c r="G130" i="203"/>
  <c r="G131" i="203"/>
  <c r="A132" i="203"/>
  <c r="B132" i="203"/>
  <c r="C132" i="203"/>
  <c r="H132" i="203"/>
  <c r="J132" i="203"/>
  <c r="AC132" i="203"/>
  <c r="AD132" i="203" s="1"/>
  <c r="E132" i="203" s="1"/>
  <c r="G133" i="203"/>
  <c r="K133" i="203" s="1"/>
  <c r="G134" i="203"/>
  <c r="K134" i="203" s="1"/>
  <c r="K87" i="203"/>
  <c r="K105" i="203"/>
  <c r="K106" i="203"/>
  <c r="K109" i="203"/>
  <c r="H105" i="203"/>
  <c r="L105" i="203" s="1"/>
  <c r="H106" i="203"/>
  <c r="L106" i="203" s="1"/>
  <c r="H109" i="203"/>
  <c r="L109" i="203" s="1"/>
  <c r="G111" i="203"/>
  <c r="K111" i="203" s="1"/>
  <c r="G110" i="203"/>
  <c r="K110" i="203" s="1"/>
  <c r="G108" i="203"/>
  <c r="K108" i="203" s="1"/>
  <c r="G107" i="203"/>
  <c r="K107" i="203" s="1"/>
  <c r="G104" i="203"/>
  <c r="K104" i="203" s="1"/>
  <c r="G103" i="203"/>
  <c r="K103" i="203" s="1"/>
  <c r="G101" i="203"/>
  <c r="K101" i="203" s="1"/>
  <c r="G100" i="203"/>
  <c r="K100" i="203" s="1"/>
  <c r="G98" i="203"/>
  <c r="K98" i="203" s="1"/>
  <c r="G97" i="203"/>
  <c r="K97" i="203" s="1"/>
  <c r="G95" i="203"/>
  <c r="K95" i="203" s="1"/>
  <c r="G94" i="203"/>
  <c r="K94" i="203" s="1"/>
  <c r="G92" i="203"/>
  <c r="K92" i="203" s="1"/>
  <c r="G91" i="203"/>
  <c r="K91" i="203" s="1"/>
  <c r="H81" i="203"/>
  <c r="H84" i="203"/>
  <c r="H87" i="203"/>
  <c r="L87" i="203" s="1"/>
  <c r="H90" i="203"/>
  <c r="H93" i="203"/>
  <c r="H96" i="203"/>
  <c r="H99" i="203"/>
  <c r="H102" i="203"/>
  <c r="AC99" i="203"/>
  <c r="AD99" i="203" s="1"/>
  <c r="E99" i="203" s="1"/>
  <c r="F99" i="203" s="1"/>
  <c r="AC102" i="203"/>
  <c r="AD102" i="203" s="1"/>
  <c r="E102" i="203" s="1"/>
  <c r="F102" i="203" s="1"/>
  <c r="AC96" i="203"/>
  <c r="AD96" i="203" s="1"/>
  <c r="E96" i="203" s="1"/>
  <c r="F96" i="203" s="1"/>
  <c r="AC93" i="203"/>
  <c r="AD93" i="203" s="1"/>
  <c r="E93" i="203" s="1"/>
  <c r="F93" i="203" s="1"/>
  <c r="AC90" i="203"/>
  <c r="AD90" i="203" s="1"/>
  <c r="E90" i="203" s="1"/>
  <c r="F90" i="203" s="1"/>
  <c r="L90" i="203" s="1"/>
  <c r="C102" i="203"/>
  <c r="B102" i="203"/>
  <c r="A102" i="203"/>
  <c r="C99" i="203"/>
  <c r="B99" i="203"/>
  <c r="A99" i="203"/>
  <c r="C96" i="203"/>
  <c r="B96" i="203"/>
  <c r="A96" i="203"/>
  <c r="C93" i="203"/>
  <c r="B93" i="203"/>
  <c r="A93" i="203"/>
  <c r="C90" i="203"/>
  <c r="B90" i="203"/>
  <c r="A90" i="203"/>
  <c r="V78" i="203"/>
  <c r="AC78" i="203" s="1"/>
  <c r="AD78" i="203" s="1"/>
  <c r="E78" i="203" s="1"/>
  <c r="G80" i="203"/>
  <c r="K80" i="203" s="1"/>
  <c r="G79" i="203"/>
  <c r="K79" i="203" s="1"/>
  <c r="J78" i="203"/>
  <c r="H78" i="203"/>
  <c r="C78" i="203"/>
  <c r="B78" i="203"/>
  <c r="A78" i="203"/>
  <c r="G89" i="203"/>
  <c r="K89" i="203" s="1"/>
  <c r="G88" i="203"/>
  <c r="K88" i="203" s="1"/>
  <c r="C81" i="203"/>
  <c r="C84" i="203"/>
  <c r="AC84" i="203"/>
  <c r="AD84" i="203" s="1"/>
  <c r="E84" i="203" s="1"/>
  <c r="K84" i="203" s="1"/>
  <c r="G86" i="203"/>
  <c r="K86" i="203" s="1"/>
  <c r="G85" i="203"/>
  <c r="K85" i="203" s="1"/>
  <c r="J84" i="203"/>
  <c r="B84" i="203"/>
  <c r="A84" i="203"/>
  <c r="G83" i="203"/>
  <c r="K83" i="203" s="1"/>
  <c r="G82" i="203"/>
  <c r="K82" i="203" s="1"/>
  <c r="AC81" i="203"/>
  <c r="AD81" i="203" s="1"/>
  <c r="E81" i="203" s="1"/>
  <c r="K81" i="203" s="1"/>
  <c r="J81" i="203"/>
  <c r="B81" i="203"/>
  <c r="A81" i="203"/>
  <c r="AC59" i="203"/>
  <c r="AD59" i="203" s="1"/>
  <c r="E58" i="203" s="1"/>
  <c r="G59" i="203"/>
  <c r="H158" i="203" l="1"/>
  <c r="L158" i="203" s="1"/>
  <c r="H149" i="203"/>
  <c r="L149" i="203" s="1"/>
  <c r="H151" i="203"/>
  <c r="L151" i="203" s="1"/>
  <c r="F141" i="203"/>
  <c r="L141" i="203" s="1"/>
  <c r="K141" i="203"/>
  <c r="F147" i="203"/>
  <c r="L147" i="203" s="1"/>
  <c r="K147" i="203"/>
  <c r="H140" i="203"/>
  <c r="L140" i="203" s="1"/>
  <c r="H146" i="203"/>
  <c r="L146" i="203" s="1"/>
  <c r="H152" i="203"/>
  <c r="L152" i="203" s="1"/>
  <c r="H156" i="203"/>
  <c r="L156" i="203" s="1"/>
  <c r="H159" i="203"/>
  <c r="L159" i="203" s="1"/>
  <c r="H142" i="203"/>
  <c r="L142" i="203" s="1"/>
  <c r="H148" i="203"/>
  <c r="L148" i="203" s="1"/>
  <c r="H139" i="203"/>
  <c r="L139" i="203" s="1"/>
  <c r="H145" i="203"/>
  <c r="L145" i="203" s="1"/>
  <c r="H131" i="203"/>
  <c r="L131" i="203" s="1"/>
  <c r="H130" i="203"/>
  <c r="L130" i="203" s="1"/>
  <c r="K138" i="203"/>
  <c r="F138" i="203"/>
  <c r="L138" i="203" s="1"/>
  <c r="K144" i="203"/>
  <c r="F144" i="203"/>
  <c r="L144" i="203" s="1"/>
  <c r="K150" i="203"/>
  <c r="F150" i="203"/>
  <c r="L150" i="203" s="1"/>
  <c r="K136" i="203"/>
  <c r="K142" i="203"/>
  <c r="K148" i="203"/>
  <c r="H137" i="203"/>
  <c r="L137" i="203" s="1"/>
  <c r="H110" i="203"/>
  <c r="L110" i="203" s="1"/>
  <c r="L96" i="203"/>
  <c r="H127" i="203"/>
  <c r="L127" i="203" s="1"/>
  <c r="H107" i="203"/>
  <c r="L107" i="203" s="1"/>
  <c r="H134" i="203"/>
  <c r="L134" i="203" s="1"/>
  <c r="L102" i="203"/>
  <c r="L93" i="203"/>
  <c r="K102" i="203"/>
  <c r="L99" i="203"/>
  <c r="H128" i="203"/>
  <c r="L128" i="203" s="1"/>
  <c r="K93" i="203"/>
  <c r="H108" i="203"/>
  <c r="L108" i="203" s="1"/>
  <c r="H133" i="203"/>
  <c r="L133" i="203" s="1"/>
  <c r="K99" i="203"/>
  <c r="H111" i="203"/>
  <c r="L111" i="203" s="1"/>
  <c r="K90" i="203"/>
  <c r="H104" i="203"/>
  <c r="L104" i="203" s="1"/>
  <c r="K96" i="203"/>
  <c r="F126" i="203"/>
  <c r="L126" i="203" s="1"/>
  <c r="K126" i="203"/>
  <c r="K132" i="203"/>
  <c r="F132" i="203"/>
  <c r="L132" i="203" s="1"/>
  <c r="F129" i="203"/>
  <c r="L129" i="203" s="1"/>
  <c r="K129" i="203"/>
  <c r="K130" i="203"/>
  <c r="K131" i="203"/>
  <c r="H85" i="203"/>
  <c r="L85" i="203" s="1"/>
  <c r="H80" i="203"/>
  <c r="L80" i="203" s="1"/>
  <c r="H83" i="203"/>
  <c r="L83" i="203" s="1"/>
  <c r="H82" i="203"/>
  <c r="L82" i="203" s="1"/>
  <c r="H88" i="203"/>
  <c r="L88" i="203" s="1"/>
  <c r="H89" i="203"/>
  <c r="L89" i="203" s="1"/>
  <c r="H86" i="203"/>
  <c r="L86" i="203" s="1"/>
  <c r="H95" i="203"/>
  <c r="L95" i="203" s="1"/>
  <c r="H94" i="203"/>
  <c r="L94" i="203" s="1"/>
  <c r="H103" i="203"/>
  <c r="L103" i="203" s="1"/>
  <c r="H101" i="203"/>
  <c r="L101" i="203" s="1"/>
  <c r="H100" i="203"/>
  <c r="L100" i="203" s="1"/>
  <c r="H98" i="203"/>
  <c r="L98" i="203" s="1"/>
  <c r="H97" i="203"/>
  <c r="L97" i="203" s="1"/>
  <c r="H92" i="203"/>
  <c r="L92" i="203" s="1"/>
  <c r="H91" i="203"/>
  <c r="L91" i="203" s="1"/>
  <c r="H79" i="203"/>
  <c r="L79" i="203" s="1"/>
  <c r="K78" i="203"/>
  <c r="F78" i="203"/>
  <c r="H59" i="203"/>
  <c r="L59" i="203" s="1"/>
  <c r="F84" i="203"/>
  <c r="L84" i="203" s="1"/>
  <c r="F81" i="203"/>
  <c r="L81" i="203" s="1"/>
  <c r="K58" i="203"/>
  <c r="F58" i="203"/>
  <c r="L58" i="203" s="1"/>
  <c r="K59" i="203"/>
  <c r="L78" i="203" l="1"/>
  <c r="E122" i="203"/>
  <c r="E6" i="192" s="1"/>
  <c r="E23" i="174" s="1"/>
  <c r="G122" i="203"/>
  <c r="F6" i="192" s="1"/>
  <c r="G23" i="174" s="1"/>
  <c r="H23" i="174" s="1"/>
  <c r="F23" i="174" l="1"/>
  <c r="L23" i="174" s="1"/>
  <c r="K23" i="174"/>
  <c r="E18" i="44"/>
  <c r="E5" i="123"/>
  <c r="E6" i="123"/>
  <c r="E7" i="123"/>
  <c r="E8" i="123"/>
  <c r="E9" i="123"/>
  <c r="E5" i="174"/>
  <c r="E6" i="174"/>
  <c r="E7" i="174"/>
  <c r="E9" i="174"/>
  <c r="E10" i="174"/>
  <c r="E11" i="174"/>
  <c r="E12" i="174"/>
  <c r="E13" i="174"/>
  <c r="E14" i="174"/>
  <c r="E15" i="174"/>
  <c r="E16" i="174"/>
  <c r="E17" i="174"/>
  <c r="L4" i="44"/>
  <c r="M4" i="44" s="1"/>
  <c r="E18" i="174" l="1"/>
  <c r="F18" i="174" s="1"/>
  <c r="L18" i="174" s="1"/>
  <c r="L18" i="44"/>
  <c r="M18" i="44" s="1"/>
  <c r="P9" i="174"/>
  <c r="K9" i="174"/>
  <c r="K16" i="174"/>
  <c r="F16" i="174"/>
  <c r="L16" i="174" s="1"/>
  <c r="K15" i="174"/>
  <c r="F15" i="174"/>
  <c r="L15" i="174" s="1"/>
  <c r="K6" i="174"/>
  <c r="P6" i="174"/>
  <c r="K13" i="174"/>
  <c r="F13" i="174"/>
  <c r="L13" i="174" s="1"/>
  <c r="K9" i="123"/>
  <c r="F9" i="123"/>
  <c r="L9" i="123" s="1"/>
  <c r="K14" i="174"/>
  <c r="F14" i="174"/>
  <c r="L14" i="174" s="1"/>
  <c r="K12" i="174"/>
  <c r="F12" i="174"/>
  <c r="L12" i="174" s="1"/>
  <c r="K8" i="123"/>
  <c r="F8" i="123"/>
  <c r="L8" i="123" s="1"/>
  <c r="P11" i="174"/>
  <c r="K11" i="174"/>
  <c r="K7" i="123"/>
  <c r="F7" i="123"/>
  <c r="L7" i="123" s="1"/>
  <c r="K17" i="174"/>
  <c r="F17" i="174"/>
  <c r="L17" i="174" s="1"/>
  <c r="K5" i="174"/>
  <c r="P5" i="174"/>
  <c r="K10" i="174"/>
  <c r="P10" i="174"/>
  <c r="P6" i="123"/>
  <c r="K6" i="123"/>
  <c r="K5" i="123"/>
  <c r="P5" i="123"/>
  <c r="P7" i="174"/>
  <c r="K7" i="174"/>
  <c r="L40" i="44"/>
  <c r="M40" i="44" s="1"/>
  <c r="E4" i="123" s="1"/>
  <c r="X7" i="122"/>
  <c r="K18" i="174" l="1"/>
  <c r="X39" i="122"/>
  <c r="X41" i="122" s="1"/>
  <c r="D22" i="174" s="1"/>
  <c r="E51" i="122"/>
  <c r="E52" i="122"/>
  <c r="E53" i="122"/>
  <c r="E54" i="122"/>
  <c r="E55" i="122"/>
  <c r="E56" i="122"/>
  <c r="O52" i="122" l="1"/>
  <c r="O56" i="122"/>
  <c r="E23" i="122"/>
  <c r="E21" i="122"/>
  <c r="E18" i="122"/>
  <c r="E17" i="122"/>
  <c r="E16" i="122"/>
  <c r="E13" i="122"/>
  <c r="E12" i="122"/>
  <c r="E11" i="122"/>
  <c r="G8" i="177"/>
  <c r="G5" i="177"/>
  <c r="O98" i="205" l="1"/>
  <c r="O46" i="205"/>
  <c r="I5" i="122"/>
  <c r="G11" i="177"/>
  <c r="F11" i="177"/>
  <c r="H10" i="122"/>
  <c r="I39" i="122" l="1"/>
  <c r="I41" i="122" s="1"/>
  <c r="G14" i="177"/>
  <c r="G16" i="177" s="1"/>
  <c r="S56" i="122"/>
  <c r="S53" i="122"/>
  <c r="D7" i="174" l="1"/>
  <c r="F7" i="174" s="1"/>
  <c r="L7" i="174" s="1"/>
  <c r="O7" i="174"/>
  <c r="Q7" i="174" s="1"/>
  <c r="D5" i="123"/>
  <c r="F5" i="123" s="1"/>
  <c r="L5" i="123" s="1"/>
  <c r="O5" i="123"/>
  <c r="Q5" i="123" s="1"/>
  <c r="O7" i="213"/>
  <c r="G21" i="177"/>
  <c r="G141" i="205" l="1"/>
  <c r="G99" i="205"/>
  <c r="G98" i="205"/>
  <c r="G47" i="205"/>
  <c r="G46" i="205"/>
  <c r="G16" i="205"/>
  <c r="G33" i="203"/>
  <c r="K33" i="203" s="1"/>
  <c r="G32" i="203"/>
  <c r="K32" i="203" s="1"/>
  <c r="G31" i="203"/>
  <c r="K31" i="203" s="1"/>
  <c r="AC30" i="203"/>
  <c r="AD30" i="203" s="1"/>
  <c r="AC29" i="203"/>
  <c r="AD29" i="203" s="1"/>
  <c r="E29" i="203" s="1"/>
  <c r="D11" i="203" l="1"/>
  <c r="D10" i="203"/>
  <c r="AC10" i="203"/>
  <c r="AD10" i="203" s="1"/>
  <c r="E10" i="203" s="1"/>
  <c r="K10" i="203" s="1"/>
  <c r="A10" i="203"/>
  <c r="B10" i="203"/>
  <c r="G11" i="203"/>
  <c r="K11" i="203" s="1"/>
  <c r="H11" i="203" l="1"/>
  <c r="L11" i="203" s="1"/>
  <c r="F10" i="203"/>
  <c r="L10" i="203" s="1"/>
  <c r="G5" i="203"/>
  <c r="K5" i="203" s="1"/>
  <c r="G6" i="203"/>
  <c r="K6" i="203" s="1"/>
  <c r="G8" i="203"/>
  <c r="K8" i="203" s="1"/>
  <c r="P5" i="213" l="1"/>
  <c r="G8" i="44"/>
  <c r="L8" i="44" s="1"/>
  <c r="M8" i="44" s="1"/>
  <c r="E8" i="174" l="1"/>
  <c r="L59" i="44"/>
  <c r="M59" i="44" s="1"/>
  <c r="E4" i="213" s="1"/>
  <c r="P8" i="174" l="1"/>
  <c r="K8" i="174"/>
  <c r="F6" i="214"/>
  <c r="E28" i="214" l="1"/>
  <c r="B12" i="213" s="1"/>
  <c r="G12" i="213" s="1"/>
  <c r="K12" i="213" s="1"/>
  <c r="E27" i="214"/>
  <c r="B11" i="213" s="1"/>
  <c r="G11" i="213" s="1"/>
  <c r="K11" i="213" s="1"/>
  <c r="G6" i="214"/>
  <c r="G21" i="214" l="1"/>
  <c r="G23" i="214" s="1"/>
  <c r="O6" i="213"/>
  <c r="F21" i="214"/>
  <c r="O4" i="213" s="1"/>
  <c r="H12" i="122"/>
  <c r="F11" i="122"/>
  <c r="D5" i="213" l="1"/>
  <c r="F5" i="213" s="1"/>
  <c r="L5" i="213" s="1"/>
  <c r="O5" i="213"/>
  <c r="Q5" i="213" s="1"/>
  <c r="G28" i="214"/>
  <c r="G27" i="214"/>
  <c r="F23" i="214"/>
  <c r="D4" i="213" s="1"/>
  <c r="F28" i="214"/>
  <c r="F27" i="214"/>
  <c r="N50" i="122"/>
  <c r="B27" i="214" l="1"/>
  <c r="D11" i="213" s="1"/>
  <c r="B28" i="214"/>
  <c r="D12" i="213" s="1"/>
  <c r="I7" i="192" l="1"/>
  <c r="N24" i="44" s="1"/>
  <c r="M24" i="174" s="1"/>
  <c r="E27" i="198"/>
  <c r="E25" i="198"/>
  <c r="E24" i="198"/>
  <c r="E26" i="198"/>
  <c r="D54" i="203" l="1"/>
  <c r="D55" i="203"/>
  <c r="D57" i="203"/>
  <c r="D56" i="203"/>
  <c r="I122" i="203" l="1"/>
  <c r="G6" i="192" s="1"/>
  <c r="I6" i="192" l="1"/>
  <c r="I5" i="192"/>
  <c r="N22" i="44" s="1"/>
  <c r="M22" i="174" s="1"/>
  <c r="N23" i="44" l="1"/>
  <c r="M23" i="174" s="1"/>
  <c r="K122" i="203" l="1"/>
  <c r="N122" i="203" s="1"/>
  <c r="H6" i="192" l="1"/>
  <c r="C40" i="203"/>
  <c r="C39" i="203"/>
  <c r="C38" i="203"/>
  <c r="I4" i="7" l="1"/>
  <c r="J4" i="7" s="1"/>
  <c r="M4" i="123"/>
  <c r="A4" i="7"/>
  <c r="M4" i="174" l="1"/>
  <c r="C4" i="174"/>
  <c r="A3" i="7"/>
  <c r="E19" i="44"/>
  <c r="L19" i="44" s="1"/>
  <c r="M19" i="44" s="1"/>
  <c r="E19" i="174" l="1"/>
  <c r="P4" i="213"/>
  <c r="K19" i="174" l="1"/>
  <c r="F19" i="174"/>
  <c r="L19" i="174" s="1"/>
  <c r="K4" i="213"/>
  <c r="H12" i="213" l="1"/>
  <c r="L12" i="213" s="1"/>
  <c r="J20" i="177"/>
  <c r="F23" i="122"/>
  <c r="U56" i="122" l="1"/>
  <c r="U50" i="122" l="1"/>
  <c r="M10" i="123"/>
  <c r="M11" i="123"/>
  <c r="M14" i="123"/>
  <c r="H15" i="122"/>
  <c r="H17" i="122"/>
  <c r="K21" i="122"/>
  <c r="F16" i="122"/>
  <c r="F21" i="122"/>
  <c r="M18" i="122"/>
  <c r="L16" i="122"/>
  <c r="G13" i="122"/>
  <c r="G18" i="122"/>
  <c r="K23" i="122"/>
  <c r="J15" i="122"/>
  <c r="L11" i="122"/>
  <c r="K39" i="122" l="1"/>
  <c r="K41" i="122" s="1"/>
  <c r="L39" i="122"/>
  <c r="L41" i="122" s="1"/>
  <c r="G39" i="122"/>
  <c r="G41" i="122" s="1"/>
  <c r="H39" i="122"/>
  <c r="H41" i="122" s="1"/>
  <c r="I4" i="192"/>
  <c r="N20" i="44" s="1"/>
  <c r="M20" i="174" s="1"/>
  <c r="I3" i="192"/>
  <c r="N21" i="44" s="1"/>
  <c r="M21" i="174" s="1"/>
  <c r="D7" i="203"/>
  <c r="D8" i="203" s="1"/>
  <c r="A30" i="203"/>
  <c r="B30" i="203"/>
  <c r="C30" i="203"/>
  <c r="E30" i="203"/>
  <c r="K30" i="203" s="1"/>
  <c r="K141" i="205"/>
  <c r="D141" i="205"/>
  <c r="Q136" i="205"/>
  <c r="O136" i="205"/>
  <c r="Q135" i="205"/>
  <c r="O135" i="205"/>
  <c r="Q134" i="205"/>
  <c r="O134" i="205"/>
  <c r="B133" i="205"/>
  <c r="O133" i="205" s="1"/>
  <c r="Q131" i="205"/>
  <c r="P133" i="205" s="1"/>
  <c r="A131" i="205"/>
  <c r="Q108" i="205"/>
  <c r="O108" i="205"/>
  <c r="Q107" i="205"/>
  <c r="O107" i="205"/>
  <c r="Q106" i="205"/>
  <c r="O106" i="205"/>
  <c r="P105" i="205"/>
  <c r="P108" i="205" s="1"/>
  <c r="B105" i="205"/>
  <c r="N105" i="205" s="1"/>
  <c r="P103" i="205"/>
  <c r="A103" i="205"/>
  <c r="K99" i="205"/>
  <c r="K98" i="205"/>
  <c r="Q97" i="205"/>
  <c r="O97" i="205"/>
  <c r="Q96" i="205"/>
  <c r="O96" i="205"/>
  <c r="Q95" i="205"/>
  <c r="O95" i="205"/>
  <c r="P94" i="205"/>
  <c r="P96" i="205" s="1"/>
  <c r="B94" i="205"/>
  <c r="N94" i="205" s="1"/>
  <c r="Q93" i="205"/>
  <c r="O93" i="205"/>
  <c r="Q92" i="205"/>
  <c r="O92" i="205"/>
  <c r="P91" i="205"/>
  <c r="B91" i="205"/>
  <c r="N91" i="205" s="1"/>
  <c r="Q90" i="205"/>
  <c r="O90" i="205"/>
  <c r="Q89" i="205"/>
  <c r="O89" i="205"/>
  <c r="Q88" i="205"/>
  <c r="O88" i="205"/>
  <c r="P87" i="205"/>
  <c r="P88" i="205" s="1"/>
  <c r="B87" i="205"/>
  <c r="N87" i="205" s="1"/>
  <c r="P83" i="205"/>
  <c r="P85" i="205" s="1"/>
  <c r="A85" i="205" s="1"/>
  <c r="A83" i="205"/>
  <c r="U79" i="205"/>
  <c r="V79" i="205" s="1"/>
  <c r="E79" i="205" s="1"/>
  <c r="F79" i="205" s="1"/>
  <c r="J79" i="205"/>
  <c r="H79" i="205"/>
  <c r="Q56" i="205"/>
  <c r="O56" i="205"/>
  <c r="Q55" i="205"/>
  <c r="O55" i="205"/>
  <c r="Q54" i="205"/>
  <c r="O54" i="205"/>
  <c r="P53" i="205"/>
  <c r="P56" i="205" s="1"/>
  <c r="B53" i="205"/>
  <c r="N53" i="205" s="1"/>
  <c r="P51" i="205"/>
  <c r="A51" i="205"/>
  <c r="K46" i="205"/>
  <c r="Q45" i="205"/>
  <c r="O45" i="205"/>
  <c r="Q44" i="205"/>
  <c r="O44" i="205"/>
  <c r="Q43" i="205"/>
  <c r="O43" i="205"/>
  <c r="P42" i="205"/>
  <c r="P45" i="205" s="1"/>
  <c r="B42" i="205"/>
  <c r="N42" i="205" s="1"/>
  <c r="Q41" i="205"/>
  <c r="O41" i="205"/>
  <c r="Q40" i="205"/>
  <c r="O40" i="205"/>
  <c r="P39" i="205"/>
  <c r="P41" i="205" s="1"/>
  <c r="B39" i="205"/>
  <c r="N39" i="205" s="1"/>
  <c r="Q38" i="205"/>
  <c r="O38" i="205"/>
  <c r="Q37" i="205"/>
  <c r="O37" i="205"/>
  <c r="Q36" i="205"/>
  <c r="O36" i="205"/>
  <c r="P35" i="205"/>
  <c r="P38" i="205" s="1"/>
  <c r="B35" i="205"/>
  <c r="N35" i="205" s="1"/>
  <c r="P31" i="205"/>
  <c r="P34" i="205" s="1"/>
  <c r="A31" i="205"/>
  <c r="K16" i="205"/>
  <c r="D16" i="205"/>
  <c r="Q11" i="205"/>
  <c r="O11" i="205"/>
  <c r="Q10" i="205"/>
  <c r="O10" i="205"/>
  <c r="Q9" i="205"/>
  <c r="O9" i="205"/>
  <c r="B8" i="205"/>
  <c r="O8" i="205" s="1"/>
  <c r="Q6" i="205"/>
  <c r="P8" i="205" s="1"/>
  <c r="P9" i="205" s="1"/>
  <c r="A6" i="205"/>
  <c r="I6" i="204"/>
  <c r="M57" i="203" s="1"/>
  <c r="I5" i="204"/>
  <c r="M56" i="203" s="1"/>
  <c r="I4" i="204"/>
  <c r="M55" i="203" s="1"/>
  <c r="I3" i="204"/>
  <c r="M54" i="203" s="1"/>
  <c r="I36" i="203"/>
  <c r="J36" i="203" s="1"/>
  <c r="G36" i="203"/>
  <c r="H36" i="203" s="1"/>
  <c r="E36" i="203"/>
  <c r="L35" i="203"/>
  <c r="K35" i="203"/>
  <c r="C29" i="203"/>
  <c r="B29" i="203"/>
  <c r="A29" i="203"/>
  <c r="I25" i="203"/>
  <c r="G3" i="192" s="1"/>
  <c r="AC9" i="203"/>
  <c r="AD9" i="203" s="1"/>
  <c r="E9" i="203" s="1"/>
  <c r="K9" i="203" s="1"/>
  <c r="B9" i="203"/>
  <c r="A9" i="203"/>
  <c r="AC7" i="203"/>
  <c r="AD7" i="203" s="1"/>
  <c r="E7" i="203" s="1"/>
  <c r="K7" i="203" s="1"/>
  <c r="B7" i="203"/>
  <c r="A7" i="203"/>
  <c r="AC4" i="203"/>
  <c r="AD4" i="203" s="1"/>
  <c r="E4" i="203" s="1"/>
  <c r="K4" i="203" s="1"/>
  <c r="D4" i="203"/>
  <c r="B4" i="203"/>
  <c r="A4" i="203"/>
  <c r="P3" i="203"/>
  <c r="D5" i="174" l="1"/>
  <c r="F5" i="174" s="1"/>
  <c r="L5" i="174" s="1"/>
  <c r="O5" i="174"/>
  <c r="Q5" i="174" s="1"/>
  <c r="D6" i="174"/>
  <c r="F6" i="174" s="1"/>
  <c r="L6" i="174" s="1"/>
  <c r="O6" i="174"/>
  <c r="Q6" i="174" s="1"/>
  <c r="D9" i="174"/>
  <c r="F9" i="174" s="1"/>
  <c r="L9" i="174" s="1"/>
  <c r="O9" i="174"/>
  <c r="Q9" i="174" s="1"/>
  <c r="A7" i="205"/>
  <c r="P37" i="205"/>
  <c r="P54" i="205"/>
  <c r="P90" i="205"/>
  <c r="M38" i="203"/>
  <c r="D6" i="203"/>
  <c r="H6" i="203" s="1"/>
  <c r="L6" i="203" s="1"/>
  <c r="D5" i="203"/>
  <c r="H5" i="203" s="1"/>
  <c r="L5" i="203" s="1"/>
  <c r="G50" i="122"/>
  <c r="H16" i="205"/>
  <c r="L16" i="205" s="1"/>
  <c r="L79" i="205"/>
  <c r="K79" i="205"/>
  <c r="K29" i="203"/>
  <c r="H33" i="203"/>
  <c r="L33" i="203" s="1"/>
  <c r="H32" i="203"/>
  <c r="L32" i="203" s="1"/>
  <c r="F30" i="203"/>
  <c r="L30" i="203" s="1"/>
  <c r="H8" i="203"/>
  <c r="L8" i="203" s="1"/>
  <c r="P135" i="205"/>
  <c r="R135" i="205" s="1"/>
  <c r="G135" i="205" s="1"/>
  <c r="P136" i="205"/>
  <c r="R136" i="205" s="1"/>
  <c r="I136" i="205" s="1"/>
  <c r="P134" i="205"/>
  <c r="R134" i="205" s="1"/>
  <c r="E134" i="205" s="1"/>
  <c r="P97" i="205"/>
  <c r="R54" i="205"/>
  <c r="E54" i="205" s="1"/>
  <c r="F54" i="205" s="1"/>
  <c r="L54" i="205" s="1"/>
  <c r="P36" i="205"/>
  <c r="R108" i="205"/>
  <c r="I108" i="205" s="1"/>
  <c r="J108" i="205" s="1"/>
  <c r="L108" i="205" s="1"/>
  <c r="P55" i="205"/>
  <c r="R55" i="205" s="1"/>
  <c r="G55" i="205" s="1"/>
  <c r="H55" i="205" s="1"/>
  <c r="L55" i="205" s="1"/>
  <c r="P95" i="205"/>
  <c r="A132" i="205"/>
  <c r="F9" i="203"/>
  <c r="L9" i="203" s="1"/>
  <c r="F7" i="203"/>
  <c r="L7" i="203" s="1"/>
  <c r="F4" i="203"/>
  <c r="K47" i="205"/>
  <c r="R9" i="205"/>
  <c r="E9" i="205" s="1"/>
  <c r="M39" i="203"/>
  <c r="A34" i="205"/>
  <c r="K36" i="203"/>
  <c r="F36" i="203"/>
  <c r="L36" i="203" s="1"/>
  <c r="P104" i="205"/>
  <c r="A104" i="205" s="1"/>
  <c r="P52" i="205"/>
  <c r="A52" i="205" s="1"/>
  <c r="M40" i="203"/>
  <c r="H31" i="203"/>
  <c r="L31" i="203" s="1"/>
  <c r="P40" i="205"/>
  <c r="P32" i="205"/>
  <c r="R38" i="205" s="1"/>
  <c r="I38" i="205" s="1"/>
  <c r="P33" i="205"/>
  <c r="P106" i="205"/>
  <c r="R106" i="205" s="1"/>
  <c r="E106" i="205" s="1"/>
  <c r="P107" i="205"/>
  <c r="R107" i="205" s="1"/>
  <c r="G107" i="205" s="1"/>
  <c r="R45" i="205"/>
  <c r="I45" i="205" s="1"/>
  <c r="P11" i="205"/>
  <c r="R11" i="205" s="1"/>
  <c r="I11" i="205" s="1"/>
  <c r="P10" i="205"/>
  <c r="R10" i="205" s="1"/>
  <c r="G10" i="205" s="1"/>
  <c r="R56" i="205"/>
  <c r="I56" i="205" s="1"/>
  <c r="P86" i="205"/>
  <c r="A86" i="205" s="1"/>
  <c r="P84" i="205"/>
  <c r="H141" i="205"/>
  <c r="L141" i="205" s="1"/>
  <c r="P89" i="205"/>
  <c r="P92" i="205"/>
  <c r="R92" i="205" s="1"/>
  <c r="E92" i="205" s="1"/>
  <c r="P93" i="205"/>
  <c r="R93" i="205" s="1"/>
  <c r="I93" i="205" s="1"/>
  <c r="P44" i="205"/>
  <c r="R44" i="205" s="1"/>
  <c r="G44" i="205" s="1"/>
  <c r="P43" i="205"/>
  <c r="R43" i="205" s="1"/>
  <c r="E43" i="205" s="1"/>
  <c r="F29" i="203" l="1"/>
  <c r="L29" i="203" s="1"/>
  <c r="K54" i="205"/>
  <c r="G25" i="203"/>
  <c r="F3" i="192" s="1"/>
  <c r="G21" i="174" s="1"/>
  <c r="H21" i="174" s="1"/>
  <c r="K135" i="205"/>
  <c r="H135" i="205"/>
  <c r="L135" i="205" s="1"/>
  <c r="K55" i="205"/>
  <c r="K108" i="205"/>
  <c r="J93" i="205"/>
  <c r="L93" i="205" s="1"/>
  <c r="K93" i="205"/>
  <c r="J11" i="205"/>
  <c r="K11" i="205"/>
  <c r="K92" i="205"/>
  <c r="F92" i="205"/>
  <c r="L92" i="205" s="1"/>
  <c r="D99" i="205"/>
  <c r="H99" i="205" s="1"/>
  <c r="L99" i="205" s="1"/>
  <c r="D98" i="205"/>
  <c r="H98" i="205" s="1"/>
  <c r="L98" i="205" s="1"/>
  <c r="K107" i="205"/>
  <c r="H107" i="205"/>
  <c r="L107" i="205" s="1"/>
  <c r="R96" i="205"/>
  <c r="G96" i="205" s="1"/>
  <c r="K9" i="205"/>
  <c r="F9" i="205"/>
  <c r="L4" i="203"/>
  <c r="E25" i="203"/>
  <c r="E3" i="192" s="1"/>
  <c r="E21" i="174" s="1"/>
  <c r="K56" i="205"/>
  <c r="J56" i="205"/>
  <c r="L56" i="205" s="1"/>
  <c r="F43" i="205"/>
  <c r="L43" i="205" s="1"/>
  <c r="K43" i="205"/>
  <c r="D47" i="205"/>
  <c r="H47" i="205" s="1"/>
  <c r="L47" i="205" s="1"/>
  <c r="D46" i="205"/>
  <c r="H46" i="205" s="1"/>
  <c r="L46" i="205" s="1"/>
  <c r="R97" i="205"/>
  <c r="I97" i="205" s="1"/>
  <c r="A33" i="205"/>
  <c r="R41" i="205"/>
  <c r="I41" i="205" s="1"/>
  <c r="R40" i="205"/>
  <c r="E40" i="205" s="1"/>
  <c r="R36" i="205"/>
  <c r="E36" i="205" s="1"/>
  <c r="A32" i="205"/>
  <c r="K44" i="205"/>
  <c r="H44" i="205"/>
  <c r="L44" i="205" s="1"/>
  <c r="R37" i="205"/>
  <c r="G37" i="205" s="1"/>
  <c r="R88" i="205"/>
  <c r="E88" i="205" s="1"/>
  <c r="R90" i="205"/>
  <c r="I90" i="205" s="1"/>
  <c r="R89" i="205"/>
  <c r="G89" i="205" s="1"/>
  <c r="A84" i="205"/>
  <c r="H10" i="205"/>
  <c r="K10" i="205"/>
  <c r="R95" i="205"/>
  <c r="E95" i="205" s="1"/>
  <c r="K134" i="205"/>
  <c r="F134" i="205"/>
  <c r="K106" i="205"/>
  <c r="F106" i="205"/>
  <c r="L106" i="205" s="1"/>
  <c r="K136" i="205"/>
  <c r="J136" i="205"/>
  <c r="J38" i="205"/>
  <c r="K38" i="205"/>
  <c r="J45" i="205"/>
  <c r="L45" i="205" s="1"/>
  <c r="K45" i="205"/>
  <c r="F21" i="174" l="1"/>
  <c r="L21" i="174" s="1"/>
  <c r="K21" i="174"/>
  <c r="H3" i="192"/>
  <c r="G150" i="205"/>
  <c r="F6" i="204" s="1"/>
  <c r="G57" i="203" s="1"/>
  <c r="H57" i="203" s="1"/>
  <c r="K25" i="203"/>
  <c r="L9" i="205"/>
  <c r="E25" i="205"/>
  <c r="G25" i="205"/>
  <c r="F3" i="204" s="1"/>
  <c r="G54" i="203" s="1"/>
  <c r="H54" i="203" s="1"/>
  <c r="L10" i="205"/>
  <c r="K97" i="205"/>
  <c r="J97" i="205"/>
  <c r="L97" i="205" s="1"/>
  <c r="K96" i="205"/>
  <c r="H96" i="205"/>
  <c r="L96" i="205" s="1"/>
  <c r="L38" i="205"/>
  <c r="I25" i="205"/>
  <c r="G3" i="204" s="1"/>
  <c r="I54" i="203" s="1"/>
  <c r="J54" i="203" s="1"/>
  <c r="L11" i="205"/>
  <c r="K37" i="205"/>
  <c r="H37" i="205"/>
  <c r="K95" i="205"/>
  <c r="F95" i="205"/>
  <c r="L95" i="205" s="1"/>
  <c r="I150" i="205"/>
  <c r="G6" i="204" s="1"/>
  <c r="I57" i="203" s="1"/>
  <c r="J57" i="203" s="1"/>
  <c r="L136" i="205"/>
  <c r="J41" i="205"/>
  <c r="L41" i="205" s="1"/>
  <c r="K41" i="205"/>
  <c r="F40" i="205"/>
  <c r="L40" i="205" s="1"/>
  <c r="K40" i="205"/>
  <c r="H89" i="205"/>
  <c r="K89" i="205"/>
  <c r="J90" i="205"/>
  <c r="K90" i="205"/>
  <c r="K88" i="205"/>
  <c r="F88" i="205"/>
  <c r="K36" i="205"/>
  <c r="F36" i="205"/>
  <c r="E150" i="205"/>
  <c r="L134" i="205"/>
  <c r="I40" i="203" l="1"/>
  <c r="G40" i="203"/>
  <c r="I38" i="203"/>
  <c r="G38" i="203"/>
  <c r="E6" i="204"/>
  <c r="E57" i="203" s="1"/>
  <c r="K150" i="205"/>
  <c r="H6" i="204" s="1"/>
  <c r="L36" i="205"/>
  <c r="E75" i="205"/>
  <c r="L37" i="205"/>
  <c r="G75" i="205"/>
  <c r="F4" i="204" s="1"/>
  <c r="G55" i="203" s="1"/>
  <c r="H55" i="203" s="1"/>
  <c r="G74" i="203" s="1"/>
  <c r="F5" i="192" s="1"/>
  <c r="G22" i="174" s="1"/>
  <c r="H22" i="174" s="1"/>
  <c r="L90" i="205"/>
  <c r="I125" i="205"/>
  <c r="G5" i="204" s="1"/>
  <c r="I56" i="203" s="1"/>
  <c r="J56" i="203" s="1"/>
  <c r="L88" i="205"/>
  <c r="E125" i="205"/>
  <c r="G125" i="205"/>
  <c r="F5" i="204" s="1"/>
  <c r="G56" i="203" s="1"/>
  <c r="H56" i="203" s="1"/>
  <c r="L89" i="205"/>
  <c r="I75" i="205"/>
  <c r="G4" i="204" s="1"/>
  <c r="I55" i="203" s="1"/>
  <c r="J55" i="203" s="1"/>
  <c r="I74" i="203" s="1"/>
  <c r="G5" i="192" s="1"/>
  <c r="I22" i="174" s="1"/>
  <c r="J22" i="174" s="1"/>
  <c r="K25" i="205"/>
  <c r="H3" i="204" s="1"/>
  <c r="E3" i="204"/>
  <c r="E54" i="203" s="1"/>
  <c r="K54" i="203" l="1"/>
  <c r="F54" i="203"/>
  <c r="K57" i="203"/>
  <c r="F57" i="203"/>
  <c r="L57" i="203" s="1"/>
  <c r="E40" i="203"/>
  <c r="K40" i="203" s="1"/>
  <c r="I170" i="203"/>
  <c r="G7" i="192" s="1"/>
  <c r="I39" i="203"/>
  <c r="G170" i="203"/>
  <c r="F7" i="192" s="1"/>
  <c r="G24" i="174" s="1"/>
  <c r="H24" i="174" s="1"/>
  <c r="G39" i="203"/>
  <c r="E38" i="203"/>
  <c r="K38" i="203" s="1"/>
  <c r="K125" i="205"/>
  <c r="H5" i="204" s="1"/>
  <c r="E5" i="204"/>
  <c r="E56" i="203" s="1"/>
  <c r="E4" i="204"/>
  <c r="E55" i="203" s="1"/>
  <c r="K75" i="205"/>
  <c r="H4" i="204" s="1"/>
  <c r="J3" i="204"/>
  <c r="J6" i="204"/>
  <c r="L54" i="203" l="1"/>
  <c r="K56" i="203"/>
  <c r="F56" i="203"/>
  <c r="L56" i="203" s="1"/>
  <c r="K55" i="203"/>
  <c r="F55" i="203"/>
  <c r="L55" i="203" s="1"/>
  <c r="E39" i="203"/>
  <c r="K39" i="203" s="1"/>
  <c r="J5" i="204"/>
  <c r="J4" i="204"/>
  <c r="E74" i="203" l="1"/>
  <c r="E5" i="192"/>
  <c r="K74" i="203"/>
  <c r="E4" i="174"/>
  <c r="H5" i="192" l="1"/>
  <c r="E22" i="174"/>
  <c r="E170" i="203"/>
  <c r="E7" i="192" s="1"/>
  <c r="E24" i="174" s="1"/>
  <c r="K22" i="174" l="1"/>
  <c r="F22" i="174"/>
  <c r="L22" i="174" s="1"/>
  <c r="K24" i="174"/>
  <c r="F24" i="174"/>
  <c r="L24" i="174" s="1"/>
  <c r="H7" i="192"/>
  <c r="K170" i="203"/>
  <c r="N170" i="203" s="1"/>
  <c r="K20" i="177"/>
  <c r="I20" i="177"/>
  <c r="E7" i="198"/>
  <c r="E5" i="198"/>
  <c r="D10" i="174" l="1"/>
  <c r="F10" i="174" s="1"/>
  <c r="L10" i="174" s="1"/>
  <c r="O10" i="174"/>
  <c r="Q10" i="174" s="1"/>
  <c r="D40" i="203"/>
  <c r="D38" i="203"/>
  <c r="D6" i="198"/>
  <c r="E6" i="198"/>
  <c r="D39" i="203" l="1"/>
  <c r="J38" i="203"/>
  <c r="F38" i="203"/>
  <c r="H38" i="203"/>
  <c r="J40" i="203"/>
  <c r="H40" i="203"/>
  <c r="F40" i="203"/>
  <c r="L40" i="203" l="1"/>
  <c r="L38" i="203"/>
  <c r="H39" i="203"/>
  <c r="G50" i="203" s="1"/>
  <c r="F4" i="192" s="1"/>
  <c r="G20" i="174" s="1"/>
  <c r="H20" i="174" s="1"/>
  <c r="J39" i="203"/>
  <c r="I50" i="203" s="1"/>
  <c r="G4" i="192" s="1"/>
  <c r="I20" i="174" s="1"/>
  <c r="J20" i="174" s="1"/>
  <c r="I40" i="174" s="1"/>
  <c r="F39" i="203"/>
  <c r="B4" i="174"/>
  <c r="K4" i="174" l="1"/>
  <c r="P4" i="174"/>
  <c r="L39" i="203"/>
  <c r="E50" i="203"/>
  <c r="F39" i="122"/>
  <c r="O4" i="174" s="1"/>
  <c r="Q4" i="174" l="1"/>
  <c r="F50" i="122"/>
  <c r="K50" i="203"/>
  <c r="E4" i="192"/>
  <c r="E20" i="174" s="1"/>
  <c r="H50" i="122"/>
  <c r="F41" i="122"/>
  <c r="D4" i="174" s="1"/>
  <c r="F20" i="174" l="1"/>
  <c r="L20" i="174" s="1"/>
  <c r="K20" i="174"/>
  <c r="E25" i="174"/>
  <c r="K25" i="174" s="1"/>
  <c r="H4" i="192"/>
  <c r="F4" i="174"/>
  <c r="L4" i="174" l="1"/>
  <c r="G62" i="195"/>
  <c r="J61" i="195"/>
  <c r="G57" i="195"/>
  <c r="G56" i="195" s="1"/>
  <c r="G53" i="195"/>
  <c r="G52" i="195" s="1"/>
  <c r="L46" i="195"/>
  <c r="G45" i="195" s="1"/>
  <c r="G44" i="195" s="1"/>
  <c r="G41" i="195"/>
  <c r="G40" i="195" s="1"/>
  <c r="G33" i="195"/>
  <c r="G32" i="195" s="1"/>
  <c r="G31" i="195"/>
  <c r="G30" i="195" s="1"/>
  <c r="G29" i="195"/>
  <c r="G28" i="195" s="1"/>
  <c r="D28" i="195" s="1"/>
  <c r="G27" i="195"/>
  <c r="G26" i="195" s="1"/>
  <c r="G25" i="195"/>
  <c r="G24" i="195"/>
  <c r="D24" i="195" s="1"/>
  <c r="D22" i="195"/>
  <c r="G13" i="195"/>
  <c r="G12" i="195" s="1"/>
  <c r="D12" i="195" s="1"/>
  <c r="D14" i="195" s="1"/>
  <c r="D8" i="195"/>
  <c r="D34" i="195" l="1"/>
  <c r="D36" i="195"/>
  <c r="D32" i="195"/>
  <c r="D30" i="195"/>
  <c r="D26" i="195"/>
  <c r="D42" i="195" s="1"/>
  <c r="D44" i="195"/>
  <c r="D46" i="195" s="1"/>
  <c r="D48" i="195" l="1"/>
  <c r="D50" i="195" s="1"/>
  <c r="D52" i="195" l="1"/>
  <c r="D56" i="195" s="1"/>
  <c r="D54" i="195" l="1"/>
  <c r="D60" i="195" s="1"/>
  <c r="D62" i="195" s="1"/>
  <c r="D58" i="195" l="1"/>
  <c r="H24" i="192" l="1"/>
  <c r="P4" i="123" l="1"/>
  <c r="T56" i="122"/>
  <c r="Q52" i="122"/>
  <c r="B31" i="174"/>
  <c r="G31" i="174" s="1"/>
  <c r="K31" i="174" s="1"/>
  <c r="B32" i="174"/>
  <c r="G32" i="174" s="1"/>
  <c r="K32" i="174" s="1"/>
  <c r="B33" i="174"/>
  <c r="G33" i="174" s="1"/>
  <c r="K33" i="174" s="1"/>
  <c r="E21" i="177"/>
  <c r="G13" i="123" s="1"/>
  <c r="K13" i="123" s="1"/>
  <c r="M13" i="122"/>
  <c r="M39" i="122" l="1"/>
  <c r="M41" i="122" s="1"/>
  <c r="F25" i="174"/>
  <c r="T50" i="122"/>
  <c r="Q56" i="122"/>
  <c r="D11" i="174" l="1"/>
  <c r="F11" i="174" s="1"/>
  <c r="L11" i="174" s="1"/>
  <c r="O11" i="174"/>
  <c r="Q11" i="174" s="1"/>
  <c r="L25" i="174"/>
  <c r="L53" i="122"/>
  <c r="B53" i="122" l="1"/>
  <c r="D30" i="174" s="1"/>
  <c r="M47" i="122"/>
  <c r="M46" i="122"/>
  <c r="R50" i="122" l="1"/>
  <c r="F8" i="177"/>
  <c r="F6" i="177"/>
  <c r="F9" i="177"/>
  <c r="F5" i="177"/>
  <c r="H6" i="177"/>
  <c r="H9" i="177"/>
  <c r="H14" i="177" l="1"/>
  <c r="H16" i="177" s="1"/>
  <c r="F14" i="177"/>
  <c r="O4" i="123" s="1"/>
  <c r="D6" i="123" l="1"/>
  <c r="F6" i="123" s="1"/>
  <c r="L6" i="123" s="1"/>
  <c r="O6" i="123"/>
  <c r="Q6" i="123" s="1"/>
  <c r="Q4" i="213"/>
  <c r="H21" i="177"/>
  <c r="K51" i="122"/>
  <c r="P56" i="122"/>
  <c r="B56" i="122" s="1"/>
  <c r="P52" i="122"/>
  <c r="B52" i="122" s="1"/>
  <c r="E9" i="213" l="1"/>
  <c r="K9" i="213" s="1"/>
  <c r="E10" i="213"/>
  <c r="K10" i="213" s="1"/>
  <c r="D33" i="174"/>
  <c r="H33" i="174" s="1"/>
  <c r="L33" i="174" s="1"/>
  <c r="D29" i="174"/>
  <c r="I3" i="7"/>
  <c r="I50" i="122"/>
  <c r="B50" i="122" s="1"/>
  <c r="D27" i="174" s="1"/>
  <c r="F10" i="213" l="1"/>
  <c r="L10" i="213" s="1"/>
  <c r="F9" i="213"/>
  <c r="L9" i="213" s="1"/>
  <c r="C517" i="186"/>
  <c r="E170" i="188"/>
  <c r="C23" i="188"/>
  <c r="C22" i="188"/>
  <c r="C21" i="188"/>
  <c r="C20" i="188"/>
  <c r="C19" i="188"/>
  <c r="C18" i="188"/>
  <c r="C17" i="188"/>
  <c r="C16" i="188"/>
  <c r="C15" i="188"/>
  <c r="C14" i="188"/>
  <c r="C13" i="188"/>
  <c r="C12" i="188"/>
  <c r="C11" i="188"/>
  <c r="C10" i="188"/>
  <c r="C9" i="188"/>
  <c r="C8" i="188"/>
  <c r="C7" i="188"/>
  <c r="H6" i="188"/>
  <c r="F6" i="188"/>
  <c r="D6" i="188"/>
  <c r="C5" i="188"/>
  <c r="C4" i="188"/>
  <c r="C3" i="188"/>
  <c r="AN35" i="187"/>
  <c r="V36" i="187" s="1"/>
  <c r="AN34" i="187"/>
  <c r="AN32" i="187"/>
  <c r="Q33" i="187" s="1"/>
  <c r="AN33" i="187" s="1"/>
  <c r="AN31" i="187"/>
  <c r="Q36" i="187" s="1"/>
  <c r="E1891" i="186"/>
  <c r="E1890" i="186"/>
  <c r="E1889" i="186"/>
  <c r="C1883" i="186"/>
  <c r="C1882" i="186"/>
  <c r="I1880" i="186"/>
  <c r="D1880" i="186"/>
  <c r="J1879" i="186" s="1"/>
  <c r="E1871" i="186"/>
  <c r="E1870" i="186"/>
  <c r="E1869" i="186"/>
  <c r="F1865" i="186"/>
  <c r="C1862" i="186"/>
  <c r="C1861" i="186"/>
  <c r="C1860" i="186"/>
  <c r="C1866" i="186" s="1"/>
  <c r="U1857" i="186"/>
  <c r="S1857" i="186"/>
  <c r="C1841" i="186"/>
  <c r="C1840" i="186"/>
  <c r="I1838" i="186"/>
  <c r="J1837" i="186" s="1"/>
  <c r="D1838" i="186"/>
  <c r="Z1827" i="186"/>
  <c r="AB1827" i="186" s="1"/>
  <c r="AB1826" i="186"/>
  <c r="D1823" i="186"/>
  <c r="C1821" i="186" s="1"/>
  <c r="H1821" i="186"/>
  <c r="C1820" i="186"/>
  <c r="C1816" i="186"/>
  <c r="C1815" i="186"/>
  <c r="U1812" i="186"/>
  <c r="S1812" i="186"/>
  <c r="T1770" i="186"/>
  <c r="V1767" i="186"/>
  <c r="U1767" i="186"/>
  <c r="S1767" i="186"/>
  <c r="R1767" i="186"/>
  <c r="L1741" i="186"/>
  <c r="L1740" i="186"/>
  <c r="L1739" i="186"/>
  <c r="K1736" i="186"/>
  <c r="D1736" i="186"/>
  <c r="K1735" i="186"/>
  <c r="D1735" i="186"/>
  <c r="L1732" i="186"/>
  <c r="L1731" i="186"/>
  <c r="L1730" i="186"/>
  <c r="K1727" i="186"/>
  <c r="D1727" i="186"/>
  <c r="K1726" i="186"/>
  <c r="D1726" i="186"/>
  <c r="D1728" i="186" s="1"/>
  <c r="O1718" i="186"/>
  <c r="O1717" i="186"/>
  <c r="L1717" i="186"/>
  <c r="L1718" i="186" s="1"/>
  <c r="O1716" i="186"/>
  <c r="L1716" i="186"/>
  <c r="I1710" i="186"/>
  <c r="D1710" i="186"/>
  <c r="I1706" i="186"/>
  <c r="G1706" i="186"/>
  <c r="E1706" i="186"/>
  <c r="C1706" i="186"/>
  <c r="C1703" i="186"/>
  <c r="B1702" i="186"/>
  <c r="I1699" i="186"/>
  <c r="F1700" i="186" s="1"/>
  <c r="C1702" i="186" s="1"/>
  <c r="F1699" i="186"/>
  <c r="J1697" i="186"/>
  <c r="M1692" i="186"/>
  <c r="M1691" i="186"/>
  <c r="M1690" i="186"/>
  <c r="D1687" i="186"/>
  <c r="I1686" i="186"/>
  <c r="D1686" i="186"/>
  <c r="D1685" i="186"/>
  <c r="C1682" i="186"/>
  <c r="M1644" i="186"/>
  <c r="M1643" i="186"/>
  <c r="K1642" i="186" s="1"/>
  <c r="D1643" i="186"/>
  <c r="C1641" i="186"/>
  <c r="D1639" i="186"/>
  <c r="C1638" i="186" s="1"/>
  <c r="D1637" i="186"/>
  <c r="D1636" i="186"/>
  <c r="C1635" i="186" s="1"/>
  <c r="F1635" i="186"/>
  <c r="U1632" i="186"/>
  <c r="S1632" i="186"/>
  <c r="I1597" i="186"/>
  <c r="V1597" i="186"/>
  <c r="I1596" i="186"/>
  <c r="T1596" i="186"/>
  <c r="C1594" i="186"/>
  <c r="I1595" i="186" s="1"/>
  <c r="R1595" i="186" s="1"/>
  <c r="I1591" i="186"/>
  <c r="T1591" i="186" s="1"/>
  <c r="Q1591" i="186" s="1"/>
  <c r="B1591" i="186"/>
  <c r="I1590" i="186"/>
  <c r="U1587" i="186"/>
  <c r="S1587" i="186"/>
  <c r="I1566" i="186"/>
  <c r="I1567" i="186" s="1"/>
  <c r="I1565" i="186"/>
  <c r="R1565" i="186" s="1"/>
  <c r="I1561" i="186"/>
  <c r="V1561" i="186" s="1"/>
  <c r="I1560" i="186"/>
  <c r="T1560" i="186" s="1"/>
  <c r="I1559" i="186"/>
  <c r="R1559" i="186"/>
  <c r="I1554" i="186"/>
  <c r="T1554" i="186" s="1"/>
  <c r="I1553" i="186"/>
  <c r="R1553" i="186" s="1"/>
  <c r="T1548" i="186"/>
  <c r="Q1548" i="186" s="1"/>
  <c r="T1547" i="186"/>
  <c r="U1542" i="186"/>
  <c r="S1542" i="186"/>
  <c r="I1501" i="186"/>
  <c r="I1502" i="186" s="1"/>
  <c r="R1501" i="186"/>
  <c r="U1497" i="186"/>
  <c r="S1497" i="186"/>
  <c r="I1454" i="186"/>
  <c r="V1452" i="186"/>
  <c r="U1452" i="186"/>
  <c r="S1452" i="186"/>
  <c r="R1452" i="186"/>
  <c r="C1420" i="186"/>
  <c r="I1421" i="186" s="1"/>
  <c r="I1416" i="186"/>
  <c r="I1417" i="186" s="1"/>
  <c r="T1416" i="186"/>
  <c r="I1415" i="186"/>
  <c r="R1415" i="186"/>
  <c r="R1407" i="186" s="1"/>
  <c r="C1414" i="186"/>
  <c r="I1410" i="186"/>
  <c r="T1410" i="186" s="1"/>
  <c r="U1407" i="186"/>
  <c r="S1407" i="186"/>
  <c r="C1368" i="186"/>
  <c r="I1369" i="186" s="1"/>
  <c r="I1365" i="186"/>
  <c r="T1365" i="186"/>
  <c r="U1362" i="186"/>
  <c r="S1362" i="186"/>
  <c r="I1327" i="186"/>
  <c r="V1327" i="186"/>
  <c r="Q1327" i="186" s="1"/>
  <c r="C1326" i="186"/>
  <c r="I1321" i="186"/>
  <c r="I1322" i="186" s="1"/>
  <c r="U1317" i="186"/>
  <c r="S1317" i="186"/>
  <c r="I1277" i="186"/>
  <c r="V1272" i="186"/>
  <c r="U1272" i="186"/>
  <c r="S1272" i="186"/>
  <c r="R1272" i="186"/>
  <c r="I1232" i="186"/>
  <c r="V1227" i="186"/>
  <c r="U1227" i="186"/>
  <c r="S1227" i="186"/>
  <c r="R1227" i="186"/>
  <c r="E1208" i="186"/>
  <c r="E1207" i="186"/>
  <c r="E1206" i="186"/>
  <c r="C1203" i="186"/>
  <c r="F1202" i="186"/>
  <c r="D1202" i="186" s="1"/>
  <c r="F1200" i="186" s="1"/>
  <c r="D1201" i="186"/>
  <c r="C1200" i="186"/>
  <c r="C1199" i="186"/>
  <c r="C1198" i="186"/>
  <c r="C1197" i="186"/>
  <c r="U1194" i="186"/>
  <c r="S1194" i="186"/>
  <c r="J1167" i="186"/>
  <c r="M1169" i="186" s="1"/>
  <c r="C1154" i="186"/>
  <c r="C1153" i="186"/>
  <c r="C1152" i="186"/>
  <c r="C1158" i="186" s="1"/>
  <c r="U1149" i="186"/>
  <c r="S1149" i="186"/>
  <c r="F1112" i="186"/>
  <c r="C1109" i="186"/>
  <c r="C1108" i="186"/>
  <c r="C1107" i="186"/>
  <c r="U1104" i="186"/>
  <c r="S1104" i="186"/>
  <c r="K1076" i="186"/>
  <c r="C1076" i="186"/>
  <c r="M1079" i="186" s="1"/>
  <c r="C1068" i="186"/>
  <c r="C1064" i="186"/>
  <c r="C1063" i="186"/>
  <c r="C1062" i="186"/>
  <c r="U1059" i="186"/>
  <c r="S1059" i="186"/>
  <c r="E1050" i="186"/>
  <c r="E1049" i="186"/>
  <c r="E1048" i="186"/>
  <c r="K1043" i="186"/>
  <c r="M1046" i="186" s="1"/>
  <c r="E1040" i="186"/>
  <c r="E1039" i="186"/>
  <c r="E1038" i="186"/>
  <c r="C1035" i="186"/>
  <c r="F1034" i="186"/>
  <c r="C1031" i="186"/>
  <c r="C1030" i="186"/>
  <c r="C1029" i="186"/>
  <c r="U1026" i="186"/>
  <c r="S1026" i="186"/>
  <c r="L995" i="186"/>
  <c r="L994" i="186"/>
  <c r="L993" i="186"/>
  <c r="C990" i="186"/>
  <c r="C986" i="186"/>
  <c r="C985" i="186"/>
  <c r="C984" i="186"/>
  <c r="U981" i="186"/>
  <c r="S981" i="186"/>
  <c r="K942" i="186"/>
  <c r="M945" i="186" s="1"/>
  <c r="C942" i="186"/>
  <c r="T939" i="186"/>
  <c r="Q939" i="186" s="1"/>
  <c r="U936" i="186"/>
  <c r="S936" i="186"/>
  <c r="K897" i="186"/>
  <c r="M900" i="186" s="1"/>
  <c r="T894" i="186"/>
  <c r="U891" i="186"/>
  <c r="S891" i="186"/>
  <c r="T852" i="186"/>
  <c r="Q852" i="186" s="1"/>
  <c r="T849" i="186"/>
  <c r="V846" i="186"/>
  <c r="U846" i="186"/>
  <c r="S846" i="186"/>
  <c r="R846" i="186"/>
  <c r="T803" i="186"/>
  <c r="V801" i="186"/>
  <c r="U801" i="186"/>
  <c r="S801" i="186"/>
  <c r="R801" i="186"/>
  <c r="C772" i="186"/>
  <c r="I773" i="186" s="1"/>
  <c r="C766" i="186"/>
  <c r="I767" i="186" s="1"/>
  <c r="I762" i="186"/>
  <c r="I761" i="186"/>
  <c r="T761" i="186" s="1"/>
  <c r="Q761" i="186" s="1"/>
  <c r="U756" i="186"/>
  <c r="S756" i="186"/>
  <c r="C723" i="186"/>
  <c r="C722" i="186"/>
  <c r="J720" i="186"/>
  <c r="C721" i="186" s="1"/>
  <c r="AA715" i="186"/>
  <c r="AA714" i="186"/>
  <c r="C715" i="186" s="1"/>
  <c r="I716" i="186" s="1"/>
  <c r="AA713" i="186"/>
  <c r="U711" i="186"/>
  <c r="S711" i="186"/>
  <c r="I671" i="186"/>
  <c r="T671" i="186" s="1"/>
  <c r="Q671" i="186" s="1"/>
  <c r="I670" i="186"/>
  <c r="T670" i="186"/>
  <c r="Z669" i="186"/>
  <c r="Y669" i="186"/>
  <c r="V666" i="186"/>
  <c r="U666" i="186"/>
  <c r="S666" i="186"/>
  <c r="R666" i="186"/>
  <c r="M640" i="186"/>
  <c r="I640" i="186"/>
  <c r="T640" i="186"/>
  <c r="Q640" i="186" s="1"/>
  <c r="D637" i="186"/>
  <c r="A637" i="186"/>
  <c r="L635" i="186"/>
  <c r="L634" i="186"/>
  <c r="L633" i="186"/>
  <c r="D628" i="186"/>
  <c r="C627" i="186"/>
  <c r="C626" i="186"/>
  <c r="C625" i="186"/>
  <c r="C624" i="186"/>
  <c r="U621" i="186"/>
  <c r="S621" i="186"/>
  <c r="D584" i="186"/>
  <c r="F582" i="186" s="1"/>
  <c r="D583" i="186"/>
  <c r="C582" i="186" s="1"/>
  <c r="C581" i="186"/>
  <c r="C580" i="186"/>
  <c r="C579" i="186"/>
  <c r="C585" i="186" s="1"/>
  <c r="U576" i="186"/>
  <c r="S576" i="186"/>
  <c r="N551" i="186"/>
  <c r="K551" i="186"/>
  <c r="G551" i="186"/>
  <c r="T551" i="186"/>
  <c r="Q551" i="186" s="1"/>
  <c r="D547" i="186"/>
  <c r="A547" i="186"/>
  <c r="O545" i="186"/>
  <c r="L545" i="186"/>
  <c r="O544" i="186"/>
  <c r="L544" i="186"/>
  <c r="O543" i="186"/>
  <c r="L543" i="186"/>
  <c r="D538" i="186"/>
  <c r="C537" i="186" s="1"/>
  <c r="C536" i="186"/>
  <c r="C535" i="186"/>
  <c r="C534" i="186"/>
  <c r="U531" i="186"/>
  <c r="S531" i="186"/>
  <c r="G517" i="186"/>
  <c r="D513" i="186"/>
  <c r="K517" i="186" s="1"/>
  <c r="A513" i="186"/>
  <c r="L511" i="186"/>
  <c r="E511" i="186"/>
  <c r="L510" i="186"/>
  <c r="E510" i="186"/>
  <c r="L509" i="186"/>
  <c r="E509" i="186"/>
  <c r="D504" i="186"/>
  <c r="C503" i="186"/>
  <c r="C502" i="186"/>
  <c r="C501" i="186"/>
  <c r="C500" i="186"/>
  <c r="U497" i="186"/>
  <c r="S497" i="186"/>
  <c r="U472" i="186"/>
  <c r="U362" i="186" s="1"/>
  <c r="J464" i="186"/>
  <c r="I468" i="186" s="1"/>
  <c r="V468" i="186" s="1"/>
  <c r="C457" i="186"/>
  <c r="I440" i="186"/>
  <c r="V457" i="186" s="1"/>
  <c r="Q457" i="186" s="1"/>
  <c r="I405" i="186"/>
  <c r="K410" i="186" s="1"/>
  <c r="B405" i="186"/>
  <c r="M381" i="186"/>
  <c r="H381" i="186"/>
  <c r="M380" i="186"/>
  <c r="H380" i="186"/>
  <c r="C370" i="186"/>
  <c r="C369" i="186"/>
  <c r="C368" i="186"/>
  <c r="S362" i="186"/>
  <c r="C326" i="186"/>
  <c r="D325" i="186"/>
  <c r="F323" i="186" s="1"/>
  <c r="D324" i="186"/>
  <c r="C323" i="186" s="1"/>
  <c r="I323" i="186" s="1"/>
  <c r="C322" i="186"/>
  <c r="C321" i="186"/>
  <c r="C320" i="186"/>
  <c r="U317" i="186"/>
  <c r="S317" i="186"/>
  <c r="I276" i="186"/>
  <c r="T276" i="186"/>
  <c r="V272" i="186"/>
  <c r="U272" i="186"/>
  <c r="S272" i="186"/>
  <c r="R272" i="186"/>
  <c r="D243" i="186"/>
  <c r="F241" i="186" s="1"/>
  <c r="C240" i="186"/>
  <c r="C239" i="186"/>
  <c r="J237" i="186"/>
  <c r="Z234" i="186"/>
  <c r="Z233" i="186"/>
  <c r="Z232" i="186"/>
  <c r="C231" i="186"/>
  <c r="I233" i="186" s="1"/>
  <c r="I234" i="186" s="1"/>
  <c r="I235" i="186" s="1"/>
  <c r="V235" i="186" s="1"/>
  <c r="U227" i="186"/>
  <c r="S227" i="186"/>
  <c r="I187" i="186"/>
  <c r="T187" i="186" s="1"/>
  <c r="Q187" i="186" s="1"/>
  <c r="I186" i="186"/>
  <c r="T186" i="186"/>
  <c r="V182" i="186"/>
  <c r="U182" i="186"/>
  <c r="S182" i="186"/>
  <c r="R182" i="186"/>
  <c r="M149" i="186"/>
  <c r="M148" i="186"/>
  <c r="D148" i="186"/>
  <c r="C147" i="186" s="1"/>
  <c r="K147" i="186"/>
  <c r="C146" i="186"/>
  <c r="D144" i="186"/>
  <c r="C143" i="186" s="1"/>
  <c r="D142" i="186"/>
  <c r="F140" i="186" s="1"/>
  <c r="D141" i="186"/>
  <c r="C140" i="186" s="1"/>
  <c r="I140" i="186" s="1"/>
  <c r="U137" i="186"/>
  <c r="S137" i="186"/>
  <c r="O111" i="186"/>
  <c r="I111" i="186"/>
  <c r="D108" i="186"/>
  <c r="L111" i="186" s="1"/>
  <c r="A108" i="186"/>
  <c r="O106" i="186"/>
  <c r="L106" i="186"/>
  <c r="O105" i="186"/>
  <c r="L105" i="186"/>
  <c r="O104" i="186"/>
  <c r="L104" i="186"/>
  <c r="D99" i="186"/>
  <c r="C98" i="186"/>
  <c r="C97" i="186"/>
  <c r="C96" i="186"/>
  <c r="C95" i="186"/>
  <c r="U92" i="186"/>
  <c r="S92" i="186"/>
  <c r="D54" i="186"/>
  <c r="C53" i="186" s="1"/>
  <c r="C52" i="186"/>
  <c r="C51" i="186"/>
  <c r="C50" i="186"/>
  <c r="C56" i="186" s="1"/>
  <c r="U47" i="186"/>
  <c r="S47" i="186"/>
  <c r="AD22" i="186"/>
  <c r="AD21" i="186"/>
  <c r="Z21" i="186"/>
  <c r="AD20" i="186"/>
  <c r="Z20" i="186"/>
  <c r="AD19" i="186"/>
  <c r="Z19" i="186"/>
  <c r="AD18" i="186"/>
  <c r="D1864" i="186" s="1"/>
  <c r="C1863" i="186" s="1"/>
  <c r="Z18" i="186"/>
  <c r="D539" i="186" s="1"/>
  <c r="F537" i="186" s="1"/>
  <c r="AD17" i="186"/>
  <c r="Z17" i="186"/>
  <c r="D145" i="186" s="1"/>
  <c r="F143" i="186" s="1"/>
  <c r="AD16" i="186"/>
  <c r="Z16" i="186"/>
  <c r="AD15" i="186"/>
  <c r="D1156" i="186" s="1"/>
  <c r="C1155" i="186" s="1"/>
  <c r="Z15" i="186"/>
  <c r="AD14" i="186"/>
  <c r="Z14" i="186"/>
  <c r="D1067" i="186" s="1"/>
  <c r="F1065" i="186" s="1"/>
  <c r="AD13" i="186"/>
  <c r="Z13" i="186"/>
  <c r="Z12" i="186"/>
  <c r="AD11" i="186"/>
  <c r="Z11" i="186"/>
  <c r="AD10" i="186"/>
  <c r="Z10" i="186"/>
  <c r="AD9" i="186"/>
  <c r="Z9" i="186"/>
  <c r="Z8" i="186"/>
  <c r="AD7" i="186"/>
  <c r="Z7" i="186"/>
  <c r="AD6" i="186"/>
  <c r="Z6" i="186"/>
  <c r="I6" i="186"/>
  <c r="T6" i="186" s="1"/>
  <c r="AD5" i="186"/>
  <c r="D725" i="186" s="1"/>
  <c r="C724" i="186" s="1"/>
  <c r="Z5" i="186"/>
  <c r="D726" i="186" s="1"/>
  <c r="F724" i="186" s="1"/>
  <c r="AD4" i="186"/>
  <c r="Z4" i="186"/>
  <c r="AD3" i="186"/>
  <c r="Z3" i="186"/>
  <c r="V2" i="186"/>
  <c r="U2" i="186"/>
  <c r="S2" i="186"/>
  <c r="R2" i="186"/>
  <c r="AN85" i="187"/>
  <c r="AN83" i="187"/>
  <c r="I1323" i="186" l="1"/>
  <c r="T1322" i="186"/>
  <c r="T1317" i="186" s="1"/>
  <c r="I1503" i="186"/>
  <c r="T1502" i="186"/>
  <c r="T1497" i="186" s="1"/>
  <c r="L1684" i="186"/>
  <c r="C1688" i="186" s="1"/>
  <c r="R233" i="186"/>
  <c r="I582" i="186"/>
  <c r="I1423" i="186"/>
  <c r="T1423" i="186" s="1"/>
  <c r="Q1423" i="186" s="1"/>
  <c r="I1635" i="186"/>
  <c r="J1709" i="186"/>
  <c r="F1705" i="186" s="1"/>
  <c r="L1728" i="186"/>
  <c r="I1730" i="186" s="1"/>
  <c r="H457" i="186"/>
  <c r="T234" i="186"/>
  <c r="C1169" i="186"/>
  <c r="L1688" i="186"/>
  <c r="I1690" i="186" s="1"/>
  <c r="I1691" i="186" s="1"/>
  <c r="I466" i="186"/>
  <c r="R466" i="186" s="1"/>
  <c r="R1321" i="186"/>
  <c r="R1317" i="186" s="1"/>
  <c r="C1837" i="186"/>
  <c r="AN36" i="187"/>
  <c r="H1704" i="186"/>
  <c r="K1706" i="186"/>
  <c r="C1705" i="186" s="1"/>
  <c r="C900" i="186"/>
  <c r="I467" i="186"/>
  <c r="T467" i="186" s="1"/>
  <c r="C1642" i="186"/>
  <c r="D1865" i="186"/>
  <c r="D1112" i="186"/>
  <c r="F1110" i="186" s="1"/>
  <c r="L1737" i="186"/>
  <c r="I1739" i="186" s="1"/>
  <c r="R1739" i="186" s="1"/>
  <c r="Q1740" i="186" s="1"/>
  <c r="I1555" i="186"/>
  <c r="V1555" i="186" s="1"/>
  <c r="C1079" i="186"/>
  <c r="D55" i="186"/>
  <c r="F53" i="186" s="1"/>
  <c r="D1034" i="186"/>
  <c r="F1032" i="186" s="1"/>
  <c r="T1566" i="186"/>
  <c r="T1542" i="186" s="1"/>
  <c r="D1737" i="186"/>
  <c r="T1590" i="186"/>
  <c r="Q1590" i="186" s="1"/>
  <c r="E1600" i="186" s="1"/>
  <c r="V1600" i="186" s="1"/>
  <c r="Q1600" i="186" s="1"/>
  <c r="T1232" i="186"/>
  <c r="Q1232" i="186" s="1"/>
  <c r="T1454" i="186"/>
  <c r="Q1454" i="186" s="1"/>
  <c r="V773" i="186"/>
  <c r="Q773" i="186" s="1"/>
  <c r="V1421" i="186"/>
  <c r="Q1421" i="186" s="1"/>
  <c r="Q1560" i="186"/>
  <c r="V1567" i="186"/>
  <c r="T762" i="186"/>
  <c r="Q762" i="186" s="1"/>
  <c r="V1323" i="186"/>
  <c r="V1317" i="186" s="1"/>
  <c r="Q1317" i="186" s="1"/>
  <c r="V1417" i="186"/>
  <c r="Q1416" i="186" s="1"/>
  <c r="T1277" i="186"/>
  <c r="Q1277" i="186" s="1"/>
  <c r="C6" i="188"/>
  <c r="Q84" i="187"/>
  <c r="V84" i="187"/>
  <c r="T801" i="186"/>
  <c r="Q801" i="186" s="1"/>
  <c r="Q803" i="186"/>
  <c r="Q234" i="186"/>
  <c r="I724" i="186"/>
  <c r="I143" i="186"/>
  <c r="L150" i="186" s="1"/>
  <c r="I152" i="186" s="1"/>
  <c r="T846" i="186"/>
  <c r="Q846" i="186" s="1"/>
  <c r="I1705" i="186"/>
  <c r="I413" i="186"/>
  <c r="T413" i="186" s="1"/>
  <c r="I412" i="186"/>
  <c r="R412" i="186" s="1"/>
  <c r="I414" i="186"/>
  <c r="V1503" i="186"/>
  <c r="V1497" i="186" s="1"/>
  <c r="I1740" i="186"/>
  <c r="I1741" i="186" s="1"/>
  <c r="V1741" i="186" s="1"/>
  <c r="T2" i="186"/>
  <c r="Q2" i="186" s="1"/>
  <c r="Q6" i="186"/>
  <c r="T182" i="186"/>
  <c r="Q182" i="186" s="1"/>
  <c r="Q186" i="186"/>
  <c r="N586" i="186"/>
  <c r="C586" i="186"/>
  <c r="Q1365" i="186"/>
  <c r="I53" i="186"/>
  <c r="T111" i="186"/>
  <c r="Q111" i="186" s="1"/>
  <c r="I537" i="186"/>
  <c r="I717" i="186"/>
  <c r="R716" i="186"/>
  <c r="T1767" i="186"/>
  <c r="Q1767" i="186" s="1"/>
  <c r="Q1770" i="186"/>
  <c r="Q1410" i="186"/>
  <c r="Q1596" i="186"/>
  <c r="R1587" i="186"/>
  <c r="V414" i="186"/>
  <c r="I948" i="186"/>
  <c r="I947" i="186"/>
  <c r="R947" i="186" s="1"/>
  <c r="I949" i="186"/>
  <c r="V949" i="186" s="1"/>
  <c r="V936" i="186" s="1"/>
  <c r="R1369" i="186"/>
  <c r="I1370" i="186"/>
  <c r="F1863" i="186"/>
  <c r="I1863" i="186" s="1"/>
  <c r="H1875" i="186"/>
  <c r="C1875" i="186"/>
  <c r="I1200" i="186"/>
  <c r="M1204" i="186" s="1"/>
  <c r="I904" i="186"/>
  <c r="V904" i="186" s="1"/>
  <c r="V891" i="186" s="1"/>
  <c r="I903" i="186"/>
  <c r="T903" i="186" s="1"/>
  <c r="T891" i="186" s="1"/>
  <c r="I902" i="186"/>
  <c r="R902" i="186" s="1"/>
  <c r="T948" i="186"/>
  <c r="T936" i="186" s="1"/>
  <c r="I1049" i="186"/>
  <c r="T1049" i="186" s="1"/>
  <c r="I1048" i="186"/>
  <c r="R1048" i="186" s="1"/>
  <c r="I1050" i="186"/>
  <c r="V1050" i="186" s="1"/>
  <c r="I1081" i="186"/>
  <c r="R1081" i="186" s="1"/>
  <c r="I1083" i="186"/>
  <c r="V1083" i="186" s="1"/>
  <c r="I1082" i="186"/>
  <c r="T1082" i="186" s="1"/>
  <c r="Q1554" i="186"/>
  <c r="R1542" i="186"/>
  <c r="R1690" i="186"/>
  <c r="T1740" i="186"/>
  <c r="T517" i="186"/>
  <c r="Q517" i="186" s="1"/>
  <c r="T666" i="186"/>
  <c r="Q666" i="186" s="1"/>
  <c r="Q670" i="186"/>
  <c r="C727" i="186"/>
  <c r="N728" i="186" s="1"/>
  <c r="I768" i="186"/>
  <c r="R767" i="186"/>
  <c r="R1497" i="186"/>
  <c r="Q276" i="186"/>
  <c r="T272" i="186"/>
  <c r="Q272" i="186" s="1"/>
  <c r="N327" i="186"/>
  <c r="C327" i="186"/>
  <c r="I1172" i="186"/>
  <c r="T1172" i="186" s="1"/>
  <c r="I1171" i="186"/>
  <c r="I1173" i="186"/>
  <c r="V1173" i="186" s="1"/>
  <c r="Q467" i="186"/>
  <c r="R1171" i="186"/>
  <c r="Q849" i="186"/>
  <c r="Q894" i="186"/>
  <c r="D1157" i="186"/>
  <c r="F1155" i="186" s="1"/>
  <c r="I1155" i="186" s="1"/>
  <c r="Q1547" i="186"/>
  <c r="D372" i="186"/>
  <c r="C371" i="186" s="1"/>
  <c r="C945" i="186"/>
  <c r="D988" i="186"/>
  <c r="C987" i="186" s="1"/>
  <c r="C1046" i="186"/>
  <c r="D1066" i="186"/>
  <c r="C1065" i="186" s="1"/>
  <c r="I1065" i="186" s="1"/>
  <c r="D100" i="186"/>
  <c r="F98" i="186" s="1"/>
  <c r="I98" i="186" s="1"/>
  <c r="D373" i="186"/>
  <c r="F371" i="186" s="1"/>
  <c r="D989" i="186"/>
  <c r="F987" i="186" s="1"/>
  <c r="C101" i="186"/>
  <c r="C238" i="186"/>
  <c r="C374" i="186"/>
  <c r="D629" i="186"/>
  <c r="F627" i="186" s="1"/>
  <c r="I627" i="186" s="1"/>
  <c r="F410" i="186"/>
  <c r="C630" i="186"/>
  <c r="D1818" i="186"/>
  <c r="C1817" i="186" s="1"/>
  <c r="D505" i="186"/>
  <c r="F503" i="186" s="1"/>
  <c r="I503" i="186" s="1"/>
  <c r="D1111" i="186"/>
  <c r="C1110" i="186" s="1"/>
  <c r="I1110" i="186" s="1"/>
  <c r="C1114" i="186" s="1"/>
  <c r="C1204" i="186"/>
  <c r="D1640" i="186"/>
  <c r="F1638" i="186" s="1"/>
  <c r="I1638" i="186" s="1"/>
  <c r="C1684" i="186"/>
  <c r="D1819" i="186"/>
  <c r="C506" i="186"/>
  <c r="D1033" i="186"/>
  <c r="C1032" i="186" s="1"/>
  <c r="I1032" i="186" s="1"/>
  <c r="N1036" i="186" s="1"/>
  <c r="C1037" i="186" s="1"/>
  <c r="I1038" i="186" s="1"/>
  <c r="C1709" i="186"/>
  <c r="C1879" i="186"/>
  <c r="C540" i="186"/>
  <c r="D242" i="186"/>
  <c r="C241" i="186" s="1"/>
  <c r="I241" i="186" s="1"/>
  <c r="C1113" i="186"/>
  <c r="AN84" i="187"/>
  <c r="I153" i="186" l="1"/>
  <c r="R152" i="186"/>
  <c r="I1731" i="186"/>
  <c r="R1730" i="186"/>
  <c r="Q1731" i="186" s="1"/>
  <c r="I987" i="186"/>
  <c r="Q1566" i="186"/>
  <c r="C150" i="186"/>
  <c r="I371" i="186"/>
  <c r="C375" i="186" s="1"/>
  <c r="T1587" i="186"/>
  <c r="T1452" i="186"/>
  <c r="Q1452" i="186" s="1"/>
  <c r="V1542" i="186"/>
  <c r="Q1542" i="186" s="1"/>
  <c r="Q1497" i="186"/>
  <c r="Q1322" i="186"/>
  <c r="T1227" i="186"/>
  <c r="Q1227" i="186" s="1"/>
  <c r="T1272" i="186"/>
  <c r="Q1272" i="186" s="1"/>
  <c r="Q413" i="186"/>
  <c r="V1407" i="186"/>
  <c r="Q1502" i="186"/>
  <c r="T1407" i="186"/>
  <c r="C1645" i="186"/>
  <c r="M1645" i="186"/>
  <c r="I1647" i="186" s="1"/>
  <c r="N631" i="186"/>
  <c r="C631" i="186"/>
  <c r="N507" i="186"/>
  <c r="C507" i="186"/>
  <c r="I731" i="186"/>
  <c r="T731" i="186" s="1"/>
  <c r="I730" i="186"/>
  <c r="I732" i="186"/>
  <c r="V732" i="186" s="1"/>
  <c r="C102" i="186"/>
  <c r="N102" i="186"/>
  <c r="I1206" i="186"/>
  <c r="R1206" i="186" s="1"/>
  <c r="I1208" i="186"/>
  <c r="V1208" i="186" s="1"/>
  <c r="V1194" i="186" s="1"/>
  <c r="I1207" i="186"/>
  <c r="T1207" i="186" s="1"/>
  <c r="T1194" i="186" s="1"/>
  <c r="C1867" i="186"/>
  <c r="M1867" i="186"/>
  <c r="M1159" i="186"/>
  <c r="C1159" i="186"/>
  <c r="R137" i="186"/>
  <c r="C728" i="186"/>
  <c r="C1036" i="186"/>
  <c r="Q903" i="186"/>
  <c r="R891" i="186"/>
  <c r="Q891" i="186" s="1"/>
  <c r="I718" i="186"/>
  <c r="V718" i="186" s="1"/>
  <c r="T717" i="186"/>
  <c r="M991" i="186"/>
  <c r="C991" i="186"/>
  <c r="Q1172" i="186"/>
  <c r="I1371" i="186"/>
  <c r="V1371" i="186" s="1"/>
  <c r="V1362" i="186" s="1"/>
  <c r="T1370" i="186"/>
  <c r="T1362" i="186" s="1"/>
  <c r="N541" i="186"/>
  <c r="Q1691" i="186"/>
  <c r="R1677" i="186"/>
  <c r="Q1677" i="186" s="1"/>
  <c r="R1362" i="186"/>
  <c r="I589" i="186"/>
  <c r="T589" i="186" s="1"/>
  <c r="T576" i="186" s="1"/>
  <c r="I588" i="186"/>
  <c r="R588" i="186" s="1"/>
  <c r="I590" i="186"/>
  <c r="V590" i="186" s="1"/>
  <c r="V576" i="186" s="1"/>
  <c r="C244" i="186"/>
  <c r="C245" i="186" s="1"/>
  <c r="I330" i="186"/>
  <c r="T330" i="186" s="1"/>
  <c r="T317" i="186" s="1"/>
  <c r="I329" i="186"/>
  <c r="R329" i="186" s="1"/>
  <c r="I331" i="186"/>
  <c r="V331" i="186" s="1"/>
  <c r="V317" i="186" s="1"/>
  <c r="T1691" i="186"/>
  <c r="T1677" i="186" s="1"/>
  <c r="I1692" i="186"/>
  <c r="V1692" i="186" s="1"/>
  <c r="V1677" i="186" s="1"/>
  <c r="C541" i="186"/>
  <c r="Q948" i="186"/>
  <c r="R936" i="186"/>
  <c r="Q936" i="186" s="1"/>
  <c r="N57" i="186"/>
  <c r="C57" i="186"/>
  <c r="R730" i="186"/>
  <c r="R711" i="186" s="1"/>
  <c r="I1040" i="186"/>
  <c r="V1040" i="186" s="1"/>
  <c r="V1026" i="186" s="1"/>
  <c r="I1039" i="186"/>
  <c r="T1039" i="186" s="1"/>
  <c r="T1026" i="186" s="1"/>
  <c r="M1114" i="186"/>
  <c r="M375" i="186"/>
  <c r="V1587" i="186"/>
  <c r="Q1587" i="186" s="1"/>
  <c r="T768" i="186"/>
  <c r="T756" i="186" s="1"/>
  <c r="I769" i="186"/>
  <c r="V769" i="186" s="1"/>
  <c r="V756" i="186" s="1"/>
  <c r="H1833" i="186"/>
  <c r="F1817" i="186"/>
  <c r="I1817" i="186" s="1"/>
  <c r="C1833" i="186"/>
  <c r="I154" i="186"/>
  <c r="V154" i="186" s="1"/>
  <c r="V137" i="186" s="1"/>
  <c r="T153" i="186"/>
  <c r="T137" i="186" s="1"/>
  <c r="N1069" i="186"/>
  <c r="C1069" i="186"/>
  <c r="Q1082" i="186"/>
  <c r="Q1049" i="186"/>
  <c r="J1878" i="186"/>
  <c r="D1878" i="186"/>
  <c r="R756" i="186"/>
  <c r="R1038" i="186"/>
  <c r="K1712" i="186"/>
  <c r="C1712" i="186"/>
  <c r="T1731" i="186" l="1"/>
  <c r="I1732" i="186"/>
  <c r="V1732" i="186" s="1"/>
  <c r="Q1407" i="186"/>
  <c r="Q1362" i="186"/>
  <c r="Q717" i="186"/>
  <c r="Q731" i="186"/>
  <c r="Q1370" i="186"/>
  <c r="Q756" i="186"/>
  <c r="M1825" i="186"/>
  <c r="I1827" i="186" s="1"/>
  <c r="C1825" i="186"/>
  <c r="H1713" i="186"/>
  <c r="I1716" i="186" s="1"/>
  <c r="C1713" i="186"/>
  <c r="I1118" i="186"/>
  <c r="V1118" i="186" s="1"/>
  <c r="V1104" i="186" s="1"/>
  <c r="I1117" i="186"/>
  <c r="T1117" i="186" s="1"/>
  <c r="T1104" i="186" s="1"/>
  <c r="I1116" i="186"/>
  <c r="R1116" i="186" s="1"/>
  <c r="R1194" i="186"/>
  <c r="Q1194" i="186" s="1"/>
  <c r="Q1207" i="186"/>
  <c r="Q768" i="186"/>
  <c r="I543" i="186"/>
  <c r="R543" i="186" s="1"/>
  <c r="I544" i="186"/>
  <c r="T544" i="186" s="1"/>
  <c r="T531" i="186" s="1"/>
  <c r="I545" i="186"/>
  <c r="V545" i="186" s="1"/>
  <c r="V531" i="186" s="1"/>
  <c r="Q137" i="186"/>
  <c r="I60" i="186"/>
  <c r="T60" i="186" s="1"/>
  <c r="T47" i="186" s="1"/>
  <c r="I61" i="186"/>
  <c r="V61" i="186" s="1"/>
  <c r="V47" i="186" s="1"/>
  <c r="I59" i="186"/>
  <c r="R59" i="186" s="1"/>
  <c r="Q153" i="186"/>
  <c r="Q330" i="186"/>
  <c r="R317" i="186"/>
  <c r="Q317" i="186" s="1"/>
  <c r="J1836" i="186"/>
  <c r="D1836" i="186"/>
  <c r="N245" i="186"/>
  <c r="C1877" i="186"/>
  <c r="J1877" i="186"/>
  <c r="I1162" i="186"/>
  <c r="T1162" i="186" s="1"/>
  <c r="T1149" i="186" s="1"/>
  <c r="I1161" i="186"/>
  <c r="R1161" i="186" s="1"/>
  <c r="I1163" i="186"/>
  <c r="V1163" i="186" s="1"/>
  <c r="V1149" i="186" s="1"/>
  <c r="I511" i="186"/>
  <c r="V511" i="186" s="1"/>
  <c r="V497" i="186" s="1"/>
  <c r="I510" i="186"/>
  <c r="T510" i="186" s="1"/>
  <c r="T497" i="186" s="1"/>
  <c r="I509" i="186"/>
  <c r="R509" i="186" s="1"/>
  <c r="I1870" i="186"/>
  <c r="T1870" i="186" s="1"/>
  <c r="I1869" i="186"/>
  <c r="R1869" i="186" s="1"/>
  <c r="I1871" i="186"/>
  <c r="V1871" i="186" s="1"/>
  <c r="I993" i="186"/>
  <c r="R993" i="186" s="1"/>
  <c r="I995" i="186"/>
  <c r="V995" i="186" s="1"/>
  <c r="V981" i="186" s="1"/>
  <c r="I994" i="186"/>
  <c r="T994" i="186" s="1"/>
  <c r="T981" i="186" s="1"/>
  <c r="I633" i="186"/>
  <c r="R633" i="186" s="1"/>
  <c r="I635" i="186"/>
  <c r="V635" i="186" s="1"/>
  <c r="V621" i="186" s="1"/>
  <c r="I634" i="186"/>
  <c r="T634" i="186" s="1"/>
  <c r="T621" i="186" s="1"/>
  <c r="R1026" i="186"/>
  <c r="Q1026" i="186" s="1"/>
  <c r="Q1039" i="186"/>
  <c r="Q589" i="186"/>
  <c r="R576" i="186"/>
  <c r="Q576" i="186" s="1"/>
  <c r="T711" i="186"/>
  <c r="I1648" i="186"/>
  <c r="R1647" i="186"/>
  <c r="I104" i="186"/>
  <c r="R104" i="186" s="1"/>
  <c r="I106" i="186"/>
  <c r="V106" i="186" s="1"/>
  <c r="V92" i="186" s="1"/>
  <c r="I105" i="186"/>
  <c r="T105" i="186" s="1"/>
  <c r="T92" i="186" s="1"/>
  <c r="I1072" i="186"/>
  <c r="T1072" i="186" s="1"/>
  <c r="T1059" i="186" s="1"/>
  <c r="I1071" i="186"/>
  <c r="R1071" i="186" s="1"/>
  <c r="I1073" i="186"/>
  <c r="V1073" i="186" s="1"/>
  <c r="V1059" i="186" s="1"/>
  <c r="M379" i="186"/>
  <c r="G379" i="186"/>
  <c r="V711" i="186"/>
  <c r="Q711" i="186" l="1"/>
  <c r="Q1870" i="186"/>
  <c r="Q544" i="186"/>
  <c r="R531" i="186"/>
  <c r="Q531" i="186" s="1"/>
  <c r="R497" i="186"/>
  <c r="Q497" i="186" s="1"/>
  <c r="Q510" i="186"/>
  <c r="J1835" i="186"/>
  <c r="C1835" i="186"/>
  <c r="D382" i="186"/>
  <c r="I382" i="186"/>
  <c r="R1104" i="186"/>
  <c r="Q1104" i="186" s="1"/>
  <c r="Q1117" i="186"/>
  <c r="R1059" i="186"/>
  <c r="Q1059" i="186" s="1"/>
  <c r="Q1072" i="186"/>
  <c r="Q1162" i="186"/>
  <c r="R1149" i="186"/>
  <c r="Q1149" i="186" s="1"/>
  <c r="Q60" i="186"/>
  <c r="R47" i="186"/>
  <c r="Q47" i="186" s="1"/>
  <c r="R621" i="186"/>
  <c r="Q621" i="186" s="1"/>
  <c r="Q634" i="186"/>
  <c r="K1889" i="186"/>
  <c r="K1887" i="186"/>
  <c r="L1889" i="186" s="1"/>
  <c r="D1887" i="186"/>
  <c r="C1887" i="186"/>
  <c r="L1885" i="186"/>
  <c r="C1885" i="186"/>
  <c r="Q105" i="186"/>
  <c r="R92" i="186"/>
  <c r="Q92" i="186" s="1"/>
  <c r="I1717" i="186"/>
  <c r="R1716" i="186"/>
  <c r="Q1717" i="186" s="1"/>
  <c r="R1632" i="186"/>
  <c r="R981" i="186"/>
  <c r="Q981" i="186" s="1"/>
  <c r="Q994" i="186"/>
  <c r="I248" i="186"/>
  <c r="T248" i="186" s="1"/>
  <c r="T227" i="186" s="1"/>
  <c r="I247" i="186"/>
  <c r="R247" i="186" s="1"/>
  <c r="I249" i="186"/>
  <c r="V249" i="186" s="1"/>
  <c r="V227" i="186" s="1"/>
  <c r="T1648" i="186"/>
  <c r="T1632" i="186" s="1"/>
  <c r="I1649" i="186"/>
  <c r="V1649" i="186" s="1"/>
  <c r="V1632" i="186" s="1"/>
  <c r="I1828" i="186"/>
  <c r="R1827" i="186"/>
  <c r="Q1648" i="186" l="1"/>
  <c r="Q1632" i="186"/>
  <c r="T1828" i="186"/>
  <c r="I1829" i="186"/>
  <c r="V1829" i="186" s="1"/>
  <c r="I1718" i="186"/>
  <c r="V1718" i="186" s="1"/>
  <c r="T1717" i="186"/>
  <c r="K1845" i="186"/>
  <c r="D1845" i="186"/>
  <c r="C1845" i="186"/>
  <c r="K1843" i="186"/>
  <c r="C1843" i="186"/>
  <c r="L1847" i="186"/>
  <c r="K1847" i="186"/>
  <c r="Q248" i="186"/>
  <c r="R227" i="186"/>
  <c r="Q227" i="186" s="1"/>
  <c r="L1886" i="186"/>
  <c r="I1889" i="186" s="1"/>
  <c r="C1886" i="186"/>
  <c r="M385" i="186"/>
  <c r="B385" i="186"/>
  <c r="I389" i="186" l="1"/>
  <c r="V389" i="186" s="1"/>
  <c r="V471" i="186" s="1"/>
  <c r="V472" i="186" s="1"/>
  <c r="V362" i="186" s="1"/>
  <c r="I388" i="186"/>
  <c r="T388" i="186" s="1"/>
  <c r="T471" i="186" s="1"/>
  <c r="T472" i="186" s="1"/>
  <c r="T362" i="186" s="1"/>
  <c r="I387" i="186"/>
  <c r="R387" i="186" s="1"/>
  <c r="I1890" i="186"/>
  <c r="R1889" i="186"/>
  <c r="Q1828" i="186"/>
  <c r="C1844" i="186"/>
  <c r="L1844" i="186"/>
  <c r="I1847" i="186" s="1"/>
  <c r="R1857" i="186" l="1"/>
  <c r="I1891" i="186"/>
  <c r="V1891" i="186" s="1"/>
  <c r="V1857" i="186" s="1"/>
  <c r="T1890" i="186"/>
  <c r="T1857" i="186" s="1"/>
  <c r="R471" i="186"/>
  <c r="R472" i="186" s="1"/>
  <c r="Q388" i="186"/>
  <c r="Q471" i="186" s="1"/>
  <c r="I1848" i="186"/>
  <c r="R1847" i="186"/>
  <c r="B30" i="174"/>
  <c r="G30" i="174" s="1"/>
  <c r="K30" i="174" s="1"/>
  <c r="H30" i="174" l="1"/>
  <c r="L30" i="174" s="1"/>
  <c r="R1812" i="186"/>
  <c r="I1849" i="186"/>
  <c r="V1849" i="186" s="1"/>
  <c r="V1812" i="186" s="1"/>
  <c r="T1848" i="186"/>
  <c r="T1812" i="186" s="1"/>
  <c r="Q472" i="186"/>
  <c r="R362" i="186"/>
  <c r="Q362" i="186" s="1"/>
  <c r="Q1857" i="186"/>
  <c r="Q1890" i="186"/>
  <c r="B21" i="177" l="1"/>
  <c r="D13" i="123" s="1"/>
  <c r="H13" i="123" s="1"/>
  <c r="L13" i="123" s="1"/>
  <c r="Q1812" i="186"/>
  <c r="Q1848" i="186"/>
  <c r="A25" i="179" l="1"/>
  <c r="A18" i="179"/>
  <c r="A9" i="179"/>
  <c r="B2" i="179"/>
  <c r="E18" i="161"/>
  <c r="A25" i="163"/>
  <c r="A25" i="171"/>
  <c r="A25" i="164"/>
  <c r="E20" i="177"/>
  <c r="G12" i="123" s="1"/>
  <c r="K12" i="123" s="1"/>
  <c r="A18" i="171"/>
  <c r="A9" i="171"/>
  <c r="A18" i="164"/>
  <c r="A9" i="164"/>
  <c r="A18" i="163"/>
  <c r="A9" i="163"/>
  <c r="B2" i="171"/>
  <c r="B29" i="174"/>
  <c r="G29" i="174" s="1"/>
  <c r="K29" i="174" s="1"/>
  <c r="B2" i="163"/>
  <c r="B2" i="164"/>
  <c r="E50" i="122"/>
  <c r="B27" i="174" s="1"/>
  <c r="G27" i="174" s="1"/>
  <c r="K27" i="174" s="1"/>
  <c r="B28" i="174"/>
  <c r="G28" i="174" s="1"/>
  <c r="K28" i="174" s="1"/>
  <c r="E17" i="161"/>
  <c r="H29" i="174" l="1"/>
  <c r="L29" i="174" s="1"/>
  <c r="K4" i="123"/>
  <c r="Q4" i="123"/>
  <c r="E11" i="123" l="1"/>
  <c r="E10" i="123"/>
  <c r="K10" i="123" s="1"/>
  <c r="M55" i="122"/>
  <c r="M54" i="122"/>
  <c r="F16" i="177"/>
  <c r="D4" i="123" s="1"/>
  <c r="F20" i="177"/>
  <c r="F11" i="123" l="1"/>
  <c r="L11" i="123" s="1"/>
  <c r="K11" i="123"/>
  <c r="F10" i="123"/>
  <c r="L10" i="123" s="1"/>
  <c r="B55" i="122"/>
  <c r="D32" i="174" s="1"/>
  <c r="H32" i="174" s="1"/>
  <c r="L32" i="174" s="1"/>
  <c r="B54" i="122"/>
  <c r="D31" i="174" s="1"/>
  <c r="H31" i="174" s="1"/>
  <c r="L31" i="174" s="1"/>
  <c r="F4" i="213"/>
  <c r="F4" i="123"/>
  <c r="J3" i="7"/>
  <c r="I18" i="7" s="1"/>
  <c r="D21" i="195" s="1"/>
  <c r="D23" i="195" s="1"/>
  <c r="B20" i="177"/>
  <c r="D12" i="123" s="1"/>
  <c r="H11" i="213" l="1"/>
  <c r="L11" i="213" s="1"/>
  <c r="L4" i="213"/>
  <c r="H12" i="123"/>
  <c r="L12" i="123" s="1"/>
  <c r="L4" i="123"/>
  <c r="G19" i="123" l="1"/>
  <c r="G19" i="213"/>
  <c r="G5" i="7" s="1"/>
  <c r="H5" i="7" s="1"/>
  <c r="E13" i="213" l="1"/>
  <c r="K13" i="213" s="1"/>
  <c r="H27" i="174"/>
  <c r="J10" i="122"/>
  <c r="J39" i="122" l="1"/>
  <c r="J41" i="122" s="1"/>
  <c r="L27" i="174"/>
  <c r="F13" i="213"/>
  <c r="L13" i="213" s="1"/>
  <c r="G4" i="7"/>
  <c r="H4" i="7" s="1"/>
  <c r="D8" i="174" l="1"/>
  <c r="F8" i="174" s="1"/>
  <c r="L8" i="174" s="1"/>
  <c r="O8" i="174"/>
  <c r="Q8" i="174" s="1"/>
  <c r="E26" i="174" s="1"/>
  <c r="K26" i="174" s="1"/>
  <c r="E19" i="213"/>
  <c r="E5" i="7" s="1"/>
  <c r="E14" i="123"/>
  <c r="K14" i="123" s="1"/>
  <c r="J51" i="122"/>
  <c r="F5" i="7" l="1"/>
  <c r="L5" i="7" s="1"/>
  <c r="K5" i="7"/>
  <c r="B51" i="122"/>
  <c r="D28" i="174" s="1"/>
  <c r="H28" i="174" s="1"/>
  <c r="F26" i="174"/>
  <c r="K19" i="213"/>
  <c r="N19" i="213" s="1"/>
  <c r="F14" i="123"/>
  <c r="L14" i="123" s="1"/>
  <c r="L28" i="174" l="1"/>
  <c r="G40" i="174"/>
  <c r="G3" i="7" s="1"/>
  <c r="L26" i="174"/>
  <c r="E19" i="123"/>
  <c r="E34" i="174" l="1"/>
  <c r="K34" i="174" s="1"/>
  <c r="H3" i="7"/>
  <c r="G18" i="7" s="1"/>
  <c r="D11" i="195" s="1"/>
  <c r="E4" i="7"/>
  <c r="D29" i="195" l="1"/>
  <c r="D41" i="195"/>
  <c r="D13" i="195"/>
  <c r="D15" i="195" s="1"/>
  <c r="D25" i="195"/>
  <c r="F34" i="174"/>
  <c r="E40" i="174" s="1"/>
  <c r="K40" i="174" s="1"/>
  <c r="K19" i="123"/>
  <c r="N19" i="123" s="1"/>
  <c r="D27" i="195" l="1"/>
  <c r="D35" i="195"/>
  <c r="D37" i="195"/>
  <c r="L34" i="174"/>
  <c r="N40" i="174" s="1"/>
  <c r="K4" i="7"/>
  <c r="F4" i="7"/>
  <c r="L4" i="7" s="1"/>
  <c r="E3" i="7"/>
  <c r="K3" i="7" s="1"/>
  <c r="D31" i="195"/>
  <c r="D33" i="195"/>
  <c r="F3" i="7" l="1"/>
  <c r="L3" i="7" l="1"/>
  <c r="E18" i="7"/>
  <c r="D5" i="195" l="1"/>
  <c r="K18" i="7"/>
  <c r="N38" i="195" l="1"/>
  <c r="N39" i="195"/>
  <c r="D9" i="195"/>
  <c r="D45" i="195" s="1"/>
  <c r="D47" i="195" s="1"/>
  <c r="D39" i="195" l="1"/>
  <c r="D43" i="195" l="1"/>
  <c r="D49" i="195" s="1"/>
  <c r="D51" i="195" s="1"/>
  <c r="D53" i="195" l="1"/>
  <c r="D57" i="195" s="1"/>
  <c r="D55" i="195" l="1"/>
  <c r="D61" i="195" s="1"/>
  <c r="D63" i="195" s="1"/>
  <c r="D64" i="195" s="1"/>
  <c r="D70" i="195" s="1"/>
  <c r="J29" i="161" s="1"/>
  <c r="E29" i="161" s="1"/>
  <c r="J23" i="161" l="1"/>
  <c r="E23" i="161" s="1"/>
</calcChain>
</file>

<file path=xl/sharedStrings.xml><?xml version="1.0" encoding="utf-8"?>
<sst xmlns="http://schemas.openxmlformats.org/spreadsheetml/2006/main" count="3924" uniqueCount="1078">
  <si>
    <t>품           명</t>
  </si>
  <si>
    <t>규        격</t>
  </si>
  <si>
    <t>단위</t>
  </si>
  <si>
    <t>수량</t>
  </si>
  <si>
    <t>재    료    비</t>
  </si>
  <si>
    <t>단   가</t>
  </si>
  <si>
    <t>금   액</t>
  </si>
  <si>
    <t>노     무     비</t>
  </si>
  <si>
    <t>경           비</t>
  </si>
  <si>
    <t>합           계</t>
  </si>
  <si>
    <t>비     고</t>
  </si>
  <si>
    <t>전선관부속재료비</t>
  </si>
  <si>
    <t>식</t>
  </si>
  <si>
    <t>잡재료비</t>
  </si>
  <si>
    <t>배관배선의 2%</t>
  </si>
  <si>
    <t>노 무 비</t>
  </si>
  <si>
    <t>인</t>
  </si>
  <si>
    <t>공구손료</t>
  </si>
  <si>
    <t>노무비의 3%</t>
  </si>
  <si>
    <t>합                    계</t>
  </si>
  <si>
    <t>계</t>
  </si>
  <si>
    <t>비고</t>
  </si>
  <si>
    <t>최저가격</t>
  </si>
  <si>
    <t>적용가격</t>
  </si>
  <si>
    <t>Page</t>
  </si>
  <si>
    <t>단가</t>
  </si>
  <si>
    <t>업체</t>
  </si>
  <si>
    <t>할증율</t>
  </si>
  <si>
    <t>총계</t>
  </si>
  <si>
    <t>합계</t>
    <phoneticPr fontId="5" type="noConversion"/>
  </si>
  <si>
    <t>통신케이블공</t>
    <phoneticPr fontId="5" type="noConversion"/>
  </si>
  <si>
    <t>요율</t>
    <phoneticPr fontId="5" type="noConversion"/>
  </si>
  <si>
    <t>적용율</t>
    <phoneticPr fontId="5" type="noConversion"/>
  </si>
  <si>
    <t>노무비</t>
    <phoneticPr fontId="5" type="noConversion"/>
  </si>
  <si>
    <t>보통인부</t>
    <phoneticPr fontId="5" type="noConversion"/>
  </si>
  <si>
    <t>54mm</t>
    <phoneticPr fontId="5" type="noConversion"/>
  </si>
  <si>
    <t>16C</t>
    <phoneticPr fontId="5" type="noConversion"/>
  </si>
  <si>
    <t>구  분</t>
    <phoneticPr fontId="5" type="noConversion"/>
  </si>
  <si>
    <t>규  격</t>
    <phoneticPr fontId="5" type="noConversion"/>
  </si>
  <si>
    <t>PIPE</t>
    <phoneticPr fontId="5" type="noConversion"/>
  </si>
  <si>
    <t>전선관</t>
    <phoneticPr fontId="5" type="noConversion"/>
  </si>
  <si>
    <t>기구</t>
    <phoneticPr fontId="5" type="noConversion"/>
  </si>
  <si>
    <t>전선,케이블</t>
    <phoneticPr fontId="5" type="noConversion"/>
  </si>
  <si>
    <t>금    액</t>
  </si>
  <si>
    <t>구성비(%)</t>
  </si>
  <si>
    <t>(B의 가)   *</t>
  </si>
  <si>
    <t>B   *</t>
  </si>
  <si>
    <t>(A+B)  *</t>
  </si>
  <si>
    <t>소                 계 (다)</t>
  </si>
  <si>
    <t>순     공     사     원     가  (D)</t>
  </si>
  <si>
    <t>A + B + C</t>
  </si>
  <si>
    <t>일     반     관     리     비  (E)</t>
  </si>
  <si>
    <t>D  *</t>
  </si>
  <si>
    <t>(B+C+E)  *</t>
  </si>
  <si>
    <t>비 고</t>
  </si>
  <si>
    <t>견적가1</t>
  </si>
  <si>
    <t>견적가2</t>
  </si>
  <si>
    <t>M</t>
    <phoneticPr fontId="3" type="noConversion"/>
  </si>
  <si>
    <t>산  출  근  거</t>
    <phoneticPr fontId="5" type="noConversion"/>
  </si>
  <si>
    <t xml:space="preserve">  공 사 개 요 :</t>
  </si>
  <si>
    <t xml:space="preserve">  합       계 :</t>
  </si>
  <si>
    <t>비</t>
  </si>
  <si>
    <t>고</t>
  </si>
  <si>
    <t>직접(간접) 재료비 (가)</t>
  </si>
  <si>
    <t>작업설.부동물산등(나)</t>
  </si>
  <si>
    <t>직  접  노  무  비  (가)</t>
  </si>
  <si>
    <t>간  접  노  무  비  (나)</t>
  </si>
  <si>
    <t>가          설           비</t>
  </si>
  <si>
    <t>운          반           비</t>
  </si>
  <si>
    <t>경</t>
  </si>
  <si>
    <t>기      계      경      비</t>
  </si>
  <si>
    <t>소                 계 (가)</t>
  </si>
  <si>
    <t>건강보험료의</t>
  </si>
  <si>
    <t>소                 계 (나)</t>
  </si>
  <si>
    <t>기       타       경      비</t>
  </si>
  <si>
    <t>(C)</t>
  </si>
  <si>
    <t>이                              윤  (G)</t>
  </si>
  <si>
    <t>통품
3-1-1</t>
    <phoneticPr fontId="5" type="noConversion"/>
  </si>
  <si>
    <t>통품
4-3-1</t>
    <phoneticPr fontId="5" type="noConversion"/>
  </si>
  <si>
    <t>내   역   서</t>
    <phoneticPr fontId="5" type="noConversion"/>
  </si>
  <si>
    <t xml:space="preserve">  공  사  명  : </t>
    <phoneticPr fontId="17" type="noConversion"/>
  </si>
  <si>
    <t xml:space="preserve">  공 사 금 액 :</t>
    <phoneticPr fontId="17" type="noConversion"/>
  </si>
  <si>
    <t>단  가  비  교  표</t>
    <phoneticPr fontId="3" type="noConversion"/>
  </si>
  <si>
    <t>수 량 산 출 서 &amp; 공 량 산 출 서</t>
    <phoneticPr fontId="3" type="noConversion"/>
  </si>
  <si>
    <t>통신외선공</t>
    <phoneticPr fontId="5" type="noConversion"/>
  </si>
  <si>
    <t>특별인부</t>
    <phoneticPr fontId="5" type="noConversion"/>
  </si>
  <si>
    <t>0.5MM
/4P</t>
    <phoneticPr fontId="5" type="noConversion"/>
  </si>
  <si>
    <t>담당자</t>
    <phoneticPr fontId="17" type="noConversion"/>
  </si>
  <si>
    <t>담당</t>
    <phoneticPr fontId="17" type="noConversion"/>
  </si>
  <si>
    <t>과장</t>
    <phoneticPr fontId="17" type="noConversion"/>
  </si>
  <si>
    <t>통신설비공</t>
    <phoneticPr fontId="5" type="noConversion"/>
  </si>
  <si>
    <t>공 사 원 가 계 산 서</t>
    <phoneticPr fontId="4" type="noConversion"/>
  </si>
  <si>
    <t>공 사 명 :</t>
    <phoneticPr fontId="3" type="noConversion"/>
  </si>
  <si>
    <t>비목</t>
    <phoneticPr fontId="4" type="noConversion"/>
  </si>
  <si>
    <t>구  분</t>
    <phoneticPr fontId="4" type="noConversion"/>
  </si>
  <si>
    <t>순   공   사   원   가</t>
    <phoneticPr fontId="4" type="noConversion"/>
  </si>
  <si>
    <t>재</t>
    <phoneticPr fontId="3" type="noConversion"/>
  </si>
  <si>
    <t>료</t>
    <phoneticPr fontId="3" type="noConversion"/>
  </si>
  <si>
    <t>비</t>
    <phoneticPr fontId="3" type="noConversion"/>
  </si>
  <si>
    <t>(A)</t>
    <phoneticPr fontId="3" type="noConversion"/>
  </si>
  <si>
    <t>노</t>
    <phoneticPr fontId="3" type="noConversion"/>
  </si>
  <si>
    <t>무</t>
    <phoneticPr fontId="3" type="noConversion"/>
  </si>
  <si>
    <t>간접노무비</t>
    <phoneticPr fontId="4" type="noConversion"/>
  </si>
  <si>
    <t>6개월 이하</t>
    <phoneticPr fontId="4" type="noConversion"/>
  </si>
  <si>
    <t>공사기간</t>
    <phoneticPr fontId="3" type="noConversion"/>
  </si>
  <si>
    <t>(B)</t>
    <phoneticPr fontId="3" type="noConversion"/>
  </si>
  <si>
    <t>7~12개월</t>
    <phoneticPr fontId="4" type="noConversion"/>
  </si>
  <si>
    <t>13~36개월</t>
    <phoneticPr fontId="4" type="noConversion"/>
  </si>
  <si>
    <t>36개월 초과</t>
    <phoneticPr fontId="4" type="noConversion"/>
  </si>
  <si>
    <t>건   강     보   험   료</t>
    <phoneticPr fontId="4" type="noConversion"/>
  </si>
  <si>
    <t>건강보험료</t>
    <phoneticPr fontId="4" type="noConversion"/>
  </si>
  <si>
    <t>30일 이상</t>
    <phoneticPr fontId="4" type="noConversion"/>
  </si>
  <si>
    <t>노인장기요양보험료</t>
    <phoneticPr fontId="4" type="noConversion"/>
  </si>
  <si>
    <t>노인장기요양</t>
    <phoneticPr fontId="4" type="noConversion"/>
  </si>
  <si>
    <t>연   금     보   험   료</t>
    <phoneticPr fontId="4" type="noConversion"/>
  </si>
  <si>
    <t>연금보험료</t>
    <phoneticPr fontId="4" type="noConversion"/>
  </si>
  <si>
    <t>산   재     보   험   료</t>
    <phoneticPr fontId="4" type="noConversion"/>
  </si>
  <si>
    <t>산재보험료</t>
    <phoneticPr fontId="4" type="noConversion"/>
  </si>
  <si>
    <t>모든공사</t>
    <phoneticPr fontId="3" type="noConversion"/>
  </si>
  <si>
    <t>고   용     보   험   료</t>
    <phoneticPr fontId="4" type="noConversion"/>
  </si>
  <si>
    <t>고용보험료</t>
    <phoneticPr fontId="4" type="noConversion"/>
  </si>
  <si>
    <t>안전관리비</t>
    <phoneticPr fontId="4" type="noConversion"/>
  </si>
  <si>
    <t>관급자재 Y</t>
    <phoneticPr fontId="4" type="noConversion"/>
  </si>
  <si>
    <t>2020.7.1.부터 2,000만원 이상</t>
    <phoneticPr fontId="3" type="noConversion"/>
  </si>
  <si>
    <t>퇴 직 공 제 부 금 비</t>
    <phoneticPr fontId="4" type="noConversion"/>
  </si>
  <si>
    <t>퇴직공제부금</t>
    <phoneticPr fontId="4" type="noConversion"/>
  </si>
  <si>
    <t>1억 이상</t>
    <phoneticPr fontId="3" type="noConversion"/>
  </si>
  <si>
    <t>2020. 5. 27.부터 1억 이상</t>
    <phoneticPr fontId="3" type="noConversion"/>
  </si>
  <si>
    <t>비</t>
    <phoneticPr fontId="4" type="noConversion"/>
  </si>
  <si>
    <t>기타경비</t>
    <phoneticPr fontId="4" type="noConversion"/>
  </si>
  <si>
    <t>(C의,가+나+다)</t>
    <phoneticPr fontId="4" type="noConversion"/>
  </si>
  <si>
    <t>일반관리비</t>
    <phoneticPr fontId="4" type="noConversion"/>
  </si>
  <si>
    <t>5억 미만</t>
    <phoneticPr fontId="3" type="noConversion"/>
  </si>
  <si>
    <t>합                              계  (F)</t>
  </si>
  <si>
    <t>이윤</t>
    <phoneticPr fontId="4" type="noConversion"/>
  </si>
  <si>
    <t>50억 미만</t>
    <phoneticPr fontId="3" type="noConversion"/>
  </si>
  <si>
    <t>(F+G)</t>
    <phoneticPr fontId="4" type="noConversion"/>
  </si>
  <si>
    <t>부      가      가      치       세</t>
    <phoneticPr fontId="3" type="noConversion"/>
  </si>
  <si>
    <t>H  *</t>
    <phoneticPr fontId="4" type="noConversion"/>
  </si>
  <si>
    <t>공          사         금          액</t>
    <phoneticPr fontId="3" type="noConversion"/>
  </si>
  <si>
    <t>관 급 자 재 비 (관 급 자 설 치)</t>
    <phoneticPr fontId="4" type="noConversion"/>
  </si>
  <si>
    <t>6월 이하</t>
    <phoneticPr fontId="3" type="noConversion"/>
  </si>
  <si>
    <t>관 급 자 재 비 (도 급 자 설 치)</t>
    <phoneticPr fontId="4" type="noConversion"/>
  </si>
  <si>
    <t>7~12월</t>
    <phoneticPr fontId="3" type="noConversion"/>
  </si>
  <si>
    <t>총                 합                계</t>
    <phoneticPr fontId="4" type="noConversion"/>
  </si>
  <si>
    <t>13월 이상</t>
    <phoneticPr fontId="3" type="noConversion"/>
  </si>
  <si>
    <t>통신공사</t>
    <phoneticPr fontId="3" type="noConversion"/>
  </si>
  <si>
    <t>구분</t>
    <phoneticPr fontId="4" type="noConversion"/>
  </si>
  <si>
    <t>최고가</t>
    <phoneticPr fontId="3" type="noConversion"/>
  </si>
  <si>
    <t>최저가</t>
    <phoneticPr fontId="4" type="noConversion"/>
  </si>
  <si>
    <t>조달수수료
제         외</t>
    <phoneticPr fontId="4" type="noConversion"/>
  </si>
  <si>
    <t>관급자 합계</t>
    <phoneticPr fontId="4" type="noConversion"/>
  </si>
  <si>
    <t>현수막 바텐</t>
    <phoneticPr fontId="4" type="noConversion"/>
  </si>
  <si>
    <t>조달수수료
제      외</t>
    <phoneticPr fontId="3" type="noConversion"/>
  </si>
  <si>
    <t>도급자 합계</t>
    <phoneticPr fontId="4" type="noConversion"/>
  </si>
  <si>
    <t>전기공사</t>
    <phoneticPr fontId="3" type="noConversion"/>
  </si>
  <si>
    <t>태양광</t>
    <phoneticPr fontId="4" type="noConversion"/>
  </si>
  <si>
    <t>수배전반</t>
    <phoneticPr fontId="3" type="noConversion"/>
  </si>
  <si>
    <t>원격검침</t>
    <phoneticPr fontId="3" type="noConversion"/>
  </si>
  <si>
    <t>분전반</t>
    <phoneticPr fontId="4" type="noConversion"/>
  </si>
  <si>
    <t>LED실내조명등</t>
    <phoneticPr fontId="3" type="noConversion"/>
  </si>
  <si>
    <t>사용전검사</t>
    <phoneticPr fontId="3" type="noConversion"/>
  </si>
  <si>
    <t>한전시설부담금</t>
    <phoneticPr fontId="3" type="noConversion"/>
  </si>
  <si>
    <t>경비 합계</t>
    <phoneticPr fontId="4" type="noConversion"/>
  </si>
  <si>
    <t>견      적      서</t>
    <phoneticPr fontId="3" type="noConversion"/>
  </si>
  <si>
    <t>EA</t>
    <phoneticPr fontId="3" type="noConversion"/>
  </si>
  <si>
    <t>통품
3-2-1</t>
    <phoneticPr fontId="5" type="noConversion"/>
  </si>
  <si>
    <t>개소</t>
    <phoneticPr fontId="3" type="noConversion"/>
  </si>
  <si>
    <t>내      역      서</t>
    <phoneticPr fontId="3" type="noConversion"/>
  </si>
  <si>
    <t>( 통 신 )</t>
    <phoneticPr fontId="3" type="noConversion"/>
  </si>
  <si>
    <t>노무비</t>
    <phoneticPr fontId="3" type="noConversion"/>
  </si>
  <si>
    <t>HFBT</t>
    <phoneticPr fontId="5" type="noConversion"/>
  </si>
  <si>
    <t>증폭기</t>
    <phoneticPr fontId="5" type="noConversion"/>
  </si>
  <si>
    <t>서지</t>
    <phoneticPr fontId="5" type="noConversion"/>
  </si>
  <si>
    <t>단자함</t>
    <phoneticPr fontId="5" type="noConversion"/>
  </si>
  <si>
    <t>EMPTY PIPE</t>
    <phoneticPr fontId="5" type="noConversion"/>
  </si>
  <si>
    <t>TV 간선</t>
    <phoneticPr fontId="5" type="noConversion"/>
  </si>
  <si>
    <t>HFBT</t>
    <phoneticPr fontId="3" type="noConversion"/>
  </si>
  <si>
    <t>5C</t>
    <phoneticPr fontId="3" type="noConversion"/>
  </si>
  <si>
    <t>통품
4-2-1</t>
    <phoneticPr fontId="5" type="noConversion"/>
  </si>
  <si>
    <t>통품
4-2-2</t>
    <phoneticPr fontId="5" type="noConversion"/>
  </si>
  <si>
    <t>통품
4-3-2</t>
    <phoneticPr fontId="5" type="noConversion"/>
  </si>
  <si>
    <t>통품
7-12-3-2</t>
    <phoneticPr fontId="5" type="noConversion"/>
  </si>
  <si>
    <t>통품
11-6-2</t>
    <phoneticPr fontId="5" type="noConversion"/>
  </si>
  <si>
    <t>1. 통신간선설비공사</t>
    <phoneticPr fontId="3" type="noConversion"/>
  </si>
  <si>
    <t>2. 통신설비공사</t>
    <phoneticPr fontId="3" type="noConversion"/>
  </si>
  <si>
    <t>일   위   대   가</t>
    <phoneticPr fontId="3" type="noConversion"/>
  </si>
  <si>
    <t>㎥</t>
    <phoneticPr fontId="3" type="noConversion"/>
  </si>
  <si>
    <t>보통인부</t>
    <phoneticPr fontId="3" type="noConversion"/>
  </si>
  <si>
    <t>HI
16C</t>
    <phoneticPr fontId="5" type="noConversion"/>
  </si>
  <si>
    <t>500*600</t>
    <phoneticPr fontId="3" type="noConversion"/>
  </si>
  <si>
    <t>HI</t>
    <phoneticPr fontId="5" type="noConversion"/>
  </si>
  <si>
    <t>경질비닐전선관</t>
    <phoneticPr fontId="3" type="noConversion"/>
  </si>
  <si>
    <t>SB1</t>
    <phoneticPr fontId="3" type="noConversion"/>
  </si>
  <si>
    <t>접지</t>
    <phoneticPr fontId="5" type="noConversion"/>
  </si>
  <si>
    <t>통신간선</t>
    <phoneticPr fontId="5" type="noConversion"/>
  </si>
  <si>
    <t>통품
3-3-1</t>
    <phoneticPr fontId="5" type="noConversion"/>
  </si>
  <si>
    <t>접지</t>
    <phoneticPr fontId="3" type="noConversion"/>
  </si>
  <si>
    <t>통품
2-4-1</t>
    <phoneticPr fontId="5" type="noConversion"/>
  </si>
  <si>
    <t>보통인부</t>
  </si>
  <si>
    <t>TV</t>
    <phoneticPr fontId="3" type="noConversion"/>
  </si>
  <si>
    <t>UNIT</t>
    <phoneticPr fontId="3" type="noConversion"/>
  </si>
  <si>
    <t>5C-HFBT-</t>
    <phoneticPr fontId="3" type="noConversion"/>
  </si>
  <si>
    <t>공 사 명 :</t>
  </si>
  <si>
    <t>중 기 단 가 산 출 서</t>
  </si>
  <si>
    <t>단   가   산   출   내   역</t>
  </si>
  <si>
    <t>재 료 비</t>
  </si>
  <si>
    <t>경     비</t>
  </si>
  <si>
    <t>종   별</t>
  </si>
  <si>
    <t>L</t>
  </si>
  <si>
    <t>C</t>
  </si>
  <si>
    <t>공종 :</t>
  </si>
  <si>
    <t>흙깍기</t>
  </si>
  <si>
    <t>인력 토사</t>
  </si>
  <si>
    <t>㎥</t>
  </si>
  <si>
    <t>당</t>
  </si>
  <si>
    <t>종별</t>
  </si>
  <si>
    <t>최대</t>
  </si>
  <si>
    <t>평균</t>
  </si>
  <si>
    <t>최소</t>
  </si>
  <si>
    <t>경암</t>
  </si>
  <si>
    <t>인력흙깍기</t>
  </si>
  <si>
    <t>구 분 :</t>
  </si>
  <si>
    <t>호박돌 섞인 토사</t>
  </si>
  <si>
    <t>보통암</t>
  </si>
  <si>
    <t>보통토사</t>
  </si>
  <si>
    <t>연암</t>
  </si>
  <si>
    <t>경질 및 고사점토</t>
  </si>
  <si>
    <t>×</t>
  </si>
  <si>
    <t>풍화암</t>
  </si>
  <si>
    <t>호박돌</t>
  </si>
  <si>
    <t>폐콘크리트</t>
  </si>
  <si>
    <t>력</t>
  </si>
  <si>
    <t>력질토</t>
  </si>
  <si>
    <t>고결된 력질토</t>
  </si>
  <si>
    <t>모래</t>
  </si>
  <si>
    <t>자연상태 토사</t>
  </si>
  <si>
    <t>호박돌 섞인 모래</t>
  </si>
  <si>
    <t>모래질흙</t>
  </si>
  <si>
    <t>호박돌 섞인 모래질흙</t>
  </si>
  <si>
    <t>점질토</t>
  </si>
  <si>
    <t>력이 섞인 점질토</t>
  </si>
  <si>
    <t>호박돌 섞인 점질토</t>
  </si>
  <si>
    <t>점토</t>
  </si>
  <si>
    <t>력이 섞인 점토</t>
  </si>
  <si>
    <t>호박돌 섞인 점토</t>
  </si>
  <si>
    <t>굴삭기  Cm</t>
  </si>
  <si>
    <t>굴삭기 k</t>
  </si>
  <si>
    <t>굴삭기 E</t>
  </si>
  <si>
    <t>종      별</t>
  </si>
  <si>
    <t>계수</t>
  </si>
  <si>
    <t>양호</t>
  </si>
  <si>
    <t>보통</t>
  </si>
  <si>
    <t>불량</t>
  </si>
  <si>
    <t>버켓에 산적이 가능한 모래, 보통토</t>
  </si>
  <si>
    <t>모래, 사질토</t>
  </si>
  <si>
    <t>버켓에 거의 채울 수 있는 토사</t>
  </si>
  <si>
    <t>파쇄암</t>
  </si>
  <si>
    <t>단단한 점토, 역토</t>
  </si>
  <si>
    <t>자갈섞인 흙, 점성토</t>
  </si>
  <si>
    <t>파쇄암, 호박돌, 역등</t>
  </si>
  <si>
    <t>덤프 주행속도</t>
  </si>
  <si>
    <r>
      <t>덤프 t</t>
    </r>
    <r>
      <rPr>
        <vertAlign val="subscript"/>
        <sz val="8"/>
        <rFont val="맑은 고딕"/>
        <family val="3"/>
        <charset val="129"/>
      </rPr>
      <t>3</t>
    </r>
  </si>
  <si>
    <r>
      <t>덤프 t</t>
    </r>
    <r>
      <rPr>
        <vertAlign val="subscript"/>
        <sz val="8"/>
        <rFont val="맑은 고딕"/>
        <family val="3"/>
        <charset val="129"/>
      </rPr>
      <t>4</t>
    </r>
  </si>
  <si>
    <t>도로상태</t>
  </si>
  <si>
    <r>
      <t>v</t>
    </r>
    <r>
      <rPr>
        <vertAlign val="subscript"/>
        <sz val="8"/>
        <rFont val="맑은 고딕"/>
        <family val="3"/>
        <charset val="129"/>
      </rPr>
      <t>1</t>
    </r>
  </si>
  <si>
    <r>
      <t>v</t>
    </r>
    <r>
      <rPr>
        <vertAlign val="subscript"/>
        <sz val="8"/>
        <rFont val="맑은 고딕"/>
        <family val="3"/>
        <charset val="129"/>
      </rPr>
      <t>2</t>
    </r>
  </si>
  <si>
    <t>구분</t>
  </si>
  <si>
    <t>작업조건</t>
  </si>
  <si>
    <t>시간</t>
  </si>
  <si>
    <t>토치장, 토사장 등 열악한 조건</t>
  </si>
  <si>
    <t>토질</t>
  </si>
  <si>
    <t>진입장소가 넓은 장소</t>
  </si>
  <si>
    <t>교차가 힘든 산간도로, 제방</t>
  </si>
  <si>
    <t>모래, 역, 호박돌</t>
  </si>
  <si>
    <t>진입장소가 보통인 장소</t>
  </si>
  <si>
    <t>교차가 가능한 산간도로, 제방</t>
  </si>
  <si>
    <t>점질토, 점토</t>
  </si>
  <si>
    <t>진입장소가 좁은 장소</t>
  </si>
  <si>
    <t>2차선 이상의 공사용도로</t>
  </si>
  <si>
    <t>2차로 교통량 및 교통대기가 많은 시가지 포장도로(7,000대/일 이상)</t>
  </si>
  <si>
    <t>4차로 이상 교통량 및 교통대기가 많은 시가지 포장도로(40,000대/일 이상)</t>
  </si>
  <si>
    <t>2차로 시가지 포장도로(7,000~2,000대/일)</t>
  </si>
  <si>
    <t>4차로 이상의 시가지 포장도로(40,000대/일 미만)</t>
  </si>
  <si>
    <t>2차로 교외 포장도로(2,000대/일 이상)</t>
  </si>
  <si>
    <t>4차로 이상의 교외 포장도로(40,000대/일 이상)</t>
  </si>
  <si>
    <t>2차로 교외 포장도로(2,000대/일 미만)</t>
  </si>
  <si>
    <t>4차로 이상의 교외 포장도로(40,000대/일 미만)</t>
  </si>
  <si>
    <t>굴삭기 토사</t>
  </si>
  <si>
    <t>굴삭기</t>
  </si>
  <si>
    <t>㎥급</t>
  </si>
  <si>
    <t>q=</t>
  </si>
  <si>
    <t>k=</t>
  </si>
  <si>
    <t>E=</t>
  </si>
  <si>
    <t>f=</t>
  </si>
  <si>
    <t>÷</t>
  </si>
  <si>
    <t>=</t>
  </si>
  <si>
    <t>C =</t>
  </si>
  <si>
    <t>L =</t>
  </si>
  <si>
    <t>Cm=</t>
  </si>
  <si>
    <t xml:space="preserve">(회전각도 : </t>
  </si>
  <si>
    <t>)</t>
  </si>
  <si>
    <t>Q=</t>
  </si>
  <si>
    <t>/</t>
  </si>
  <si>
    <t>굴삭기+인력 토사</t>
  </si>
  <si>
    <t>1.</t>
  </si>
  <si>
    <t>기계</t>
  </si>
  <si>
    <t>인력</t>
  </si>
  <si>
    <t>불도저 토사</t>
  </si>
  <si>
    <t>불도저</t>
  </si>
  <si>
    <t>톤</t>
  </si>
  <si>
    <r>
      <t>q</t>
    </r>
    <r>
      <rPr>
        <vertAlign val="superscript"/>
        <sz val="8"/>
        <rFont val="맑은 고딕"/>
        <family val="3"/>
        <charset val="129"/>
      </rPr>
      <t>0</t>
    </r>
  </si>
  <si>
    <t>E</t>
  </si>
  <si>
    <r>
      <t>q</t>
    </r>
    <r>
      <rPr>
        <vertAlign val="superscript"/>
        <sz val="8"/>
        <rFont val="맑은 고딕"/>
        <family val="3"/>
        <charset val="129"/>
      </rPr>
      <t>0</t>
    </r>
    <r>
      <rPr>
        <sz val="8"/>
        <rFont val="맑은 고딕"/>
        <family val="3"/>
        <charset val="129"/>
      </rPr>
      <t>=</t>
    </r>
  </si>
  <si>
    <t>e=</t>
  </si>
  <si>
    <t>(운반거리 :</t>
  </si>
  <si>
    <t>m)</t>
  </si>
  <si>
    <t>자갈섞인 토사, 점성토</t>
  </si>
  <si>
    <t>전진속도(m/분)</t>
  </si>
  <si>
    <t>후진속도(m/분)</t>
  </si>
  <si>
    <t>규격</t>
  </si>
  <si>
    <t>1단</t>
  </si>
  <si>
    <t>2단</t>
  </si>
  <si>
    <t>3단</t>
  </si>
  <si>
    <t>4단</t>
  </si>
  <si>
    <t>m</t>
  </si>
  <si>
    <r>
      <t>v</t>
    </r>
    <r>
      <rPr>
        <vertAlign val="subscript"/>
        <sz val="8"/>
        <rFont val="맑은 고딕"/>
        <family val="3"/>
        <charset val="129"/>
      </rPr>
      <t>1</t>
    </r>
    <r>
      <rPr>
        <sz val="8"/>
        <rFont val="맑은 고딕"/>
        <family val="3"/>
        <charset val="129"/>
      </rPr>
      <t>=</t>
    </r>
  </si>
  <si>
    <t>m/분</t>
  </si>
  <si>
    <t>t =</t>
  </si>
  <si>
    <t>기어 변속 시간</t>
  </si>
  <si>
    <r>
      <t>v</t>
    </r>
    <r>
      <rPr>
        <vertAlign val="subscript"/>
        <sz val="8"/>
        <rFont val="맑은 고딕"/>
        <family val="3"/>
        <charset val="129"/>
      </rPr>
      <t>2</t>
    </r>
    <r>
      <rPr>
        <sz val="8"/>
        <rFont val="맑은 고딕"/>
        <family val="3"/>
        <charset val="129"/>
      </rPr>
      <t>=</t>
    </r>
  </si>
  <si>
    <t>인력 암</t>
  </si>
  <si>
    <t>구      분</t>
  </si>
  <si>
    <t>할석공</t>
  </si>
  <si>
    <t>풍화암, 연암</t>
  </si>
  <si>
    <t>브레이카 암</t>
  </si>
  <si>
    <t>암파쇄</t>
  </si>
  <si>
    <t>㎥급 +</t>
  </si>
  <si>
    <t>대형 브레이카</t>
  </si>
  <si>
    <t>구분 :</t>
  </si>
  <si>
    <t>㎥/시간</t>
  </si>
  <si>
    <t>2.</t>
  </si>
  <si>
    <t>집토</t>
  </si>
  <si>
    <t>터파기</t>
  </si>
  <si>
    <t>경질토사</t>
  </si>
  <si>
    <t>고사점토, 자갈섞인 토사</t>
  </si>
  <si>
    <t>조립식 간이흙막이설치</t>
  </si>
  <si>
    <t>평균높이 H =</t>
  </si>
  <si>
    <t>설치 폭 B =</t>
  </si>
  <si>
    <t>1SET =</t>
  </si>
  <si>
    <t>기자재 조립 및 박기</t>
  </si>
  <si>
    <t>1)</t>
  </si>
  <si>
    <t>백호우 경비산정</t>
  </si>
  <si>
    <t>2)</t>
  </si>
  <si>
    <t>박기소요시간</t>
  </si>
  <si>
    <t>TΑ = T1+T2+T3</t>
  </si>
  <si>
    <t>T1 = L×B×H/Q =</t>
  </si>
  <si>
    <t>hr</t>
  </si>
  <si>
    <t>T2 = 2×L×H×t1/60 =</t>
  </si>
  <si>
    <t>T3 = 2×L×H×t₂/60 =</t>
  </si>
  <si>
    <t xml:space="preserve">TΑ = </t>
  </si>
  <si>
    <t>3)</t>
  </si>
  <si>
    <t>백호우 운전시간 : 30×(TA-T1=) / ℓ</t>
  </si>
  <si>
    <t>4)</t>
  </si>
  <si>
    <t>노무비 산정</t>
  </si>
  <si>
    <t>작업반장 : 30×TA / ℓ×배치인원/T=</t>
  </si>
  <si>
    <t xml:space="preserve"> 30 × 15.36 / 30 × 1.5인 / 8 ×176,100원</t>
  </si>
  <si>
    <t>비  계  공 : 30×TA / ℓ×배치인원/T=</t>
  </si>
  <si>
    <t xml:space="preserve"> 30 × 15.36 / 30 × 1.5인 / 8 ×258,000원</t>
  </si>
  <si>
    <t>특별인부 : 30×TA / ℓ×배치인원/T=</t>
  </si>
  <si>
    <t xml:space="preserve"> 30 × 15.36 / 30 × 1.5인 / 8 ×174,800원</t>
  </si>
  <si>
    <t>기재뽑기</t>
  </si>
  <si>
    <t>트럭 크레인 경비산정</t>
  </si>
  <si>
    <t xml:space="preserve">TB = 2 × L × H × t2 / 60 = </t>
  </si>
  <si>
    <t>트럭 크레인 운전시간</t>
  </si>
  <si>
    <t>30 × TB / ℓ =</t>
  </si>
  <si>
    <t>작업반장 : 30×TB / ℓ×배치인원/T=</t>
  </si>
  <si>
    <t xml:space="preserve"> 30 × 10.35 /  × 1.5인 / 8 ×176,100원</t>
  </si>
  <si>
    <t>비  계  공 : 30×TB / ℓ×배치인원/T=</t>
  </si>
  <si>
    <t xml:space="preserve"> 30 × 10.35 /  × 1.5인 / 8 ×258,000원</t>
  </si>
  <si>
    <t>특별인부 : 30×TB / ℓ×배치인원/T=</t>
  </si>
  <si>
    <t xml:space="preserve"> 30 × 10.35 /  × 1.5인 / 8 ×174,800원</t>
  </si>
  <si>
    <t>3.</t>
  </si>
  <si>
    <t>판넬 손료</t>
  </si>
  <si>
    <t>공용일수산정</t>
  </si>
  <si>
    <t>(단위:일)</t>
  </si>
  <si>
    <t>공 정</t>
  </si>
  <si>
    <t>PVC / PE</t>
  </si>
  <si>
    <t>기재조립및박기</t>
  </si>
  <si>
    <t>기초작업</t>
  </si>
  <si>
    <t>기초콘크리트타설및양생</t>
  </si>
  <si>
    <t>석분부설</t>
  </si>
  <si>
    <t>관부설</t>
  </si>
  <si>
    <t>관보호콘크리트타설및양생</t>
  </si>
  <si>
    <t>관용접</t>
  </si>
  <si>
    <t>수압시험</t>
  </si>
  <si>
    <t>관보호루핑</t>
  </si>
  <si>
    <t>되메우기</t>
  </si>
  <si>
    <t>기재뽑기및장내소운반</t>
  </si>
  <si>
    <t>손료산정</t>
  </si>
  <si>
    <t xml:space="preserve">   ＊ 내용년수 : 4년                   ＊ 년간 관리비 : 10%</t>
  </si>
  <si>
    <t xml:space="preserve">   ＊ 상각비율 : 90%                 ＊ 년간표준공용일수 : 150일</t>
  </si>
  <si>
    <t xml:space="preserve">   ＊ 수리비 및 소모율 : 1회 대출당 5%     단, 년평균 3회 대출</t>
  </si>
  <si>
    <t xml:space="preserve">   ＊ 판매가격 S.K-200형 1set 30m : </t>
  </si>
  <si>
    <t>원</t>
  </si>
  <si>
    <t>(</t>
  </si>
  <si>
    <t>+ (</t>
  </si>
  <si>
    <t>0.05×3</t>
  </si>
  <si>
    <t>+</t>
  </si>
  <si>
    <t>0.1)</t>
  </si>
  <si>
    <t>4.</t>
  </si>
  <si>
    <t>기재 소운반</t>
  </si>
  <si>
    <t>10TON 트럭크레인으로 기재를 뽑은후 이동 (L=30M)</t>
  </si>
  <si>
    <t>1회 이동량 0.5TON 기준</t>
  </si>
  <si>
    <t>t1=0,        t2=0.03/2.5×2×60=1.44분</t>
  </si>
  <si>
    <t>t3=1.05분(덤프트럭 기준),       t4=0.42분</t>
  </si>
  <si>
    <t xml:space="preserve"> ∴ Cm = (t1 + t2 + t3 + t4)/60 = </t>
  </si>
  <si>
    <t>ton</t>
  </si>
  <si>
    <t>회</t>
  </si>
  <si>
    <t>계(30m기준)</t>
  </si>
  <si>
    <t>계(1m기준)</t>
  </si>
  <si>
    <t>중기1호표</t>
  </si>
  <si>
    <t>터파기  기계 90%, 인력 10%    - ㎥ -</t>
  </si>
  <si>
    <t>육상터파기</t>
  </si>
  <si>
    <t>중기2호표</t>
  </si>
  <si>
    <t>되메우기 / 다짐 (토사)    - ㎥ -</t>
  </si>
  <si>
    <t>수중터파기</t>
  </si>
  <si>
    <t>상수도 관로터파기</t>
  </si>
  <si>
    <t>자갈섞인토사, 점성토</t>
  </si>
  <si>
    <t>소형브레이카 암</t>
  </si>
  <si>
    <t>착암공</t>
  </si>
  <si>
    <t>공기압축기</t>
  </si>
  <si>
    <t>페이브멘트브레이카</t>
  </si>
  <si>
    <t>가.</t>
  </si>
  <si>
    <t>7.1㎥/분</t>
  </si>
  <si>
    <t>시간/㎥</t>
  </si>
  <si>
    <t>나.</t>
  </si>
  <si>
    <t>소형브레이커</t>
  </si>
  <si>
    <t>2.7㎥/분</t>
  </si>
  <si>
    <t>되메우기 다짐</t>
  </si>
  <si>
    <t>다짐</t>
  </si>
  <si>
    <t>인력+콤펙터 토사</t>
  </si>
  <si>
    <t>플레이트 콤팩터(1.5톤)</t>
  </si>
  <si>
    <t>v =</t>
  </si>
  <si>
    <t>㎞/시간</t>
  </si>
  <si>
    <t>E =</t>
  </si>
  <si>
    <t>w =</t>
  </si>
  <si>
    <t>f =</t>
  </si>
  <si>
    <t>D =</t>
  </si>
  <si>
    <t>N =</t>
  </si>
  <si>
    <t>Q =</t>
  </si>
  <si>
    <t>인력+래머 토사</t>
  </si>
  <si>
    <t>래머(80㎏급)</t>
  </si>
  <si>
    <t>A =</t>
  </si>
  <si>
    <t>회/시간</t>
  </si>
  <si>
    <t>H =</t>
  </si>
  <si>
    <t>P =</t>
  </si>
  <si>
    <t>기계 토사</t>
  </si>
  <si>
    <t>굴삭기+컴텍터</t>
  </si>
  <si>
    <t>㎡/hr</t>
  </si>
  <si>
    <t>중기3호표</t>
  </si>
  <si>
    <t>되메우기 (석분부설)    - ㎥ -</t>
  </si>
  <si>
    <t>굴삭기+래머 토사</t>
  </si>
  <si>
    <t>토사</t>
  </si>
  <si>
    <t>굴삭기+진동(2.5톤) 토사</t>
  </si>
  <si>
    <t>진동롤러</t>
  </si>
  <si>
    <t>(2.5톤)</t>
  </si>
  <si>
    <t>V =</t>
  </si>
  <si>
    <t>W =</t>
  </si>
  <si>
    <t>중기4호표</t>
  </si>
  <si>
    <t>잔토처리(토사)    - ㎥ -</t>
  </si>
  <si>
    <t>흙다짐</t>
  </si>
  <si>
    <t>15㎝</t>
  </si>
  <si>
    <t>30㎝</t>
  </si>
  <si>
    <t>성토 두께 :</t>
  </si>
  <si>
    <t>㎡</t>
  </si>
  <si>
    <t>법면다짐</t>
  </si>
  <si>
    <t>유압식 콤팩터</t>
  </si>
  <si>
    <t>㎡/시간</t>
  </si>
  <si>
    <t>유압식진동콤팩터</t>
  </si>
  <si>
    <t>절토면고르기</t>
  </si>
  <si>
    <t>호박돌 섞인 고결토</t>
  </si>
  <si>
    <t>사질토, 점질토</t>
  </si>
  <si>
    <t>연질토, 불순자갈</t>
  </si>
  <si>
    <t>소형브레이카</t>
  </si>
  <si>
    <t>보통암, 경암</t>
  </si>
  <si>
    <t>3.5㎥/분</t>
  </si>
  <si>
    <t>1.0㎥/분</t>
  </si>
  <si>
    <t>시간/일</t>
  </si>
  <si>
    <t>인력성토면고르기</t>
  </si>
  <si>
    <t>사질토</t>
  </si>
  <si>
    <t>기계성토면고르기</t>
  </si>
  <si>
    <t>보강토옹벽</t>
  </si>
  <si>
    <t>블록식</t>
  </si>
  <si>
    <t>재료</t>
  </si>
  <si>
    <t>별산</t>
  </si>
  <si>
    <t>특별인부</t>
  </si>
  <si>
    <t>진동롤러(자주식)</t>
  </si>
  <si>
    <t>다.</t>
  </si>
  <si>
    <t>진동롤러(핸드가이드)</t>
  </si>
  <si>
    <t>벌목</t>
  </si>
  <si>
    <t>5m미만</t>
  </si>
  <si>
    <t>a</t>
  </si>
  <si>
    <t>벌목공</t>
  </si>
  <si>
    <t>굴삭기+집게</t>
  </si>
  <si>
    <t>벌목부</t>
  </si>
  <si>
    <t>5m이상~8m미만</t>
  </si>
  <si>
    <t>8m이상</t>
  </si>
  <si>
    <t>굴삭기 + 부착용집게</t>
  </si>
  <si>
    <t>0.2㎥급</t>
  </si>
  <si>
    <t>기계경비</t>
  </si>
  <si>
    <t>인력품의</t>
  </si>
  <si>
    <t>표토제거</t>
  </si>
  <si>
    <t>답외구간</t>
  </si>
  <si>
    <t>h=</t>
  </si>
  <si>
    <t>노반준비공</t>
  </si>
  <si>
    <t>절토부</t>
  </si>
  <si>
    <t>긁기</t>
  </si>
  <si>
    <t>그레이더 3.6m</t>
  </si>
  <si>
    <t>전진 속도</t>
  </si>
  <si>
    <t>편도 작업거리</t>
  </si>
  <si>
    <t>흙고르기</t>
  </si>
  <si>
    <t>작업장 전체 폭</t>
  </si>
  <si>
    <t>후진 속도</t>
  </si>
  <si>
    <t>작업횟수</t>
  </si>
  <si>
    <t>cm =</t>
  </si>
  <si>
    <t>단거리</t>
  </si>
  <si>
    <t>도로보수</t>
  </si>
  <si>
    <r>
      <t>v</t>
    </r>
    <r>
      <rPr>
        <vertAlign val="subscript"/>
        <sz val="8"/>
        <rFont val="맑은 고딕"/>
        <family val="3"/>
        <charset val="129"/>
      </rPr>
      <t>1</t>
    </r>
    <r>
      <rPr>
        <sz val="8"/>
        <rFont val="맑은 고딕"/>
        <family val="3"/>
        <charset val="129"/>
      </rPr>
      <t xml:space="preserve"> =</t>
    </r>
  </si>
  <si>
    <t>㎞/hr</t>
  </si>
  <si>
    <t>기어변속 시간</t>
  </si>
  <si>
    <r>
      <t>v</t>
    </r>
    <r>
      <rPr>
        <vertAlign val="subscript"/>
        <sz val="8"/>
        <rFont val="맑은 고딕"/>
        <family val="3"/>
        <charset val="129"/>
      </rPr>
      <t>2</t>
    </r>
    <r>
      <rPr>
        <sz val="8"/>
        <rFont val="맑은 고딕"/>
        <family val="3"/>
        <charset val="129"/>
      </rPr>
      <t xml:space="preserve"> =</t>
    </r>
  </si>
  <si>
    <t>분</t>
  </si>
  <si>
    <t>살수</t>
  </si>
  <si>
    <t>(물탱크</t>
  </si>
  <si>
    <t>ℓ)</t>
  </si>
  <si>
    <t>OMC =</t>
  </si>
  <si>
    <t>최적함수비</t>
  </si>
  <si>
    <t>NMC =</t>
  </si>
  <si>
    <t>자연함수비</t>
  </si>
  <si>
    <t>소요함수비 =</t>
  </si>
  <si>
    <t>OMC - NMC =</t>
  </si>
  <si>
    <t>Vt =</t>
  </si>
  <si>
    <t>㎏/㎥</t>
  </si>
  <si>
    <t>Ww =</t>
  </si>
  <si>
    <t>Vt - Ws =</t>
  </si>
  <si>
    <t>-</t>
  </si>
  <si>
    <t>Ws</t>
  </si>
  <si>
    <t>Ww / Ws × 100 =</t>
  </si>
  <si>
    <t>Ws =</t>
  </si>
  <si>
    <t>Qt =</t>
  </si>
  <si>
    <t>Ws × 소요함수비 =</t>
  </si>
  <si>
    <t>Cm =</t>
  </si>
  <si>
    <t>t1 =</t>
  </si>
  <si>
    <t xml:space="preserve">호스조작 : </t>
  </si>
  <si>
    <t xml:space="preserve">펌      핑 : </t>
  </si>
  <si>
    <t xml:space="preserve">살      수 : </t>
  </si>
  <si>
    <t xml:space="preserve">대      기 : </t>
  </si>
  <si>
    <r>
      <t>t</t>
    </r>
    <r>
      <rPr>
        <vertAlign val="subscript"/>
        <sz val="8"/>
        <rFont val="맑은 고딕"/>
        <family val="3"/>
        <charset val="129"/>
      </rPr>
      <t>2</t>
    </r>
    <r>
      <rPr>
        <sz val="8"/>
        <rFont val="맑은 고딕"/>
        <family val="3"/>
        <charset val="129"/>
      </rPr>
      <t>=</t>
    </r>
  </si>
  <si>
    <t>v1</t>
  </si>
  <si>
    <t>㎞</t>
  </si>
  <si>
    <t>Qw =</t>
  </si>
  <si>
    <t xml:space="preserve">노상살수의 </t>
  </si>
  <si>
    <t>적용</t>
  </si>
  <si>
    <t>다짐속도</t>
  </si>
  <si>
    <t>유효다짐폭</t>
  </si>
  <si>
    <t>다짐횟수</t>
  </si>
  <si>
    <t>효율</t>
  </si>
  <si>
    <t>숫치</t>
  </si>
  <si>
    <t>타이어 롤러</t>
  </si>
  <si>
    <t>8~15</t>
  </si>
  <si>
    <t>5~8</t>
  </si>
  <si>
    <t>15~25</t>
  </si>
  <si>
    <t>잔토처리</t>
  </si>
  <si>
    <t>현장처리</t>
  </si>
  <si>
    <t>토사 운반</t>
  </si>
  <si>
    <t>적재</t>
  </si>
  <si>
    <t>로더(무한궤도)</t>
  </si>
  <si>
    <t>k</t>
  </si>
  <si>
    <r>
      <t>t</t>
    </r>
    <r>
      <rPr>
        <b/>
        <vertAlign val="subscript"/>
        <sz val="8"/>
        <rFont val="맑은 고딕"/>
        <family val="3"/>
        <charset val="129"/>
      </rPr>
      <t>1</t>
    </r>
  </si>
  <si>
    <t>q =</t>
  </si>
  <si>
    <t>현장여건</t>
  </si>
  <si>
    <t>산적 상태</t>
  </si>
  <si>
    <t>지면 굴착 집토</t>
  </si>
  <si>
    <t>k =</t>
  </si>
  <si>
    <t>버켓에 산적이 가능한 모래, 보통토사</t>
  </si>
  <si>
    <t>용이</t>
  </si>
  <si>
    <t>버켓에 거의 채울 수 있는 점토, 역질토</t>
  </si>
  <si>
    <t>버켓에 약간 미달되게 채울 수 있는 점토, 역질토</t>
  </si>
  <si>
    <t>약간 곤란</t>
  </si>
  <si>
    <t>곤란</t>
  </si>
  <si>
    <t>m =</t>
  </si>
  <si>
    <t>초/m</t>
  </si>
  <si>
    <r>
      <t>t</t>
    </r>
    <r>
      <rPr>
        <vertAlign val="subscript"/>
        <sz val="8"/>
        <rFont val="맑은 고딕"/>
        <family val="3"/>
        <charset val="129"/>
      </rPr>
      <t>1</t>
    </r>
    <r>
      <rPr>
        <sz val="8"/>
        <rFont val="맑은 고딕"/>
        <family val="3"/>
        <charset val="129"/>
      </rPr>
      <t xml:space="preserve"> =</t>
    </r>
  </si>
  <si>
    <t>초</t>
  </si>
  <si>
    <r>
      <t>t</t>
    </r>
    <r>
      <rPr>
        <vertAlign val="subscript"/>
        <sz val="8"/>
        <rFont val="맑은 고딕"/>
        <family val="3"/>
        <charset val="129"/>
      </rPr>
      <t xml:space="preserve">2 </t>
    </r>
    <r>
      <rPr>
        <sz val="8"/>
        <rFont val="맑은 고딕"/>
        <family val="3"/>
        <charset val="129"/>
      </rPr>
      <t>=</t>
    </r>
  </si>
  <si>
    <t>기어 변속 시간 등</t>
  </si>
  <si>
    <t>운반</t>
  </si>
  <si>
    <t>덤프트럭</t>
  </si>
  <si>
    <t>단위중량 =</t>
  </si>
  <si>
    <t>톤/㎥</t>
  </si>
  <si>
    <r>
      <t>t</t>
    </r>
    <r>
      <rPr>
        <vertAlign val="subscript"/>
        <sz val="8"/>
        <rFont val="맑은 고딕"/>
        <family val="3"/>
        <charset val="129"/>
      </rPr>
      <t>1</t>
    </r>
    <r>
      <rPr>
        <sz val="8"/>
        <rFont val="맑은 고딕"/>
        <family val="3"/>
        <charset val="129"/>
      </rPr>
      <t>=</t>
    </r>
  </si>
  <si>
    <t>n=</t>
  </si>
  <si>
    <r>
      <t>t</t>
    </r>
    <r>
      <rPr>
        <vertAlign val="subscript"/>
        <sz val="8"/>
        <rFont val="맑은 고딕"/>
        <family val="3"/>
        <charset val="129"/>
      </rPr>
      <t>3</t>
    </r>
    <r>
      <rPr>
        <sz val="8"/>
        <rFont val="맑은 고딕"/>
        <family val="3"/>
        <charset val="129"/>
      </rPr>
      <t>=</t>
    </r>
  </si>
  <si>
    <r>
      <t>t</t>
    </r>
    <r>
      <rPr>
        <vertAlign val="subscript"/>
        <sz val="8"/>
        <rFont val="맑은 고딕"/>
        <family val="3"/>
        <charset val="129"/>
      </rPr>
      <t>4</t>
    </r>
    <r>
      <rPr>
        <sz val="8"/>
        <rFont val="맑은 고딕"/>
        <family val="3"/>
        <charset val="129"/>
      </rPr>
      <t>=</t>
    </r>
  </si>
  <si>
    <r>
      <t>t</t>
    </r>
    <r>
      <rPr>
        <vertAlign val="subscript"/>
        <sz val="8"/>
        <rFont val="맑은 고딕"/>
        <family val="3"/>
        <charset val="129"/>
      </rPr>
      <t>5</t>
    </r>
    <r>
      <rPr>
        <sz val="8"/>
        <rFont val="맑은 고딕"/>
        <family val="3"/>
        <charset val="129"/>
      </rPr>
      <t>=</t>
    </r>
  </si>
  <si>
    <t>잔토처리(토사)</t>
  </si>
  <si>
    <t>관로터파기(A)(500x800xH:1200)</t>
  </si>
  <si>
    <t>구배 1 : 0.125</t>
  </si>
  <si>
    <t>공      종</t>
  </si>
  <si>
    <t>규      격</t>
  </si>
  <si>
    <t>단  위</t>
  </si>
  <si>
    <t>수     량     산     출     기     초</t>
  </si>
  <si>
    <t>수      량</t>
  </si>
  <si>
    <t>) ÷</t>
  </si>
  <si>
    <t>석분</t>
  </si>
  <si>
    <t>경고테이프</t>
  </si>
  <si>
    <t>B'=0.2m</t>
  </si>
  <si>
    <t>L = 2.0㎞</t>
  </si>
  <si>
    <t>수공1호 (950x450x700)</t>
  </si>
  <si>
    <t>A1=</t>
  </si>
  <si>
    <t>1.45*0.95</t>
  </si>
  <si>
    <t>A2=</t>
  </si>
  <si>
    <t>1.75*1.265</t>
  </si>
  <si>
    <t>토사</t>
    <phoneticPr fontId="3" type="noConversion"/>
  </si>
  <si>
    <t>1.05/3*(1.377+2.213+1.745)</t>
  </si>
  <si>
    <t>1.25*0.75*1.05</t>
  </si>
  <si>
    <t>건설기계 시간당 사용료</t>
    <phoneticPr fontId="3" type="noConversion"/>
  </si>
  <si>
    <t>합    계</t>
  </si>
  <si>
    <t>경    비</t>
  </si>
  <si>
    <t>굴삭기(무한궤도)</t>
  </si>
  <si>
    <t/>
  </si>
  <si>
    <t>굴삭기(타이어)</t>
  </si>
  <si>
    <t>Br용</t>
  </si>
  <si>
    <t>로더(타이어)</t>
  </si>
  <si>
    <t>머캐덤롤러(자주식)</t>
  </si>
  <si>
    <t>8~10</t>
  </si>
  <si>
    <t>10~12</t>
  </si>
  <si>
    <t>탠덤롤러(자주식)</t>
  </si>
  <si>
    <t>8~10</t>
    <phoneticPr fontId="3" type="noConversion"/>
  </si>
  <si>
    <t>진동롤러(핸드가이드식)</t>
  </si>
  <si>
    <t>타이어롤러(자주식)</t>
  </si>
  <si>
    <t>플레이트콤팩터</t>
  </si>
  <si>
    <t>트럭탑재형크레인</t>
  </si>
  <si>
    <t>아스팔트피니셔</t>
  </si>
  <si>
    <t>3m</t>
  </si>
  <si>
    <t>아스팔트스프레이어</t>
  </si>
  <si>
    <t>400ℓ</t>
  </si>
  <si>
    <t>물탱크(살수차)</t>
  </si>
  <si>
    <t>콘크리트 펌프차</t>
    <phoneticPr fontId="3" type="noConversion"/>
  </si>
  <si>
    <t>32M (80-95㎥/hr)</t>
    <phoneticPr fontId="3" type="noConversion"/>
  </si>
  <si>
    <t>커터기</t>
    <phoneticPr fontId="3" type="noConversion"/>
  </si>
  <si>
    <t>320-400mm</t>
    <phoneticPr fontId="3" type="noConversion"/>
  </si>
  <si>
    <t>동력분무기</t>
    <phoneticPr fontId="3" type="noConversion"/>
  </si>
  <si>
    <t>4.85kW</t>
    <phoneticPr fontId="3" type="noConversion"/>
  </si>
  <si>
    <t>물가자료 7월호</t>
    <phoneticPr fontId="3" type="noConversion"/>
  </si>
  <si>
    <t>굴삭기</t>
    <phoneticPr fontId="3" type="noConversion"/>
  </si>
  <si>
    <t>EA</t>
  </si>
  <si>
    <t>HR</t>
  </si>
  <si>
    <t>맨홀카바(주철)K.S</t>
  </si>
  <si>
    <t>1120x620x132</t>
  </si>
  <si>
    <t>접지봉</t>
  </si>
  <si>
    <t>16∮×1800㎜</t>
  </si>
  <si>
    <t>접지용비닐절연전선</t>
  </si>
  <si>
    <t>M</t>
  </si>
  <si>
    <t>내선전공</t>
  </si>
  <si>
    <t>줄눈공</t>
  </si>
  <si>
    <t>400*500</t>
    <phoneticPr fontId="3" type="noConversion"/>
  </si>
  <si>
    <t>노무비</t>
  </si>
  <si>
    <t>특별인부</t>
    <phoneticPr fontId="3" type="noConversion"/>
  </si>
  <si>
    <t>36C</t>
    <phoneticPr fontId="5" type="noConversion"/>
  </si>
  <si>
    <t>HI
36C</t>
    <phoneticPr fontId="5" type="noConversion"/>
  </si>
  <si>
    <t>FIBER OPTICAL SM 4C-</t>
    <phoneticPr fontId="5" type="noConversion"/>
  </si>
  <si>
    <t>FIBER
OPTICAL</t>
    <phoneticPr fontId="5" type="noConversion"/>
  </si>
  <si>
    <t>4C/SM</t>
    <phoneticPr fontId="5" type="noConversion"/>
  </si>
  <si>
    <t>LAN</t>
    <phoneticPr fontId="3" type="noConversion"/>
  </si>
  <si>
    <t>TV</t>
    <phoneticPr fontId="3" type="noConversion"/>
  </si>
  <si>
    <t>수공</t>
    <phoneticPr fontId="5" type="noConversion"/>
  </si>
  <si>
    <t>HI
22C</t>
    <phoneticPr fontId="5" type="noConversion"/>
  </si>
  <si>
    <t>일 위 
대 가</t>
  </si>
  <si>
    <t>국선
단자함</t>
    <phoneticPr fontId="5" type="noConversion"/>
  </si>
  <si>
    <t>통품
4-1-3</t>
    <phoneticPr fontId="5" type="noConversion"/>
  </si>
  <si>
    <t>광케이블설치사</t>
    <phoneticPr fontId="5" type="noConversion"/>
  </si>
  <si>
    <t>통품
7-12-2</t>
    <phoneticPr fontId="5" type="noConversion"/>
  </si>
  <si>
    <t>일위
대가</t>
    <phoneticPr fontId="5" type="noConversion"/>
  </si>
  <si>
    <t>강관
전주</t>
    <phoneticPr fontId="5" type="noConversion"/>
  </si>
  <si>
    <t>TV
증폭기함</t>
    <phoneticPr fontId="5" type="noConversion"/>
  </si>
  <si>
    <t>기구</t>
    <phoneticPr fontId="3" type="noConversion"/>
  </si>
  <si>
    <t>F-GV</t>
    <phoneticPr fontId="5" type="noConversion"/>
  </si>
  <si>
    <t>광케이블</t>
  </si>
  <si>
    <t>4C</t>
  </si>
  <si>
    <t>수공1호</t>
    <phoneticPr fontId="3" type="noConversion"/>
  </si>
  <si>
    <t>950*450*700</t>
    <phoneticPr fontId="3" type="noConversion"/>
  </si>
  <si>
    <t>F-GV 6㎟</t>
    <phoneticPr fontId="3" type="noConversion"/>
  </si>
  <si>
    <t>110BLOCK</t>
    <phoneticPr fontId="3" type="noConversion"/>
  </si>
  <si>
    <t>10P</t>
    <phoneticPr fontId="3" type="noConversion"/>
  </si>
  <si>
    <t>품    명</t>
  </si>
  <si>
    <t>단 위</t>
  </si>
  <si>
    <t>수 량</t>
  </si>
  <si>
    <t>비   고</t>
  </si>
  <si>
    <t>단  가</t>
  </si>
  <si>
    <t>금  액</t>
  </si>
  <si>
    <t>규    격</t>
  </si>
  <si>
    <t>Q</t>
    <phoneticPr fontId="3" type="noConversion"/>
  </si>
  <si>
    <t>(기계90%)</t>
    <phoneticPr fontId="3" type="noConversion"/>
  </si>
  <si>
    <t xml:space="preserve">   재료비/Q x 0.9 =</t>
  </si>
  <si>
    <t>재료비</t>
    <phoneticPr fontId="3" type="noConversion"/>
  </si>
  <si>
    <t>품 명</t>
    <phoneticPr fontId="3" type="noConversion"/>
  </si>
  <si>
    <t>규격</t>
    <phoneticPr fontId="3" type="noConversion"/>
  </si>
  <si>
    <t>페이지</t>
    <phoneticPr fontId="3" type="noConversion"/>
  </si>
  <si>
    <t>경비</t>
    <phoneticPr fontId="3" type="noConversion"/>
  </si>
  <si>
    <t xml:space="preserve">   노무비/Q x 0.9 =</t>
  </si>
  <si>
    <t xml:space="preserve">   경  비/Q x 0.9 =</t>
  </si>
  <si>
    <t>경 비</t>
    <phoneticPr fontId="3" type="noConversion"/>
  </si>
  <si>
    <t xml:space="preserve"> 0.2인 * 0.1 =</t>
  </si>
  <si>
    <t>일위02호표</t>
    <phoneticPr fontId="3" type="noConversion"/>
  </si>
  <si>
    <t>되메우기(토사) 기계90%, 인력10%  - ㎥ -</t>
  </si>
  <si>
    <t>래머</t>
  </si>
  <si>
    <t>80kg</t>
  </si>
  <si>
    <t>잔토처리(토사) 기계90%, 인력10%  - ㎥ -</t>
    <phoneticPr fontId="3" type="noConversion"/>
  </si>
  <si>
    <t>트럭탑재형 크레인</t>
    <phoneticPr fontId="3" type="noConversion"/>
  </si>
  <si>
    <t>물가자료</t>
    <phoneticPr fontId="3" type="noConversion"/>
  </si>
  <si>
    <t>물가정보</t>
    <phoneticPr fontId="3" type="noConversion"/>
  </si>
  <si>
    <t>단위</t>
    <phoneticPr fontId="3" type="noConversion"/>
  </si>
  <si>
    <t>단가</t>
    <phoneticPr fontId="3" type="noConversion"/>
  </si>
  <si>
    <t>최저가격</t>
    <phoneticPr fontId="3" type="noConversion"/>
  </si>
  <si>
    <t>적용가격</t>
    <phoneticPr fontId="3" type="noConversion"/>
  </si>
  <si>
    <t>전품4-43-3</t>
  </si>
  <si>
    <t>경           비</t>
    <phoneticPr fontId="3" type="noConversion"/>
  </si>
  <si>
    <t>합      계</t>
  </si>
  <si>
    <t>950x450x700</t>
    <phoneticPr fontId="3" type="noConversion"/>
  </si>
  <si>
    <t>0.95*0.45*0.7</t>
    <phoneticPr fontId="15" type="noConversion"/>
  </si>
  <si>
    <t>V=</t>
  </si>
  <si>
    <t>㎥</t>
    <phoneticPr fontId="15" type="noConversion"/>
  </si>
  <si>
    <t>((1.65+1.45)/2*0.7*1.25)+(0.1*0.7/2*0.75*2)</t>
    <phoneticPr fontId="15" type="noConversion"/>
  </si>
  <si>
    <t>기초</t>
  </si>
  <si>
    <t>수  량</t>
  </si>
  <si>
    <t>단위수량산출</t>
  </si>
  <si>
    <t>항  목</t>
  </si>
  <si>
    <t>수공1호 (950x450x700)</t>
    <phoneticPr fontId="15" type="noConversion"/>
  </si>
  <si>
    <t>일위01호표</t>
    <phoneticPr fontId="3" type="noConversion"/>
  </si>
  <si>
    <t>전선관의 20%</t>
  </si>
  <si>
    <t>인</t>
    <phoneticPr fontId="3" type="noConversion"/>
  </si>
  <si>
    <t>건강보험료의</t>
    <phoneticPr fontId="4" type="noConversion"/>
  </si>
  <si>
    <t>(재료비+직노+도급자관급)   *</t>
    <phoneticPr fontId="4" type="noConversion"/>
  </si>
  <si>
    <t>(A+B)  *</t>
    <phoneticPr fontId="3" type="noConversion"/>
  </si>
  <si>
    <t>작 업 부 산 물 고재 처리비 (H)</t>
    <phoneticPr fontId="3" type="noConversion"/>
  </si>
  <si>
    <t>총                              계  (I)</t>
    <phoneticPr fontId="4" type="noConversion"/>
  </si>
  <si>
    <t>도급자관급</t>
    <phoneticPr fontId="4" type="noConversion"/>
  </si>
  <si>
    <t>AV설비</t>
    <phoneticPr fontId="4" type="noConversion"/>
  </si>
  <si>
    <t>CCTV</t>
    <phoneticPr fontId="4" type="noConversion"/>
  </si>
  <si>
    <t>수공</t>
    <phoneticPr fontId="3" type="noConversion"/>
  </si>
  <si>
    <t>22C</t>
    <phoneticPr fontId="5" type="noConversion"/>
  </si>
  <si>
    <t>통품
11-5-1</t>
  </si>
  <si>
    <t>400
*500</t>
    <phoneticPr fontId="5" type="noConversion"/>
  </si>
  <si>
    <t>직종별</t>
  </si>
  <si>
    <t>전기</t>
  </si>
  <si>
    <t>저압케이블공</t>
  </si>
  <si>
    <t>고압케이블공</t>
  </si>
  <si>
    <t>특고압케이블공</t>
  </si>
  <si>
    <t>배전전공</t>
  </si>
  <si>
    <t>배전활선전공</t>
  </si>
  <si>
    <t>송전전공</t>
  </si>
  <si>
    <t>송전활선전공</t>
  </si>
  <si>
    <t>변전전공</t>
  </si>
  <si>
    <t>비계공</t>
  </si>
  <si>
    <t>통신</t>
  </si>
  <si>
    <t>통신내선전공</t>
  </si>
  <si>
    <t>통신케이블공</t>
  </si>
  <si>
    <t>통신설비공</t>
  </si>
  <si>
    <t>통신외선공</t>
  </si>
  <si>
    <t>무선안테나공</t>
  </si>
  <si>
    <t>통신관련기사</t>
  </si>
  <si>
    <t>통신관련산업기사</t>
  </si>
  <si>
    <t>광케이블설치사</t>
  </si>
  <si>
    <t>기타</t>
  </si>
  <si>
    <t>배관공</t>
  </si>
  <si>
    <t>용접공</t>
  </si>
  <si>
    <t>기계설비공</t>
  </si>
  <si>
    <t>보온공</t>
  </si>
  <si>
    <t>미장공</t>
  </si>
  <si>
    <t>일반기계운전사</t>
  </si>
  <si>
    <t>콘크리트공</t>
  </si>
  <si>
    <t>포장공</t>
  </si>
  <si>
    <t>철공</t>
  </si>
  <si>
    <t>도장공</t>
  </si>
  <si>
    <t>석공</t>
  </si>
  <si>
    <t>건축목공</t>
  </si>
  <si>
    <t>형틀목공</t>
  </si>
  <si>
    <t>플랜트전공</t>
  </si>
  <si>
    <t>되메우기(석분) 기계90%, 인력10%  - ㎥ -</t>
    <phoneticPr fontId="3" type="noConversion"/>
  </si>
  <si>
    <t>m2</t>
  </si>
  <si>
    <t>기계90%, 인력10%</t>
  </si>
  <si>
    <t>F-GV 6SQ-</t>
    <phoneticPr fontId="5" type="noConversion"/>
  </si>
  <si>
    <t>통신설비공</t>
    <phoneticPr fontId="3" type="noConversion"/>
  </si>
  <si>
    <t>UTP케이블(난연성)</t>
  </si>
  <si>
    <t>산근01호표</t>
    <phoneticPr fontId="3" type="noConversion"/>
  </si>
  <si>
    <t>터파기(토사) 기계90%, 인력10%  - ㎥ -</t>
    <phoneticPr fontId="3" type="noConversion"/>
  </si>
  <si>
    <t xml:space="preserve">1. 터파기 [토사, 기계] </t>
    <phoneticPr fontId="3" type="noConversion"/>
  </si>
  <si>
    <t>(일당)</t>
    <phoneticPr fontId="3" type="noConversion"/>
  </si>
  <si>
    <t>Type 1</t>
    <phoneticPr fontId="3" type="noConversion"/>
  </si>
  <si>
    <t>Type 2</t>
    <phoneticPr fontId="3" type="noConversion"/>
  </si>
  <si>
    <t>Type 3</t>
    <phoneticPr fontId="3" type="noConversion"/>
  </si>
  <si>
    <t>표준품셈 공통부분3-2-4</t>
    <phoneticPr fontId="3" type="noConversion"/>
  </si>
  <si>
    <t>타입</t>
    <phoneticPr fontId="3" type="noConversion"/>
  </si>
  <si>
    <t>굴착기</t>
    <phoneticPr fontId="3" type="noConversion"/>
  </si>
  <si>
    <t>하루근무시간</t>
    <phoneticPr fontId="3" type="noConversion"/>
  </si>
  <si>
    <t>보통토사</t>
    <phoneticPr fontId="3" type="noConversion"/>
  </si>
  <si>
    <t>혼합토사</t>
    <phoneticPr fontId="3" type="noConversion"/>
  </si>
  <si>
    <t>굴착기(무한궤도)</t>
  </si>
  <si>
    <t>규격(㎥)</t>
    <phoneticPr fontId="3" type="noConversion"/>
  </si>
  <si>
    <t>굴착기(무한궤도)</t>
    <phoneticPr fontId="3" type="noConversion"/>
  </si>
  <si>
    <t xml:space="preserve">2. 터파기 [토사, 인력] </t>
    <phoneticPr fontId="3" type="noConversion"/>
  </si>
  <si>
    <t>표준품셈 공통부분3-2-1</t>
    <phoneticPr fontId="3" type="noConversion"/>
  </si>
  <si>
    <t>산근02호표</t>
    <phoneticPr fontId="3" type="noConversion"/>
  </si>
  <si>
    <t xml:space="preserve">1. 되메우기 [토사, 소형장비] </t>
    <phoneticPr fontId="3" type="noConversion"/>
  </si>
  <si>
    <t>표준품셈 공통부분3-4-7</t>
    <phoneticPr fontId="3" type="noConversion"/>
  </si>
  <si>
    <t>시공량</t>
    <phoneticPr fontId="3" type="noConversion"/>
  </si>
  <si>
    <t>수량</t>
    <phoneticPr fontId="3" type="noConversion"/>
  </si>
  <si>
    <t>0.2㎥</t>
    <phoneticPr fontId="3" type="noConversion"/>
  </si>
  <si>
    <t>진동롤러(핸드가이드식)</t>
    <phoneticPr fontId="3" type="noConversion"/>
  </si>
  <si>
    <t>0.7ton</t>
    <phoneticPr fontId="3" type="noConversion"/>
  </si>
  <si>
    <t>살수차</t>
    <phoneticPr fontId="3" type="noConversion"/>
  </si>
  <si>
    <t>5500ℓ</t>
    <phoneticPr fontId="3" type="noConversion"/>
  </si>
  <si>
    <t xml:space="preserve">2. 되메우기 [토사, 인력] </t>
    <phoneticPr fontId="3" type="noConversion"/>
  </si>
  <si>
    <t>점토</t>
    <phoneticPr fontId="3" type="noConversion"/>
  </si>
  <si>
    <t>표준품셈 공통부분3-4-3</t>
    <phoneticPr fontId="3" type="noConversion"/>
  </si>
  <si>
    <t>15cm</t>
    <phoneticPr fontId="3" type="noConversion"/>
  </si>
  <si>
    <t>30cm</t>
    <phoneticPr fontId="3" type="noConversion"/>
  </si>
  <si>
    <t>래머</t>
    <phoneticPr fontId="3" type="noConversion"/>
  </si>
  <si>
    <t>80kg</t>
    <phoneticPr fontId="3" type="noConversion"/>
  </si>
  <si>
    <t>(기계10%)</t>
    <phoneticPr fontId="3" type="noConversion"/>
  </si>
  <si>
    <t xml:space="preserve">   재료비/Q x 0.1 =</t>
    <phoneticPr fontId="3" type="noConversion"/>
  </si>
  <si>
    <t xml:space="preserve">   노무비/Q x 0.1 =</t>
    <phoneticPr fontId="3" type="noConversion"/>
  </si>
  <si>
    <t xml:space="preserve">   경  비/Q x 0.1 =</t>
    <phoneticPr fontId="3" type="noConversion"/>
  </si>
  <si>
    <t>산근03호표</t>
    <phoneticPr fontId="3" type="noConversion"/>
  </si>
  <si>
    <t xml:space="preserve">1. 되메우기 [석분, 소형장비] </t>
    <phoneticPr fontId="3" type="noConversion"/>
  </si>
  <si>
    <t xml:space="preserve">2. 되메우기 [석분, 인력] </t>
    <phoneticPr fontId="3" type="noConversion"/>
  </si>
  <si>
    <t>산근04호표</t>
    <phoneticPr fontId="3" type="noConversion"/>
  </si>
  <si>
    <t xml:space="preserve">(토사 0 ~ 1M)기계90%, 인력10% </t>
  </si>
  <si>
    <t>되메우기(토사)</t>
  </si>
  <si>
    <t>되메우기(석분)</t>
  </si>
  <si>
    <t xml:space="preserve">   노무비</t>
    <phoneticPr fontId="3" type="noConversion"/>
  </si>
  <si>
    <t>접지봉 개수</t>
    <phoneticPr fontId="3" type="noConversion"/>
  </si>
  <si>
    <t>접지저항저감제</t>
    <phoneticPr fontId="3" type="noConversion"/>
  </si>
  <si>
    <t>포</t>
    <phoneticPr fontId="3" type="noConversion"/>
  </si>
  <si>
    <t>10KG</t>
    <phoneticPr fontId="3" type="noConversion"/>
  </si>
  <si>
    <t>물가자료 부록166</t>
    <phoneticPr fontId="3" type="noConversion"/>
  </si>
  <si>
    <t>장비사용시간</t>
    <phoneticPr fontId="3" type="noConversion"/>
  </si>
  <si>
    <t>10TON</t>
    <phoneticPr fontId="3" type="noConversion"/>
  </si>
  <si>
    <t>10ton</t>
    <phoneticPr fontId="3" type="noConversion"/>
  </si>
  <si>
    <t>통신접지 -개소-</t>
    <phoneticPr fontId="3" type="noConversion"/>
  </si>
  <si>
    <t>수공1호  950x450x700 - EA -</t>
    <phoneticPr fontId="3" type="noConversion"/>
  </si>
  <si>
    <t>통품2-3-1</t>
    <phoneticPr fontId="3" type="noConversion"/>
  </si>
  <si>
    <t>통신외선공</t>
    <phoneticPr fontId="3" type="noConversion"/>
  </si>
  <si>
    <t>통품11-5-1</t>
    <phoneticPr fontId="3" type="noConversion"/>
  </si>
  <si>
    <t>콘크리트맨홀(수공1호)</t>
  </si>
  <si>
    <t>900*450*700*200</t>
    <phoneticPr fontId="3" type="noConversion"/>
  </si>
  <si>
    <t>7M</t>
    <phoneticPr fontId="5" type="noConversion"/>
  </si>
  <si>
    <t>전화 및 데이터 간선</t>
    <phoneticPr fontId="5" type="noConversion"/>
  </si>
  <si>
    <t>CAT'5E UTP 0.5/25P-</t>
    <phoneticPr fontId="5" type="noConversion"/>
  </si>
  <si>
    <t>HI
28C</t>
    <phoneticPr fontId="5" type="noConversion"/>
  </si>
  <si>
    <t>28C</t>
    <phoneticPr fontId="5" type="noConversion"/>
  </si>
  <si>
    <t>TV
분배기함</t>
    <phoneticPr fontId="5" type="noConversion"/>
  </si>
  <si>
    <t>0.5MM
/25P</t>
    <phoneticPr fontId="5" type="noConversion"/>
  </si>
  <si>
    <t>전선,케이블</t>
    <phoneticPr fontId="3" type="noConversion"/>
  </si>
  <si>
    <t>HI
16C</t>
    <phoneticPr fontId="3" type="noConversion"/>
  </si>
  <si>
    <t>4각</t>
  </si>
  <si>
    <t>54MM</t>
  </si>
  <si>
    <t>BOX</t>
    <phoneticPr fontId="3" type="noConversion"/>
  </si>
  <si>
    <t>전선관</t>
    <phoneticPr fontId="3" type="noConversion"/>
  </si>
  <si>
    <t>HI</t>
    <phoneticPr fontId="3" type="noConversion"/>
  </si>
  <si>
    <t>16C</t>
    <phoneticPr fontId="3" type="noConversion"/>
  </si>
  <si>
    <t>0.5MM
/4P</t>
    <phoneticPr fontId="3" type="noConversion"/>
  </si>
  <si>
    <t>통신케이블공</t>
    <phoneticPr fontId="3" type="noConversion"/>
  </si>
  <si>
    <t>통품
4-3-1</t>
    <phoneticPr fontId="3" type="noConversion"/>
  </si>
  <si>
    <t>구 분</t>
  </si>
  <si>
    <t>형태 및 규격</t>
  </si>
  <si>
    <t>산   식</t>
  </si>
  <si>
    <t>전선 및 케이블</t>
    <phoneticPr fontId="3" type="noConversion"/>
  </si>
  <si>
    <t>CCTV</t>
    <phoneticPr fontId="3" type="noConversion"/>
  </si>
  <si>
    <t>통신내선전공</t>
    <phoneticPr fontId="6" type="noConversion"/>
  </si>
  <si>
    <t>통품
3-1-1</t>
  </si>
  <si>
    <t>통품
3-2-1</t>
  </si>
  <si>
    <t>HI 28C</t>
    <phoneticPr fontId="3" type="noConversion"/>
  </si>
  <si>
    <t>CAT.5E 0.5/25P</t>
    <phoneticPr fontId="3" type="noConversion"/>
  </si>
  <si>
    <t>TV 분배기함</t>
    <phoneticPr fontId="3" type="noConversion"/>
  </si>
  <si>
    <t>IDF 단자함</t>
    <phoneticPr fontId="3" type="noConversion"/>
  </si>
  <si>
    <t>아우렛박스</t>
  </si>
  <si>
    <t>4각 54MM</t>
  </si>
  <si>
    <t>스위치박스</t>
  </si>
  <si>
    <t>경질비닐전선관</t>
  </si>
  <si>
    <t>HI 16C</t>
  </si>
  <si>
    <t>HI 22C</t>
  </si>
  <si>
    <t>접지용전선</t>
  </si>
  <si>
    <t>예래동 주민센터 신축 통신공사</t>
  </si>
  <si>
    <t>2021. 07.</t>
  </si>
  <si>
    <t>서 귀 포 시 청</t>
  </si>
  <si>
    <t>식</t>
    <phoneticPr fontId="3" type="noConversion"/>
  </si>
  <si>
    <t>일위04호표</t>
    <phoneticPr fontId="3" type="noConversion"/>
  </si>
  <si>
    <t>"A"</t>
    <phoneticPr fontId="3" type="noConversion"/>
  </si>
  <si>
    <t>"B"</t>
    <phoneticPr fontId="3" type="noConversion"/>
  </si>
  <si>
    <t>일위03호표</t>
    <phoneticPr fontId="3" type="noConversion"/>
  </si>
  <si>
    <t>H/W시험사</t>
    <phoneticPr fontId="3" type="noConversion"/>
  </si>
  <si>
    <t>S/W시험사</t>
    <phoneticPr fontId="3" type="noConversion"/>
  </si>
  <si>
    <t>관로터파기</t>
    <phoneticPr fontId="5" type="noConversion"/>
  </si>
  <si>
    <t>관로터파기(토사구간)(400x600xH:800)</t>
    <phoneticPr fontId="15" type="noConversion"/>
  </si>
  <si>
    <t>ο 터파기(㎥)</t>
    <phoneticPr fontId="15" type="noConversion"/>
  </si>
  <si>
    <t xml:space="preserve"> (0.4+0.6)/2 * 0.8</t>
    <phoneticPr fontId="15" type="noConversion"/>
  </si>
  <si>
    <t>ο 되메우기(㎥)</t>
    <phoneticPr fontId="15" type="noConversion"/>
  </si>
  <si>
    <t>ο 되메우기(석분)(㎥)</t>
    <phoneticPr fontId="15" type="noConversion"/>
  </si>
  <si>
    <t xml:space="preserve"> ((0.4+0.45)/2 * 0.2)</t>
    <phoneticPr fontId="15" type="noConversion"/>
  </si>
  <si>
    <t>ο 잔토처리(㎥)</t>
    <phoneticPr fontId="15" type="noConversion"/>
  </si>
  <si>
    <t>일위05호표</t>
    <phoneticPr fontId="3" type="noConversion"/>
  </si>
  <si>
    <t>케이블표시시트</t>
  </si>
  <si>
    <t>200x250</t>
  </si>
  <si>
    <t>관로터파기</t>
    <phoneticPr fontId="3" type="noConversion"/>
  </si>
  <si>
    <t>400 x 600 x H:800</t>
    <phoneticPr fontId="3" type="noConversion"/>
  </si>
  <si>
    <t>400*600*800</t>
    <phoneticPr fontId="3" type="noConversion"/>
  </si>
  <si>
    <t>Z</t>
    <phoneticPr fontId="5" type="noConversion"/>
  </si>
  <si>
    <t>콘센트</t>
    <phoneticPr fontId="5" type="noConversion"/>
  </si>
  <si>
    <t>노출</t>
    <phoneticPr fontId="5" type="noConversion"/>
  </si>
  <si>
    <t>전품
5-23</t>
    <phoneticPr fontId="5" type="noConversion"/>
  </si>
  <si>
    <t>1개용 54MM</t>
  </si>
  <si>
    <t>접지 클램프</t>
  </si>
  <si>
    <t>16㎟</t>
    <phoneticPr fontId="3" type="noConversion"/>
  </si>
  <si>
    <t xml:space="preserve">   노무비</t>
  </si>
  <si>
    <t>2026년도  노임단가</t>
    <phoneticPr fontId="5" type="noConversion"/>
  </si>
  <si>
    <t>2026 상반기</t>
    <phoneticPr fontId="5" type="noConversion"/>
  </si>
  <si>
    <t>2025 하반기</t>
  </si>
  <si>
    <t xml:space="preserve"> 적용단가 </t>
  </si>
  <si>
    <t>전기공사기사</t>
  </si>
  <si>
    <t>H/W시험사</t>
  </si>
  <si>
    <t>S/W시험사</t>
  </si>
  <si>
    <t>작업반장</t>
  </si>
  <si>
    <t>화물차운전사</t>
  </si>
  <si>
    <t>포설공</t>
  </si>
  <si>
    <t>건설기계조장</t>
  </si>
  <si>
    <t>내장공</t>
  </si>
  <si>
    <t>플랜트기계설치공</t>
  </si>
  <si>
    <t>통신내선전공</t>
    <phoneticPr fontId="3" type="noConversion"/>
  </si>
  <si>
    <t>인터폰/엘리베이터</t>
    <phoneticPr fontId="5" type="noConversion"/>
  </si>
  <si>
    <t>CAT'5e</t>
    <phoneticPr fontId="5" type="noConversion"/>
  </si>
  <si>
    <r>
      <t xml:space="preserve">2,000만원 _ </t>
    </r>
    <r>
      <rPr>
        <b/>
        <sz val="10"/>
        <rFont val="제주고딕"/>
        <family val="3"/>
        <charset val="129"/>
      </rPr>
      <t>단독: 2.07</t>
    </r>
    <phoneticPr fontId="3" type="noConversion"/>
  </si>
  <si>
    <r>
      <t xml:space="preserve">전기, 통신, 소방: </t>
    </r>
    <r>
      <rPr>
        <b/>
        <sz val="10"/>
        <rFont val="제주고딕"/>
        <family val="3"/>
        <charset val="129"/>
      </rPr>
      <t>5억~30억 미만 _ 5.5%</t>
    </r>
    <phoneticPr fontId="3" type="noConversion"/>
  </si>
  <si>
    <r>
      <t>560(</t>
    </r>
    <r>
      <rPr>
        <sz val="10"/>
        <color rgb="FFFF0000"/>
        <rFont val="제주고딕"/>
        <family val="3"/>
        <charset val="129"/>
      </rPr>
      <t>1.0</t>
    </r>
    <r>
      <rPr>
        <sz val="10"/>
        <rFont val="제주고딕"/>
        <family val="3"/>
        <charset val="129"/>
      </rPr>
      <t>㎥)</t>
    </r>
    <phoneticPr fontId="3" type="noConversion"/>
  </si>
  <si>
    <r>
      <t>420(</t>
    </r>
    <r>
      <rPr>
        <sz val="10"/>
        <color rgb="FFFF0000"/>
        <rFont val="제주고딕"/>
        <family val="3"/>
        <charset val="129"/>
      </rPr>
      <t>1.0</t>
    </r>
    <r>
      <rPr>
        <sz val="10"/>
        <rFont val="제주고딕"/>
        <family val="3"/>
        <charset val="129"/>
      </rPr>
      <t>㎥)</t>
    </r>
    <phoneticPr fontId="3" type="noConversion"/>
  </si>
  <si>
    <r>
      <t>190(</t>
    </r>
    <r>
      <rPr>
        <sz val="10"/>
        <color rgb="FFFF0000"/>
        <rFont val="제주고딕"/>
        <family val="3"/>
        <charset val="129"/>
      </rPr>
      <t>0.6</t>
    </r>
    <r>
      <rPr>
        <sz val="10"/>
        <rFont val="제주고딕"/>
        <family val="3"/>
        <charset val="129"/>
      </rPr>
      <t>㎥)</t>
    </r>
    <phoneticPr fontId="3" type="noConversion"/>
  </si>
  <si>
    <r>
      <t>390(</t>
    </r>
    <r>
      <rPr>
        <sz val="10"/>
        <color rgb="FFFF0000"/>
        <rFont val="제주고딕"/>
        <family val="3"/>
        <charset val="129"/>
      </rPr>
      <t>1.0</t>
    </r>
    <r>
      <rPr>
        <sz val="10"/>
        <rFont val="제주고딕"/>
        <family val="3"/>
        <charset val="129"/>
      </rPr>
      <t>㎥)</t>
    </r>
    <phoneticPr fontId="3" type="noConversion"/>
  </si>
  <si>
    <r>
      <t>300(</t>
    </r>
    <r>
      <rPr>
        <sz val="10"/>
        <color rgb="FFFF0000"/>
        <rFont val="제주고딕"/>
        <family val="3"/>
        <charset val="129"/>
      </rPr>
      <t>1.0</t>
    </r>
    <r>
      <rPr>
        <sz val="10"/>
        <rFont val="제주고딕"/>
        <family val="3"/>
        <charset val="129"/>
      </rPr>
      <t>㎥)</t>
    </r>
    <phoneticPr fontId="3" type="noConversion"/>
  </si>
  <si>
    <r>
      <t>150(</t>
    </r>
    <r>
      <rPr>
        <sz val="10"/>
        <color rgb="FFFF0000"/>
        <rFont val="제주고딕"/>
        <family val="3"/>
        <charset val="129"/>
      </rPr>
      <t>0.6</t>
    </r>
    <r>
      <rPr>
        <sz val="10"/>
        <rFont val="제주고딕"/>
        <family val="3"/>
        <charset val="129"/>
      </rPr>
      <t>㎥)</t>
    </r>
    <phoneticPr fontId="3" type="noConversion"/>
  </si>
  <si>
    <r>
      <rPr>
        <sz val="10"/>
        <color rgb="FF000000"/>
        <rFont val="제주고딕"/>
        <family val="3"/>
        <charset val="129"/>
      </rPr>
      <t>ο</t>
    </r>
    <r>
      <rPr>
        <sz val="10"/>
        <color indexed="8"/>
        <rFont val="제주고딕"/>
        <family val="3"/>
        <charset val="129"/>
      </rPr>
      <t xml:space="preserve"> 터파기(</t>
    </r>
    <r>
      <rPr>
        <sz val="10"/>
        <color rgb="FF000000"/>
        <rFont val="제주고딕"/>
        <family val="3"/>
        <charset val="129"/>
      </rPr>
      <t>㎥</t>
    </r>
    <r>
      <rPr>
        <sz val="10"/>
        <color indexed="8"/>
        <rFont val="제주고딕"/>
        <family val="3"/>
        <charset val="129"/>
      </rPr>
      <t>) - 토사</t>
    </r>
    <phoneticPr fontId="15" type="noConversion"/>
  </si>
  <si>
    <r>
      <rPr>
        <sz val="10"/>
        <color rgb="FF000000"/>
        <rFont val="제주고딕"/>
        <family val="3"/>
        <charset val="129"/>
      </rPr>
      <t>ο</t>
    </r>
    <r>
      <rPr>
        <sz val="10"/>
        <color indexed="8"/>
        <rFont val="제주고딕"/>
        <family val="3"/>
        <charset val="129"/>
      </rPr>
      <t xml:space="preserve"> 되메우기(</t>
    </r>
    <r>
      <rPr>
        <sz val="10"/>
        <color rgb="FF000000"/>
        <rFont val="제주고딕"/>
        <family val="3"/>
        <charset val="129"/>
      </rPr>
      <t>㎥</t>
    </r>
    <r>
      <rPr>
        <sz val="10"/>
        <color indexed="8"/>
        <rFont val="제주고딕"/>
        <family val="3"/>
        <charset val="129"/>
      </rPr>
      <t>) - 기계</t>
    </r>
    <phoneticPr fontId="15" type="noConversion"/>
  </si>
  <si>
    <r>
      <rPr>
        <sz val="9"/>
        <color rgb="FF000000"/>
        <rFont val="제주고딕"/>
        <family val="3"/>
        <charset val="129"/>
      </rPr>
      <t>ο</t>
    </r>
    <r>
      <rPr>
        <sz val="9"/>
        <color indexed="8"/>
        <rFont val="제주고딕"/>
        <family val="3"/>
        <charset val="129"/>
      </rPr>
      <t xml:space="preserve"> 잔토처리(</t>
    </r>
    <r>
      <rPr>
        <sz val="9"/>
        <color rgb="FF000000"/>
        <rFont val="제주고딕"/>
        <family val="3"/>
        <charset val="129"/>
      </rPr>
      <t>㎥</t>
    </r>
    <r>
      <rPr>
        <sz val="9"/>
        <color indexed="8"/>
        <rFont val="제주고딕"/>
        <family val="3"/>
        <charset val="129"/>
      </rPr>
      <t xml:space="preserve">) - </t>
    </r>
    <r>
      <rPr>
        <sz val="9"/>
        <color rgb="FF000000"/>
        <rFont val="제주고딕"/>
        <family val="3"/>
        <charset val="129"/>
      </rPr>
      <t>L = 2.0㎞</t>
    </r>
    <phoneticPr fontId="15" type="noConversion"/>
  </si>
  <si>
    <t>(1인X8) / Q =</t>
    <phoneticPr fontId="3" type="noConversion"/>
  </si>
  <si>
    <t>공 사 명 : 제주시 구좌읍 월정리 569-1번지 통신공사</t>
    <phoneticPr fontId="3" type="noConversion"/>
  </si>
  <si>
    <t>2026. 07.</t>
    <phoneticPr fontId="3" type="noConversion"/>
  </si>
  <si>
    <t>1.5+15+8.5+0.5+1</t>
    <phoneticPr fontId="5" type="noConversion"/>
  </si>
  <si>
    <t>3+3+1</t>
    <phoneticPr fontId="5" type="noConversion"/>
  </si>
  <si>
    <t>지상1층</t>
    <phoneticPr fontId="5" type="noConversion"/>
  </si>
  <si>
    <t>CAT'5E UTP 0.5/4P-</t>
    <phoneticPr fontId="5" type="noConversion"/>
  </si>
  <si>
    <t>모듈러2구</t>
    <phoneticPr fontId="3" type="noConversion"/>
  </si>
  <si>
    <t>지상2층</t>
    <phoneticPr fontId="5" type="noConversion"/>
  </si>
  <si>
    <t>(0.5*6)+3+13.5+11.5+1</t>
    <phoneticPr fontId="3" type="noConversion"/>
  </si>
  <si>
    <t>(0.5*4)+3+11.5+1</t>
    <phoneticPr fontId="3" type="noConversion"/>
  </si>
  <si>
    <t>(0.5*8)+15+8.5+7+3.5+1</t>
    <phoneticPr fontId="3" type="noConversion"/>
  </si>
  <si>
    <t>(0.5*6)+15+8.5+7+1</t>
    <phoneticPr fontId="3" type="noConversion"/>
  </si>
  <si>
    <t xml:space="preserve"> </t>
    <phoneticPr fontId="5" type="noConversion"/>
  </si>
  <si>
    <t>400*
600*
800</t>
    <phoneticPr fontId="5" type="noConversion"/>
  </si>
  <si>
    <t>950*
450*
700</t>
    <phoneticPr fontId="5" type="noConversion"/>
  </si>
  <si>
    <t xml:space="preserve">  </t>
    <phoneticPr fontId="5" type="noConversion"/>
  </si>
  <si>
    <t>광모듈</t>
    <phoneticPr fontId="3" type="noConversion"/>
  </si>
  <si>
    <t>1Gbps, SM</t>
  </si>
  <si>
    <t>4C 미니</t>
    <phoneticPr fontId="3" type="noConversion"/>
  </si>
  <si>
    <t>MODULAR OUTLET(전화+LAN)</t>
  </si>
  <si>
    <t>8PIN - 2구</t>
  </si>
  <si>
    <t>TV 유니트</t>
  </si>
  <si>
    <t>직렬</t>
  </si>
  <si>
    <t>동축케이블</t>
  </si>
  <si>
    <t>5C - HFBT</t>
  </si>
  <si>
    <t>CAT.5E 0.5/4P</t>
  </si>
  <si>
    <t>HI 16C</t>
    <phoneticPr fontId="3" type="noConversion"/>
  </si>
  <si>
    <t>HI 36C</t>
  </si>
  <si>
    <t>FGV 6㎟</t>
  </si>
  <si>
    <t>노출접지콘센트</t>
  </si>
  <si>
    <t>15A 250V 2구</t>
  </si>
  <si>
    <t>TV 분기기(쌍방향)</t>
  </si>
  <si>
    <t>4분배기</t>
  </si>
  <si>
    <t>양방향증폭기</t>
  </si>
  <si>
    <t>870MHZ</t>
  </si>
  <si>
    <t>서지프로텍터</t>
  </si>
  <si>
    <t>CATV용</t>
  </si>
  <si>
    <t>강관전주</t>
  </si>
  <si>
    <t>7M</t>
  </si>
  <si>
    <t>TV 증폭기함</t>
  </si>
  <si>
    <t>400*500</t>
  </si>
  <si>
    <t>물가자료(26.07)</t>
    <phoneticPr fontId="5" type="noConversion"/>
  </si>
  <si>
    <t>물가정보(26.07)</t>
    <phoneticPr fontId="5" type="noConversion"/>
  </si>
  <si>
    <t>물가자료 부록160</t>
  </si>
  <si>
    <t>물가자료 부록161</t>
  </si>
  <si>
    <t>물가자료 부록164</t>
  </si>
  <si>
    <t>관로터파기  400 x 600 x H:800  - M당 -</t>
  </si>
  <si>
    <t>물가자료</t>
  </si>
  <si>
    <t>물가정보</t>
  </si>
  <si>
    <t>통품2-1-6</t>
  </si>
  <si>
    <t>케이블매설표시시트</t>
  </si>
  <si>
    <t>TL-M</t>
    <phoneticPr fontId="3" type="noConversion"/>
  </si>
  <si>
    <t>25P</t>
    <phoneticPr fontId="3" type="noConversion"/>
  </si>
  <si>
    <t>통품 4-3-3</t>
    <phoneticPr fontId="3" type="noConversion"/>
  </si>
  <si>
    <t>50P</t>
    <phoneticPr fontId="3" type="noConversion"/>
  </si>
  <si>
    <t>성단</t>
    <phoneticPr fontId="3" type="noConversion"/>
  </si>
  <si>
    <t>25P 1Line</t>
    <phoneticPr fontId="3" type="noConversion"/>
  </si>
  <si>
    <t>SET</t>
    <phoneticPr fontId="3" type="noConversion"/>
  </si>
  <si>
    <t>국선단자함</t>
    <phoneticPr fontId="3" type="noConversion"/>
  </si>
  <si>
    <t>통품 3-3-1</t>
    <phoneticPr fontId="3" type="noConversion"/>
  </si>
  <si>
    <t>스위칭허브</t>
  </si>
  <si>
    <t>1Gbps RJ45 8포트/2SFP</t>
  </si>
  <si>
    <t>FDF</t>
  </si>
  <si>
    <t>8C 미니</t>
  </si>
  <si>
    <t>피그테일</t>
  </si>
  <si>
    <t>S/M, 1.5M</t>
  </si>
  <si>
    <t>광점퍼코드</t>
  </si>
  <si>
    <t>3m, SC/PC-SC/PC</t>
  </si>
  <si>
    <t>A</t>
  </si>
  <si>
    <t>B</t>
  </si>
  <si>
    <t>광케이블설치사</t>
    <phoneticPr fontId="3" type="noConversion"/>
  </si>
  <si>
    <t>통품 4-1-2-2</t>
    <phoneticPr fontId="3" type="noConversion"/>
  </si>
  <si>
    <t>통품 8-1-1</t>
    <phoneticPr fontId="3" type="noConversion"/>
  </si>
  <si>
    <t>통품 4-1-3</t>
    <phoneticPr fontId="3" type="noConversion"/>
  </si>
  <si>
    <t>시험</t>
    <phoneticPr fontId="3" type="noConversion"/>
  </si>
  <si>
    <t>최종시험</t>
    <phoneticPr fontId="3" type="noConversion"/>
  </si>
  <si>
    <t>코어당</t>
    <phoneticPr fontId="3" type="noConversion"/>
  </si>
  <si>
    <t>반사손실측정</t>
    <phoneticPr fontId="3" type="noConversion"/>
  </si>
  <si>
    <t>CAT'5E</t>
    <phoneticPr fontId="5" type="noConversion"/>
  </si>
  <si>
    <t>4분기기</t>
    <phoneticPr fontId="5" type="noConversion"/>
  </si>
  <si>
    <t>4분배기</t>
    <phoneticPr fontId="5" type="noConversion"/>
  </si>
  <si>
    <t>CATV</t>
    <phoneticPr fontId="5" type="noConversion"/>
  </si>
  <si>
    <t>관로
터파기</t>
    <phoneticPr fontId="5" type="noConversion"/>
  </si>
  <si>
    <t>IDF단자함</t>
    <phoneticPr fontId="5" type="noConversion"/>
  </si>
  <si>
    <t>IDF단자함</t>
    <phoneticPr fontId="3" type="noConversion"/>
  </si>
  <si>
    <t>국선단자함 [TL-M]    - 식 -</t>
    <phoneticPr fontId="3" type="noConversion"/>
  </si>
  <si>
    <t>IDF단자함 [IDF - 1,2]    - 식 -</t>
    <phoneticPr fontId="3" type="noConversion"/>
  </si>
  <si>
    <t>IDF-1,2</t>
    <phoneticPr fontId="3" type="noConversion"/>
  </si>
  <si>
    <t>0.5+2.5+6.5+3+1</t>
    <phoneticPr fontId="5" type="noConversion"/>
  </si>
  <si>
    <t>CAT'5E UTP 0.5/4P-</t>
    <phoneticPr fontId="3" type="noConversion"/>
  </si>
  <si>
    <t>(1.5*3)+(0.5*2)+(10*2)+(9*2)+(1*5)+5+6.5</t>
    <phoneticPr fontId="3" type="noConversion"/>
  </si>
  <si>
    <t>3+3.5+4+3.5+1+1.5+6+1.5+6+1+1</t>
    <phoneticPr fontId="3" type="noConversion"/>
  </si>
  <si>
    <t>석 면 분 담 금</t>
  </si>
  <si>
    <t>석 면 분 담 금</t>
    <phoneticPr fontId="4" type="noConversion"/>
  </si>
  <si>
    <t>임금채권부담금</t>
  </si>
  <si>
    <t>임금채권부담금</t>
    <phoneticPr fontId="4" type="noConversion"/>
  </si>
  <si>
    <t>6개월 이하</t>
  </si>
  <si>
    <t>CCTV설비(조달수수료 0.54%포함)</t>
    <phoneticPr fontId="3" type="noConversion"/>
  </si>
  <si>
    <t xml:space="preserve">  관급금액(관급자설치) :</t>
    <phoneticPr fontId="5" type="noConversion"/>
  </si>
  <si>
    <t xml:space="preserve">  2026년 07월  일  설계</t>
    <phoneticPr fontId="17" type="noConversion"/>
  </si>
  <si>
    <t>제주시 구좌읍 월정리 569-1번지 통신공사</t>
    <phoneticPr fontId="5" type="noConversion"/>
  </si>
  <si>
    <t xml:space="preserve"> (0.45+0.8)/2 * 0.6</t>
    <phoneticPr fontId="15" type="noConversion"/>
  </si>
  <si>
    <t>CAT.5E 0.5/4P</t>
    <phoneticPr fontId="3" type="noConversion"/>
  </si>
  <si>
    <t>3.5+2.3+2+3.5+3+5+1</t>
    <phoneticPr fontId="3" type="noConversion"/>
  </si>
  <si>
    <t>관급자재</t>
    <phoneticPr fontId="3" type="noConversion"/>
  </si>
  <si>
    <t>CCTV 설비</t>
    <phoneticPr fontId="3" type="noConversion"/>
  </si>
  <si>
    <t>관 급 자 재</t>
    <phoneticPr fontId="3" type="noConversion"/>
  </si>
  <si>
    <t>CCTV설비</t>
    <phoneticPr fontId="3" type="noConversion"/>
  </si>
  <si>
    <t>지상 1층</t>
    <phoneticPr fontId="3" type="noConversion"/>
  </si>
  <si>
    <t>지상 2층</t>
    <phoneticPr fontId="3" type="noConversion"/>
  </si>
  <si>
    <t>기계90%, 인력10%</t>
    <phoneticPr fontId="3" type="noConversion"/>
  </si>
  <si>
    <t>G1</t>
    <phoneticPr fontId="5" type="noConversion"/>
  </si>
  <si>
    <t>A,1</t>
    <phoneticPr fontId="5" type="noConversion"/>
  </si>
  <si>
    <t>국선 - M ~ IDF-1</t>
    <phoneticPr fontId="5" type="noConversion"/>
  </si>
  <si>
    <t>국선 - M ~ IDF-2</t>
    <phoneticPr fontId="5" type="noConversion"/>
  </si>
  <si>
    <t>B,G2</t>
    <phoneticPr fontId="5" type="noConversion"/>
  </si>
  <si>
    <t>TV-M ~ TV-1</t>
    <phoneticPr fontId="5" type="noConversion"/>
  </si>
  <si>
    <t>TV-M ~ TV-2</t>
    <phoneticPr fontId="5" type="noConversion"/>
  </si>
  <si>
    <t>7C</t>
    <phoneticPr fontId="5" type="noConversion"/>
  </si>
  <si>
    <t>7C - HFBT</t>
    <phoneticPr fontId="5" type="noConversion"/>
  </si>
  <si>
    <t>7C - HFBT</t>
    <phoneticPr fontId="3" type="noConversion"/>
  </si>
  <si>
    <t>3. CCTV설비공사</t>
    <phoneticPr fontId="3" type="noConversion"/>
  </si>
  <si>
    <t>산업안전보건관리비</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</si>
</sst>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1" formatCode="_-* #,##0_-;\-* #,##0_-;_-* &quot;-&quot;_-;_-@_-"/>
    <numFmt numFmtId="43" formatCode="_-* #,##0.00_-;\-* #,##0.00_-;_-* &quot;-&quot;??_-;_-@_-"/>
    <numFmt numFmtId="176" formatCode="&quot;₩&quot;#,##0_);[Red]\(&quot;₩&quot;#,##0\)"/>
    <numFmt numFmtId="177" formatCode="_-* #,##0_-;\-* #,##0_-;_-@_-"/>
    <numFmt numFmtId="178" formatCode="##"/>
    <numFmt numFmtId="179" formatCode="0_);[Red]\(0\)"/>
    <numFmt numFmtId="180" formatCode="#,##0_);[Red]\(#,##0\)"/>
    <numFmt numFmtId="181" formatCode="0.0%"/>
    <numFmt numFmtId="182" formatCode="#,##0.0000"/>
    <numFmt numFmtId="183" formatCode="0.000%"/>
    <numFmt numFmtId="184" formatCode="#,##0_ "/>
    <numFmt numFmtId="185" formatCode="#,##0.0_);[Red]\(#,##0.0\)"/>
    <numFmt numFmtId="186" formatCode="#,##0.0_ "/>
    <numFmt numFmtId="187" formatCode="&quot;백호우 &quot;0.0&quot;㎥급&quot;"/>
    <numFmt numFmtId="188" formatCode="0.0"/>
    <numFmt numFmtId="189" formatCode="0.00_ "/>
    <numFmt numFmtId="190" formatCode="#,##0.00_ "/>
    <numFmt numFmtId="191" formatCode="0.000"/>
    <numFmt numFmtId="192" formatCode="&quot;불도우저 &quot;0.0&quot;톤&quot;"/>
    <numFmt numFmtId="193" formatCode="&quot;L=&quot;0.0&quot;㎞&quot;"/>
    <numFmt numFmtId="194" formatCode="&quot;덤프 트럭 &quot;0.0&quot;톤&quot;"/>
    <numFmt numFmtId="195" formatCode="0.0_ "/>
    <numFmt numFmtId="196" formatCode="@&quot; 단위수량산출서&quot;"/>
    <numFmt numFmtId="197" formatCode="&quot;(단위 : &quot;@&quot;)&quot;"/>
    <numFmt numFmtId="198" formatCode="0.000_ "/>
    <numFmt numFmtId="199" formatCode="0.00000"/>
    <numFmt numFmtId="200" formatCode="0.00&quot;㎥&quot;"/>
    <numFmt numFmtId="201" formatCode="0.00&quot;톤&quot;"/>
    <numFmt numFmtId="202" formatCode="@&quot;톤&quot;"/>
    <numFmt numFmtId="203" formatCode="#,##0&quot;ℓ&quot;"/>
    <numFmt numFmtId="204" formatCode="#,##0_ ;[Red]\-#,##0\ "/>
    <numFmt numFmtId="205" formatCode="mm&quot;월&quot;\ dd&quot;일&quot;"/>
    <numFmt numFmtId="206" formatCode="0.000_);[Red]\(0.000\)"/>
    <numFmt numFmtId="207" formatCode="_-* #,##0.0_-;\-* #,##0.0_-;_-* &quot;-&quot;_-;_-@_-"/>
    <numFmt numFmtId="208" formatCode="_-* #,##0.00_-;\-* #,##0.00_-;_-* &quot;-&quot;_-;_-@_-"/>
    <numFmt numFmtId="209" formatCode="_-* #,##0.0_-;\-* #,##0.0_-;_-* &quot;-&quot;?_-;_-@_-"/>
    <numFmt numFmtId="210" formatCode="#"/>
    <numFmt numFmtId="211" formatCode="0.00;\-0.00;;@"/>
  </numFmts>
  <fonts count="85">
    <font>
      <sz val="10"/>
      <name val="굴림체"/>
      <family val="3"/>
      <charset val="129"/>
    </font>
    <font>
      <sz val="11"/>
      <color theme="1"/>
      <name val="맑은 고딕"/>
      <family val="2"/>
      <charset val="129"/>
      <scheme val="minor"/>
    </font>
    <font>
      <sz val="11"/>
      <color theme="1"/>
      <name val="맑은 고딕"/>
      <family val="2"/>
      <charset val="129"/>
      <scheme val="minor"/>
    </font>
    <font>
      <sz val="8"/>
      <name val="굴림체"/>
      <family val="3"/>
      <charset val="129"/>
    </font>
    <font>
      <sz val="11"/>
      <name val="돋움"/>
      <family val="3"/>
      <charset val="129"/>
    </font>
    <font>
      <sz val="8"/>
      <name val="돋움"/>
      <family val="3"/>
      <charset val="129"/>
    </font>
    <font>
      <sz val="8"/>
      <name val="바탕체"/>
      <family val="1"/>
      <charset val="129"/>
    </font>
    <font>
      <b/>
      <sz val="18"/>
      <name val="맑은 고딕"/>
      <family val="3"/>
      <charset val="129"/>
    </font>
    <font>
      <b/>
      <sz val="10"/>
      <name val="맑은 고딕"/>
      <family val="3"/>
      <charset val="129"/>
    </font>
    <font>
      <b/>
      <sz val="12"/>
      <name val="맑은 고딕"/>
      <family val="3"/>
      <charset val="129"/>
    </font>
    <font>
      <b/>
      <sz val="28"/>
      <name val="맑은 고딕"/>
      <family val="3"/>
      <charset val="129"/>
    </font>
    <font>
      <b/>
      <sz val="14"/>
      <name val="맑은 고딕"/>
      <family val="3"/>
      <charset val="129"/>
    </font>
    <font>
      <b/>
      <sz val="16"/>
      <name val="맑은 고딕"/>
      <family val="3"/>
      <charset val="129"/>
    </font>
    <font>
      <sz val="10"/>
      <name val="맑은 고딕"/>
      <family val="3"/>
      <charset val="129"/>
    </font>
    <font>
      <sz val="11"/>
      <name val="맑은 고딕"/>
      <family val="3"/>
      <charset val="129"/>
    </font>
    <font>
      <sz val="8"/>
      <name val="맑은 고딕"/>
      <family val="3"/>
      <charset val="129"/>
    </font>
    <font>
      <b/>
      <sz val="20"/>
      <name val="맑은 고딕"/>
      <family val="3"/>
      <charset val="129"/>
    </font>
    <font>
      <sz val="8"/>
      <name val="바탕"/>
      <family val="1"/>
      <charset val="129"/>
    </font>
    <font>
      <b/>
      <sz val="8"/>
      <name val="맑은 고딕"/>
      <family val="3"/>
      <charset val="129"/>
    </font>
    <font>
      <sz val="18"/>
      <name val="맑은 고딕"/>
      <family val="3"/>
      <charset val="129"/>
    </font>
    <font>
      <sz val="9"/>
      <name val="맑은 고딕"/>
      <family val="3"/>
      <charset val="129"/>
    </font>
    <font>
      <vertAlign val="subscript"/>
      <sz val="8"/>
      <name val="맑은 고딕"/>
      <family val="3"/>
      <charset val="129"/>
    </font>
    <font>
      <vertAlign val="superscript"/>
      <sz val="8"/>
      <name val="맑은 고딕"/>
      <family val="3"/>
      <charset val="129"/>
    </font>
    <font>
      <b/>
      <vertAlign val="subscript"/>
      <sz val="8"/>
      <name val="맑은 고딕"/>
      <family val="3"/>
      <charset val="129"/>
    </font>
    <font>
      <sz val="9"/>
      <color rgb="FFFF0000"/>
      <name val="맑은 고딕"/>
      <family val="3"/>
      <charset val="129"/>
    </font>
    <font>
      <sz val="9"/>
      <color indexed="10"/>
      <name val="맑은 고딕"/>
      <family val="3"/>
      <charset val="129"/>
    </font>
    <font>
      <b/>
      <sz val="9"/>
      <name val="맑은 고딕"/>
      <family val="3"/>
      <charset val="129"/>
    </font>
    <font>
      <sz val="10"/>
      <color indexed="10"/>
      <name val="맑은 고딕"/>
      <family val="3"/>
      <charset val="129"/>
    </font>
    <font>
      <sz val="11"/>
      <color indexed="8"/>
      <name val="맑은 고딕"/>
      <family val="3"/>
      <charset val="129"/>
    </font>
    <font>
      <sz val="10"/>
      <name val="Arial"/>
      <family val="2"/>
    </font>
    <font>
      <b/>
      <sz val="18"/>
      <name val="제주고딕"/>
      <family val="3"/>
      <charset val="129"/>
    </font>
    <font>
      <b/>
      <sz val="10"/>
      <name val="제주고딕"/>
      <family val="3"/>
      <charset val="129"/>
    </font>
    <font>
      <b/>
      <sz val="12"/>
      <name val="제주고딕"/>
      <family val="3"/>
      <charset val="129"/>
    </font>
    <font>
      <b/>
      <sz val="28"/>
      <name val="제주고딕"/>
      <family val="3"/>
      <charset val="129"/>
    </font>
    <font>
      <b/>
      <sz val="14"/>
      <name val="제주고딕"/>
      <family val="3"/>
      <charset val="129"/>
    </font>
    <font>
      <b/>
      <sz val="16"/>
      <name val="제주고딕"/>
      <family val="3"/>
      <charset val="129"/>
    </font>
    <font>
      <sz val="10"/>
      <name val="제주고딕"/>
      <family val="3"/>
      <charset val="129"/>
    </font>
    <font>
      <sz val="18"/>
      <name val="제주고딕"/>
      <family val="3"/>
      <charset val="129"/>
    </font>
    <font>
      <b/>
      <sz val="34"/>
      <name val="제주고딕"/>
      <family val="3"/>
      <charset val="129"/>
    </font>
    <font>
      <sz val="16"/>
      <name val="제주고딕"/>
      <family val="3"/>
      <charset val="129"/>
    </font>
    <font>
      <b/>
      <sz val="14.5"/>
      <name val="제주고딕"/>
      <family val="3"/>
      <charset val="129"/>
    </font>
    <font>
      <b/>
      <sz val="20"/>
      <name val="제주고딕"/>
      <family val="3"/>
      <charset val="129"/>
    </font>
    <font>
      <sz val="20"/>
      <name val="제주고딕"/>
      <family val="3"/>
      <charset val="129"/>
    </font>
    <font>
      <b/>
      <sz val="19"/>
      <name val="제주고딕"/>
      <family val="3"/>
      <charset val="129"/>
    </font>
    <font>
      <sz val="19"/>
      <name val="제주고딕"/>
      <family val="3"/>
      <charset val="129"/>
    </font>
    <font>
      <b/>
      <u/>
      <sz val="19"/>
      <name val="제주고딕"/>
      <family val="3"/>
      <charset val="129"/>
    </font>
    <font>
      <b/>
      <u/>
      <sz val="14.5"/>
      <name val="제주고딕"/>
      <family val="3"/>
      <charset val="129"/>
    </font>
    <font>
      <b/>
      <u/>
      <sz val="19"/>
      <color indexed="10"/>
      <name val="제주고딕"/>
      <family val="3"/>
      <charset val="129"/>
    </font>
    <font>
      <b/>
      <u/>
      <sz val="14.5"/>
      <color indexed="10"/>
      <name val="제주고딕"/>
      <family val="3"/>
      <charset val="129"/>
    </font>
    <font>
      <b/>
      <sz val="12"/>
      <color indexed="10"/>
      <name val="제주고딕"/>
      <family val="3"/>
      <charset val="129"/>
    </font>
    <font>
      <sz val="11"/>
      <name val="제주고딕"/>
      <family val="3"/>
      <charset val="129"/>
    </font>
    <font>
      <sz val="10"/>
      <color indexed="10"/>
      <name val="제주고딕"/>
      <family val="3"/>
      <charset val="129"/>
    </font>
    <font>
      <b/>
      <sz val="11"/>
      <name val="제주고딕"/>
      <family val="3"/>
      <charset val="129"/>
    </font>
    <font>
      <b/>
      <sz val="11"/>
      <color rgb="FFFF0000"/>
      <name val="제주고딕"/>
      <family val="3"/>
      <charset val="129"/>
    </font>
    <font>
      <sz val="8"/>
      <name val="제주고딕"/>
      <family val="3"/>
      <charset val="129"/>
    </font>
    <font>
      <b/>
      <sz val="8"/>
      <name val="제주고딕"/>
      <family val="3"/>
      <charset val="129"/>
    </font>
    <font>
      <sz val="9"/>
      <name val="제주고딕"/>
      <family val="3"/>
      <charset val="129"/>
    </font>
    <font>
      <sz val="10"/>
      <color rgb="FFFF0000"/>
      <name val="제주고딕"/>
      <family val="3"/>
      <charset val="129"/>
    </font>
    <font>
      <b/>
      <sz val="10"/>
      <color theme="1"/>
      <name val="제주고딕"/>
      <family val="3"/>
      <charset val="129"/>
    </font>
    <font>
      <sz val="7"/>
      <name val="제주고딕"/>
      <family val="3"/>
      <charset val="129"/>
    </font>
    <font>
      <sz val="8"/>
      <color indexed="8"/>
      <name val="제주고딕"/>
      <family val="3"/>
      <charset val="129"/>
    </font>
    <font>
      <sz val="9"/>
      <color indexed="8"/>
      <name val="제주고딕"/>
      <family val="3"/>
      <charset val="129"/>
    </font>
    <font>
      <b/>
      <sz val="9"/>
      <name val="제주고딕"/>
      <family val="3"/>
      <charset val="129"/>
    </font>
    <font>
      <b/>
      <sz val="9"/>
      <color rgb="FFFF0000"/>
      <name val="제주고딕"/>
      <family val="3"/>
      <charset val="129"/>
    </font>
    <font>
      <sz val="10"/>
      <color theme="0"/>
      <name val="제주고딕"/>
      <family val="3"/>
      <charset val="129"/>
    </font>
    <font>
      <sz val="8"/>
      <color rgb="FFFF0000"/>
      <name val="제주고딕"/>
      <family val="3"/>
      <charset val="129"/>
    </font>
    <font>
      <sz val="6"/>
      <name val="제주고딕"/>
      <family val="3"/>
      <charset val="129"/>
    </font>
    <font>
      <sz val="6"/>
      <color indexed="8"/>
      <name val="제주고딕"/>
      <family val="3"/>
      <charset val="129"/>
    </font>
    <font>
      <b/>
      <sz val="16"/>
      <color indexed="8"/>
      <name val="제주고딕"/>
      <family val="3"/>
      <charset val="129"/>
    </font>
    <font>
      <sz val="16"/>
      <color indexed="8"/>
      <name val="제주고딕"/>
      <family val="3"/>
      <charset val="129"/>
    </font>
    <font>
      <b/>
      <sz val="9"/>
      <color indexed="8"/>
      <name val="제주고딕"/>
      <family val="3"/>
      <charset val="129"/>
    </font>
    <font>
      <sz val="10"/>
      <color indexed="8"/>
      <name val="제주고딕"/>
      <family val="3"/>
      <charset val="129"/>
    </font>
    <font>
      <sz val="10"/>
      <color rgb="FF000000"/>
      <name val="제주고딕"/>
      <family val="3"/>
      <charset val="129"/>
    </font>
    <font>
      <sz val="9"/>
      <color rgb="FF000000"/>
      <name val="제주고딕"/>
      <family val="3"/>
      <charset val="129"/>
    </font>
    <font>
      <sz val="11"/>
      <color theme="1"/>
      <name val="제주고딕"/>
      <family val="3"/>
      <charset val="129"/>
    </font>
    <font>
      <sz val="7"/>
      <color indexed="8"/>
      <name val="제주고딕"/>
      <family val="3"/>
      <charset val="129"/>
    </font>
    <font>
      <sz val="8"/>
      <color rgb="FF000000"/>
      <name val="제주고딕"/>
      <family val="3"/>
      <charset val="129"/>
    </font>
    <font>
      <b/>
      <sz val="6"/>
      <name val="제주고딕"/>
      <family val="3"/>
      <charset val="129"/>
    </font>
    <font>
      <sz val="6"/>
      <color theme="1"/>
      <name val="제주고딕"/>
      <family val="3"/>
      <charset val="129"/>
    </font>
    <font>
      <sz val="6"/>
      <color indexed="10"/>
      <name val="제주고딕"/>
      <family val="3"/>
      <charset val="129"/>
    </font>
    <font>
      <b/>
      <sz val="10"/>
      <color indexed="10"/>
      <name val="제주고딕"/>
      <family val="3"/>
      <charset val="129"/>
    </font>
    <font>
      <sz val="11"/>
      <color indexed="12"/>
      <name val="제주고딕"/>
      <family val="3"/>
      <charset val="129"/>
    </font>
    <font>
      <sz val="8"/>
      <color theme="1"/>
      <name val="제주고딕"/>
      <family val="3"/>
      <charset val="129"/>
    </font>
    <font>
      <sz val="10"/>
      <color theme="1"/>
      <name val="제주고딕"/>
      <family val="3"/>
      <charset val="129"/>
    </font>
    <font>
      <sz val="10"/>
      <name val="Arial Unicode MS"/>
      <family val="3"/>
      <charset val="129"/>
    </font>
  </fonts>
  <fills count="13">
    <fill>
      <patternFill patternType="none"/>
    </fill>
    <fill>
      <patternFill patternType="gray125"/>
    </fill>
    <fill>
      <patternFill patternType="solid">
        <fgColor indexed="41"/>
        <bgColor indexed="64"/>
      </patternFill>
    </fill>
    <fill>
      <patternFill patternType="solid">
        <fgColor indexed="43"/>
        <bgColor indexed="64"/>
      </patternFill>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rgb="FF92D05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rgb="FFCCFFFF"/>
        <bgColor indexed="64"/>
      </patternFill>
    </fill>
    <fill>
      <patternFill patternType="solid">
        <fgColor indexed="22"/>
        <bgColor indexed="64"/>
      </patternFill>
    </fill>
  </fills>
  <borders count="138">
    <border>
      <left/>
      <right/>
      <top/>
      <bottom/>
      <diagonal/>
    </border>
    <border>
      <left style="thin">
        <color indexed="64"/>
      </left>
      <right style="thin">
        <color indexed="64"/>
      </right>
      <top style="thin">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diagonalDown="1">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double">
        <color indexed="64"/>
      </top>
      <bottom style="double">
        <color indexed="64"/>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hair">
        <color indexed="64"/>
      </left>
      <right style="medium">
        <color indexed="64"/>
      </right>
      <top style="hair">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medium">
        <color indexed="64"/>
      </left>
      <right/>
      <top style="hair">
        <color indexed="64"/>
      </top>
      <bottom style="double">
        <color indexed="64"/>
      </bottom>
      <diagonal/>
    </border>
    <border>
      <left/>
      <right/>
      <top style="hair">
        <color indexed="64"/>
      </top>
      <bottom style="double">
        <color indexed="64"/>
      </bottom>
      <diagonal/>
    </border>
    <border>
      <left style="thin">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style="hair">
        <color indexed="64"/>
      </left>
      <right style="medium">
        <color indexed="64"/>
      </right>
      <top style="hair">
        <color indexed="64"/>
      </top>
      <bottom style="double">
        <color indexed="64"/>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top/>
      <bottom/>
      <diagonal/>
    </border>
    <border>
      <left style="hair">
        <color indexed="64"/>
      </left>
      <right style="medium">
        <color indexed="64"/>
      </right>
      <top/>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style="hair">
        <color indexed="64"/>
      </left>
      <right style="medium">
        <color indexed="64"/>
      </right>
      <top/>
      <bottom style="medium">
        <color indexed="64"/>
      </bottom>
      <diagonal/>
    </border>
    <border>
      <left/>
      <right/>
      <top/>
      <bottom style="hair">
        <color indexed="64"/>
      </bottom>
      <diagonal/>
    </border>
    <border>
      <left/>
      <right/>
      <top style="hair">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double">
        <color indexed="64"/>
      </top>
      <bottom style="hair">
        <color indexed="64"/>
      </bottom>
      <diagonal/>
    </border>
    <border>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hair">
        <color indexed="64"/>
      </top>
      <bottom style="hair">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hair">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hair">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double">
        <color indexed="64"/>
      </top>
      <bottom style="hair">
        <color indexed="64"/>
      </bottom>
      <diagonal/>
    </border>
    <border>
      <left/>
      <right style="medium">
        <color indexed="64"/>
      </right>
      <top style="double">
        <color indexed="64"/>
      </top>
      <bottom style="hair">
        <color indexed="64"/>
      </bottom>
      <diagonal/>
    </border>
    <border>
      <left style="thin">
        <color indexed="64"/>
      </left>
      <right/>
      <top style="hair">
        <color indexed="64"/>
      </top>
      <bottom/>
      <diagonal/>
    </border>
    <border>
      <left/>
      <right style="medium">
        <color indexed="64"/>
      </right>
      <top style="hair">
        <color indexed="64"/>
      </top>
      <bottom/>
      <diagonal/>
    </border>
    <border>
      <left style="medium">
        <color indexed="64"/>
      </left>
      <right style="hair">
        <color indexed="64"/>
      </right>
      <top style="medium">
        <color indexed="64"/>
      </top>
      <bottom style="double">
        <color indexed="64"/>
      </bottom>
      <diagonal/>
    </border>
    <border>
      <left style="thin">
        <color indexed="64"/>
      </left>
      <right style="hair">
        <color indexed="64"/>
      </right>
      <top style="medium">
        <color indexed="64"/>
      </top>
      <bottom style="double">
        <color indexed="64"/>
      </bottom>
      <diagonal/>
    </border>
    <border>
      <left style="hair">
        <color indexed="64"/>
      </left>
      <right style="hair">
        <color indexed="64"/>
      </right>
      <top style="medium">
        <color indexed="64"/>
      </top>
      <bottom style="double">
        <color indexed="64"/>
      </bottom>
      <diagonal/>
    </border>
    <border>
      <left style="hair">
        <color indexed="64"/>
      </left>
      <right style="thin">
        <color indexed="64"/>
      </right>
      <top style="medium">
        <color indexed="64"/>
      </top>
      <bottom style="double">
        <color indexed="64"/>
      </bottom>
      <diagonal/>
    </border>
    <border>
      <left style="hair">
        <color indexed="64"/>
      </left>
      <right style="thin">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medium">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hair">
        <color indexed="64"/>
      </left>
      <right style="hair">
        <color indexed="64"/>
      </right>
      <top/>
      <bottom style="hair">
        <color indexed="64"/>
      </bottom>
      <diagonal/>
    </border>
    <border>
      <left/>
      <right style="thin">
        <color indexed="64"/>
      </right>
      <top/>
      <bottom style="hair">
        <color indexed="64"/>
      </bottom>
      <diagonal/>
    </border>
    <border>
      <left style="thin">
        <color auto="1"/>
      </left>
      <right/>
      <top/>
      <bottom style="hair">
        <color auto="1"/>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diagonal/>
    </border>
    <border>
      <left style="medium">
        <color indexed="64"/>
      </left>
      <right style="hair">
        <color indexed="64"/>
      </right>
      <top style="hair">
        <color indexed="64"/>
      </top>
      <bottom style="medium">
        <color indexed="64"/>
      </bottom>
      <diagonal/>
    </border>
    <border>
      <left/>
      <right style="hair">
        <color indexed="64"/>
      </right>
      <top style="medium">
        <color indexed="64"/>
      </top>
      <bottom style="hair">
        <color indexed="64"/>
      </bottom>
      <diagonal/>
    </border>
    <border>
      <left/>
      <right style="hair">
        <color indexed="64"/>
      </right>
      <top style="hair">
        <color indexed="64"/>
      </top>
      <bottom/>
      <diagonal/>
    </border>
  </borders>
  <cellStyleXfs count="5">
    <xf numFmtId="0" fontId="0" fillId="0" borderId="0">
      <alignment vertical="center"/>
    </xf>
    <xf numFmtId="41" fontId="28" fillId="0" borderId="0" applyFont="0" applyFill="0" applyBorder="0" applyAlignment="0" applyProtection="0">
      <alignment vertical="center"/>
    </xf>
    <xf numFmtId="41" fontId="2" fillId="0" borderId="0" applyFont="0" applyFill="0" applyBorder="0" applyAlignment="0" applyProtection="0">
      <alignment vertical="center"/>
    </xf>
    <xf numFmtId="0" fontId="29" fillId="0" borderId="0"/>
    <xf numFmtId="0" fontId="1" fillId="0" borderId="0">
      <alignment vertical="center"/>
    </xf>
  </cellStyleXfs>
  <cellXfs count="1090">
    <xf numFmtId="0" fontId="0" fillId="0" borderId="0" xfId="0">
      <alignment vertical="center"/>
    </xf>
    <xf numFmtId="0" fontId="7" fillId="0" borderId="0" xfId="0" applyFont="1" applyAlignment="1" applyProtection="1">
      <alignment horizontal="center" vertical="center"/>
      <protection locked="0"/>
    </xf>
    <xf numFmtId="0" fontId="8" fillId="0" borderId="0" xfId="0" applyFont="1" applyProtection="1">
      <alignment vertical="center"/>
      <protection locked="0"/>
    </xf>
    <xf numFmtId="0" fontId="9" fillId="0" borderId="0" xfId="0" applyFont="1" applyAlignment="1" applyProtection="1">
      <alignment horizontal="left" vertical="center"/>
      <protection locked="0"/>
    </xf>
    <xf numFmtId="0" fontId="13" fillId="0" borderId="0" xfId="0" applyFont="1" applyAlignment="1"/>
    <xf numFmtId="0" fontId="19" fillId="0" borderId="0" xfId="0" applyFont="1" applyAlignment="1"/>
    <xf numFmtId="0" fontId="13" fillId="0" borderId="0" xfId="0" applyFont="1" applyProtection="1">
      <alignment vertical="center"/>
      <protection locked="0"/>
    </xf>
    <xf numFmtId="0" fontId="8" fillId="0" borderId="0" xfId="0" applyFont="1" applyAlignment="1" applyProtection="1">
      <alignment horizontal="center" vertical="center"/>
      <protection locked="0"/>
    </xf>
    <xf numFmtId="0" fontId="9" fillId="0" borderId="0" xfId="0" applyFont="1" applyAlignment="1" applyProtection="1">
      <alignment horizontal="center" vertical="center"/>
      <protection locked="0"/>
    </xf>
    <xf numFmtId="0" fontId="11" fillId="0" borderId="0" xfId="0" applyFont="1" applyAlignment="1" applyProtection="1">
      <alignment horizontal="left" vertical="center"/>
      <protection locked="0"/>
    </xf>
    <xf numFmtId="49" fontId="15" fillId="0" borderId="58" xfId="0" applyNumberFormat="1" applyFont="1" applyBorder="1" applyAlignment="1">
      <alignment horizontal="centerContinuous" vertical="center"/>
    </xf>
    <xf numFmtId="184" fontId="15" fillId="0" borderId="59" xfId="0" applyNumberFormat="1" applyFont="1" applyBorder="1" applyAlignment="1">
      <alignment horizontal="centerContinuous" vertical="center"/>
    </xf>
    <xf numFmtId="185" fontId="15" fillId="0" borderId="60" xfId="0" applyNumberFormat="1" applyFont="1" applyBorder="1" applyAlignment="1">
      <alignment horizontal="center" vertical="center"/>
    </xf>
    <xf numFmtId="185" fontId="15" fillId="0" borderId="2" xfId="0" applyNumberFormat="1" applyFont="1" applyBorder="1" applyAlignment="1">
      <alignment horizontal="center" vertical="center"/>
    </xf>
    <xf numFmtId="185" fontId="15" fillId="0" borderId="61" xfId="0" applyNumberFormat="1" applyFont="1" applyBorder="1" applyAlignment="1">
      <alignment horizontal="center" vertical="center"/>
    </xf>
    <xf numFmtId="185" fontId="15" fillId="0" borderId="15" xfId="0" applyNumberFormat="1" applyFont="1" applyBorder="1" applyAlignment="1">
      <alignment horizontal="center" vertical="center"/>
    </xf>
    <xf numFmtId="185" fontId="15" fillId="0" borderId="0" xfId="0" applyNumberFormat="1" applyFont="1" applyAlignment="1">
      <alignment horizontal="center" vertical="center"/>
    </xf>
    <xf numFmtId="0" fontId="15" fillId="0" borderId="0" xfId="0" applyFont="1">
      <alignment vertical="center"/>
    </xf>
    <xf numFmtId="49" fontId="15" fillId="0" borderId="62" xfId="0" applyNumberFormat="1" applyFont="1" applyBorder="1">
      <alignment vertical="center"/>
    </xf>
    <xf numFmtId="38" fontId="15" fillId="0" borderId="64" xfId="0" applyNumberFormat="1" applyFont="1" applyBorder="1">
      <alignment vertical="center"/>
    </xf>
    <xf numFmtId="38" fontId="15" fillId="0" borderId="65" xfId="0" applyNumberFormat="1" applyFont="1" applyBorder="1">
      <alignment vertical="center"/>
    </xf>
    <xf numFmtId="38" fontId="15" fillId="0" borderId="66" xfId="0" applyNumberFormat="1" applyFont="1" applyBorder="1">
      <alignment vertical="center"/>
    </xf>
    <xf numFmtId="38" fontId="15" fillId="0" borderId="67" xfId="0" applyNumberFormat="1" applyFont="1" applyBorder="1">
      <alignment vertical="center"/>
    </xf>
    <xf numFmtId="38" fontId="15" fillId="0" borderId="0" xfId="0" applyNumberFormat="1" applyFont="1">
      <alignment vertical="center"/>
    </xf>
    <xf numFmtId="49" fontId="15" fillId="0" borderId="41" xfId="0" applyNumberFormat="1" applyFont="1" applyBorder="1">
      <alignment vertical="center"/>
    </xf>
    <xf numFmtId="184" fontId="15" fillId="0" borderId="0" xfId="0" applyNumberFormat="1" applyFont="1">
      <alignment vertical="center"/>
    </xf>
    <xf numFmtId="185" fontId="15" fillId="0" borderId="68" xfId="0" applyNumberFormat="1" applyFont="1" applyBorder="1">
      <alignment vertical="center"/>
    </xf>
    <xf numFmtId="185" fontId="15" fillId="0" borderId="69" xfId="0" applyNumberFormat="1" applyFont="1" applyBorder="1">
      <alignment vertical="center"/>
    </xf>
    <xf numFmtId="185" fontId="15" fillId="0" borderId="70" xfId="0" applyNumberFormat="1" applyFont="1" applyBorder="1">
      <alignment vertical="center"/>
    </xf>
    <xf numFmtId="185" fontId="15" fillId="0" borderId="71" xfId="0" applyNumberFormat="1" applyFont="1" applyBorder="1">
      <alignment vertical="center"/>
    </xf>
    <xf numFmtId="185" fontId="15" fillId="0" borderId="0" xfId="0" applyNumberFormat="1" applyFont="1">
      <alignment vertical="center"/>
    </xf>
    <xf numFmtId="0" fontId="15" fillId="0" borderId="0" xfId="0" applyFont="1" applyAlignment="1">
      <alignment horizontal="center" vertical="center" wrapText="1"/>
    </xf>
    <xf numFmtId="184" fontId="15" fillId="0" borderId="0" xfId="0" applyNumberFormat="1" applyFont="1" applyAlignment="1">
      <alignment horizontal="right" vertical="center"/>
    </xf>
    <xf numFmtId="49" fontId="15" fillId="0" borderId="41" xfId="0" applyNumberFormat="1" applyFont="1" applyBorder="1" applyAlignment="1">
      <alignment horizontal="right" vertical="center"/>
    </xf>
    <xf numFmtId="184" fontId="15" fillId="0" borderId="0" xfId="0" applyNumberFormat="1" applyFont="1" applyAlignment="1">
      <alignment horizontal="center" vertical="center"/>
    </xf>
    <xf numFmtId="3" fontId="15" fillId="0" borderId="0" xfId="0" applyNumberFormat="1" applyFont="1" applyAlignment="1">
      <alignment horizontal="left" vertical="center"/>
    </xf>
    <xf numFmtId="184" fontId="15" fillId="0" borderId="0" xfId="0" quotePrefix="1" applyNumberFormat="1" applyFont="1" applyAlignment="1">
      <alignment horizontal="center" vertical="center"/>
    </xf>
    <xf numFmtId="0" fontId="18" fillId="0" borderId="0" xfId="0" applyFont="1" applyAlignment="1">
      <alignment horizontal="left" vertical="center" indent="1"/>
    </xf>
    <xf numFmtId="0" fontId="15" fillId="0" borderId="0" xfId="0" applyFont="1" applyAlignment="1">
      <alignment vertical="center" wrapText="1"/>
    </xf>
    <xf numFmtId="0" fontId="18" fillId="0" borderId="0" xfId="0" applyFont="1">
      <alignment vertical="center"/>
    </xf>
    <xf numFmtId="1" fontId="15" fillId="0" borderId="0" xfId="0" applyNumberFormat="1" applyFont="1" applyAlignment="1">
      <alignment horizontal="center" vertical="center"/>
    </xf>
    <xf numFmtId="186" fontId="15" fillId="0" borderId="0" xfId="0" applyNumberFormat="1" applyFont="1" applyAlignment="1">
      <alignment horizontal="center" vertical="center"/>
    </xf>
    <xf numFmtId="0" fontId="15" fillId="0" borderId="0" xfId="0" quotePrefix="1" applyFont="1">
      <alignment vertical="center"/>
    </xf>
    <xf numFmtId="49" fontId="15" fillId="0" borderId="42" xfId="0" applyNumberFormat="1" applyFont="1" applyBorder="1">
      <alignment vertical="center"/>
    </xf>
    <xf numFmtId="184" fontId="15" fillId="0" borderId="49" xfId="0" applyNumberFormat="1" applyFont="1" applyBorder="1">
      <alignment vertical="center"/>
    </xf>
    <xf numFmtId="185" fontId="15" fillId="0" borderId="72" xfId="0" applyNumberFormat="1" applyFont="1" applyBorder="1">
      <alignment vertical="center"/>
    </xf>
    <xf numFmtId="185" fontId="15" fillId="0" borderId="73" xfId="0" applyNumberFormat="1" applyFont="1" applyBorder="1">
      <alignment vertical="center"/>
    </xf>
    <xf numFmtId="185" fontId="15" fillId="0" borderId="74" xfId="0" applyNumberFormat="1" applyFont="1" applyBorder="1">
      <alignment vertical="center"/>
    </xf>
    <xf numFmtId="185" fontId="15" fillId="0" borderId="75" xfId="0" applyNumberFormat="1" applyFont="1" applyBorder="1">
      <alignment vertical="center"/>
    </xf>
    <xf numFmtId="187" fontId="15" fillId="0" borderId="0" xfId="0" applyNumberFormat="1" applyFont="1" applyAlignment="1">
      <alignment horizontal="right" vertical="center"/>
    </xf>
    <xf numFmtId="0" fontId="15" fillId="0" borderId="0" xfId="0" applyFont="1" applyAlignment="1">
      <alignment horizontal="right" vertical="center"/>
    </xf>
    <xf numFmtId="0" fontId="15" fillId="0" borderId="0" xfId="0" applyFont="1" applyAlignment="1">
      <alignment horizontal="left" vertical="center"/>
    </xf>
    <xf numFmtId="0" fontId="15" fillId="0" borderId="8" xfId="0" applyFont="1" applyBorder="1" applyAlignment="1">
      <alignment horizontal="left" vertical="center"/>
    </xf>
    <xf numFmtId="3" fontId="15" fillId="0" borderId="0" xfId="0" applyNumberFormat="1" applyFont="1" applyAlignment="1">
      <alignment horizontal="center" vertical="center"/>
    </xf>
    <xf numFmtId="49" fontId="15" fillId="0" borderId="42" xfId="0" applyNumberFormat="1" applyFont="1" applyBorder="1" applyAlignment="1">
      <alignment horizontal="right" vertical="center"/>
    </xf>
    <xf numFmtId="187" fontId="15" fillId="0" borderId="0" xfId="0" applyNumberFormat="1" applyFont="1" applyAlignment="1">
      <alignment horizontal="left" vertical="center"/>
    </xf>
    <xf numFmtId="9" fontId="15" fillId="0" borderId="0" xfId="0" applyNumberFormat="1" applyFont="1">
      <alignment vertical="center"/>
    </xf>
    <xf numFmtId="9" fontId="15" fillId="0" borderId="0" xfId="0" applyNumberFormat="1" applyFont="1" applyAlignment="1">
      <alignment horizontal="left" vertical="center"/>
    </xf>
    <xf numFmtId="0" fontId="15" fillId="0" borderId="0" xfId="0" quotePrefix="1" applyFont="1" applyAlignment="1">
      <alignment horizontal="center" vertical="center"/>
    </xf>
    <xf numFmtId="188" fontId="15" fillId="0" borderId="0" xfId="0" applyNumberFormat="1" applyFont="1" applyAlignment="1">
      <alignment horizontal="center" vertical="center" wrapText="1"/>
    </xf>
    <xf numFmtId="188" fontId="15" fillId="0" borderId="0" xfId="0" applyNumberFormat="1" applyFont="1" applyAlignment="1">
      <alignment horizontal="center" vertical="center"/>
    </xf>
    <xf numFmtId="0" fontId="15" fillId="0" borderId="0" xfId="0" quotePrefix="1" applyFont="1" applyAlignment="1">
      <alignment horizontal="right" vertical="center"/>
    </xf>
    <xf numFmtId="189" fontId="15" fillId="0" borderId="0" xfId="0" applyNumberFormat="1" applyFont="1">
      <alignment vertical="center"/>
    </xf>
    <xf numFmtId="0" fontId="15" fillId="0" borderId="49" xfId="0" applyFont="1" applyBorder="1">
      <alignment vertical="center"/>
    </xf>
    <xf numFmtId="184" fontId="15" fillId="0" borderId="0" xfId="0" quotePrefix="1" applyNumberFormat="1" applyFont="1">
      <alignment vertical="center"/>
    </xf>
    <xf numFmtId="184" fontId="15" fillId="0" borderId="49" xfId="0" applyNumberFormat="1" applyFont="1" applyBorder="1" applyAlignment="1">
      <alignment horizontal="right" vertical="center"/>
    </xf>
    <xf numFmtId="184" fontId="15" fillId="0" borderId="49" xfId="0" applyNumberFormat="1" applyFont="1" applyBorder="1" applyAlignment="1">
      <alignment horizontal="center" vertical="center"/>
    </xf>
    <xf numFmtId="0" fontId="15" fillId="0" borderId="49" xfId="0" applyFont="1" applyBorder="1" applyAlignment="1">
      <alignment horizontal="left" vertical="center"/>
    </xf>
    <xf numFmtId="190" fontId="15" fillId="0" borderId="0" xfId="0" applyNumberFormat="1" applyFont="1">
      <alignment vertical="center"/>
    </xf>
    <xf numFmtId="49" fontId="15" fillId="0" borderId="41" xfId="0" quotePrefix="1" applyNumberFormat="1" applyFont="1" applyBorder="1" applyAlignment="1">
      <alignment horizontal="right" vertical="center"/>
    </xf>
    <xf numFmtId="184" fontId="15" fillId="0" borderId="0" xfId="0" applyNumberFormat="1" applyFont="1" applyAlignment="1">
      <alignment horizontal="left" vertical="center"/>
    </xf>
    <xf numFmtId="49" fontId="15" fillId="0" borderId="41" xfId="0" applyNumberFormat="1" applyFont="1" applyBorder="1" applyAlignment="1">
      <alignment horizontal="left" vertical="center"/>
    </xf>
    <xf numFmtId="41" fontId="15" fillId="0" borderId="0" xfId="0" applyNumberFormat="1" applyFont="1" applyAlignment="1">
      <alignment horizontal="left" vertical="center"/>
    </xf>
    <xf numFmtId="0" fontId="14" fillId="0" borderId="0" xfId="0" applyFont="1">
      <alignment vertical="center"/>
    </xf>
    <xf numFmtId="184" fontId="15" fillId="0" borderId="77" xfId="0" applyNumberFormat="1" applyFont="1" applyBorder="1">
      <alignment vertical="center"/>
    </xf>
    <xf numFmtId="0" fontId="18" fillId="3" borderId="78" xfId="0" applyFont="1" applyFill="1" applyBorder="1" applyProtection="1">
      <alignment vertical="center"/>
      <protection locked="0"/>
    </xf>
    <xf numFmtId="0" fontId="15" fillId="3" borderId="79" xfId="0" applyFont="1" applyFill="1" applyBorder="1" applyAlignment="1" applyProtection="1">
      <alignment horizontal="center" vertical="center"/>
      <protection locked="0"/>
    </xf>
    <xf numFmtId="177" fontId="15" fillId="3" borderId="79" xfId="0" applyNumberFormat="1" applyFont="1" applyFill="1" applyBorder="1" applyProtection="1">
      <alignment vertical="center"/>
      <protection locked="0"/>
    </xf>
    <xf numFmtId="0" fontId="18" fillId="3" borderId="79" xfId="0" applyFont="1" applyFill="1" applyBorder="1" applyProtection="1">
      <alignment vertical="center"/>
      <protection locked="0"/>
    </xf>
    <xf numFmtId="177" fontId="15" fillId="3" borderId="80" xfId="0" applyNumberFormat="1" applyFont="1" applyFill="1" applyBorder="1" applyProtection="1">
      <alignment vertical="center"/>
      <protection locked="0"/>
    </xf>
    <xf numFmtId="49" fontId="15" fillId="0" borderId="81" xfId="0" applyNumberFormat="1" applyFont="1" applyBorder="1">
      <alignment vertical="center"/>
    </xf>
    <xf numFmtId="184" fontId="15" fillId="0" borderId="82" xfId="0" applyNumberFormat="1" applyFont="1" applyBorder="1">
      <alignment vertical="center"/>
    </xf>
    <xf numFmtId="185" fontId="15" fillId="0" borderId="83" xfId="0" applyNumberFormat="1" applyFont="1" applyBorder="1">
      <alignment vertical="center"/>
    </xf>
    <xf numFmtId="185" fontId="15" fillId="0" borderId="84" xfId="0" applyNumberFormat="1" applyFont="1" applyBorder="1">
      <alignment vertical="center"/>
    </xf>
    <xf numFmtId="185" fontId="15" fillId="0" borderId="85" xfId="0" applyNumberFormat="1" applyFont="1" applyBorder="1">
      <alignment vertical="center"/>
    </xf>
    <xf numFmtId="185" fontId="15" fillId="0" borderId="86" xfId="0" applyNumberFormat="1" applyFont="1" applyBorder="1">
      <alignment vertical="center"/>
    </xf>
    <xf numFmtId="49" fontId="15" fillId="0" borderId="87" xfId="0" applyNumberFormat="1" applyFont="1" applyBorder="1" applyAlignment="1">
      <alignment horizontal="right" vertical="center"/>
    </xf>
    <xf numFmtId="0" fontId="15" fillId="0" borderId="88" xfId="0" applyFont="1" applyBorder="1">
      <alignment vertical="center"/>
    </xf>
    <xf numFmtId="0" fontId="15" fillId="0" borderId="88" xfId="0" applyFont="1" applyBorder="1" applyAlignment="1">
      <alignment horizontal="left" vertical="center"/>
    </xf>
    <xf numFmtId="184" fontId="15" fillId="0" borderId="88" xfId="0" applyNumberFormat="1" applyFont="1" applyBorder="1">
      <alignment vertical="center"/>
    </xf>
    <xf numFmtId="185" fontId="15" fillId="0" borderId="89" xfId="0" applyNumberFormat="1" applyFont="1" applyBorder="1">
      <alignment vertical="center"/>
    </xf>
    <xf numFmtId="185" fontId="15" fillId="0" borderId="3" xfId="0" applyNumberFormat="1" applyFont="1" applyBorder="1">
      <alignment vertical="center"/>
    </xf>
    <xf numFmtId="185" fontId="15" fillId="0" borderId="90" xfId="0" applyNumberFormat="1" applyFont="1" applyBorder="1">
      <alignment vertical="center"/>
    </xf>
    <xf numFmtId="185" fontId="15" fillId="0" borderId="16" xfId="0" applyNumberFormat="1" applyFont="1" applyBorder="1">
      <alignment vertical="center"/>
    </xf>
    <xf numFmtId="0" fontId="15" fillId="0" borderId="88" xfId="0" applyFont="1" applyBorder="1" applyAlignment="1">
      <alignment horizontal="center" vertical="center"/>
    </xf>
    <xf numFmtId="0" fontId="15" fillId="0" borderId="88" xfId="0" quotePrefix="1" applyFont="1" applyBorder="1">
      <alignment vertical="center"/>
    </xf>
    <xf numFmtId="184" fontId="15" fillId="0" borderId="88" xfId="0" quotePrefix="1" applyNumberFormat="1" applyFont="1" applyBorder="1" applyAlignment="1">
      <alignment horizontal="center" vertical="center"/>
    </xf>
    <xf numFmtId="49" fontId="15" fillId="0" borderId="87" xfId="0" applyNumberFormat="1" applyFont="1" applyBorder="1">
      <alignment vertical="center"/>
    </xf>
    <xf numFmtId="184" fontId="15" fillId="0" borderId="88" xfId="0" applyNumberFormat="1" applyFont="1" applyBorder="1" applyAlignment="1">
      <alignment horizontal="right" vertical="center"/>
    </xf>
    <xf numFmtId="3" fontId="15" fillId="0" borderId="88" xfId="0" applyNumberFormat="1" applyFont="1" applyBorder="1" applyAlignment="1">
      <alignment horizontal="left" vertical="center"/>
    </xf>
    <xf numFmtId="184" fontId="15" fillId="0" borderId="88" xfId="0" applyNumberFormat="1" applyFont="1" applyBorder="1" applyAlignment="1">
      <alignment horizontal="center" vertical="center"/>
    </xf>
    <xf numFmtId="3" fontId="15" fillId="0" borderId="88" xfId="0" applyNumberFormat="1" applyFont="1" applyBorder="1" applyAlignment="1">
      <alignment horizontal="center" vertical="center"/>
    </xf>
    <xf numFmtId="49" fontId="15" fillId="0" borderId="91" xfId="0" applyNumberFormat="1" applyFont="1" applyBorder="1" applyAlignment="1">
      <alignment horizontal="right" vertical="center"/>
    </xf>
    <xf numFmtId="184" fontId="15" fillId="0" borderId="92" xfId="0" applyNumberFormat="1" applyFont="1" applyBorder="1">
      <alignment vertical="center"/>
    </xf>
    <xf numFmtId="185" fontId="15" fillId="0" borderId="93" xfId="0" applyNumberFormat="1" applyFont="1" applyBorder="1">
      <alignment vertical="center"/>
    </xf>
    <xf numFmtId="185" fontId="15" fillId="0" borderId="4" xfId="0" applyNumberFormat="1" applyFont="1" applyBorder="1">
      <alignment vertical="center"/>
    </xf>
    <xf numFmtId="185" fontId="15" fillId="0" borderId="94" xfId="0" applyNumberFormat="1" applyFont="1" applyBorder="1">
      <alignment vertical="center"/>
    </xf>
    <xf numFmtId="185" fontId="15" fillId="0" borderId="17" xfId="0" applyNumberFormat="1" applyFont="1" applyBorder="1">
      <alignment vertical="center"/>
    </xf>
    <xf numFmtId="0" fontId="18" fillId="3" borderId="95" xfId="0" applyFont="1" applyFill="1" applyBorder="1" applyProtection="1">
      <alignment vertical="center"/>
      <protection locked="0"/>
    </xf>
    <xf numFmtId="0" fontId="15" fillId="3" borderId="96" xfId="0" applyFont="1" applyFill="1" applyBorder="1" applyAlignment="1" applyProtection="1">
      <alignment horizontal="center" vertical="center"/>
      <protection locked="0"/>
    </xf>
    <xf numFmtId="177" fontId="15" fillId="3" borderId="96" xfId="0" applyNumberFormat="1" applyFont="1" applyFill="1" applyBorder="1" applyProtection="1">
      <alignment vertical="center"/>
      <protection locked="0"/>
    </xf>
    <xf numFmtId="0" fontId="18" fillId="3" borderId="96" xfId="0" applyFont="1" applyFill="1" applyBorder="1" applyProtection="1">
      <alignment vertical="center"/>
      <protection locked="0"/>
    </xf>
    <xf numFmtId="177" fontId="15" fillId="3" borderId="24" xfId="0" applyNumberFormat="1" applyFont="1" applyFill="1" applyBorder="1" applyProtection="1">
      <alignment vertical="center"/>
      <protection locked="0"/>
    </xf>
    <xf numFmtId="184" fontId="18" fillId="0" borderId="0" xfId="0" applyNumberFormat="1" applyFont="1" applyAlignment="1">
      <alignment horizontal="center" vertical="center"/>
    </xf>
    <xf numFmtId="49" fontId="15" fillId="0" borderId="81" xfId="0" applyNumberFormat="1" applyFont="1" applyBorder="1" applyAlignment="1">
      <alignment horizontal="right" vertical="center"/>
    </xf>
    <xf numFmtId="184" fontId="15" fillId="0" borderId="82" xfId="0" applyNumberFormat="1" applyFont="1" applyBorder="1" applyAlignment="1">
      <alignment horizontal="right" vertical="center"/>
    </xf>
    <xf numFmtId="184" fontId="15" fillId="0" borderId="82" xfId="0" applyNumberFormat="1" applyFont="1" applyBorder="1" applyAlignment="1">
      <alignment horizontal="center" vertical="center"/>
    </xf>
    <xf numFmtId="0" fontId="15" fillId="0" borderId="82" xfId="0" applyFont="1" applyBorder="1" applyAlignment="1">
      <alignment horizontal="left" vertical="center"/>
    </xf>
    <xf numFmtId="0" fontId="15" fillId="0" borderId="88" xfId="0" quotePrefix="1" applyFont="1" applyBorder="1" applyAlignment="1">
      <alignment horizontal="right" vertical="center"/>
    </xf>
    <xf numFmtId="0" fontId="15" fillId="0" borderId="97" xfId="0" applyFont="1" applyBorder="1" applyAlignment="1">
      <alignment horizontal="left" vertical="center"/>
    </xf>
    <xf numFmtId="0" fontId="15" fillId="0" borderId="88" xfId="0" quotePrefix="1" applyFont="1" applyBorder="1" applyAlignment="1">
      <alignment horizontal="center" vertical="center"/>
    </xf>
    <xf numFmtId="184" fontId="15" fillId="0" borderId="92" xfId="0" applyNumberFormat="1" applyFont="1" applyBorder="1" applyAlignment="1">
      <alignment horizontal="right" vertical="center"/>
    </xf>
    <xf numFmtId="184" fontId="15" fillId="0" borderId="92" xfId="0" applyNumberFormat="1" applyFont="1" applyBorder="1" applyAlignment="1">
      <alignment horizontal="center" vertical="center"/>
    </xf>
    <xf numFmtId="0" fontId="15" fillId="0" borderId="92" xfId="0" applyFont="1" applyBorder="1" applyAlignment="1">
      <alignment horizontal="left" vertical="center"/>
    </xf>
    <xf numFmtId="0" fontId="15" fillId="0" borderId="41" xfId="0" applyFont="1" applyBorder="1" applyAlignment="1">
      <alignment horizontal="right" vertical="center"/>
    </xf>
    <xf numFmtId="184" fontId="15" fillId="0" borderId="0" xfId="0" quotePrefix="1" applyNumberFormat="1" applyFont="1" applyAlignment="1">
      <alignment horizontal="right" vertical="center"/>
    </xf>
    <xf numFmtId="187" fontId="15" fillId="0" borderId="88" xfId="0" applyNumberFormat="1" applyFont="1" applyBorder="1" applyAlignment="1">
      <alignment horizontal="right" vertical="center"/>
    </xf>
    <xf numFmtId="184" fontId="15" fillId="0" borderId="88" xfId="0" applyNumberFormat="1" applyFont="1" applyBorder="1" applyAlignment="1">
      <alignment horizontal="left" vertical="center"/>
    </xf>
    <xf numFmtId="4" fontId="15" fillId="0" borderId="88" xfId="0" applyNumberFormat="1" applyFont="1" applyBorder="1" applyAlignment="1">
      <alignment horizontal="center" vertical="center"/>
    </xf>
    <xf numFmtId="184" fontId="15" fillId="0" borderId="88" xfId="0" quotePrefix="1" applyNumberFormat="1" applyFont="1" applyBorder="1" applyAlignment="1">
      <alignment horizontal="right" vertical="center"/>
    </xf>
    <xf numFmtId="184" fontId="15" fillId="0" borderId="63" xfId="0" applyNumberFormat="1" applyFont="1" applyBorder="1" applyAlignment="1">
      <alignment horizontal="right" vertical="center"/>
    </xf>
    <xf numFmtId="184" fontId="15" fillId="0" borderId="0" xfId="0" applyNumberFormat="1" applyFont="1" applyAlignment="1">
      <alignment vertical="center" shrinkToFit="1"/>
    </xf>
    <xf numFmtId="191" fontId="15" fillId="0" borderId="0" xfId="0" applyNumberFormat="1" applyFont="1" applyAlignment="1">
      <alignment horizontal="center" vertical="center"/>
    </xf>
    <xf numFmtId="191" fontId="15" fillId="0" borderId="0" xfId="0" applyNumberFormat="1" applyFont="1" applyAlignment="1">
      <alignment horizontal="left" vertical="center"/>
    </xf>
    <xf numFmtId="191" fontId="15" fillId="0" borderId="0" xfId="0" applyNumberFormat="1" applyFont="1">
      <alignment vertical="center"/>
    </xf>
    <xf numFmtId="9" fontId="15" fillId="0" borderId="0" xfId="0" applyNumberFormat="1" applyFont="1" applyAlignment="1">
      <alignment horizontal="right" vertical="center"/>
    </xf>
    <xf numFmtId="186" fontId="15" fillId="0" borderId="68" xfId="0" applyNumberFormat="1" applyFont="1" applyBorder="1">
      <alignment vertical="center"/>
    </xf>
    <xf numFmtId="186" fontId="15" fillId="0" borderId="69" xfId="0" applyNumberFormat="1" applyFont="1" applyBorder="1">
      <alignment vertical="center"/>
    </xf>
    <xf numFmtId="186" fontId="15" fillId="0" borderId="70" xfId="0" applyNumberFormat="1" applyFont="1" applyBorder="1">
      <alignment vertical="center"/>
    </xf>
    <xf numFmtId="186" fontId="15" fillId="0" borderId="71" xfId="0" applyNumberFormat="1" applyFont="1" applyBorder="1">
      <alignment vertical="center"/>
    </xf>
    <xf numFmtId="192" fontId="15" fillId="0" borderId="0" xfId="0" applyNumberFormat="1" applyFont="1" applyAlignment="1">
      <alignment horizontal="right" vertical="center"/>
    </xf>
    <xf numFmtId="192" fontId="15" fillId="0" borderId="0" xfId="0" applyNumberFormat="1" applyFont="1" applyAlignment="1">
      <alignment horizontal="center" vertical="center"/>
    </xf>
    <xf numFmtId="2" fontId="15" fillId="0" borderId="0" xfId="0" quotePrefix="1" applyNumberFormat="1" applyFont="1" applyAlignment="1">
      <alignment horizontal="center" vertical="center"/>
    </xf>
    <xf numFmtId="4" fontId="15" fillId="0" borderId="8" xfId="0" applyNumberFormat="1" applyFont="1" applyBorder="1" applyAlignment="1">
      <alignment horizontal="left" vertical="center"/>
    </xf>
    <xf numFmtId="3" fontId="15" fillId="0" borderId="0" xfId="0" applyNumberFormat="1" applyFont="1">
      <alignment vertical="center"/>
    </xf>
    <xf numFmtId="185" fontId="15" fillId="0" borderId="64" xfId="0" applyNumberFormat="1" applyFont="1" applyBorder="1">
      <alignment vertical="center"/>
    </xf>
    <xf numFmtId="185" fontId="15" fillId="0" borderId="65" xfId="0" applyNumberFormat="1" applyFont="1" applyBorder="1">
      <alignment vertical="center"/>
    </xf>
    <xf numFmtId="185" fontId="15" fillId="0" borderId="66" xfId="0" applyNumberFormat="1" applyFont="1" applyBorder="1">
      <alignment vertical="center"/>
    </xf>
    <xf numFmtId="185" fontId="15" fillId="0" borderId="67" xfId="0" applyNumberFormat="1" applyFont="1" applyBorder="1">
      <alignment vertical="center"/>
    </xf>
    <xf numFmtId="0" fontId="18" fillId="0" borderId="0" xfId="0" applyFont="1" applyAlignment="1">
      <alignment horizontal="center" vertical="center" wrapText="1"/>
    </xf>
    <xf numFmtId="184" fontId="18" fillId="0" borderId="0" xfId="0" applyNumberFormat="1" applyFont="1">
      <alignment vertical="center"/>
    </xf>
    <xf numFmtId="0" fontId="15" fillId="0" borderId="41" xfId="0" applyFont="1" applyBorder="1">
      <alignment vertical="center"/>
    </xf>
    <xf numFmtId="194" fontId="15" fillId="0" borderId="0" xfId="0" applyNumberFormat="1" applyFont="1" applyAlignment="1">
      <alignment horizontal="center" vertical="center"/>
    </xf>
    <xf numFmtId="194" fontId="15" fillId="0" borderId="0" xfId="0" applyNumberFormat="1" applyFont="1" applyAlignment="1">
      <alignment horizontal="right" vertical="center"/>
    </xf>
    <xf numFmtId="193" fontId="15" fillId="0" borderId="0" xfId="0" applyNumberFormat="1" applyFont="1">
      <alignment vertical="center"/>
    </xf>
    <xf numFmtId="194" fontId="15" fillId="0" borderId="0" xfId="0" applyNumberFormat="1" applyFont="1">
      <alignment vertical="center"/>
    </xf>
    <xf numFmtId="187" fontId="15" fillId="0" borderId="88" xfId="0" applyNumberFormat="1" applyFont="1" applyBorder="1" applyAlignment="1">
      <alignment horizontal="left" vertical="center"/>
    </xf>
    <xf numFmtId="194" fontId="15" fillId="0" borderId="88" xfId="0" applyNumberFormat="1" applyFont="1" applyBorder="1" applyAlignment="1">
      <alignment horizontal="center" vertical="center"/>
    </xf>
    <xf numFmtId="194" fontId="15" fillId="0" borderId="88" xfId="0" applyNumberFormat="1" applyFont="1" applyBorder="1" applyAlignment="1">
      <alignment horizontal="right" vertical="center"/>
    </xf>
    <xf numFmtId="193" fontId="15" fillId="0" borderId="88" xfId="0" applyNumberFormat="1" applyFont="1" applyBorder="1">
      <alignment vertical="center"/>
    </xf>
    <xf numFmtId="194" fontId="15" fillId="0" borderId="88" xfId="0" applyNumberFormat="1" applyFont="1" applyBorder="1">
      <alignment vertical="center"/>
    </xf>
    <xf numFmtId="49" fontId="15" fillId="0" borderId="0" xfId="0" applyNumberFormat="1" applyFont="1">
      <alignment vertical="center"/>
    </xf>
    <xf numFmtId="0" fontId="16" fillId="0" borderId="0" xfId="0" applyFont="1">
      <alignment vertical="center"/>
    </xf>
    <xf numFmtId="0" fontId="20" fillId="0" borderId="41" xfId="0" applyFont="1" applyBorder="1">
      <alignment vertical="center"/>
    </xf>
    <xf numFmtId="0" fontId="20" fillId="0" borderId="0" xfId="0" applyFont="1">
      <alignment vertical="center"/>
    </xf>
    <xf numFmtId="0" fontId="20" fillId="0" borderId="25" xfId="0" applyFont="1" applyBorder="1">
      <alignment vertical="center"/>
    </xf>
    <xf numFmtId="0" fontId="20" fillId="0" borderId="0" xfId="0" applyFont="1" applyAlignment="1"/>
    <xf numFmtId="0" fontId="20" fillId="0" borderId="0" xfId="0" applyFont="1" applyAlignment="1">
      <alignment horizontal="center" vertical="center" textRotation="90"/>
    </xf>
    <xf numFmtId="2" fontId="20" fillId="0" borderId="0" xfId="0" applyNumberFormat="1" applyFont="1" applyAlignment="1"/>
    <xf numFmtId="0" fontId="20" fillId="0" borderId="0" xfId="0" quotePrefix="1" applyFont="1" applyAlignment="1"/>
    <xf numFmtId="2" fontId="20" fillId="0" borderId="0" xfId="0" applyNumberFormat="1" applyFont="1">
      <alignment vertical="center"/>
    </xf>
    <xf numFmtId="2" fontId="20" fillId="0" borderId="0" xfId="0" applyNumberFormat="1" applyFont="1" applyAlignment="1">
      <alignment horizontal="center" vertical="center" textRotation="90"/>
    </xf>
    <xf numFmtId="0" fontId="20" fillId="0" borderId="0" xfId="0" quotePrefix="1" applyFont="1">
      <alignment vertical="center"/>
    </xf>
    <xf numFmtId="0" fontId="20" fillId="0" borderId="0" xfId="0" applyFont="1" applyAlignment="1">
      <alignment horizontal="center" vertical="center"/>
    </xf>
    <xf numFmtId="2" fontId="20" fillId="0" borderId="0" xfId="0" applyNumberFormat="1" applyFont="1" applyAlignment="1">
      <alignment horizontal="center" vertical="center"/>
    </xf>
    <xf numFmtId="197" fontId="20" fillId="0" borderId="25" xfId="0" applyNumberFormat="1" applyFont="1" applyBorder="1" applyAlignment="1">
      <alignment horizontal="right" vertical="center"/>
    </xf>
    <xf numFmtId="0" fontId="15" fillId="0" borderId="87" xfId="0" applyFont="1" applyBorder="1" applyAlignment="1">
      <alignment vertical="center" shrinkToFit="1"/>
    </xf>
    <xf numFmtId="0" fontId="15" fillId="0" borderId="105" xfId="0" applyFont="1" applyBorder="1" applyAlignment="1">
      <alignment vertical="center" shrinkToFit="1"/>
    </xf>
    <xf numFmtId="2" fontId="15" fillId="0" borderId="90" xfId="0" applyNumberFormat="1" applyFont="1" applyBorder="1" applyAlignment="1">
      <alignment horizontal="center" vertical="center"/>
    </xf>
    <xf numFmtId="2" fontId="15" fillId="0" borderId="97" xfId="0" applyNumberFormat="1" applyFont="1" applyBorder="1" applyAlignment="1">
      <alignment horizontal="center" vertical="center"/>
    </xf>
    <xf numFmtId="0" fontId="15" fillId="0" borderId="106" xfId="0" applyFont="1" applyBorder="1" applyAlignment="1">
      <alignment horizontal="center" vertical="center"/>
    </xf>
    <xf numFmtId="0" fontId="15" fillId="0" borderId="97" xfId="0" applyFont="1" applyBorder="1" applyAlignment="1">
      <alignment horizontal="center" vertical="center"/>
    </xf>
    <xf numFmtId="198" fontId="20" fillId="0" borderId="0" xfId="0" applyNumberFormat="1" applyFont="1">
      <alignment vertical="center"/>
    </xf>
    <xf numFmtId="198" fontId="24" fillId="0" borderId="0" xfId="0" applyNumberFormat="1" applyFont="1">
      <alignment vertical="center"/>
    </xf>
    <xf numFmtId="0" fontId="24" fillId="0" borderId="0" xfId="0" applyFont="1">
      <alignment vertical="center"/>
    </xf>
    <xf numFmtId="198" fontId="15" fillId="0" borderId="106" xfId="0" applyNumberFormat="1" applyFont="1" applyBorder="1">
      <alignment vertical="center"/>
    </xf>
    <xf numFmtId="198" fontId="15" fillId="0" borderId="88" xfId="0" applyNumberFormat="1" applyFont="1" applyBorder="1">
      <alignment vertical="center"/>
    </xf>
    <xf numFmtId="198" fontId="15" fillId="0" borderId="107" xfId="0" applyNumberFormat="1" applyFont="1" applyBorder="1">
      <alignment vertical="center"/>
    </xf>
    <xf numFmtId="0" fontId="15" fillId="0" borderId="110" xfId="0" applyFont="1" applyBorder="1" applyAlignment="1">
      <alignment horizontal="center" vertical="center"/>
    </xf>
    <xf numFmtId="0" fontId="20" fillId="0" borderId="0" xfId="0" applyFont="1" applyAlignment="1">
      <alignment horizontal="center" vertical="center" textRotation="90" shrinkToFit="1"/>
    </xf>
    <xf numFmtId="0" fontId="20" fillId="0" borderId="0" xfId="0" applyFont="1" applyAlignment="1">
      <alignment vertical="center" textRotation="90"/>
    </xf>
    <xf numFmtId="0" fontId="20" fillId="0" borderId="0" xfId="0" applyFont="1" applyAlignment="1">
      <alignment vertical="center" textRotation="90" shrinkToFit="1"/>
    </xf>
    <xf numFmtId="2" fontId="20" fillId="0" borderId="0" xfId="0" applyNumberFormat="1" applyFont="1" applyAlignment="1">
      <alignment horizontal="center"/>
    </xf>
    <xf numFmtId="195" fontId="20" fillId="0" borderId="0" xfId="0" applyNumberFormat="1" applyFont="1">
      <alignment vertical="center"/>
    </xf>
    <xf numFmtId="0" fontId="15" fillId="0" borderId="97" xfId="0" applyFont="1" applyBorder="1">
      <alignment vertical="center"/>
    </xf>
    <xf numFmtId="0" fontId="22" fillId="0" borderId="88" xfId="0" applyFont="1" applyBorder="1" applyAlignment="1">
      <alignment horizontal="left" vertical="center"/>
    </xf>
    <xf numFmtId="0" fontId="19" fillId="0" borderId="0" xfId="0" applyFont="1">
      <alignment vertical="center"/>
    </xf>
    <xf numFmtId="41" fontId="8" fillId="0" borderId="116" xfId="0" applyNumberFormat="1" applyFont="1" applyBorder="1" applyAlignment="1">
      <alignment horizontal="center" vertical="center"/>
    </xf>
    <xf numFmtId="41" fontId="8" fillId="0" borderId="101" xfId="0" applyNumberFormat="1" applyFont="1" applyBorder="1" applyAlignment="1">
      <alignment horizontal="center" vertical="center"/>
    </xf>
    <xf numFmtId="38" fontId="8" fillId="0" borderId="117" xfId="0" applyNumberFormat="1" applyFont="1" applyBorder="1" applyAlignment="1">
      <alignment horizontal="center" vertical="center"/>
    </xf>
    <xf numFmtId="38" fontId="8" fillId="0" borderId="118" xfId="0" applyNumberFormat="1" applyFont="1" applyBorder="1" applyAlignment="1">
      <alignment horizontal="center" vertical="center"/>
    </xf>
    <xf numFmtId="38" fontId="8" fillId="0" borderId="101" xfId="0" applyNumberFormat="1" applyFont="1" applyBorder="1" applyAlignment="1">
      <alignment horizontal="center" vertical="center"/>
    </xf>
    <xf numFmtId="38" fontId="8" fillId="0" borderId="119" xfId="0" applyNumberFormat="1" applyFont="1" applyBorder="1" applyAlignment="1">
      <alignment horizontal="center" vertical="center"/>
    </xf>
    <xf numFmtId="41" fontId="8" fillId="0" borderId="104" xfId="0" applyNumberFormat="1" applyFont="1" applyBorder="1" applyAlignment="1">
      <alignment horizontal="center" vertical="center"/>
    </xf>
    <xf numFmtId="41" fontId="25" fillId="0" borderId="0" xfId="0" applyNumberFormat="1" applyFont="1">
      <alignment vertical="center"/>
    </xf>
    <xf numFmtId="41" fontId="26" fillId="0" borderId="107" xfId="0" applyNumberFormat="1" applyFont="1" applyBorder="1">
      <alignment vertical="center"/>
    </xf>
    <xf numFmtId="0" fontId="25" fillId="0" borderId="0" xfId="0" applyFont="1">
      <alignment vertical="center"/>
    </xf>
    <xf numFmtId="0" fontId="27" fillId="0" borderId="0" xfId="0" applyFont="1" applyAlignment="1"/>
    <xf numFmtId="41" fontId="26" fillId="0" borderId="107" xfId="0" applyNumberFormat="1" applyFont="1" applyBorder="1" applyAlignment="1">
      <alignment horizontal="center" vertical="center"/>
    </xf>
    <xf numFmtId="41" fontId="20" fillId="0" borderId="0" xfId="0" applyNumberFormat="1" applyFont="1">
      <alignment vertical="center"/>
    </xf>
    <xf numFmtId="41" fontId="26" fillId="0" borderId="115" xfId="0" applyNumberFormat="1" applyFont="1" applyBorder="1">
      <alignment vertical="center"/>
    </xf>
    <xf numFmtId="41" fontId="26" fillId="0" borderId="31" xfId="0" applyNumberFormat="1" applyFont="1" applyBorder="1">
      <alignment vertical="center"/>
    </xf>
    <xf numFmtId="38" fontId="13" fillId="0" borderId="0" xfId="0" applyNumberFormat="1" applyFont="1" applyAlignment="1"/>
    <xf numFmtId="41" fontId="26" fillId="0" borderId="19" xfId="0" applyNumberFormat="1" applyFont="1" applyBorder="1">
      <alignment vertical="center"/>
    </xf>
    <xf numFmtId="200" fontId="26" fillId="0" borderId="90" xfId="0" applyNumberFormat="1" applyFont="1" applyBorder="1" applyAlignment="1">
      <alignment horizontal="center" vertical="center"/>
    </xf>
    <xf numFmtId="38" fontId="26" fillId="0" borderId="89" xfId="0" applyNumberFormat="1" applyFont="1" applyBorder="1">
      <alignment vertical="center"/>
    </xf>
    <xf numFmtId="38" fontId="26" fillId="0" borderId="3" xfId="0" applyNumberFormat="1" applyFont="1" applyBorder="1">
      <alignment vertical="center"/>
    </xf>
    <xf numFmtId="38" fontId="26" fillId="0" borderId="90" xfId="0" applyNumberFormat="1" applyFont="1" applyBorder="1">
      <alignment vertical="center"/>
    </xf>
    <xf numFmtId="38" fontId="26" fillId="0" borderId="120" xfId="0" applyNumberFormat="1" applyFont="1" applyBorder="1">
      <alignment vertical="center"/>
    </xf>
    <xf numFmtId="201" fontId="26" fillId="0" borderId="90" xfId="0" applyNumberFormat="1" applyFont="1" applyBorder="1" applyAlignment="1">
      <alignment horizontal="center" vertical="center"/>
    </xf>
    <xf numFmtId="202" fontId="26" fillId="0" borderId="90" xfId="0" applyNumberFormat="1" applyFont="1" applyBorder="1" applyAlignment="1">
      <alignment horizontal="center" vertical="center"/>
    </xf>
    <xf numFmtId="41" fontId="26" fillId="0" borderId="90" xfId="0" applyNumberFormat="1" applyFont="1" applyBorder="1" applyAlignment="1">
      <alignment horizontal="center" vertical="center"/>
    </xf>
    <xf numFmtId="203" fontId="26" fillId="0" borderId="90" xfId="0" applyNumberFormat="1" applyFont="1" applyBorder="1" applyAlignment="1">
      <alignment horizontal="center" vertical="center"/>
    </xf>
    <xf numFmtId="41" fontId="26" fillId="0" borderId="121" xfId="0" applyNumberFormat="1" applyFont="1" applyBorder="1">
      <alignment vertical="center"/>
    </xf>
    <xf numFmtId="203" fontId="26" fillId="0" borderId="122" xfId="0" applyNumberFormat="1" applyFont="1" applyBorder="1" applyAlignment="1">
      <alignment horizontal="center" vertical="center"/>
    </xf>
    <xf numFmtId="38" fontId="26" fillId="0" borderId="123" xfId="0" applyNumberFormat="1" applyFont="1" applyBorder="1">
      <alignment vertical="center"/>
    </xf>
    <xf numFmtId="38" fontId="26" fillId="0" borderId="124" xfId="0" applyNumberFormat="1" applyFont="1" applyBorder="1">
      <alignment vertical="center"/>
    </xf>
    <xf numFmtId="38" fontId="26" fillId="0" borderId="122" xfId="0" applyNumberFormat="1" applyFont="1" applyBorder="1">
      <alignment vertical="center"/>
    </xf>
    <xf numFmtId="38" fontId="26" fillId="0" borderId="125" xfId="0" applyNumberFormat="1" applyFont="1" applyBorder="1">
      <alignment vertical="center"/>
    </xf>
    <xf numFmtId="41" fontId="26" fillId="0" borderId="126" xfId="0" applyNumberFormat="1" applyFont="1" applyBorder="1">
      <alignment vertical="center"/>
    </xf>
    <xf numFmtId="203" fontId="26" fillId="0" borderId="74" xfId="0" applyNumberFormat="1" applyFont="1" applyBorder="1" applyAlignment="1">
      <alignment horizontal="center" vertical="center"/>
    </xf>
    <xf numFmtId="38" fontId="26" fillId="0" borderId="72" xfId="0" applyNumberFormat="1" applyFont="1" applyBorder="1">
      <alignment vertical="center"/>
    </xf>
    <xf numFmtId="38" fontId="26" fillId="0" borderId="73" xfId="0" applyNumberFormat="1" applyFont="1" applyBorder="1">
      <alignment vertical="center"/>
    </xf>
    <xf numFmtId="38" fontId="26" fillId="0" borderId="74" xfId="0" applyNumberFormat="1" applyFont="1" applyBorder="1">
      <alignment vertical="center"/>
    </xf>
    <xf numFmtId="38" fontId="26" fillId="0" borderId="127" xfId="0" applyNumberFormat="1" applyFont="1" applyBorder="1">
      <alignment vertical="center"/>
    </xf>
    <xf numFmtId="0" fontId="30" fillId="0" borderId="0" xfId="0" applyFont="1" applyAlignment="1" applyProtection="1">
      <alignment horizontal="center" vertical="center"/>
      <protection locked="0"/>
    </xf>
    <xf numFmtId="0" fontId="31" fillId="0" borderId="0" xfId="0" applyFont="1" applyProtection="1">
      <alignment vertical="center"/>
      <protection locked="0"/>
    </xf>
    <xf numFmtId="0" fontId="32" fillId="0" borderId="0" xfId="0" applyFont="1" applyAlignment="1" applyProtection="1">
      <alignment horizontal="left" vertical="center"/>
      <protection locked="0"/>
    </xf>
    <xf numFmtId="0" fontId="32" fillId="0" borderId="0" xfId="0" applyFont="1" applyProtection="1">
      <alignment vertical="center"/>
      <protection locked="0"/>
    </xf>
    <xf numFmtId="0" fontId="36" fillId="0" borderId="0" xfId="0" applyFont="1" applyProtection="1">
      <alignment vertical="center"/>
      <protection locked="0"/>
    </xf>
    <xf numFmtId="0" fontId="37" fillId="0" borderId="0" xfId="0" applyFont="1" applyAlignment="1"/>
    <xf numFmtId="0" fontId="36" fillId="0" borderId="0" xfId="0" applyFont="1" applyAlignment="1"/>
    <xf numFmtId="0" fontId="34" fillId="0" borderId="5" xfId="0" applyFont="1" applyBorder="1" applyAlignment="1">
      <alignment horizontal="center" vertical="center"/>
    </xf>
    <xf numFmtId="0" fontId="32" fillId="0" borderId="1" xfId="0" applyFont="1" applyBorder="1" applyAlignment="1"/>
    <xf numFmtId="0" fontId="32" fillId="0" borderId="12" xfId="0" applyFont="1" applyBorder="1" applyAlignment="1"/>
    <xf numFmtId="0" fontId="32" fillId="0" borderId="11" xfId="0" applyFont="1" applyBorder="1" applyAlignment="1"/>
    <xf numFmtId="0" fontId="32" fillId="0" borderId="9" xfId="0" applyFont="1" applyBorder="1">
      <alignment vertical="center"/>
    </xf>
    <xf numFmtId="0" fontId="37" fillId="0" borderId="10" xfId="0" applyFont="1" applyBorder="1" applyAlignment="1"/>
    <xf numFmtId="0" fontId="32" fillId="0" borderId="7" xfId="0" applyFont="1" applyBorder="1" applyAlignment="1">
      <alignment horizontal="center" vertical="center"/>
    </xf>
    <xf numFmtId="0" fontId="37" fillId="0" borderId="7" xfId="0" applyFont="1" applyBorder="1" applyAlignment="1"/>
    <xf numFmtId="0" fontId="30" fillId="0" borderId="0" xfId="0" quotePrefix="1" applyFont="1" applyAlignment="1">
      <alignment horizontal="left"/>
    </xf>
    <xf numFmtId="0" fontId="37" fillId="0" borderId="8" xfId="0" applyFont="1" applyBorder="1" applyAlignment="1"/>
    <xf numFmtId="0" fontId="38" fillId="0" borderId="7" xfId="0" applyFont="1" applyBorder="1" applyAlignment="1"/>
    <xf numFmtId="0" fontId="38" fillId="0" borderId="0" xfId="0" quotePrefix="1" applyFont="1" applyAlignment="1"/>
    <xf numFmtId="0" fontId="38" fillId="0" borderId="8" xfId="0" quotePrefix="1" applyFont="1" applyBorder="1" applyAlignment="1"/>
    <xf numFmtId="0" fontId="32" fillId="0" borderId="7" xfId="0" quotePrefix="1" applyFont="1" applyBorder="1" applyAlignment="1">
      <alignment horizontal="left"/>
    </xf>
    <xf numFmtId="0" fontId="32" fillId="0" borderId="0" xfId="0" applyFont="1" applyAlignment="1"/>
    <xf numFmtId="0" fontId="32" fillId="0" borderId="0" xfId="0" quotePrefix="1" applyFont="1" applyAlignment="1">
      <alignment horizontal="left" vertical="center"/>
    </xf>
    <xf numFmtId="0" fontId="32" fillId="0" borderId="8" xfId="0" applyFont="1" applyBorder="1" applyAlignment="1"/>
    <xf numFmtId="0" fontId="35" fillId="0" borderId="7" xfId="0" applyFont="1" applyBorder="1" applyAlignment="1"/>
    <xf numFmtId="0" fontId="35" fillId="0" borderId="0" xfId="0" applyFont="1" applyAlignment="1"/>
    <xf numFmtId="0" fontId="35" fillId="0" borderId="7" xfId="0" quotePrefix="1" applyFont="1" applyBorder="1" applyAlignment="1">
      <alignment horizontal="left"/>
    </xf>
    <xf numFmtId="0" fontId="35" fillId="0" borderId="0" xfId="0" quotePrefix="1" applyFont="1" applyAlignment="1">
      <alignment horizontal="left"/>
    </xf>
    <xf numFmtId="0" fontId="39" fillId="0" borderId="0" xfId="0" applyFont="1" applyAlignment="1"/>
    <xf numFmtId="0" fontId="41" fillId="0" borderId="7" xfId="0" quotePrefix="1" applyFont="1" applyBorder="1" applyAlignment="1">
      <alignment horizontal="left"/>
    </xf>
    <xf numFmtId="0" fontId="41" fillId="0" borderId="0" xfId="0" applyFont="1" applyAlignment="1"/>
    <xf numFmtId="0" fontId="42" fillId="0" borderId="0" xfId="0" applyFont="1" applyAlignment="1">
      <alignment horizontal="left"/>
    </xf>
    <xf numFmtId="0" fontId="41" fillId="0" borderId="7" xfId="0" applyFont="1" applyBorder="1" applyAlignment="1"/>
    <xf numFmtId="0" fontId="41" fillId="0" borderId="0" xfId="0" applyFont="1" applyAlignment="1">
      <alignment horizontal="left"/>
    </xf>
    <xf numFmtId="0" fontId="34" fillId="0" borderId="0" xfId="0" applyFont="1" applyAlignment="1"/>
    <xf numFmtId="0" fontId="40" fillId="0" borderId="0" xfId="0" applyFont="1" applyAlignment="1">
      <alignment horizontal="left"/>
    </xf>
    <xf numFmtId="0" fontId="40" fillId="0" borderId="0" xfId="0" applyFont="1" applyAlignment="1"/>
    <xf numFmtId="0" fontId="40" fillId="0" borderId="8" xfId="0" applyFont="1" applyBorder="1" applyAlignment="1"/>
    <xf numFmtId="0" fontId="41" fillId="0" borderId="0" xfId="0" quotePrefix="1" applyFont="1" applyAlignment="1">
      <alignment horizontal="left"/>
    </xf>
    <xf numFmtId="0" fontId="30" fillId="0" borderId="7" xfId="0" quotePrefix="1" applyFont="1" applyBorder="1">
      <alignment vertical="center"/>
    </xf>
    <xf numFmtId="0" fontId="43" fillId="0" borderId="0" xfId="0" applyFont="1" applyAlignment="1"/>
    <xf numFmtId="0" fontId="43" fillId="0" borderId="0" xfId="0" quotePrefix="1" applyFont="1" applyAlignment="1">
      <alignment horizontal="left" vertical="center"/>
    </xf>
    <xf numFmtId="0" fontId="40" fillId="0" borderId="0" xfId="0" applyFont="1">
      <alignment vertical="center"/>
    </xf>
    <xf numFmtId="0" fontId="44" fillId="0" borderId="0" xfId="0" applyFont="1" applyAlignment="1"/>
    <xf numFmtId="0" fontId="45" fillId="0" borderId="7" xfId="0" quotePrefix="1" applyFont="1" applyBorder="1" applyAlignment="1">
      <alignment horizontal="left" vertical="center"/>
    </xf>
    <xf numFmtId="0" fontId="45" fillId="0" borderId="0" xfId="0" applyFont="1" applyAlignment="1"/>
    <xf numFmtId="0" fontId="45" fillId="0" borderId="0" xfId="0" applyFont="1" applyAlignment="1">
      <alignment horizontal="left" vertical="center"/>
    </xf>
    <xf numFmtId="0" fontId="46" fillId="0" borderId="0" xfId="0" applyFont="1" applyAlignment="1">
      <alignment horizontal="left" vertical="center"/>
    </xf>
    <xf numFmtId="176" fontId="46" fillId="0" borderId="0" xfId="0" applyNumberFormat="1" applyFont="1" applyAlignment="1">
      <alignment horizontal="left" vertical="center"/>
    </xf>
    <xf numFmtId="176" fontId="46" fillId="0" borderId="8" xfId="0" applyNumberFormat="1" applyFont="1" applyBorder="1" applyAlignment="1">
      <alignment horizontal="left" vertical="center"/>
    </xf>
    <xf numFmtId="0" fontId="45" fillId="0" borderId="7" xfId="0" applyFont="1" applyBorder="1" applyAlignment="1">
      <alignment horizontal="left" vertical="center"/>
    </xf>
    <xf numFmtId="0" fontId="47" fillId="0" borderId="0" xfId="0" quotePrefix="1" applyFont="1">
      <alignment vertical="center"/>
    </xf>
    <xf numFmtId="0" fontId="48" fillId="0" borderId="0" xfId="0" quotePrefix="1" applyFont="1">
      <alignment vertical="center"/>
    </xf>
    <xf numFmtId="176" fontId="48" fillId="0" borderId="0" xfId="0" quotePrefix="1" applyNumberFormat="1" applyFont="1">
      <alignment vertical="center"/>
    </xf>
    <xf numFmtId="176" fontId="48" fillId="0" borderId="8" xfId="0" quotePrefix="1" applyNumberFormat="1" applyFont="1" applyBorder="1">
      <alignment vertical="center"/>
    </xf>
    <xf numFmtId="0" fontId="45" fillId="0" borderId="7" xfId="0" quotePrefix="1" applyFont="1" applyBorder="1">
      <alignment vertical="center"/>
    </xf>
    <xf numFmtId="0" fontId="45" fillId="0" borderId="0" xfId="0" applyFont="1">
      <alignment vertical="center"/>
    </xf>
    <xf numFmtId="0" fontId="46" fillId="0" borderId="0" xfId="0" applyFont="1">
      <alignment vertical="center"/>
    </xf>
    <xf numFmtId="176" fontId="46" fillId="0" borderId="0" xfId="0" applyNumberFormat="1" applyFont="1">
      <alignment vertical="center"/>
    </xf>
    <xf numFmtId="176" fontId="46" fillId="0" borderId="8" xfId="0" applyNumberFormat="1" applyFont="1" applyBorder="1">
      <alignment vertical="center"/>
    </xf>
    <xf numFmtId="0" fontId="45" fillId="0" borderId="7" xfId="0" applyFont="1" applyBorder="1">
      <alignment vertical="center"/>
    </xf>
    <xf numFmtId="0" fontId="45" fillId="0" borderId="0" xfId="0" quotePrefix="1" applyFont="1" applyAlignment="1">
      <alignment horizontal="left" vertical="center"/>
    </xf>
    <xf numFmtId="0" fontId="43" fillId="0" borderId="0" xfId="0" applyFont="1" applyAlignment="1">
      <alignment horizontal="left" vertical="center"/>
    </xf>
    <xf numFmtId="0" fontId="43" fillId="0" borderId="0" xfId="0" applyFont="1">
      <alignment vertical="center"/>
    </xf>
    <xf numFmtId="0" fontId="45" fillId="0" borderId="8" xfId="0" applyFont="1" applyBorder="1">
      <alignment vertical="center"/>
    </xf>
    <xf numFmtId="0" fontId="35" fillId="0" borderId="7" xfId="0" quotePrefix="1" applyFont="1" applyBorder="1">
      <alignment vertical="center"/>
    </xf>
    <xf numFmtId="0" fontId="35" fillId="0" borderId="0" xfId="0" applyFont="1" applyAlignment="1">
      <alignment horizontal="left" vertical="center"/>
    </xf>
    <xf numFmtId="0" fontId="39" fillId="0" borderId="0" xfId="0" applyFont="1">
      <alignment vertical="center"/>
    </xf>
    <xf numFmtId="0" fontId="35" fillId="0" borderId="0" xfId="0" applyFont="1">
      <alignment vertical="center"/>
    </xf>
    <xf numFmtId="0" fontId="31" fillId="0" borderId="8" xfId="0" applyFont="1" applyBorder="1">
      <alignment vertical="center"/>
    </xf>
    <xf numFmtId="0" fontId="32" fillId="0" borderId="13" xfId="0" applyFont="1" applyBorder="1" applyAlignment="1"/>
    <xf numFmtId="0" fontId="32" fillId="0" borderId="6" xfId="0" applyFont="1" applyBorder="1" applyAlignment="1"/>
    <xf numFmtId="0" fontId="32" fillId="0" borderId="14" xfId="0" applyFont="1" applyBorder="1" applyAlignment="1"/>
    <xf numFmtId="0" fontId="49" fillId="0" borderId="0" xfId="0" quotePrefix="1" applyFont="1" applyAlignment="1">
      <alignment horizontal="left"/>
    </xf>
    <xf numFmtId="0" fontId="32" fillId="0" borderId="0" xfId="0" quotePrefix="1" applyFont="1" applyAlignment="1">
      <alignment horizontal="left"/>
    </xf>
    <xf numFmtId="0" fontId="50" fillId="0" borderId="0" xfId="0" applyFont="1" applyAlignment="1"/>
    <xf numFmtId="0" fontId="50" fillId="0" borderId="0" xfId="0" applyFont="1" applyAlignment="1">
      <alignment horizontal="center"/>
    </xf>
    <xf numFmtId="0" fontId="50" fillId="0" borderId="0" xfId="0" applyFont="1" applyAlignment="1">
      <alignment horizontal="left"/>
    </xf>
    <xf numFmtId="0" fontId="36" fillId="2" borderId="20" xfId="0" applyFont="1" applyFill="1" applyBorder="1" applyAlignment="1">
      <alignment horizontal="center" vertical="center"/>
    </xf>
    <xf numFmtId="0" fontId="36" fillId="2" borderId="21" xfId="0" applyFont="1" applyFill="1" applyBorder="1">
      <alignment vertical="center"/>
    </xf>
    <xf numFmtId="0" fontId="36" fillId="2" borderId="22" xfId="0" applyFont="1" applyFill="1" applyBorder="1" applyAlignment="1">
      <alignment horizontal="right" vertical="top"/>
    </xf>
    <xf numFmtId="0" fontId="36" fillId="2" borderId="21" xfId="0" applyFont="1" applyFill="1" applyBorder="1" applyAlignment="1">
      <alignment horizontal="center" vertical="center"/>
    </xf>
    <xf numFmtId="0" fontId="36" fillId="2" borderId="23" xfId="0" applyFont="1" applyFill="1" applyBorder="1" applyAlignment="1">
      <alignment horizontal="center" vertical="center"/>
    </xf>
    <xf numFmtId="0" fontId="36" fillId="2" borderId="24" xfId="0" applyFont="1" applyFill="1" applyBorder="1" applyAlignment="1">
      <alignment horizontal="center" vertical="center"/>
    </xf>
    <xf numFmtId="0" fontId="50" fillId="0" borderId="0" xfId="0" applyFont="1" applyAlignment="1">
      <alignment horizontal="center" vertical="center"/>
    </xf>
    <xf numFmtId="0" fontId="50" fillId="0" borderId="0" xfId="0" applyFont="1" applyAlignment="1">
      <alignment horizontal="left" vertical="center"/>
    </xf>
    <xf numFmtId="0" fontId="36" fillId="0" borderId="12" xfId="0" applyFont="1" applyBorder="1" applyAlignment="1">
      <alignment horizontal="center" vertical="center"/>
    </xf>
    <xf numFmtId="41" fontId="51" fillId="0" borderId="12" xfId="0" applyNumberFormat="1" applyFont="1" applyBorder="1">
      <alignment vertical="center"/>
    </xf>
    <xf numFmtId="41" fontId="36" fillId="0" borderId="12" xfId="0" applyNumberFormat="1" applyFont="1" applyBorder="1">
      <alignment vertical="center"/>
    </xf>
    <xf numFmtId="41" fontId="36" fillId="0" borderId="7" xfId="0" applyNumberFormat="1" applyFont="1" applyBorder="1">
      <alignment vertical="center"/>
    </xf>
    <xf numFmtId="0" fontId="36" fillId="0" borderId="25" xfId="0" applyFont="1" applyBorder="1" applyAlignment="1">
      <alignment horizontal="center" vertical="center"/>
    </xf>
    <xf numFmtId="0" fontId="36" fillId="0" borderId="0" xfId="0" applyFont="1" applyAlignment="1">
      <alignment horizontal="center" vertical="center"/>
    </xf>
    <xf numFmtId="41" fontId="31" fillId="3" borderId="11" xfId="0" applyNumberFormat="1" applyFont="1" applyFill="1" applyBorder="1">
      <alignment vertical="center"/>
    </xf>
    <xf numFmtId="41" fontId="36" fillId="0" borderId="11" xfId="0" applyNumberFormat="1" applyFont="1" applyBorder="1">
      <alignment vertical="center"/>
    </xf>
    <xf numFmtId="41" fontId="36" fillId="0" borderId="13" xfId="0" applyNumberFormat="1" applyFont="1" applyBorder="1">
      <alignment vertical="center"/>
    </xf>
    <xf numFmtId="0" fontId="36" fillId="0" borderId="26" xfId="0" applyFont="1" applyBorder="1" applyAlignment="1">
      <alignment horizontal="center" vertical="center"/>
    </xf>
    <xf numFmtId="41" fontId="36" fillId="0" borderId="1" xfId="0" applyNumberFormat="1" applyFont="1" applyBorder="1">
      <alignment vertical="center"/>
    </xf>
    <xf numFmtId="41" fontId="36" fillId="0" borderId="9" xfId="0" applyNumberFormat="1" applyFont="1" applyBorder="1">
      <alignment vertical="center"/>
    </xf>
    <xf numFmtId="0" fontId="36" fillId="0" borderId="27" xfId="0" applyFont="1" applyBorder="1" applyAlignment="1">
      <alignment horizontal="center" vertical="center"/>
    </xf>
    <xf numFmtId="41" fontId="51" fillId="0" borderId="1" xfId="0" applyNumberFormat="1" applyFont="1" applyBorder="1">
      <alignment vertical="center"/>
    </xf>
    <xf numFmtId="0" fontId="36" fillId="0" borderId="1" xfId="0" applyFont="1" applyBorder="1" applyAlignment="1">
      <alignment horizontal="center" vertical="center"/>
    </xf>
    <xf numFmtId="10" fontId="52" fillId="0" borderId="0" xfId="0" applyNumberFormat="1" applyFont="1" applyAlignment="1">
      <alignment horizontal="center" vertical="center"/>
    </xf>
    <xf numFmtId="0" fontId="36" fillId="0" borderId="0" xfId="0" applyFont="1" applyAlignment="1">
      <alignment horizontal="left" vertical="center"/>
    </xf>
    <xf numFmtId="41" fontId="36" fillId="4" borderId="7" xfId="0" applyNumberFormat="1" applyFont="1" applyFill="1" applyBorder="1">
      <alignment vertical="center"/>
    </xf>
    <xf numFmtId="10" fontId="36" fillId="4" borderId="25" xfId="0" applyNumberFormat="1" applyFont="1" applyFill="1" applyBorder="1" applyAlignment="1">
      <alignment horizontal="left" vertical="center"/>
    </xf>
    <xf numFmtId="0" fontId="36" fillId="0" borderId="5" xfId="0" applyFont="1" applyBorder="1" applyAlignment="1">
      <alignment horizontal="center" vertical="center"/>
    </xf>
    <xf numFmtId="0" fontId="52" fillId="0" borderId="5" xfId="0" applyFont="1" applyBorder="1" applyAlignment="1">
      <alignment horizontal="center" vertical="center"/>
    </xf>
    <xf numFmtId="41" fontId="36" fillId="4" borderId="13" xfId="0" applyNumberFormat="1" applyFont="1" applyFill="1" applyBorder="1">
      <alignment vertical="center"/>
    </xf>
    <xf numFmtId="10" fontId="36" fillId="4" borderId="26" xfId="0" applyNumberFormat="1" applyFont="1" applyFill="1" applyBorder="1" applyAlignment="1">
      <alignment horizontal="left" vertical="center"/>
    </xf>
    <xf numFmtId="0" fontId="36" fillId="0" borderId="11" xfId="0" applyFont="1" applyBorder="1" applyAlignment="1">
      <alignment horizontal="center" vertical="center"/>
    </xf>
    <xf numFmtId="41" fontId="36" fillId="4" borderId="9" xfId="0" applyNumberFormat="1" applyFont="1" applyFill="1" applyBorder="1">
      <alignment vertical="center"/>
    </xf>
    <xf numFmtId="183" fontId="36" fillId="4" borderId="27" xfId="0" applyNumberFormat="1" applyFont="1" applyFill="1" applyBorder="1" applyAlignment="1">
      <alignment horizontal="left" vertical="center"/>
    </xf>
    <xf numFmtId="183" fontId="36" fillId="4" borderId="26" xfId="0" applyNumberFormat="1" applyFont="1" applyFill="1" applyBorder="1" applyAlignment="1">
      <alignment horizontal="left" vertical="center"/>
    </xf>
    <xf numFmtId="10" fontId="36" fillId="4" borderId="27" xfId="0" applyNumberFormat="1" applyFont="1" applyFill="1" applyBorder="1" applyAlignment="1">
      <alignment horizontal="left" vertical="center"/>
    </xf>
    <xf numFmtId="41" fontId="36" fillId="4" borderId="9" xfId="0" applyNumberFormat="1" applyFont="1" applyFill="1" applyBorder="1" applyAlignment="1">
      <alignment horizontal="center" vertical="center"/>
    </xf>
    <xf numFmtId="41" fontId="36" fillId="4" borderId="13" xfId="0" applyNumberFormat="1" applyFont="1" applyFill="1" applyBorder="1" applyAlignment="1">
      <alignment horizontal="center" vertical="center"/>
    </xf>
    <xf numFmtId="41" fontId="54" fillId="4" borderId="9" xfId="0" applyNumberFormat="1" applyFont="1" applyFill="1" applyBorder="1">
      <alignment vertical="center"/>
    </xf>
    <xf numFmtId="41" fontId="36" fillId="0" borderId="28" xfId="0" applyNumberFormat="1" applyFont="1" applyBorder="1">
      <alignment vertical="center"/>
    </xf>
    <xf numFmtId="41" fontId="36" fillId="0" borderId="13" xfId="0" applyNumberFormat="1" applyFont="1" applyBorder="1" applyAlignment="1">
      <alignment horizontal="right" vertical="center"/>
    </xf>
    <xf numFmtId="41" fontId="54" fillId="4" borderId="7" xfId="0" applyNumberFormat="1" applyFont="1" applyFill="1" applyBorder="1">
      <alignment vertical="center"/>
    </xf>
    <xf numFmtId="10" fontId="36" fillId="4" borderId="25" xfId="0" applyNumberFormat="1" applyFont="1" applyFill="1" applyBorder="1" applyAlignment="1">
      <alignment horizontal="center" vertical="center"/>
    </xf>
    <xf numFmtId="0" fontId="52" fillId="0" borderId="0" xfId="0" applyFont="1" applyAlignment="1">
      <alignment horizontal="center" vertical="center"/>
    </xf>
    <xf numFmtId="41" fontId="56" fillId="0" borderId="9" xfId="0" applyNumberFormat="1" applyFont="1" applyBorder="1">
      <alignment vertical="center"/>
    </xf>
    <xf numFmtId="0" fontId="36" fillId="0" borderId="29" xfId="0" applyFont="1" applyBorder="1" applyAlignment="1">
      <alignment horizontal="center" vertical="center"/>
    </xf>
    <xf numFmtId="41" fontId="36" fillId="0" borderId="29" xfId="0" applyNumberFormat="1" applyFont="1" applyBorder="1">
      <alignment vertical="center"/>
    </xf>
    <xf numFmtId="41" fontId="36" fillId="0" borderId="30" xfId="0" applyNumberFormat="1" applyFont="1" applyBorder="1">
      <alignment vertical="center"/>
    </xf>
    <xf numFmtId="41" fontId="56" fillId="0" borderId="30" xfId="0" applyNumberFormat="1" applyFont="1" applyBorder="1">
      <alignment vertical="center"/>
    </xf>
    <xf numFmtId="0" fontId="36" fillId="0" borderId="31" xfId="0" applyFont="1" applyBorder="1" applyAlignment="1">
      <alignment horizontal="center" vertical="center"/>
    </xf>
    <xf numFmtId="10" fontId="36" fillId="4" borderId="27" xfId="0" applyNumberFormat="1" applyFont="1" applyFill="1" applyBorder="1" applyAlignment="1">
      <alignment horizontal="center" vertical="center"/>
    </xf>
    <xf numFmtId="10" fontId="36" fillId="4" borderId="26" xfId="0" applyNumberFormat="1" applyFont="1" applyFill="1" applyBorder="1" applyAlignment="1">
      <alignment horizontal="center" vertical="center"/>
    </xf>
    <xf numFmtId="43" fontId="50" fillId="0" borderId="0" xfId="0" applyNumberFormat="1" applyFont="1" applyAlignment="1"/>
    <xf numFmtId="0" fontId="36" fillId="4" borderId="10" xfId="0" applyFont="1" applyFill="1" applyBorder="1" applyAlignment="1">
      <alignment horizontal="center" vertical="center"/>
    </xf>
    <xf numFmtId="0" fontId="36" fillId="4" borderId="0" xfId="0" applyFont="1" applyFill="1" applyAlignment="1">
      <alignment horizontal="center" vertical="center"/>
    </xf>
    <xf numFmtId="41" fontId="57" fillId="0" borderId="11" xfId="0" applyNumberFormat="1" applyFont="1" applyBorder="1">
      <alignment vertical="center"/>
    </xf>
    <xf numFmtId="41" fontId="36" fillId="0" borderId="7" xfId="0" applyNumberFormat="1" applyFont="1" applyBorder="1" applyAlignment="1">
      <alignment horizontal="center" vertical="center"/>
    </xf>
    <xf numFmtId="10" fontId="36" fillId="0" borderId="25" xfId="0" applyNumberFormat="1" applyFont="1" applyBorder="1" applyAlignment="1">
      <alignment horizontal="center" vertical="center"/>
    </xf>
    <xf numFmtId="41" fontId="36" fillId="0" borderId="30" xfId="0" applyNumberFormat="1" applyFont="1" applyBorder="1" applyAlignment="1">
      <alignment horizontal="center" vertical="center"/>
    </xf>
    <xf numFmtId="10" fontId="36" fillId="0" borderId="31" xfId="0" applyNumberFormat="1" applyFont="1" applyBorder="1" applyAlignment="1">
      <alignment horizontal="center" vertical="center"/>
    </xf>
    <xf numFmtId="41" fontId="31" fillId="0" borderId="11" xfId="0" applyNumberFormat="1" applyFont="1" applyBorder="1">
      <alignment vertical="center"/>
    </xf>
    <xf numFmtId="41" fontId="36" fillId="0" borderId="11" xfId="0" applyNumberFormat="1" applyFont="1" applyBorder="1" applyAlignment="1">
      <alignment horizontal="center" vertical="center"/>
    </xf>
    <xf numFmtId="41" fontId="58" fillId="0" borderId="1" xfId="0" applyNumberFormat="1" applyFont="1" applyBorder="1">
      <alignment vertical="center"/>
    </xf>
    <xf numFmtId="41" fontId="58" fillId="0" borderId="12" xfId="0" applyNumberFormat="1" applyFont="1" applyBorder="1">
      <alignment vertical="center"/>
    </xf>
    <xf numFmtId="41" fontId="58" fillId="0" borderId="11" xfId="0" applyNumberFormat="1" applyFont="1" applyBorder="1">
      <alignment vertical="center"/>
    </xf>
    <xf numFmtId="41" fontId="36" fillId="0" borderId="12" xfId="0" applyNumberFormat="1" applyFont="1" applyBorder="1" applyAlignment="1">
      <alignment horizontal="center" vertical="center"/>
    </xf>
    <xf numFmtId="0" fontId="36" fillId="0" borderId="0" xfId="0" applyFont="1">
      <alignment vertical="center"/>
    </xf>
    <xf numFmtId="0" fontId="50" fillId="0" borderId="21" xfId="0" applyFont="1" applyBorder="1" applyAlignment="1">
      <alignment horizontal="center" vertical="center" wrapText="1"/>
    </xf>
    <xf numFmtId="41" fontId="50" fillId="0" borderId="21" xfId="0" applyNumberFormat="1" applyFont="1" applyBorder="1" applyAlignment="1">
      <alignment horizontal="center" vertical="center" wrapText="1"/>
    </xf>
    <xf numFmtId="0" fontId="36" fillId="0" borderId="21" xfId="0" applyFont="1" applyBorder="1" applyAlignment="1">
      <alignment horizontal="center" vertical="center"/>
    </xf>
    <xf numFmtId="0" fontId="50" fillId="0" borderId="5" xfId="0" applyFont="1" applyBorder="1" applyAlignment="1">
      <alignment vertical="center" wrapText="1"/>
    </xf>
    <xf numFmtId="41" fontId="50" fillId="0" borderId="5" xfId="0" applyNumberFormat="1" applyFont="1" applyBorder="1" applyAlignment="1">
      <alignment vertical="center" wrapText="1"/>
    </xf>
    <xf numFmtId="0" fontId="50" fillId="0" borderId="5" xfId="0" applyFont="1" applyBorder="1">
      <alignment vertical="center"/>
    </xf>
    <xf numFmtId="41" fontId="50" fillId="0" borderId="5" xfId="0" applyNumberFormat="1" applyFont="1" applyBorder="1">
      <alignment vertical="center"/>
    </xf>
    <xf numFmtId="0" fontId="50" fillId="0" borderId="0" xfId="0" applyFont="1">
      <alignment vertical="center"/>
    </xf>
    <xf numFmtId="10" fontId="50" fillId="0" borderId="0" xfId="0" applyNumberFormat="1" applyFont="1">
      <alignment vertical="center"/>
    </xf>
    <xf numFmtId="10" fontId="31" fillId="0" borderId="0" xfId="0" applyNumberFormat="1" applyFont="1" applyAlignment="1">
      <alignment horizontal="center" vertical="center"/>
    </xf>
    <xf numFmtId="0" fontId="36" fillId="0" borderId="25" xfId="0" applyFont="1" applyBorder="1" applyAlignment="1"/>
    <xf numFmtId="0" fontId="52" fillId="0" borderId="33" xfId="0" applyFont="1" applyBorder="1" applyAlignment="1">
      <alignment horizontal="center" vertical="center"/>
    </xf>
    <xf numFmtId="41" fontId="50" fillId="0" borderId="33" xfId="0" applyNumberFormat="1" applyFont="1" applyBorder="1">
      <alignment vertical="center"/>
    </xf>
    <xf numFmtId="0" fontId="36" fillId="0" borderId="0" xfId="0" applyFont="1" applyAlignment="1">
      <alignment horizontal="center"/>
    </xf>
    <xf numFmtId="0" fontId="50" fillId="0" borderId="21" xfId="0" applyFont="1" applyBorder="1" applyAlignment="1">
      <alignment vertical="center" wrapText="1"/>
    </xf>
    <xf numFmtId="41" fontId="50" fillId="0" borderId="21" xfId="0" applyNumberFormat="1" applyFont="1" applyBorder="1" applyAlignment="1">
      <alignment vertical="center" wrapText="1"/>
    </xf>
    <xf numFmtId="41" fontId="50" fillId="0" borderId="0" xfId="0" applyNumberFormat="1" applyFont="1">
      <alignment vertical="center"/>
    </xf>
    <xf numFmtId="0" fontId="36" fillId="0" borderId="0" xfId="0" applyFont="1" applyAlignment="1">
      <alignment horizontal="right" vertical="center"/>
    </xf>
    <xf numFmtId="0" fontId="36" fillId="0" borderId="0" xfId="0" applyFont="1" applyAlignment="1">
      <alignment horizontal="left"/>
    </xf>
    <xf numFmtId="0" fontId="54" fillId="0" borderId="0" xfId="0" applyFont="1" applyAlignment="1">
      <alignment horizontal="center" vertical="center"/>
    </xf>
    <xf numFmtId="0" fontId="54" fillId="0" borderId="0" xfId="0" applyFont="1" applyProtection="1">
      <alignment vertical="center"/>
      <protection locked="0"/>
    </xf>
    <xf numFmtId="0" fontId="54" fillId="0" borderId="0" xfId="0" applyFont="1" applyAlignment="1" applyProtection="1">
      <alignment horizontal="center" vertical="center"/>
      <protection locked="0"/>
    </xf>
    <xf numFmtId="41" fontId="54" fillId="0" borderId="0" xfId="0" applyNumberFormat="1" applyFont="1" applyAlignment="1" applyProtection="1">
      <alignment horizontal="right" vertical="center" shrinkToFit="1"/>
      <protection locked="0"/>
    </xf>
    <xf numFmtId="41" fontId="54" fillId="0" borderId="0" xfId="0" applyNumberFormat="1" applyFont="1" applyAlignment="1" applyProtection="1">
      <alignment horizontal="right" vertical="center" wrapText="1" shrinkToFit="1"/>
      <protection locked="0"/>
    </xf>
    <xf numFmtId="41" fontId="54" fillId="0" borderId="0" xfId="0" applyNumberFormat="1" applyFont="1" applyProtection="1">
      <alignment vertical="center"/>
      <protection locked="0"/>
    </xf>
    <xf numFmtId="41" fontId="54" fillId="0" borderId="0" xfId="0" applyNumberFormat="1" applyFont="1" applyAlignment="1" applyProtection="1">
      <alignment vertical="center" shrinkToFit="1"/>
      <protection locked="0"/>
    </xf>
    <xf numFmtId="0" fontId="36" fillId="0" borderId="0" xfId="0" applyFont="1" applyAlignment="1" applyProtection="1">
      <alignment horizontal="center" vertical="center"/>
      <protection locked="0"/>
    </xf>
    <xf numFmtId="0" fontId="36" fillId="0" borderId="0" xfId="0" applyFont="1" applyAlignment="1" applyProtection="1">
      <alignment vertical="center" shrinkToFit="1"/>
      <protection locked="0"/>
    </xf>
    <xf numFmtId="0" fontId="54" fillId="0" borderId="0" xfId="0" applyFont="1" applyAlignment="1">
      <alignment horizontal="center" vertical="center" shrinkToFit="1"/>
    </xf>
    <xf numFmtId="0" fontId="54" fillId="0" borderId="0" xfId="0" applyFont="1" applyAlignment="1">
      <alignment horizontal="left" vertical="center"/>
    </xf>
    <xf numFmtId="0" fontId="54" fillId="0" borderId="0" xfId="0" applyFont="1" applyAlignment="1">
      <alignment horizontal="left" vertical="center" shrinkToFit="1"/>
    </xf>
    <xf numFmtId="0" fontId="54" fillId="0" borderId="0" xfId="0" applyFont="1" applyAlignment="1" applyProtection="1">
      <alignment horizontal="center" vertical="center" shrinkToFit="1"/>
      <protection locked="0"/>
    </xf>
    <xf numFmtId="38" fontId="54" fillId="0" borderId="0" xfId="0" applyNumberFormat="1" applyFont="1" applyAlignment="1" applyProtection="1">
      <alignment horizontal="right" vertical="center" shrinkToFit="1"/>
      <protection locked="0"/>
    </xf>
    <xf numFmtId="38" fontId="54" fillId="0" borderId="0" xfId="0" applyNumberFormat="1" applyFont="1" applyAlignment="1">
      <alignment horizontal="right" vertical="center" shrinkToFit="1"/>
    </xf>
    <xf numFmtId="178" fontId="54" fillId="0" borderId="0" xfId="0" applyNumberFormat="1" applyFont="1" applyAlignment="1">
      <alignment horizontal="center" vertical="center"/>
    </xf>
    <xf numFmtId="38" fontId="54" fillId="0" borderId="0" xfId="0" applyNumberFormat="1" applyFont="1" applyAlignment="1">
      <alignment horizontal="center" vertical="center"/>
    </xf>
    <xf numFmtId="0" fontId="54" fillId="0" borderId="0" xfId="0" applyFont="1" applyAlignment="1" applyProtection="1">
      <alignment horizontal="left" vertical="center" shrinkToFit="1"/>
      <protection locked="0"/>
    </xf>
    <xf numFmtId="38" fontId="54" fillId="0" borderId="0" xfId="0" applyNumberFormat="1" applyFont="1" applyProtection="1">
      <alignment vertical="center"/>
      <protection locked="0"/>
    </xf>
    <xf numFmtId="0" fontId="59" fillId="0" borderId="0" xfId="0" applyFont="1" applyAlignment="1" applyProtection="1">
      <alignment horizontal="left" vertical="center" shrinkToFit="1"/>
      <protection locked="0"/>
    </xf>
    <xf numFmtId="0" fontId="59" fillId="0" borderId="0" xfId="0" applyFont="1" applyAlignment="1" applyProtection="1">
      <alignment horizontal="center" vertical="center"/>
      <protection locked="0"/>
    </xf>
    <xf numFmtId="0" fontId="59" fillId="0" borderId="0" xfId="0" applyFont="1" applyProtection="1">
      <alignment vertical="center"/>
      <protection locked="0"/>
    </xf>
    <xf numFmtId="0" fontId="55" fillId="0" borderId="0" xfId="0" applyFont="1" applyAlignment="1">
      <alignment horizontal="left" vertical="center"/>
    </xf>
    <xf numFmtId="0" fontId="32" fillId="0" borderId="0" xfId="0" applyFont="1">
      <alignment vertical="center"/>
    </xf>
    <xf numFmtId="0" fontId="60" fillId="0" borderId="0" xfId="0" applyFont="1" applyAlignment="1">
      <alignment horizontal="center" vertical="center"/>
    </xf>
    <xf numFmtId="177" fontId="60" fillId="0" borderId="0" xfId="0" applyNumberFormat="1" applyFont="1" applyAlignment="1">
      <alignment horizontal="center" vertical="center"/>
    </xf>
    <xf numFmtId="0" fontId="60" fillId="0" borderId="0" xfId="0" applyFont="1" applyProtection="1">
      <alignment vertical="center"/>
      <protection locked="0"/>
    </xf>
    <xf numFmtId="0" fontId="60" fillId="0" borderId="0" xfId="0" applyFont="1" applyAlignment="1" applyProtection="1">
      <alignment horizontal="center" vertical="center"/>
      <protection locked="0"/>
    </xf>
    <xf numFmtId="177" fontId="60" fillId="0" borderId="0" xfId="0" applyNumberFormat="1" applyFont="1" applyProtection="1">
      <alignment vertical="center"/>
      <protection locked="0"/>
    </xf>
    <xf numFmtId="177" fontId="60" fillId="0" borderId="0" xfId="0" applyNumberFormat="1" applyFont="1">
      <alignment vertical="center"/>
    </xf>
    <xf numFmtId="177" fontId="61" fillId="0" borderId="0" xfId="0" applyNumberFormat="1" applyFont="1" applyProtection="1">
      <alignment vertical="center"/>
      <protection locked="0"/>
    </xf>
    <xf numFmtId="0" fontId="61" fillId="0" borderId="0" xfId="0" applyFont="1" applyProtection="1">
      <alignment vertical="center"/>
      <protection locked="0"/>
    </xf>
    <xf numFmtId="0" fontId="54" fillId="0" borderId="0" xfId="0" applyFont="1">
      <alignment vertical="center"/>
    </xf>
    <xf numFmtId="184" fontId="54" fillId="0" borderId="0" xfId="0" applyNumberFormat="1" applyFont="1">
      <alignment vertical="center"/>
    </xf>
    <xf numFmtId="0" fontId="31" fillId="11" borderId="28" xfId="0" applyFont="1" applyFill="1" applyBorder="1" applyProtection="1">
      <alignment vertical="center"/>
      <protection locked="0"/>
    </xf>
    <xf numFmtId="0" fontId="31" fillId="11" borderId="37" xfId="0" applyFont="1" applyFill="1" applyBorder="1" applyProtection="1">
      <alignment vertical="center"/>
      <protection locked="0"/>
    </xf>
    <xf numFmtId="0" fontId="36" fillId="11" borderId="37" xfId="0" applyFont="1" applyFill="1" applyBorder="1" applyAlignment="1" applyProtection="1">
      <alignment horizontal="center" vertical="center"/>
      <protection locked="0"/>
    </xf>
    <xf numFmtId="0" fontId="36" fillId="11" borderId="37" xfId="0" applyFont="1" applyFill="1" applyBorder="1" applyProtection="1">
      <alignment vertical="center"/>
      <protection locked="0"/>
    </xf>
    <xf numFmtId="177" fontId="36" fillId="11" borderId="37" xfId="0" applyNumberFormat="1" applyFont="1" applyFill="1" applyBorder="1" applyProtection="1">
      <alignment vertical="center"/>
      <protection locked="0"/>
    </xf>
    <xf numFmtId="0" fontId="62" fillId="0" borderId="0" xfId="0" applyFont="1" applyAlignment="1" applyProtection="1">
      <alignment horizontal="center" vertical="center"/>
      <protection locked="0"/>
    </xf>
    <xf numFmtId="0" fontId="62" fillId="0" borderId="5" xfId="0" quotePrefix="1" applyFont="1" applyBorder="1" applyAlignment="1" applyProtection="1">
      <alignment horizontal="center" vertical="center"/>
      <protection locked="0"/>
    </xf>
    <xf numFmtId="0" fontId="63" fillId="0" borderId="5" xfId="0" applyFont="1" applyBorder="1" applyAlignment="1" applyProtection="1">
      <alignment horizontal="center" vertical="center"/>
      <protection locked="0"/>
    </xf>
    <xf numFmtId="0" fontId="36" fillId="0" borderId="5" xfId="0" applyFont="1" applyBorder="1" applyAlignment="1" applyProtection="1">
      <alignment horizontal="center" vertical="center"/>
      <protection locked="0"/>
    </xf>
    <xf numFmtId="0" fontId="36" fillId="0" borderId="28" xfId="0" applyFont="1" applyBorder="1" applyAlignment="1" applyProtection="1">
      <alignment horizontal="center" vertical="center"/>
      <protection locked="0"/>
    </xf>
    <xf numFmtId="0" fontId="36" fillId="0" borderId="38" xfId="0" applyFont="1" applyBorder="1" applyAlignment="1" applyProtection="1">
      <alignment horizontal="center" vertical="center"/>
      <protection locked="0"/>
    </xf>
    <xf numFmtId="177" fontId="36" fillId="0" borderId="5" xfId="0" applyNumberFormat="1" applyFont="1" applyBorder="1" applyAlignment="1">
      <alignment horizontal="center" vertical="center"/>
    </xf>
    <xf numFmtId="0" fontId="36" fillId="0" borderId="28" xfId="0" applyFont="1" applyBorder="1" applyAlignment="1">
      <alignment horizontal="center" vertical="center"/>
    </xf>
    <xf numFmtId="0" fontId="64" fillId="0" borderId="0" xfId="0" applyFont="1" applyAlignment="1" applyProtection="1">
      <alignment horizontal="center" vertical="center"/>
      <protection locked="0"/>
    </xf>
    <xf numFmtId="179" fontId="36" fillId="0" borderId="0" xfId="0" applyNumberFormat="1" applyFont="1" applyAlignment="1" applyProtection="1">
      <alignment horizontal="center" vertical="center"/>
      <protection locked="0"/>
    </xf>
    <xf numFmtId="41" fontId="36" fillId="3" borderId="5" xfId="0" applyNumberFormat="1" applyFont="1" applyFill="1" applyBorder="1" applyAlignment="1">
      <alignment horizontal="center" vertical="center"/>
    </xf>
    <xf numFmtId="0" fontId="36" fillId="0" borderId="5" xfId="0" applyFont="1" applyBorder="1" applyProtection="1">
      <alignment vertical="center"/>
      <protection locked="0"/>
    </xf>
    <xf numFmtId="41" fontId="36" fillId="0" borderId="5" xfId="0" applyNumberFormat="1" applyFont="1" applyBorder="1" applyProtection="1">
      <alignment vertical="center"/>
      <protection locked="0"/>
    </xf>
    <xf numFmtId="184" fontId="36" fillId="0" borderId="5" xfId="0" applyNumberFormat="1" applyFont="1" applyBorder="1" applyAlignment="1" applyProtection="1">
      <alignment horizontal="right" vertical="center"/>
      <protection locked="0"/>
    </xf>
    <xf numFmtId="184" fontId="36" fillId="0" borderId="5" xfId="0" applyNumberFormat="1" applyFont="1" applyBorder="1" applyAlignment="1">
      <alignment horizontal="right" vertical="center"/>
    </xf>
    <xf numFmtId="184" fontId="36" fillId="0" borderId="5" xfId="0" applyNumberFormat="1" applyFont="1" applyBorder="1" applyProtection="1">
      <alignment vertical="center"/>
      <protection locked="0"/>
    </xf>
    <xf numFmtId="0" fontId="56" fillId="0" borderId="28" xfId="0" applyFont="1" applyBorder="1" applyAlignment="1" applyProtection="1">
      <alignment horizontal="center" vertical="center"/>
      <protection locked="0"/>
    </xf>
    <xf numFmtId="41" fontId="54" fillId="3" borderId="5" xfId="0" applyNumberFormat="1" applyFont="1" applyFill="1" applyBorder="1" applyAlignment="1">
      <alignment horizontal="center" vertical="center"/>
    </xf>
    <xf numFmtId="41" fontId="65" fillId="3" borderId="5" xfId="0" applyNumberFormat="1" applyFont="1" applyFill="1" applyBorder="1" applyAlignment="1">
      <alignment horizontal="center" vertical="center"/>
    </xf>
    <xf numFmtId="41" fontId="65" fillId="0" borderId="5" xfId="0" applyNumberFormat="1" applyFont="1" applyBorder="1" applyAlignment="1">
      <alignment horizontal="center" vertical="center"/>
    </xf>
    <xf numFmtId="0" fontId="57" fillId="0" borderId="5" xfId="0" applyFont="1" applyBorder="1" applyAlignment="1">
      <alignment horizontal="center" vertical="center"/>
    </xf>
    <xf numFmtId="184" fontId="36" fillId="0" borderId="5" xfId="0" applyNumberFormat="1" applyFont="1" applyBorder="1">
      <alignment vertical="center"/>
    </xf>
    <xf numFmtId="38" fontId="36" fillId="0" borderId="5" xfId="0" applyNumberFormat="1" applyFont="1" applyBorder="1" applyAlignment="1">
      <alignment horizontal="right" vertical="center"/>
    </xf>
    <xf numFmtId="0" fontId="56" fillId="0" borderId="5" xfId="0" applyFont="1" applyBorder="1" applyAlignment="1" applyProtection="1">
      <alignment horizontal="center" vertical="center"/>
      <protection locked="0"/>
    </xf>
    <xf numFmtId="41" fontId="54" fillId="0" borderId="5" xfId="0" applyNumberFormat="1" applyFont="1" applyBorder="1" applyAlignment="1" applyProtection="1">
      <alignment horizontal="center" vertical="center"/>
      <protection locked="0"/>
    </xf>
    <xf numFmtId="41" fontId="54" fillId="0" borderId="5" xfId="0" applyNumberFormat="1" applyFont="1" applyBorder="1" applyAlignment="1">
      <alignment horizontal="center" vertical="center"/>
    </xf>
    <xf numFmtId="41" fontId="65" fillId="0" borderId="5" xfId="0" applyNumberFormat="1" applyFont="1" applyBorder="1" applyAlignment="1" applyProtection="1">
      <alignment horizontal="center" vertical="center"/>
      <protection locked="0"/>
    </xf>
    <xf numFmtId="0" fontId="62" fillId="0" borderId="0" xfId="0" quotePrefix="1" applyFont="1" applyAlignment="1" applyProtection="1">
      <alignment horizontal="center" vertical="center"/>
      <protection locked="0"/>
    </xf>
    <xf numFmtId="41" fontId="54" fillId="3" borderId="0" xfId="0" applyNumberFormat="1" applyFont="1" applyFill="1" applyAlignment="1">
      <alignment horizontal="center" vertical="center"/>
    </xf>
    <xf numFmtId="41" fontId="65" fillId="0" borderId="0" xfId="0" applyNumberFormat="1" applyFont="1" applyAlignment="1" applyProtection="1">
      <alignment horizontal="center" vertical="center"/>
      <protection locked="0"/>
    </xf>
    <xf numFmtId="41" fontId="65" fillId="3" borderId="0" xfId="0" applyNumberFormat="1" applyFont="1" applyFill="1" applyAlignment="1">
      <alignment horizontal="center" vertical="center"/>
    </xf>
    <xf numFmtId="41" fontId="65" fillId="0" borderId="0" xfId="0" applyNumberFormat="1" applyFont="1" applyAlignment="1">
      <alignment horizontal="center" vertical="center"/>
    </xf>
    <xf numFmtId="0" fontId="57" fillId="0" borderId="0" xfId="0" applyFont="1" applyAlignment="1">
      <alignment horizontal="center" vertical="center"/>
    </xf>
    <xf numFmtId="0" fontId="36" fillId="11" borderId="38" xfId="0" applyFont="1" applyFill="1" applyBorder="1" applyAlignment="1" applyProtection="1">
      <alignment horizontal="center" vertical="center"/>
      <protection locked="0"/>
    </xf>
    <xf numFmtId="41" fontId="36" fillId="0" borderId="5" xfId="0" applyNumberFormat="1" applyFont="1" applyBorder="1" applyAlignment="1" applyProtection="1">
      <alignment horizontal="center" vertical="center"/>
      <protection locked="0"/>
    </xf>
    <xf numFmtId="204" fontId="62" fillId="0" borderId="0" xfId="0" applyNumberFormat="1" applyFont="1" applyProtection="1">
      <alignment vertical="center"/>
      <protection locked="0"/>
    </xf>
    <xf numFmtId="184" fontId="56" fillId="0" borderId="5" xfId="0" applyNumberFormat="1" applyFont="1" applyBorder="1" applyProtection="1">
      <alignment vertical="center"/>
      <protection locked="0"/>
    </xf>
    <xf numFmtId="41" fontId="54" fillId="0" borderId="0" xfId="0" applyNumberFormat="1" applyFont="1" applyAlignment="1">
      <alignment horizontal="center" vertical="center"/>
    </xf>
    <xf numFmtId="208" fontId="36" fillId="0" borderId="0" xfId="0" applyNumberFormat="1" applyFont="1" applyAlignment="1">
      <alignment horizontal="center" vertical="center"/>
    </xf>
    <xf numFmtId="0" fontId="36" fillId="0" borderId="5" xfId="0" applyFont="1" applyBorder="1" applyAlignment="1" applyProtection="1">
      <alignment horizontal="center" vertical="center" wrapText="1"/>
      <protection locked="0"/>
    </xf>
    <xf numFmtId="184" fontId="36" fillId="0" borderId="5" xfId="0" applyNumberFormat="1" applyFont="1" applyBorder="1" applyAlignment="1" applyProtection="1">
      <alignment horizontal="center" vertical="center"/>
      <protection locked="0"/>
    </xf>
    <xf numFmtId="41" fontId="36" fillId="3" borderId="0" xfId="0" applyNumberFormat="1" applyFont="1" applyFill="1" applyAlignment="1">
      <alignment horizontal="center" vertical="center"/>
    </xf>
    <xf numFmtId="41" fontId="36" fillId="0" borderId="0" xfId="0" applyNumberFormat="1" applyFont="1" applyAlignment="1">
      <alignment horizontal="center" vertical="center"/>
    </xf>
    <xf numFmtId="41" fontId="54" fillId="0" borderId="0" xfId="0" applyNumberFormat="1" applyFont="1" applyAlignment="1" applyProtection="1">
      <alignment horizontal="center" vertical="center"/>
      <protection locked="0"/>
    </xf>
    <xf numFmtId="0" fontId="36" fillId="5" borderId="5" xfId="0" applyFont="1" applyFill="1" applyBorder="1" applyAlignment="1">
      <alignment horizontal="center" vertical="center"/>
    </xf>
    <xf numFmtId="41" fontId="36" fillId="10" borderId="5" xfId="1" applyFont="1" applyFill="1" applyBorder="1" applyAlignment="1">
      <alignment vertical="center"/>
    </xf>
    <xf numFmtId="41" fontId="36" fillId="0" borderId="5" xfId="2" applyFont="1" applyFill="1" applyBorder="1" applyAlignment="1">
      <alignment horizontal="center" vertical="center" shrinkToFit="1"/>
    </xf>
    <xf numFmtId="38" fontId="56" fillId="0" borderId="5" xfId="2" applyNumberFormat="1" applyFont="1" applyFill="1" applyBorder="1" applyAlignment="1">
      <alignment horizontal="left" vertical="center" shrinkToFit="1"/>
    </xf>
    <xf numFmtId="38" fontId="56" fillId="0" borderId="5" xfId="0" applyNumberFormat="1" applyFont="1" applyBorder="1" applyAlignment="1">
      <alignment horizontal="center" vertical="center"/>
    </xf>
    <xf numFmtId="0" fontId="57" fillId="0" borderId="0" xfId="0" applyFont="1" applyProtection="1">
      <alignment vertical="center"/>
      <protection locked="0"/>
    </xf>
    <xf numFmtId="0" fontId="52" fillId="2" borderId="0" xfId="0" applyFont="1" applyFill="1" applyAlignment="1">
      <alignment horizontal="center" vertical="center"/>
    </xf>
    <xf numFmtId="41" fontId="52" fillId="2" borderId="0" xfId="0" applyNumberFormat="1" applyFont="1" applyFill="1" applyAlignment="1">
      <alignment horizontal="center" vertical="center"/>
    </xf>
    <xf numFmtId="177" fontId="36" fillId="0" borderId="0" xfId="0" applyNumberFormat="1" applyFont="1" applyProtection="1">
      <alignment vertical="center"/>
      <protection locked="0"/>
    </xf>
    <xf numFmtId="0" fontId="67" fillId="0" borderId="0" xfId="0" applyFont="1" applyProtection="1">
      <alignment vertical="center"/>
      <protection locked="0"/>
    </xf>
    <xf numFmtId="190" fontId="54" fillId="0" borderId="0" xfId="0" applyNumberFormat="1" applyFont="1">
      <alignment vertical="center"/>
    </xf>
    <xf numFmtId="188" fontId="36" fillId="0" borderId="0" xfId="0" applyNumberFormat="1" applyFont="1" applyAlignment="1">
      <alignment horizontal="center" vertical="center"/>
    </xf>
    <xf numFmtId="0" fontId="36" fillId="0" borderId="11" xfId="0" applyFont="1" applyBorder="1" applyProtection="1">
      <alignment vertical="center"/>
      <protection locked="0"/>
    </xf>
    <xf numFmtId="1" fontId="57" fillId="0" borderId="5" xfId="0" applyNumberFormat="1" applyFont="1" applyBorder="1" applyAlignment="1">
      <alignment horizontal="center" vertical="center"/>
    </xf>
    <xf numFmtId="188" fontId="57" fillId="0" borderId="5" xfId="0" applyNumberFormat="1" applyFont="1" applyBorder="1" applyAlignment="1">
      <alignment horizontal="center" vertical="center"/>
    </xf>
    <xf numFmtId="188" fontId="36" fillId="0" borderId="5" xfId="0" applyNumberFormat="1" applyFont="1" applyBorder="1" applyAlignment="1">
      <alignment horizontal="center" vertical="center"/>
    </xf>
    <xf numFmtId="0" fontId="59" fillId="0" borderId="5" xfId="0" applyFont="1" applyBorder="1" applyAlignment="1">
      <alignment horizontal="center" vertical="center"/>
    </xf>
    <xf numFmtId="188" fontId="36" fillId="0" borderId="5" xfId="0" applyNumberFormat="1" applyFont="1" applyBorder="1" applyAlignment="1" applyProtection="1">
      <alignment vertical="center" shrinkToFit="1"/>
      <protection locked="0"/>
    </xf>
    <xf numFmtId="0" fontId="57" fillId="0" borderId="5" xfId="0" applyFont="1" applyBorder="1" applyAlignment="1" applyProtection="1">
      <alignment vertical="center" shrinkToFit="1"/>
      <protection locked="0"/>
    </xf>
    <xf numFmtId="0" fontId="36" fillId="0" borderId="5" xfId="0" applyFont="1" applyBorder="1" applyAlignment="1" applyProtection="1">
      <alignment vertical="center" shrinkToFit="1"/>
      <protection locked="0"/>
    </xf>
    <xf numFmtId="41" fontId="36" fillId="0" borderId="5" xfId="0" applyNumberFormat="1" applyFont="1" applyBorder="1" applyAlignment="1">
      <alignment horizontal="center" vertical="center"/>
    </xf>
    <xf numFmtId="207" fontId="57" fillId="3" borderId="5" xfId="0" applyNumberFormat="1" applyFont="1" applyFill="1" applyBorder="1" applyAlignment="1">
      <alignment horizontal="center" vertical="center"/>
    </xf>
    <xf numFmtId="41" fontId="57" fillId="3" borderId="5" xfId="0" applyNumberFormat="1" applyFont="1" applyFill="1" applyBorder="1" applyAlignment="1">
      <alignment horizontal="center" vertical="center"/>
    </xf>
    <xf numFmtId="41" fontId="57" fillId="0" borderId="5" xfId="0" applyNumberFormat="1" applyFont="1" applyBorder="1" applyAlignment="1">
      <alignment horizontal="center" vertical="center"/>
    </xf>
    <xf numFmtId="207" fontId="57" fillId="3" borderId="0" xfId="0" applyNumberFormat="1" applyFont="1" applyFill="1" applyAlignment="1">
      <alignment horizontal="center" vertical="center"/>
    </xf>
    <xf numFmtId="41" fontId="57" fillId="3" borderId="0" xfId="0" applyNumberFormat="1" applyFont="1" applyFill="1" applyAlignment="1">
      <alignment horizontal="center" vertical="center"/>
    </xf>
    <xf numFmtId="41" fontId="57" fillId="0" borderId="0" xfId="0" applyNumberFormat="1" applyFont="1" applyAlignment="1">
      <alignment horizontal="center" vertical="center"/>
    </xf>
    <xf numFmtId="1" fontId="36" fillId="0" borderId="5" xfId="0" applyNumberFormat="1" applyFont="1" applyBorder="1" applyAlignment="1">
      <alignment horizontal="center" vertical="center"/>
    </xf>
    <xf numFmtId="1" fontId="57" fillId="0" borderId="38" xfId="0" applyNumberFormat="1" applyFont="1" applyBorder="1" applyAlignment="1">
      <alignment horizontal="center" vertical="center"/>
    </xf>
    <xf numFmtId="0" fontId="66" fillId="0" borderId="5" xfId="0" applyFont="1" applyBorder="1" applyAlignment="1">
      <alignment horizontal="center" vertical="center"/>
    </xf>
    <xf numFmtId="2" fontId="36" fillId="0" borderId="5" xfId="0" applyNumberFormat="1" applyFont="1" applyBorder="1" applyAlignment="1">
      <alignment horizontal="center" vertical="center"/>
    </xf>
    <xf numFmtId="0" fontId="70" fillId="12" borderId="5" xfId="0" applyFont="1" applyFill="1" applyBorder="1" applyAlignment="1">
      <alignment horizontal="center" vertical="center"/>
    </xf>
    <xf numFmtId="0" fontId="61" fillId="0" borderId="9" xfId="0" applyFont="1" applyBorder="1">
      <alignment vertical="center"/>
    </xf>
    <xf numFmtId="0" fontId="61" fillId="0" borderId="10" xfId="0" applyFont="1" applyBorder="1">
      <alignment vertical="center"/>
    </xf>
    <xf numFmtId="0" fontId="61" fillId="0" borderId="39" xfId="0" applyFont="1" applyBorder="1">
      <alignment vertical="center"/>
    </xf>
    <xf numFmtId="0" fontId="61" fillId="0" borderId="9" xfId="0" applyFont="1" applyBorder="1" applyAlignment="1">
      <alignment horizontal="center" vertical="center"/>
    </xf>
    <xf numFmtId="0" fontId="56" fillId="0" borderId="39" xfId="0" applyFont="1" applyBorder="1" applyAlignment="1"/>
    <xf numFmtId="0" fontId="56" fillId="0" borderId="0" xfId="0" applyFont="1" applyAlignment="1"/>
    <xf numFmtId="0" fontId="71" fillId="0" borderId="130" xfId="0" applyFont="1" applyBorder="1">
      <alignment vertical="center"/>
    </xf>
    <xf numFmtId="0" fontId="71" fillId="0" borderId="76" xfId="0" applyFont="1" applyBorder="1" applyAlignment="1">
      <alignment horizontal="center" vertical="center"/>
    </xf>
    <xf numFmtId="0" fontId="61" fillId="0" borderId="129" xfId="0" applyFont="1" applyBorder="1">
      <alignment vertical="center"/>
    </xf>
    <xf numFmtId="0" fontId="71" fillId="0" borderId="130" xfId="0" applyFont="1" applyBorder="1" applyAlignment="1">
      <alignment horizontal="center" vertical="center"/>
    </xf>
    <xf numFmtId="0" fontId="56" fillId="0" borderId="129" xfId="0" applyFont="1" applyBorder="1">
      <alignment vertical="center"/>
    </xf>
    <xf numFmtId="0" fontId="71" fillId="0" borderId="106" xfId="0" applyFont="1" applyBorder="1">
      <alignment vertical="center"/>
    </xf>
    <xf numFmtId="0" fontId="71" fillId="0" borderId="88" xfId="0" applyFont="1" applyBorder="1" applyAlignment="1">
      <alignment horizontal="center" vertical="center"/>
    </xf>
    <xf numFmtId="0" fontId="61" fillId="0" borderId="97" xfId="0" applyFont="1" applyBorder="1">
      <alignment vertical="center"/>
    </xf>
    <xf numFmtId="206" fontId="71" fillId="0" borderId="106" xfId="0" applyNumberFormat="1" applyFont="1" applyBorder="1" applyAlignment="1">
      <alignment horizontal="center" vertical="center"/>
    </xf>
    <xf numFmtId="0" fontId="56" fillId="0" borderId="97" xfId="0" applyFont="1" applyBorder="1" applyAlignment="1">
      <alignment horizontal="center" vertical="center"/>
    </xf>
    <xf numFmtId="0" fontId="61" fillId="0" borderId="106" xfId="0" applyFont="1" applyBorder="1">
      <alignment vertical="center"/>
    </xf>
    <xf numFmtId="0" fontId="61" fillId="0" borderId="88" xfId="0" applyFont="1" applyBorder="1" applyAlignment="1">
      <alignment horizontal="center" vertical="center"/>
    </xf>
    <xf numFmtId="0" fontId="61" fillId="0" borderId="106" xfId="0" applyFont="1" applyBorder="1" applyAlignment="1">
      <alignment horizontal="center" vertical="center"/>
    </xf>
    <xf numFmtId="205" fontId="61" fillId="0" borderId="97" xfId="0" applyNumberFormat="1" applyFont="1" applyBorder="1">
      <alignment vertical="center"/>
    </xf>
    <xf numFmtId="0" fontId="61" fillId="0" borderId="88" xfId="0" applyFont="1" applyBorder="1">
      <alignment vertical="center"/>
    </xf>
    <xf numFmtId="0" fontId="56" fillId="0" borderId="97" xfId="0" applyFont="1" applyBorder="1" applyAlignment="1"/>
    <xf numFmtId="0" fontId="36" fillId="0" borderId="11" xfId="0" applyFont="1" applyBorder="1" applyAlignment="1"/>
    <xf numFmtId="0" fontId="36" fillId="0" borderId="6" xfId="0" applyFont="1" applyBorder="1" applyAlignment="1"/>
    <xf numFmtId="0" fontId="36" fillId="0" borderId="13" xfId="0" applyFont="1" applyBorder="1" applyAlignment="1"/>
    <xf numFmtId="0" fontId="36" fillId="0" borderId="14" xfId="0" applyFont="1" applyBorder="1" applyAlignment="1"/>
    <xf numFmtId="0" fontId="36" fillId="0" borderId="0" xfId="3" applyFont="1"/>
    <xf numFmtId="0" fontId="70" fillId="12" borderId="5" xfId="3" applyFont="1" applyFill="1" applyBorder="1" applyAlignment="1">
      <alignment horizontal="center" vertical="center"/>
    </xf>
    <xf numFmtId="0" fontId="61" fillId="0" borderId="9" xfId="3" applyFont="1" applyBorder="1" applyAlignment="1">
      <alignment vertical="center"/>
    </xf>
    <xf numFmtId="0" fontId="61" fillId="0" borderId="10" xfId="3" applyFont="1" applyBorder="1" applyAlignment="1">
      <alignment vertical="center"/>
    </xf>
    <xf numFmtId="0" fontId="61" fillId="0" borderId="39" xfId="3" applyFont="1" applyBorder="1" applyAlignment="1">
      <alignment vertical="center"/>
    </xf>
    <xf numFmtId="0" fontId="61" fillId="0" borderId="9" xfId="3" applyFont="1" applyBorder="1" applyAlignment="1">
      <alignment horizontal="center" vertical="center"/>
    </xf>
    <xf numFmtId="0" fontId="56" fillId="0" borderId="39" xfId="3" applyFont="1" applyBorder="1"/>
    <xf numFmtId="0" fontId="56" fillId="0" borderId="0" xfId="3" applyFont="1"/>
    <xf numFmtId="0" fontId="71" fillId="0" borderId="130" xfId="3" applyFont="1" applyBorder="1" applyAlignment="1">
      <alignment vertical="center"/>
    </xf>
    <xf numFmtId="0" fontId="71" fillId="0" borderId="76" xfId="3" applyFont="1" applyBorder="1" applyAlignment="1">
      <alignment horizontal="center" vertical="center"/>
    </xf>
    <xf numFmtId="0" fontId="61" fillId="0" borderId="129" xfId="3" applyFont="1" applyBorder="1" applyAlignment="1">
      <alignment vertical="center"/>
    </xf>
    <xf numFmtId="0" fontId="71" fillId="0" borderId="130" xfId="3" applyFont="1" applyBorder="1" applyAlignment="1">
      <alignment horizontal="center" vertical="center"/>
    </xf>
    <xf numFmtId="0" fontId="56" fillId="0" borderId="129" xfId="3" applyFont="1" applyBorder="1" applyAlignment="1">
      <alignment vertical="center"/>
    </xf>
    <xf numFmtId="0" fontId="71" fillId="0" borderId="106" xfId="3" applyFont="1" applyBorder="1" applyAlignment="1">
      <alignment vertical="center"/>
    </xf>
    <xf numFmtId="0" fontId="71" fillId="0" borderId="88" xfId="3" applyFont="1" applyBorder="1" applyAlignment="1">
      <alignment horizontal="center" vertical="center"/>
    </xf>
    <xf numFmtId="0" fontId="61" fillId="0" borderId="97" xfId="3" applyFont="1" applyBorder="1" applyAlignment="1">
      <alignment vertical="center"/>
    </xf>
    <xf numFmtId="206" fontId="71" fillId="0" borderId="106" xfId="3" applyNumberFormat="1" applyFont="1" applyBorder="1" applyAlignment="1">
      <alignment horizontal="center" vertical="center"/>
    </xf>
    <xf numFmtId="0" fontId="56" fillId="0" borderId="97" xfId="3" applyFont="1" applyBorder="1" applyAlignment="1">
      <alignment horizontal="center" vertical="center"/>
    </xf>
    <xf numFmtId="0" fontId="61" fillId="0" borderId="106" xfId="3" applyFont="1" applyBorder="1" applyAlignment="1">
      <alignment vertical="center"/>
    </xf>
    <xf numFmtId="0" fontId="61" fillId="0" borderId="88" xfId="3" applyFont="1" applyBorder="1" applyAlignment="1">
      <alignment horizontal="center" vertical="center"/>
    </xf>
    <xf numFmtId="0" fontId="61" fillId="0" borderId="106" xfId="3" applyFont="1" applyBorder="1" applyAlignment="1">
      <alignment horizontal="center" vertical="center"/>
    </xf>
    <xf numFmtId="0" fontId="74" fillId="0" borderId="0" xfId="4" applyFont="1">
      <alignment vertical="center"/>
    </xf>
    <xf numFmtId="205" fontId="61" fillId="0" borderId="97" xfId="3" applyNumberFormat="1" applyFont="1" applyBorder="1" applyAlignment="1">
      <alignment vertical="center"/>
    </xf>
    <xf numFmtId="0" fontId="61" fillId="0" borderId="88" xfId="3" applyFont="1" applyBorder="1" applyAlignment="1">
      <alignment vertical="center"/>
    </xf>
    <xf numFmtId="0" fontId="56" fillId="0" borderId="97" xfId="3" applyFont="1" applyBorder="1"/>
    <xf numFmtId="0" fontId="36" fillId="0" borderId="11" xfId="3" applyFont="1" applyBorder="1"/>
    <xf numFmtId="0" fontId="36" fillId="0" borderId="6" xfId="3" applyFont="1" applyBorder="1"/>
    <xf numFmtId="0" fontId="36" fillId="0" borderId="13" xfId="3" applyFont="1" applyBorder="1"/>
    <xf numFmtId="0" fontId="36" fillId="0" borderId="14" xfId="3" applyFont="1" applyBorder="1"/>
    <xf numFmtId="0" fontId="54" fillId="0" borderId="6" xfId="0" applyFont="1" applyBorder="1" applyAlignment="1">
      <alignment horizontal="center" vertical="center"/>
    </xf>
    <xf numFmtId="41" fontId="54" fillId="0" borderId="6" xfId="0" applyNumberFormat="1" applyFont="1" applyBorder="1" applyAlignment="1">
      <alignment horizontal="center" vertical="center"/>
    </xf>
    <xf numFmtId="0" fontId="55" fillId="0" borderId="7" xfId="0" applyFont="1" applyBorder="1" applyProtection="1">
      <alignment vertical="center"/>
      <protection locked="0"/>
    </xf>
    <xf numFmtId="0" fontId="54" fillId="0" borderId="0" xfId="0" applyFont="1" applyAlignment="1" applyProtection="1">
      <alignment vertical="center" shrinkToFit="1"/>
      <protection locked="0"/>
    </xf>
    <xf numFmtId="41" fontId="54" fillId="0" borderId="0" xfId="0" applyNumberFormat="1" applyFont="1" applyAlignment="1">
      <alignment horizontal="center" vertical="center" shrinkToFit="1"/>
    </xf>
    <xf numFmtId="0" fontId="54" fillId="0" borderId="0" xfId="0" applyFont="1" applyAlignment="1">
      <alignment horizontal="right" vertical="center" shrinkToFit="1"/>
    </xf>
    <xf numFmtId="0" fontId="54" fillId="0" borderId="8" xfId="0" applyFont="1" applyBorder="1" applyAlignment="1">
      <alignment horizontal="center" vertical="center" shrinkToFit="1"/>
    </xf>
    <xf numFmtId="0" fontId="60" fillId="0" borderId="0" xfId="0" applyFont="1" applyAlignment="1">
      <alignment horizontal="left" vertical="center" shrinkToFit="1"/>
    </xf>
    <xf numFmtId="182" fontId="60" fillId="0" borderId="0" xfId="0" applyNumberFormat="1" applyFont="1" applyAlignment="1">
      <alignment horizontal="center" vertical="center"/>
    </xf>
    <xf numFmtId="177" fontId="54" fillId="0" borderId="0" xfId="0" applyNumberFormat="1" applyFont="1" applyProtection="1">
      <alignment vertical="center"/>
      <protection locked="0"/>
    </xf>
    <xf numFmtId="177" fontId="54" fillId="0" borderId="0" xfId="0" applyNumberFormat="1" applyFont="1" applyAlignment="1">
      <alignment horizontal="right" vertical="center"/>
    </xf>
    <xf numFmtId="177" fontId="75" fillId="0" borderId="0" xfId="0" applyNumberFormat="1" applyFont="1" applyAlignment="1">
      <alignment horizontal="center" vertical="center" wrapText="1"/>
    </xf>
    <xf numFmtId="177" fontId="54" fillId="0" borderId="0" xfId="0" applyNumberFormat="1" applyFont="1" applyAlignment="1" applyProtection="1">
      <alignment horizontal="right" vertical="center"/>
      <protection locked="0"/>
    </xf>
    <xf numFmtId="0" fontId="76" fillId="0" borderId="0" xfId="0" applyFont="1" applyAlignment="1">
      <alignment horizontal="left" vertical="center" shrinkToFit="1"/>
    </xf>
    <xf numFmtId="177" fontId="60" fillId="0" borderId="0" xfId="0" applyNumberFormat="1" applyFont="1" applyAlignment="1">
      <alignment horizontal="right" vertical="center"/>
    </xf>
    <xf numFmtId="177" fontId="60" fillId="0" borderId="0" xfId="0" applyNumberFormat="1" applyFont="1" applyAlignment="1">
      <alignment horizontal="center" vertical="center" wrapText="1"/>
    </xf>
    <xf numFmtId="41" fontId="54" fillId="0" borderId="0" xfId="0" applyNumberFormat="1" applyFont="1" applyAlignment="1">
      <alignment horizontal="right" vertical="center" shrinkToFit="1"/>
    </xf>
    <xf numFmtId="180" fontId="54" fillId="0" borderId="0" xfId="0" applyNumberFormat="1" applyFont="1" applyAlignment="1">
      <alignment horizontal="right" vertical="center" shrinkToFit="1"/>
    </xf>
    <xf numFmtId="179" fontId="54" fillId="0" borderId="0" xfId="0" applyNumberFormat="1" applyFont="1" applyAlignment="1" applyProtection="1">
      <alignment horizontal="center" vertical="center" shrinkToFit="1"/>
      <protection locked="0"/>
    </xf>
    <xf numFmtId="177" fontId="54" fillId="0" borderId="0" xfId="0" applyNumberFormat="1" applyFont="1">
      <alignment vertical="center"/>
    </xf>
    <xf numFmtId="177" fontId="54" fillId="0" borderId="0" xfId="0" applyNumberFormat="1" applyFont="1" applyAlignment="1">
      <alignment horizontal="center" vertical="center"/>
    </xf>
    <xf numFmtId="0" fontId="65" fillId="0" borderId="0" xfId="0" applyFont="1" applyAlignment="1" applyProtection="1">
      <alignment vertical="center" shrinkToFit="1"/>
      <protection locked="0"/>
    </xf>
    <xf numFmtId="0" fontId="65" fillId="0" borderId="0" xfId="0" applyFont="1" applyAlignment="1" applyProtection="1">
      <alignment horizontal="center" vertical="center"/>
      <protection locked="0"/>
    </xf>
    <xf numFmtId="179" fontId="65" fillId="0" borderId="0" xfId="0" applyNumberFormat="1" applyFont="1" applyAlignment="1" applyProtection="1">
      <alignment horizontal="center" vertical="center" shrinkToFit="1"/>
      <protection locked="0"/>
    </xf>
    <xf numFmtId="180" fontId="65" fillId="0" borderId="0" xfId="0" applyNumberFormat="1" applyFont="1" applyAlignment="1">
      <alignment horizontal="right" vertical="center" shrinkToFit="1"/>
    </xf>
    <xf numFmtId="177" fontId="65" fillId="0" borderId="0" xfId="0" applyNumberFormat="1" applyFont="1" applyAlignment="1">
      <alignment horizontal="center" vertical="center"/>
    </xf>
    <xf numFmtId="177" fontId="65" fillId="0" borderId="0" xfId="0" applyNumberFormat="1" applyFont="1" applyAlignment="1" applyProtection="1">
      <alignment horizontal="right" vertical="center"/>
      <protection locked="0"/>
    </xf>
    <xf numFmtId="0" fontId="65" fillId="0" borderId="0" xfId="0" applyFont="1" applyAlignment="1">
      <alignment horizontal="center" vertical="center" shrinkToFit="1"/>
    </xf>
    <xf numFmtId="41" fontId="65" fillId="0" borderId="0" xfId="0" applyNumberFormat="1" applyFont="1" applyAlignment="1">
      <alignment horizontal="right" vertical="center" shrinkToFit="1"/>
    </xf>
    <xf numFmtId="177" fontId="65" fillId="0" borderId="0" xfId="0" applyNumberFormat="1" applyFont="1">
      <alignment vertical="center"/>
    </xf>
    <xf numFmtId="0" fontId="65" fillId="0" borderId="0" xfId="0" applyFont="1" applyAlignment="1">
      <alignment horizontal="center" vertical="center"/>
    </xf>
    <xf numFmtId="0" fontId="54" fillId="0" borderId="7" xfId="0" applyFont="1" applyBorder="1" applyProtection="1">
      <alignment vertical="center"/>
      <protection locked="0"/>
    </xf>
    <xf numFmtId="0" fontId="75" fillId="0" borderId="0" xfId="0" applyFont="1" applyAlignment="1">
      <alignment horizontal="center" vertical="center" wrapText="1"/>
    </xf>
    <xf numFmtId="189" fontId="75" fillId="0" borderId="0" xfId="0" applyNumberFormat="1" applyFont="1" applyAlignment="1">
      <alignment horizontal="center" vertical="center" shrinkToFit="1"/>
    </xf>
    <xf numFmtId="179" fontId="54" fillId="8" borderId="0" xfId="0" applyNumberFormat="1" applyFont="1" applyFill="1" applyAlignment="1" applyProtection="1">
      <alignment horizontal="center" vertical="center" shrinkToFit="1"/>
      <protection locked="0"/>
    </xf>
    <xf numFmtId="180" fontId="54" fillId="8" borderId="0" xfId="0" applyNumberFormat="1" applyFont="1" applyFill="1" applyAlignment="1">
      <alignment horizontal="right" vertical="center" shrinkToFit="1"/>
    </xf>
    <xf numFmtId="0" fontId="54" fillId="8" borderId="0" xfId="0" applyFont="1" applyFill="1" applyAlignment="1" applyProtection="1">
      <alignment horizontal="center" vertical="center"/>
      <protection locked="0"/>
    </xf>
    <xf numFmtId="177" fontId="60" fillId="8" borderId="0" xfId="0" applyNumberFormat="1" applyFont="1" applyFill="1" applyAlignment="1">
      <alignment horizontal="right" vertical="center"/>
    </xf>
    <xf numFmtId="179" fontId="54" fillId="0" borderId="0" xfId="0" applyNumberFormat="1" applyFont="1" applyAlignment="1" applyProtection="1">
      <alignment horizontal="center" vertical="center" wrapText="1" shrinkToFit="1"/>
      <protection locked="0"/>
    </xf>
    <xf numFmtId="0" fontId="54" fillId="8" borderId="0" xfId="0" applyFont="1" applyFill="1" applyAlignment="1" applyProtection="1">
      <alignment horizontal="right" vertical="center"/>
      <protection locked="0"/>
    </xf>
    <xf numFmtId="41" fontId="54" fillId="8" borderId="0" xfId="0" applyNumberFormat="1" applyFont="1" applyFill="1" applyProtection="1">
      <alignment vertical="center"/>
      <protection locked="0"/>
    </xf>
    <xf numFmtId="0" fontId="66" fillId="0" borderId="28" xfId="0" applyFont="1" applyBorder="1" applyAlignment="1">
      <alignment horizontal="center" vertical="center"/>
    </xf>
    <xf numFmtId="0" fontId="66" fillId="0" borderId="0" xfId="0" applyFont="1" applyAlignment="1">
      <alignment horizontal="center" vertical="center" wrapText="1"/>
    </xf>
    <xf numFmtId="0" fontId="66" fillId="0" borderId="0" xfId="0" applyFont="1" applyAlignment="1">
      <alignment horizontal="center" vertical="center"/>
    </xf>
    <xf numFmtId="0" fontId="66" fillId="0" borderId="28" xfId="0" applyFont="1" applyBorder="1" applyAlignment="1">
      <alignment horizontal="center" vertical="center" wrapText="1"/>
    </xf>
    <xf numFmtId="0" fontId="66" fillId="0" borderId="5" xfId="0" applyFont="1" applyBorder="1" applyAlignment="1">
      <alignment horizontal="center" vertical="center" wrapText="1"/>
    </xf>
    <xf numFmtId="0" fontId="66" fillId="0" borderId="1" xfId="0" applyFont="1" applyBorder="1" applyAlignment="1">
      <alignment horizontal="center" vertical="center" wrapText="1"/>
    </xf>
    <xf numFmtId="0" fontId="66" fillId="0" borderId="5" xfId="0" applyFont="1" applyBorder="1" applyAlignment="1">
      <alignment horizontal="center" vertical="center" wrapText="1" shrinkToFit="1"/>
    </xf>
    <xf numFmtId="0" fontId="66" fillId="10" borderId="5" xfId="0" applyFont="1" applyFill="1" applyBorder="1" applyAlignment="1">
      <alignment horizontal="center" vertical="center" wrapText="1" shrinkToFit="1"/>
    </xf>
    <xf numFmtId="0" fontId="66" fillId="0" borderId="11" xfId="0" applyFont="1" applyBorder="1" applyAlignment="1">
      <alignment horizontal="center" vertical="center" wrapText="1"/>
    </xf>
    <xf numFmtId="0" fontId="66" fillId="7" borderId="5" xfId="0" applyFont="1" applyFill="1" applyBorder="1" applyAlignment="1">
      <alignment horizontal="center" vertical="center"/>
    </xf>
    <xf numFmtId="0" fontId="66" fillId="7" borderId="5" xfId="0" applyFont="1" applyFill="1" applyBorder="1" applyAlignment="1">
      <alignment horizontal="center" vertical="center" wrapText="1" shrinkToFit="1"/>
    </xf>
    <xf numFmtId="0" fontId="66" fillId="0" borderId="5" xfId="0" applyFont="1" applyBorder="1" applyAlignment="1">
      <alignment horizontal="right" vertical="center" shrinkToFit="1"/>
    </xf>
    <xf numFmtId="0" fontId="66" fillId="0" borderId="5" xfId="0" applyFont="1" applyBorder="1" applyAlignment="1">
      <alignment horizontal="center" vertical="center" shrinkToFit="1"/>
    </xf>
    <xf numFmtId="0" fontId="66" fillId="0" borderId="5" xfId="0" applyFont="1" applyBorder="1" applyAlignment="1">
      <alignment vertical="center" shrinkToFit="1"/>
    </xf>
    <xf numFmtId="0" fontId="66" fillId="0" borderId="5" xfId="0" applyFont="1" applyBorder="1" applyAlignment="1">
      <alignment horizontal="right" vertical="center" wrapText="1" shrinkToFit="1"/>
    </xf>
    <xf numFmtId="0" fontId="78" fillId="0" borderId="5" xfId="0" applyFont="1" applyBorder="1" applyAlignment="1">
      <alignment horizontal="center" vertical="center" shrinkToFit="1"/>
    </xf>
    <xf numFmtId="0" fontId="66" fillId="0" borderId="11" xfId="0" applyFont="1" applyBorder="1" applyAlignment="1">
      <alignment horizontal="center" vertical="center"/>
    </xf>
    <xf numFmtId="0" fontId="77" fillId="0" borderId="5" xfId="0" applyFont="1" applyBorder="1" applyAlignment="1">
      <alignment horizontal="center" vertical="center" wrapText="1" shrinkToFit="1"/>
    </xf>
    <xf numFmtId="0" fontId="66" fillId="0" borderId="5" xfId="0" applyFont="1" applyBorder="1" applyAlignment="1">
      <alignment horizontal="right" vertical="center"/>
    </xf>
    <xf numFmtId="9" fontId="66" fillId="0" borderId="1" xfId="0" applyNumberFormat="1" applyFont="1" applyBorder="1" applyAlignment="1">
      <alignment horizontal="center" vertical="center" wrapText="1"/>
    </xf>
    <xf numFmtId="181" fontId="66" fillId="0" borderId="1" xfId="0" applyNumberFormat="1" applyFont="1" applyBorder="1" applyAlignment="1">
      <alignment horizontal="center" vertical="center" wrapText="1"/>
    </xf>
    <xf numFmtId="0" fontId="66" fillId="5" borderId="34" xfId="0" applyFont="1" applyFill="1" applyBorder="1" applyAlignment="1">
      <alignment horizontal="center" vertical="center" wrapText="1"/>
    </xf>
    <xf numFmtId="0" fontId="77" fillId="6" borderId="34" xfId="0" applyFont="1" applyFill="1" applyBorder="1" applyAlignment="1">
      <alignment horizontal="center" vertical="center" wrapText="1"/>
    </xf>
    <xf numFmtId="0" fontId="66" fillId="0" borderId="11" xfId="0" applyFont="1" applyBorder="1" applyAlignment="1">
      <alignment horizontal="center" vertical="center" wrapText="1" shrinkToFit="1"/>
    </xf>
    <xf numFmtId="9" fontId="66" fillId="0" borderId="1" xfId="0" applyNumberFormat="1" applyFont="1" applyBorder="1" applyAlignment="1">
      <alignment horizontal="center" vertical="center" shrinkToFit="1"/>
    </xf>
    <xf numFmtId="0" fontId="66" fillId="0" borderId="35" xfId="0" applyFont="1" applyBorder="1" applyAlignment="1">
      <alignment horizontal="center" vertical="center" wrapText="1"/>
    </xf>
    <xf numFmtId="0" fontId="77" fillId="6" borderId="35" xfId="0" applyFont="1" applyFill="1" applyBorder="1" applyAlignment="1">
      <alignment horizontal="right" vertical="center" wrapText="1"/>
    </xf>
    <xf numFmtId="9" fontId="66" fillId="0" borderId="35" xfId="0" applyNumberFormat="1" applyFont="1" applyBorder="1" applyAlignment="1">
      <alignment horizontal="center" vertical="center" wrapText="1"/>
    </xf>
    <xf numFmtId="0" fontId="77" fillId="6" borderId="35" xfId="0" applyFont="1" applyFill="1" applyBorder="1" applyAlignment="1">
      <alignment horizontal="center" vertical="center" wrapText="1"/>
    </xf>
    <xf numFmtId="0" fontId="66" fillId="0" borderId="35" xfId="0" applyFont="1" applyBorder="1" applyAlignment="1">
      <alignment horizontal="center" vertical="center" shrinkToFit="1"/>
    </xf>
    <xf numFmtId="0" fontId="77" fillId="6" borderId="5" xfId="0" applyFont="1" applyFill="1" applyBorder="1" applyAlignment="1">
      <alignment horizontal="right" vertical="center" wrapText="1"/>
    </xf>
    <xf numFmtId="9" fontId="66" fillId="0" borderId="5" xfId="0" applyNumberFormat="1" applyFont="1" applyBorder="1" applyAlignment="1">
      <alignment horizontal="center" vertical="center" wrapText="1"/>
    </xf>
    <xf numFmtId="0" fontId="77" fillId="6" borderId="5" xfId="0" applyFont="1" applyFill="1" applyBorder="1" applyAlignment="1">
      <alignment horizontal="center" vertical="center" wrapText="1"/>
    </xf>
    <xf numFmtId="0" fontId="66" fillId="0" borderId="1" xfId="0" applyFont="1" applyBorder="1" applyAlignment="1">
      <alignment horizontal="center" vertical="center" shrinkToFit="1"/>
    </xf>
    <xf numFmtId="0" fontId="77" fillId="0" borderId="11" xfId="0" applyFont="1" applyBorder="1" applyAlignment="1">
      <alignment horizontal="center" vertical="center" wrapText="1" shrinkToFit="1"/>
    </xf>
    <xf numFmtId="0" fontId="66" fillId="0" borderId="11" xfId="0" applyFont="1" applyBorder="1" applyAlignment="1">
      <alignment horizontal="right" vertical="center"/>
    </xf>
    <xf numFmtId="0" fontId="66" fillId="0" borderId="13" xfId="0" applyFont="1" applyBorder="1" applyAlignment="1">
      <alignment horizontal="center" vertical="center"/>
    </xf>
    <xf numFmtId="0" fontId="77" fillId="0" borderId="35" xfId="0" applyFont="1" applyBorder="1" applyAlignment="1">
      <alignment horizontal="center" vertical="center" wrapText="1" shrinkToFit="1"/>
    </xf>
    <xf numFmtId="0" fontId="66" fillId="0" borderId="0" xfId="0" applyFont="1" applyAlignment="1">
      <alignment horizontal="right" vertical="center"/>
    </xf>
    <xf numFmtId="0" fontId="66" fillId="0" borderId="28" xfId="0" applyFont="1" applyBorder="1" applyAlignment="1">
      <alignment horizontal="center" vertical="center" wrapText="1" shrinkToFit="1"/>
    </xf>
    <xf numFmtId="0" fontId="79" fillId="0" borderId="0" xfId="0" applyFont="1" applyAlignment="1">
      <alignment horizontal="center" vertical="center"/>
    </xf>
    <xf numFmtId="0" fontId="77" fillId="0" borderId="5" xfId="0" applyFont="1" applyBorder="1" applyAlignment="1">
      <alignment horizontal="center" vertical="center"/>
    </xf>
    <xf numFmtId="0" fontId="78" fillId="0" borderId="11" xfId="0" applyFont="1" applyBorder="1" applyAlignment="1">
      <alignment horizontal="center" vertical="center" wrapText="1"/>
    </xf>
    <xf numFmtId="0" fontId="78" fillId="0" borderId="5" xfId="0" applyFont="1" applyBorder="1" applyAlignment="1">
      <alignment horizontal="center" vertical="center" wrapText="1"/>
    </xf>
    <xf numFmtId="9" fontId="78" fillId="0" borderId="1" xfId="0" applyNumberFormat="1" applyFont="1" applyBorder="1" applyAlignment="1">
      <alignment horizontal="center" vertical="center" shrinkToFit="1"/>
    </xf>
    <xf numFmtId="0" fontId="78" fillId="0" borderId="35" xfId="0" applyFont="1" applyBorder="1" applyAlignment="1">
      <alignment horizontal="center" vertical="center" shrinkToFit="1"/>
    </xf>
    <xf numFmtId="0" fontId="66" fillId="0" borderId="35" xfId="0" applyFont="1" applyBorder="1" applyAlignment="1">
      <alignment horizontal="right" vertical="center"/>
    </xf>
    <xf numFmtId="0" fontId="66" fillId="0" borderId="35" xfId="0" applyFont="1" applyBorder="1" applyAlignment="1">
      <alignment horizontal="center" vertical="center"/>
    </xf>
    <xf numFmtId="0" fontId="66" fillId="0" borderId="1" xfId="0" applyFont="1" applyBorder="1" applyAlignment="1">
      <alignment horizontal="center" vertical="center"/>
    </xf>
    <xf numFmtId="0" fontId="66" fillId="0" borderId="5" xfId="0" applyFont="1" applyBorder="1" applyAlignment="1">
      <alignment vertical="center" wrapText="1"/>
    </xf>
    <xf numFmtId="0" fontId="66" fillId="0" borderId="36" xfId="0" applyFont="1" applyBorder="1" applyAlignment="1">
      <alignment horizontal="center" vertical="center" wrapText="1"/>
    </xf>
    <xf numFmtId="0" fontId="77" fillId="6" borderId="36" xfId="0" applyFont="1" applyFill="1" applyBorder="1" applyAlignment="1">
      <alignment horizontal="right" vertical="center" wrapText="1"/>
    </xf>
    <xf numFmtId="9" fontId="66" fillId="0" borderId="36" xfId="0" applyNumberFormat="1" applyFont="1" applyBorder="1" applyAlignment="1">
      <alignment horizontal="center" vertical="center" wrapText="1"/>
    </xf>
    <xf numFmtId="0" fontId="77" fillId="6" borderId="36" xfId="0" applyFont="1" applyFill="1" applyBorder="1" applyAlignment="1">
      <alignment horizontal="center" vertical="center" wrapText="1"/>
    </xf>
    <xf numFmtId="0" fontId="66" fillId="0" borderId="11" xfId="0" applyFont="1" applyBorder="1" applyAlignment="1">
      <alignment horizontal="center" vertical="center" shrinkToFit="1"/>
    </xf>
    <xf numFmtId="0" fontId="66" fillId="0" borderId="0" xfId="0" applyFont="1" applyAlignment="1"/>
    <xf numFmtId="0" fontId="66" fillId="0" borderId="6" xfId="0" applyFont="1" applyBorder="1" applyAlignment="1"/>
    <xf numFmtId="0" fontId="66" fillId="7" borderId="5" xfId="0" applyFont="1" applyFill="1" applyBorder="1" applyAlignment="1">
      <alignment vertical="center" wrapText="1" shrinkToFit="1"/>
    </xf>
    <xf numFmtId="0" fontId="66" fillId="5" borderId="5" xfId="0" applyFont="1" applyFill="1" applyBorder="1" applyAlignment="1">
      <alignment horizontal="center" vertical="center" wrapText="1"/>
    </xf>
    <xf numFmtId="0" fontId="66" fillId="5" borderId="5" xfId="0" applyFont="1" applyFill="1" applyBorder="1" applyAlignment="1">
      <alignment horizontal="center" vertical="center" wrapText="1" shrinkToFit="1"/>
    </xf>
    <xf numFmtId="0" fontId="66" fillId="5" borderId="5" xfId="0" applyFont="1" applyFill="1" applyBorder="1" applyAlignment="1">
      <alignment horizontal="right" vertical="center" shrinkToFit="1"/>
    </xf>
    <xf numFmtId="0" fontId="66" fillId="5" borderId="5" xfId="0" applyFont="1" applyFill="1" applyBorder="1" applyAlignment="1">
      <alignment horizontal="center" vertical="center"/>
    </xf>
    <xf numFmtId="210" fontId="66" fillId="0" borderId="5" xfId="0" applyNumberFormat="1" applyFont="1" applyBorder="1" applyAlignment="1">
      <alignment horizontal="center" vertical="center" shrinkToFit="1"/>
    </xf>
    <xf numFmtId="0" fontId="66" fillId="0" borderId="0" xfId="0" applyFont="1" applyAlignment="1">
      <alignment horizontal="center"/>
    </xf>
    <xf numFmtId="0" fontId="66" fillId="0" borderId="1" xfId="0" applyFont="1" applyBorder="1" applyAlignment="1">
      <alignment horizontal="center" vertical="center" wrapText="1" shrinkToFit="1"/>
    </xf>
    <xf numFmtId="0" fontId="66" fillId="0" borderId="1" xfId="0" applyFont="1" applyBorder="1" applyAlignment="1">
      <alignment horizontal="right" vertical="center"/>
    </xf>
    <xf numFmtId="181" fontId="66" fillId="0" borderId="1" xfId="0" applyNumberFormat="1" applyFont="1" applyBorder="1" applyAlignment="1">
      <alignment horizontal="center" vertical="center" shrinkToFit="1"/>
    </xf>
    <xf numFmtId="0" fontId="66" fillId="0" borderId="34" xfId="0" applyFont="1" applyBorder="1" applyAlignment="1">
      <alignment horizontal="center" vertical="center" wrapText="1" shrinkToFit="1"/>
    </xf>
    <xf numFmtId="0" fontId="66" fillId="0" borderId="34" xfId="0" applyFont="1" applyBorder="1" applyAlignment="1">
      <alignment horizontal="right" vertical="center"/>
    </xf>
    <xf numFmtId="0" fontId="66" fillId="0" borderId="34" xfId="0" applyFont="1" applyBorder="1" applyAlignment="1">
      <alignment horizontal="center" vertical="center"/>
    </xf>
    <xf numFmtId="0" fontId="66" fillId="0" borderId="34" xfId="0" applyFont="1" applyBorder="1" applyAlignment="1">
      <alignment horizontal="center" vertical="center" shrinkToFit="1"/>
    </xf>
    <xf numFmtId="0" fontId="66" fillId="6" borderId="34" xfId="0" applyFont="1" applyFill="1" applyBorder="1" applyAlignment="1">
      <alignment horizontal="center" vertical="center" wrapText="1"/>
    </xf>
    <xf numFmtId="0" fontId="66" fillId="6" borderId="34" xfId="0" applyFont="1" applyFill="1" applyBorder="1" applyAlignment="1">
      <alignment horizontal="center" vertical="center" shrinkToFit="1"/>
    </xf>
    <xf numFmtId="189" fontId="66" fillId="6" borderId="35" xfId="0" applyNumberFormat="1" applyFont="1" applyFill="1" applyBorder="1" applyAlignment="1">
      <alignment horizontal="right" vertical="center" wrapText="1"/>
    </xf>
    <xf numFmtId="0" fontId="66" fillId="5" borderId="35" xfId="0" applyFont="1" applyFill="1" applyBorder="1" applyAlignment="1">
      <alignment horizontal="center" vertical="center" wrapText="1"/>
    </xf>
    <xf numFmtId="0" fontId="66" fillId="6" borderId="35" xfId="0" applyFont="1" applyFill="1" applyBorder="1" applyAlignment="1">
      <alignment horizontal="center" vertical="center" wrapText="1"/>
    </xf>
    <xf numFmtId="211" fontId="66" fillId="0" borderId="35" xfId="0" applyNumberFormat="1" applyFont="1" applyBorder="1" applyAlignment="1">
      <alignment horizontal="center" vertical="center" shrinkToFit="1"/>
    </xf>
    <xf numFmtId="189" fontId="66" fillId="6" borderId="5" xfId="0" applyNumberFormat="1" applyFont="1" applyFill="1" applyBorder="1" applyAlignment="1">
      <alignment horizontal="right" vertical="center" wrapText="1"/>
    </xf>
    <xf numFmtId="0" fontId="66" fillId="6" borderId="5" xfId="0" applyFont="1" applyFill="1" applyBorder="1" applyAlignment="1">
      <alignment horizontal="center" vertical="center" wrapText="1"/>
    </xf>
    <xf numFmtId="211" fontId="66" fillId="0" borderId="5" xfId="0" applyNumberFormat="1" applyFont="1" applyBorder="1" applyAlignment="1">
      <alignment horizontal="center" vertical="center" shrinkToFit="1"/>
    </xf>
    <xf numFmtId="189" fontId="66" fillId="0" borderId="35" xfId="0" applyNumberFormat="1" applyFont="1" applyBorder="1" applyAlignment="1">
      <alignment horizontal="right" vertical="center" wrapText="1"/>
    </xf>
    <xf numFmtId="189" fontId="66" fillId="0" borderId="35" xfId="0" applyNumberFormat="1" applyFont="1" applyBorder="1" applyAlignment="1">
      <alignment horizontal="center" vertical="center" wrapText="1"/>
    </xf>
    <xf numFmtId="0" fontId="59" fillId="0" borderId="0" xfId="0" applyFont="1" applyAlignment="1"/>
    <xf numFmtId="0" fontId="59" fillId="0" borderId="0" xfId="0" applyFont="1" applyAlignment="1">
      <alignment horizontal="right"/>
    </xf>
    <xf numFmtId="0" fontId="59" fillId="0" borderId="0" xfId="0" applyFont="1" applyAlignment="1">
      <alignment horizontal="center"/>
    </xf>
    <xf numFmtId="0" fontId="56" fillId="0" borderId="0" xfId="0" applyFont="1" applyAlignment="1">
      <alignment horizontal="center" vertical="center"/>
    </xf>
    <xf numFmtId="0" fontId="59" fillId="0" borderId="0" xfId="0" applyFont="1" applyAlignment="1">
      <alignment horizontal="right" shrinkToFit="1"/>
    </xf>
    <xf numFmtId="9" fontId="59" fillId="0" borderId="0" xfId="0" applyNumberFormat="1" applyFont="1" applyAlignment="1"/>
    <xf numFmtId="0" fontId="52" fillId="0" borderId="2" xfId="0" applyFont="1" applyBorder="1" applyAlignment="1">
      <alignment horizontal="center" vertical="center"/>
    </xf>
    <xf numFmtId="0" fontId="52" fillId="0" borderId="4" xfId="0" applyFont="1" applyBorder="1" applyAlignment="1">
      <alignment horizontal="center" vertical="center"/>
    </xf>
    <xf numFmtId="0" fontId="31" fillId="0" borderId="18" xfId="0" applyFont="1" applyBorder="1" applyAlignment="1">
      <alignment horizontal="center" vertical="center"/>
    </xf>
    <xf numFmtId="0" fontId="36" fillId="0" borderId="2" xfId="0" applyFont="1" applyBorder="1" applyAlignment="1">
      <alignment horizontal="center" vertical="center"/>
    </xf>
    <xf numFmtId="41" fontId="31" fillId="8" borderId="2" xfId="0" applyNumberFormat="1" applyFont="1" applyFill="1" applyBorder="1" applyAlignment="1">
      <alignment horizontal="center" vertical="center"/>
    </xf>
    <xf numFmtId="41" fontId="31" fillId="0" borderId="2" xfId="0" applyNumberFormat="1" applyFont="1" applyBorder="1" applyAlignment="1">
      <alignment horizontal="center" vertical="center"/>
    </xf>
    <xf numFmtId="0" fontId="71" fillId="0" borderId="15" xfId="0" applyFont="1" applyBorder="1" applyAlignment="1">
      <alignment horizontal="center" vertical="center"/>
    </xf>
    <xf numFmtId="0" fontId="36" fillId="0" borderId="19" xfId="0" applyFont="1" applyBorder="1" applyAlignment="1">
      <alignment horizontal="center" vertical="center"/>
    </xf>
    <xf numFmtId="0" fontId="36" fillId="0" borderId="3" xfId="0" applyFont="1" applyBorder="1" applyAlignment="1">
      <alignment horizontal="center" vertical="center"/>
    </xf>
    <xf numFmtId="41" fontId="31" fillId="8" borderId="3" xfId="0" applyNumberFormat="1" applyFont="1" applyFill="1" applyBorder="1" applyAlignment="1">
      <alignment horizontal="center" vertical="center"/>
    </xf>
    <xf numFmtId="41" fontId="31" fillId="0" borderId="3" xfId="0" applyNumberFormat="1" applyFont="1" applyBorder="1" applyAlignment="1">
      <alignment horizontal="center" vertical="center"/>
    </xf>
    <xf numFmtId="0" fontId="71" fillId="0" borderId="16" xfId="0" applyFont="1" applyBorder="1" applyAlignment="1">
      <alignment horizontal="center" vertical="center"/>
    </xf>
    <xf numFmtId="0" fontId="36" fillId="0" borderId="134" xfId="0" applyFont="1" applyBorder="1" applyAlignment="1">
      <alignment horizontal="center" vertical="center"/>
    </xf>
    <xf numFmtId="41" fontId="31" fillId="8" borderId="69" xfId="0" applyNumberFormat="1" applyFont="1" applyFill="1" applyBorder="1" applyAlignment="1">
      <alignment horizontal="center" vertical="center"/>
    </xf>
    <xf numFmtId="41" fontId="31" fillId="0" borderId="69" xfId="0" applyNumberFormat="1" applyFont="1" applyBorder="1" applyAlignment="1">
      <alignment horizontal="center" vertical="center"/>
    </xf>
    <xf numFmtId="0" fontId="71" fillId="0" borderId="71" xfId="0" applyFont="1" applyBorder="1" applyAlignment="1">
      <alignment horizontal="center" vertical="center"/>
    </xf>
    <xf numFmtId="0" fontId="36" fillId="0" borderId="135" xfId="0" applyFont="1" applyBorder="1" applyAlignment="1">
      <alignment horizontal="center" vertical="center"/>
    </xf>
    <xf numFmtId="0" fontId="36" fillId="0" borderId="4" xfId="0" applyFont="1" applyBorder="1" applyAlignment="1">
      <alignment horizontal="center" vertical="center"/>
    </xf>
    <xf numFmtId="41" fontId="31" fillId="8" borderId="4" xfId="0" applyNumberFormat="1" applyFont="1" applyFill="1" applyBorder="1" applyAlignment="1">
      <alignment horizontal="center" vertical="center"/>
    </xf>
    <xf numFmtId="41" fontId="31" fillId="0" borderId="4" xfId="0" applyNumberFormat="1" applyFont="1" applyBorder="1" applyAlignment="1">
      <alignment horizontal="center" vertical="center"/>
    </xf>
    <xf numFmtId="0" fontId="71" fillId="0" borderId="17" xfId="0" applyFont="1" applyBorder="1" applyAlignment="1">
      <alignment horizontal="center" vertical="center"/>
    </xf>
    <xf numFmtId="0" fontId="36" fillId="0" borderId="136" xfId="0" applyFont="1" applyBorder="1" applyAlignment="1">
      <alignment horizontal="center" vertical="center"/>
    </xf>
    <xf numFmtId="0" fontId="80" fillId="0" borderId="15" xfId="0" applyFont="1" applyBorder="1" applyAlignment="1">
      <alignment horizontal="center" vertical="center"/>
    </xf>
    <xf numFmtId="0" fontId="31" fillId="0" borderId="19" xfId="0" applyFont="1" applyBorder="1" applyAlignment="1">
      <alignment horizontal="center" vertical="center"/>
    </xf>
    <xf numFmtId="0" fontId="36" fillId="0" borderId="105" xfId="0" applyFont="1" applyBorder="1" applyAlignment="1">
      <alignment horizontal="center" vertical="center"/>
    </xf>
    <xf numFmtId="0" fontId="36" fillId="0" borderId="19" xfId="0" applyFont="1" applyBorder="1" applyAlignment="1">
      <alignment horizontal="center" vertical="center" shrinkToFit="1"/>
    </xf>
    <xf numFmtId="0" fontId="36" fillId="0" borderId="121" xfId="0" applyFont="1" applyBorder="1" applyAlignment="1">
      <alignment horizontal="center" vertical="center"/>
    </xf>
    <xf numFmtId="0" fontId="36" fillId="0" borderId="137" xfId="0" applyFont="1" applyBorder="1" applyAlignment="1">
      <alignment horizontal="center" vertical="center"/>
    </xf>
    <xf numFmtId="0" fontId="36" fillId="0" borderId="124" xfId="0" applyFont="1" applyBorder="1" applyAlignment="1">
      <alignment horizontal="center" vertical="center"/>
    </xf>
    <xf numFmtId="0" fontId="71" fillId="0" borderId="57" xfId="0" applyFont="1" applyBorder="1" applyAlignment="1">
      <alignment horizontal="center" vertical="center"/>
    </xf>
    <xf numFmtId="0" fontId="50" fillId="0" borderId="19" xfId="0" applyFont="1" applyBorder="1" applyAlignment="1">
      <alignment horizontal="center" vertical="center"/>
    </xf>
    <xf numFmtId="0" fontId="36" fillId="0" borderId="88" xfId="0" applyFont="1" applyBorder="1" applyAlignment="1">
      <alignment horizontal="center" vertical="center"/>
    </xf>
    <xf numFmtId="41" fontId="31" fillId="8" borderId="128" xfId="0" applyNumberFormat="1" applyFont="1" applyFill="1" applyBorder="1" applyAlignment="1">
      <alignment horizontal="center" vertical="center"/>
    </xf>
    <xf numFmtId="41" fontId="31" fillId="0" borderId="128" xfId="0" applyNumberFormat="1" applyFont="1" applyBorder="1" applyAlignment="1">
      <alignment horizontal="center" vertical="center"/>
    </xf>
    <xf numFmtId="0" fontId="50" fillId="0" borderId="107" xfId="0" applyFont="1" applyBorder="1" applyAlignment="1">
      <alignment horizontal="center" vertical="center"/>
    </xf>
    <xf numFmtId="0" fontId="50" fillId="0" borderId="134" xfId="0" applyFont="1" applyBorder="1" applyAlignment="1">
      <alignment horizontal="center" vertical="center"/>
    </xf>
    <xf numFmtId="0" fontId="50" fillId="0" borderId="25" xfId="0" applyFont="1" applyBorder="1" applyAlignment="1">
      <alignment horizontal="center" vertical="center"/>
    </xf>
    <xf numFmtId="0" fontId="50" fillId="0" borderId="135" xfId="0" applyFont="1" applyBorder="1" applyAlignment="1">
      <alignment horizontal="center" vertical="center"/>
    </xf>
    <xf numFmtId="0" fontId="36" fillId="0" borderId="92" xfId="0" applyFont="1" applyBorder="1" applyAlignment="1">
      <alignment horizontal="center" vertical="center"/>
    </xf>
    <xf numFmtId="0" fontId="50" fillId="0" borderId="111" xfId="0" applyFont="1" applyBorder="1" applyAlignment="1">
      <alignment horizontal="center" vertical="center"/>
    </xf>
    <xf numFmtId="0" fontId="81" fillId="0" borderId="0" xfId="0" applyFont="1" applyAlignment="1">
      <alignment horizontal="center" vertical="center"/>
    </xf>
    <xf numFmtId="0" fontId="78" fillId="0" borderId="11" xfId="0" applyFont="1" applyBorder="1" applyAlignment="1">
      <alignment horizontal="center" vertical="center" wrapText="1" shrinkToFit="1"/>
    </xf>
    <xf numFmtId="0" fontId="78" fillId="0" borderId="5" xfId="0" applyFont="1" applyBorder="1" applyAlignment="1">
      <alignment horizontal="center" vertical="center" wrapText="1" shrinkToFit="1"/>
    </xf>
    <xf numFmtId="0" fontId="82" fillId="0" borderId="0" xfId="0" applyFont="1" applyAlignment="1">
      <alignment horizontal="left" vertical="center" shrinkToFit="1"/>
    </xf>
    <xf numFmtId="182" fontId="82" fillId="0" borderId="0" xfId="0" applyNumberFormat="1" applyFont="1" applyAlignment="1">
      <alignment horizontal="center" vertical="center"/>
    </xf>
    <xf numFmtId="0" fontId="36" fillId="0" borderId="0" xfId="0" applyFont="1" applyAlignment="1">
      <alignment horizontal="left" vertical="center" wrapText="1"/>
    </xf>
    <xf numFmtId="0" fontId="36" fillId="0" borderId="0" xfId="0" applyFont="1" applyAlignment="1">
      <alignment horizontal="center" vertical="center" wrapText="1"/>
    </xf>
    <xf numFmtId="41" fontId="36" fillId="0" borderId="0" xfId="1" applyFont="1" applyFill="1" applyBorder="1" applyAlignment="1">
      <alignment vertical="center"/>
    </xf>
    <xf numFmtId="41" fontId="36" fillId="0" borderId="0" xfId="1" applyFont="1" applyFill="1" applyBorder="1" applyAlignment="1">
      <alignment horizontal="right" vertical="center"/>
    </xf>
    <xf numFmtId="0" fontId="36" fillId="0" borderId="28" xfId="0" applyFont="1" applyBorder="1" applyAlignment="1" applyProtection="1">
      <alignment horizontal="center" vertical="center" wrapText="1"/>
      <protection locked="0"/>
    </xf>
    <xf numFmtId="41" fontId="54" fillId="0" borderId="5" xfId="0" applyNumberFormat="1" applyFont="1" applyBorder="1">
      <alignment vertical="center"/>
    </xf>
    <xf numFmtId="184" fontId="36" fillId="0" borderId="0" xfId="0" applyNumberFormat="1" applyFont="1" applyAlignment="1">
      <alignment horizontal="center" vertical="center"/>
    </xf>
    <xf numFmtId="0" fontId="66" fillId="0" borderId="14" xfId="0" applyFont="1" applyBorder="1" applyAlignment="1">
      <alignment horizontal="center" vertical="center" wrapText="1"/>
    </xf>
    <xf numFmtId="189" fontId="67" fillId="0" borderId="11" xfId="0" applyNumberFormat="1" applyFont="1" applyBorder="1" applyAlignment="1">
      <alignment horizontal="center" vertical="center" wrapText="1"/>
    </xf>
    <xf numFmtId="0" fontId="66" fillId="0" borderId="36" xfId="0" applyFont="1" applyBorder="1" applyAlignment="1">
      <alignment horizontal="center" vertical="center" shrinkToFit="1"/>
    </xf>
    <xf numFmtId="0" fontId="66" fillId="10" borderId="5" xfId="0" applyFont="1" applyFill="1" applyBorder="1" applyAlignment="1">
      <alignment horizontal="center" vertical="center" wrapText="1"/>
    </xf>
    <xf numFmtId="0" fontId="66" fillId="10" borderId="28" xfId="0" applyFont="1" applyFill="1" applyBorder="1" applyAlignment="1">
      <alignment horizontal="center" vertical="center" wrapText="1"/>
    </xf>
    <xf numFmtId="41" fontId="54" fillId="0" borderId="0" xfId="0" applyNumberFormat="1" applyFont="1" applyAlignment="1">
      <alignment horizontal="left" vertical="center" shrinkToFit="1"/>
    </xf>
    <xf numFmtId="0" fontId="66" fillId="0" borderId="38" xfId="0" applyFont="1" applyBorder="1" applyAlignment="1">
      <alignment vertical="center" wrapText="1"/>
    </xf>
    <xf numFmtId="41" fontId="83" fillId="0" borderId="5" xfId="0" applyNumberFormat="1" applyFont="1" applyBorder="1" applyProtection="1">
      <alignment vertical="center"/>
      <protection locked="0"/>
    </xf>
    <xf numFmtId="41" fontId="83" fillId="0" borderId="5" xfId="0" applyNumberFormat="1"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41" fontId="83" fillId="0" borderId="5" xfId="2" applyFont="1" applyFill="1" applyBorder="1" applyAlignment="1">
      <alignment horizontal="center" vertical="center" shrinkToFit="1"/>
    </xf>
    <xf numFmtId="184" fontId="83" fillId="0" borderId="5" xfId="0" applyNumberFormat="1" applyFont="1" applyBorder="1" applyAlignment="1">
      <alignment horizontal="right" vertical="center"/>
    </xf>
    <xf numFmtId="184" fontId="83" fillId="0" borderId="5" xfId="0" applyNumberFormat="1" applyFont="1" applyBorder="1" applyAlignment="1" applyProtection="1">
      <alignment horizontal="right" vertical="center"/>
      <protection locked="0"/>
    </xf>
    <xf numFmtId="184" fontId="83" fillId="0" borderId="5" xfId="0" applyNumberFormat="1" applyFont="1" applyBorder="1" applyProtection="1">
      <alignment vertical="center"/>
      <protection locked="0"/>
    </xf>
    <xf numFmtId="0" fontId="83" fillId="0" borderId="28" xfId="0" applyFont="1" applyBorder="1" applyAlignment="1" applyProtection="1">
      <alignment horizontal="center" vertical="center"/>
      <protection locked="0"/>
    </xf>
    <xf numFmtId="0" fontId="83" fillId="0" borderId="5" xfId="0" applyFont="1" applyBorder="1" applyProtection="1">
      <alignment vertical="center"/>
      <protection locked="0"/>
    </xf>
    <xf numFmtId="38" fontId="83" fillId="0" borderId="5" xfId="0" applyNumberFormat="1" applyFont="1" applyBorder="1" applyAlignment="1">
      <alignment horizontal="right" vertical="center"/>
    </xf>
    <xf numFmtId="0" fontId="33" fillId="0" borderId="0" xfId="0" applyFont="1" applyAlignment="1" applyProtection="1">
      <alignment horizontal="center" vertical="center"/>
      <protection locked="0"/>
    </xf>
    <xf numFmtId="0" fontId="34" fillId="0" borderId="0" xfId="0" applyFont="1" applyAlignment="1" applyProtection="1">
      <alignment horizontal="center" vertical="center"/>
      <protection locked="0"/>
    </xf>
    <xf numFmtId="0" fontId="35" fillId="0" borderId="0" xfId="0" applyFont="1" applyAlignment="1" applyProtection="1">
      <alignment horizontal="center" vertical="center"/>
      <protection locked="0"/>
    </xf>
    <xf numFmtId="0" fontId="35" fillId="0" borderId="9" xfId="0" applyFont="1" applyBorder="1" applyAlignment="1">
      <alignment horizontal="center" vertical="center"/>
    </xf>
    <xf numFmtId="0" fontId="35" fillId="0" borderId="10" xfId="0" applyFont="1" applyBorder="1" applyAlignment="1">
      <alignment horizontal="center" vertical="center"/>
    </xf>
    <xf numFmtId="0" fontId="35" fillId="0" borderId="39" xfId="0" applyFont="1" applyBorder="1" applyAlignment="1">
      <alignment horizontal="center" vertical="center"/>
    </xf>
    <xf numFmtId="0" fontId="35" fillId="0" borderId="7" xfId="0" applyFont="1" applyBorder="1" applyAlignment="1">
      <alignment horizontal="center" vertical="center"/>
    </xf>
    <xf numFmtId="0" fontId="35" fillId="0" borderId="0" xfId="0" applyFont="1" applyAlignment="1">
      <alignment horizontal="center" vertical="center"/>
    </xf>
    <xf numFmtId="0" fontId="35" fillId="0" borderId="8" xfId="0" applyFont="1" applyBorder="1" applyAlignment="1">
      <alignment horizontal="center" vertical="center"/>
    </xf>
    <xf numFmtId="0" fontId="35" fillId="0" borderId="13" xfId="0" applyFont="1" applyBorder="1" applyAlignment="1">
      <alignment horizontal="center" vertical="center"/>
    </xf>
    <xf numFmtId="0" fontId="35" fillId="0" borderId="6" xfId="0" applyFont="1" applyBorder="1" applyAlignment="1">
      <alignment horizontal="center" vertical="center"/>
    </xf>
    <xf numFmtId="0" fontId="35" fillId="0" borderId="14" xfId="0" applyFont="1" applyBorder="1" applyAlignment="1">
      <alignment horizontal="center" vertical="center"/>
    </xf>
    <xf numFmtId="0" fontId="30" fillId="0" borderId="10" xfId="0" applyFont="1" applyBorder="1" applyAlignment="1">
      <alignment horizontal="center" vertical="center"/>
    </xf>
    <xf numFmtId="0" fontId="30" fillId="0" borderId="0" xfId="0" applyFont="1" applyAlignment="1">
      <alignment horizontal="center" vertical="center"/>
    </xf>
    <xf numFmtId="0" fontId="37" fillId="0" borderId="10" xfId="0" applyFont="1" applyBorder="1" applyAlignment="1">
      <alignment horizontal="left" vertical="top"/>
    </xf>
    <xf numFmtId="0" fontId="37" fillId="0" borderId="39" xfId="0" applyFont="1" applyBorder="1" applyAlignment="1">
      <alignment horizontal="left" vertical="top"/>
    </xf>
    <xf numFmtId="0" fontId="37" fillId="0" borderId="0" xfId="0" applyFont="1" applyAlignment="1">
      <alignment horizontal="left" vertical="top"/>
    </xf>
    <xf numFmtId="0" fontId="37" fillId="0" borderId="8" xfId="0" applyFont="1" applyBorder="1" applyAlignment="1">
      <alignment horizontal="left" vertical="top"/>
    </xf>
    <xf numFmtId="0" fontId="38" fillId="0" borderId="40" xfId="0" applyFont="1" applyBorder="1" applyAlignment="1">
      <alignment horizontal="center"/>
    </xf>
    <xf numFmtId="0" fontId="38" fillId="0" borderId="40" xfId="0" quotePrefix="1" applyFont="1" applyBorder="1" applyAlignment="1">
      <alignment horizontal="center"/>
    </xf>
    <xf numFmtId="176" fontId="40" fillId="0" borderId="0" xfId="0" applyNumberFormat="1" applyFont="1" applyAlignment="1">
      <alignment horizontal="center" vertical="center"/>
    </xf>
    <xf numFmtId="176" fontId="40" fillId="0" borderId="8" xfId="0" applyNumberFormat="1" applyFont="1" applyBorder="1" applyAlignment="1">
      <alignment horizontal="center" vertical="center"/>
    </xf>
    <xf numFmtId="0" fontId="30" fillId="0" borderId="7" xfId="0" quotePrefix="1" applyFont="1" applyBorder="1" applyAlignment="1">
      <alignment horizontal="center"/>
    </xf>
    <xf numFmtId="0" fontId="30" fillId="0" borderId="0" xfId="0" quotePrefix="1" applyFont="1" applyAlignment="1">
      <alignment horizontal="center"/>
    </xf>
    <xf numFmtId="0" fontId="40" fillId="0" borderId="0" xfId="0" applyFont="1" applyAlignment="1">
      <alignment horizontal="left" vertical="center"/>
    </xf>
    <xf numFmtId="0" fontId="40" fillId="0" borderId="8" xfId="0" applyFont="1" applyBorder="1" applyAlignment="1">
      <alignment horizontal="left" vertical="center"/>
    </xf>
    <xf numFmtId="0" fontId="43" fillId="0" borderId="7" xfId="0" quotePrefix="1" applyFont="1" applyBorder="1" applyAlignment="1">
      <alignment horizontal="center" vertical="center" shrinkToFit="1"/>
    </xf>
    <xf numFmtId="0" fontId="43" fillId="0" borderId="0" xfId="0" quotePrefix="1" applyFont="1" applyAlignment="1">
      <alignment horizontal="center" vertical="center" shrinkToFit="1"/>
    </xf>
    <xf numFmtId="0" fontId="41" fillId="0" borderId="0" xfId="0" applyFont="1" applyAlignment="1">
      <alignment horizontal="left" vertical="center"/>
    </xf>
    <xf numFmtId="0" fontId="41" fillId="0" borderId="8" xfId="0" applyFont="1" applyBorder="1" applyAlignment="1">
      <alignment horizontal="left" vertical="center"/>
    </xf>
    <xf numFmtId="10" fontId="50" fillId="0" borderId="0" xfId="0" applyNumberFormat="1" applyFont="1" applyAlignment="1">
      <alignment horizontal="center" vertical="center"/>
    </xf>
    <xf numFmtId="0" fontId="36" fillId="0" borderId="0" xfId="0" applyFont="1" applyAlignment="1">
      <alignment horizontal="center" vertical="center"/>
    </xf>
    <xf numFmtId="10" fontId="36" fillId="0" borderId="0" xfId="0" applyNumberFormat="1" applyFont="1" applyAlignment="1">
      <alignment horizontal="center" vertical="center"/>
    </xf>
    <xf numFmtId="0" fontId="36" fillId="0" borderId="39" xfId="0" applyFont="1" applyBorder="1" applyAlignment="1">
      <alignment horizontal="center" vertical="center"/>
    </xf>
    <xf numFmtId="0" fontId="36" fillId="0" borderId="14" xfId="0" applyFont="1" applyBorder="1" applyAlignment="1">
      <alignment horizontal="center" vertical="center"/>
    </xf>
    <xf numFmtId="0" fontId="50" fillId="0" borderId="0" xfId="0" applyFont="1" applyAlignment="1">
      <alignment horizontal="center" vertical="center"/>
    </xf>
    <xf numFmtId="0" fontId="34" fillId="0" borderId="0" xfId="0" applyFont="1" applyAlignment="1">
      <alignment horizontal="center" vertical="center"/>
    </xf>
    <xf numFmtId="0" fontId="31" fillId="0" borderId="0" xfId="0" applyFont="1" applyAlignment="1">
      <alignment horizontal="center" vertical="center"/>
    </xf>
    <xf numFmtId="0" fontId="31" fillId="0" borderId="49" xfId="0" applyFont="1" applyBorder="1" applyAlignment="1">
      <alignment horizontal="left" vertical="center"/>
    </xf>
    <xf numFmtId="0" fontId="36" fillId="0" borderId="41" xfId="0" applyFont="1" applyBorder="1" applyAlignment="1">
      <alignment horizontal="center" vertical="center" textRotation="255"/>
    </xf>
    <xf numFmtId="0" fontId="36" fillId="0" borderId="42" xfId="0" applyFont="1" applyBorder="1" applyAlignment="1">
      <alignment horizontal="center" vertical="center" textRotation="255"/>
    </xf>
    <xf numFmtId="0" fontId="36" fillId="0" borderId="8" xfId="0" applyFont="1" applyBorder="1" applyAlignment="1">
      <alignment horizontal="center" vertical="center"/>
    </xf>
    <xf numFmtId="0" fontId="50" fillId="0" borderId="5" xfId="0" applyFont="1" applyBorder="1" applyAlignment="1">
      <alignment horizontal="center" vertical="center"/>
    </xf>
    <xf numFmtId="0" fontId="52" fillId="0" borderId="5" xfId="0" applyFont="1" applyBorder="1" applyAlignment="1">
      <alignment horizontal="center" vertical="center"/>
    </xf>
    <xf numFmtId="0" fontId="36" fillId="9" borderId="1" xfId="0" applyFont="1" applyFill="1" applyBorder="1" applyAlignment="1">
      <alignment horizontal="center" vertical="center"/>
    </xf>
    <xf numFmtId="0" fontId="36" fillId="9" borderId="11" xfId="0" applyFont="1" applyFill="1" applyBorder="1" applyAlignment="1">
      <alignment horizontal="center" vertical="center"/>
    </xf>
    <xf numFmtId="183" fontId="52" fillId="0" borderId="5" xfId="0" applyNumberFormat="1" applyFont="1" applyBorder="1" applyAlignment="1">
      <alignment horizontal="center" vertical="center"/>
    </xf>
    <xf numFmtId="0" fontId="36" fillId="0" borderId="5" xfId="0" applyFont="1" applyBorder="1" applyAlignment="1">
      <alignment horizontal="left" vertical="center"/>
    </xf>
    <xf numFmtId="0" fontId="53" fillId="0" borderId="7" xfId="0" applyFont="1" applyBorder="1" applyAlignment="1">
      <alignment horizontal="center" vertical="center" shrinkToFit="1"/>
    </xf>
    <xf numFmtId="10" fontId="31" fillId="0" borderId="5" xfId="0" applyNumberFormat="1" applyFont="1" applyBorder="1" applyAlignment="1">
      <alignment horizontal="center" vertical="center"/>
    </xf>
    <xf numFmtId="0" fontId="31" fillId="0" borderId="5" xfId="0" applyFont="1" applyBorder="1" applyAlignment="1">
      <alignment horizontal="center" vertical="center"/>
    </xf>
    <xf numFmtId="0" fontId="36" fillId="0" borderId="5" xfId="0" applyFont="1" applyBorder="1" applyAlignment="1">
      <alignment horizontal="center" vertical="center"/>
    </xf>
    <xf numFmtId="10" fontId="52" fillId="0" borderId="5" xfId="0" applyNumberFormat="1" applyFont="1" applyBorder="1" applyAlignment="1">
      <alignment horizontal="center" vertical="center"/>
    </xf>
    <xf numFmtId="10" fontId="50" fillId="0" borderId="5" xfId="0" applyNumberFormat="1" applyFont="1" applyBorder="1" applyAlignment="1">
      <alignment horizontal="center" vertical="center"/>
    </xf>
    <xf numFmtId="0" fontId="36" fillId="0" borderId="0" xfId="0" applyFont="1" applyAlignment="1">
      <alignment horizontal="left" vertical="center"/>
    </xf>
    <xf numFmtId="0" fontId="36" fillId="0" borderId="1" xfId="0" applyFont="1" applyBorder="1" applyAlignment="1">
      <alignment horizontal="center" vertical="center"/>
    </xf>
    <xf numFmtId="0" fontId="36" fillId="0" borderId="11" xfId="0" applyFont="1" applyBorder="1" applyAlignment="1">
      <alignment horizontal="center" vertical="center"/>
    </xf>
    <xf numFmtId="0" fontId="55" fillId="0" borderId="5" xfId="0" applyFont="1" applyBorder="1" applyAlignment="1">
      <alignment horizontal="center" vertical="center"/>
    </xf>
    <xf numFmtId="0" fontId="55" fillId="0" borderId="1" xfId="0" applyFont="1" applyBorder="1" applyAlignment="1">
      <alignment horizontal="center" vertical="center"/>
    </xf>
    <xf numFmtId="0" fontId="31" fillId="0" borderId="28" xfId="0" applyFont="1" applyBorder="1" applyAlignment="1">
      <alignment horizontal="center" vertical="center"/>
    </xf>
    <xf numFmtId="0" fontId="36" fillId="0" borderId="7" xfId="0" applyFont="1" applyBorder="1" applyAlignment="1">
      <alignment horizontal="center" vertical="center"/>
    </xf>
    <xf numFmtId="0" fontId="36" fillId="0" borderId="25" xfId="0" applyFont="1" applyBorder="1" applyAlignment="1">
      <alignment horizontal="center" vertical="center"/>
    </xf>
    <xf numFmtId="10" fontId="52" fillId="0" borderId="1" xfId="0" applyNumberFormat="1" applyFont="1" applyBorder="1" applyAlignment="1">
      <alignment horizontal="center" vertical="center"/>
    </xf>
    <xf numFmtId="10" fontId="50" fillId="0" borderId="1" xfId="0" applyNumberFormat="1" applyFont="1" applyBorder="1" applyAlignment="1">
      <alignment horizontal="center" vertical="center"/>
    </xf>
    <xf numFmtId="0" fontId="36" fillId="0" borderId="13" xfId="0" applyFont="1" applyBorder="1" applyAlignment="1">
      <alignment horizontal="center" vertical="center"/>
    </xf>
    <xf numFmtId="0" fontId="36" fillId="0" borderId="26" xfId="0" applyFont="1" applyBorder="1" applyAlignment="1">
      <alignment horizontal="center" vertical="center"/>
    </xf>
    <xf numFmtId="0" fontId="36" fillId="0" borderId="45" xfId="0" applyFont="1" applyBorder="1" applyAlignment="1">
      <alignment horizontal="center" vertical="center"/>
    </xf>
    <xf numFmtId="0" fontId="36" fillId="0" borderId="10" xfId="0" applyFont="1" applyBorder="1" applyAlignment="1">
      <alignment horizontal="center" vertical="center"/>
    </xf>
    <xf numFmtId="0" fontId="36" fillId="0" borderId="44" xfId="0" applyFont="1" applyBorder="1" applyAlignment="1">
      <alignment horizontal="center" vertical="center"/>
    </xf>
    <xf numFmtId="0" fontId="36" fillId="0" borderId="6" xfId="0" applyFont="1" applyBorder="1" applyAlignment="1">
      <alignment horizontal="center" vertical="center"/>
    </xf>
    <xf numFmtId="0" fontId="52" fillId="0" borderId="0" xfId="0" applyFont="1" applyAlignment="1">
      <alignment horizontal="center" vertical="center"/>
    </xf>
    <xf numFmtId="0" fontId="52" fillId="0" borderId="1" xfId="0" applyFont="1" applyBorder="1" applyAlignment="1">
      <alignment horizontal="center" vertical="center"/>
    </xf>
    <xf numFmtId="0" fontId="36" fillId="0" borderId="43" xfId="0" applyFont="1" applyBorder="1" applyAlignment="1">
      <alignment horizontal="center" vertical="center"/>
    </xf>
    <xf numFmtId="0" fontId="36" fillId="0" borderId="41" xfId="0" applyFont="1" applyBorder="1" applyAlignment="1">
      <alignment horizontal="center" vertical="center"/>
    </xf>
    <xf numFmtId="41" fontId="50" fillId="0" borderId="5" xfId="0" applyNumberFormat="1" applyFont="1" applyBorder="1" applyAlignment="1">
      <alignment horizontal="center" vertical="center"/>
    </xf>
    <xf numFmtId="0" fontId="36" fillId="0" borderId="46" xfId="0" applyFont="1" applyBorder="1" applyAlignment="1">
      <alignment horizontal="center" vertical="center"/>
    </xf>
    <xf numFmtId="0" fontId="36" fillId="0" borderId="47" xfId="0" applyFont="1" applyBorder="1" applyAlignment="1">
      <alignment horizontal="center" vertical="center"/>
    </xf>
    <xf numFmtId="0" fontId="36" fillId="0" borderId="48" xfId="0" applyFont="1" applyBorder="1" applyAlignment="1">
      <alignment horizontal="center" vertical="center"/>
    </xf>
    <xf numFmtId="41" fontId="31" fillId="0" borderId="13" xfId="0" applyNumberFormat="1" applyFont="1" applyBorder="1" applyAlignment="1">
      <alignment horizontal="center" vertical="center"/>
    </xf>
    <xf numFmtId="41" fontId="31" fillId="0" borderId="26" xfId="0" applyNumberFormat="1" applyFont="1" applyBorder="1" applyAlignment="1">
      <alignment horizontal="center" vertical="center"/>
    </xf>
    <xf numFmtId="0" fontId="56" fillId="0" borderId="7" xfId="0" applyFont="1" applyBorder="1" applyAlignment="1">
      <alignment horizontal="left" vertical="center"/>
    </xf>
    <xf numFmtId="0" fontId="56" fillId="0" borderId="25" xfId="0" applyFont="1" applyBorder="1" applyAlignment="1">
      <alignment horizontal="left" vertical="center"/>
    </xf>
    <xf numFmtId="10" fontId="36" fillId="0" borderId="5" xfId="0" applyNumberFormat="1" applyFont="1" applyBorder="1" applyAlignment="1">
      <alignment horizontal="center" vertical="center"/>
    </xf>
    <xf numFmtId="0" fontId="36" fillId="0" borderId="42" xfId="0" applyFont="1" applyBorder="1" applyAlignment="1">
      <alignment horizontal="center" vertical="center"/>
    </xf>
    <xf numFmtId="0" fontId="36" fillId="0" borderId="49" xfId="0" applyFont="1" applyBorder="1" applyAlignment="1">
      <alignment horizontal="center" vertical="center"/>
    </xf>
    <xf numFmtId="41" fontId="31" fillId="0" borderId="1" xfId="0" applyNumberFormat="1" applyFont="1" applyBorder="1" applyAlignment="1">
      <alignment horizontal="center" vertical="center"/>
    </xf>
    <xf numFmtId="41" fontId="31" fillId="0" borderId="29" xfId="0" applyNumberFormat="1" applyFont="1" applyBorder="1" applyAlignment="1">
      <alignment horizontal="center" vertical="center"/>
    </xf>
    <xf numFmtId="41" fontId="36" fillId="0" borderId="9" xfId="0" applyNumberFormat="1" applyFont="1" applyBorder="1" applyAlignment="1">
      <alignment horizontal="center" vertical="center"/>
    </xf>
    <xf numFmtId="41" fontId="36" fillId="0" borderId="27" xfId="0" applyNumberFormat="1" applyFont="1" applyBorder="1" applyAlignment="1">
      <alignment horizontal="center" vertical="center"/>
    </xf>
    <xf numFmtId="10" fontId="50" fillId="0" borderId="11" xfId="0" applyNumberFormat="1" applyFont="1" applyBorder="1" applyAlignment="1">
      <alignment horizontal="center" vertical="center"/>
    </xf>
    <xf numFmtId="41" fontId="36" fillId="0" borderId="30" xfId="0" applyNumberFormat="1" applyFont="1" applyBorder="1" applyAlignment="1">
      <alignment horizontal="center" vertical="center"/>
    </xf>
    <xf numFmtId="41" fontId="36" fillId="0" borderId="31" xfId="0" applyNumberFormat="1" applyFont="1" applyBorder="1" applyAlignment="1">
      <alignment horizontal="center" vertical="center"/>
    </xf>
    <xf numFmtId="0" fontId="56" fillId="0" borderId="13" xfId="0" applyFont="1" applyBorder="1" applyAlignment="1">
      <alignment horizontal="left" vertical="center"/>
    </xf>
    <xf numFmtId="0" fontId="56" fillId="0" borderId="26" xfId="0" applyFont="1" applyBorder="1" applyAlignment="1">
      <alignment horizontal="left" vertical="center"/>
    </xf>
    <xf numFmtId="0" fontId="56" fillId="0" borderId="9" xfId="0" applyFont="1" applyBorder="1" applyAlignment="1">
      <alignment horizontal="left" vertical="center"/>
    </xf>
    <xf numFmtId="0" fontId="56" fillId="0" borderId="27" xfId="0" applyFont="1" applyBorder="1" applyAlignment="1">
      <alignment horizontal="left" vertical="center"/>
    </xf>
    <xf numFmtId="0" fontId="31" fillId="0" borderId="20" xfId="0" applyFont="1" applyBorder="1" applyAlignment="1">
      <alignment horizontal="center" vertical="center"/>
    </xf>
    <xf numFmtId="0" fontId="31" fillId="0" borderId="21"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31" fillId="0" borderId="33" xfId="0" applyFont="1" applyBorder="1" applyAlignment="1">
      <alignment horizontal="center" vertical="center"/>
    </xf>
    <xf numFmtId="0" fontId="36" fillId="0" borderId="52" xfId="0" applyFont="1" applyBorder="1" applyAlignment="1">
      <alignment horizontal="center" vertical="center" wrapText="1"/>
    </xf>
    <xf numFmtId="0" fontId="36" fillId="0" borderId="53" xfId="0" applyFont="1" applyBorder="1" applyAlignment="1">
      <alignment horizontal="center" vertical="center"/>
    </xf>
    <xf numFmtId="0" fontId="36" fillId="0" borderId="53" xfId="0" applyFont="1" applyBorder="1" applyAlignment="1">
      <alignment horizontal="center" wrapText="1"/>
    </xf>
    <xf numFmtId="0" fontId="36" fillId="0" borderId="54" xfId="0" applyFont="1" applyBorder="1" applyAlignment="1">
      <alignment horizontal="center"/>
    </xf>
    <xf numFmtId="0" fontId="31" fillId="0" borderId="55" xfId="0" applyFont="1" applyBorder="1" applyAlignment="1">
      <alignment horizontal="center" vertical="center"/>
    </xf>
    <xf numFmtId="0" fontId="31" fillId="0" borderId="11" xfId="0" applyFont="1" applyBorder="1" applyAlignment="1">
      <alignment horizontal="center" vertical="center"/>
    </xf>
    <xf numFmtId="0" fontId="36" fillId="0" borderId="56" xfId="0" applyFont="1" applyBorder="1" applyAlignment="1">
      <alignment horizontal="center" vertical="center" wrapText="1"/>
    </xf>
    <xf numFmtId="0" fontId="36" fillId="0" borderId="53" xfId="0" applyFont="1" applyBorder="1" applyAlignment="1">
      <alignment horizontal="center" vertical="center" wrapText="1"/>
    </xf>
    <xf numFmtId="0" fontId="36" fillId="0" borderId="54" xfId="0" applyFont="1" applyBorder="1" applyAlignment="1">
      <alignment horizontal="center" vertical="center"/>
    </xf>
    <xf numFmtId="0" fontId="54" fillId="0" borderId="0" xfId="0" applyFont="1" applyAlignment="1">
      <alignment horizontal="center" vertical="center"/>
    </xf>
    <xf numFmtId="41" fontId="54" fillId="0" borderId="0" xfId="0" applyNumberFormat="1" applyFont="1">
      <alignment vertical="center"/>
    </xf>
    <xf numFmtId="38" fontId="54" fillId="0" borderId="0" xfId="0" applyNumberFormat="1" applyFont="1" applyAlignment="1" applyProtection="1">
      <alignment horizontal="right" vertical="center" shrinkToFit="1"/>
      <protection locked="0"/>
    </xf>
    <xf numFmtId="38" fontId="54" fillId="0" borderId="0" xfId="0" applyNumberFormat="1" applyFont="1" applyAlignment="1">
      <alignment horizontal="right" vertical="center" shrinkToFit="1"/>
    </xf>
    <xf numFmtId="0" fontId="54" fillId="0" borderId="0" xfId="0" applyFont="1" applyAlignment="1">
      <alignment horizontal="center" vertical="center" shrinkToFit="1"/>
    </xf>
    <xf numFmtId="0" fontId="60" fillId="0" borderId="0" xfId="0" applyFont="1" applyAlignment="1">
      <alignment horizontal="center" vertical="center"/>
    </xf>
    <xf numFmtId="177" fontId="60" fillId="0" borderId="0" xfId="0" applyNumberFormat="1" applyFont="1" applyAlignment="1">
      <alignment horizontal="center" vertical="center"/>
    </xf>
    <xf numFmtId="0" fontId="7" fillId="0" borderId="0" xfId="0" applyFont="1" applyAlignment="1" applyProtection="1">
      <alignment horizontal="center" vertical="center"/>
      <protection locked="0"/>
    </xf>
    <xf numFmtId="0" fontId="10" fillId="0" borderId="0" xfId="0" applyFont="1" applyAlignment="1">
      <alignment horizontal="center" vertical="center"/>
    </xf>
    <xf numFmtId="0" fontId="12" fillId="0" borderId="0" xfId="0" applyFont="1" applyAlignment="1">
      <alignment horizontal="center" vertical="center"/>
    </xf>
    <xf numFmtId="0" fontId="15" fillId="0" borderId="0" xfId="0" applyFont="1" applyAlignment="1">
      <alignment horizontal="left" vertical="center"/>
    </xf>
    <xf numFmtId="0" fontId="15" fillId="0" borderId="0" xfId="0" applyFont="1" applyAlignment="1">
      <alignment horizontal="center" vertical="center"/>
    </xf>
    <xf numFmtId="0" fontId="15" fillId="0" borderId="0" xfId="0" applyFont="1">
      <alignment vertical="center"/>
    </xf>
    <xf numFmtId="184" fontId="20" fillId="0" borderId="63" xfId="0" applyNumberFormat="1" applyFont="1" applyBorder="1" applyAlignment="1">
      <alignment horizontal="right" vertical="center"/>
    </xf>
    <xf numFmtId="0" fontId="15" fillId="0" borderId="0" xfId="0" applyFont="1" applyAlignment="1">
      <alignment horizontal="right" vertical="center"/>
    </xf>
    <xf numFmtId="184" fontId="15" fillId="0" borderId="0" xfId="0" applyNumberFormat="1" applyFont="1">
      <alignment vertical="center"/>
    </xf>
    <xf numFmtId="3" fontId="15" fillId="0" borderId="0" xfId="0" applyNumberFormat="1" applyFont="1" applyAlignment="1">
      <alignment horizontal="right" vertical="center"/>
    </xf>
    <xf numFmtId="38" fontId="15" fillId="0" borderId="0" xfId="0" applyNumberFormat="1" applyFont="1" applyAlignment="1">
      <alignment vertical="center" shrinkToFit="1"/>
    </xf>
    <xf numFmtId="9" fontId="15" fillId="0" borderId="0" xfId="0" applyNumberFormat="1" applyFont="1">
      <alignment vertical="center"/>
    </xf>
    <xf numFmtId="9" fontId="15" fillId="0" borderId="0" xfId="0" applyNumberFormat="1" applyFont="1" applyAlignment="1">
      <alignment horizontal="left" vertical="center"/>
    </xf>
    <xf numFmtId="9" fontId="15" fillId="0" borderId="0" xfId="0" applyNumberFormat="1" applyFont="1" applyAlignment="1">
      <alignment horizontal="center" vertical="center"/>
    </xf>
    <xf numFmtId="9" fontId="15" fillId="0" borderId="8" xfId="0" applyNumberFormat="1" applyFont="1" applyBorder="1" applyAlignment="1">
      <alignment horizontal="center" vertical="center"/>
    </xf>
    <xf numFmtId="3" fontId="15" fillId="0" borderId="0" xfId="0" applyNumberFormat="1" applyFont="1" applyAlignment="1">
      <alignment vertical="center" shrinkToFit="1"/>
    </xf>
    <xf numFmtId="190" fontId="15" fillId="0" borderId="0" xfId="0" applyNumberFormat="1" applyFont="1">
      <alignment vertical="center"/>
    </xf>
    <xf numFmtId="2" fontId="15" fillId="0" borderId="0" xfId="0" applyNumberFormat="1" applyFont="1" applyAlignment="1">
      <alignment horizontal="center" vertical="center"/>
    </xf>
    <xf numFmtId="186" fontId="15" fillId="0" borderId="0" xfId="0" applyNumberFormat="1" applyFont="1">
      <alignment vertical="center"/>
    </xf>
    <xf numFmtId="2" fontId="15" fillId="0" borderId="0" xfId="0" applyNumberFormat="1" applyFont="1" applyAlignment="1">
      <alignment horizontal="left" vertical="center"/>
    </xf>
    <xf numFmtId="0" fontId="15" fillId="0" borderId="49" xfId="0" applyFont="1" applyBorder="1" applyAlignment="1">
      <alignment horizontal="left" vertical="center"/>
    </xf>
    <xf numFmtId="184" fontId="15" fillId="0" borderId="28" xfId="0" applyNumberFormat="1" applyFont="1" applyBorder="1">
      <alignment vertical="center"/>
    </xf>
    <xf numFmtId="184" fontId="15" fillId="0" borderId="37" xfId="0" applyNumberFormat="1" applyFont="1" applyBorder="1">
      <alignment vertical="center"/>
    </xf>
    <xf numFmtId="184" fontId="15" fillId="0" borderId="38" xfId="0" applyNumberFormat="1" applyFont="1" applyBorder="1">
      <alignment vertical="center"/>
    </xf>
    <xf numFmtId="0" fontId="15" fillId="0" borderId="28"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184" fontId="15" fillId="0" borderId="28" xfId="0" applyNumberFormat="1" applyFont="1" applyBorder="1" applyAlignment="1">
      <alignment horizontal="center" vertical="center"/>
    </xf>
    <xf numFmtId="184" fontId="15" fillId="0" borderId="37" xfId="0" applyNumberFormat="1" applyFont="1" applyBorder="1" applyAlignment="1">
      <alignment horizontal="center" vertical="center"/>
    </xf>
    <xf numFmtId="184" fontId="15" fillId="0" borderId="38" xfId="0" applyNumberFormat="1" applyFont="1" applyBorder="1" applyAlignment="1">
      <alignment horizontal="center" vertical="center"/>
    </xf>
    <xf numFmtId="41" fontId="15" fillId="0" borderId="0" xfId="0" applyNumberFormat="1" applyFont="1" applyAlignment="1">
      <alignment horizontal="left" vertical="center"/>
    </xf>
    <xf numFmtId="49" fontId="15" fillId="0" borderId="41" xfId="0" applyNumberFormat="1" applyFont="1" applyBorder="1" applyAlignment="1">
      <alignment horizontal="right" vertical="center"/>
    </xf>
    <xf numFmtId="184" fontId="15" fillId="0" borderId="76" xfId="0" applyNumberFormat="1" applyFont="1" applyBorder="1" applyAlignment="1">
      <alignment horizontal="right" vertical="center"/>
    </xf>
    <xf numFmtId="0" fontId="15" fillId="0" borderId="0" xfId="0" quotePrefix="1" applyFont="1" applyAlignment="1">
      <alignment horizontal="left" vertical="center"/>
    </xf>
    <xf numFmtId="0" fontId="15" fillId="0" borderId="76" xfId="0" applyFont="1" applyBorder="1" applyAlignment="1">
      <alignment horizontal="center" vertical="center"/>
    </xf>
    <xf numFmtId="0" fontId="15" fillId="0" borderId="77" xfId="0" applyFont="1" applyBorder="1" applyAlignment="1">
      <alignment horizontal="center" vertical="center"/>
    </xf>
    <xf numFmtId="0" fontId="15" fillId="0" borderId="88" xfId="0" applyFont="1" applyBorder="1" applyAlignment="1">
      <alignment horizontal="center" vertical="center"/>
    </xf>
    <xf numFmtId="0" fontId="15" fillId="0" borderId="88" xfId="0" applyFont="1" applyBorder="1" applyAlignment="1">
      <alignment horizontal="left" vertical="center"/>
    </xf>
    <xf numFmtId="0" fontId="15" fillId="0" borderId="88" xfId="0" applyFont="1" applyBorder="1">
      <alignment vertical="center"/>
    </xf>
    <xf numFmtId="49" fontId="15" fillId="0" borderId="0" xfId="0" applyNumberFormat="1" applyFont="1" applyAlignment="1">
      <alignment horizontal="right" vertical="center"/>
    </xf>
    <xf numFmtId="49" fontId="15" fillId="0" borderId="8" xfId="0" applyNumberFormat="1" applyFont="1" applyBorder="1" applyAlignment="1">
      <alignment horizontal="right" vertical="center"/>
    </xf>
    <xf numFmtId="0" fontId="15" fillId="0" borderId="88" xfId="0" applyFont="1" applyBorder="1" applyAlignment="1">
      <alignment horizontal="right" vertical="center"/>
    </xf>
    <xf numFmtId="9" fontId="15" fillId="0" borderId="88" xfId="0" applyNumberFormat="1" applyFont="1" applyBorder="1">
      <alignment vertical="center"/>
    </xf>
    <xf numFmtId="38" fontId="15" fillId="0" borderId="88" xfId="0" applyNumberFormat="1" applyFont="1" applyBorder="1" applyAlignment="1">
      <alignment vertical="center" shrinkToFit="1"/>
    </xf>
    <xf numFmtId="9" fontId="15" fillId="0" borderId="88" xfId="0" applyNumberFormat="1" applyFont="1" applyBorder="1" applyAlignment="1">
      <alignment horizontal="left" vertical="center"/>
    </xf>
    <xf numFmtId="9" fontId="15" fillId="0" borderId="88" xfId="0" applyNumberFormat="1" applyFont="1" applyBorder="1" applyAlignment="1">
      <alignment horizontal="center" vertical="center"/>
    </xf>
    <xf numFmtId="184" fontId="15" fillId="0" borderId="88" xfId="0" applyNumberFormat="1" applyFont="1" applyBorder="1">
      <alignment vertical="center"/>
    </xf>
    <xf numFmtId="3" fontId="15" fillId="0" borderId="88" xfId="0" applyNumberFormat="1" applyFont="1" applyBorder="1" applyAlignment="1">
      <alignment horizontal="right" vertical="center"/>
    </xf>
    <xf numFmtId="189" fontId="15" fillId="0" borderId="0" xfId="0" applyNumberFormat="1" applyFont="1">
      <alignment vertical="center"/>
    </xf>
    <xf numFmtId="189" fontId="15" fillId="0" borderId="0" xfId="0" applyNumberFormat="1" applyFont="1" applyAlignment="1">
      <alignment horizontal="center" vertical="center"/>
    </xf>
    <xf numFmtId="4" fontId="15" fillId="0" borderId="0" xfId="0" applyNumberFormat="1" applyFont="1" applyAlignment="1">
      <alignment horizontal="center" vertical="center"/>
    </xf>
    <xf numFmtId="184" fontId="15" fillId="0" borderId="0" xfId="0" applyNumberFormat="1" applyFont="1" applyAlignment="1">
      <alignment horizontal="center" vertical="center"/>
    </xf>
    <xf numFmtId="184" fontId="15" fillId="0" borderId="0" xfId="0" applyNumberFormat="1" applyFont="1" applyAlignment="1">
      <alignment horizontal="left" vertical="center"/>
    </xf>
    <xf numFmtId="2" fontId="15" fillId="0" borderId="88" xfId="0" applyNumberFormat="1" applyFont="1" applyBorder="1" applyAlignment="1">
      <alignment horizontal="center" vertical="center"/>
    </xf>
    <xf numFmtId="2" fontId="15" fillId="0" borderId="88" xfId="0" applyNumberFormat="1" applyFont="1" applyBorder="1" applyAlignment="1">
      <alignment horizontal="left" vertical="center"/>
    </xf>
    <xf numFmtId="2" fontId="15" fillId="0" borderId="0" xfId="0" applyNumberFormat="1" applyFont="1">
      <alignment vertical="center"/>
    </xf>
    <xf numFmtId="184" fontId="15" fillId="0" borderId="63" xfId="0" applyNumberFormat="1" applyFont="1" applyBorder="1">
      <alignment vertical="center"/>
    </xf>
    <xf numFmtId="191" fontId="15" fillId="0" borderId="0" xfId="0" applyNumberFormat="1" applyFont="1" applyAlignment="1">
      <alignment horizontal="center" vertical="center"/>
    </xf>
    <xf numFmtId="191" fontId="15" fillId="0" borderId="0" xfId="0" applyNumberFormat="1" applyFont="1">
      <alignment vertical="center"/>
    </xf>
    <xf numFmtId="184" fontId="15" fillId="0" borderId="0" xfId="0" applyNumberFormat="1" applyFont="1" applyAlignment="1">
      <alignment horizontal="right" vertical="center"/>
    </xf>
    <xf numFmtId="9" fontId="15" fillId="0" borderId="0" xfId="0" applyNumberFormat="1" applyFont="1" applyAlignment="1">
      <alignment horizontal="right" vertical="center"/>
    </xf>
    <xf numFmtId="191" fontId="15" fillId="0" borderId="0" xfId="0" applyNumberFormat="1" applyFont="1" applyAlignment="1">
      <alignment horizontal="right" vertical="center"/>
    </xf>
    <xf numFmtId="1" fontId="15" fillId="0" borderId="0" xfId="0" applyNumberFormat="1" applyFont="1" applyAlignment="1">
      <alignment horizontal="center" vertical="center"/>
    </xf>
    <xf numFmtId="1" fontId="15" fillId="0" borderId="0" xfId="0" applyNumberFormat="1" applyFont="1">
      <alignment vertical="center"/>
    </xf>
    <xf numFmtId="188" fontId="15" fillId="0" borderId="0" xfId="0" applyNumberFormat="1" applyFont="1" applyAlignment="1">
      <alignment horizontal="left" vertical="center"/>
    </xf>
    <xf numFmtId="188" fontId="15" fillId="0" borderId="0" xfId="0" applyNumberFormat="1" applyFont="1">
      <alignment vertical="center"/>
    </xf>
    <xf numFmtId="3" fontId="15" fillId="0" borderId="0" xfId="0" applyNumberFormat="1" applyFont="1">
      <alignment vertical="center"/>
    </xf>
    <xf numFmtId="4" fontId="15" fillId="0" borderId="0" xfId="0" applyNumberFormat="1" applyFont="1" applyAlignment="1">
      <alignment horizontal="left" vertical="center"/>
    </xf>
    <xf numFmtId="0" fontId="15" fillId="0" borderId="0" xfId="0" applyFont="1" applyAlignment="1">
      <alignment vertical="center" shrinkToFit="1"/>
    </xf>
    <xf numFmtId="0" fontId="15" fillId="0" borderId="8" xfId="0" applyFont="1" applyBorder="1" applyAlignment="1">
      <alignment vertical="center" shrinkToFit="1"/>
    </xf>
    <xf numFmtId="0" fontId="15" fillId="0" borderId="0" xfId="0" quotePrefix="1" applyFont="1" applyAlignment="1">
      <alignment horizontal="center" vertical="center"/>
    </xf>
    <xf numFmtId="0" fontId="15" fillId="0" borderId="0" xfId="0" applyFont="1" applyAlignment="1">
      <alignment horizontal="left" vertical="center" shrinkToFit="1"/>
    </xf>
    <xf numFmtId="0" fontId="15" fillId="0" borderId="8" xfId="0" applyFont="1" applyBorder="1" applyAlignment="1">
      <alignment horizontal="left" vertical="center" shrinkToFit="1"/>
    </xf>
    <xf numFmtId="193" fontId="15" fillId="0" borderId="63" xfId="0" applyNumberFormat="1" applyFont="1" applyBorder="1" applyAlignment="1">
      <alignment horizontal="left" vertical="center"/>
    </xf>
    <xf numFmtId="195" fontId="15" fillId="0" borderId="0" xfId="0" applyNumberFormat="1" applyFont="1" applyAlignment="1">
      <alignment horizontal="center" vertical="center"/>
    </xf>
    <xf numFmtId="2" fontId="15" fillId="0" borderId="0" xfId="0" applyNumberFormat="1" applyFont="1" applyAlignment="1">
      <alignment vertical="center" shrinkToFit="1"/>
    </xf>
    <xf numFmtId="0" fontId="15" fillId="0" borderId="88" xfId="0" applyFont="1" applyBorder="1" applyAlignment="1">
      <alignment vertical="center" shrinkToFit="1"/>
    </xf>
    <xf numFmtId="0" fontId="15" fillId="0" borderId="97" xfId="0" applyFont="1" applyBorder="1" applyAlignment="1">
      <alignment vertical="center" shrinkToFit="1"/>
    </xf>
    <xf numFmtId="195" fontId="15" fillId="0" borderId="88" xfId="0" applyNumberFormat="1" applyFont="1" applyBorder="1" applyAlignment="1">
      <alignment horizontal="center" vertical="center"/>
    </xf>
    <xf numFmtId="2" fontId="20" fillId="0" borderId="0" xfId="0" applyNumberFormat="1" applyFont="1" applyAlignment="1">
      <alignment horizontal="center" vertical="center" textRotation="90"/>
    </xf>
    <xf numFmtId="2" fontId="20" fillId="0" borderId="0" xfId="0" applyNumberFormat="1" applyFont="1">
      <alignment vertical="center"/>
    </xf>
    <xf numFmtId="2" fontId="20" fillId="0" borderId="0" xfId="0" applyNumberFormat="1" applyFont="1" applyAlignment="1"/>
    <xf numFmtId="196" fontId="7" fillId="0" borderId="46" xfId="0" applyNumberFormat="1" applyFont="1" applyBorder="1" applyAlignment="1">
      <alignment horizontal="center" vertical="center"/>
    </xf>
    <xf numFmtId="196" fontId="7" fillId="0" borderId="47" xfId="0" applyNumberFormat="1" applyFont="1" applyBorder="1" applyAlignment="1">
      <alignment horizontal="center" vertical="center"/>
    </xf>
    <xf numFmtId="196" fontId="7" fillId="0" borderId="32" xfId="0" applyNumberFormat="1" applyFont="1" applyBorder="1" applyAlignment="1">
      <alignment horizontal="center" vertical="center"/>
    </xf>
    <xf numFmtId="0" fontId="20" fillId="0" borderId="0" xfId="0" applyFont="1" applyAlignment="1">
      <alignment horizontal="center" vertical="center" textRotation="90"/>
    </xf>
    <xf numFmtId="0" fontId="20" fillId="0" borderId="0" xfId="0" applyFont="1">
      <alignment vertical="center"/>
    </xf>
    <xf numFmtId="0" fontId="20" fillId="0" borderId="0" xfId="0" applyFont="1" applyAlignment="1">
      <alignment horizontal="center" vertical="center"/>
    </xf>
    <xf numFmtId="0" fontId="15" fillId="0" borderId="98" xfId="0" applyFont="1" applyBorder="1" applyAlignment="1">
      <alignment horizontal="center" vertical="center"/>
    </xf>
    <xf numFmtId="0" fontId="15" fillId="0" borderId="99" xfId="0" applyFont="1" applyBorder="1" applyAlignment="1">
      <alignment horizontal="center" vertical="center"/>
    </xf>
    <xf numFmtId="0" fontId="15" fillId="0" borderId="100" xfId="0" applyFont="1" applyBorder="1" applyAlignment="1">
      <alignment horizontal="center" vertical="center"/>
    </xf>
    <xf numFmtId="0" fontId="15" fillId="0" borderId="101" xfId="0" applyFont="1" applyBorder="1" applyAlignment="1">
      <alignment horizontal="center" vertical="center"/>
    </xf>
    <xf numFmtId="0" fontId="15" fillId="0" borderId="102" xfId="0" applyFont="1" applyBorder="1" applyAlignment="1">
      <alignment horizontal="center" vertical="center"/>
    </xf>
    <xf numFmtId="0" fontId="15" fillId="0" borderId="103" xfId="0" applyFont="1" applyBorder="1" applyAlignment="1">
      <alignment horizontal="center" vertical="center"/>
    </xf>
    <xf numFmtId="0" fontId="15" fillId="0" borderId="104" xfId="0" applyFont="1" applyBorder="1" applyAlignment="1">
      <alignment horizontal="center" vertical="center"/>
    </xf>
    <xf numFmtId="0" fontId="15" fillId="0" borderId="87" xfId="0" applyFont="1" applyBorder="1" applyAlignment="1">
      <alignment vertical="center" shrinkToFit="1"/>
    </xf>
    <xf numFmtId="0" fontId="15" fillId="0" borderId="105" xfId="0" applyFont="1" applyBorder="1" applyAlignment="1">
      <alignment vertical="center" shrinkToFit="1"/>
    </xf>
    <xf numFmtId="2" fontId="15" fillId="0" borderId="90" xfId="0" applyNumberFormat="1" applyFont="1" applyBorder="1" applyAlignment="1">
      <alignment horizontal="center" vertical="center"/>
    </xf>
    <xf numFmtId="2" fontId="15" fillId="0" borderId="97" xfId="0" applyNumberFormat="1" applyFont="1" applyBorder="1" applyAlignment="1">
      <alignment horizontal="center" vertical="center"/>
    </xf>
    <xf numFmtId="0" fontId="15" fillId="0" borderId="106" xfId="0" applyFont="1" applyBorder="1" applyAlignment="1">
      <alignment horizontal="center" vertical="center"/>
    </xf>
    <xf numFmtId="0" fontId="15" fillId="0" borderId="97" xfId="0" applyFont="1" applyBorder="1" applyAlignment="1">
      <alignment horizontal="center" vertical="center"/>
    </xf>
    <xf numFmtId="0" fontId="15" fillId="0" borderId="88" xfId="0" quotePrefix="1" applyFont="1" applyBorder="1" applyAlignment="1">
      <alignment horizontal="center" vertical="center"/>
    </xf>
    <xf numFmtId="189" fontId="15" fillId="0" borderId="106" xfId="0" applyNumberFormat="1" applyFont="1" applyBorder="1">
      <alignment vertical="center"/>
    </xf>
    <xf numFmtId="189" fontId="15" fillId="0" borderId="88" xfId="0" applyNumberFormat="1" applyFont="1" applyBorder="1">
      <alignment vertical="center"/>
    </xf>
    <xf numFmtId="189" fontId="15" fillId="0" borderId="107" xfId="0" applyNumberFormat="1" applyFont="1" applyBorder="1">
      <alignment vertical="center"/>
    </xf>
    <xf numFmtId="189" fontId="15" fillId="0" borderId="88" xfId="0" applyNumberFormat="1" applyFont="1" applyBorder="1" applyAlignment="1">
      <alignment horizontal="center" vertical="center"/>
    </xf>
    <xf numFmtId="199" fontId="15" fillId="0" borderId="88" xfId="0" applyNumberFormat="1" applyFont="1" applyBorder="1" applyAlignment="1">
      <alignment horizontal="center" vertical="center"/>
    </xf>
    <xf numFmtId="198" fontId="15" fillId="0" borderId="106" xfId="0" applyNumberFormat="1" applyFont="1" applyBorder="1">
      <alignment vertical="center"/>
    </xf>
    <xf numFmtId="198" fontId="15" fillId="0" borderId="88" xfId="0" applyNumberFormat="1" applyFont="1" applyBorder="1">
      <alignment vertical="center"/>
    </xf>
    <xf numFmtId="198" fontId="15" fillId="0" borderId="107" xfId="0" applyNumberFormat="1" applyFont="1" applyBorder="1">
      <alignment vertical="center"/>
    </xf>
    <xf numFmtId="198" fontId="15" fillId="0" borderId="88" xfId="0" applyNumberFormat="1" applyFont="1" applyBorder="1" applyAlignment="1">
      <alignment horizontal="center" vertical="center"/>
    </xf>
    <xf numFmtId="0" fontId="15" fillId="0" borderId="92" xfId="0" applyFont="1" applyBorder="1" applyAlignment="1">
      <alignment horizontal="center" vertical="center"/>
    </xf>
    <xf numFmtId="0" fontId="15" fillId="0" borderId="109" xfId="0" applyFont="1" applyBorder="1" applyAlignment="1">
      <alignment horizontal="center" vertical="center"/>
    </xf>
    <xf numFmtId="198" fontId="15" fillId="0" borderId="110" xfId="0" applyNumberFormat="1" applyFont="1" applyBorder="1">
      <alignment vertical="center"/>
    </xf>
    <xf numFmtId="198" fontId="15" fillId="0" borderId="92" xfId="0" applyNumberFormat="1" applyFont="1" applyBorder="1">
      <alignment vertical="center"/>
    </xf>
    <xf numFmtId="198" fontId="15" fillId="0" borderId="111" xfId="0" applyNumberFormat="1" applyFont="1" applyBorder="1">
      <alignment vertical="center"/>
    </xf>
    <xf numFmtId="189" fontId="20" fillId="0" borderId="0" xfId="0" applyNumberFormat="1" applyFont="1" applyAlignment="1">
      <alignment horizontal="center" vertical="center" textRotation="90"/>
    </xf>
    <xf numFmtId="195" fontId="20" fillId="0" borderId="0" xfId="0" applyNumberFormat="1" applyFont="1" applyAlignment="1">
      <alignment horizontal="center" vertical="center" textRotation="90"/>
    </xf>
    <xf numFmtId="0" fontId="20" fillId="0" borderId="0" xfId="0" applyFont="1" applyAlignment="1">
      <alignment horizontal="center" textRotation="90"/>
    </xf>
    <xf numFmtId="0" fontId="15" fillId="0" borderId="91" xfId="0" applyFont="1" applyBorder="1" applyAlignment="1">
      <alignment vertical="center" shrinkToFit="1"/>
    </xf>
    <xf numFmtId="0" fontId="15" fillId="0" borderId="92" xfId="0" applyFont="1" applyBorder="1" applyAlignment="1">
      <alignment vertical="center" shrinkToFit="1"/>
    </xf>
    <xf numFmtId="0" fontId="15" fillId="0" borderId="108" xfId="0" applyFont="1" applyBorder="1" applyAlignment="1">
      <alignment vertical="center" shrinkToFit="1"/>
    </xf>
    <xf numFmtId="2" fontId="15" fillId="0" borderId="94" xfId="0" applyNumberFormat="1" applyFont="1" applyBorder="1" applyAlignment="1">
      <alignment horizontal="center" vertical="center"/>
    </xf>
    <xf numFmtId="2" fontId="15" fillId="0" borderId="92" xfId="0" applyNumberFormat="1" applyFont="1" applyBorder="1" applyAlignment="1">
      <alignment horizontal="center" vertical="center"/>
    </xf>
    <xf numFmtId="2" fontId="15" fillId="0" borderId="109" xfId="0" applyNumberFormat="1" applyFont="1" applyBorder="1" applyAlignment="1">
      <alignment horizontal="center" vertical="center"/>
    </xf>
    <xf numFmtId="0" fontId="15" fillId="0" borderId="110" xfId="0" applyFont="1" applyBorder="1" applyAlignment="1">
      <alignment horizontal="center" vertical="center"/>
    </xf>
    <xf numFmtId="2" fontId="20" fillId="0" borderId="0" xfId="0" applyNumberFormat="1" applyFont="1" applyAlignment="1">
      <alignment horizontal="center"/>
    </xf>
    <xf numFmtId="198" fontId="15" fillId="0" borderId="114" xfId="0" applyNumberFormat="1" applyFont="1" applyBorder="1">
      <alignment vertical="center"/>
    </xf>
    <xf numFmtId="198" fontId="15" fillId="0" borderId="77" xfId="0" applyNumberFormat="1" applyFont="1" applyBorder="1">
      <alignment vertical="center"/>
    </xf>
    <xf numFmtId="198" fontId="15" fillId="0" borderId="115" xfId="0" applyNumberFormat="1" applyFont="1" applyBorder="1">
      <alignment vertical="center"/>
    </xf>
    <xf numFmtId="198" fontId="15" fillId="0" borderId="112" xfId="0" applyNumberFormat="1" applyFont="1" applyBorder="1">
      <alignment vertical="center"/>
    </xf>
    <xf numFmtId="198" fontId="15" fillId="0" borderId="82" xfId="0" applyNumberFormat="1" applyFont="1" applyBorder="1">
      <alignment vertical="center"/>
    </xf>
    <xf numFmtId="198" fontId="15" fillId="0" borderId="113" xfId="0" applyNumberFormat="1" applyFont="1" applyBorder="1">
      <alignment vertical="center"/>
    </xf>
    <xf numFmtId="41" fontId="12" fillId="0" borderId="0" xfId="0" applyNumberFormat="1" applyFont="1" applyAlignment="1">
      <alignment horizontal="center" vertical="center"/>
    </xf>
    <xf numFmtId="0" fontId="52" fillId="2" borderId="0" xfId="0" applyFont="1" applyFill="1" applyAlignment="1">
      <alignment horizontal="center" vertical="center"/>
    </xf>
    <xf numFmtId="41" fontId="54" fillId="0" borderId="28" xfId="0" applyNumberFormat="1" applyFont="1" applyBorder="1" applyAlignment="1">
      <alignment horizontal="center" vertical="center"/>
    </xf>
    <xf numFmtId="41" fontId="54" fillId="0" borderId="38" xfId="0" applyNumberFormat="1" applyFont="1" applyBorder="1" applyAlignment="1">
      <alignment horizontal="center" vertical="center"/>
    </xf>
    <xf numFmtId="0" fontId="36" fillId="0" borderId="28" xfId="0" applyFont="1" applyBorder="1" applyAlignment="1" applyProtection="1">
      <alignment horizontal="center" vertical="center"/>
      <protection locked="0"/>
    </xf>
    <xf numFmtId="0" fontId="36" fillId="0" borderId="38" xfId="0" applyFont="1" applyBorder="1" applyAlignment="1" applyProtection="1">
      <alignment horizontal="center" vertical="center"/>
      <protection locked="0"/>
    </xf>
    <xf numFmtId="184" fontId="36" fillId="0" borderId="28" xfId="0" applyNumberFormat="1" applyFont="1" applyBorder="1" applyProtection="1">
      <alignment vertical="center"/>
      <protection locked="0"/>
    </xf>
    <xf numFmtId="184" fontId="36" fillId="0" borderId="38" xfId="0" applyNumberFormat="1" applyFont="1" applyBorder="1" applyProtection="1">
      <alignment vertical="center"/>
      <protection locked="0"/>
    </xf>
    <xf numFmtId="177" fontId="36" fillId="0" borderId="11" xfId="0" applyNumberFormat="1" applyFont="1" applyBorder="1" applyAlignment="1">
      <alignment horizontal="center" vertical="center"/>
    </xf>
    <xf numFmtId="0" fontId="36" fillId="0" borderId="28" xfId="0" applyFont="1" applyBorder="1" applyAlignment="1">
      <alignment horizontal="center" vertical="center"/>
    </xf>
    <xf numFmtId="0" fontId="36" fillId="0" borderId="0" xfId="0" applyFont="1" applyAlignment="1" applyProtection="1">
      <alignment horizontal="center" vertical="center"/>
      <protection locked="0"/>
    </xf>
    <xf numFmtId="0" fontId="36" fillId="0" borderId="5" xfId="0" applyFont="1" applyBorder="1" applyAlignment="1" applyProtection="1">
      <alignment horizontal="center" vertical="center"/>
      <protection locked="0"/>
    </xf>
    <xf numFmtId="184" fontId="36" fillId="0" borderId="5" xfId="0" applyNumberFormat="1" applyFont="1" applyBorder="1" applyProtection="1">
      <alignment vertical="center"/>
      <protection locked="0"/>
    </xf>
    <xf numFmtId="0" fontId="36" fillId="0" borderId="28" xfId="0" applyFont="1" applyBorder="1" applyAlignment="1" applyProtection="1">
      <alignment horizontal="left" vertical="center"/>
      <protection locked="0"/>
    </xf>
    <xf numFmtId="0" fontId="36" fillId="0" borderId="38" xfId="0" applyFont="1" applyBorder="1" applyAlignment="1" applyProtection="1">
      <alignment horizontal="left" vertical="center"/>
      <protection locked="0"/>
    </xf>
    <xf numFmtId="0" fontId="36" fillId="0" borderId="38" xfId="0" applyFont="1" applyBorder="1" applyAlignment="1">
      <alignment horizontal="center" vertical="center"/>
    </xf>
    <xf numFmtId="0" fontId="56" fillId="0" borderId="28" xfId="0" applyFont="1" applyBorder="1" applyAlignment="1" applyProtection="1">
      <alignment horizontal="left" vertical="center"/>
      <protection locked="0"/>
    </xf>
    <xf numFmtId="0" fontId="56" fillId="0" borderId="38" xfId="0" applyFont="1" applyBorder="1" applyAlignment="1" applyProtection="1">
      <alignment horizontal="left" vertical="center"/>
      <protection locked="0"/>
    </xf>
    <xf numFmtId="0" fontId="70" fillId="12" borderId="37" xfId="3" applyFont="1" applyFill="1" applyBorder="1" applyAlignment="1">
      <alignment horizontal="center" vertical="center"/>
    </xf>
    <xf numFmtId="0" fontId="70" fillId="12" borderId="38" xfId="3" applyFont="1" applyFill="1" applyBorder="1" applyAlignment="1">
      <alignment horizontal="center" vertical="center"/>
    </xf>
    <xf numFmtId="0" fontId="70" fillId="12" borderId="28" xfId="3" applyFont="1" applyFill="1" applyBorder="1" applyAlignment="1">
      <alignment horizontal="center" vertical="center"/>
    </xf>
    <xf numFmtId="0" fontId="61" fillId="0" borderId="1" xfId="3" applyFont="1" applyBorder="1" applyAlignment="1">
      <alignment horizontal="center" vertical="center"/>
    </xf>
    <xf numFmtId="0" fontId="61" fillId="0" borderId="12" xfId="3" applyFont="1" applyBorder="1" applyAlignment="1">
      <alignment horizontal="center" vertical="center"/>
    </xf>
    <xf numFmtId="0" fontId="61" fillId="0" borderId="1" xfId="0" applyFont="1" applyBorder="1" applyAlignment="1">
      <alignment horizontal="center" vertical="center"/>
    </xf>
    <xf numFmtId="0" fontId="61" fillId="0" borderId="12" xfId="0" applyFont="1" applyBorder="1" applyAlignment="1">
      <alignment horizontal="center" vertical="center"/>
    </xf>
    <xf numFmtId="0" fontId="68" fillId="0" borderId="6" xfId="0" applyFont="1" applyBorder="1" applyAlignment="1">
      <alignment horizontal="center" vertical="center"/>
    </xf>
    <xf numFmtId="0" fontId="69" fillId="0" borderId="6" xfId="0" applyFont="1" applyBorder="1" applyAlignment="1">
      <alignment horizontal="center" vertical="center"/>
    </xf>
    <xf numFmtId="0" fontId="70" fillId="12" borderId="37" xfId="0" applyFont="1" applyFill="1" applyBorder="1" applyAlignment="1">
      <alignment horizontal="center" vertical="center"/>
    </xf>
    <xf numFmtId="0" fontId="70" fillId="12" borderId="38" xfId="0" applyFont="1" applyFill="1" applyBorder="1" applyAlignment="1">
      <alignment horizontal="center" vertical="center"/>
    </xf>
    <xf numFmtId="0" fontId="70" fillId="12" borderId="28" xfId="0" applyFont="1" applyFill="1" applyBorder="1" applyAlignment="1">
      <alignment horizontal="center" vertical="center"/>
    </xf>
    <xf numFmtId="0" fontId="68" fillId="0" borderId="6" xfId="3" applyFont="1" applyBorder="1" applyAlignment="1">
      <alignment horizontal="center" vertical="center"/>
    </xf>
    <xf numFmtId="0" fontId="69" fillId="0" borderId="6" xfId="3" applyFont="1" applyBorder="1" applyAlignment="1">
      <alignment horizontal="center" vertical="center"/>
    </xf>
    <xf numFmtId="0" fontId="54" fillId="0" borderId="9" xfId="0" applyFont="1" applyBorder="1" applyAlignment="1">
      <alignment horizontal="center" vertical="center" shrinkToFit="1"/>
    </xf>
    <xf numFmtId="0" fontId="54" fillId="0" borderId="13" xfId="0" applyFont="1" applyBorder="1" applyAlignment="1">
      <alignment horizontal="center" vertical="center" shrinkToFit="1"/>
    </xf>
    <xf numFmtId="0" fontId="54" fillId="0" borderId="10" xfId="0" applyFont="1" applyBorder="1" applyAlignment="1">
      <alignment horizontal="center" vertical="center" shrinkToFit="1"/>
    </xf>
    <xf numFmtId="0" fontId="54" fillId="0" borderId="6" xfId="0" applyFont="1" applyBorder="1" applyAlignment="1">
      <alignment horizontal="center" vertical="center" shrinkToFit="1"/>
    </xf>
    <xf numFmtId="0" fontId="54" fillId="0" borderId="10" xfId="0" applyFont="1" applyBorder="1" applyAlignment="1">
      <alignment horizontal="center" vertical="center"/>
    </xf>
    <xf numFmtId="0" fontId="54" fillId="0" borderId="6" xfId="0" applyFont="1" applyBorder="1" applyAlignment="1">
      <alignment horizontal="center" vertical="center"/>
    </xf>
    <xf numFmtId="0" fontId="54" fillId="0" borderId="39" xfId="0" applyFont="1" applyBorder="1" applyAlignment="1">
      <alignment horizontal="center" vertical="center"/>
    </xf>
    <xf numFmtId="0" fontId="54" fillId="0" borderId="14" xfId="0" applyFont="1" applyBorder="1" applyAlignment="1">
      <alignment horizontal="center" vertical="center"/>
    </xf>
    <xf numFmtId="41" fontId="54" fillId="0" borderId="10" xfId="0" applyNumberFormat="1" applyFont="1" applyBorder="1" applyAlignment="1">
      <alignment horizontal="center" vertical="center"/>
    </xf>
    <xf numFmtId="41" fontId="54" fillId="0" borderId="6" xfId="0" applyNumberFormat="1" applyFont="1" applyBorder="1" applyAlignment="1">
      <alignment horizontal="center" vertical="center"/>
    </xf>
    <xf numFmtId="0" fontId="66" fillId="0" borderId="28" xfId="0" applyFont="1" applyBorder="1" applyAlignment="1">
      <alignment horizontal="center" vertical="center"/>
    </xf>
    <xf numFmtId="0" fontId="66" fillId="0" borderId="37" xfId="0" applyFont="1" applyBorder="1" applyAlignment="1">
      <alignment horizontal="center" vertical="center"/>
    </xf>
    <xf numFmtId="0" fontId="66" fillId="0" borderId="38" xfId="0" applyFont="1" applyBorder="1" applyAlignment="1">
      <alignment horizontal="center" vertical="center"/>
    </xf>
    <xf numFmtId="0" fontId="66" fillId="0" borderId="5" xfId="0" applyFont="1" applyBorder="1" applyAlignment="1">
      <alignment horizontal="center" vertical="center"/>
    </xf>
    <xf numFmtId="0" fontId="77" fillId="7" borderId="5" xfId="0" applyFont="1" applyFill="1" applyBorder="1" applyAlignment="1">
      <alignment horizontal="center" vertical="center"/>
    </xf>
    <xf numFmtId="0" fontId="66" fillId="0" borderId="28" xfId="0" applyFont="1" applyBorder="1" applyAlignment="1">
      <alignment horizontal="center" vertical="center" wrapText="1"/>
    </xf>
    <xf numFmtId="0" fontId="66" fillId="0" borderId="38" xfId="0" applyFont="1" applyBorder="1" applyAlignment="1">
      <alignment horizontal="center" vertical="center" wrapText="1"/>
    </xf>
    <xf numFmtId="0" fontId="66" fillId="0" borderId="1" xfId="0" applyFont="1" applyBorder="1" applyAlignment="1">
      <alignment horizontal="center" vertical="center" wrapText="1"/>
    </xf>
    <xf numFmtId="0" fontId="66" fillId="0" borderId="11" xfId="0" applyFont="1" applyBorder="1" applyAlignment="1">
      <alignment horizontal="center" vertical="center" wrapText="1"/>
    </xf>
    <xf numFmtId="0" fontId="66" fillId="0" borderId="13" xfId="0" applyFont="1" applyBorder="1" applyAlignment="1">
      <alignment horizontal="center" vertical="center" wrapText="1"/>
    </xf>
    <xf numFmtId="0" fontId="66" fillId="0" borderId="6" xfId="0" applyFont="1" applyBorder="1" applyAlignment="1">
      <alignment horizontal="center" vertical="center" wrapText="1"/>
    </xf>
    <xf numFmtId="0" fontId="66" fillId="0" borderId="14" xfId="0" applyFont="1" applyBorder="1" applyAlignment="1">
      <alignment horizontal="center" vertical="center" wrapText="1"/>
    </xf>
    <xf numFmtId="0" fontId="66" fillId="0" borderId="12" xfId="0" applyFont="1" applyBorder="1" applyAlignment="1">
      <alignment horizontal="center" vertical="center" wrapText="1"/>
    </xf>
    <xf numFmtId="0" fontId="66" fillId="0" borderId="5" xfId="0" applyFont="1" applyBorder="1" applyAlignment="1">
      <alignment horizontal="center" vertical="center" wrapText="1"/>
    </xf>
    <xf numFmtId="0" fontId="66" fillId="0" borderId="1" xfId="0" applyFont="1" applyBorder="1" applyAlignment="1">
      <alignment horizontal="center" vertical="center" wrapText="1" shrinkToFit="1"/>
    </xf>
    <xf numFmtId="0" fontId="66" fillId="0" borderId="11" xfId="0" applyFont="1" applyBorder="1" applyAlignment="1">
      <alignment horizontal="center" vertical="center" wrapText="1" shrinkToFit="1"/>
    </xf>
    <xf numFmtId="0" fontId="66" fillId="5" borderId="28" xfId="0" applyFont="1" applyFill="1" applyBorder="1" applyAlignment="1">
      <alignment horizontal="center" vertical="center" wrapText="1" shrinkToFit="1"/>
    </xf>
    <xf numFmtId="0" fontId="66" fillId="5" borderId="37" xfId="0" applyFont="1" applyFill="1" applyBorder="1" applyAlignment="1">
      <alignment horizontal="center" vertical="center" wrapText="1" shrinkToFit="1"/>
    </xf>
    <xf numFmtId="0" fontId="66" fillId="5" borderId="38" xfId="0" applyFont="1" applyFill="1" applyBorder="1" applyAlignment="1">
      <alignment horizontal="center" vertical="center" wrapText="1" shrinkToFit="1"/>
    </xf>
    <xf numFmtId="209" fontId="66" fillId="0" borderId="5" xfId="0" applyNumberFormat="1" applyFont="1" applyBorder="1" applyAlignment="1">
      <alignment horizontal="center" vertical="center" shrinkToFit="1"/>
    </xf>
    <xf numFmtId="0" fontId="66" fillId="7" borderId="5" xfId="0" applyFont="1" applyFill="1" applyBorder="1" applyAlignment="1">
      <alignment horizontal="center" vertical="center" wrapText="1" shrinkToFit="1"/>
    </xf>
    <xf numFmtId="0" fontId="32" fillId="0" borderId="78" xfId="0" applyFont="1" applyBorder="1" applyAlignment="1">
      <alignment horizontal="center" vertical="center"/>
    </xf>
    <xf numFmtId="0" fontId="32" fillId="0" borderId="79" xfId="0" applyFont="1" applyBorder="1" applyAlignment="1">
      <alignment horizontal="center" vertical="center"/>
    </xf>
    <xf numFmtId="0" fontId="32" fillId="0" borderId="80" xfId="0" applyFont="1" applyBorder="1" applyAlignment="1">
      <alignment horizontal="center" vertical="center"/>
    </xf>
    <xf numFmtId="0" fontId="52" fillId="5" borderId="131" xfId="0" applyFont="1" applyFill="1" applyBorder="1" applyAlignment="1">
      <alignment horizontal="center" vertical="center"/>
    </xf>
    <xf numFmtId="0" fontId="52" fillId="5" borderId="126" xfId="0" applyFont="1" applyFill="1" applyBorder="1" applyAlignment="1">
      <alignment horizontal="center" vertical="center"/>
    </xf>
    <xf numFmtId="0" fontId="52" fillId="5" borderId="132" xfId="0" applyFont="1" applyFill="1" applyBorder="1" applyAlignment="1">
      <alignment horizontal="center" vertical="center"/>
    </xf>
    <xf numFmtId="0" fontId="52" fillId="5" borderId="73" xfId="0" applyFont="1" applyFill="1" applyBorder="1" applyAlignment="1">
      <alignment horizontal="center" vertical="center"/>
    </xf>
    <xf numFmtId="0" fontId="50" fillId="5" borderId="133" xfId="0" applyFont="1" applyFill="1" applyBorder="1" applyAlignment="1">
      <alignment horizontal="center" vertical="center"/>
    </xf>
    <xf numFmtId="0" fontId="50" fillId="5" borderId="75" xfId="0" applyFont="1" applyFill="1" applyBorder="1" applyAlignment="1">
      <alignment horizontal="center" vertical="center"/>
    </xf>
    <xf numFmtId="0" fontId="84" fillId="9" borderId="1" xfId="0" applyFont="1" applyFill="1" applyBorder="1" applyAlignment="1">
      <alignment horizontal="center" vertical="center"/>
    </xf>
  </cellXfs>
  <cellStyles count="5">
    <cellStyle name="쉼표 [0] 2" xfId="2" xr:uid="{00000000-0005-0000-0000-000000000000}"/>
    <cellStyle name="쉼표 [0] 2 2" xfId="1" xr:uid="{00000000-0005-0000-0000-000001000000}"/>
    <cellStyle name="표준" xfId="0" builtinId="0"/>
    <cellStyle name="표준 2" xfId="4" xr:uid="{00000000-0005-0000-0000-000003000000}"/>
    <cellStyle name="표준 6 2" xfId="3"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wmf"/><Relationship Id="rId1" Type="http://schemas.openxmlformats.org/officeDocument/2006/relationships/image" Target="../media/image2.wmf"/></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0</xdr:col>
      <xdr:colOff>0</xdr:colOff>
      <xdr:row>447</xdr:row>
      <xdr:rowOff>85725</xdr:rowOff>
    </xdr:from>
    <xdr:to>
      <xdr:col>21</xdr:col>
      <xdr:colOff>228600</xdr:colOff>
      <xdr:row>449</xdr:row>
      <xdr:rowOff>28575</xdr:rowOff>
    </xdr:to>
    <xdr:pic>
      <xdr:nvPicPr>
        <xdr:cNvPr id="2" name="_x130895328" descr="EMB00000af0287c">
          <a:extLst>
            <a:ext uri="{FF2B5EF4-FFF2-40B4-BE49-F238E27FC236}">
              <a16:creationId xmlns:a16="http://schemas.microsoft.com/office/drawing/2014/main" id="{2E996D6D-0242-41E6-81A4-91056067F2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7721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95250</xdr:colOff>
      <xdr:row>48</xdr:row>
      <xdr:rowOff>0</xdr:rowOff>
    </xdr:from>
    <xdr:to>
      <xdr:col>32</xdr:col>
      <xdr:colOff>114300</xdr:colOff>
      <xdr:row>67</xdr:row>
      <xdr:rowOff>104775</xdr:rowOff>
    </xdr:to>
    <xdr:sp macro="" textlink="">
      <xdr:nvSpPr>
        <xdr:cNvPr id="2" name="AutoShape 1049">
          <a:extLst>
            <a:ext uri="{FF2B5EF4-FFF2-40B4-BE49-F238E27FC236}">
              <a16:creationId xmlns:a16="http://schemas.microsoft.com/office/drawing/2014/main" id="{6F1325DB-0AED-415F-AC19-F5B9A8CE336A}"/>
            </a:ext>
          </a:extLst>
        </xdr:cNvPr>
        <xdr:cNvSpPr>
          <a:spLocks noChangeAspect="1" noChangeArrowheads="1"/>
        </xdr:cNvSpPr>
      </xdr:nvSpPr>
      <xdr:spPr bwMode="auto">
        <a:xfrm>
          <a:off x="762000" y="8639175"/>
          <a:ext cx="3619500" cy="2952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19050</xdr:colOff>
      <xdr:row>52</xdr:row>
      <xdr:rowOff>76200</xdr:rowOff>
    </xdr:from>
    <xdr:to>
      <xdr:col>41</xdr:col>
      <xdr:colOff>95250</xdr:colOff>
      <xdr:row>72</xdr:row>
      <xdr:rowOff>19050</xdr:rowOff>
    </xdr:to>
    <xdr:pic>
      <xdr:nvPicPr>
        <xdr:cNvPr id="3" name="그림 1">
          <a:extLst>
            <a:ext uri="{FF2B5EF4-FFF2-40B4-BE49-F238E27FC236}">
              <a16:creationId xmlns:a16="http://schemas.microsoft.com/office/drawing/2014/main" id="{1C9914F0-4ECA-463E-B890-B64FD5522B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9572625"/>
          <a:ext cx="5410200" cy="2552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28575</xdr:colOff>
      <xdr:row>1</xdr:row>
      <xdr:rowOff>104775</xdr:rowOff>
    </xdr:from>
    <xdr:to>
      <xdr:col>32</xdr:col>
      <xdr:colOff>85725</xdr:colOff>
      <xdr:row>26</xdr:row>
      <xdr:rowOff>19050</xdr:rowOff>
    </xdr:to>
    <xdr:pic>
      <xdr:nvPicPr>
        <xdr:cNvPr id="4" name="그림 7">
          <a:extLst>
            <a:ext uri="{FF2B5EF4-FFF2-40B4-BE49-F238E27FC236}">
              <a16:creationId xmlns:a16="http://schemas.microsoft.com/office/drawing/2014/main" id="{6057E5E5-6FE5-44FA-80F7-A8C7E646809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8725" y="504825"/>
          <a:ext cx="3124200" cy="321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95250</xdr:colOff>
      <xdr:row>98</xdr:row>
      <xdr:rowOff>0</xdr:rowOff>
    </xdr:from>
    <xdr:to>
      <xdr:col>32</xdr:col>
      <xdr:colOff>76200</xdr:colOff>
      <xdr:row>117</xdr:row>
      <xdr:rowOff>123825</xdr:rowOff>
    </xdr:to>
    <xdr:sp macro="" textlink="">
      <xdr:nvSpPr>
        <xdr:cNvPr id="5" name="AutoShape 1049">
          <a:extLst>
            <a:ext uri="{FF2B5EF4-FFF2-40B4-BE49-F238E27FC236}">
              <a16:creationId xmlns:a16="http://schemas.microsoft.com/office/drawing/2014/main" id="{7780661E-7A9D-4A3B-A8BD-8AF2ED299616}"/>
            </a:ext>
          </a:extLst>
        </xdr:cNvPr>
        <xdr:cNvSpPr>
          <a:spLocks noChangeAspect="1" noChangeArrowheads="1"/>
        </xdr:cNvSpPr>
      </xdr:nvSpPr>
      <xdr:spPr bwMode="auto">
        <a:xfrm>
          <a:off x="762000" y="17306925"/>
          <a:ext cx="3581400" cy="3019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694765</xdr:colOff>
      <xdr:row>12</xdr:row>
      <xdr:rowOff>276464</xdr:rowOff>
    </xdr:from>
    <xdr:to>
      <xdr:col>19</xdr:col>
      <xdr:colOff>56030</xdr:colOff>
      <xdr:row>21</xdr:row>
      <xdr:rowOff>142432</xdr:rowOff>
    </xdr:to>
    <xdr:pic>
      <xdr:nvPicPr>
        <xdr:cNvPr id="3" name="그림 2">
          <a:extLst>
            <a:ext uri="{FF2B5EF4-FFF2-40B4-BE49-F238E27FC236}">
              <a16:creationId xmlns:a16="http://schemas.microsoft.com/office/drawing/2014/main" id="{A4626055-F5AB-45E5-9B4A-4DF3EBF80770}"/>
            </a:ext>
          </a:extLst>
        </xdr:cNvPr>
        <xdr:cNvPicPr>
          <a:picLocks noChangeAspect="1"/>
        </xdr:cNvPicPr>
      </xdr:nvPicPr>
      <xdr:blipFill>
        <a:blip xmlns:r="http://schemas.openxmlformats.org/officeDocument/2006/relationships" r:embed="rId1"/>
        <a:stretch>
          <a:fillRect/>
        </a:stretch>
      </xdr:blipFill>
      <xdr:spPr>
        <a:xfrm>
          <a:off x="12420040" y="3934064"/>
          <a:ext cx="5085790" cy="2609168"/>
        </a:xfrm>
        <a:prstGeom prst="rect">
          <a:avLst/>
        </a:prstGeom>
      </xdr:spPr>
    </xdr:pic>
    <xdr:clientData/>
  </xdr:twoCellAnchor>
  <xdr:oneCellAnchor>
    <xdr:from>
      <xdr:col>13</xdr:col>
      <xdr:colOff>694765</xdr:colOff>
      <xdr:row>137</xdr:row>
      <xdr:rowOff>276464</xdr:rowOff>
    </xdr:from>
    <xdr:ext cx="5076265" cy="2588997"/>
    <xdr:pic>
      <xdr:nvPicPr>
        <xdr:cNvPr id="4" name="그림 3">
          <a:extLst>
            <a:ext uri="{FF2B5EF4-FFF2-40B4-BE49-F238E27FC236}">
              <a16:creationId xmlns:a16="http://schemas.microsoft.com/office/drawing/2014/main" id="{FADA7DDA-5CA3-4427-ADE3-563C968716AD}"/>
            </a:ext>
          </a:extLst>
        </xdr:cNvPr>
        <xdr:cNvPicPr>
          <a:picLocks noChangeAspect="1"/>
        </xdr:cNvPicPr>
      </xdr:nvPicPr>
      <xdr:blipFill>
        <a:blip xmlns:r="http://schemas.openxmlformats.org/officeDocument/2006/relationships" r:embed="rId1"/>
        <a:stretch>
          <a:fillRect/>
        </a:stretch>
      </xdr:blipFill>
      <xdr:spPr>
        <a:xfrm>
          <a:off x="12420040" y="42034064"/>
          <a:ext cx="5076265" cy="2588997"/>
        </a:xfrm>
        <a:prstGeom prst="rect">
          <a:avLst/>
        </a:prstGeom>
      </xdr:spPr>
    </xdr:pic>
    <xdr:clientData/>
  </xdr:oneCellAnchor>
  <xdr:twoCellAnchor editAs="oneCell">
    <xdr:from>
      <xdr:col>13</xdr:col>
      <xdr:colOff>694765</xdr:colOff>
      <xdr:row>12</xdr:row>
      <xdr:rowOff>276464</xdr:rowOff>
    </xdr:from>
    <xdr:to>
      <xdr:col>19</xdr:col>
      <xdr:colOff>56030</xdr:colOff>
      <xdr:row>21</xdr:row>
      <xdr:rowOff>142432</xdr:rowOff>
    </xdr:to>
    <xdr:pic>
      <xdr:nvPicPr>
        <xdr:cNvPr id="7" name="그림 6">
          <a:extLst>
            <a:ext uri="{FF2B5EF4-FFF2-40B4-BE49-F238E27FC236}">
              <a16:creationId xmlns:a16="http://schemas.microsoft.com/office/drawing/2014/main" id="{AF4D8233-7BF9-4379-B1C8-9B381B5BD211}"/>
            </a:ext>
          </a:extLst>
        </xdr:cNvPr>
        <xdr:cNvPicPr>
          <a:picLocks noChangeAspect="1"/>
        </xdr:cNvPicPr>
      </xdr:nvPicPr>
      <xdr:blipFill>
        <a:blip xmlns:r="http://schemas.openxmlformats.org/officeDocument/2006/relationships" r:embed="rId1"/>
        <a:stretch>
          <a:fillRect/>
        </a:stretch>
      </xdr:blipFill>
      <xdr:spPr>
        <a:xfrm>
          <a:off x="12420040" y="3934064"/>
          <a:ext cx="5085790" cy="2609168"/>
        </a:xfrm>
        <a:prstGeom prst="rect">
          <a:avLst/>
        </a:prstGeom>
      </xdr:spPr>
    </xdr:pic>
    <xdr:clientData/>
  </xdr:twoCellAnchor>
  <xdr:oneCellAnchor>
    <xdr:from>
      <xdr:col>13</xdr:col>
      <xdr:colOff>694765</xdr:colOff>
      <xdr:row>137</xdr:row>
      <xdr:rowOff>276464</xdr:rowOff>
    </xdr:from>
    <xdr:ext cx="5076265" cy="2588997"/>
    <xdr:pic>
      <xdr:nvPicPr>
        <xdr:cNvPr id="8" name="그림 7">
          <a:extLst>
            <a:ext uri="{FF2B5EF4-FFF2-40B4-BE49-F238E27FC236}">
              <a16:creationId xmlns:a16="http://schemas.microsoft.com/office/drawing/2014/main" id="{99C7F9E4-7AA1-4266-98C1-FE892D8BAFD0}"/>
            </a:ext>
          </a:extLst>
        </xdr:cNvPr>
        <xdr:cNvPicPr>
          <a:picLocks noChangeAspect="1"/>
        </xdr:cNvPicPr>
      </xdr:nvPicPr>
      <xdr:blipFill>
        <a:blip xmlns:r="http://schemas.openxmlformats.org/officeDocument/2006/relationships" r:embed="rId1"/>
        <a:stretch>
          <a:fillRect/>
        </a:stretch>
      </xdr:blipFill>
      <xdr:spPr>
        <a:xfrm>
          <a:off x="12420040" y="42034064"/>
          <a:ext cx="5076265" cy="258899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95250</xdr:colOff>
      <xdr:row>2</xdr:row>
      <xdr:rowOff>876300</xdr:rowOff>
    </xdr:from>
    <xdr:ext cx="6270196" cy="2116286"/>
    <xdr:pic>
      <xdr:nvPicPr>
        <xdr:cNvPr id="2" name="그림 1">
          <a:extLst>
            <a:ext uri="{FF2B5EF4-FFF2-40B4-BE49-F238E27FC236}">
              <a16:creationId xmlns:a16="http://schemas.microsoft.com/office/drawing/2014/main" id="{052A3FA4-3387-495D-8AA8-538536E00AB0}"/>
            </a:ext>
          </a:extLst>
        </xdr:cNvPr>
        <xdr:cNvPicPr>
          <a:picLocks noChangeAspect="1"/>
        </xdr:cNvPicPr>
      </xdr:nvPicPr>
      <xdr:blipFill>
        <a:blip xmlns:r="http://schemas.openxmlformats.org/officeDocument/2006/relationships" r:embed="rId1"/>
        <a:stretch>
          <a:fillRect/>
        </a:stretch>
      </xdr:blipFill>
      <xdr:spPr>
        <a:xfrm>
          <a:off x="514350" y="12344400"/>
          <a:ext cx="6270196" cy="2116286"/>
        </a:xfrm>
        <a:prstGeom prst="rect">
          <a:avLst/>
        </a:prstGeom>
      </xdr:spPr>
    </xdr:pic>
    <xdr:clientData/>
  </xdr:oneCellAnchor>
  <xdr:twoCellAnchor editAs="oneCell">
    <xdr:from>
      <xdr:col>1</xdr:col>
      <xdr:colOff>28575</xdr:colOff>
      <xdr:row>21</xdr:row>
      <xdr:rowOff>19050</xdr:rowOff>
    </xdr:from>
    <xdr:to>
      <xdr:col>3</xdr:col>
      <xdr:colOff>3206543</xdr:colOff>
      <xdr:row>22</xdr:row>
      <xdr:rowOff>2486025</xdr:rowOff>
    </xdr:to>
    <xdr:pic>
      <xdr:nvPicPr>
        <xdr:cNvPr id="3" name="그림 2" descr="텍스트, 도표, 라인, 평행이(가) 표시된 사진&#10;&#10;자동 생성된 설명">
          <a:extLst>
            <a:ext uri="{FF2B5EF4-FFF2-40B4-BE49-F238E27FC236}">
              <a16:creationId xmlns:a16="http://schemas.microsoft.com/office/drawing/2014/main" id="{846CCD67-5D4A-4B28-8AD4-E9D83354B6FD}"/>
            </a:ext>
          </a:extLst>
        </xdr:cNvPr>
        <xdr:cNvPicPr>
          <a:picLocks noChangeAspect="1"/>
        </xdr:cNvPicPr>
      </xdr:nvPicPr>
      <xdr:blipFill>
        <a:blip xmlns:r="http://schemas.openxmlformats.org/officeDocument/2006/relationships" r:embed="rId2"/>
        <a:stretch>
          <a:fillRect/>
        </a:stretch>
      </xdr:blipFill>
      <xdr:spPr>
        <a:xfrm>
          <a:off x="447675" y="11487150"/>
          <a:ext cx="6340268" cy="49911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9">
    <tabColor rgb="FFFF0000"/>
  </sheetPr>
  <dimension ref="A1:O26"/>
  <sheetViews>
    <sheetView showGridLines="0" showZeros="0" view="pageBreakPreview" topLeftCell="A10" zoomScale="90" zoomScaleNormal="90" zoomScaleSheetLayoutView="90" workbookViewId="0">
      <selection activeCell="F17" sqref="F17"/>
    </sheetView>
  </sheetViews>
  <sheetFormatPr defaultRowHeight="20.100000000000001" customHeight="1"/>
  <cols>
    <col min="1" max="15" width="10.28515625" style="236" customWidth="1"/>
    <col min="16" max="16384" width="9.140625" style="239"/>
  </cols>
  <sheetData>
    <row r="1" spans="1:15" s="236" customFormat="1" ht="20.100000000000001" customHeight="1">
      <c r="A1" s="235"/>
      <c r="B1" s="235"/>
      <c r="C1" s="235"/>
      <c r="D1" s="235"/>
      <c r="E1" s="235"/>
      <c r="F1" s="235"/>
      <c r="G1" s="235"/>
      <c r="H1" s="235"/>
      <c r="I1" s="235"/>
      <c r="J1" s="235"/>
      <c r="K1" s="235"/>
      <c r="L1" s="235"/>
      <c r="M1" s="235"/>
      <c r="N1" s="235"/>
      <c r="O1" s="235"/>
    </row>
    <row r="2" spans="1:15" s="236" customFormat="1" ht="20.100000000000001" customHeight="1">
      <c r="B2" s="237" t="s">
        <v>955</v>
      </c>
      <c r="C2" s="238"/>
      <c r="D2" s="238"/>
    </row>
    <row r="3" spans="1:15" s="236" customFormat="1" ht="20.100000000000001" customHeight="1"/>
    <row r="4" spans="1:15" s="236" customFormat="1" ht="20.100000000000001" customHeight="1"/>
    <row r="5" spans="1:15" s="236" customFormat="1" ht="20.100000000000001" customHeight="1"/>
    <row r="6" spans="1:15" s="236" customFormat="1" ht="20.100000000000001" customHeight="1">
      <c r="A6" s="767" t="s">
        <v>168</v>
      </c>
      <c r="B6" s="767"/>
      <c r="C6" s="767"/>
      <c r="D6" s="767"/>
      <c r="E6" s="767"/>
      <c r="F6" s="767"/>
      <c r="G6" s="767"/>
      <c r="H6" s="767"/>
      <c r="I6" s="767"/>
      <c r="J6" s="767"/>
      <c r="K6" s="767"/>
      <c r="L6" s="767"/>
      <c r="M6" s="767"/>
      <c r="N6" s="767"/>
      <c r="O6" s="767"/>
    </row>
    <row r="7" spans="1:15" s="236" customFormat="1" ht="20.100000000000001" customHeight="1">
      <c r="A7" s="767"/>
      <c r="B7" s="767"/>
      <c r="C7" s="767"/>
      <c r="D7" s="767"/>
      <c r="E7" s="767"/>
      <c r="F7" s="767"/>
      <c r="G7" s="767"/>
      <c r="H7" s="767"/>
      <c r="I7" s="767"/>
      <c r="J7" s="767"/>
      <c r="K7" s="767"/>
      <c r="L7" s="767"/>
      <c r="M7" s="767"/>
      <c r="N7" s="767"/>
      <c r="O7" s="767"/>
    </row>
    <row r="8" spans="1:15" s="236" customFormat="1" ht="20.100000000000001" customHeight="1"/>
    <row r="9" spans="1:15" s="236" customFormat="1" ht="20.100000000000001" customHeight="1">
      <c r="A9" s="768" t="s">
        <v>169</v>
      </c>
      <c r="B9" s="768"/>
      <c r="C9" s="768"/>
      <c r="D9" s="768"/>
      <c r="E9" s="768"/>
      <c r="F9" s="768"/>
      <c r="G9" s="768"/>
      <c r="H9" s="768"/>
      <c r="I9" s="768"/>
      <c r="J9" s="768"/>
      <c r="K9" s="768"/>
      <c r="L9" s="768"/>
      <c r="M9" s="768"/>
      <c r="N9" s="768"/>
      <c r="O9" s="768"/>
    </row>
    <row r="10" spans="1:15" s="236" customFormat="1" ht="20.100000000000001" customHeight="1"/>
    <row r="11" spans="1:15" s="236" customFormat="1" ht="20.100000000000001" customHeight="1"/>
    <row r="12" spans="1:15" s="236" customFormat="1" ht="20.100000000000001" customHeight="1"/>
    <row r="13" spans="1:15" s="236" customFormat="1" ht="20.100000000000001" customHeight="1"/>
    <row r="14" spans="1:15" s="236" customFormat="1" ht="20.100000000000001" customHeight="1"/>
    <row r="15" spans="1:15" s="236" customFormat="1" ht="20.100000000000001" customHeight="1"/>
    <row r="16" spans="1:15" s="236" customFormat="1" ht="20.100000000000001" customHeight="1"/>
    <row r="17" spans="1:15" s="236" customFormat="1" ht="20.100000000000001" customHeight="1"/>
    <row r="18" spans="1:15" s="236" customFormat="1" ht="20.100000000000001" customHeight="1">
      <c r="A18" s="768" t="s">
        <v>956</v>
      </c>
      <c r="B18" s="768"/>
      <c r="C18" s="768"/>
      <c r="D18" s="768"/>
      <c r="E18" s="768"/>
      <c r="F18" s="768"/>
      <c r="G18" s="768"/>
      <c r="H18" s="768"/>
      <c r="I18" s="768"/>
      <c r="J18" s="768"/>
      <c r="K18" s="768"/>
      <c r="L18" s="768"/>
      <c r="M18" s="768"/>
      <c r="N18" s="768"/>
      <c r="O18" s="768"/>
    </row>
    <row r="19" spans="1:15" s="236" customFormat="1" ht="20.100000000000001" customHeight="1"/>
    <row r="20" spans="1:15" s="236" customFormat="1" ht="20.100000000000001" customHeight="1"/>
    <row r="21" spans="1:15" s="236" customFormat="1" ht="20.100000000000001" customHeight="1"/>
    <row r="22" spans="1:15" s="236" customFormat="1" ht="20.100000000000001" customHeight="1"/>
    <row r="23" spans="1:15" s="236" customFormat="1" ht="20.100000000000001" customHeight="1"/>
    <row r="24" spans="1:15" s="236" customFormat="1" ht="20.100000000000001" customHeight="1"/>
    <row r="25" spans="1:15" s="236" customFormat="1" ht="20.100000000000001" customHeight="1">
      <c r="A25" s="769"/>
      <c r="B25" s="769"/>
      <c r="C25" s="769"/>
      <c r="D25" s="769"/>
      <c r="E25" s="769"/>
      <c r="F25" s="769"/>
      <c r="G25" s="769"/>
      <c r="H25" s="769"/>
      <c r="I25" s="769"/>
      <c r="J25" s="769"/>
      <c r="K25" s="769"/>
      <c r="L25" s="769"/>
      <c r="M25" s="769"/>
      <c r="N25" s="769"/>
      <c r="O25" s="769"/>
    </row>
    <row r="26" spans="1:15" s="236" customFormat="1" ht="20.100000000000001" customHeight="1">
      <c r="A26" s="769"/>
      <c r="B26" s="769"/>
      <c r="C26" s="769"/>
      <c r="D26" s="769"/>
      <c r="E26" s="769"/>
      <c r="F26" s="769"/>
      <c r="G26" s="769"/>
      <c r="H26" s="769"/>
      <c r="I26" s="769"/>
      <c r="J26" s="769"/>
      <c r="K26" s="769"/>
      <c r="L26" s="769"/>
      <c r="M26" s="769"/>
      <c r="N26" s="769"/>
      <c r="O26" s="769"/>
    </row>
  </sheetData>
  <mergeCells count="5">
    <mergeCell ref="A6:O7"/>
    <mergeCell ref="A9:O9"/>
    <mergeCell ref="A18:O18"/>
    <mergeCell ref="A26:O26"/>
    <mergeCell ref="A25:O25"/>
  </mergeCells>
  <phoneticPr fontId="3" type="noConversion"/>
  <pageMargins left="0.98425196850393704" right="0.6692913385826772" top="0.82677165354330717" bottom="0.62992125984251968" header="0.59055118110236227" footer="0.43307086614173229"/>
  <pageSetup paperSize="9" scale="9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38"/>
  <sheetViews>
    <sheetView view="pageBreakPreview" topLeftCell="A4" zoomScale="70" zoomScaleNormal="70" zoomScaleSheetLayoutView="70" workbookViewId="0">
      <selection activeCell="G20" sqref="G20"/>
    </sheetView>
  </sheetViews>
  <sheetFormatPr defaultColWidth="10.28515625" defaultRowHeight="12"/>
  <cols>
    <col min="1" max="1" width="7.5703125" style="241" customWidth="1"/>
    <col min="2" max="2" width="8" style="241" customWidth="1"/>
    <col min="3" max="3" width="8.42578125" style="241" customWidth="1"/>
    <col min="4" max="4" width="6.140625" style="241" customWidth="1"/>
    <col min="5" max="11" width="14.7109375" style="241" customWidth="1"/>
    <col min="12" max="12" width="21.42578125" style="241" customWidth="1"/>
    <col min="13" max="16384" width="10.28515625" style="241"/>
  </cols>
  <sheetData>
    <row r="1" spans="1:11" ht="22.5">
      <c r="A1" s="240"/>
      <c r="B1" s="240"/>
      <c r="C1" s="240"/>
      <c r="D1" s="240"/>
      <c r="E1" s="240"/>
      <c r="F1" s="240"/>
      <c r="G1" s="240"/>
      <c r="H1" s="240"/>
      <c r="I1" s="240"/>
      <c r="J1" s="240"/>
      <c r="K1" s="240"/>
    </row>
    <row r="2" spans="1:11" ht="20.25" customHeight="1">
      <c r="A2" s="770" t="s">
        <v>1054</v>
      </c>
      <c r="B2" s="771"/>
      <c r="C2" s="771"/>
      <c r="D2" s="771"/>
      <c r="E2" s="771"/>
      <c r="F2" s="771"/>
      <c r="G2" s="771"/>
      <c r="H2" s="772"/>
      <c r="I2" s="242" t="s">
        <v>87</v>
      </c>
      <c r="J2" s="242" t="s">
        <v>88</v>
      </c>
      <c r="K2" s="242" t="s">
        <v>89</v>
      </c>
    </row>
    <row r="3" spans="1:11" ht="18.75" customHeight="1">
      <c r="A3" s="773"/>
      <c r="B3" s="774"/>
      <c r="C3" s="774"/>
      <c r="D3" s="774"/>
      <c r="E3" s="774"/>
      <c r="F3" s="774"/>
      <c r="G3" s="774"/>
      <c r="H3" s="775"/>
      <c r="I3" s="243"/>
      <c r="J3" s="243"/>
      <c r="K3" s="243"/>
    </row>
    <row r="4" spans="1:11" ht="17.25" customHeight="1">
      <c r="A4" s="773"/>
      <c r="B4" s="774"/>
      <c r="C4" s="774"/>
      <c r="D4" s="774"/>
      <c r="E4" s="774"/>
      <c r="F4" s="774"/>
      <c r="G4" s="774"/>
      <c r="H4" s="775"/>
      <c r="I4" s="244"/>
      <c r="J4" s="244"/>
      <c r="K4" s="244"/>
    </row>
    <row r="5" spans="1:11" ht="48.75" customHeight="1">
      <c r="A5" s="776"/>
      <c r="B5" s="777"/>
      <c r="C5" s="777"/>
      <c r="D5" s="777"/>
      <c r="E5" s="777"/>
      <c r="F5" s="777"/>
      <c r="G5" s="777"/>
      <c r="H5" s="778"/>
      <c r="I5" s="245"/>
      <c r="J5" s="245"/>
      <c r="K5" s="245"/>
    </row>
    <row r="6" spans="1:11" ht="22.5">
      <c r="A6" s="246"/>
      <c r="B6" s="247"/>
      <c r="C6" s="240"/>
      <c r="D6" s="240"/>
      <c r="E6" s="240"/>
      <c r="F6" s="240"/>
      <c r="G6" s="779"/>
      <c r="H6" s="781"/>
      <c r="I6" s="781"/>
      <c r="J6" s="781"/>
      <c r="K6" s="782"/>
    </row>
    <row r="7" spans="1:11" ht="22.5">
      <c r="A7" s="248"/>
      <c r="B7" s="240"/>
      <c r="C7" s="240"/>
      <c r="D7" s="240"/>
      <c r="E7" s="240"/>
      <c r="F7" s="240"/>
      <c r="G7" s="780"/>
      <c r="H7" s="783"/>
      <c r="I7" s="783"/>
      <c r="J7" s="783"/>
      <c r="K7" s="784"/>
    </row>
    <row r="8" spans="1:11" ht="22.5">
      <c r="A8" s="249"/>
      <c r="B8" s="240"/>
      <c r="D8" s="250"/>
      <c r="E8" s="240"/>
      <c r="F8" s="240"/>
      <c r="G8" s="780"/>
      <c r="H8" s="783"/>
      <c r="I8" s="783"/>
      <c r="J8" s="783"/>
      <c r="K8" s="784"/>
    </row>
    <row r="9" spans="1:11" ht="23.25" thickBot="1">
      <c r="A9" s="249"/>
      <c r="B9" s="240"/>
      <c r="C9" s="250"/>
      <c r="D9" s="250"/>
      <c r="E9" s="240"/>
      <c r="F9" s="240"/>
      <c r="G9" s="240"/>
      <c r="H9" s="240"/>
      <c r="I9" s="240"/>
      <c r="J9" s="240"/>
      <c r="K9" s="251"/>
    </row>
    <row r="10" spans="1:11" ht="45" thickTop="1" thickBot="1">
      <c r="A10" s="252"/>
      <c r="B10" s="253"/>
      <c r="C10" s="253"/>
      <c r="D10" s="253"/>
      <c r="E10" s="785" t="s">
        <v>79</v>
      </c>
      <c r="F10" s="786"/>
      <c r="G10" s="786"/>
      <c r="H10" s="786"/>
      <c r="I10" s="253"/>
      <c r="J10" s="253"/>
      <c r="K10" s="254"/>
    </row>
    <row r="11" spans="1:11" ht="15" thickTop="1">
      <c r="A11" s="255"/>
      <c r="B11" s="256"/>
      <c r="C11" s="257"/>
      <c r="E11" s="256"/>
      <c r="F11" s="256"/>
      <c r="G11" s="257"/>
      <c r="H11" s="256"/>
      <c r="I11" s="256"/>
      <c r="J11" s="256"/>
      <c r="K11" s="258"/>
    </row>
    <row r="12" spans="1:11" ht="20.25">
      <c r="A12" s="259"/>
      <c r="B12" s="260"/>
      <c r="C12" s="260"/>
      <c r="D12" s="260"/>
      <c r="E12" s="260"/>
      <c r="F12" s="260"/>
      <c r="G12" s="260"/>
      <c r="H12" s="260"/>
      <c r="I12" s="260"/>
      <c r="J12" s="260"/>
      <c r="K12" s="258"/>
    </row>
    <row r="13" spans="1:11" ht="20.25">
      <c r="A13" s="261"/>
      <c r="B13" s="260"/>
      <c r="C13" s="262"/>
      <c r="D13" s="263"/>
      <c r="E13" s="260"/>
      <c r="F13" s="260"/>
      <c r="G13" s="260"/>
      <c r="H13" s="260"/>
      <c r="I13" s="260"/>
      <c r="J13" s="260"/>
      <c r="K13" s="258"/>
    </row>
    <row r="14" spans="1:11" ht="22.5">
      <c r="A14" s="789" t="s">
        <v>80</v>
      </c>
      <c r="B14" s="790"/>
      <c r="C14" s="790"/>
      <c r="D14" s="790"/>
      <c r="E14" s="791" t="s">
        <v>1055</v>
      </c>
      <c r="F14" s="791"/>
      <c r="G14" s="791"/>
      <c r="H14" s="791"/>
      <c r="I14" s="791"/>
      <c r="J14" s="791"/>
      <c r="K14" s="792"/>
    </row>
    <row r="15" spans="1:11" ht="25.5">
      <c r="A15" s="264"/>
      <c r="B15" s="265"/>
      <c r="C15" s="266"/>
      <c r="D15" s="266"/>
      <c r="E15" s="795"/>
      <c r="F15" s="795"/>
      <c r="G15" s="795"/>
      <c r="H15" s="795"/>
      <c r="I15" s="795"/>
      <c r="J15" s="795"/>
      <c r="K15" s="796"/>
    </row>
    <row r="16" spans="1:11" ht="25.5">
      <c r="A16" s="267"/>
      <c r="B16" s="265"/>
      <c r="C16" s="268"/>
      <c r="D16" s="268"/>
      <c r="E16" s="268"/>
      <c r="F16" s="269"/>
      <c r="G16" s="269"/>
      <c r="H16" s="269"/>
      <c r="I16" s="269"/>
      <c r="J16" s="269"/>
      <c r="K16" s="258"/>
    </row>
    <row r="17" spans="1:12" ht="25.5" customHeight="1">
      <c r="A17" s="789" t="s">
        <v>59</v>
      </c>
      <c r="B17" s="790"/>
      <c r="C17" s="790"/>
      <c r="D17" s="790"/>
      <c r="E17" s="270" t="str">
        <f>집계표!A3</f>
        <v>1. 통신간선설비공사</v>
      </c>
      <c r="F17" s="271"/>
      <c r="G17" s="271"/>
      <c r="H17" s="271"/>
      <c r="I17" s="271"/>
      <c r="J17" s="271"/>
      <c r="K17" s="272"/>
    </row>
    <row r="18" spans="1:12" ht="25.5" customHeight="1">
      <c r="A18" s="267"/>
      <c r="B18" s="265"/>
      <c r="C18" s="268"/>
      <c r="D18" s="268"/>
      <c r="E18" s="270" t="str">
        <f>집계표!A4</f>
        <v>2. 통신설비공사</v>
      </c>
      <c r="F18" s="271"/>
      <c r="G18" s="271"/>
      <c r="H18" s="271"/>
      <c r="I18" s="271"/>
      <c r="J18" s="271"/>
      <c r="K18" s="272"/>
    </row>
    <row r="19" spans="1:12" ht="25.5" customHeight="1">
      <c r="A19" s="267"/>
      <c r="B19" s="265"/>
      <c r="C19" s="273"/>
      <c r="D19" s="273"/>
      <c r="E19" s="270" t="str">
        <f>집계표!A5</f>
        <v>3. CCTV설비공사</v>
      </c>
      <c r="F19" s="271"/>
      <c r="G19" s="271"/>
      <c r="H19" s="271"/>
      <c r="I19" s="271"/>
      <c r="J19" s="271"/>
      <c r="K19" s="272"/>
    </row>
    <row r="20" spans="1:12" ht="25.5" customHeight="1">
      <c r="A20" s="267"/>
      <c r="B20" s="265"/>
      <c r="C20" s="268"/>
      <c r="D20" s="268"/>
      <c r="E20" s="270"/>
      <c r="F20" s="271"/>
      <c r="G20" s="271"/>
      <c r="H20" s="271"/>
      <c r="I20" s="271"/>
      <c r="J20" s="271"/>
      <c r="K20" s="272"/>
    </row>
    <row r="21" spans="1:12" ht="25.5" customHeight="1">
      <c r="A21" s="267"/>
      <c r="B21" s="265"/>
      <c r="C21" s="268"/>
      <c r="D21" s="268"/>
      <c r="E21" s="270"/>
      <c r="F21" s="271"/>
      <c r="G21" s="271"/>
      <c r="H21" s="271"/>
      <c r="I21" s="271"/>
      <c r="J21" s="271"/>
      <c r="K21" s="272"/>
    </row>
    <row r="22" spans="1:12" ht="20.25">
      <c r="A22" s="259"/>
      <c r="B22" s="260"/>
      <c r="C22" s="262"/>
      <c r="D22" s="263"/>
      <c r="E22" s="271"/>
      <c r="F22" s="271"/>
      <c r="G22" s="271"/>
      <c r="H22" s="271"/>
      <c r="I22" s="271"/>
      <c r="J22" s="271"/>
      <c r="K22" s="272"/>
      <c r="L22" s="263"/>
    </row>
    <row r="23" spans="1:12" s="278" customFormat="1" ht="24">
      <c r="A23" s="274" t="s">
        <v>81</v>
      </c>
      <c r="B23" s="275"/>
      <c r="C23" s="276"/>
      <c r="D23" s="276"/>
      <c r="E23" s="277" t="str">
        <f ca="1">"일금"&amp;NUMBERSTRING(J23,1)&amp;"원정"</f>
        <v>일금사천삼백팔만오천원정</v>
      </c>
      <c r="F23" s="277"/>
      <c r="G23" s="277"/>
      <c r="H23" s="277"/>
      <c r="I23" s="277"/>
      <c r="J23" s="787">
        <f ca="1">원가!D64</f>
        <v>43085000</v>
      </c>
      <c r="K23" s="788"/>
      <c r="L23" s="263"/>
    </row>
    <row r="24" spans="1:12" s="278" customFormat="1" ht="24">
      <c r="A24" s="279"/>
      <c r="B24" s="280"/>
      <c r="C24" s="281"/>
      <c r="D24" s="281"/>
      <c r="E24" s="282"/>
      <c r="F24" s="282"/>
      <c r="G24" s="282"/>
      <c r="H24" s="282"/>
      <c r="I24" s="282"/>
      <c r="J24" s="283"/>
      <c r="K24" s="284"/>
      <c r="L24" s="263"/>
    </row>
    <row r="25" spans="1:12" s="278" customFormat="1" ht="24">
      <c r="A25" s="285"/>
      <c r="B25" s="280"/>
      <c r="C25" s="286"/>
      <c r="D25" s="286"/>
      <c r="E25" s="287"/>
      <c r="F25" s="287"/>
      <c r="G25" s="287"/>
      <c r="H25" s="287"/>
      <c r="I25" s="287"/>
      <c r="J25" s="288"/>
      <c r="K25" s="289"/>
      <c r="L25" s="263"/>
    </row>
    <row r="26" spans="1:12" s="278" customFormat="1" ht="24">
      <c r="A26" s="793" t="s">
        <v>1053</v>
      </c>
      <c r="B26" s="794"/>
      <c r="C26" s="794"/>
      <c r="D26" s="794"/>
      <c r="E26" s="277" t="str">
        <f>"일금"&amp;NUMBERSTRING(J26,1)&amp;"원정"</f>
        <v>일금일천이백칠십이만원정</v>
      </c>
      <c r="F26" s="277"/>
      <c r="G26" s="277"/>
      <c r="H26" s="277"/>
      <c r="I26" s="277"/>
      <c r="J26" s="787">
        <f>원가!D65+원가!D66</f>
        <v>12720000</v>
      </c>
      <c r="K26" s="788"/>
      <c r="L26" s="263"/>
    </row>
    <row r="27" spans="1:12" s="278" customFormat="1" ht="24">
      <c r="A27" s="290"/>
      <c r="B27" s="280"/>
      <c r="C27" s="281"/>
      <c r="D27" s="291"/>
      <c r="E27" s="292"/>
      <c r="F27" s="292"/>
      <c r="G27" s="292"/>
      <c r="H27" s="292"/>
      <c r="I27" s="292"/>
      <c r="J27" s="293"/>
      <c r="K27" s="294"/>
      <c r="L27" s="263"/>
    </row>
    <row r="28" spans="1:12" s="278" customFormat="1" ht="24">
      <c r="A28" s="295"/>
      <c r="B28" s="280"/>
      <c r="C28" s="286"/>
      <c r="D28" s="291"/>
      <c r="E28" s="292"/>
      <c r="F28" s="292"/>
      <c r="G28" s="292"/>
      <c r="H28" s="292"/>
      <c r="I28" s="292"/>
      <c r="J28" s="293"/>
      <c r="K28" s="294"/>
      <c r="L28" s="263"/>
    </row>
    <row r="29" spans="1:12" s="278" customFormat="1" ht="24">
      <c r="A29" s="274" t="s">
        <v>60</v>
      </c>
      <c r="B29" s="275"/>
      <c r="C29" s="276"/>
      <c r="D29" s="276"/>
      <c r="E29" s="277" t="str">
        <f ca="1">"일금"&amp;NUMBERSTRING(J29,1)&amp;"원정"</f>
        <v>일금오천오백팔십만오천원정</v>
      </c>
      <c r="F29" s="277"/>
      <c r="G29" s="277"/>
      <c r="H29" s="277"/>
      <c r="I29" s="277"/>
      <c r="J29" s="787">
        <f ca="1">원가!D70</f>
        <v>55805000</v>
      </c>
      <c r="K29" s="788"/>
      <c r="L29" s="263"/>
    </row>
    <row r="30" spans="1:12" s="278" customFormat="1" ht="24">
      <c r="A30" s="290"/>
      <c r="B30" s="280"/>
      <c r="C30" s="296"/>
      <c r="D30" s="296"/>
      <c r="E30" s="297"/>
      <c r="F30" s="298"/>
      <c r="G30" s="298"/>
      <c r="H30" s="298"/>
      <c r="I30" s="291"/>
      <c r="J30" s="291"/>
      <c r="K30" s="299"/>
      <c r="L30" s="263"/>
    </row>
    <row r="31" spans="1:12" ht="20.25">
      <c r="A31" s="300"/>
      <c r="B31" s="256"/>
      <c r="C31" s="301"/>
      <c r="D31" s="302"/>
      <c r="E31" s="303"/>
      <c r="F31" s="303"/>
      <c r="G31" s="303"/>
      <c r="H31" s="303"/>
      <c r="I31" s="303"/>
      <c r="J31" s="303"/>
      <c r="K31" s="304"/>
      <c r="L31" s="263"/>
    </row>
    <row r="32" spans="1:12" ht="14.25">
      <c r="A32" s="305"/>
      <c r="B32" s="306"/>
      <c r="C32" s="306"/>
      <c r="D32" s="306"/>
      <c r="E32" s="306"/>
      <c r="F32" s="306"/>
      <c r="G32" s="306"/>
      <c r="H32" s="306"/>
      <c r="I32" s="306"/>
      <c r="J32" s="306"/>
      <c r="K32" s="307"/>
    </row>
    <row r="33" spans="1:11" ht="14.25">
      <c r="A33" s="256"/>
      <c r="B33" s="256"/>
      <c r="C33" s="256"/>
      <c r="D33" s="256"/>
      <c r="F33" s="308"/>
      <c r="H33" s="256"/>
      <c r="I33" s="256"/>
      <c r="J33" s="256"/>
    </row>
    <row r="34" spans="1:11" ht="14.25">
      <c r="A34" s="256"/>
      <c r="B34" s="256"/>
      <c r="C34" s="256"/>
      <c r="D34" s="256"/>
      <c r="E34" s="256"/>
      <c r="F34" s="309"/>
      <c r="H34" s="256"/>
      <c r="I34" s="256"/>
      <c r="J34" s="256"/>
      <c r="K34" s="256"/>
    </row>
    <row r="35" spans="1:11" ht="14.25">
      <c r="A35" s="256"/>
      <c r="B35" s="256"/>
      <c r="C35" s="256"/>
      <c r="D35" s="256"/>
      <c r="E35" s="256"/>
      <c r="F35" s="309"/>
      <c r="H35" s="256"/>
      <c r="I35" s="256"/>
      <c r="J35" s="256"/>
      <c r="K35" s="256"/>
    </row>
    <row r="36" spans="1:11" ht="14.25">
      <c r="A36" s="256"/>
      <c r="B36" s="256"/>
      <c r="C36" s="256"/>
      <c r="D36" s="256"/>
      <c r="E36" s="256"/>
      <c r="F36" s="309"/>
      <c r="G36" s="256"/>
      <c r="H36" s="256"/>
      <c r="I36" s="256"/>
      <c r="J36" s="256"/>
      <c r="K36" s="256"/>
    </row>
    <row r="37" spans="1:11" ht="20.25">
      <c r="A37" s="256"/>
      <c r="B37" s="263"/>
      <c r="C37" s="256"/>
      <c r="D37" s="256"/>
      <c r="E37" s="256"/>
      <c r="F37" s="256"/>
      <c r="G37" s="256"/>
      <c r="H37" s="256"/>
      <c r="I37" s="256"/>
      <c r="J37" s="256"/>
      <c r="K37" s="256"/>
    </row>
    <row r="38" spans="1:11" ht="20.25">
      <c r="A38" s="263"/>
      <c r="C38" s="263"/>
      <c r="D38" s="263"/>
      <c r="E38" s="263"/>
      <c r="F38" s="263"/>
      <c r="G38" s="263"/>
      <c r="H38" s="263"/>
      <c r="I38" s="263"/>
      <c r="J38" s="263"/>
      <c r="K38" s="263"/>
    </row>
  </sheetData>
  <mergeCells count="12">
    <mergeCell ref="A2:H5"/>
    <mergeCell ref="G6:G8"/>
    <mergeCell ref="H6:K8"/>
    <mergeCell ref="E10:H10"/>
    <mergeCell ref="J29:K29"/>
    <mergeCell ref="A14:D14"/>
    <mergeCell ref="E14:K14"/>
    <mergeCell ref="A17:D17"/>
    <mergeCell ref="J23:K23"/>
    <mergeCell ref="A26:D26"/>
    <mergeCell ref="J26:K26"/>
    <mergeCell ref="E15:K15"/>
  </mergeCells>
  <phoneticPr fontId="5" type="noConversion"/>
  <printOptions horizontalCentered="1" gridLinesSet="0"/>
  <pageMargins left="0.39370078740157483" right="0.39370078740157483" top="0.9055118110236221" bottom="0.55118110236220474" header="0" footer="0"/>
  <pageSetup paperSize="9" scale="8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P97"/>
  <sheetViews>
    <sheetView tabSelected="1" view="pageBreakPreview" topLeftCell="A15" zoomScale="115" zoomScaleNormal="100" zoomScaleSheetLayoutView="115" workbookViewId="0">
      <selection activeCell="N34" sqref="N34"/>
    </sheetView>
  </sheetViews>
  <sheetFormatPr defaultColWidth="11.42578125" defaultRowHeight="13.5"/>
  <cols>
    <col min="1" max="1" width="5.85546875" style="379" customWidth="1"/>
    <col min="2" max="2" width="4.7109375" style="379" customWidth="1"/>
    <col min="3" max="3" width="25.7109375" style="379" customWidth="1"/>
    <col min="4" max="4" width="17.7109375" style="379" customWidth="1"/>
    <col min="5" max="5" width="10.140625" style="379" customWidth="1"/>
    <col min="6" max="6" width="23.42578125" style="379" customWidth="1"/>
    <col min="7" max="7" width="16.28515625" style="379" customWidth="1"/>
    <col min="8" max="8" width="2.28515625" style="379" customWidth="1"/>
    <col min="9" max="9" width="16.28515625" style="393" customWidth="1"/>
    <col min="10" max="10" width="16.140625" style="310" customWidth="1"/>
    <col min="11" max="11" width="15.7109375" style="310" customWidth="1"/>
    <col min="12" max="12" width="14.5703125" style="398" customWidth="1"/>
    <col min="13" max="13" width="15" style="379" customWidth="1"/>
    <col min="14" max="14" width="12.42578125" style="379" customWidth="1"/>
    <col min="15" max="15" width="11" style="379" customWidth="1"/>
    <col min="16" max="16" width="5.85546875" style="379" customWidth="1"/>
    <col min="17" max="16384" width="11.42578125" style="379"/>
  </cols>
  <sheetData>
    <row r="1" spans="1:13" s="310" customFormat="1" ht="14.25" customHeight="1">
      <c r="A1" s="803" t="s">
        <v>91</v>
      </c>
      <c r="B1" s="803"/>
      <c r="C1" s="803"/>
      <c r="D1" s="803"/>
      <c r="E1" s="803"/>
      <c r="F1" s="803"/>
      <c r="G1" s="803"/>
      <c r="I1" s="311"/>
      <c r="L1" s="312"/>
    </row>
    <row r="2" spans="1:13" s="310" customFormat="1" ht="14.25" customHeight="1" thickBot="1">
      <c r="A2" s="804" t="s">
        <v>92</v>
      </c>
      <c r="B2" s="804"/>
      <c r="C2" s="805" t="str">
        <f>'내역서(갑)'!E14</f>
        <v>제주시 구좌읍 월정리 569-1번지 통신공사</v>
      </c>
      <c r="D2" s="805"/>
      <c r="E2" s="805"/>
      <c r="F2" s="805"/>
      <c r="G2" s="805"/>
      <c r="I2" s="311"/>
      <c r="L2" s="312"/>
    </row>
    <row r="3" spans="1:13" s="310" customFormat="1" ht="19.5" customHeight="1">
      <c r="A3" s="313" t="s">
        <v>93</v>
      </c>
      <c r="B3" s="314"/>
      <c r="C3" s="315" t="s">
        <v>94</v>
      </c>
      <c r="D3" s="316" t="s">
        <v>43</v>
      </c>
      <c r="E3" s="316" t="s">
        <v>44</v>
      </c>
      <c r="F3" s="317" t="s">
        <v>61</v>
      </c>
      <c r="G3" s="318" t="s">
        <v>62</v>
      </c>
      <c r="I3" s="319"/>
      <c r="J3" s="319"/>
      <c r="K3" s="319"/>
      <c r="L3" s="320"/>
    </row>
    <row r="4" spans="1:13" s="310" customFormat="1" ht="9.9499999999999993" customHeight="1">
      <c r="A4" s="806" t="s">
        <v>95</v>
      </c>
      <c r="B4" s="321"/>
      <c r="C4" s="808" t="s">
        <v>63</v>
      </c>
      <c r="D4" s="322"/>
      <c r="E4" s="323"/>
      <c r="F4" s="324"/>
      <c r="G4" s="325"/>
      <c r="I4" s="802"/>
      <c r="J4" s="797"/>
      <c r="K4" s="798"/>
      <c r="L4" s="799"/>
    </row>
    <row r="5" spans="1:13" s="310" customFormat="1" ht="9.9499999999999993" customHeight="1">
      <c r="A5" s="806"/>
      <c r="B5" s="321" t="s">
        <v>96</v>
      </c>
      <c r="C5" s="801"/>
      <c r="D5" s="327">
        <f ca="1">집계표!E18</f>
        <v>4987494</v>
      </c>
      <c r="E5" s="328"/>
      <c r="F5" s="329"/>
      <c r="G5" s="330"/>
      <c r="I5" s="802"/>
      <c r="J5" s="797"/>
      <c r="K5" s="798"/>
      <c r="L5" s="798"/>
    </row>
    <row r="6" spans="1:13" s="310" customFormat="1" ht="9.9499999999999993" customHeight="1">
      <c r="A6" s="806"/>
      <c r="B6" s="321" t="s">
        <v>97</v>
      </c>
      <c r="C6" s="800" t="s">
        <v>64</v>
      </c>
      <c r="D6" s="331"/>
      <c r="E6" s="331"/>
      <c r="F6" s="332"/>
      <c r="G6" s="333"/>
      <c r="I6" s="802"/>
      <c r="J6" s="797"/>
      <c r="K6" s="798"/>
      <c r="L6" s="799"/>
    </row>
    <row r="7" spans="1:13" s="310" customFormat="1" ht="9.9499999999999993" customHeight="1">
      <c r="A7" s="806"/>
      <c r="B7" s="321" t="s">
        <v>98</v>
      </c>
      <c r="C7" s="801"/>
      <c r="D7" s="328"/>
      <c r="E7" s="328"/>
      <c r="F7" s="329"/>
      <c r="G7" s="330"/>
      <c r="I7" s="802"/>
      <c r="J7" s="797"/>
      <c r="K7" s="798"/>
      <c r="L7" s="798"/>
    </row>
    <row r="8" spans="1:13" s="310" customFormat="1" ht="9.9499999999999993" customHeight="1">
      <c r="A8" s="806"/>
      <c r="B8" s="321" t="s">
        <v>99</v>
      </c>
      <c r="C8" s="800" t="s">
        <v>20</v>
      </c>
      <c r="D8" s="334">
        <f>D4+D6</f>
        <v>0</v>
      </c>
      <c r="E8" s="331"/>
      <c r="F8" s="332"/>
      <c r="G8" s="333"/>
      <c r="I8" s="802"/>
      <c r="J8" s="797"/>
      <c r="K8" s="798"/>
      <c r="L8" s="799"/>
    </row>
    <row r="9" spans="1:13" s="310" customFormat="1" ht="9.9499999999999993" customHeight="1">
      <c r="A9" s="806"/>
      <c r="B9" s="321"/>
      <c r="C9" s="808"/>
      <c r="D9" s="323">
        <f ca="1">D5+D7</f>
        <v>4987494</v>
      </c>
      <c r="E9" s="323"/>
      <c r="F9" s="324"/>
      <c r="G9" s="325"/>
      <c r="I9" s="802"/>
      <c r="J9" s="797"/>
      <c r="K9" s="798"/>
      <c r="L9" s="798"/>
    </row>
    <row r="10" spans="1:13" s="310" customFormat="1" ht="9.9499999999999993" customHeight="1">
      <c r="A10" s="806"/>
      <c r="B10" s="335"/>
      <c r="C10" s="800" t="s">
        <v>65</v>
      </c>
      <c r="D10" s="334"/>
      <c r="E10" s="331"/>
      <c r="F10" s="332"/>
      <c r="G10" s="333"/>
      <c r="I10" s="802"/>
      <c r="J10" s="802">
        <v>2026.04</v>
      </c>
      <c r="K10" s="336"/>
      <c r="L10" s="337"/>
    </row>
    <row r="11" spans="1:13" s="310" customFormat="1" ht="9.9499999999999993" customHeight="1">
      <c r="A11" s="806"/>
      <c r="B11" s="321" t="s">
        <v>100</v>
      </c>
      <c r="C11" s="801"/>
      <c r="D11" s="327">
        <f ca="1">집계표!G18</f>
        <v>18941637</v>
      </c>
      <c r="E11" s="328"/>
      <c r="F11" s="329"/>
      <c r="G11" s="330"/>
      <c r="I11" s="802"/>
      <c r="J11" s="802"/>
      <c r="K11" s="336"/>
      <c r="L11" s="337"/>
    </row>
    <row r="12" spans="1:13" s="310" customFormat="1" ht="9.9499999999999993" customHeight="1">
      <c r="A12" s="806"/>
      <c r="B12" s="321" t="s">
        <v>101</v>
      </c>
      <c r="C12" s="800" t="s">
        <v>66</v>
      </c>
      <c r="D12" s="334">
        <f>INT(D10*G12)</f>
        <v>0</v>
      </c>
      <c r="E12" s="331"/>
      <c r="F12" s="338" t="s">
        <v>45</v>
      </c>
      <c r="G12" s="339">
        <f>G13</f>
        <v>0.17499999999999999</v>
      </c>
      <c r="I12" s="809" t="s">
        <v>102</v>
      </c>
      <c r="J12" s="816">
        <v>0.17499999999999999</v>
      </c>
      <c r="K12" s="818" t="s">
        <v>103</v>
      </c>
      <c r="L12" s="810" t="s">
        <v>104</v>
      </c>
      <c r="M12" s="815"/>
    </row>
    <row r="13" spans="1:13" s="310" customFormat="1" ht="9.9499999999999993" customHeight="1">
      <c r="A13" s="806"/>
      <c r="B13" s="321" t="s">
        <v>98</v>
      </c>
      <c r="C13" s="801"/>
      <c r="D13" s="328">
        <f ca="1">INT(D11*G13)</f>
        <v>3314786</v>
      </c>
      <c r="E13" s="328"/>
      <c r="F13" s="342" t="s">
        <v>45</v>
      </c>
      <c r="G13" s="343">
        <f>IF(L14="6개월 이하",J12,IF(L14="7~12개월",J14,IF(L14="13~36개월",J16,J18)))</f>
        <v>0.17499999999999999</v>
      </c>
      <c r="I13" s="809"/>
      <c r="J13" s="817"/>
      <c r="K13" s="818"/>
      <c r="L13" s="810"/>
      <c r="M13" s="815"/>
    </row>
    <row r="14" spans="1:13" s="310" customFormat="1" ht="9.9499999999999993" customHeight="1">
      <c r="A14" s="806"/>
      <c r="B14" s="321" t="s">
        <v>105</v>
      </c>
      <c r="C14" s="800" t="s">
        <v>20</v>
      </c>
      <c r="D14" s="334">
        <f>D10+D12</f>
        <v>0</v>
      </c>
      <c r="E14" s="331"/>
      <c r="F14" s="332"/>
      <c r="G14" s="333"/>
      <c r="I14" s="802"/>
      <c r="J14" s="816">
        <v>0.17899999999999999</v>
      </c>
      <c r="K14" s="818" t="s">
        <v>106</v>
      </c>
      <c r="L14" s="810" t="s">
        <v>1051</v>
      </c>
      <c r="M14" s="802"/>
    </row>
    <row r="15" spans="1:13" s="310" customFormat="1" ht="9.9499999999999993" customHeight="1">
      <c r="A15" s="806"/>
      <c r="B15" s="344"/>
      <c r="C15" s="801"/>
      <c r="D15" s="328">
        <f ca="1">D11+D13</f>
        <v>22256423</v>
      </c>
      <c r="E15" s="328"/>
      <c r="F15" s="329"/>
      <c r="G15" s="330"/>
      <c r="I15" s="802"/>
      <c r="J15" s="817"/>
      <c r="K15" s="818"/>
      <c r="L15" s="810"/>
      <c r="M15" s="802"/>
    </row>
    <row r="16" spans="1:13" s="310" customFormat="1" ht="9.9499999999999993" customHeight="1">
      <c r="A16" s="806"/>
      <c r="B16" s="321"/>
      <c r="C16" s="808" t="s">
        <v>67</v>
      </c>
      <c r="D16" s="322"/>
      <c r="E16" s="323"/>
      <c r="F16" s="324"/>
      <c r="G16" s="325"/>
      <c r="I16" s="802"/>
      <c r="J16" s="816">
        <v>0.182</v>
      </c>
      <c r="K16" s="818" t="s">
        <v>107</v>
      </c>
      <c r="L16" s="810"/>
      <c r="M16" s="802"/>
    </row>
    <row r="17" spans="1:13" s="310" customFormat="1" ht="9.9499999999999993" customHeight="1">
      <c r="A17" s="806"/>
      <c r="B17" s="321"/>
      <c r="C17" s="801"/>
      <c r="D17" s="328"/>
      <c r="E17" s="328"/>
      <c r="F17" s="329"/>
      <c r="G17" s="330"/>
      <c r="I17" s="802"/>
      <c r="J17" s="817"/>
      <c r="K17" s="818"/>
      <c r="L17" s="810"/>
      <c r="M17" s="802"/>
    </row>
    <row r="18" spans="1:13" s="310" customFormat="1" ht="9.9499999999999993" customHeight="1">
      <c r="A18" s="806"/>
      <c r="B18" s="321"/>
      <c r="C18" s="800" t="s">
        <v>68</v>
      </c>
      <c r="D18" s="334"/>
      <c r="E18" s="331"/>
      <c r="F18" s="332"/>
      <c r="G18" s="333"/>
      <c r="I18" s="802"/>
      <c r="J18" s="819">
        <v>0.19400000000000001</v>
      </c>
      <c r="K18" s="820" t="s">
        <v>108</v>
      </c>
      <c r="L18" s="810"/>
    </row>
    <row r="19" spans="1:13" s="310" customFormat="1" ht="9.9499999999999993" customHeight="1">
      <c r="A19" s="806"/>
      <c r="B19" s="321"/>
      <c r="C19" s="801"/>
      <c r="D19" s="328"/>
      <c r="E19" s="328"/>
      <c r="F19" s="329"/>
      <c r="G19" s="330"/>
      <c r="I19" s="802"/>
      <c r="J19" s="819"/>
      <c r="K19" s="820"/>
      <c r="L19" s="810"/>
    </row>
    <row r="20" spans="1:13" s="310" customFormat="1" ht="9.9499999999999993" customHeight="1">
      <c r="A20" s="806"/>
      <c r="B20" s="321" t="s">
        <v>69</v>
      </c>
      <c r="C20" s="800" t="s">
        <v>70</v>
      </c>
      <c r="D20" s="334"/>
      <c r="E20" s="331"/>
      <c r="F20" s="332"/>
      <c r="G20" s="333"/>
      <c r="I20" s="802"/>
      <c r="J20" s="797"/>
      <c r="K20" s="336"/>
      <c r="L20" s="821"/>
    </row>
    <row r="21" spans="1:13" s="310" customFormat="1" ht="9.9499999999999993" customHeight="1">
      <c r="A21" s="806"/>
      <c r="B21" s="321"/>
      <c r="C21" s="801"/>
      <c r="D21" s="327">
        <f ca="1">집계표!I18</f>
        <v>80027</v>
      </c>
      <c r="E21" s="328"/>
      <c r="F21" s="329"/>
      <c r="G21" s="330"/>
      <c r="I21" s="802"/>
      <c r="J21" s="797"/>
      <c r="K21" s="336"/>
      <c r="L21" s="821"/>
    </row>
    <row r="22" spans="1:13" s="310" customFormat="1" ht="9.9499999999999993" customHeight="1">
      <c r="A22" s="806"/>
      <c r="B22" s="321"/>
      <c r="C22" s="800" t="s">
        <v>71</v>
      </c>
      <c r="D22" s="334">
        <f>D16+D18+D20</f>
        <v>0</v>
      </c>
      <c r="E22" s="331"/>
      <c r="F22" s="332"/>
      <c r="G22" s="333"/>
      <c r="I22" s="802"/>
      <c r="J22" s="797"/>
      <c r="K22" s="336"/>
      <c r="L22" s="821"/>
    </row>
    <row r="23" spans="1:13" s="310" customFormat="1" ht="9.9499999999999993" customHeight="1">
      <c r="A23" s="806"/>
      <c r="B23" s="321"/>
      <c r="C23" s="808"/>
      <c r="D23" s="323">
        <f ca="1">D17+D19+D21</f>
        <v>80027</v>
      </c>
      <c r="E23" s="323"/>
      <c r="F23" s="324"/>
      <c r="G23" s="325"/>
      <c r="I23" s="802"/>
      <c r="J23" s="797"/>
      <c r="K23" s="336"/>
      <c r="L23" s="821"/>
    </row>
    <row r="24" spans="1:13" s="310" customFormat="1" ht="9.9499999999999993" customHeight="1">
      <c r="A24" s="806"/>
      <c r="B24" s="321"/>
      <c r="C24" s="811" t="s">
        <v>109</v>
      </c>
      <c r="D24" s="334">
        <f>INT(D10*G24)</f>
        <v>0</v>
      </c>
      <c r="E24" s="332"/>
      <c r="F24" s="345" t="s">
        <v>45</v>
      </c>
      <c r="G24" s="346">
        <f>J24</f>
        <v>3.5950000000000003E-2</v>
      </c>
      <c r="I24" s="809" t="s">
        <v>110</v>
      </c>
      <c r="J24" s="813">
        <v>3.5950000000000003E-2</v>
      </c>
      <c r="K24" s="814" t="s">
        <v>111</v>
      </c>
      <c r="L24" s="814"/>
    </row>
    <row r="25" spans="1:13" s="310" customFormat="1" ht="9.9499999999999993" customHeight="1">
      <c r="A25" s="806"/>
      <c r="B25" s="321"/>
      <c r="C25" s="812"/>
      <c r="D25" s="328">
        <f ca="1">INT(D11*G25)</f>
        <v>680951</v>
      </c>
      <c r="E25" s="329"/>
      <c r="F25" s="342" t="s">
        <v>45</v>
      </c>
      <c r="G25" s="347">
        <f>J24</f>
        <v>3.5950000000000003E-2</v>
      </c>
      <c r="I25" s="809"/>
      <c r="J25" s="813"/>
      <c r="K25" s="814"/>
      <c r="L25" s="814"/>
    </row>
    <row r="26" spans="1:13" s="310" customFormat="1" ht="9.9499999999999993" customHeight="1">
      <c r="A26" s="806"/>
      <c r="B26" s="321"/>
      <c r="C26" s="811" t="s">
        <v>112</v>
      </c>
      <c r="D26" s="334">
        <f>INT(D24*G26)</f>
        <v>0</v>
      </c>
      <c r="E26" s="332"/>
      <c r="F26" s="345" t="s">
        <v>743</v>
      </c>
      <c r="G26" s="348">
        <f>G27</f>
        <v>0.13139999999999999</v>
      </c>
      <c r="I26" s="809" t="s">
        <v>113</v>
      </c>
      <c r="J26" s="819">
        <v>0.13139999999999999</v>
      </c>
      <c r="K26" s="814" t="s">
        <v>111</v>
      </c>
      <c r="L26" s="814"/>
    </row>
    <row r="27" spans="1:13" s="310" customFormat="1" ht="9.9499999999999993" customHeight="1">
      <c r="A27" s="806"/>
      <c r="B27" s="321"/>
      <c r="C27" s="812"/>
      <c r="D27" s="328">
        <f ca="1">INT(D25*G27)</f>
        <v>89476</v>
      </c>
      <c r="E27" s="329"/>
      <c r="F27" s="342" t="s">
        <v>72</v>
      </c>
      <c r="G27" s="343">
        <f>J26</f>
        <v>0.13139999999999999</v>
      </c>
      <c r="I27" s="809"/>
      <c r="J27" s="819"/>
      <c r="K27" s="814"/>
      <c r="L27" s="814"/>
    </row>
    <row r="28" spans="1:13" s="310" customFormat="1" ht="9.9499999999999993" customHeight="1">
      <c r="A28" s="806"/>
      <c r="B28" s="321"/>
      <c r="C28" s="811" t="s">
        <v>114</v>
      </c>
      <c r="D28" s="334">
        <f>INT(D10*G28)</f>
        <v>0</v>
      </c>
      <c r="E28" s="332"/>
      <c r="F28" s="345" t="s">
        <v>45</v>
      </c>
      <c r="G28" s="348">
        <f>G29</f>
        <v>4.7500000000000001E-2</v>
      </c>
      <c r="I28" s="809" t="s">
        <v>115</v>
      </c>
      <c r="J28" s="819">
        <v>4.7500000000000001E-2</v>
      </c>
      <c r="K28" s="814" t="s">
        <v>111</v>
      </c>
      <c r="L28" s="814"/>
    </row>
    <row r="29" spans="1:13" s="310" customFormat="1" ht="9.9499999999999993" customHeight="1">
      <c r="A29" s="806"/>
      <c r="B29" s="321"/>
      <c r="C29" s="812"/>
      <c r="D29" s="328">
        <f ca="1">INT(D11*G29)</f>
        <v>899727</v>
      </c>
      <c r="E29" s="329"/>
      <c r="F29" s="342" t="s">
        <v>45</v>
      </c>
      <c r="G29" s="343">
        <f>J28</f>
        <v>4.7500000000000001E-2</v>
      </c>
      <c r="I29" s="809"/>
      <c r="J29" s="819"/>
      <c r="K29" s="814"/>
      <c r="L29" s="814"/>
    </row>
    <row r="30" spans="1:13" s="310" customFormat="1" ht="9.9499999999999993" customHeight="1">
      <c r="A30" s="806"/>
      <c r="B30" s="321"/>
      <c r="C30" s="822" t="s">
        <v>116</v>
      </c>
      <c r="D30" s="334">
        <f>INT(D14*G30)</f>
        <v>0</v>
      </c>
      <c r="E30" s="332"/>
      <c r="F30" s="349" t="s">
        <v>46</v>
      </c>
      <c r="G30" s="348">
        <f>G31</f>
        <v>3.56E-2</v>
      </c>
      <c r="I30" s="809" t="s">
        <v>117</v>
      </c>
      <c r="J30" s="819">
        <v>3.56E-2</v>
      </c>
      <c r="K30" s="814" t="s">
        <v>118</v>
      </c>
      <c r="L30" s="814"/>
    </row>
    <row r="31" spans="1:13" s="310" customFormat="1" ht="9.9499999999999993" customHeight="1">
      <c r="A31" s="806"/>
      <c r="B31" s="321"/>
      <c r="C31" s="823"/>
      <c r="D31" s="328">
        <f ca="1">INT(D15*G31)</f>
        <v>792328</v>
      </c>
      <c r="E31" s="329"/>
      <c r="F31" s="350" t="s">
        <v>46</v>
      </c>
      <c r="G31" s="343">
        <f>J30</f>
        <v>3.56E-2</v>
      </c>
      <c r="I31" s="809"/>
      <c r="J31" s="819"/>
      <c r="K31" s="814"/>
      <c r="L31" s="814"/>
    </row>
    <row r="32" spans="1:13" s="310" customFormat="1" ht="9.9499999999999993" customHeight="1">
      <c r="A32" s="806"/>
      <c r="B32" s="321"/>
      <c r="C32" s="822" t="s">
        <v>119</v>
      </c>
      <c r="D32" s="334">
        <f>INT(D14*G32)</f>
        <v>0</v>
      </c>
      <c r="E32" s="332"/>
      <c r="F32" s="349" t="s">
        <v>46</v>
      </c>
      <c r="G32" s="348">
        <f>G33</f>
        <v>1.01E-2</v>
      </c>
      <c r="I32" s="809" t="s">
        <v>120</v>
      </c>
      <c r="J32" s="819">
        <v>1.01E-2</v>
      </c>
      <c r="K32" s="814" t="s">
        <v>118</v>
      </c>
      <c r="L32" s="814"/>
    </row>
    <row r="33" spans="1:16" s="310" customFormat="1" ht="9.9499999999999993" customHeight="1">
      <c r="A33" s="806"/>
      <c r="B33" s="321"/>
      <c r="C33" s="823"/>
      <c r="D33" s="328">
        <f ca="1">INT(D15*G33)</f>
        <v>224789</v>
      </c>
      <c r="E33" s="329"/>
      <c r="F33" s="350" t="s">
        <v>46</v>
      </c>
      <c r="G33" s="343">
        <f>J32</f>
        <v>1.01E-2</v>
      </c>
      <c r="I33" s="809"/>
      <c r="J33" s="819"/>
      <c r="K33" s="814"/>
      <c r="L33" s="814"/>
    </row>
    <row r="34" spans="1:16" s="310" customFormat="1" ht="9.9499999999999993" customHeight="1">
      <c r="A34" s="806"/>
      <c r="B34" s="321"/>
      <c r="C34" s="822" t="s">
        <v>1048</v>
      </c>
      <c r="D34" s="334">
        <f>INT(D14*G34)</f>
        <v>0</v>
      </c>
      <c r="E34" s="332"/>
      <c r="F34" s="349" t="s">
        <v>46</v>
      </c>
      <c r="G34" s="346">
        <f>G35</f>
        <v>6.0000000000000002E-5</v>
      </c>
      <c r="I34" s="809" t="s">
        <v>1047</v>
      </c>
      <c r="J34" s="813">
        <v>6.0000000000000002E-5</v>
      </c>
      <c r="K34" s="814" t="s">
        <v>118</v>
      </c>
      <c r="L34" s="814"/>
    </row>
    <row r="35" spans="1:16" s="310" customFormat="1" ht="9.9499999999999993" customHeight="1">
      <c r="A35" s="806"/>
      <c r="B35" s="321"/>
      <c r="C35" s="823"/>
      <c r="D35" s="328">
        <f ca="1">INT(D15*G35)</f>
        <v>1335</v>
      </c>
      <c r="E35" s="329"/>
      <c r="F35" s="350" t="s">
        <v>46</v>
      </c>
      <c r="G35" s="347">
        <f>J34</f>
        <v>6.0000000000000002E-5</v>
      </c>
      <c r="I35" s="809"/>
      <c r="J35" s="813"/>
      <c r="K35" s="814"/>
      <c r="L35" s="814"/>
    </row>
    <row r="36" spans="1:16" s="310" customFormat="1" ht="9.9499999999999993" customHeight="1">
      <c r="A36" s="806"/>
      <c r="B36" s="321"/>
      <c r="C36" s="822" t="s">
        <v>1050</v>
      </c>
      <c r="D36" s="334">
        <f>INT(D14*G36)</f>
        <v>0</v>
      </c>
      <c r="E36" s="332"/>
      <c r="F36" s="349" t="s">
        <v>46</v>
      </c>
      <c r="G36" s="348">
        <f>G37</f>
        <v>8.9999999999999998E-4</v>
      </c>
      <c r="I36" s="809" t="s">
        <v>1049</v>
      </c>
      <c r="J36" s="819">
        <v>8.9999999999999998E-4</v>
      </c>
      <c r="K36" s="814" t="s">
        <v>118</v>
      </c>
      <c r="L36" s="814"/>
    </row>
    <row r="37" spans="1:16" s="310" customFormat="1" ht="9.9499999999999993" customHeight="1">
      <c r="A37" s="806"/>
      <c r="B37" s="321"/>
      <c r="C37" s="823"/>
      <c r="D37" s="328">
        <f ca="1">INT(D15*G37)</f>
        <v>20030</v>
      </c>
      <c r="E37" s="329"/>
      <c r="F37" s="350" t="s">
        <v>46</v>
      </c>
      <c r="G37" s="343">
        <f>J36</f>
        <v>8.9999999999999998E-4</v>
      </c>
      <c r="I37" s="809"/>
      <c r="J37" s="819"/>
      <c r="K37" s="814"/>
      <c r="L37" s="814"/>
    </row>
    <row r="38" spans="1:16" s="310" customFormat="1" ht="9.9499999999999993" customHeight="1">
      <c r="A38" s="806"/>
      <c r="B38" s="321"/>
      <c r="C38" s="1089" t="s">
        <v>1077</v>
      </c>
      <c r="D38" s="322"/>
      <c r="E38" s="332"/>
      <c r="F38" s="351" t="s">
        <v>744</v>
      </c>
      <c r="G38" s="348">
        <v>3.1099999999999999E-2</v>
      </c>
      <c r="I38" s="809" t="s">
        <v>121</v>
      </c>
      <c r="J38" s="819">
        <v>3.1099999999999999E-2</v>
      </c>
      <c r="K38" s="814" t="s">
        <v>943</v>
      </c>
      <c r="L38" s="814"/>
      <c r="M38" s="824" t="s">
        <v>122</v>
      </c>
      <c r="N38" s="352">
        <f ca="1">(D5+D11+J61)*J38</f>
        <v>744195.97409999999</v>
      </c>
      <c r="O38" s="824" t="s">
        <v>123</v>
      </c>
      <c r="P38" s="824"/>
    </row>
    <row r="39" spans="1:16" s="310" customFormat="1" ht="9.9499999999999993" customHeight="1">
      <c r="A39" s="806"/>
      <c r="B39" s="321"/>
      <c r="C39" s="812"/>
      <c r="D39" s="328">
        <f ca="1">MIN(N38,N39)</f>
        <v>744195.97409999999</v>
      </c>
      <c r="E39" s="353"/>
      <c r="F39" s="354" t="s">
        <v>744</v>
      </c>
      <c r="G39" s="343">
        <v>3.1099999999999999E-2</v>
      </c>
      <c r="I39" s="809"/>
      <c r="J39" s="819"/>
      <c r="K39" s="814"/>
      <c r="L39" s="814"/>
      <c r="M39" s="825"/>
      <c r="N39" s="352">
        <f ca="1">((D5+D11)*J38)*1.2</f>
        <v>893035.16891999997</v>
      </c>
      <c r="O39" s="824"/>
      <c r="P39" s="824"/>
    </row>
    <row r="40" spans="1:16" s="310" customFormat="1" ht="9.9499999999999993" customHeight="1">
      <c r="A40" s="806"/>
      <c r="B40" s="321"/>
      <c r="C40" s="822" t="s">
        <v>124</v>
      </c>
      <c r="D40" s="334"/>
      <c r="E40" s="331"/>
      <c r="F40" s="345" t="s">
        <v>45</v>
      </c>
      <c r="G40" s="339">
        <f>G41</f>
        <v>0</v>
      </c>
      <c r="I40" s="809" t="s">
        <v>125</v>
      </c>
      <c r="J40" s="819"/>
      <c r="K40" s="817" t="s">
        <v>126</v>
      </c>
      <c r="L40" s="826"/>
      <c r="M40" s="824" t="s">
        <v>127</v>
      </c>
      <c r="N40" s="824"/>
    </row>
    <row r="41" spans="1:16" s="310" customFormat="1" ht="9.9499999999999993" customHeight="1">
      <c r="A41" s="806"/>
      <c r="B41" s="321" t="s">
        <v>128</v>
      </c>
      <c r="C41" s="823"/>
      <c r="D41" s="328">
        <f ca="1">D11*J40</f>
        <v>0</v>
      </c>
      <c r="E41" s="328"/>
      <c r="F41" s="342" t="s">
        <v>45</v>
      </c>
      <c r="G41" s="343">
        <f>J40</f>
        <v>0</v>
      </c>
      <c r="I41" s="809"/>
      <c r="J41" s="819"/>
      <c r="K41" s="817"/>
      <c r="L41" s="826"/>
      <c r="M41" s="824"/>
      <c r="N41" s="824"/>
    </row>
    <row r="42" spans="1:16" s="310" customFormat="1" ht="9.9499999999999993" customHeight="1">
      <c r="A42" s="806"/>
      <c r="B42" s="321"/>
      <c r="C42" s="822" t="s">
        <v>73</v>
      </c>
      <c r="D42" s="334">
        <f>D24+D26+D28+D30+D32+D38+D40+D34+D36</f>
        <v>0</v>
      </c>
      <c r="E42" s="331"/>
      <c r="F42" s="332"/>
      <c r="G42" s="333"/>
      <c r="I42" s="311"/>
      <c r="L42" s="312"/>
    </row>
    <row r="43" spans="1:16" s="310" customFormat="1" ht="9.9499999999999993" customHeight="1">
      <c r="A43" s="806"/>
      <c r="B43" s="321"/>
      <c r="C43" s="823"/>
      <c r="D43" s="328">
        <f ca="1">D25+D27+D29+D31+D33+D39+D41+D35+D37</f>
        <v>3452831.9741000002</v>
      </c>
      <c r="E43" s="328"/>
      <c r="F43" s="329"/>
      <c r="G43" s="330"/>
      <c r="I43" s="311"/>
      <c r="L43" s="312"/>
    </row>
    <row r="44" spans="1:16" s="310" customFormat="1" ht="9.9499999999999993" customHeight="1">
      <c r="A44" s="806"/>
      <c r="B44" s="321"/>
      <c r="C44" s="808" t="s">
        <v>74</v>
      </c>
      <c r="D44" s="322">
        <f>INT((D8+D14)*G44)</f>
        <v>0</v>
      </c>
      <c r="E44" s="323"/>
      <c r="F44" s="338" t="s">
        <v>745</v>
      </c>
      <c r="G44" s="355">
        <f>G45</f>
        <v>0.05</v>
      </c>
      <c r="I44" s="809" t="s">
        <v>129</v>
      </c>
      <c r="J44" s="816">
        <v>0.05</v>
      </c>
      <c r="K44" s="818" t="s">
        <v>103</v>
      </c>
      <c r="L44" s="810" t="s">
        <v>104</v>
      </c>
      <c r="M44" s="837"/>
    </row>
    <row r="45" spans="1:16" s="310" customFormat="1" ht="9.9499999999999993" customHeight="1">
      <c r="A45" s="806"/>
      <c r="B45" s="321" t="s">
        <v>75</v>
      </c>
      <c r="C45" s="801"/>
      <c r="D45" s="328">
        <f ca="1">INT((D9+D15)*G45)</f>
        <v>1362195</v>
      </c>
      <c r="E45" s="328"/>
      <c r="F45" s="338" t="s">
        <v>47</v>
      </c>
      <c r="G45" s="355">
        <f>IF(L46="6개월 이하",J44,IF(L46="7~12개월",J46,IF(L46="13~36개월",J48,J50)))</f>
        <v>0.05</v>
      </c>
      <c r="I45" s="809"/>
      <c r="J45" s="817"/>
      <c r="K45" s="818"/>
      <c r="L45" s="810"/>
      <c r="M45" s="837"/>
    </row>
    <row r="46" spans="1:16" s="310" customFormat="1" ht="9.9499999999999993" customHeight="1">
      <c r="A46" s="806"/>
      <c r="B46" s="321"/>
      <c r="C46" s="800" t="s">
        <v>48</v>
      </c>
      <c r="D46" s="334">
        <f>D44</f>
        <v>0</v>
      </c>
      <c r="E46" s="332"/>
      <c r="F46" s="332"/>
      <c r="G46" s="333"/>
      <c r="I46" s="311"/>
      <c r="J46" s="816">
        <v>5.1999999999999998E-2</v>
      </c>
      <c r="K46" s="818" t="s">
        <v>106</v>
      </c>
      <c r="L46" s="810" t="str">
        <f>L14</f>
        <v>6개월 이하</v>
      </c>
      <c r="M46" s="802"/>
    </row>
    <row r="47" spans="1:16" s="310" customFormat="1" ht="9.9499999999999993" customHeight="1">
      <c r="A47" s="806"/>
      <c r="B47" s="321"/>
      <c r="C47" s="801"/>
      <c r="D47" s="328">
        <f ca="1">D45</f>
        <v>1362195</v>
      </c>
      <c r="E47" s="329"/>
      <c r="F47" s="329"/>
      <c r="G47" s="330"/>
      <c r="I47" s="311"/>
      <c r="J47" s="817"/>
      <c r="K47" s="818"/>
      <c r="L47" s="810"/>
      <c r="M47" s="802"/>
    </row>
    <row r="48" spans="1:16" s="310" customFormat="1" ht="9.9499999999999993" customHeight="1">
      <c r="A48" s="806"/>
      <c r="B48" s="321"/>
      <c r="C48" s="800" t="s">
        <v>20</v>
      </c>
      <c r="D48" s="334">
        <f>D22+D42+D46</f>
        <v>0</v>
      </c>
      <c r="E48" s="332"/>
      <c r="F48" s="357" t="s">
        <v>130</v>
      </c>
      <c r="G48" s="333"/>
      <c r="I48" s="311"/>
      <c r="J48" s="816">
        <v>5.5E-2</v>
      </c>
      <c r="K48" s="818" t="s">
        <v>107</v>
      </c>
      <c r="L48" s="810"/>
      <c r="M48" s="802"/>
    </row>
    <row r="49" spans="1:15" s="310" customFormat="1" ht="9.9499999999999993" customHeight="1" thickBot="1">
      <c r="A49" s="807"/>
      <c r="B49" s="358"/>
      <c r="C49" s="839"/>
      <c r="D49" s="359">
        <f ca="1">D23+D43+D47</f>
        <v>4895053.9741000002</v>
      </c>
      <c r="E49" s="360"/>
      <c r="F49" s="361" t="s">
        <v>130</v>
      </c>
      <c r="G49" s="362"/>
      <c r="I49" s="311"/>
      <c r="J49" s="817"/>
      <c r="K49" s="818"/>
      <c r="L49" s="810"/>
      <c r="M49" s="802"/>
    </row>
    <row r="50" spans="1:15" s="310" customFormat="1" ht="9.9499999999999993" customHeight="1">
      <c r="A50" s="840" t="s">
        <v>49</v>
      </c>
      <c r="B50" s="798"/>
      <c r="C50" s="808"/>
      <c r="D50" s="322">
        <f>D8+D14+D48</f>
        <v>0</v>
      </c>
      <c r="E50" s="324"/>
      <c r="F50" s="827" t="s">
        <v>50</v>
      </c>
      <c r="G50" s="828"/>
      <c r="I50" s="311"/>
      <c r="J50" s="819">
        <v>6.0999999999999999E-2</v>
      </c>
      <c r="K50" s="820" t="s">
        <v>108</v>
      </c>
      <c r="L50" s="810"/>
    </row>
    <row r="51" spans="1:15" s="310" customFormat="1" ht="9.9499999999999993" customHeight="1">
      <c r="A51" s="835"/>
      <c r="B51" s="836"/>
      <c r="C51" s="801"/>
      <c r="D51" s="328">
        <f ca="1">D9+D15+D49</f>
        <v>32138970.974100001</v>
      </c>
      <c r="E51" s="329"/>
      <c r="F51" s="831" t="s">
        <v>50</v>
      </c>
      <c r="G51" s="832"/>
      <c r="I51" s="311"/>
      <c r="J51" s="829"/>
      <c r="K51" s="830"/>
      <c r="L51" s="838"/>
    </row>
    <row r="52" spans="1:15" s="310" customFormat="1" ht="9.9499999999999993" customHeight="1">
      <c r="A52" s="833" t="s">
        <v>51</v>
      </c>
      <c r="B52" s="834"/>
      <c r="C52" s="800"/>
      <c r="D52" s="334">
        <f>INT(D50*G52)</f>
        <v>0</v>
      </c>
      <c r="E52" s="324"/>
      <c r="F52" s="349" t="s">
        <v>52</v>
      </c>
      <c r="G52" s="363">
        <f>G53</f>
        <v>0.08</v>
      </c>
      <c r="I52" s="809" t="s">
        <v>131</v>
      </c>
      <c r="J52" s="819">
        <v>0.08</v>
      </c>
      <c r="K52" s="818" t="s">
        <v>132</v>
      </c>
      <c r="L52" s="818"/>
      <c r="M52" s="814" t="s">
        <v>944</v>
      </c>
      <c r="N52" s="814"/>
      <c r="O52" s="814"/>
    </row>
    <row r="53" spans="1:15" s="310" customFormat="1" ht="9.9499999999999993" customHeight="1">
      <c r="A53" s="835"/>
      <c r="B53" s="836"/>
      <c r="C53" s="801"/>
      <c r="D53" s="328">
        <f ca="1">INT(D51*G53)</f>
        <v>2571117</v>
      </c>
      <c r="E53" s="329"/>
      <c r="F53" s="350" t="s">
        <v>52</v>
      </c>
      <c r="G53" s="364">
        <f>J52</f>
        <v>0.08</v>
      </c>
      <c r="I53" s="809"/>
      <c r="J53" s="819"/>
      <c r="K53" s="818"/>
      <c r="L53" s="818"/>
      <c r="M53" s="814"/>
      <c r="N53" s="814"/>
      <c r="O53" s="814"/>
    </row>
    <row r="54" spans="1:15" s="310" customFormat="1" ht="9.9499999999999993" customHeight="1">
      <c r="A54" s="833" t="s">
        <v>133</v>
      </c>
      <c r="B54" s="834"/>
      <c r="C54" s="800"/>
      <c r="D54" s="334">
        <f>D50+D52</f>
        <v>0</v>
      </c>
      <c r="E54" s="331"/>
      <c r="F54" s="324"/>
      <c r="G54" s="325"/>
      <c r="I54" s="311"/>
      <c r="J54" s="365"/>
      <c r="K54" s="365"/>
      <c r="L54" s="312"/>
    </row>
    <row r="55" spans="1:15" s="310" customFormat="1" ht="9.9499999999999993" customHeight="1">
      <c r="A55" s="840"/>
      <c r="B55" s="798"/>
      <c r="C55" s="808"/>
      <c r="D55" s="323">
        <f ca="1">D51+D53</f>
        <v>34710087.974100001</v>
      </c>
      <c r="E55" s="323"/>
      <c r="F55" s="324"/>
      <c r="G55" s="325"/>
      <c r="I55" s="311"/>
      <c r="L55" s="312"/>
    </row>
    <row r="56" spans="1:15" s="310" customFormat="1" ht="9.9499999999999993" customHeight="1">
      <c r="A56" s="833" t="s">
        <v>76</v>
      </c>
      <c r="B56" s="834"/>
      <c r="C56" s="800"/>
      <c r="D56" s="334">
        <f>INT((D14+D48+D52)*G56)</f>
        <v>0</v>
      </c>
      <c r="E56" s="331"/>
      <c r="F56" s="366" t="s">
        <v>53</v>
      </c>
      <c r="G56" s="363">
        <f>G57</f>
        <v>0.15</v>
      </c>
      <c r="I56" s="809" t="s">
        <v>134</v>
      </c>
      <c r="J56" s="819">
        <v>0.15</v>
      </c>
      <c r="K56" s="818" t="s">
        <v>135</v>
      </c>
      <c r="L56" s="818"/>
    </row>
    <row r="57" spans="1:15" s="310" customFormat="1" ht="9.9499999999999993" customHeight="1">
      <c r="A57" s="835"/>
      <c r="B57" s="836"/>
      <c r="C57" s="801"/>
      <c r="D57" s="328">
        <f ca="1">INT((D15+D49+D53)*G57)</f>
        <v>4458389</v>
      </c>
      <c r="E57" s="328"/>
      <c r="F57" s="367" t="s">
        <v>53</v>
      </c>
      <c r="G57" s="355">
        <f>J56</f>
        <v>0.15</v>
      </c>
      <c r="I57" s="809"/>
      <c r="J57" s="819"/>
      <c r="K57" s="818"/>
      <c r="L57" s="818"/>
    </row>
    <row r="58" spans="1:15" s="310" customFormat="1" ht="9.9499999999999993" customHeight="1">
      <c r="A58" s="833" t="s">
        <v>746</v>
      </c>
      <c r="B58" s="834"/>
      <c r="C58" s="800"/>
      <c r="D58" s="334">
        <f>INT((D16+D50+D54)*G58)</f>
        <v>0</v>
      </c>
      <c r="E58" s="331"/>
      <c r="F58" s="332"/>
      <c r="G58" s="333"/>
      <c r="I58" s="809" t="s">
        <v>134</v>
      </c>
      <c r="J58" s="819">
        <v>0.15</v>
      </c>
      <c r="K58" s="818" t="s">
        <v>135</v>
      </c>
      <c r="L58" s="818"/>
    </row>
    <row r="59" spans="1:15" s="310" customFormat="1" ht="9.9499999999999993" customHeight="1">
      <c r="A59" s="835"/>
      <c r="B59" s="836"/>
      <c r="C59" s="801"/>
      <c r="D59" s="368"/>
      <c r="E59" s="328"/>
      <c r="F59" s="329"/>
      <c r="G59" s="330"/>
      <c r="I59" s="809"/>
      <c r="J59" s="819"/>
      <c r="K59" s="818"/>
      <c r="L59" s="818"/>
    </row>
    <row r="60" spans="1:15" s="310" customFormat="1" ht="9.9499999999999993" customHeight="1">
      <c r="A60" s="833" t="s">
        <v>747</v>
      </c>
      <c r="B60" s="834"/>
      <c r="C60" s="800"/>
      <c r="D60" s="334">
        <f>D54+D56</f>
        <v>0</v>
      </c>
      <c r="E60" s="332"/>
      <c r="F60" s="332" t="s">
        <v>136</v>
      </c>
      <c r="G60" s="333"/>
      <c r="I60" s="311"/>
      <c r="L60" s="312"/>
    </row>
    <row r="61" spans="1:15" s="310" customFormat="1" ht="9.9499999999999993" customHeight="1">
      <c r="A61" s="835"/>
      <c r="B61" s="836"/>
      <c r="C61" s="801"/>
      <c r="D61" s="328">
        <f ca="1">D55+D57+D59</f>
        <v>39168476.974100001</v>
      </c>
      <c r="E61" s="329"/>
      <c r="F61" s="329" t="s">
        <v>136</v>
      </c>
      <c r="G61" s="330"/>
      <c r="I61" s="809" t="s">
        <v>748</v>
      </c>
      <c r="J61" s="841">
        <f>D68+D69</f>
        <v>0</v>
      </c>
      <c r="L61" s="312"/>
    </row>
    <row r="62" spans="1:15" s="310" customFormat="1" ht="9.9499999999999993" customHeight="1">
      <c r="A62" s="833" t="s">
        <v>137</v>
      </c>
      <c r="B62" s="834"/>
      <c r="C62" s="800"/>
      <c r="D62" s="322">
        <f>INT(D60*G62)</f>
        <v>0</v>
      </c>
      <c r="E62" s="323"/>
      <c r="F62" s="369" t="s">
        <v>138</v>
      </c>
      <c r="G62" s="370">
        <f>G63</f>
        <v>0.1</v>
      </c>
      <c r="I62" s="809"/>
      <c r="J62" s="809"/>
      <c r="L62" s="312"/>
    </row>
    <row r="63" spans="1:15" s="310" customFormat="1" ht="9.9499999999999993" customHeight="1" thickBot="1">
      <c r="A63" s="840"/>
      <c r="B63" s="798"/>
      <c r="C63" s="808"/>
      <c r="D63" s="359">
        <f ca="1">INT(D61*G63)</f>
        <v>3916847</v>
      </c>
      <c r="E63" s="359"/>
      <c r="F63" s="371" t="s">
        <v>138</v>
      </c>
      <c r="G63" s="372">
        <v>0.1</v>
      </c>
      <c r="I63" s="311"/>
      <c r="L63" s="312"/>
    </row>
    <row r="64" spans="1:15" s="310" customFormat="1" ht="9.9499999999999993" customHeight="1">
      <c r="A64" s="842" t="s">
        <v>139</v>
      </c>
      <c r="B64" s="843"/>
      <c r="C64" s="844"/>
      <c r="D64" s="373">
        <f ca="1">ROUNDDOWN(SUM(D61,D63),-3)</f>
        <v>43085000</v>
      </c>
      <c r="E64" s="374"/>
      <c r="F64" s="845"/>
      <c r="G64" s="846"/>
      <c r="I64" s="809"/>
      <c r="J64" s="340"/>
      <c r="K64" s="818"/>
      <c r="L64" s="818"/>
      <c r="M64" s="818"/>
      <c r="N64" s="818"/>
    </row>
    <row r="65" spans="1:14" s="310" customFormat="1" ht="9.9499999999999993" customHeight="1">
      <c r="A65" s="833" t="s">
        <v>140</v>
      </c>
      <c r="B65" s="834"/>
      <c r="C65" s="800"/>
      <c r="D65" s="376">
        <v>12720000</v>
      </c>
      <c r="E65" s="323"/>
      <c r="F65" s="847" t="s">
        <v>1052</v>
      </c>
      <c r="G65" s="848"/>
      <c r="I65" s="809"/>
      <c r="J65" s="820" t="s">
        <v>141</v>
      </c>
      <c r="K65" s="816">
        <v>4.2000000000000003E-2</v>
      </c>
      <c r="L65" s="816"/>
      <c r="M65" s="849">
        <v>4.3999999999999997E-2</v>
      </c>
      <c r="N65" s="849"/>
    </row>
    <row r="66" spans="1:14" s="310" customFormat="1" ht="9.9499999999999993" customHeight="1">
      <c r="A66" s="840"/>
      <c r="B66" s="798"/>
      <c r="C66" s="808"/>
      <c r="D66" s="376"/>
      <c r="E66" s="323"/>
      <c r="F66" s="847"/>
      <c r="G66" s="848"/>
      <c r="I66" s="809"/>
      <c r="J66" s="820"/>
      <c r="K66" s="816"/>
      <c r="L66" s="816"/>
      <c r="M66" s="849"/>
      <c r="N66" s="849"/>
    </row>
    <row r="67" spans="1:14" s="310" customFormat="1" ht="9.9499999999999993" customHeight="1">
      <c r="A67" s="835"/>
      <c r="B67" s="836"/>
      <c r="C67" s="801"/>
      <c r="D67" s="377"/>
      <c r="E67" s="328"/>
      <c r="F67" s="859"/>
      <c r="G67" s="860"/>
      <c r="I67" s="809"/>
      <c r="J67" s="820"/>
      <c r="K67" s="816"/>
      <c r="L67" s="816"/>
      <c r="M67" s="849"/>
      <c r="N67" s="849"/>
    </row>
    <row r="68" spans="1:14" s="310" customFormat="1" ht="9.9499999999999993" customHeight="1">
      <c r="A68" s="833" t="s">
        <v>142</v>
      </c>
      <c r="B68" s="834"/>
      <c r="C68" s="800"/>
      <c r="D68" s="375"/>
      <c r="E68" s="331"/>
      <c r="F68" s="861"/>
      <c r="G68" s="862"/>
      <c r="I68" s="809"/>
      <c r="J68" s="820" t="s">
        <v>143</v>
      </c>
      <c r="K68" s="816">
        <v>4.2999999999999997E-2</v>
      </c>
      <c r="L68" s="816"/>
      <c r="M68" s="849">
        <v>4.4999999999999998E-2</v>
      </c>
      <c r="N68" s="849"/>
    </row>
    <row r="69" spans="1:14" s="310" customFormat="1" ht="9.9499999999999993" customHeight="1">
      <c r="A69" s="835"/>
      <c r="B69" s="836"/>
      <c r="C69" s="801"/>
      <c r="D69" s="376"/>
      <c r="E69" s="328"/>
      <c r="F69" s="859"/>
      <c r="G69" s="860"/>
      <c r="I69" s="809"/>
      <c r="J69" s="820"/>
      <c r="K69" s="816"/>
      <c r="L69" s="816"/>
      <c r="M69" s="849"/>
      <c r="N69" s="849"/>
    </row>
    <row r="70" spans="1:14" s="310" customFormat="1" ht="9.9499999999999993" customHeight="1">
      <c r="A70" s="840" t="s">
        <v>144</v>
      </c>
      <c r="B70" s="798"/>
      <c r="C70" s="808"/>
      <c r="D70" s="852">
        <f ca="1">D64+D65+D66+D67+D68+D69</f>
        <v>55805000</v>
      </c>
      <c r="E70" s="378"/>
      <c r="F70" s="854"/>
      <c r="G70" s="855"/>
      <c r="I70" s="809"/>
      <c r="J70" s="830" t="s">
        <v>145</v>
      </c>
      <c r="K70" s="849">
        <v>5.1999999999999998E-2</v>
      </c>
      <c r="L70" s="849"/>
      <c r="M70" s="849">
        <v>5.2999999999999999E-2</v>
      </c>
      <c r="N70" s="849"/>
    </row>
    <row r="71" spans="1:14" s="310" customFormat="1" ht="9.9499999999999993" customHeight="1" thickBot="1">
      <c r="A71" s="850"/>
      <c r="B71" s="851"/>
      <c r="C71" s="839"/>
      <c r="D71" s="853"/>
      <c r="E71" s="359"/>
      <c r="F71" s="857"/>
      <c r="G71" s="858"/>
      <c r="I71" s="809"/>
      <c r="J71" s="856"/>
      <c r="K71" s="849"/>
      <c r="L71" s="849"/>
      <c r="M71" s="849"/>
      <c r="N71" s="849"/>
    </row>
    <row r="72" spans="1:14" ht="14.25" thickBot="1">
      <c r="I72" s="311"/>
      <c r="L72" s="312"/>
    </row>
    <row r="73" spans="1:14">
      <c r="I73" s="863" t="s">
        <v>146</v>
      </c>
      <c r="J73" s="864"/>
      <c r="K73" s="380" t="s">
        <v>147</v>
      </c>
      <c r="L73" s="381" t="s">
        <v>148</v>
      </c>
      <c r="M73" s="382" t="s">
        <v>149</v>
      </c>
      <c r="N73" s="868" t="s">
        <v>150</v>
      </c>
    </row>
    <row r="74" spans="1:14">
      <c r="I74" s="865"/>
      <c r="J74" s="817"/>
      <c r="K74" s="383"/>
      <c r="L74" s="384"/>
      <c r="M74" s="384"/>
      <c r="N74" s="869"/>
    </row>
    <row r="75" spans="1:14">
      <c r="I75" s="865"/>
      <c r="J75" s="817"/>
      <c r="K75" s="385" t="s">
        <v>749</v>
      </c>
      <c r="L75" s="386"/>
      <c r="M75" s="386"/>
      <c r="N75" s="869"/>
    </row>
    <row r="76" spans="1:14">
      <c r="I76" s="865"/>
      <c r="J76" s="817"/>
      <c r="K76" s="385" t="s">
        <v>750</v>
      </c>
      <c r="L76" s="386"/>
      <c r="M76" s="386"/>
      <c r="N76" s="869"/>
    </row>
    <row r="77" spans="1:14">
      <c r="I77" s="865"/>
      <c r="J77" s="817"/>
      <c r="K77" s="385"/>
      <c r="L77" s="386"/>
      <c r="M77" s="386"/>
      <c r="N77" s="869"/>
    </row>
    <row r="78" spans="1:14">
      <c r="I78" s="865"/>
      <c r="J78" s="817"/>
      <c r="K78" s="341" t="s">
        <v>151</v>
      </c>
      <c r="L78" s="386"/>
      <c r="M78" s="386"/>
      <c r="N78" s="869"/>
    </row>
    <row r="79" spans="1:14">
      <c r="I79" s="865"/>
      <c r="J79" s="826"/>
      <c r="K79" s="387"/>
      <c r="L79" s="388"/>
      <c r="M79" s="389"/>
      <c r="N79" s="390"/>
    </row>
    <row r="80" spans="1:14">
      <c r="I80" s="865"/>
      <c r="J80" s="817"/>
      <c r="K80" s="383" t="s">
        <v>152</v>
      </c>
      <c r="L80" s="384"/>
      <c r="M80" s="384"/>
      <c r="N80" s="870" t="s">
        <v>153</v>
      </c>
    </row>
    <row r="81" spans="9:15" ht="14.25" thickBot="1">
      <c r="I81" s="866"/>
      <c r="J81" s="867"/>
      <c r="K81" s="391" t="s">
        <v>154</v>
      </c>
      <c r="L81" s="392"/>
      <c r="M81" s="392"/>
      <c r="N81" s="871"/>
    </row>
    <row r="82" spans="9:15" ht="14.25" thickBot="1">
      <c r="I82" s="379"/>
      <c r="J82" s="379"/>
      <c r="K82" s="393"/>
      <c r="L82" s="310"/>
    </row>
    <row r="83" spans="9:15">
      <c r="I83" s="863" t="s">
        <v>155</v>
      </c>
      <c r="J83" s="864"/>
      <c r="K83" s="394" t="s">
        <v>156</v>
      </c>
      <c r="L83" s="395"/>
      <c r="M83" s="395"/>
      <c r="N83" s="868" t="s">
        <v>153</v>
      </c>
    </row>
    <row r="84" spans="9:15">
      <c r="I84" s="872"/>
      <c r="J84" s="873"/>
      <c r="K84" s="385" t="s">
        <v>157</v>
      </c>
      <c r="L84" s="386"/>
      <c r="M84" s="386"/>
      <c r="N84" s="874"/>
    </row>
    <row r="85" spans="9:15">
      <c r="I85" s="872"/>
      <c r="J85" s="873"/>
      <c r="K85" s="385" t="s">
        <v>158</v>
      </c>
      <c r="L85" s="386"/>
      <c r="M85" s="386"/>
      <c r="N85" s="874"/>
    </row>
    <row r="86" spans="9:15">
      <c r="I86" s="865"/>
      <c r="J86" s="817"/>
      <c r="K86" s="385"/>
      <c r="L86" s="386"/>
      <c r="M86" s="386"/>
      <c r="N86" s="869"/>
    </row>
    <row r="87" spans="9:15">
      <c r="I87" s="865"/>
      <c r="J87" s="817"/>
      <c r="K87" s="341" t="s">
        <v>151</v>
      </c>
      <c r="L87" s="386"/>
      <c r="M87" s="386"/>
      <c r="N87" s="869"/>
    </row>
    <row r="88" spans="9:15">
      <c r="I88" s="865"/>
      <c r="J88" s="826"/>
      <c r="K88" s="356"/>
      <c r="L88" s="396"/>
      <c r="N88" s="390"/>
    </row>
    <row r="89" spans="9:15">
      <c r="I89" s="865"/>
      <c r="J89" s="817"/>
      <c r="K89" s="383" t="s">
        <v>159</v>
      </c>
      <c r="L89" s="384"/>
      <c r="M89" s="384"/>
      <c r="N89" s="875" t="s">
        <v>153</v>
      </c>
    </row>
    <row r="90" spans="9:15">
      <c r="I90" s="865"/>
      <c r="J90" s="817"/>
      <c r="K90" s="383" t="s">
        <v>160</v>
      </c>
      <c r="L90" s="384"/>
      <c r="M90" s="384"/>
      <c r="N90" s="869"/>
      <c r="O90" s="397"/>
    </row>
    <row r="91" spans="9:15">
      <c r="I91" s="865"/>
      <c r="J91" s="817"/>
      <c r="K91" s="383"/>
      <c r="L91" s="384"/>
      <c r="M91" s="384"/>
      <c r="N91" s="869"/>
      <c r="O91" s="397"/>
    </row>
    <row r="92" spans="9:15">
      <c r="I92" s="865"/>
      <c r="J92" s="817"/>
      <c r="K92" s="383"/>
      <c r="L92" s="384"/>
      <c r="M92" s="384"/>
      <c r="N92" s="869"/>
    </row>
    <row r="93" spans="9:15">
      <c r="I93" s="865"/>
      <c r="J93" s="817"/>
      <c r="K93" s="341" t="s">
        <v>154</v>
      </c>
      <c r="L93" s="386"/>
      <c r="M93" s="386"/>
      <c r="N93" s="869"/>
    </row>
    <row r="94" spans="9:15">
      <c r="I94" s="865"/>
      <c r="J94" s="826"/>
      <c r="K94" s="356"/>
      <c r="L94" s="396"/>
      <c r="M94" s="326"/>
      <c r="N94" s="390"/>
    </row>
    <row r="95" spans="9:15">
      <c r="I95" s="865"/>
      <c r="J95" s="817"/>
      <c r="K95" s="383" t="s">
        <v>161</v>
      </c>
      <c r="L95" s="384"/>
      <c r="M95" s="384"/>
      <c r="N95" s="875" t="s">
        <v>153</v>
      </c>
    </row>
    <row r="96" spans="9:15" ht="27">
      <c r="I96" s="865"/>
      <c r="J96" s="817"/>
      <c r="K96" s="383" t="s">
        <v>162</v>
      </c>
      <c r="L96" s="386"/>
      <c r="M96" s="384"/>
      <c r="N96" s="869"/>
    </row>
    <row r="97" spans="9:14" ht="14.25" thickBot="1">
      <c r="I97" s="866"/>
      <c r="J97" s="867"/>
      <c r="K97" s="391" t="s">
        <v>163</v>
      </c>
      <c r="L97" s="392"/>
      <c r="M97" s="392"/>
      <c r="N97" s="876"/>
    </row>
  </sheetData>
  <mergeCells count="159">
    <mergeCell ref="I73:J81"/>
    <mergeCell ref="N73:N78"/>
    <mergeCell ref="N80:N81"/>
    <mergeCell ref="I83:J97"/>
    <mergeCell ref="N83:N87"/>
    <mergeCell ref="N89:N93"/>
    <mergeCell ref="N95:N97"/>
    <mergeCell ref="M68:N69"/>
    <mergeCell ref="F69:G69"/>
    <mergeCell ref="A64:C64"/>
    <mergeCell ref="F64:G64"/>
    <mergeCell ref="I64:I71"/>
    <mergeCell ref="K64:L64"/>
    <mergeCell ref="M64:N64"/>
    <mergeCell ref="A65:C67"/>
    <mergeCell ref="F65:G65"/>
    <mergeCell ref="J65:J67"/>
    <mergeCell ref="K65:L67"/>
    <mergeCell ref="M65:N67"/>
    <mergeCell ref="A70:C71"/>
    <mergeCell ref="D70:D71"/>
    <mergeCell ref="F70:G70"/>
    <mergeCell ref="J70:J71"/>
    <mergeCell ref="K70:L71"/>
    <mergeCell ref="M70:N71"/>
    <mergeCell ref="F71:G71"/>
    <mergeCell ref="F66:G66"/>
    <mergeCell ref="F67:G67"/>
    <mergeCell ref="A68:C69"/>
    <mergeCell ref="F68:G68"/>
    <mergeCell ref="J68:J69"/>
    <mergeCell ref="K68:L69"/>
    <mergeCell ref="A58:C59"/>
    <mergeCell ref="I58:I59"/>
    <mergeCell ref="J58:J59"/>
    <mergeCell ref="K58:L59"/>
    <mergeCell ref="A60:C61"/>
    <mergeCell ref="I61:I62"/>
    <mergeCell ref="J61:J62"/>
    <mergeCell ref="A62:C63"/>
    <mergeCell ref="M52:O53"/>
    <mergeCell ref="A54:C55"/>
    <mergeCell ref="A56:C57"/>
    <mergeCell ref="I56:I57"/>
    <mergeCell ref="J56:J57"/>
    <mergeCell ref="K56:L57"/>
    <mergeCell ref="F50:G50"/>
    <mergeCell ref="J50:J51"/>
    <mergeCell ref="K50:K51"/>
    <mergeCell ref="F51:G51"/>
    <mergeCell ref="A52:C53"/>
    <mergeCell ref="I52:I53"/>
    <mergeCell ref="J52:J53"/>
    <mergeCell ref="K52:L53"/>
    <mergeCell ref="M44:M45"/>
    <mergeCell ref="C46:C47"/>
    <mergeCell ref="J46:J47"/>
    <mergeCell ref="K46:K47"/>
    <mergeCell ref="L46:L51"/>
    <mergeCell ref="M46:M49"/>
    <mergeCell ref="C48:C49"/>
    <mergeCell ref="J48:J49"/>
    <mergeCell ref="K48:K49"/>
    <mergeCell ref="A50:C51"/>
    <mergeCell ref="C42:C43"/>
    <mergeCell ref="C44:C45"/>
    <mergeCell ref="I44:I45"/>
    <mergeCell ref="J44:J45"/>
    <mergeCell ref="K44:K45"/>
    <mergeCell ref="L44:L45"/>
    <mergeCell ref="M38:M39"/>
    <mergeCell ref="O38:P39"/>
    <mergeCell ref="C40:C41"/>
    <mergeCell ref="I40:I41"/>
    <mergeCell ref="J40:J41"/>
    <mergeCell ref="K40:L41"/>
    <mergeCell ref="M40:N41"/>
    <mergeCell ref="C32:C33"/>
    <mergeCell ref="I32:I33"/>
    <mergeCell ref="J32:J33"/>
    <mergeCell ref="K32:L33"/>
    <mergeCell ref="C38:C39"/>
    <mergeCell ref="I38:I39"/>
    <mergeCell ref="J38:J39"/>
    <mergeCell ref="K38:L39"/>
    <mergeCell ref="C28:C29"/>
    <mergeCell ref="I28:I29"/>
    <mergeCell ref="J28:J29"/>
    <mergeCell ref="K28:L29"/>
    <mergeCell ref="C30:C31"/>
    <mergeCell ref="I30:I31"/>
    <mergeCell ref="J30:J31"/>
    <mergeCell ref="K30:L31"/>
    <mergeCell ref="C34:C35"/>
    <mergeCell ref="I34:I35"/>
    <mergeCell ref="J34:J35"/>
    <mergeCell ref="K34:L35"/>
    <mergeCell ref="C36:C37"/>
    <mergeCell ref="I36:I37"/>
    <mergeCell ref="J36:J37"/>
    <mergeCell ref="K36:L37"/>
    <mergeCell ref="I26:I27"/>
    <mergeCell ref="J26:J27"/>
    <mergeCell ref="K26:L27"/>
    <mergeCell ref="C20:C21"/>
    <mergeCell ref="I20:I21"/>
    <mergeCell ref="J20:J21"/>
    <mergeCell ref="L20:L21"/>
    <mergeCell ref="C22:C23"/>
    <mergeCell ref="I22:I23"/>
    <mergeCell ref="J22:J23"/>
    <mergeCell ref="L22:L23"/>
    <mergeCell ref="M12:M13"/>
    <mergeCell ref="C14:C15"/>
    <mergeCell ref="I14:I15"/>
    <mergeCell ref="J14:J15"/>
    <mergeCell ref="K14:K15"/>
    <mergeCell ref="L14:L19"/>
    <mergeCell ref="M14:M17"/>
    <mergeCell ref="J8:J9"/>
    <mergeCell ref="K8:K9"/>
    <mergeCell ref="L8:L9"/>
    <mergeCell ref="C10:C11"/>
    <mergeCell ref="I10:I11"/>
    <mergeCell ref="J10:J11"/>
    <mergeCell ref="C16:C17"/>
    <mergeCell ref="I16:I17"/>
    <mergeCell ref="J16:J17"/>
    <mergeCell ref="K16:K17"/>
    <mergeCell ref="C18:C19"/>
    <mergeCell ref="I18:I19"/>
    <mergeCell ref="J18:J19"/>
    <mergeCell ref="K18:K19"/>
    <mergeCell ref="J12:J13"/>
    <mergeCell ref="K12:K13"/>
    <mergeCell ref="J4:J5"/>
    <mergeCell ref="K4:K5"/>
    <mergeCell ref="L4:L5"/>
    <mergeCell ref="C6:C7"/>
    <mergeCell ref="I6:I7"/>
    <mergeCell ref="J6:J7"/>
    <mergeCell ref="K6:K7"/>
    <mergeCell ref="L6:L7"/>
    <mergeCell ref="A1:G1"/>
    <mergeCell ref="A2:B2"/>
    <mergeCell ref="C2:G2"/>
    <mergeCell ref="A4:A49"/>
    <mergeCell ref="C4:C5"/>
    <mergeCell ref="I4:I5"/>
    <mergeCell ref="C8:C9"/>
    <mergeCell ref="I8:I9"/>
    <mergeCell ref="C12:C13"/>
    <mergeCell ref="I12:I13"/>
    <mergeCell ref="L12:L13"/>
    <mergeCell ref="C24:C25"/>
    <mergeCell ref="I24:I25"/>
    <mergeCell ref="J24:J25"/>
    <mergeCell ref="K24:L25"/>
    <mergeCell ref="C26:C27"/>
  </mergeCells>
  <phoneticPr fontId="3" type="noConversion"/>
  <dataValidations disablePrompts="1" count="1">
    <dataValidation type="list" allowBlank="1" showInputMessage="1" showErrorMessage="1" sqref="L14:L19" xr:uid="{00000000-0002-0000-0200-000000000000}">
      <formula1>$K$12:$K$19</formula1>
    </dataValidation>
  </dataValidations>
  <printOptions horizontalCentered="1" verticalCentered="1"/>
  <pageMargins left="0.43307086614173229" right="0.34" top="0.45" bottom="0.47244094488188981" header="0.31496062992125984" footer="0.31496062992125984"/>
  <pageSetup paperSize="9" scale="10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FF0000"/>
  </sheetPr>
  <dimension ref="A1:N21"/>
  <sheetViews>
    <sheetView showZeros="0" view="pageBreakPreview" zoomScaleNormal="80" workbookViewId="0">
      <selection activeCell="E16" sqref="E16"/>
    </sheetView>
  </sheetViews>
  <sheetFormatPr defaultRowHeight="23.1" customHeight="1"/>
  <cols>
    <col min="1" max="2" width="15.7109375" style="239" customWidth="1"/>
    <col min="3" max="3" width="4.7109375" style="406" customWidth="1"/>
    <col min="4" max="4" width="7.140625" style="239" customWidth="1"/>
    <col min="5" max="12" width="11.7109375" style="407" customWidth="1"/>
    <col min="13" max="13" width="8.7109375" style="406" customWidth="1"/>
    <col min="14" max="14" width="16.28515625" style="239" customWidth="1"/>
    <col min="15" max="16384" width="9.140625" style="239"/>
  </cols>
  <sheetData>
    <row r="1" spans="1:14" s="399" customFormat="1" ht="24" customHeight="1">
      <c r="A1" s="877" t="s">
        <v>0</v>
      </c>
      <c r="B1" s="877" t="s">
        <v>1</v>
      </c>
      <c r="C1" s="877" t="s">
        <v>2</v>
      </c>
      <c r="D1" s="877" t="s">
        <v>3</v>
      </c>
      <c r="E1" s="877" t="s">
        <v>4</v>
      </c>
      <c r="F1" s="877"/>
      <c r="G1" s="877" t="s">
        <v>7</v>
      </c>
      <c r="H1" s="877"/>
      <c r="I1" s="877" t="s">
        <v>8</v>
      </c>
      <c r="J1" s="877"/>
      <c r="K1" s="877" t="s">
        <v>9</v>
      </c>
      <c r="L1" s="877"/>
      <c r="M1" s="877" t="s">
        <v>10</v>
      </c>
    </row>
    <row r="2" spans="1:14" s="399" customFormat="1" ht="24" customHeight="1">
      <c r="A2" s="877"/>
      <c r="B2" s="877"/>
      <c r="C2" s="877"/>
      <c r="D2" s="877"/>
      <c r="E2" s="399" t="s">
        <v>5</v>
      </c>
      <c r="F2" s="399" t="s">
        <v>6</v>
      </c>
      <c r="G2" s="399" t="s">
        <v>5</v>
      </c>
      <c r="H2" s="399" t="s">
        <v>6</v>
      </c>
      <c r="I2" s="399" t="s">
        <v>5</v>
      </c>
      <c r="J2" s="399" t="s">
        <v>6</v>
      </c>
      <c r="K2" s="399" t="s">
        <v>5</v>
      </c>
      <c r="L2" s="399" t="s">
        <v>6</v>
      </c>
      <c r="M2" s="877"/>
    </row>
    <row r="3" spans="1:14" s="400" customFormat="1" ht="24" customHeight="1">
      <c r="A3" s="400" t="str">
        <f>'1. 통신간선설비공사'!A3</f>
        <v>1. 통신간선설비공사</v>
      </c>
      <c r="C3" s="401" t="s">
        <v>12</v>
      </c>
      <c r="D3" s="401">
        <v>1</v>
      </c>
      <c r="E3" s="402">
        <f ca="1">'1. 통신간선설비공사'!E40</f>
        <v>4131305</v>
      </c>
      <c r="F3" s="402">
        <f ca="1">TRUNC(D3*E3,1)</f>
        <v>4131305</v>
      </c>
      <c r="G3" s="402">
        <f ca="1">'1. 통신간선설비공사'!G40</f>
        <v>12528537</v>
      </c>
      <c r="H3" s="402">
        <f ca="1">TRUNC(D3*G3,1)</f>
        <v>12528537</v>
      </c>
      <c r="I3" s="402">
        <f ca="1">'1. 통신간선설비공사'!I40</f>
        <v>80027</v>
      </c>
      <c r="J3" s="402">
        <f ca="1">TRUNC(D3*I3,1)</f>
        <v>80027</v>
      </c>
      <c r="K3" s="403">
        <f t="shared" ref="K3:L5" ca="1" si="0">TRUNC(E3+G3+I3,0)</f>
        <v>16739869</v>
      </c>
      <c r="L3" s="403">
        <f t="shared" ca="1" si="0"/>
        <v>16739869</v>
      </c>
      <c r="M3" s="401"/>
      <c r="N3" s="404"/>
    </row>
    <row r="4" spans="1:14" s="400" customFormat="1" ht="24" customHeight="1">
      <c r="A4" s="400" t="str">
        <f>'2. 통신설비공사'!A3</f>
        <v>2. 통신설비공사</v>
      </c>
      <c r="C4" s="401" t="s">
        <v>12</v>
      </c>
      <c r="D4" s="401">
        <v>1</v>
      </c>
      <c r="E4" s="402">
        <f ca="1">'2. 통신설비공사'!E19</f>
        <v>586679</v>
      </c>
      <c r="F4" s="402">
        <f t="shared" ref="F4:F5" ca="1" si="1">TRUNC(D4*E4,1)</f>
        <v>586679</v>
      </c>
      <c r="G4" s="402">
        <f>'2. 통신설비공사'!G19</f>
        <v>4304096</v>
      </c>
      <c r="H4" s="402">
        <f t="shared" ref="H4:H5" si="2">TRUNC(D4*G4,1)</f>
        <v>4304096</v>
      </c>
      <c r="I4" s="402">
        <f>'2. 통신설비공사'!I19</f>
        <v>0</v>
      </c>
      <c r="J4" s="402">
        <f t="shared" ref="J4:J5" si="3">TRUNC(D4*I4,1)</f>
        <v>0</v>
      </c>
      <c r="K4" s="403">
        <f t="shared" ca="1" si="0"/>
        <v>4890775</v>
      </c>
      <c r="L4" s="403">
        <f t="shared" ca="1" si="0"/>
        <v>4890775</v>
      </c>
      <c r="M4" s="401"/>
      <c r="N4" s="404"/>
    </row>
    <row r="5" spans="1:14" s="400" customFormat="1" ht="24" customHeight="1">
      <c r="A5" s="400" t="str">
        <f>'3. CCTV설비공사'!A3</f>
        <v>3. CCTV설비공사</v>
      </c>
      <c r="C5" s="401" t="s">
        <v>12</v>
      </c>
      <c r="D5" s="401">
        <v>1</v>
      </c>
      <c r="E5" s="405">
        <f ca="1">'3. CCTV설비공사'!E19</f>
        <v>269510</v>
      </c>
      <c r="F5" s="402">
        <f t="shared" ca="1" si="1"/>
        <v>269510</v>
      </c>
      <c r="G5" s="405">
        <f>'3. CCTV설비공사'!G19</f>
        <v>2109004</v>
      </c>
      <c r="H5" s="402">
        <f t="shared" si="2"/>
        <v>2109004</v>
      </c>
      <c r="I5" s="405">
        <f>'3. CCTV설비공사'!I19</f>
        <v>0</v>
      </c>
      <c r="J5" s="402">
        <f t="shared" si="3"/>
        <v>0</v>
      </c>
      <c r="K5" s="403">
        <f t="shared" ca="1" si="0"/>
        <v>2378514</v>
      </c>
      <c r="L5" s="403">
        <f t="shared" ca="1" si="0"/>
        <v>2378514</v>
      </c>
      <c r="M5" s="401"/>
    </row>
    <row r="6" spans="1:14" s="400" customFormat="1" ht="24" customHeight="1">
      <c r="C6" s="401"/>
      <c r="D6" s="401"/>
      <c r="E6" s="405"/>
      <c r="F6" s="402"/>
      <c r="G6" s="405"/>
      <c r="H6" s="402"/>
      <c r="I6" s="405"/>
      <c r="J6" s="402"/>
      <c r="K6" s="403"/>
      <c r="L6" s="403"/>
      <c r="M6" s="401"/>
    </row>
    <row r="7" spans="1:14" s="400" customFormat="1" ht="24" customHeight="1">
      <c r="C7" s="401"/>
      <c r="E7" s="405"/>
      <c r="F7" s="405"/>
      <c r="G7" s="405"/>
      <c r="H7" s="405"/>
      <c r="I7" s="405"/>
      <c r="J7" s="405"/>
      <c r="K7" s="405"/>
      <c r="L7" s="405"/>
      <c r="M7" s="401"/>
    </row>
    <row r="8" spans="1:14" s="400" customFormat="1" ht="24" customHeight="1">
      <c r="C8" s="401"/>
      <c r="E8" s="405"/>
      <c r="F8" s="405"/>
      <c r="G8" s="405"/>
      <c r="H8" s="405"/>
      <c r="I8" s="405"/>
      <c r="J8" s="405"/>
      <c r="K8" s="405"/>
      <c r="L8" s="405"/>
      <c r="M8" s="401"/>
    </row>
    <row r="9" spans="1:14" s="400" customFormat="1" ht="24" customHeight="1">
      <c r="C9" s="401"/>
      <c r="E9" s="405"/>
      <c r="F9" s="405"/>
      <c r="G9" s="405"/>
      <c r="H9" s="405"/>
      <c r="I9" s="405"/>
      <c r="J9" s="405"/>
      <c r="K9" s="405"/>
      <c r="L9" s="405"/>
      <c r="M9" s="401"/>
    </row>
    <row r="10" spans="1:14" s="400" customFormat="1" ht="24" customHeight="1">
      <c r="C10" s="401"/>
      <c r="E10" s="405"/>
      <c r="F10" s="405"/>
      <c r="G10" s="405"/>
      <c r="H10" s="405"/>
      <c r="I10" s="405"/>
      <c r="J10" s="405"/>
      <c r="K10" s="405"/>
      <c r="L10" s="405"/>
      <c r="M10" s="401"/>
    </row>
    <row r="11" spans="1:14" s="400" customFormat="1" ht="24" customHeight="1">
      <c r="C11" s="401"/>
      <c r="E11" s="405"/>
      <c r="F11" s="405"/>
      <c r="G11" s="405"/>
      <c r="H11" s="405"/>
      <c r="I11" s="405"/>
      <c r="J11" s="405"/>
      <c r="K11" s="405"/>
      <c r="L11" s="405"/>
      <c r="M11" s="401"/>
    </row>
    <row r="12" spans="1:14" s="400" customFormat="1" ht="24" customHeight="1">
      <c r="C12" s="401"/>
      <c r="E12" s="405"/>
      <c r="F12" s="405"/>
      <c r="G12" s="405"/>
      <c r="H12" s="405"/>
      <c r="I12" s="405"/>
      <c r="J12" s="405"/>
      <c r="K12" s="405"/>
      <c r="L12" s="405"/>
      <c r="M12" s="401"/>
    </row>
    <row r="13" spans="1:14" s="400" customFormat="1" ht="24" customHeight="1">
      <c r="C13" s="401"/>
      <c r="E13" s="405"/>
      <c r="F13" s="405"/>
      <c r="G13" s="405"/>
      <c r="H13" s="405"/>
      <c r="I13" s="405"/>
      <c r="J13" s="405"/>
      <c r="K13" s="405"/>
      <c r="L13" s="405"/>
      <c r="M13" s="401"/>
    </row>
    <row r="14" spans="1:14" s="400" customFormat="1" ht="24" customHeight="1">
      <c r="C14" s="401"/>
      <c r="E14" s="405"/>
      <c r="F14" s="405"/>
      <c r="G14" s="405"/>
      <c r="H14" s="405"/>
      <c r="I14" s="405"/>
      <c r="J14" s="405"/>
      <c r="K14" s="405"/>
      <c r="L14" s="405"/>
      <c r="M14" s="401"/>
    </row>
    <row r="15" spans="1:14" s="400" customFormat="1" ht="24" customHeight="1">
      <c r="C15" s="401"/>
      <c r="E15" s="405"/>
      <c r="F15" s="405"/>
      <c r="G15" s="405"/>
      <c r="H15" s="405"/>
      <c r="I15" s="405"/>
      <c r="J15" s="405"/>
      <c r="K15" s="405"/>
      <c r="L15" s="405"/>
      <c r="M15" s="401"/>
    </row>
    <row r="16" spans="1:14" s="400" customFormat="1" ht="24" customHeight="1">
      <c r="C16" s="401"/>
      <c r="E16" s="405"/>
      <c r="F16" s="405"/>
      <c r="G16" s="405"/>
      <c r="H16" s="405"/>
      <c r="I16" s="405"/>
      <c r="J16" s="405"/>
      <c r="K16" s="405"/>
      <c r="L16" s="405"/>
      <c r="M16" s="401"/>
    </row>
    <row r="17" spans="1:13" s="400" customFormat="1" ht="24" customHeight="1">
      <c r="C17" s="401"/>
      <c r="E17" s="405"/>
      <c r="F17" s="405"/>
      <c r="G17" s="405"/>
      <c r="H17" s="405"/>
      <c r="I17" s="405"/>
      <c r="J17" s="405"/>
      <c r="K17" s="405"/>
      <c r="L17" s="405"/>
      <c r="M17" s="401"/>
    </row>
    <row r="18" spans="1:13" s="400" customFormat="1" ht="24" customHeight="1">
      <c r="A18" s="877" t="s">
        <v>19</v>
      </c>
      <c r="B18" s="877"/>
      <c r="C18" s="401"/>
      <c r="E18" s="878">
        <f ca="1">TRUNC(SUM(F3:$F$17),1)</f>
        <v>4987494</v>
      </c>
      <c r="F18" s="878"/>
      <c r="G18" s="878">
        <f ca="1">TRUNC(SUM(H3:$H$17),1)</f>
        <v>18941637</v>
      </c>
      <c r="H18" s="878"/>
      <c r="I18" s="878">
        <f ca="1">TRUNC(SUM(J3:$J$17),1)</f>
        <v>80027</v>
      </c>
      <c r="J18" s="878"/>
      <c r="K18" s="878">
        <f ca="1">TRUNC(E18+G18+I18,0)</f>
        <v>24009158</v>
      </c>
      <c r="L18" s="878"/>
      <c r="M18" s="401"/>
    </row>
    <row r="19" spans="1:13" ht="20.100000000000001" customHeight="1"/>
    <row r="20" spans="1:13" ht="20.100000000000001" customHeight="1"/>
    <row r="21" spans="1:13" ht="20.100000000000001" customHeight="1"/>
  </sheetData>
  <mergeCells count="14">
    <mergeCell ref="K18:L18"/>
    <mergeCell ref="E18:F18"/>
    <mergeCell ref="G18:H18"/>
    <mergeCell ref="D1:D2"/>
    <mergeCell ref="A18:B18"/>
    <mergeCell ref="A1:A2"/>
    <mergeCell ref="B1:B2"/>
    <mergeCell ref="C1:C2"/>
    <mergeCell ref="I18:J18"/>
    <mergeCell ref="M1:M2"/>
    <mergeCell ref="E1:F1"/>
    <mergeCell ref="G1:H1"/>
    <mergeCell ref="I1:J1"/>
    <mergeCell ref="K1:L1"/>
  </mergeCells>
  <phoneticPr fontId="3" type="noConversion"/>
  <printOptions gridLines="1"/>
  <pageMargins left="0.98425196850393704" right="0.47244094488188981" top="1.1417322834645669" bottom="0.70866141732283472" header="0.70866141732283472" footer="0.55118110236220474"/>
  <pageSetup paperSize="9" orientation="landscape" r:id="rId1"/>
  <headerFooter alignWithMargins="0">
    <oddHeader>&amp;L
&amp;C&amp;"굴림체,굵게"&amp;14&amp;A</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tabColor rgb="FFFFFF00"/>
  </sheetPr>
  <dimension ref="A1:Q98"/>
  <sheetViews>
    <sheetView view="pageBreakPreview" zoomScaleNormal="80" zoomScaleSheetLayoutView="100" workbookViewId="0">
      <pane xSplit="4" ySplit="2" topLeftCell="E3" activePane="bottomRight" state="frozen"/>
      <selection activeCell="A25" sqref="A25:O25"/>
      <selection pane="topRight" activeCell="A25" sqref="A25:O25"/>
      <selection pane="bottomLeft" activeCell="A25" sqref="A25:O25"/>
      <selection pane="bottomRight" activeCell="F20" sqref="F20"/>
    </sheetView>
  </sheetViews>
  <sheetFormatPr defaultRowHeight="21.95" customHeight="1"/>
  <cols>
    <col min="1" max="1" width="19.28515625" style="418" customWidth="1"/>
    <col min="2" max="2" width="16.140625" style="418" customWidth="1"/>
    <col min="3" max="3" width="4.7109375" style="419" customWidth="1"/>
    <col min="4" max="4" width="7.7109375" style="419" customWidth="1"/>
    <col min="5" max="8" width="10.7109375" style="419" customWidth="1"/>
    <col min="9" max="9" width="10.5703125" style="419" customWidth="1"/>
    <col min="10" max="10" width="12.140625" style="419" customWidth="1"/>
    <col min="11" max="12" width="10.7109375" style="419" customWidth="1"/>
    <col min="13" max="13" width="9.7109375" style="419" customWidth="1"/>
    <col min="14" max="14" width="9.85546875" style="420" customWidth="1"/>
    <col min="15" max="16384" width="9.140625" style="420"/>
  </cols>
  <sheetData>
    <row r="1" spans="1:17" s="399" customFormat="1" ht="24" customHeight="1">
      <c r="A1" s="881" t="s">
        <v>0</v>
      </c>
      <c r="B1" s="881" t="s">
        <v>1</v>
      </c>
      <c r="C1" s="877" t="s">
        <v>2</v>
      </c>
      <c r="D1" s="877" t="s">
        <v>3</v>
      </c>
      <c r="E1" s="877" t="s">
        <v>4</v>
      </c>
      <c r="F1" s="877"/>
      <c r="G1" s="877" t="s">
        <v>7</v>
      </c>
      <c r="H1" s="877"/>
      <c r="I1" s="877" t="s">
        <v>8</v>
      </c>
      <c r="J1" s="877"/>
      <c r="K1" s="877" t="s">
        <v>9</v>
      </c>
      <c r="L1" s="877"/>
      <c r="M1" s="877" t="s">
        <v>54</v>
      </c>
    </row>
    <row r="2" spans="1:17" s="399" customFormat="1" ht="24" customHeight="1">
      <c r="A2" s="881"/>
      <c r="B2" s="881"/>
      <c r="C2" s="877"/>
      <c r="D2" s="877"/>
      <c r="E2" s="399" t="s">
        <v>5</v>
      </c>
      <c r="F2" s="399" t="s">
        <v>6</v>
      </c>
      <c r="G2" s="399" t="s">
        <v>5</v>
      </c>
      <c r="H2" s="399" t="s">
        <v>6</v>
      </c>
      <c r="I2" s="399" t="s">
        <v>5</v>
      </c>
      <c r="J2" s="399" t="s">
        <v>6</v>
      </c>
      <c r="K2" s="399" t="s">
        <v>5</v>
      </c>
      <c r="L2" s="399" t="s">
        <v>6</v>
      </c>
      <c r="M2" s="877"/>
    </row>
    <row r="3" spans="1:17" s="399" customFormat="1" ht="23.1" customHeight="1">
      <c r="A3" s="409" t="str">
        <f>통신단가비교표!A3</f>
        <v>1. 통신간선설비공사</v>
      </c>
      <c r="B3" s="410"/>
    </row>
    <row r="4" spans="1:17" s="399" customFormat="1" ht="23.1" customHeight="1">
      <c r="A4" s="409" t="str">
        <f>통신단가비교표!A4</f>
        <v>경질비닐전선관</v>
      </c>
      <c r="B4" s="410" t="str">
        <f>통신단가비교표!B4</f>
        <v>HI 16C</v>
      </c>
      <c r="C4" s="399" t="str">
        <f>통신단가비교표!C4</f>
        <v>M</v>
      </c>
      <c r="D4" s="411">
        <f ca="1">OFFSET('1. 통신간선설비 산출표'!$F$41,,ROW(A1)-1)</f>
        <v>45</v>
      </c>
      <c r="E4" s="412">
        <f>통신단가비교표!M4</f>
        <v>420</v>
      </c>
      <c r="F4" s="412">
        <f t="shared" ref="F4:F26" ca="1" si="0">TRUNC(D4*E4,0)</f>
        <v>18900</v>
      </c>
      <c r="G4" s="413"/>
      <c r="H4" s="412"/>
      <c r="I4" s="413"/>
      <c r="J4" s="412"/>
      <c r="K4" s="412">
        <f t="shared" ref="K4:K34" si="1">TRUNC(E4+G4+I4,0)</f>
        <v>420</v>
      </c>
      <c r="L4" s="412">
        <f t="shared" ref="L4:L34" ca="1" si="2">TRUNC(F4+H4+J4,0)</f>
        <v>18900</v>
      </c>
      <c r="M4" s="414">
        <f>통신단가비교표!N4</f>
        <v>0</v>
      </c>
      <c r="N4" s="399">
        <v>1</v>
      </c>
      <c r="O4" s="411">
        <f ca="1">OFFSET('1. 통신간선설비 산출표'!$F$39,,ROW(L1)-1)</f>
        <v>41</v>
      </c>
      <c r="P4" s="415">
        <f>E4</f>
        <v>420</v>
      </c>
      <c r="Q4" s="412">
        <f t="shared" ref="Q4:Q11" ca="1" si="3">TRUNC(O4*P4,0)</f>
        <v>17220</v>
      </c>
    </row>
    <row r="5" spans="1:17" s="399" customFormat="1" ht="23.1" customHeight="1">
      <c r="A5" s="409" t="str">
        <f>통신단가비교표!A5</f>
        <v>경질비닐전선관</v>
      </c>
      <c r="B5" s="410" t="str">
        <f>통신단가비교표!B5</f>
        <v>HI 22C</v>
      </c>
      <c r="C5" s="399" t="str">
        <f>통신단가비교표!C5</f>
        <v>M</v>
      </c>
      <c r="D5" s="411">
        <f ca="1">OFFSET('1. 통신간선설비 산출표'!$F$41,,ROW(A2)-1)</f>
        <v>23</v>
      </c>
      <c r="E5" s="412">
        <f>통신단가비교표!M5</f>
        <v>520</v>
      </c>
      <c r="F5" s="412">
        <f t="shared" ca="1" si="0"/>
        <v>11960</v>
      </c>
      <c r="G5" s="413"/>
      <c r="H5" s="412"/>
      <c r="I5" s="413"/>
      <c r="J5" s="412"/>
      <c r="K5" s="412">
        <f t="shared" si="1"/>
        <v>520</v>
      </c>
      <c r="L5" s="412">
        <f t="shared" ca="1" si="2"/>
        <v>11960</v>
      </c>
      <c r="M5" s="414">
        <f>통신단가비교표!N5</f>
        <v>0</v>
      </c>
      <c r="N5" s="399">
        <v>2</v>
      </c>
      <c r="O5" s="411">
        <f ca="1">OFFSET('1. 통신간선설비 산출표'!$F$39,,ROW(L2)-1)</f>
        <v>20.5</v>
      </c>
      <c r="P5" s="415">
        <f t="shared" ref="P5:P11" si="4">E5</f>
        <v>520</v>
      </c>
      <c r="Q5" s="412">
        <f t="shared" ca="1" si="3"/>
        <v>10660</v>
      </c>
    </row>
    <row r="6" spans="1:17" s="399" customFormat="1" ht="23.1" customHeight="1">
      <c r="A6" s="409" t="str">
        <f>통신단가비교표!A6</f>
        <v>경질비닐전선관</v>
      </c>
      <c r="B6" s="410" t="str">
        <f>통신단가비교표!B6</f>
        <v>HI 28C</v>
      </c>
      <c r="C6" s="399" t="str">
        <f>통신단가비교표!C6</f>
        <v>M</v>
      </c>
      <c r="D6" s="411">
        <f ca="1">OFFSET('1. 통신간선설비 산출표'!$F$41,,ROW(A3)-1)</f>
        <v>45</v>
      </c>
      <c r="E6" s="412">
        <f>통신단가비교표!M6</f>
        <v>1010</v>
      </c>
      <c r="F6" s="412">
        <f t="shared" ca="1" si="0"/>
        <v>45450</v>
      </c>
      <c r="G6" s="413"/>
      <c r="H6" s="412"/>
      <c r="I6" s="413"/>
      <c r="J6" s="412"/>
      <c r="K6" s="412">
        <f t="shared" si="1"/>
        <v>1010</v>
      </c>
      <c r="L6" s="412">
        <f t="shared" ca="1" si="2"/>
        <v>45450</v>
      </c>
      <c r="M6" s="414">
        <f>통신단가비교표!N6</f>
        <v>0</v>
      </c>
      <c r="N6" s="399">
        <v>3</v>
      </c>
      <c r="O6" s="411">
        <f ca="1">OFFSET('1. 통신간선설비 산출표'!$F$39,,ROW(L3)-1)</f>
        <v>41</v>
      </c>
      <c r="P6" s="415">
        <f t="shared" si="4"/>
        <v>1010</v>
      </c>
      <c r="Q6" s="412">
        <f t="shared" ca="1" si="3"/>
        <v>41410</v>
      </c>
    </row>
    <row r="7" spans="1:17" s="399" customFormat="1" ht="23.1" customHeight="1">
      <c r="A7" s="409" t="str">
        <f>통신단가비교표!A7</f>
        <v>경질비닐전선관</v>
      </c>
      <c r="B7" s="410" t="str">
        <f>통신단가비교표!B7</f>
        <v>HI 36C</v>
      </c>
      <c r="C7" s="399" t="str">
        <f>통신단가비교표!C7</f>
        <v>M</v>
      </c>
      <c r="D7" s="411">
        <f ca="1">OFFSET('1. 통신간선설비 산출표'!$F$41,,ROW(A4)-1)</f>
        <v>87</v>
      </c>
      <c r="E7" s="412">
        <f>통신단가비교표!M7</f>
        <v>1442</v>
      </c>
      <c r="F7" s="412">
        <f t="shared" ca="1" si="0"/>
        <v>125454</v>
      </c>
      <c r="G7" s="413"/>
      <c r="H7" s="412"/>
      <c r="I7" s="413"/>
      <c r="J7" s="412"/>
      <c r="K7" s="412">
        <f t="shared" si="1"/>
        <v>1442</v>
      </c>
      <c r="L7" s="412">
        <f t="shared" ca="1" si="2"/>
        <v>125454</v>
      </c>
      <c r="M7" s="414">
        <f>통신단가비교표!N7</f>
        <v>0</v>
      </c>
      <c r="N7" s="399">
        <v>4</v>
      </c>
      <c r="O7" s="411">
        <f ca="1">OFFSET('1. 통신간선설비 산출표'!$F$39,,ROW(L4)-1)</f>
        <v>79.5</v>
      </c>
      <c r="P7" s="415">
        <f t="shared" si="4"/>
        <v>1442</v>
      </c>
      <c r="Q7" s="412">
        <f t="shared" ca="1" si="3"/>
        <v>114639</v>
      </c>
    </row>
    <row r="8" spans="1:17" s="399" customFormat="1" ht="23.1" customHeight="1">
      <c r="A8" s="409" t="str">
        <f>통신단가비교표!A8</f>
        <v>UTP케이블(난연성)</v>
      </c>
      <c r="B8" s="410" t="str">
        <f>통신단가비교표!B8</f>
        <v>CAT.5E 0.5/25P</v>
      </c>
      <c r="C8" s="399" t="str">
        <f>통신단가비교표!C8</f>
        <v>M</v>
      </c>
      <c r="D8" s="411">
        <f ca="1">OFFSET('1. 통신간선설비 산출표'!$F$41,,ROW(A5)-1)</f>
        <v>22</v>
      </c>
      <c r="E8" s="412">
        <f>통신단가비교표!M8</f>
        <v>12934.426229508197</v>
      </c>
      <c r="F8" s="412">
        <f t="shared" ca="1" si="0"/>
        <v>284557</v>
      </c>
      <c r="G8" s="413"/>
      <c r="H8" s="412"/>
      <c r="I8" s="413"/>
      <c r="J8" s="412"/>
      <c r="K8" s="412">
        <f t="shared" si="1"/>
        <v>12934</v>
      </c>
      <c r="L8" s="412">
        <f t="shared" ca="1" si="2"/>
        <v>284557</v>
      </c>
      <c r="M8" s="414">
        <f>통신단가비교표!N8</f>
        <v>0</v>
      </c>
      <c r="N8" s="399">
        <v>5</v>
      </c>
      <c r="O8" s="411">
        <f ca="1">OFFSET('1. 통신간선설비 산출표'!$F$39,,ROW(L5)-1)</f>
        <v>20.5</v>
      </c>
      <c r="P8" s="415">
        <f t="shared" si="4"/>
        <v>12934.426229508197</v>
      </c>
      <c r="Q8" s="412">
        <f t="shared" ca="1" si="3"/>
        <v>265155</v>
      </c>
    </row>
    <row r="9" spans="1:17" s="399" customFormat="1" ht="23.1" customHeight="1">
      <c r="A9" s="409" t="str">
        <f>통신단가비교표!A9</f>
        <v>동축케이블</v>
      </c>
      <c r="B9" s="410" t="str">
        <f>통신단가비교표!B9</f>
        <v>7C - HFBT</v>
      </c>
      <c r="C9" s="399" t="str">
        <f>통신단가비교표!C9</f>
        <v>M</v>
      </c>
      <c r="D9" s="411">
        <f ca="1">OFFSET('1. 통신간선설비 산출표'!$F$41,,ROW(A6)-1)</f>
        <v>22</v>
      </c>
      <c r="E9" s="412">
        <f>통신단가비교표!M9</f>
        <v>1317</v>
      </c>
      <c r="F9" s="412">
        <f t="shared" ca="1" si="0"/>
        <v>28974</v>
      </c>
      <c r="G9" s="413"/>
      <c r="H9" s="412"/>
      <c r="I9" s="413"/>
      <c r="J9" s="412"/>
      <c r="K9" s="412">
        <f t="shared" si="1"/>
        <v>1317</v>
      </c>
      <c r="L9" s="412">
        <f t="shared" ca="1" si="2"/>
        <v>28974</v>
      </c>
      <c r="M9" s="414">
        <f>통신단가비교표!N9</f>
        <v>0</v>
      </c>
      <c r="N9" s="399">
        <v>6</v>
      </c>
      <c r="O9" s="411">
        <f ca="1">OFFSET('1. 통신간선설비 산출표'!$F$39,,ROW(L6)-1)</f>
        <v>20.5</v>
      </c>
      <c r="P9" s="415">
        <f t="shared" si="4"/>
        <v>1317</v>
      </c>
      <c r="Q9" s="412">
        <f t="shared" ca="1" si="3"/>
        <v>26998</v>
      </c>
    </row>
    <row r="10" spans="1:17" s="399" customFormat="1" ht="23.1" customHeight="1">
      <c r="A10" s="409" t="str">
        <f>통신단가비교표!A10</f>
        <v>접지용전선</v>
      </c>
      <c r="B10" s="410" t="str">
        <f>통신단가비교표!B10</f>
        <v>FGV 6㎟</v>
      </c>
      <c r="C10" s="399" t="str">
        <f>통신단가비교표!C10</f>
        <v>M</v>
      </c>
      <c r="D10" s="411">
        <f ca="1">OFFSET('1. 통신간선설비 산출표'!$F$41,,ROW(A7)-1)</f>
        <v>22</v>
      </c>
      <c r="E10" s="412">
        <f>통신단가비교표!M10</f>
        <v>1861</v>
      </c>
      <c r="F10" s="412">
        <f t="shared" ca="1" si="0"/>
        <v>40942</v>
      </c>
      <c r="G10" s="413"/>
      <c r="H10" s="412"/>
      <c r="I10" s="413"/>
      <c r="J10" s="412"/>
      <c r="K10" s="412">
        <f t="shared" si="1"/>
        <v>1861</v>
      </c>
      <c r="L10" s="412">
        <f t="shared" ca="1" si="2"/>
        <v>40942</v>
      </c>
      <c r="M10" s="414">
        <f>통신단가비교표!N10</f>
        <v>0</v>
      </c>
      <c r="N10" s="399">
        <v>7</v>
      </c>
      <c r="O10" s="411">
        <f ca="1">OFFSET('1. 통신간선설비 산출표'!$F$39,,ROW(L7)-1)</f>
        <v>20.5</v>
      </c>
      <c r="P10" s="415">
        <f t="shared" si="4"/>
        <v>1861</v>
      </c>
      <c r="Q10" s="412">
        <f t="shared" ca="1" si="3"/>
        <v>38150</v>
      </c>
    </row>
    <row r="11" spans="1:17" s="399" customFormat="1" ht="23.1" customHeight="1">
      <c r="A11" s="409" t="str">
        <f>통신단가비교표!A11</f>
        <v>광케이블</v>
      </c>
      <c r="B11" s="410" t="str">
        <f>통신단가비교표!B11</f>
        <v>4C</v>
      </c>
      <c r="C11" s="399" t="str">
        <f>통신단가비교표!C11</f>
        <v>M</v>
      </c>
      <c r="D11" s="411">
        <f ca="1">OFFSET('1. 통신간선설비 산출표'!$F$41,,ROW(A8)-1)</f>
        <v>22</v>
      </c>
      <c r="E11" s="412">
        <f>통신단가비교표!M11</f>
        <v>1155</v>
      </c>
      <c r="F11" s="412">
        <f t="shared" ca="1" si="0"/>
        <v>25410</v>
      </c>
      <c r="G11" s="413"/>
      <c r="H11" s="412"/>
      <c r="I11" s="413"/>
      <c r="J11" s="412"/>
      <c r="K11" s="412">
        <f t="shared" si="1"/>
        <v>1155</v>
      </c>
      <c r="L11" s="412">
        <f t="shared" ca="1" si="2"/>
        <v>25410</v>
      </c>
      <c r="M11" s="414">
        <f>통신단가비교표!N11</f>
        <v>0</v>
      </c>
      <c r="N11" s="399">
        <v>8</v>
      </c>
      <c r="O11" s="411">
        <f ca="1">OFFSET('1. 통신간선설비 산출표'!$F$39,,ROW(L8)-1)</f>
        <v>20.5</v>
      </c>
      <c r="P11" s="415">
        <f t="shared" si="4"/>
        <v>1155</v>
      </c>
      <c r="Q11" s="412">
        <f t="shared" ca="1" si="3"/>
        <v>23677</v>
      </c>
    </row>
    <row r="12" spans="1:17" s="399" customFormat="1" ht="23.1" customHeight="1">
      <c r="A12" s="409" t="str">
        <f>통신단가비교표!A12</f>
        <v>노출접지콘센트</v>
      </c>
      <c r="B12" s="410" t="str">
        <f>통신단가비교표!B12</f>
        <v>15A 250V 2구</v>
      </c>
      <c r="C12" s="399" t="str">
        <f>통신단가비교표!C12</f>
        <v>EA</v>
      </c>
      <c r="D12" s="411">
        <f ca="1">OFFSET('1. 통신간선설비 산출표'!$F$41,,ROW(A9)-1)</f>
        <v>4</v>
      </c>
      <c r="E12" s="412">
        <f>통신단가비교표!M12</f>
        <v>2551</v>
      </c>
      <c r="F12" s="412">
        <f t="shared" ca="1" si="0"/>
        <v>10204</v>
      </c>
      <c r="G12" s="413"/>
      <c r="H12" s="412"/>
      <c r="I12" s="413"/>
      <c r="J12" s="412"/>
      <c r="K12" s="412">
        <f t="shared" si="1"/>
        <v>2551</v>
      </c>
      <c r="L12" s="412">
        <f t="shared" ca="1" si="2"/>
        <v>10204</v>
      </c>
      <c r="M12" s="414">
        <f>통신단가비교표!N12</f>
        <v>0</v>
      </c>
      <c r="N12" s="399">
        <v>9</v>
      </c>
    </row>
    <row r="13" spans="1:17" s="399" customFormat="1" ht="23.1" customHeight="1">
      <c r="A13" s="409" t="str">
        <f>통신단가비교표!A13</f>
        <v>TV 분기기(쌍방향)</v>
      </c>
      <c r="B13" s="410" t="str">
        <f>통신단가비교표!B13</f>
        <v>4분배기</v>
      </c>
      <c r="C13" s="399" t="str">
        <f>통신단가비교표!C13</f>
        <v>EA</v>
      </c>
      <c r="D13" s="411">
        <f ca="1">OFFSET('1. 통신간선설비 산출표'!$F$41,,ROW(A10)-1)</f>
        <v>1</v>
      </c>
      <c r="E13" s="412">
        <f>통신단가비교표!M13</f>
        <v>11000</v>
      </c>
      <c r="F13" s="412">
        <f t="shared" ca="1" si="0"/>
        <v>11000</v>
      </c>
      <c r="G13" s="413"/>
      <c r="H13" s="412"/>
      <c r="I13" s="413"/>
      <c r="J13" s="412"/>
      <c r="K13" s="412">
        <f t="shared" si="1"/>
        <v>11000</v>
      </c>
      <c r="L13" s="412">
        <f t="shared" ca="1" si="2"/>
        <v>11000</v>
      </c>
      <c r="M13" s="414">
        <f>통신단가비교표!N13</f>
        <v>0</v>
      </c>
      <c r="N13" s="399">
        <v>10</v>
      </c>
    </row>
    <row r="14" spans="1:17" s="399" customFormat="1" ht="23.1" customHeight="1">
      <c r="A14" s="409" t="str">
        <f>통신단가비교표!A14</f>
        <v>TV 분기기(쌍방향)</v>
      </c>
      <c r="B14" s="410" t="str">
        <f>통신단가비교표!B14</f>
        <v>4분배기</v>
      </c>
      <c r="C14" s="399" t="str">
        <f>통신단가비교표!C14</f>
        <v>EA</v>
      </c>
      <c r="D14" s="411">
        <f ca="1">OFFSET('1. 통신간선설비 산출표'!$F$41,,ROW(A11)-1)</f>
        <v>2</v>
      </c>
      <c r="E14" s="412">
        <f>통신단가비교표!M14</f>
        <v>11000</v>
      </c>
      <c r="F14" s="412">
        <f t="shared" ca="1" si="0"/>
        <v>22000</v>
      </c>
      <c r="G14" s="413"/>
      <c r="H14" s="412"/>
      <c r="I14" s="413"/>
      <c r="J14" s="412"/>
      <c r="K14" s="412">
        <f t="shared" si="1"/>
        <v>11000</v>
      </c>
      <c r="L14" s="412">
        <f t="shared" ca="1" si="2"/>
        <v>22000</v>
      </c>
      <c r="M14" s="414">
        <f>통신단가비교표!N14</f>
        <v>0</v>
      </c>
      <c r="N14" s="399">
        <v>11</v>
      </c>
    </row>
    <row r="15" spans="1:17" s="399" customFormat="1" ht="23.1" customHeight="1">
      <c r="A15" s="409" t="str">
        <f>통신단가비교표!A15</f>
        <v>양방향증폭기</v>
      </c>
      <c r="B15" s="410" t="str">
        <f>통신단가비교표!B15</f>
        <v>870MHZ</v>
      </c>
      <c r="C15" s="399" t="str">
        <f>통신단가비교표!C15</f>
        <v>EA</v>
      </c>
      <c r="D15" s="411">
        <f ca="1">OFFSET('1. 통신간선설비 산출표'!$F$41,,ROW(A12)-1)</f>
        <v>1</v>
      </c>
      <c r="E15" s="412">
        <f>통신단가비교표!M15</f>
        <v>107000</v>
      </c>
      <c r="F15" s="412">
        <f t="shared" ca="1" si="0"/>
        <v>107000</v>
      </c>
      <c r="G15" s="413"/>
      <c r="H15" s="412"/>
      <c r="I15" s="413"/>
      <c r="J15" s="412"/>
      <c r="K15" s="412">
        <f t="shared" si="1"/>
        <v>107000</v>
      </c>
      <c r="L15" s="412">
        <f t="shared" ca="1" si="2"/>
        <v>107000</v>
      </c>
      <c r="M15" s="414">
        <f>통신단가비교표!N15</f>
        <v>0</v>
      </c>
      <c r="N15" s="399">
        <v>12</v>
      </c>
    </row>
    <row r="16" spans="1:17" s="399" customFormat="1" ht="23.1" customHeight="1">
      <c r="A16" s="409" t="str">
        <f>통신단가비교표!A16</f>
        <v>서지프로텍터</v>
      </c>
      <c r="B16" s="410" t="str">
        <f>통신단가비교표!B16</f>
        <v>CATV용</v>
      </c>
      <c r="C16" s="399" t="str">
        <f>통신단가비교표!C16</f>
        <v>EA</v>
      </c>
      <c r="D16" s="411">
        <f ca="1">OFFSET('1. 통신간선설비 산출표'!$F$41,,ROW(A13)-1)</f>
        <v>1</v>
      </c>
      <c r="E16" s="412">
        <f>통신단가비교표!M16</f>
        <v>165000</v>
      </c>
      <c r="F16" s="412">
        <f t="shared" ca="1" si="0"/>
        <v>165000</v>
      </c>
      <c r="G16" s="413"/>
      <c r="H16" s="412"/>
      <c r="I16" s="413"/>
      <c r="J16" s="412"/>
      <c r="K16" s="412">
        <f t="shared" si="1"/>
        <v>165000</v>
      </c>
      <c r="L16" s="412">
        <f t="shared" ca="1" si="2"/>
        <v>165000</v>
      </c>
      <c r="M16" s="414">
        <f>통신단가비교표!N16</f>
        <v>0</v>
      </c>
      <c r="N16" s="399">
        <v>13</v>
      </c>
    </row>
    <row r="17" spans="1:14" s="399" customFormat="1" ht="23.1" customHeight="1">
      <c r="A17" s="409" t="str">
        <f>통신단가비교표!A17</f>
        <v>강관전주</v>
      </c>
      <c r="B17" s="410" t="str">
        <f>통신단가비교표!B17</f>
        <v>7M</v>
      </c>
      <c r="C17" s="399" t="str">
        <f>통신단가비교표!C17</f>
        <v>EA</v>
      </c>
      <c r="D17" s="411">
        <f ca="1">OFFSET('1. 통신간선설비 산출표'!$F$41,,ROW(A14)-1)</f>
        <v>1</v>
      </c>
      <c r="E17" s="412">
        <f>통신단가비교표!M17</f>
        <v>126582</v>
      </c>
      <c r="F17" s="412">
        <f t="shared" ca="1" si="0"/>
        <v>126582</v>
      </c>
      <c r="G17" s="413"/>
      <c r="H17" s="412"/>
      <c r="I17" s="413"/>
      <c r="J17" s="412"/>
      <c r="K17" s="412">
        <f t="shared" si="1"/>
        <v>126582</v>
      </c>
      <c r="L17" s="412">
        <f t="shared" ca="1" si="2"/>
        <v>126582</v>
      </c>
      <c r="M17" s="414">
        <f>통신단가비교표!N17</f>
        <v>0</v>
      </c>
      <c r="N17" s="399">
        <v>14</v>
      </c>
    </row>
    <row r="18" spans="1:14" s="399" customFormat="1" ht="23.1" customHeight="1">
      <c r="A18" s="409" t="str">
        <f>통신단가비교표!A18</f>
        <v>TV 증폭기함</v>
      </c>
      <c r="B18" s="410" t="str">
        <f>통신단가비교표!B18</f>
        <v>400*500</v>
      </c>
      <c r="C18" s="399" t="str">
        <f>통신단가비교표!C18</f>
        <v>EA</v>
      </c>
      <c r="D18" s="411">
        <f ca="1">OFFSET('1. 통신간선설비 산출표'!$F$41,,ROW(A15)-1)</f>
        <v>1</v>
      </c>
      <c r="E18" s="412">
        <f>통신단가비교표!M18</f>
        <v>66000</v>
      </c>
      <c r="F18" s="412">
        <f t="shared" ca="1" si="0"/>
        <v>66000</v>
      </c>
      <c r="G18" s="413"/>
      <c r="H18" s="412"/>
      <c r="I18" s="413"/>
      <c r="J18" s="412"/>
      <c r="K18" s="412">
        <f t="shared" si="1"/>
        <v>66000</v>
      </c>
      <c r="L18" s="412">
        <f t="shared" ca="1" si="2"/>
        <v>66000</v>
      </c>
      <c r="M18" s="414">
        <f>통신단가비교표!N18</f>
        <v>0</v>
      </c>
      <c r="N18" s="399">
        <v>15</v>
      </c>
    </row>
    <row r="19" spans="1:14" s="399" customFormat="1" ht="23.1" customHeight="1">
      <c r="A19" s="409" t="str">
        <f>통신단가비교표!A19</f>
        <v>TV 분배기함</v>
      </c>
      <c r="B19" s="410" t="str">
        <f>통신단가비교표!B19</f>
        <v>400*500</v>
      </c>
      <c r="C19" s="399" t="str">
        <f>통신단가비교표!C19</f>
        <v>EA</v>
      </c>
      <c r="D19" s="411">
        <f ca="1">OFFSET('1. 통신간선설비 산출표'!$F$41,,ROW(A16)-1)</f>
        <v>2</v>
      </c>
      <c r="E19" s="412">
        <f>통신단가비교표!M19</f>
        <v>66000</v>
      </c>
      <c r="F19" s="412">
        <f t="shared" ca="1" si="0"/>
        <v>132000</v>
      </c>
      <c r="G19" s="413"/>
      <c r="H19" s="412"/>
      <c r="I19" s="413"/>
      <c r="J19" s="412"/>
      <c r="K19" s="412">
        <f t="shared" si="1"/>
        <v>66000</v>
      </c>
      <c r="L19" s="412">
        <f t="shared" ca="1" si="2"/>
        <v>132000</v>
      </c>
      <c r="M19" s="414">
        <f>통신단가비교표!N19</f>
        <v>0</v>
      </c>
      <c r="N19" s="399">
        <v>16</v>
      </c>
    </row>
    <row r="20" spans="1:14" s="400" customFormat="1" ht="23.1" customHeight="1">
      <c r="A20" s="409" t="str">
        <f>통신단가비교표!A20</f>
        <v>수공1호</v>
      </c>
      <c r="B20" s="410" t="str">
        <f>통신단가비교표!B20</f>
        <v>950*450*700</v>
      </c>
      <c r="C20" s="399" t="str">
        <f>통신단가비교표!C20</f>
        <v>개소</v>
      </c>
      <c r="D20" s="411">
        <f ca="1">OFFSET('1. 통신간선설비 산출표'!$F$41,,ROW(A17)-1)</f>
        <v>1</v>
      </c>
      <c r="E20" s="412">
        <f>'일위대가 목록 '!E4</f>
        <v>382757</v>
      </c>
      <c r="F20" s="412">
        <f t="shared" ca="1" si="0"/>
        <v>382757</v>
      </c>
      <c r="G20" s="412">
        <f>'일위대가 목록 '!F4</f>
        <v>258201</v>
      </c>
      <c r="H20" s="412">
        <f ca="1">TRUNC(D20*G20,0)</f>
        <v>258201</v>
      </c>
      <c r="I20" s="412">
        <f>'일위대가 목록 '!G4</f>
        <v>56777</v>
      </c>
      <c r="J20" s="412">
        <f ca="1">TRUNC(D20*I20,0)</f>
        <v>56777</v>
      </c>
      <c r="K20" s="412">
        <f t="shared" si="1"/>
        <v>697735</v>
      </c>
      <c r="L20" s="412">
        <f t="shared" ca="1" si="2"/>
        <v>697735</v>
      </c>
      <c r="M20" s="414" t="str">
        <f>통신단가비교표!N20</f>
        <v>일위02호표</v>
      </c>
      <c r="N20" s="399">
        <v>17</v>
      </c>
    </row>
    <row r="21" spans="1:14" s="400" customFormat="1" ht="23.1" customHeight="1">
      <c r="A21" s="409" t="str">
        <f>통신단가비교표!A21</f>
        <v>접지</v>
      </c>
      <c r="B21" s="410"/>
      <c r="C21" s="399" t="str">
        <f>통신단가비교표!C21</f>
        <v>개소</v>
      </c>
      <c r="D21" s="411">
        <f ca="1">OFFSET('1. 통신간선설비 산출표'!$F$41,,ROW(A18)-1)</f>
        <v>1</v>
      </c>
      <c r="E21" s="412">
        <f>'일위대가 목록 '!E3</f>
        <v>53766</v>
      </c>
      <c r="F21" s="412">
        <f t="shared" ca="1" si="0"/>
        <v>53766</v>
      </c>
      <c r="G21" s="412">
        <f>'일위대가 목록 '!F3</f>
        <v>348733</v>
      </c>
      <c r="H21" s="412">
        <f ca="1">TRUNC(D21*G21,0)</f>
        <v>348733</v>
      </c>
      <c r="I21" s="412"/>
      <c r="J21" s="412"/>
      <c r="K21" s="412">
        <f t="shared" si="1"/>
        <v>402499</v>
      </c>
      <c r="L21" s="412">
        <f t="shared" ca="1" si="2"/>
        <v>402499</v>
      </c>
      <c r="M21" s="414" t="str">
        <f>통신단가비교표!N21</f>
        <v>일위01호표</v>
      </c>
      <c r="N21" s="399">
        <v>18</v>
      </c>
    </row>
    <row r="22" spans="1:14" s="400" customFormat="1" ht="23.1" customHeight="1">
      <c r="A22" s="409" t="str">
        <f>통신단가비교표!A22</f>
        <v>관로터파기</v>
      </c>
      <c r="B22" s="410" t="str">
        <f>통신단가비교표!B22</f>
        <v>400*600*800</v>
      </c>
      <c r="C22" s="399" t="str">
        <f>통신단가비교표!C22</f>
        <v>M</v>
      </c>
      <c r="D22" s="411">
        <f ca="1">OFFSET('1. 통신간선설비 산출표'!$F$41,,ROW(A19)-1)</f>
        <v>25</v>
      </c>
      <c r="E22" s="412">
        <f>'일위대가 목록 '!E5</f>
        <v>4198</v>
      </c>
      <c r="F22" s="412">
        <f t="shared" ca="1" si="0"/>
        <v>104950</v>
      </c>
      <c r="G22" s="412">
        <f>'일위대가 목록 '!F5</f>
        <v>16965</v>
      </c>
      <c r="H22" s="412">
        <f ca="1">TRUNC(D22*G22,0)</f>
        <v>424125</v>
      </c>
      <c r="I22" s="412">
        <f>'일위대가 목록 '!G5</f>
        <v>930</v>
      </c>
      <c r="J22" s="412">
        <f ca="1">TRUNC(D22*I22,0)</f>
        <v>23250</v>
      </c>
      <c r="K22" s="412">
        <f t="shared" si="1"/>
        <v>22093</v>
      </c>
      <c r="L22" s="412">
        <f t="shared" ca="1" si="2"/>
        <v>552325</v>
      </c>
      <c r="M22" s="414" t="str">
        <f>통신단가비교표!N22</f>
        <v>일위03호표</v>
      </c>
      <c r="N22" s="399">
        <v>19</v>
      </c>
    </row>
    <row r="23" spans="1:14" s="400" customFormat="1" ht="23.1" customHeight="1">
      <c r="A23" s="409" t="str">
        <f>통신단가비교표!A23</f>
        <v>국선단자함</v>
      </c>
      <c r="B23" s="410" t="str">
        <f>통신단가비교표!B23</f>
        <v>TL-M</v>
      </c>
      <c r="C23" s="399" t="str">
        <f>통신단가비교표!C23</f>
        <v>식</v>
      </c>
      <c r="D23" s="411">
        <f ca="1">OFFSET('1. 통신간선설비 산출표'!$F$41,,ROW(A20)-1)</f>
        <v>1</v>
      </c>
      <c r="E23" s="412">
        <f>'일위대가 목록 '!E6</f>
        <v>709000</v>
      </c>
      <c r="F23" s="412">
        <f t="shared" ca="1" si="0"/>
        <v>709000</v>
      </c>
      <c r="G23" s="412">
        <f>'일위대가 목록 '!F6</f>
        <v>2001070</v>
      </c>
      <c r="H23" s="412">
        <f ca="1">TRUNC(D23*G23,0)</f>
        <v>2001070</v>
      </c>
      <c r="I23" s="412"/>
      <c r="J23" s="412"/>
      <c r="K23" s="412">
        <f t="shared" si="1"/>
        <v>2710070</v>
      </c>
      <c r="L23" s="412">
        <f t="shared" ca="1" si="2"/>
        <v>2710070</v>
      </c>
      <c r="M23" s="414" t="str">
        <f>통신단가비교표!N23</f>
        <v>일위04호표</v>
      </c>
      <c r="N23" s="399">
        <v>20</v>
      </c>
    </row>
    <row r="24" spans="1:14" s="400" customFormat="1" ht="23.1" customHeight="1">
      <c r="A24" s="409" t="str">
        <f>통신단가비교표!A24</f>
        <v>IDF단자함</v>
      </c>
      <c r="B24" s="410" t="str">
        <f>통신단가비교표!B24</f>
        <v>IDF-1,2</v>
      </c>
      <c r="C24" s="399" t="str">
        <f>통신단가비교표!C24</f>
        <v>식</v>
      </c>
      <c r="D24" s="411">
        <f ca="1">OFFSET('1. 통신간선설비 산출표'!$F$41,,ROW(A21)-1)</f>
        <v>2</v>
      </c>
      <c r="E24" s="412">
        <f>'일위대가 목록 '!E7</f>
        <v>618000</v>
      </c>
      <c r="F24" s="412">
        <f t="shared" ca="1" si="0"/>
        <v>1236000</v>
      </c>
      <c r="G24" s="412">
        <f>'일위대가 목록 '!F7</f>
        <v>1366230</v>
      </c>
      <c r="H24" s="412">
        <f ca="1">TRUNC(D24*G24,0)</f>
        <v>2732460</v>
      </c>
      <c r="I24" s="412"/>
      <c r="J24" s="412"/>
      <c r="K24" s="412">
        <f t="shared" si="1"/>
        <v>1984230</v>
      </c>
      <c r="L24" s="412">
        <f t="shared" ca="1" si="2"/>
        <v>3968460</v>
      </c>
      <c r="M24" s="414" t="str">
        <f>통신단가비교표!N24</f>
        <v>일위05호표</v>
      </c>
      <c r="N24" s="399">
        <v>21</v>
      </c>
    </row>
    <row r="25" spans="1:14" s="400" customFormat="1" ht="23.1" customHeight="1">
      <c r="A25" s="409" t="s">
        <v>11</v>
      </c>
      <c r="B25" s="416" t="s">
        <v>741</v>
      </c>
      <c r="C25" s="401" t="s">
        <v>12</v>
      </c>
      <c r="D25" s="401">
        <v>1</v>
      </c>
      <c r="E25" s="412">
        <f ca="1">SUM(Q4:Q7)*0.2</f>
        <v>36785.800000000003</v>
      </c>
      <c r="F25" s="412">
        <f t="shared" ca="1" si="0"/>
        <v>36785</v>
      </c>
      <c r="G25" s="413"/>
      <c r="H25" s="412"/>
      <c r="I25" s="413"/>
      <c r="J25" s="412"/>
      <c r="K25" s="412">
        <f t="shared" ca="1" si="1"/>
        <v>36785</v>
      </c>
      <c r="L25" s="412">
        <f t="shared" ca="1" si="2"/>
        <v>36785</v>
      </c>
      <c r="M25" s="414">
        <f>통신단가비교표!N30</f>
        <v>0</v>
      </c>
    </row>
    <row r="26" spans="1:14" s="400" customFormat="1" ht="23.1" customHeight="1">
      <c r="A26" s="416" t="s">
        <v>13</v>
      </c>
      <c r="B26" s="416" t="s">
        <v>14</v>
      </c>
      <c r="C26" s="401" t="s">
        <v>12</v>
      </c>
      <c r="D26" s="401">
        <v>1</v>
      </c>
      <c r="E26" s="412">
        <f ca="1">INT(SUM(Q4:Q11)*0.02)</f>
        <v>10758</v>
      </c>
      <c r="F26" s="412">
        <f t="shared" ca="1" si="0"/>
        <v>10758</v>
      </c>
      <c r="G26" s="413"/>
      <c r="H26" s="412"/>
      <c r="I26" s="413"/>
      <c r="J26" s="412"/>
      <c r="K26" s="412">
        <f t="shared" ca="1" si="1"/>
        <v>10758</v>
      </c>
      <c r="L26" s="412">
        <f t="shared" ca="1" si="2"/>
        <v>10758</v>
      </c>
      <c r="M26" s="401"/>
    </row>
    <row r="27" spans="1:14" s="400" customFormat="1" ht="23.1" customHeight="1">
      <c r="A27" s="416" t="s">
        <v>15</v>
      </c>
      <c r="B27" s="416" t="str">
        <f>'1. 통신간선설비 산출표'!E50</f>
        <v>통신내선전공</v>
      </c>
      <c r="C27" s="401" t="s">
        <v>742</v>
      </c>
      <c r="D27" s="401">
        <f>'1. 통신간선설비 산출표'!B50</f>
        <v>17.23</v>
      </c>
      <c r="E27" s="412"/>
      <c r="F27" s="412"/>
      <c r="G27" s="413">
        <f t="shared" ref="G27:G33" si="5">VLOOKUP(B27,노임단가,3,FALSE)</f>
        <v>284880</v>
      </c>
      <c r="H27" s="412">
        <f>TRUNC(D27*G27,0)</f>
        <v>4908482</v>
      </c>
      <c r="I27" s="413"/>
      <c r="J27" s="412"/>
      <c r="K27" s="412">
        <f t="shared" si="1"/>
        <v>284880</v>
      </c>
      <c r="L27" s="412">
        <f t="shared" si="2"/>
        <v>4908482</v>
      </c>
      <c r="M27" s="401"/>
    </row>
    <row r="28" spans="1:14" s="400" customFormat="1" ht="23.1" customHeight="1">
      <c r="A28" s="416"/>
      <c r="B28" s="416" t="str">
        <f>'1. 통신간선설비 산출표'!E51</f>
        <v>통신케이블공</v>
      </c>
      <c r="C28" s="401" t="s">
        <v>742</v>
      </c>
      <c r="D28" s="401">
        <f>'1. 통신간선설비 산출표'!B51</f>
        <v>0.94</v>
      </c>
      <c r="E28" s="412"/>
      <c r="F28" s="412"/>
      <c r="G28" s="413">
        <f t="shared" si="5"/>
        <v>436224</v>
      </c>
      <c r="H28" s="412">
        <f t="shared" ref="H28:H33" si="6">TRUNC(D28*G28,0)</f>
        <v>410050</v>
      </c>
      <c r="I28" s="413"/>
      <c r="J28" s="412"/>
      <c r="K28" s="412">
        <f t="shared" si="1"/>
        <v>436224</v>
      </c>
      <c r="L28" s="412">
        <f t="shared" si="2"/>
        <v>410050</v>
      </c>
      <c r="M28" s="401"/>
    </row>
    <row r="29" spans="1:14" s="400" customFormat="1" ht="23.1" customHeight="1">
      <c r="A29" s="416"/>
      <c r="B29" s="416" t="str">
        <f>'1. 통신간선설비 산출표'!E52</f>
        <v>통신설비공</v>
      </c>
      <c r="C29" s="401" t="s">
        <v>742</v>
      </c>
      <c r="D29" s="401">
        <f>'1. 통신간선설비 산출표'!B52</f>
        <v>0.59</v>
      </c>
      <c r="E29" s="412"/>
      <c r="F29" s="412"/>
      <c r="G29" s="413">
        <f t="shared" si="5"/>
        <v>315528</v>
      </c>
      <c r="H29" s="412">
        <f t="shared" si="6"/>
        <v>186161</v>
      </c>
      <c r="I29" s="413"/>
      <c r="J29" s="412"/>
      <c r="K29" s="412">
        <f t="shared" si="1"/>
        <v>315528</v>
      </c>
      <c r="L29" s="412">
        <f t="shared" si="2"/>
        <v>186161</v>
      </c>
      <c r="M29" s="401"/>
    </row>
    <row r="30" spans="1:14" s="400" customFormat="1" ht="23.1" customHeight="1">
      <c r="A30" s="416"/>
      <c r="B30" s="416" t="str">
        <f>'1. 통신간선설비 산출표'!E53</f>
        <v>통신외선공</v>
      </c>
      <c r="C30" s="401" t="s">
        <v>742</v>
      </c>
      <c r="D30" s="401">
        <f>'1. 통신간선설비 산출표'!B53</f>
        <v>1.24</v>
      </c>
      <c r="E30" s="412"/>
      <c r="F30" s="412"/>
      <c r="G30" s="413">
        <f t="shared" si="5"/>
        <v>408942</v>
      </c>
      <c r="H30" s="412">
        <f t="shared" si="6"/>
        <v>507088</v>
      </c>
      <c r="I30" s="413"/>
      <c r="J30" s="412"/>
      <c r="K30" s="412">
        <f t="shared" si="1"/>
        <v>408942</v>
      </c>
      <c r="L30" s="412">
        <f t="shared" si="2"/>
        <v>507088</v>
      </c>
      <c r="M30" s="401"/>
    </row>
    <row r="31" spans="1:14" s="400" customFormat="1" ht="23.1" customHeight="1">
      <c r="A31" s="416"/>
      <c r="B31" s="416" t="str">
        <f>'1. 통신간선설비 산출표'!E54</f>
        <v>광케이블설치사</v>
      </c>
      <c r="C31" s="401" t="s">
        <v>742</v>
      </c>
      <c r="D31" s="401">
        <f>'1. 통신간선설비 산출표'!B54</f>
        <v>0.18</v>
      </c>
      <c r="E31" s="412"/>
      <c r="F31" s="412"/>
      <c r="G31" s="413">
        <f t="shared" si="5"/>
        <v>471349</v>
      </c>
      <c r="H31" s="412">
        <f t="shared" si="6"/>
        <v>84842</v>
      </c>
      <c r="I31" s="413"/>
      <c r="J31" s="412"/>
      <c r="K31" s="412">
        <f t="shared" si="1"/>
        <v>471349</v>
      </c>
      <c r="L31" s="412">
        <f t="shared" si="2"/>
        <v>84842</v>
      </c>
      <c r="M31" s="401"/>
    </row>
    <row r="32" spans="1:14" s="400" customFormat="1" ht="23.1" customHeight="1">
      <c r="A32" s="416"/>
      <c r="B32" s="416" t="str">
        <f>'1. 통신간선설비 산출표'!E55</f>
        <v>특별인부</v>
      </c>
      <c r="C32" s="401" t="s">
        <v>742</v>
      </c>
      <c r="D32" s="401">
        <f>'1. 통신간선설비 산출표'!B55</f>
        <v>0.09</v>
      </c>
      <c r="E32" s="412"/>
      <c r="F32" s="412"/>
      <c r="G32" s="413">
        <f t="shared" si="5"/>
        <v>226122</v>
      </c>
      <c r="H32" s="412">
        <f t="shared" si="6"/>
        <v>20350</v>
      </c>
      <c r="I32" s="413"/>
      <c r="J32" s="412"/>
      <c r="K32" s="412">
        <f t="shared" si="1"/>
        <v>226122</v>
      </c>
      <c r="L32" s="412">
        <f t="shared" si="2"/>
        <v>20350</v>
      </c>
      <c r="M32" s="401"/>
    </row>
    <row r="33" spans="1:14" s="400" customFormat="1" ht="23.1" customHeight="1">
      <c r="A33" s="416"/>
      <c r="B33" s="416" t="str">
        <f>'1. 통신간선설비 산출표'!E56</f>
        <v>보통인부</v>
      </c>
      <c r="C33" s="401" t="s">
        <v>742</v>
      </c>
      <c r="D33" s="401">
        <f>'1. 통신간선설비 산출표'!B56</f>
        <v>3.76</v>
      </c>
      <c r="E33" s="412"/>
      <c r="F33" s="412"/>
      <c r="G33" s="413">
        <f t="shared" si="5"/>
        <v>172068</v>
      </c>
      <c r="H33" s="412">
        <f t="shared" si="6"/>
        <v>646975</v>
      </c>
      <c r="I33" s="413"/>
      <c r="J33" s="412"/>
      <c r="K33" s="412">
        <f t="shared" si="1"/>
        <v>172068</v>
      </c>
      <c r="L33" s="412">
        <f t="shared" si="2"/>
        <v>646975</v>
      </c>
      <c r="M33" s="401"/>
    </row>
    <row r="34" spans="1:14" s="400" customFormat="1" ht="23.1" customHeight="1">
      <c r="A34" s="416" t="s">
        <v>17</v>
      </c>
      <c r="B34" s="416" t="s">
        <v>18</v>
      </c>
      <c r="C34" s="401" t="s">
        <v>12</v>
      </c>
      <c r="D34" s="401">
        <v>1</v>
      </c>
      <c r="E34" s="412">
        <f ca="1">TRUNC(G40*0.03,0)</f>
        <v>375856</v>
      </c>
      <c r="F34" s="412">
        <f ca="1">TRUNC(D34*E34,0)</f>
        <v>375856</v>
      </c>
      <c r="G34" s="413"/>
      <c r="H34" s="412"/>
      <c r="I34" s="413"/>
      <c r="J34" s="412"/>
      <c r="K34" s="412">
        <f t="shared" ca="1" si="1"/>
        <v>375856</v>
      </c>
      <c r="L34" s="412">
        <f t="shared" ca="1" si="2"/>
        <v>375856</v>
      </c>
      <c r="M34" s="401"/>
    </row>
    <row r="35" spans="1:14" s="400" customFormat="1" ht="23.1" customHeight="1">
      <c r="A35" s="416"/>
      <c r="B35" s="416"/>
      <c r="C35" s="401"/>
      <c r="D35" s="401"/>
      <c r="E35" s="412"/>
      <c r="F35" s="412"/>
      <c r="G35" s="413"/>
      <c r="H35" s="412"/>
      <c r="I35" s="413"/>
      <c r="J35" s="412"/>
      <c r="K35" s="412"/>
      <c r="L35" s="412"/>
      <c r="M35" s="401"/>
    </row>
    <row r="36" spans="1:14" s="400" customFormat="1" ht="23.1" customHeight="1">
      <c r="A36" s="416"/>
      <c r="B36" s="416"/>
      <c r="C36" s="401"/>
      <c r="D36" s="401"/>
      <c r="E36" s="412"/>
      <c r="F36" s="412"/>
      <c r="G36" s="413"/>
      <c r="H36" s="412"/>
      <c r="I36" s="413"/>
      <c r="J36" s="412"/>
      <c r="K36" s="412"/>
      <c r="L36" s="412"/>
      <c r="M36" s="401"/>
    </row>
    <row r="37" spans="1:14" s="400" customFormat="1" ht="23.1" customHeight="1">
      <c r="A37" s="416"/>
      <c r="B37" s="416"/>
      <c r="C37" s="401"/>
      <c r="D37" s="401"/>
      <c r="E37" s="412"/>
      <c r="F37" s="412"/>
      <c r="G37" s="413"/>
      <c r="H37" s="412"/>
      <c r="I37" s="413"/>
      <c r="J37" s="412"/>
      <c r="K37" s="412"/>
      <c r="L37" s="412"/>
      <c r="M37" s="401"/>
    </row>
    <row r="38" spans="1:14" s="400" customFormat="1" ht="23.1" customHeight="1">
      <c r="A38" s="416"/>
      <c r="B38" s="416"/>
      <c r="C38" s="401"/>
      <c r="D38" s="401"/>
      <c r="E38" s="412"/>
      <c r="F38" s="412"/>
      <c r="G38" s="413"/>
      <c r="H38" s="412"/>
      <c r="I38" s="413"/>
      <c r="J38" s="412"/>
      <c r="K38" s="412"/>
      <c r="L38" s="412"/>
      <c r="M38" s="401"/>
    </row>
    <row r="39" spans="1:14" s="400" customFormat="1" ht="23.1" customHeight="1">
      <c r="A39" s="416"/>
      <c r="B39" s="416"/>
      <c r="C39" s="401"/>
      <c r="D39" s="401"/>
      <c r="E39" s="412"/>
      <c r="F39" s="412"/>
      <c r="G39" s="413"/>
      <c r="H39" s="412"/>
      <c r="I39" s="413"/>
      <c r="J39" s="412"/>
      <c r="K39" s="412"/>
      <c r="L39" s="412"/>
      <c r="M39" s="401"/>
    </row>
    <row r="40" spans="1:14" s="400" customFormat="1" ht="23.1" customHeight="1">
      <c r="A40" s="877" t="s">
        <v>19</v>
      </c>
      <c r="B40" s="877"/>
      <c r="C40" s="401"/>
      <c r="D40" s="401"/>
      <c r="E40" s="879">
        <f ca="1">TRUNC(SUM(F4:$F$39),1)</f>
        <v>4131305</v>
      </c>
      <c r="F40" s="879"/>
      <c r="G40" s="880">
        <f ca="1">TRUNC(SUM($H4:H$39),1)</f>
        <v>12528537</v>
      </c>
      <c r="H40" s="880"/>
      <c r="I40" s="880">
        <f ca="1">TRUNC(SUM($J4:J$39),1)</f>
        <v>80027</v>
      </c>
      <c r="J40" s="880"/>
      <c r="K40" s="879">
        <f ca="1">TRUNC(E40+G40+I40,0)</f>
        <v>16739869</v>
      </c>
      <c r="L40" s="879"/>
      <c r="M40" s="401"/>
      <c r="N40" s="417">
        <f ca="1">SUM(L4:L39)-K40</f>
        <v>0</v>
      </c>
    </row>
    <row r="41" spans="1:14" ht="20.100000000000001" customHeight="1"/>
    <row r="42" spans="1:14" ht="20.100000000000001" customHeight="1"/>
    <row r="43" spans="1:14" ht="20.100000000000001" customHeight="1"/>
    <row r="44" spans="1:14" ht="20.100000000000001" customHeight="1"/>
    <row r="45" spans="1:14" ht="20.100000000000001" customHeight="1"/>
    <row r="46" spans="1:14" ht="20.100000000000001" customHeight="1"/>
    <row r="47" spans="1:14" ht="20.100000000000001" customHeight="1"/>
    <row r="48" spans="1:14"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sheetData>
  <mergeCells count="14">
    <mergeCell ref="M1:M2"/>
    <mergeCell ref="A40:B40"/>
    <mergeCell ref="E40:F40"/>
    <mergeCell ref="G40:H40"/>
    <mergeCell ref="I40:J40"/>
    <mergeCell ref="K40:L40"/>
    <mergeCell ref="A1:A2"/>
    <mergeCell ref="B1:B2"/>
    <mergeCell ref="C1:C2"/>
    <mergeCell ref="D1:D2"/>
    <mergeCell ref="E1:F1"/>
    <mergeCell ref="G1:H1"/>
    <mergeCell ref="I1:J1"/>
    <mergeCell ref="K1:L1"/>
  </mergeCells>
  <phoneticPr fontId="3" type="noConversion"/>
  <printOptions gridLines="1"/>
  <pageMargins left="0.98425196850393704" right="0.47244094488188981" top="1.1299999999999999" bottom="0.43307086614173229" header="0.73" footer="0.49"/>
  <pageSetup paperSize="9" orientation="landscape" r:id="rId1"/>
  <headerFooter alignWithMargins="0">
    <oddHeader>&amp;C&amp;"굴림체,굵게"&amp;14&amp;A</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4">
    <tabColor rgb="FFFFFF00"/>
  </sheetPr>
  <dimension ref="A1:Q77"/>
  <sheetViews>
    <sheetView view="pageBreakPreview" zoomScaleNormal="80" zoomScaleSheetLayoutView="100" workbookViewId="0">
      <pane xSplit="4" ySplit="2" topLeftCell="E3" activePane="bottomRight" state="frozen"/>
      <selection activeCell="A25" sqref="A25:O25"/>
      <selection pane="topRight" activeCell="A25" sqref="A25:O25"/>
      <selection pane="bottomLeft" activeCell="A25" sqref="A25:O25"/>
      <selection pane="bottomRight" activeCell="I9" sqref="I9"/>
    </sheetView>
  </sheetViews>
  <sheetFormatPr defaultRowHeight="21.95" customHeight="1"/>
  <cols>
    <col min="1" max="1" width="19.28515625" style="418" customWidth="1"/>
    <col min="2" max="2" width="16.140625" style="418" customWidth="1"/>
    <col min="3" max="3" width="4.7109375" style="419" customWidth="1"/>
    <col min="4" max="4" width="7.7109375" style="419" customWidth="1"/>
    <col min="5" max="8" width="10.7109375" style="419" customWidth="1"/>
    <col min="9" max="9" width="10.5703125" style="419" customWidth="1"/>
    <col min="10" max="10" width="12.140625" style="419" customWidth="1"/>
    <col min="11" max="12" width="10.7109375" style="419" customWidth="1"/>
    <col min="13" max="13" width="9.7109375" style="419" customWidth="1"/>
    <col min="14" max="14" width="9.85546875" style="420" customWidth="1"/>
    <col min="15" max="16384" width="9.140625" style="420"/>
  </cols>
  <sheetData>
    <row r="1" spans="1:17" s="399" customFormat="1" ht="24" customHeight="1">
      <c r="A1" s="881" t="s">
        <v>0</v>
      </c>
      <c r="B1" s="881" t="s">
        <v>1</v>
      </c>
      <c r="C1" s="877" t="s">
        <v>2</v>
      </c>
      <c r="D1" s="877" t="s">
        <v>3</v>
      </c>
      <c r="E1" s="877" t="s">
        <v>4</v>
      </c>
      <c r="F1" s="877"/>
      <c r="G1" s="877" t="s">
        <v>7</v>
      </c>
      <c r="H1" s="877"/>
      <c r="I1" s="877" t="s">
        <v>8</v>
      </c>
      <c r="J1" s="877"/>
      <c r="K1" s="877" t="s">
        <v>9</v>
      </c>
      <c r="L1" s="877"/>
      <c r="M1" s="877" t="s">
        <v>54</v>
      </c>
    </row>
    <row r="2" spans="1:17" s="399" customFormat="1" ht="24" customHeight="1">
      <c r="A2" s="881"/>
      <c r="B2" s="881"/>
      <c r="C2" s="877"/>
      <c r="D2" s="877"/>
      <c r="E2" s="399" t="s">
        <v>5</v>
      </c>
      <c r="F2" s="399" t="s">
        <v>6</v>
      </c>
      <c r="G2" s="399" t="s">
        <v>5</v>
      </c>
      <c r="H2" s="399" t="s">
        <v>6</v>
      </c>
      <c r="I2" s="399" t="s">
        <v>5</v>
      </c>
      <c r="J2" s="399" t="s">
        <v>6</v>
      </c>
      <c r="K2" s="399" t="s">
        <v>5</v>
      </c>
      <c r="L2" s="399" t="s">
        <v>6</v>
      </c>
      <c r="M2" s="877"/>
    </row>
    <row r="3" spans="1:17" s="399" customFormat="1" ht="24" customHeight="1">
      <c r="A3" s="421" t="str">
        <f>통신단가비교표!A39</f>
        <v>2. 통신설비공사</v>
      </c>
      <c r="B3" s="410"/>
    </row>
    <row r="4" spans="1:17" s="399" customFormat="1" ht="24" customHeight="1">
      <c r="A4" s="409" t="str">
        <f>통신단가비교표!A40</f>
        <v>경질비닐전선관</v>
      </c>
      <c r="B4" s="755" t="str">
        <f>통신단가비교표!B40</f>
        <v>HI 16C</v>
      </c>
      <c r="C4" s="399" t="str">
        <f>통신단가비교표!C40</f>
        <v>M</v>
      </c>
      <c r="D4" s="411">
        <f ca="1">OFFSET('2. 통신설비 산출표'!$F$16,,ROW(A1)-1)</f>
        <v>158</v>
      </c>
      <c r="E4" s="412">
        <f>통신단가비교표!M40</f>
        <v>420</v>
      </c>
      <c r="F4" s="412">
        <f ca="1">TRUNC(D4*E4,0)</f>
        <v>66360</v>
      </c>
      <c r="G4" s="413"/>
      <c r="H4" s="412"/>
      <c r="I4" s="413"/>
      <c r="J4" s="412"/>
      <c r="K4" s="412">
        <f>TRUNC(E4+G4+I4,0)</f>
        <v>420</v>
      </c>
      <c r="L4" s="412">
        <f ca="1">TRUNC(F4+H4+J4,0)</f>
        <v>66360</v>
      </c>
      <c r="M4" s="414">
        <f>통신단가비교표!N40</f>
        <v>0</v>
      </c>
      <c r="N4" s="399">
        <v>1</v>
      </c>
      <c r="O4" s="411">
        <f ca="1">OFFSET('2. 통신설비 산출표'!$F$14,,ROW(L1)-1)</f>
        <v>143.30000000000001</v>
      </c>
      <c r="P4" s="415">
        <f>E4</f>
        <v>420</v>
      </c>
      <c r="Q4" s="412">
        <f ca="1">TRUNC(O4*P4,0)</f>
        <v>60186</v>
      </c>
    </row>
    <row r="5" spans="1:17" s="399" customFormat="1" ht="24" customHeight="1">
      <c r="A5" s="409" t="str">
        <f>통신단가비교표!A41</f>
        <v>UTP케이블(난연성)</v>
      </c>
      <c r="B5" s="755" t="str">
        <f>통신단가비교표!B41</f>
        <v>CAT.5E 0.5/4P</v>
      </c>
      <c r="C5" s="399" t="str">
        <f>통신단가비교표!C41</f>
        <v>M</v>
      </c>
      <c r="D5" s="411">
        <f ca="1">OFFSET('2. 통신설비 산출표'!$F$16,,ROW(A2)-1)</f>
        <v>174</v>
      </c>
      <c r="E5" s="412">
        <f>통신단가비교표!M41</f>
        <v>1500</v>
      </c>
      <c r="F5" s="412">
        <f t="shared" ref="F5:F9" ca="1" si="0">TRUNC(D5*E5,0)</f>
        <v>261000</v>
      </c>
      <c r="G5" s="413"/>
      <c r="H5" s="412"/>
      <c r="I5" s="413"/>
      <c r="J5" s="412"/>
      <c r="K5" s="412">
        <f t="shared" ref="K5:K14" si="1">TRUNC(E5+G5+I5,0)</f>
        <v>1500</v>
      </c>
      <c r="L5" s="412">
        <f t="shared" ref="L5:L14" ca="1" si="2">TRUNC(F5+H5+J5,0)</f>
        <v>261000</v>
      </c>
      <c r="M5" s="414">
        <f>통신단가비교표!N41</f>
        <v>0</v>
      </c>
      <c r="N5" s="399">
        <v>2</v>
      </c>
      <c r="O5" s="411">
        <f ca="1">OFFSET('2. 통신설비 산출표'!$F$14,,ROW(L2)-1)</f>
        <v>162.30000000000001</v>
      </c>
      <c r="P5" s="415">
        <f t="shared" ref="P5:P6" si="3">E5</f>
        <v>1500</v>
      </c>
      <c r="Q5" s="412">
        <f t="shared" ref="Q5:Q6" ca="1" si="4">TRUNC(O5*P5,0)</f>
        <v>243450</v>
      </c>
    </row>
    <row r="6" spans="1:17" s="399" customFormat="1" ht="24" customHeight="1">
      <c r="A6" s="409" t="str">
        <f>통신단가비교표!A42</f>
        <v>동축케이블</v>
      </c>
      <c r="B6" s="755" t="str">
        <f>통신단가비교표!B42</f>
        <v>5C - HFBT</v>
      </c>
      <c r="C6" s="399" t="str">
        <f>통신단가비교표!C42</f>
        <v>M</v>
      </c>
      <c r="D6" s="411">
        <f ca="1">OFFSET('2. 통신설비 산출표'!$F$16,,ROW(A3)-1)</f>
        <v>56</v>
      </c>
      <c r="E6" s="412">
        <f>통신단가비교표!M42</f>
        <v>1082</v>
      </c>
      <c r="F6" s="412">
        <f t="shared" ca="1" si="0"/>
        <v>60592</v>
      </c>
      <c r="G6" s="413"/>
      <c r="H6" s="412"/>
      <c r="I6" s="413"/>
      <c r="J6" s="412"/>
      <c r="K6" s="412">
        <f t="shared" si="1"/>
        <v>1082</v>
      </c>
      <c r="L6" s="412">
        <f t="shared" ca="1" si="2"/>
        <v>60592</v>
      </c>
      <c r="M6" s="414">
        <f>통신단가비교표!N42</f>
        <v>0</v>
      </c>
      <c r="N6" s="399">
        <v>3</v>
      </c>
      <c r="O6" s="411">
        <f ca="1">OFFSET('2. 통신설비 산출표'!$F$14,,ROW(L3)-1)</f>
        <v>52</v>
      </c>
      <c r="P6" s="415">
        <f t="shared" si="3"/>
        <v>1082</v>
      </c>
      <c r="Q6" s="412">
        <f t="shared" ca="1" si="4"/>
        <v>56264</v>
      </c>
    </row>
    <row r="7" spans="1:17" s="399" customFormat="1" ht="24" customHeight="1">
      <c r="A7" s="409" t="str">
        <f>통신단가비교표!A43</f>
        <v>스위치박스</v>
      </c>
      <c r="B7" s="755" t="str">
        <f>통신단가비교표!B43</f>
        <v>1개용 54MM</v>
      </c>
      <c r="C7" s="399" t="str">
        <f>통신단가비교표!C43</f>
        <v>EA</v>
      </c>
      <c r="D7" s="411">
        <f ca="1">OFFSET('2. 통신설비 산출표'!$F$16,,ROW(A4)-1)</f>
        <v>13</v>
      </c>
      <c r="E7" s="412">
        <f>통신단가비교표!M43</f>
        <v>650</v>
      </c>
      <c r="F7" s="412">
        <f t="shared" ca="1" si="0"/>
        <v>8450</v>
      </c>
      <c r="G7" s="413"/>
      <c r="H7" s="412"/>
      <c r="I7" s="413"/>
      <c r="J7" s="412"/>
      <c r="K7" s="412">
        <f t="shared" si="1"/>
        <v>650</v>
      </c>
      <c r="L7" s="412">
        <f t="shared" ca="1" si="2"/>
        <v>8450</v>
      </c>
      <c r="M7" s="414">
        <f>통신단가비교표!N43</f>
        <v>0</v>
      </c>
      <c r="N7" s="399">
        <v>4</v>
      </c>
      <c r="O7" s="411"/>
      <c r="P7" s="415"/>
      <c r="Q7" s="412"/>
    </row>
    <row r="8" spans="1:17" s="399" customFormat="1" ht="24" customHeight="1">
      <c r="A8" s="409" t="str">
        <f>통신단가비교표!A44</f>
        <v>MODULAR OUTLET(전화+LAN)</v>
      </c>
      <c r="B8" s="755" t="str">
        <f>통신단가비교표!B44</f>
        <v>8PIN - 2구</v>
      </c>
      <c r="C8" s="399" t="str">
        <f>통신단가비교표!C44</f>
        <v>EA</v>
      </c>
      <c r="D8" s="411">
        <f ca="1">OFFSET('2. 통신설비 산출표'!$F$16,,ROW(A5)-1)</f>
        <v>7</v>
      </c>
      <c r="E8" s="412">
        <f>통신단가비교표!M44</f>
        <v>4360</v>
      </c>
      <c r="F8" s="412">
        <f t="shared" ca="1" si="0"/>
        <v>30520</v>
      </c>
      <c r="G8" s="413"/>
      <c r="H8" s="412"/>
      <c r="I8" s="413"/>
      <c r="J8" s="412"/>
      <c r="K8" s="412">
        <f t="shared" si="1"/>
        <v>4360</v>
      </c>
      <c r="L8" s="412">
        <f t="shared" ca="1" si="2"/>
        <v>30520</v>
      </c>
      <c r="M8" s="414">
        <f>통신단가비교표!N44</f>
        <v>0</v>
      </c>
      <c r="N8" s="399">
        <v>5</v>
      </c>
      <c r="O8" s="411"/>
      <c r="P8" s="415"/>
      <c r="Q8" s="412"/>
    </row>
    <row r="9" spans="1:17" s="399" customFormat="1" ht="24" customHeight="1">
      <c r="A9" s="409" t="str">
        <f>통신단가비교표!A45</f>
        <v>TV 유니트</v>
      </c>
      <c r="B9" s="755" t="str">
        <f>통신단가비교표!B45</f>
        <v>직렬</v>
      </c>
      <c r="C9" s="399" t="str">
        <f>통신단가비교표!C45</f>
        <v>EA</v>
      </c>
      <c r="D9" s="411">
        <f ca="1">OFFSET('2. 통신설비 산출표'!$F$16,,ROW(A6)-1)</f>
        <v>5</v>
      </c>
      <c r="E9" s="412">
        <f>통신단가비교표!M45</f>
        <v>2280</v>
      </c>
      <c r="F9" s="412">
        <f t="shared" ca="1" si="0"/>
        <v>11400</v>
      </c>
      <c r="G9" s="413"/>
      <c r="H9" s="412"/>
      <c r="I9" s="413"/>
      <c r="J9" s="412"/>
      <c r="K9" s="412">
        <f t="shared" si="1"/>
        <v>2280</v>
      </c>
      <c r="L9" s="412">
        <f t="shared" ca="1" si="2"/>
        <v>11400</v>
      </c>
      <c r="M9" s="414">
        <f>통신단가비교표!N45</f>
        <v>0</v>
      </c>
      <c r="N9" s="399">
        <v>6</v>
      </c>
      <c r="O9" s="411"/>
      <c r="P9" s="415"/>
      <c r="Q9" s="412"/>
    </row>
    <row r="10" spans="1:17" s="400" customFormat="1" ht="24" customHeight="1">
      <c r="A10" s="409" t="s">
        <v>11</v>
      </c>
      <c r="B10" s="410" t="s">
        <v>741</v>
      </c>
      <c r="C10" s="399" t="s">
        <v>12</v>
      </c>
      <c r="D10" s="411">
        <v>1</v>
      </c>
      <c r="E10" s="412">
        <f ca="1">SUM(Q4)*0.2</f>
        <v>12037.2</v>
      </c>
      <c r="F10" s="412">
        <f t="shared" ref="F10:F11" ca="1" si="5">TRUNC(D10*E10,0)</f>
        <v>12037</v>
      </c>
      <c r="G10" s="413"/>
      <c r="H10" s="412"/>
      <c r="I10" s="413"/>
      <c r="J10" s="412"/>
      <c r="K10" s="412">
        <f t="shared" ca="1" si="1"/>
        <v>12037</v>
      </c>
      <c r="L10" s="412">
        <f t="shared" ca="1" si="2"/>
        <v>12037</v>
      </c>
      <c r="M10" s="414">
        <f>통신단가비교표!N54</f>
        <v>0</v>
      </c>
    </row>
    <row r="11" spans="1:17" s="400" customFormat="1" ht="24" customHeight="1">
      <c r="A11" s="409" t="s">
        <v>13</v>
      </c>
      <c r="B11" s="410" t="s">
        <v>14</v>
      </c>
      <c r="C11" s="399" t="s">
        <v>12</v>
      </c>
      <c r="D11" s="411">
        <v>1</v>
      </c>
      <c r="E11" s="412">
        <f ca="1">INT(SUM(Q4:Q6)*0.02)</f>
        <v>7198</v>
      </c>
      <c r="F11" s="412">
        <f t="shared" ca="1" si="5"/>
        <v>7198</v>
      </c>
      <c r="G11" s="413"/>
      <c r="H11" s="412"/>
      <c r="I11" s="413"/>
      <c r="J11" s="412"/>
      <c r="K11" s="412">
        <f t="shared" ca="1" si="1"/>
        <v>7198</v>
      </c>
      <c r="L11" s="412">
        <f t="shared" ca="1" si="2"/>
        <v>7198</v>
      </c>
      <c r="M11" s="414">
        <f>통신단가비교표!N55</f>
        <v>0</v>
      </c>
    </row>
    <row r="12" spans="1:17" s="400" customFormat="1" ht="24" customHeight="1">
      <c r="A12" s="409" t="s">
        <v>15</v>
      </c>
      <c r="B12" s="410" t="str">
        <f>'2. 통신설비 산출표'!E17</f>
        <v>통신내선전공</v>
      </c>
      <c r="C12" s="399" t="s">
        <v>742</v>
      </c>
      <c r="D12" s="411">
        <f>'2. 통신설비 산출표'!B20</f>
        <v>10.039999999999999</v>
      </c>
      <c r="E12" s="412"/>
      <c r="F12" s="412"/>
      <c r="G12" s="413">
        <f>VLOOKUP(B12,노임단가,3,FALSE)</f>
        <v>284880</v>
      </c>
      <c r="H12" s="412">
        <f>TRUNC(D12*G12,0)</f>
        <v>2860195</v>
      </c>
      <c r="I12" s="413"/>
      <c r="J12" s="412"/>
      <c r="K12" s="412">
        <f t="shared" si="1"/>
        <v>284880</v>
      </c>
      <c r="L12" s="412">
        <f t="shared" si="2"/>
        <v>2860195</v>
      </c>
      <c r="M12" s="414"/>
    </row>
    <row r="13" spans="1:17" s="400" customFormat="1" ht="24" customHeight="1">
      <c r="A13" s="409"/>
      <c r="B13" s="410" t="str">
        <f>'2. 통신설비 산출표'!E18</f>
        <v>통신케이블공</v>
      </c>
      <c r="C13" s="399" t="s">
        <v>742</v>
      </c>
      <c r="D13" s="411">
        <f>'2. 통신설비 산출표'!B21</f>
        <v>3.31</v>
      </c>
      <c r="E13" s="412"/>
      <c r="F13" s="412"/>
      <c r="G13" s="413">
        <f>VLOOKUP(B13,노임단가,3,FALSE)</f>
        <v>436224</v>
      </c>
      <c r="H13" s="412">
        <f t="shared" ref="H13" si="6">TRUNC(D13*G13,0)</f>
        <v>1443901</v>
      </c>
      <c r="I13" s="413"/>
      <c r="J13" s="412"/>
      <c r="K13" s="412">
        <f t="shared" si="1"/>
        <v>436224</v>
      </c>
      <c r="L13" s="412">
        <f t="shared" si="2"/>
        <v>1443901</v>
      </c>
      <c r="M13" s="414"/>
    </row>
    <row r="14" spans="1:17" s="400" customFormat="1" ht="24" customHeight="1">
      <c r="A14" s="410" t="s">
        <v>17</v>
      </c>
      <c r="B14" s="410" t="s">
        <v>18</v>
      </c>
      <c r="C14" s="399" t="s">
        <v>12</v>
      </c>
      <c r="D14" s="411">
        <v>1</v>
      </c>
      <c r="E14" s="412">
        <f>TRUNC(G19*0.03,0)</f>
        <v>129122</v>
      </c>
      <c r="F14" s="412">
        <f>TRUNC(D14*E14,0)</f>
        <v>129122</v>
      </c>
      <c r="G14" s="413"/>
      <c r="H14" s="412"/>
      <c r="I14" s="413"/>
      <c r="J14" s="412"/>
      <c r="K14" s="412">
        <f t="shared" si="1"/>
        <v>129122</v>
      </c>
      <c r="L14" s="412">
        <f t="shared" si="2"/>
        <v>129122</v>
      </c>
      <c r="M14" s="414">
        <f>통신단가비교표!N77</f>
        <v>0</v>
      </c>
    </row>
    <row r="15" spans="1:17" s="399" customFormat="1" ht="24" customHeight="1">
      <c r="A15" s="409"/>
      <c r="B15" s="410"/>
      <c r="D15" s="411"/>
      <c r="E15" s="412"/>
      <c r="F15" s="412"/>
      <c r="G15" s="413"/>
      <c r="H15" s="412"/>
      <c r="I15" s="413"/>
      <c r="J15" s="412"/>
      <c r="K15" s="412"/>
      <c r="L15" s="412"/>
      <c r="M15" s="414"/>
    </row>
    <row r="16" spans="1:17" s="399" customFormat="1" ht="24" customHeight="1">
      <c r="A16" s="409"/>
      <c r="B16" s="410"/>
      <c r="D16" s="411"/>
      <c r="E16" s="412"/>
      <c r="F16" s="412"/>
      <c r="G16" s="413"/>
      <c r="H16" s="412"/>
      <c r="I16" s="413"/>
      <c r="J16" s="412"/>
      <c r="K16" s="412"/>
      <c r="L16" s="412"/>
      <c r="M16" s="414"/>
    </row>
    <row r="17" spans="1:14" s="399" customFormat="1" ht="24" customHeight="1">
      <c r="A17" s="409"/>
      <c r="B17" s="410"/>
      <c r="D17" s="411"/>
      <c r="E17" s="412"/>
      <c r="F17" s="412"/>
      <c r="G17" s="413"/>
      <c r="H17" s="412"/>
      <c r="I17" s="413"/>
      <c r="J17" s="412"/>
      <c r="K17" s="412"/>
      <c r="L17" s="412"/>
      <c r="M17" s="414"/>
    </row>
    <row r="18" spans="1:14" s="399" customFormat="1" ht="24" customHeight="1">
      <c r="A18" s="409"/>
      <c r="B18" s="410"/>
      <c r="D18" s="411"/>
      <c r="E18" s="412"/>
      <c r="F18" s="412"/>
      <c r="G18" s="413"/>
      <c r="H18" s="412"/>
      <c r="I18" s="413"/>
      <c r="J18" s="412"/>
      <c r="K18" s="412"/>
      <c r="L18" s="412"/>
      <c r="M18" s="414"/>
    </row>
    <row r="19" spans="1:14" s="400" customFormat="1" ht="24" customHeight="1">
      <c r="A19" s="877" t="s">
        <v>19</v>
      </c>
      <c r="B19" s="877"/>
      <c r="C19" s="401"/>
      <c r="D19" s="401"/>
      <c r="E19" s="879">
        <f ca="1">TRUNC(SUM(F4:$F$18),1)</f>
        <v>586679</v>
      </c>
      <c r="F19" s="879"/>
      <c r="G19" s="880">
        <f>TRUNC(SUM($H4:H$18),1)</f>
        <v>4304096</v>
      </c>
      <c r="H19" s="880"/>
      <c r="I19" s="880"/>
      <c r="J19" s="880"/>
      <c r="K19" s="879">
        <f ca="1">TRUNC(E19+G19+I19,0)</f>
        <v>4890775</v>
      </c>
      <c r="L19" s="879"/>
      <c r="M19" s="401"/>
      <c r="N19" s="417">
        <f ca="1">SUM(L4:L18)-K19</f>
        <v>0</v>
      </c>
    </row>
    <row r="20" spans="1:14" ht="20.100000000000001" customHeight="1"/>
    <row r="21" spans="1:14" ht="20.100000000000001" customHeight="1"/>
    <row r="22" spans="1:14" ht="20.100000000000001" customHeight="1"/>
    <row r="23" spans="1:14" ht="20.100000000000001" customHeight="1"/>
    <row r="24" spans="1:14" ht="20.100000000000001" customHeight="1"/>
    <row r="25" spans="1:14" ht="20.100000000000001" customHeight="1"/>
    <row r="26" spans="1:14" ht="20.100000000000001" customHeight="1"/>
    <row r="27" spans="1:14" ht="20.100000000000001" customHeight="1"/>
    <row r="28" spans="1:14" ht="20.100000000000001" customHeight="1"/>
    <row r="29" spans="1:14" ht="20.100000000000001" customHeight="1"/>
    <row r="30" spans="1:14" ht="20.100000000000001" customHeight="1"/>
    <row r="31" spans="1:14" ht="20.100000000000001" customHeight="1"/>
    <row r="32" spans="1:14" ht="20.100000000000001" customHeight="1"/>
    <row r="33" ht="20.100000000000001" customHeight="1"/>
    <row r="34" ht="20.100000000000001" customHeight="1"/>
    <row r="35" ht="20.100000000000001" customHeight="1"/>
    <row r="36" ht="20.100000000000001" customHeight="1"/>
    <row r="37" ht="20.100000000000001" customHeight="1"/>
    <row r="38" ht="20.100000000000001" customHeight="1"/>
    <row r="39" ht="20.100000000000001" customHeight="1"/>
    <row r="40" ht="20.100000000000001" customHeight="1"/>
    <row r="41" ht="20.100000000000001" customHeight="1"/>
    <row r="42" ht="20.100000000000001" customHeight="1"/>
    <row r="43" ht="20.100000000000001" customHeight="1"/>
    <row r="44" ht="20.100000000000001" customHeight="1"/>
    <row r="45" ht="20.100000000000001" customHeight="1"/>
    <row r="46" ht="20.100000000000001" customHeight="1"/>
    <row r="47" ht="20.100000000000001" customHeight="1"/>
    <row r="48"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sheetData>
  <mergeCells count="14">
    <mergeCell ref="K19:L19"/>
    <mergeCell ref="M1:M2"/>
    <mergeCell ref="E1:F1"/>
    <mergeCell ref="G1:H1"/>
    <mergeCell ref="I1:J1"/>
    <mergeCell ref="K1:L1"/>
    <mergeCell ref="A19:B19"/>
    <mergeCell ref="E19:F19"/>
    <mergeCell ref="G19:H19"/>
    <mergeCell ref="I19:J19"/>
    <mergeCell ref="A1:A2"/>
    <mergeCell ref="B1:B2"/>
    <mergeCell ref="C1:C2"/>
    <mergeCell ref="D1:D2"/>
  </mergeCells>
  <phoneticPr fontId="3" type="noConversion"/>
  <printOptions gridLines="1"/>
  <pageMargins left="0.98425196850393704" right="0.47244094488188981" top="1.1299999999999999" bottom="0.43307086614173229" header="0.73" footer="0.49"/>
  <pageSetup paperSize="9" orientation="landscape" r:id="rId1"/>
  <headerFooter alignWithMargins="0">
    <oddHeader>&amp;C&amp;"굴림체,굵게"&amp;14&amp;A</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8">
    <tabColor rgb="FFFFFF00"/>
  </sheetPr>
  <dimension ref="A1:Q77"/>
  <sheetViews>
    <sheetView view="pageBreakPreview" zoomScaleNormal="80" zoomScaleSheetLayoutView="100" workbookViewId="0">
      <pane xSplit="4" ySplit="2" topLeftCell="E3" activePane="bottomRight" state="frozen"/>
      <selection activeCell="A25" sqref="A25:O25"/>
      <selection pane="topRight" activeCell="A25" sqref="A25:O25"/>
      <selection pane="bottomLeft" activeCell="A25" sqref="A25:O25"/>
      <selection pane="bottomRight" activeCell="F11" sqref="F11"/>
    </sheetView>
  </sheetViews>
  <sheetFormatPr defaultRowHeight="21.95" customHeight="1"/>
  <cols>
    <col min="1" max="1" width="19.28515625" style="418" customWidth="1"/>
    <col min="2" max="2" width="16.140625" style="418" customWidth="1"/>
    <col min="3" max="3" width="4.7109375" style="419" customWidth="1"/>
    <col min="4" max="4" width="7.7109375" style="419" customWidth="1"/>
    <col min="5" max="8" width="10.7109375" style="419" customWidth="1"/>
    <col min="9" max="9" width="10.5703125" style="419" customWidth="1"/>
    <col min="10" max="10" width="12.140625" style="419" customWidth="1"/>
    <col min="11" max="12" width="10.7109375" style="419" customWidth="1"/>
    <col min="13" max="13" width="9.7109375" style="419" customWidth="1"/>
    <col min="14" max="14" width="9.85546875" style="420" customWidth="1"/>
    <col min="15" max="16384" width="9.140625" style="420"/>
  </cols>
  <sheetData>
    <row r="1" spans="1:17" s="399" customFormat="1" ht="24" customHeight="1">
      <c r="A1" s="881" t="s">
        <v>0</v>
      </c>
      <c r="B1" s="881" t="s">
        <v>1</v>
      </c>
      <c r="C1" s="877" t="s">
        <v>2</v>
      </c>
      <c r="D1" s="877" t="s">
        <v>3</v>
      </c>
      <c r="E1" s="877" t="s">
        <v>4</v>
      </c>
      <c r="F1" s="877"/>
      <c r="G1" s="877" t="s">
        <v>7</v>
      </c>
      <c r="H1" s="877"/>
      <c r="I1" s="877" t="s">
        <v>8</v>
      </c>
      <c r="J1" s="877"/>
      <c r="K1" s="877" t="s">
        <v>9</v>
      </c>
      <c r="L1" s="877"/>
      <c r="M1" s="877" t="s">
        <v>54</v>
      </c>
    </row>
    <row r="2" spans="1:17" s="399" customFormat="1" ht="24" customHeight="1">
      <c r="A2" s="881"/>
      <c r="B2" s="881"/>
      <c r="C2" s="877"/>
      <c r="D2" s="877"/>
      <c r="E2" s="399" t="s">
        <v>5</v>
      </c>
      <c r="F2" s="399" t="s">
        <v>6</v>
      </c>
      <c r="G2" s="399" t="s">
        <v>5</v>
      </c>
      <c r="H2" s="399" t="s">
        <v>6</v>
      </c>
      <c r="I2" s="399" t="s">
        <v>5</v>
      </c>
      <c r="J2" s="399" t="s">
        <v>6</v>
      </c>
      <c r="K2" s="399" t="s">
        <v>5</v>
      </c>
      <c r="L2" s="399" t="s">
        <v>6</v>
      </c>
      <c r="M2" s="877"/>
    </row>
    <row r="3" spans="1:17" s="399" customFormat="1" ht="24" customHeight="1">
      <c r="A3" s="421" t="str">
        <f>통신단가비교표!A58</f>
        <v>3. CCTV설비공사</v>
      </c>
      <c r="B3" s="410"/>
    </row>
    <row r="4" spans="1:17" s="399" customFormat="1" ht="24" customHeight="1">
      <c r="A4" s="409" t="str">
        <f>통신단가비교표!A59</f>
        <v>경질비닐전선관</v>
      </c>
      <c r="B4" s="410" t="str">
        <f>통신단가비교표!B59</f>
        <v>HI 16C</v>
      </c>
      <c r="C4" s="399" t="str">
        <f>통신단가비교표!C59</f>
        <v>M</v>
      </c>
      <c r="D4" s="411">
        <f ca="1">OFFSET('3. CCTV설비 산출서'!$F$23,,ROW(A1)-1)</f>
        <v>101</v>
      </c>
      <c r="E4" s="412">
        <f>통신단가비교표!M59</f>
        <v>420</v>
      </c>
      <c r="F4" s="412">
        <f ca="1">TRUNC(D4*E4,0)</f>
        <v>42420</v>
      </c>
      <c r="G4" s="413"/>
      <c r="H4" s="412"/>
      <c r="I4" s="413"/>
      <c r="J4" s="412"/>
      <c r="K4" s="412">
        <f>TRUNC(E4+G4+I4,0)</f>
        <v>420</v>
      </c>
      <c r="L4" s="412">
        <f ca="1">TRUNC(F4+H4+J4,0)</f>
        <v>42420</v>
      </c>
      <c r="M4" s="414">
        <f>통신단가비교표!N59</f>
        <v>0</v>
      </c>
      <c r="N4" s="399">
        <v>1</v>
      </c>
      <c r="O4" s="411">
        <f ca="1">OFFSET('3. CCTV설비 산출서'!$F$21,,ROW(L1)-1)</f>
        <v>92</v>
      </c>
      <c r="P4" s="415">
        <f>E4</f>
        <v>420</v>
      </c>
      <c r="Q4" s="412">
        <f ca="1">TRUNC(O4*P4,0)</f>
        <v>38640</v>
      </c>
    </row>
    <row r="5" spans="1:17" s="399" customFormat="1" ht="24" customHeight="1">
      <c r="A5" s="409" t="str">
        <f>통신단가비교표!A60</f>
        <v>UTP케이블(난연성)</v>
      </c>
      <c r="B5" s="410" t="str">
        <f>통신단가비교표!B60</f>
        <v>CAT.5E 0.5/4P</v>
      </c>
      <c r="C5" s="399" t="str">
        <f>통신단가비교표!C60</f>
        <v>M</v>
      </c>
      <c r="D5" s="411">
        <f ca="1">OFFSET('3. CCTV설비 산출서'!$F$23,,ROW(A2)-1)</f>
        <v>99</v>
      </c>
      <c r="E5" s="412">
        <f>통신단가비교표!M60</f>
        <v>1500</v>
      </c>
      <c r="F5" s="412">
        <f t="shared" ref="F5:F10" ca="1" si="0">TRUNC(D5*E5,0)</f>
        <v>148500</v>
      </c>
      <c r="G5" s="413"/>
      <c r="H5" s="412"/>
      <c r="I5" s="413"/>
      <c r="J5" s="412"/>
      <c r="K5" s="412">
        <f t="shared" ref="K5:K13" si="1">TRUNC(E5+G5+I5,0)</f>
        <v>1500</v>
      </c>
      <c r="L5" s="412">
        <f t="shared" ref="L5:L13" ca="1" si="2">TRUNC(F5+H5+J5,0)</f>
        <v>148500</v>
      </c>
      <c r="M5" s="414">
        <f>통신단가비교표!N60</f>
        <v>0</v>
      </c>
      <c r="N5" s="399">
        <v>2</v>
      </c>
      <c r="O5" s="411">
        <f ca="1">OFFSET('3. CCTV설비 산출서'!$F$21,,ROW(L2)-1)</f>
        <v>92</v>
      </c>
      <c r="P5" s="415">
        <f t="shared" ref="P5" si="3">E5</f>
        <v>1500</v>
      </c>
      <c r="Q5" s="412">
        <f t="shared" ref="Q5" ca="1" si="4">TRUNC(O5*P5,0)</f>
        <v>138000</v>
      </c>
    </row>
    <row r="6" spans="1:17" s="399" customFormat="1" ht="24" customHeight="1">
      <c r="A6" s="409" t="str">
        <f>통신단가비교표!A61</f>
        <v>아우렛박스</v>
      </c>
      <c r="B6" s="410" t="str">
        <f>통신단가비교표!B61</f>
        <v>4각 54MM</v>
      </c>
      <c r="C6" s="399" t="str">
        <f>통신단가비교표!C61</f>
        <v>EA</v>
      </c>
      <c r="D6" s="411">
        <f ca="1">OFFSET('3. CCTV설비 산출서'!$F$23,,ROW(A3)-1)</f>
        <v>3</v>
      </c>
      <c r="E6" s="412">
        <f>통신단가비교표!M61</f>
        <v>920</v>
      </c>
      <c r="F6" s="412">
        <f t="shared" ca="1" si="0"/>
        <v>2760</v>
      </c>
      <c r="G6" s="413"/>
      <c r="H6" s="412"/>
      <c r="I6" s="413"/>
      <c r="J6" s="412"/>
      <c r="K6" s="412">
        <f t="shared" si="1"/>
        <v>920</v>
      </c>
      <c r="L6" s="412">
        <f t="shared" ca="1" si="2"/>
        <v>2760</v>
      </c>
      <c r="M6" s="414">
        <f>통신단가비교표!N61</f>
        <v>0</v>
      </c>
      <c r="N6" s="399">
        <v>3</v>
      </c>
      <c r="O6" s="411">
        <f ca="1">OFFSET('3. CCTV설비 산출서'!$F$21,,ROW(L3)-1)</f>
        <v>3</v>
      </c>
      <c r="P6" s="415"/>
      <c r="Q6" s="412"/>
    </row>
    <row r="7" spans="1:17" s="399" customFormat="1" ht="24" customHeight="1">
      <c r="A7" s="409" t="str">
        <f>통신단가비교표!A62</f>
        <v>스위치박스</v>
      </c>
      <c r="B7" s="410" t="str">
        <f>통신단가비교표!B62</f>
        <v>1개용 54MM</v>
      </c>
      <c r="C7" s="399" t="str">
        <f>통신단가비교표!C62</f>
        <v>EA</v>
      </c>
      <c r="D7" s="411">
        <f ca="1">OFFSET('3. CCTV설비 산출서'!$F$23,,ROW(A4)-1)</f>
        <v>2</v>
      </c>
      <c r="E7" s="412">
        <f>통신단가비교표!M62</f>
        <v>650</v>
      </c>
      <c r="F7" s="412">
        <f t="shared" ca="1" si="0"/>
        <v>1300</v>
      </c>
      <c r="G7" s="413"/>
      <c r="H7" s="412"/>
      <c r="I7" s="413"/>
      <c r="J7" s="412"/>
      <c r="K7" s="412">
        <f t="shared" si="1"/>
        <v>650</v>
      </c>
      <c r="L7" s="412">
        <f t="shared" ca="1" si="2"/>
        <v>1300</v>
      </c>
      <c r="M7" s="414">
        <f>통신단가비교표!N62</f>
        <v>0</v>
      </c>
      <c r="N7" s="399">
        <v>4</v>
      </c>
      <c r="O7" s="411">
        <f ca="1">OFFSET('3. CCTV설비 산출서'!$F$21,,ROW(L4)-1)</f>
        <v>2</v>
      </c>
      <c r="P7" s="415"/>
      <c r="Q7" s="412"/>
    </row>
    <row r="8" spans="1:17" s="399" customFormat="1" ht="24" customHeight="1">
      <c r="A8" s="409" t="str">
        <f>통신단가비교표!A63</f>
        <v>CCTV설비</v>
      </c>
      <c r="B8" s="410"/>
      <c r="C8" s="399" t="str">
        <f>통신단가비교표!C63</f>
        <v>식</v>
      </c>
      <c r="D8" s="411">
        <f ca="1">OFFSET('3. CCTV설비 산출서'!$F$23,,ROW(A5)-1)</f>
        <v>1</v>
      </c>
      <c r="E8" s="412"/>
      <c r="F8" s="412"/>
      <c r="G8" s="413"/>
      <c r="H8" s="412"/>
      <c r="I8" s="413"/>
      <c r="J8" s="412"/>
      <c r="K8" s="412"/>
      <c r="L8" s="412"/>
      <c r="M8" s="414" t="str">
        <f>통신단가비교표!N63</f>
        <v>관급자재</v>
      </c>
      <c r="N8" s="399">
        <v>5</v>
      </c>
      <c r="O8" s="411">
        <f ca="1">OFFSET('3. CCTV설비 산출서'!$F$21,,ROW(L5)-1)</f>
        <v>1</v>
      </c>
      <c r="P8" s="415"/>
      <c r="Q8" s="412"/>
    </row>
    <row r="9" spans="1:17" s="400" customFormat="1" ht="24" customHeight="1">
      <c r="A9" s="409" t="s">
        <v>11</v>
      </c>
      <c r="B9" s="410" t="s">
        <v>741</v>
      </c>
      <c r="C9" s="399" t="s">
        <v>12</v>
      </c>
      <c r="D9" s="411">
        <v>1</v>
      </c>
      <c r="E9" s="412">
        <f ca="1">SUM(Q4)*0.2</f>
        <v>7728</v>
      </c>
      <c r="F9" s="412">
        <f t="shared" ca="1" si="0"/>
        <v>7728</v>
      </c>
      <c r="G9" s="413"/>
      <c r="H9" s="412"/>
      <c r="I9" s="413"/>
      <c r="J9" s="412"/>
      <c r="K9" s="412">
        <f t="shared" ca="1" si="1"/>
        <v>7728</v>
      </c>
      <c r="L9" s="412">
        <f t="shared" ca="1" si="2"/>
        <v>7728</v>
      </c>
      <c r="M9" s="414"/>
    </row>
    <row r="10" spans="1:17" s="400" customFormat="1" ht="24" customHeight="1">
      <c r="A10" s="409" t="s">
        <v>13</v>
      </c>
      <c r="B10" s="410" t="s">
        <v>14</v>
      </c>
      <c r="C10" s="399" t="s">
        <v>12</v>
      </c>
      <c r="D10" s="411">
        <v>1</v>
      </c>
      <c r="E10" s="412">
        <f ca="1">INT(SUM(Q4:Q5)*0.02)</f>
        <v>3532</v>
      </c>
      <c r="F10" s="412">
        <f t="shared" ca="1" si="0"/>
        <v>3532</v>
      </c>
      <c r="G10" s="413"/>
      <c r="H10" s="412"/>
      <c r="I10" s="413"/>
      <c r="J10" s="412"/>
      <c r="K10" s="412">
        <f t="shared" ca="1" si="1"/>
        <v>3532</v>
      </c>
      <c r="L10" s="412">
        <f t="shared" ca="1" si="2"/>
        <v>3532</v>
      </c>
      <c r="M10" s="414"/>
    </row>
    <row r="11" spans="1:17" s="400" customFormat="1" ht="24" customHeight="1">
      <c r="A11" s="409" t="s">
        <v>15</v>
      </c>
      <c r="B11" s="410" t="str">
        <f>'3. CCTV설비 산출서'!E27</f>
        <v>통신내선전공</v>
      </c>
      <c r="C11" s="399" t="s">
        <v>742</v>
      </c>
      <c r="D11" s="411">
        <f>'3. CCTV설비 산출서'!B27</f>
        <v>5.29</v>
      </c>
      <c r="E11" s="412"/>
      <c r="F11" s="412"/>
      <c r="G11" s="413">
        <f>VLOOKUP(B11,노임단가,3,FALSE)</f>
        <v>284880</v>
      </c>
      <c r="H11" s="412">
        <f>TRUNC(D11*G11,0)</f>
        <v>1507015</v>
      </c>
      <c r="I11" s="413"/>
      <c r="J11" s="412"/>
      <c r="K11" s="412">
        <f t="shared" si="1"/>
        <v>284880</v>
      </c>
      <c r="L11" s="412">
        <f t="shared" si="2"/>
        <v>1507015</v>
      </c>
      <c r="M11" s="414"/>
    </row>
    <row r="12" spans="1:17" s="400" customFormat="1" ht="24" customHeight="1">
      <c r="A12" s="409"/>
      <c r="B12" s="410" t="str">
        <f>'3. CCTV설비 산출서'!E28</f>
        <v>통신케이블공</v>
      </c>
      <c r="C12" s="399" t="s">
        <v>742</v>
      </c>
      <c r="D12" s="411">
        <f>'3. CCTV설비 산출서'!B28</f>
        <v>1.38</v>
      </c>
      <c r="E12" s="412"/>
      <c r="F12" s="412"/>
      <c r="G12" s="413">
        <f>VLOOKUP(B12,노임단가,3,FALSE)</f>
        <v>436224</v>
      </c>
      <c r="H12" s="412">
        <f t="shared" ref="H12" si="5">TRUNC(D12*G12,0)</f>
        <v>601989</v>
      </c>
      <c r="I12" s="413"/>
      <c r="J12" s="412"/>
      <c r="K12" s="412">
        <f t="shared" si="1"/>
        <v>436224</v>
      </c>
      <c r="L12" s="412">
        <f t="shared" si="2"/>
        <v>601989</v>
      </c>
      <c r="M12" s="414"/>
    </row>
    <row r="13" spans="1:17" s="400" customFormat="1" ht="24" customHeight="1">
      <c r="A13" s="410" t="s">
        <v>17</v>
      </c>
      <c r="B13" s="410" t="s">
        <v>18</v>
      </c>
      <c r="C13" s="399" t="s">
        <v>12</v>
      </c>
      <c r="D13" s="411">
        <v>1</v>
      </c>
      <c r="E13" s="412">
        <f>TRUNC(G19*0.03,0)</f>
        <v>63270</v>
      </c>
      <c r="F13" s="412">
        <f>TRUNC(D13*E13,0)</f>
        <v>63270</v>
      </c>
      <c r="G13" s="413"/>
      <c r="H13" s="412"/>
      <c r="I13" s="413"/>
      <c r="J13" s="412"/>
      <c r="K13" s="412">
        <f t="shared" si="1"/>
        <v>63270</v>
      </c>
      <c r="L13" s="412">
        <f t="shared" si="2"/>
        <v>63270</v>
      </c>
      <c r="M13" s="414"/>
    </row>
    <row r="14" spans="1:17" s="400" customFormat="1" ht="24" customHeight="1">
      <c r="A14" s="409"/>
      <c r="B14" s="410"/>
      <c r="C14" s="399"/>
      <c r="D14" s="411"/>
      <c r="E14" s="412"/>
      <c r="F14" s="412"/>
      <c r="G14" s="413"/>
      <c r="H14" s="412"/>
      <c r="I14" s="413"/>
      <c r="J14" s="412"/>
      <c r="K14" s="412"/>
      <c r="L14" s="412"/>
      <c r="M14" s="414"/>
    </row>
    <row r="15" spans="1:17" s="400" customFormat="1" ht="24" customHeight="1">
      <c r="A15" s="409"/>
      <c r="B15" s="410"/>
      <c r="C15" s="399"/>
      <c r="D15" s="411"/>
      <c r="E15" s="412"/>
      <c r="F15" s="412"/>
      <c r="G15" s="413"/>
      <c r="H15" s="412"/>
      <c r="I15" s="413"/>
      <c r="J15" s="412"/>
      <c r="K15" s="412"/>
      <c r="L15" s="412"/>
      <c r="M15" s="414"/>
    </row>
    <row r="16" spans="1:17" s="400" customFormat="1" ht="24" customHeight="1">
      <c r="A16" s="409"/>
      <c r="B16" s="410"/>
      <c r="C16" s="399"/>
      <c r="D16" s="411"/>
      <c r="E16" s="412"/>
      <c r="F16" s="412"/>
      <c r="G16" s="413"/>
      <c r="H16" s="412"/>
      <c r="I16" s="413"/>
      <c r="J16" s="412"/>
      <c r="K16" s="412"/>
      <c r="L16" s="412"/>
      <c r="M16" s="414"/>
    </row>
    <row r="17" spans="1:17" s="400" customFormat="1" ht="24" customHeight="1">
      <c r="A17" s="409"/>
      <c r="B17" s="410"/>
      <c r="C17" s="399"/>
      <c r="D17" s="411"/>
      <c r="E17" s="412"/>
      <c r="F17" s="412"/>
      <c r="G17" s="413"/>
      <c r="H17" s="412"/>
      <c r="I17" s="413"/>
      <c r="J17" s="412"/>
      <c r="K17" s="412"/>
      <c r="L17" s="412"/>
      <c r="M17" s="414"/>
    </row>
    <row r="18" spans="1:17" s="400" customFormat="1" ht="24" customHeight="1">
      <c r="A18" s="409"/>
      <c r="B18" s="410"/>
      <c r="C18" s="399"/>
      <c r="D18" s="411"/>
      <c r="E18" s="412"/>
      <c r="F18" s="412"/>
      <c r="G18" s="413"/>
      <c r="H18" s="412"/>
      <c r="I18" s="413"/>
      <c r="J18" s="412"/>
      <c r="K18" s="412"/>
      <c r="L18" s="412"/>
      <c r="M18" s="414"/>
    </row>
    <row r="19" spans="1:17" s="400" customFormat="1" ht="24" customHeight="1">
      <c r="A19" s="877" t="s">
        <v>19</v>
      </c>
      <c r="B19" s="877"/>
      <c r="C19" s="401"/>
      <c r="D19" s="401"/>
      <c r="E19" s="879">
        <f ca="1">TRUNC(SUM(F4:$F$18),1)</f>
        <v>269510</v>
      </c>
      <c r="F19" s="879"/>
      <c r="G19" s="880">
        <f>TRUNC(SUM($H4:H$18),1)</f>
        <v>2109004</v>
      </c>
      <c r="H19" s="880"/>
      <c r="I19" s="880"/>
      <c r="J19" s="880"/>
      <c r="K19" s="879">
        <f ca="1">TRUNC(E19+G19+I19,0)</f>
        <v>2378514</v>
      </c>
      <c r="L19" s="879"/>
      <c r="M19" s="401"/>
      <c r="N19" s="400">
        <f ca="1">SUM(L4:L18)-K19</f>
        <v>0</v>
      </c>
    </row>
    <row r="20" spans="1:17" ht="20.100000000000001" customHeight="1"/>
    <row r="21" spans="1:17" ht="20.100000000000001" customHeight="1"/>
    <row r="22" spans="1:17" ht="20.100000000000001" customHeight="1"/>
    <row r="23" spans="1:17" ht="20.100000000000001" customHeight="1"/>
    <row r="24" spans="1:17" ht="20.100000000000001" customHeight="1"/>
    <row r="25" spans="1:17" ht="20.100000000000001" customHeight="1"/>
    <row r="26" spans="1:17" ht="20.100000000000001" customHeight="1"/>
    <row r="27" spans="1:17" ht="20.100000000000001" customHeight="1"/>
    <row r="28" spans="1:17" ht="20.100000000000001" customHeight="1"/>
    <row r="29" spans="1:17" ht="20.100000000000001" customHeight="1"/>
    <row r="30" spans="1:17" s="418" customFormat="1" ht="20.100000000000001" customHeight="1">
      <c r="C30" s="419"/>
      <c r="D30" s="419"/>
      <c r="E30" s="419"/>
      <c r="F30" s="419"/>
      <c r="G30" s="419"/>
      <c r="H30" s="419"/>
      <c r="I30" s="419"/>
      <c r="J30" s="419"/>
      <c r="K30" s="419"/>
      <c r="L30" s="419"/>
      <c r="M30" s="419"/>
      <c r="N30" s="420"/>
      <c r="O30" s="420"/>
      <c r="P30" s="420"/>
      <c r="Q30" s="420"/>
    </row>
    <row r="31" spans="1:17" s="418" customFormat="1" ht="20.100000000000001" customHeight="1">
      <c r="C31" s="419"/>
      <c r="D31" s="419"/>
      <c r="E31" s="419"/>
      <c r="F31" s="419"/>
      <c r="G31" s="419"/>
      <c r="H31" s="419"/>
      <c r="I31" s="419"/>
      <c r="J31" s="419"/>
      <c r="K31" s="419"/>
      <c r="L31" s="419"/>
      <c r="M31" s="419"/>
      <c r="N31" s="420"/>
      <c r="O31" s="420"/>
      <c r="P31" s="420"/>
      <c r="Q31" s="420"/>
    </row>
    <row r="32" spans="1:17" s="418" customFormat="1" ht="20.100000000000001" customHeight="1">
      <c r="C32" s="419"/>
      <c r="D32" s="419"/>
      <c r="E32" s="419"/>
      <c r="F32" s="419"/>
      <c r="G32" s="419"/>
      <c r="H32" s="419"/>
      <c r="I32" s="419"/>
      <c r="J32" s="419"/>
      <c r="K32" s="419"/>
      <c r="L32" s="419"/>
      <c r="M32" s="419"/>
      <c r="N32" s="420"/>
      <c r="O32" s="420"/>
      <c r="P32" s="420"/>
      <c r="Q32" s="420"/>
    </row>
    <row r="33" spans="3:17" s="418" customFormat="1" ht="20.100000000000001" customHeight="1">
      <c r="C33" s="419"/>
      <c r="D33" s="419"/>
      <c r="E33" s="419"/>
      <c r="F33" s="419"/>
      <c r="G33" s="419"/>
      <c r="H33" s="419"/>
      <c r="I33" s="419"/>
      <c r="J33" s="419"/>
      <c r="K33" s="419"/>
      <c r="L33" s="419"/>
      <c r="M33" s="419"/>
      <c r="N33" s="420"/>
      <c r="O33" s="420"/>
      <c r="P33" s="420"/>
      <c r="Q33" s="420"/>
    </row>
    <row r="34" spans="3:17" s="418" customFormat="1" ht="20.100000000000001" customHeight="1">
      <c r="C34" s="419"/>
      <c r="D34" s="419"/>
      <c r="E34" s="419"/>
      <c r="F34" s="419"/>
      <c r="G34" s="419"/>
      <c r="H34" s="419"/>
      <c r="I34" s="419"/>
      <c r="J34" s="419"/>
      <c r="K34" s="419"/>
      <c r="L34" s="419"/>
      <c r="M34" s="419"/>
      <c r="N34" s="420"/>
      <c r="O34" s="420"/>
      <c r="P34" s="420"/>
      <c r="Q34" s="420"/>
    </row>
    <row r="35" spans="3:17" s="418" customFormat="1" ht="20.100000000000001" customHeight="1">
      <c r="C35" s="419"/>
      <c r="D35" s="419"/>
      <c r="E35" s="419"/>
      <c r="F35" s="419"/>
      <c r="G35" s="419"/>
      <c r="H35" s="419"/>
      <c r="I35" s="419"/>
      <c r="J35" s="419"/>
      <c r="K35" s="419"/>
      <c r="L35" s="419"/>
      <c r="M35" s="419"/>
      <c r="N35" s="420"/>
      <c r="O35" s="420"/>
      <c r="P35" s="420"/>
      <c r="Q35" s="420"/>
    </row>
    <row r="36" spans="3:17" s="418" customFormat="1" ht="20.100000000000001" customHeight="1">
      <c r="C36" s="419"/>
      <c r="D36" s="419"/>
      <c r="E36" s="419"/>
      <c r="F36" s="419"/>
      <c r="G36" s="419"/>
      <c r="H36" s="419"/>
      <c r="I36" s="419"/>
      <c r="J36" s="419"/>
      <c r="K36" s="419"/>
      <c r="L36" s="419"/>
      <c r="M36" s="419"/>
      <c r="N36" s="420"/>
      <c r="O36" s="420"/>
      <c r="P36" s="420"/>
      <c r="Q36" s="420"/>
    </row>
    <row r="37" spans="3:17" s="418" customFormat="1" ht="20.100000000000001" customHeight="1">
      <c r="C37" s="419"/>
      <c r="D37" s="419"/>
      <c r="E37" s="419"/>
      <c r="F37" s="419"/>
      <c r="G37" s="419"/>
      <c r="H37" s="419"/>
      <c r="I37" s="419"/>
      <c r="J37" s="419"/>
      <c r="K37" s="419"/>
      <c r="L37" s="419"/>
      <c r="M37" s="419"/>
      <c r="N37" s="420"/>
      <c r="O37" s="420"/>
      <c r="P37" s="420"/>
      <c r="Q37" s="420"/>
    </row>
    <row r="38" spans="3:17" s="418" customFormat="1" ht="20.100000000000001" customHeight="1">
      <c r="C38" s="419"/>
      <c r="D38" s="419"/>
      <c r="E38" s="419"/>
      <c r="F38" s="419"/>
      <c r="G38" s="419"/>
      <c r="H38" s="419"/>
      <c r="I38" s="419"/>
      <c r="J38" s="419"/>
      <c r="K38" s="419"/>
      <c r="L38" s="419"/>
      <c r="M38" s="419"/>
      <c r="N38" s="420"/>
      <c r="O38" s="420"/>
      <c r="P38" s="420"/>
      <c r="Q38" s="420"/>
    </row>
    <row r="39" spans="3:17" s="418" customFormat="1" ht="20.100000000000001" customHeight="1">
      <c r="C39" s="419"/>
      <c r="D39" s="419"/>
      <c r="E39" s="419"/>
      <c r="F39" s="419"/>
      <c r="G39" s="419"/>
      <c r="H39" s="419"/>
      <c r="I39" s="419"/>
      <c r="J39" s="419"/>
      <c r="K39" s="419"/>
      <c r="L39" s="419"/>
      <c r="M39" s="419"/>
      <c r="N39" s="420"/>
      <c r="O39" s="420"/>
      <c r="P39" s="420"/>
      <c r="Q39" s="420"/>
    </row>
    <row r="40" spans="3:17" s="418" customFormat="1" ht="20.100000000000001" customHeight="1">
      <c r="C40" s="419"/>
      <c r="D40" s="419"/>
      <c r="E40" s="419"/>
      <c r="F40" s="419"/>
      <c r="G40" s="419"/>
      <c r="H40" s="419"/>
      <c r="I40" s="419"/>
      <c r="J40" s="419"/>
      <c r="K40" s="419"/>
      <c r="L40" s="419"/>
      <c r="M40" s="419"/>
      <c r="N40" s="420"/>
      <c r="O40" s="420"/>
      <c r="P40" s="420"/>
      <c r="Q40" s="420"/>
    </row>
    <row r="41" spans="3:17" s="418" customFormat="1" ht="20.100000000000001" customHeight="1">
      <c r="C41" s="419"/>
      <c r="D41" s="419"/>
      <c r="E41" s="419"/>
      <c r="F41" s="419"/>
      <c r="G41" s="419"/>
      <c r="H41" s="419"/>
      <c r="I41" s="419"/>
      <c r="J41" s="419"/>
      <c r="K41" s="419"/>
      <c r="L41" s="419"/>
      <c r="M41" s="419"/>
      <c r="N41" s="420"/>
      <c r="O41" s="420"/>
      <c r="P41" s="420"/>
      <c r="Q41" s="420"/>
    </row>
    <row r="42" spans="3:17" s="418" customFormat="1" ht="20.100000000000001" customHeight="1">
      <c r="C42" s="419"/>
      <c r="D42" s="419"/>
      <c r="E42" s="419"/>
      <c r="F42" s="419"/>
      <c r="G42" s="419"/>
      <c r="H42" s="419"/>
      <c r="I42" s="419"/>
      <c r="J42" s="419"/>
      <c r="K42" s="419"/>
      <c r="L42" s="419"/>
      <c r="M42" s="419"/>
      <c r="N42" s="420"/>
      <c r="O42" s="420"/>
      <c r="P42" s="420"/>
      <c r="Q42" s="420"/>
    </row>
    <row r="43" spans="3:17" s="418" customFormat="1" ht="20.100000000000001" customHeight="1">
      <c r="C43" s="419"/>
      <c r="D43" s="419"/>
      <c r="E43" s="419"/>
      <c r="F43" s="419"/>
      <c r="G43" s="419"/>
      <c r="H43" s="419"/>
      <c r="I43" s="419"/>
      <c r="J43" s="419"/>
      <c r="K43" s="419"/>
      <c r="L43" s="419"/>
      <c r="M43" s="419"/>
      <c r="N43" s="420"/>
      <c r="O43" s="420"/>
      <c r="P43" s="420"/>
      <c r="Q43" s="420"/>
    </row>
    <row r="44" spans="3:17" s="418" customFormat="1" ht="20.100000000000001" customHeight="1">
      <c r="C44" s="419"/>
      <c r="D44" s="419"/>
      <c r="E44" s="419"/>
      <c r="F44" s="419"/>
      <c r="G44" s="419"/>
      <c r="H44" s="419"/>
      <c r="I44" s="419"/>
      <c r="J44" s="419"/>
      <c r="K44" s="419"/>
      <c r="L44" s="419"/>
      <c r="M44" s="419"/>
      <c r="N44" s="420"/>
      <c r="O44" s="420"/>
      <c r="P44" s="420"/>
      <c r="Q44" s="420"/>
    </row>
    <row r="45" spans="3:17" s="418" customFormat="1" ht="20.100000000000001" customHeight="1">
      <c r="C45" s="419"/>
      <c r="D45" s="419"/>
      <c r="E45" s="419"/>
      <c r="F45" s="419"/>
      <c r="G45" s="419"/>
      <c r="H45" s="419"/>
      <c r="I45" s="419"/>
      <c r="J45" s="419"/>
      <c r="K45" s="419"/>
      <c r="L45" s="419"/>
      <c r="M45" s="419"/>
      <c r="N45" s="420"/>
      <c r="O45" s="420"/>
      <c r="P45" s="420"/>
      <c r="Q45" s="420"/>
    </row>
    <row r="46" spans="3:17" s="418" customFormat="1" ht="20.100000000000001" customHeight="1">
      <c r="C46" s="419"/>
      <c r="D46" s="419"/>
      <c r="E46" s="419"/>
      <c r="F46" s="419"/>
      <c r="G46" s="419"/>
      <c r="H46" s="419"/>
      <c r="I46" s="419"/>
      <c r="J46" s="419"/>
      <c r="K46" s="419"/>
      <c r="L46" s="419"/>
      <c r="M46" s="419"/>
      <c r="N46" s="420"/>
      <c r="O46" s="420"/>
      <c r="P46" s="420"/>
      <c r="Q46" s="420"/>
    </row>
    <row r="47" spans="3:17" s="418" customFormat="1" ht="20.100000000000001" customHeight="1">
      <c r="C47" s="419"/>
      <c r="D47" s="419"/>
      <c r="E47" s="419"/>
      <c r="F47" s="419"/>
      <c r="G47" s="419"/>
      <c r="H47" s="419"/>
      <c r="I47" s="419"/>
      <c r="J47" s="419"/>
      <c r="K47" s="419"/>
      <c r="L47" s="419"/>
      <c r="M47" s="419"/>
      <c r="N47" s="420"/>
      <c r="O47" s="420"/>
      <c r="P47" s="420"/>
      <c r="Q47" s="420"/>
    </row>
    <row r="48" spans="3:17" s="418" customFormat="1" ht="20.100000000000001" customHeight="1">
      <c r="C48" s="419"/>
      <c r="D48" s="419"/>
      <c r="E48" s="419"/>
      <c r="F48" s="419"/>
      <c r="G48" s="419"/>
      <c r="H48" s="419"/>
      <c r="I48" s="419"/>
      <c r="J48" s="419"/>
      <c r="K48" s="419"/>
      <c r="L48" s="419"/>
      <c r="M48" s="419"/>
      <c r="N48" s="420"/>
      <c r="O48" s="420"/>
      <c r="P48" s="420"/>
      <c r="Q48" s="420"/>
    </row>
    <row r="49" spans="3:17" s="418" customFormat="1" ht="20.100000000000001" customHeight="1">
      <c r="C49" s="419"/>
      <c r="D49" s="419"/>
      <c r="E49" s="419"/>
      <c r="F49" s="419"/>
      <c r="G49" s="419"/>
      <c r="H49" s="419"/>
      <c r="I49" s="419"/>
      <c r="J49" s="419"/>
      <c r="K49" s="419"/>
      <c r="L49" s="419"/>
      <c r="M49" s="419"/>
      <c r="N49" s="420"/>
      <c r="O49" s="420"/>
      <c r="P49" s="420"/>
      <c r="Q49" s="420"/>
    </row>
    <row r="50" spans="3:17" s="418" customFormat="1" ht="20.100000000000001" customHeight="1">
      <c r="C50" s="419"/>
      <c r="D50" s="419"/>
      <c r="E50" s="419"/>
      <c r="F50" s="419"/>
      <c r="G50" s="419"/>
      <c r="H50" s="419"/>
      <c r="I50" s="419"/>
      <c r="J50" s="419"/>
      <c r="K50" s="419"/>
      <c r="L50" s="419"/>
      <c r="M50" s="419"/>
      <c r="N50" s="420"/>
      <c r="O50" s="420"/>
      <c r="P50" s="420"/>
      <c r="Q50" s="420"/>
    </row>
    <row r="51" spans="3:17" s="418" customFormat="1" ht="20.100000000000001" customHeight="1">
      <c r="C51" s="419"/>
      <c r="D51" s="419"/>
      <c r="E51" s="419"/>
      <c r="F51" s="419"/>
      <c r="G51" s="419"/>
      <c r="H51" s="419"/>
      <c r="I51" s="419"/>
      <c r="J51" s="419"/>
      <c r="K51" s="419"/>
      <c r="L51" s="419"/>
      <c r="M51" s="419"/>
      <c r="N51" s="420"/>
      <c r="O51" s="420"/>
      <c r="P51" s="420"/>
      <c r="Q51" s="420"/>
    </row>
    <row r="52" spans="3:17" s="418" customFormat="1" ht="20.100000000000001" customHeight="1">
      <c r="C52" s="419"/>
      <c r="D52" s="419"/>
      <c r="E52" s="419"/>
      <c r="F52" s="419"/>
      <c r="G52" s="419"/>
      <c r="H52" s="419"/>
      <c r="I52" s="419"/>
      <c r="J52" s="419"/>
      <c r="K52" s="419"/>
      <c r="L52" s="419"/>
      <c r="M52" s="419"/>
      <c r="N52" s="420"/>
      <c r="O52" s="420"/>
      <c r="P52" s="420"/>
      <c r="Q52" s="420"/>
    </row>
    <row r="53" spans="3:17" s="418" customFormat="1" ht="20.100000000000001" customHeight="1">
      <c r="C53" s="419"/>
      <c r="D53" s="419"/>
      <c r="E53" s="419"/>
      <c r="F53" s="419"/>
      <c r="G53" s="419"/>
      <c r="H53" s="419"/>
      <c r="I53" s="419"/>
      <c r="J53" s="419"/>
      <c r="K53" s="419"/>
      <c r="L53" s="419"/>
      <c r="M53" s="419"/>
      <c r="N53" s="420"/>
      <c r="O53" s="420"/>
      <c r="P53" s="420"/>
      <c r="Q53" s="420"/>
    </row>
    <row r="54" spans="3:17" s="418" customFormat="1" ht="20.100000000000001" customHeight="1">
      <c r="C54" s="419"/>
      <c r="D54" s="419"/>
      <c r="E54" s="419"/>
      <c r="F54" s="419"/>
      <c r="G54" s="419"/>
      <c r="H54" s="419"/>
      <c r="I54" s="419"/>
      <c r="J54" s="419"/>
      <c r="K54" s="419"/>
      <c r="L54" s="419"/>
      <c r="M54" s="419"/>
      <c r="N54" s="420"/>
      <c r="O54" s="420"/>
      <c r="P54" s="420"/>
      <c r="Q54" s="420"/>
    </row>
    <row r="55" spans="3:17" s="418" customFormat="1" ht="20.100000000000001" customHeight="1">
      <c r="C55" s="419"/>
      <c r="D55" s="419"/>
      <c r="E55" s="419"/>
      <c r="F55" s="419"/>
      <c r="G55" s="419"/>
      <c r="H55" s="419"/>
      <c r="I55" s="419"/>
      <c r="J55" s="419"/>
      <c r="K55" s="419"/>
      <c r="L55" s="419"/>
      <c r="M55" s="419"/>
      <c r="N55" s="420"/>
      <c r="O55" s="420"/>
      <c r="P55" s="420"/>
      <c r="Q55" s="420"/>
    </row>
    <row r="56" spans="3:17" s="418" customFormat="1" ht="20.100000000000001" customHeight="1">
      <c r="C56" s="419"/>
      <c r="D56" s="419"/>
      <c r="E56" s="419"/>
      <c r="F56" s="419"/>
      <c r="G56" s="419"/>
      <c r="H56" s="419"/>
      <c r="I56" s="419"/>
      <c r="J56" s="419"/>
      <c r="K56" s="419"/>
      <c r="L56" s="419"/>
      <c r="M56" s="419"/>
      <c r="N56" s="420"/>
      <c r="O56" s="420"/>
      <c r="P56" s="420"/>
      <c r="Q56" s="420"/>
    </row>
    <row r="57" spans="3:17" s="418" customFormat="1" ht="20.100000000000001" customHeight="1">
      <c r="C57" s="419"/>
      <c r="D57" s="419"/>
      <c r="E57" s="419"/>
      <c r="F57" s="419"/>
      <c r="G57" s="419"/>
      <c r="H57" s="419"/>
      <c r="I57" s="419"/>
      <c r="J57" s="419"/>
      <c r="K57" s="419"/>
      <c r="L57" s="419"/>
      <c r="M57" s="419"/>
      <c r="N57" s="420"/>
      <c r="O57" s="420"/>
      <c r="P57" s="420"/>
      <c r="Q57" s="420"/>
    </row>
    <row r="58" spans="3:17" s="418" customFormat="1" ht="20.100000000000001" customHeight="1">
      <c r="C58" s="419"/>
      <c r="D58" s="419"/>
      <c r="E58" s="419"/>
      <c r="F58" s="419"/>
      <c r="G58" s="419"/>
      <c r="H58" s="419"/>
      <c r="I58" s="419"/>
      <c r="J58" s="419"/>
      <c r="K58" s="419"/>
      <c r="L58" s="419"/>
      <c r="M58" s="419"/>
      <c r="N58" s="420"/>
      <c r="O58" s="420"/>
      <c r="P58" s="420"/>
      <c r="Q58" s="420"/>
    </row>
    <row r="59" spans="3:17" s="418" customFormat="1" ht="20.100000000000001" customHeight="1">
      <c r="C59" s="419"/>
      <c r="D59" s="419"/>
      <c r="E59" s="419"/>
      <c r="F59" s="419"/>
      <c r="G59" s="419"/>
      <c r="H59" s="419"/>
      <c r="I59" s="419"/>
      <c r="J59" s="419"/>
      <c r="K59" s="419"/>
      <c r="L59" s="419"/>
      <c r="M59" s="419"/>
      <c r="N59" s="420"/>
      <c r="O59" s="420"/>
      <c r="P59" s="420"/>
      <c r="Q59" s="420"/>
    </row>
    <row r="60" spans="3:17" s="418" customFormat="1" ht="20.100000000000001" customHeight="1">
      <c r="C60" s="419"/>
      <c r="D60" s="419"/>
      <c r="E60" s="419"/>
      <c r="F60" s="419"/>
      <c r="G60" s="419"/>
      <c r="H60" s="419"/>
      <c r="I60" s="419"/>
      <c r="J60" s="419"/>
      <c r="K60" s="419"/>
      <c r="L60" s="419"/>
      <c r="M60" s="419"/>
      <c r="N60" s="420"/>
      <c r="O60" s="420"/>
      <c r="P60" s="420"/>
      <c r="Q60" s="420"/>
    </row>
    <row r="61" spans="3:17" s="418" customFormat="1" ht="20.100000000000001" customHeight="1">
      <c r="C61" s="419"/>
      <c r="D61" s="419"/>
      <c r="E61" s="419"/>
      <c r="F61" s="419"/>
      <c r="G61" s="419"/>
      <c r="H61" s="419"/>
      <c r="I61" s="419"/>
      <c r="J61" s="419"/>
      <c r="K61" s="419"/>
      <c r="L61" s="419"/>
      <c r="M61" s="419"/>
      <c r="N61" s="420"/>
      <c r="O61" s="420"/>
      <c r="P61" s="420"/>
      <c r="Q61" s="420"/>
    </row>
    <row r="62" spans="3:17" s="418" customFormat="1" ht="20.100000000000001" customHeight="1">
      <c r="C62" s="419"/>
      <c r="D62" s="419"/>
      <c r="E62" s="419"/>
      <c r="F62" s="419"/>
      <c r="G62" s="419"/>
      <c r="H62" s="419"/>
      <c r="I62" s="419"/>
      <c r="J62" s="419"/>
      <c r="K62" s="419"/>
      <c r="L62" s="419"/>
      <c r="M62" s="419"/>
      <c r="N62" s="420"/>
      <c r="O62" s="420"/>
      <c r="P62" s="420"/>
      <c r="Q62" s="420"/>
    </row>
    <row r="63" spans="3:17" s="418" customFormat="1" ht="20.100000000000001" customHeight="1">
      <c r="C63" s="419"/>
      <c r="D63" s="419"/>
      <c r="E63" s="419"/>
      <c r="F63" s="419"/>
      <c r="G63" s="419"/>
      <c r="H63" s="419"/>
      <c r="I63" s="419"/>
      <c r="J63" s="419"/>
      <c r="K63" s="419"/>
      <c r="L63" s="419"/>
      <c r="M63" s="419"/>
      <c r="N63" s="420"/>
      <c r="O63" s="420"/>
      <c r="P63" s="420"/>
      <c r="Q63" s="420"/>
    </row>
    <row r="64" spans="3:17" s="418" customFormat="1" ht="20.100000000000001" customHeight="1">
      <c r="C64" s="419"/>
      <c r="D64" s="419"/>
      <c r="E64" s="419"/>
      <c r="F64" s="419"/>
      <c r="G64" s="419"/>
      <c r="H64" s="419"/>
      <c r="I64" s="419"/>
      <c r="J64" s="419"/>
      <c r="K64" s="419"/>
      <c r="L64" s="419"/>
      <c r="M64" s="419"/>
      <c r="N64" s="420"/>
      <c r="O64" s="420"/>
      <c r="P64" s="420"/>
      <c r="Q64" s="420"/>
    </row>
    <row r="65" spans="3:17" s="418" customFormat="1" ht="20.100000000000001" customHeight="1">
      <c r="C65" s="419"/>
      <c r="D65" s="419"/>
      <c r="E65" s="419"/>
      <c r="F65" s="419"/>
      <c r="G65" s="419"/>
      <c r="H65" s="419"/>
      <c r="I65" s="419"/>
      <c r="J65" s="419"/>
      <c r="K65" s="419"/>
      <c r="L65" s="419"/>
      <c r="M65" s="419"/>
      <c r="N65" s="420"/>
      <c r="O65" s="420"/>
      <c r="P65" s="420"/>
      <c r="Q65" s="420"/>
    </row>
    <row r="66" spans="3:17" s="418" customFormat="1" ht="20.100000000000001" customHeight="1">
      <c r="C66" s="419"/>
      <c r="D66" s="419"/>
      <c r="E66" s="419"/>
      <c r="F66" s="419"/>
      <c r="G66" s="419"/>
      <c r="H66" s="419"/>
      <c r="I66" s="419"/>
      <c r="J66" s="419"/>
      <c r="K66" s="419"/>
      <c r="L66" s="419"/>
      <c r="M66" s="419"/>
      <c r="N66" s="420"/>
      <c r="O66" s="420"/>
      <c r="P66" s="420"/>
      <c r="Q66" s="420"/>
    </row>
    <row r="67" spans="3:17" s="418" customFormat="1" ht="20.100000000000001" customHeight="1">
      <c r="C67" s="419"/>
      <c r="D67" s="419"/>
      <c r="E67" s="419"/>
      <c r="F67" s="419"/>
      <c r="G67" s="419"/>
      <c r="H67" s="419"/>
      <c r="I67" s="419"/>
      <c r="J67" s="419"/>
      <c r="K67" s="419"/>
      <c r="L67" s="419"/>
      <c r="M67" s="419"/>
      <c r="N67" s="420"/>
      <c r="O67" s="420"/>
      <c r="P67" s="420"/>
      <c r="Q67" s="420"/>
    </row>
    <row r="68" spans="3:17" s="418" customFormat="1" ht="20.100000000000001" customHeight="1">
      <c r="C68" s="419"/>
      <c r="D68" s="419"/>
      <c r="E68" s="419"/>
      <c r="F68" s="419"/>
      <c r="G68" s="419"/>
      <c r="H68" s="419"/>
      <c r="I68" s="419"/>
      <c r="J68" s="419"/>
      <c r="K68" s="419"/>
      <c r="L68" s="419"/>
      <c r="M68" s="419"/>
      <c r="N68" s="420"/>
      <c r="O68" s="420"/>
      <c r="P68" s="420"/>
      <c r="Q68" s="420"/>
    </row>
    <row r="69" spans="3:17" s="418" customFormat="1" ht="20.100000000000001" customHeight="1">
      <c r="C69" s="419"/>
      <c r="D69" s="419"/>
      <c r="E69" s="419"/>
      <c r="F69" s="419"/>
      <c r="G69" s="419"/>
      <c r="H69" s="419"/>
      <c r="I69" s="419"/>
      <c r="J69" s="419"/>
      <c r="K69" s="419"/>
      <c r="L69" s="419"/>
      <c r="M69" s="419"/>
      <c r="N69" s="420"/>
      <c r="O69" s="420"/>
      <c r="P69" s="420"/>
      <c r="Q69" s="420"/>
    </row>
    <row r="70" spans="3:17" s="418" customFormat="1" ht="20.100000000000001" customHeight="1">
      <c r="C70" s="419"/>
      <c r="D70" s="419"/>
      <c r="E70" s="419"/>
      <c r="F70" s="419"/>
      <c r="G70" s="419"/>
      <c r="H70" s="419"/>
      <c r="I70" s="419"/>
      <c r="J70" s="419"/>
      <c r="K70" s="419"/>
      <c r="L70" s="419"/>
      <c r="M70" s="419"/>
      <c r="N70" s="420"/>
      <c r="O70" s="420"/>
      <c r="P70" s="420"/>
      <c r="Q70" s="420"/>
    </row>
    <row r="71" spans="3:17" s="418" customFormat="1" ht="20.100000000000001" customHeight="1">
      <c r="C71" s="419"/>
      <c r="D71" s="419"/>
      <c r="E71" s="419"/>
      <c r="F71" s="419"/>
      <c r="G71" s="419"/>
      <c r="H71" s="419"/>
      <c r="I71" s="419"/>
      <c r="J71" s="419"/>
      <c r="K71" s="419"/>
      <c r="L71" s="419"/>
      <c r="M71" s="419"/>
      <c r="N71" s="420"/>
      <c r="O71" s="420"/>
      <c r="P71" s="420"/>
      <c r="Q71" s="420"/>
    </row>
    <row r="72" spans="3:17" s="418" customFormat="1" ht="20.100000000000001" customHeight="1">
      <c r="C72" s="419"/>
      <c r="D72" s="419"/>
      <c r="E72" s="419"/>
      <c r="F72" s="419"/>
      <c r="G72" s="419"/>
      <c r="H72" s="419"/>
      <c r="I72" s="419"/>
      <c r="J72" s="419"/>
      <c r="K72" s="419"/>
      <c r="L72" s="419"/>
      <c r="M72" s="419"/>
      <c r="N72" s="420"/>
      <c r="O72" s="420"/>
      <c r="P72" s="420"/>
      <c r="Q72" s="420"/>
    </row>
    <row r="73" spans="3:17" s="418" customFormat="1" ht="20.100000000000001" customHeight="1">
      <c r="C73" s="419"/>
      <c r="D73" s="419"/>
      <c r="E73" s="419"/>
      <c r="F73" s="419"/>
      <c r="G73" s="419"/>
      <c r="H73" s="419"/>
      <c r="I73" s="419"/>
      <c r="J73" s="419"/>
      <c r="K73" s="419"/>
      <c r="L73" s="419"/>
      <c r="M73" s="419"/>
      <c r="N73" s="420"/>
      <c r="O73" s="420"/>
      <c r="P73" s="420"/>
      <c r="Q73" s="420"/>
    </row>
    <row r="74" spans="3:17" s="418" customFormat="1" ht="20.100000000000001" customHeight="1">
      <c r="C74" s="419"/>
      <c r="D74" s="419"/>
      <c r="E74" s="419"/>
      <c r="F74" s="419"/>
      <c r="G74" s="419"/>
      <c r="H74" s="419"/>
      <c r="I74" s="419"/>
      <c r="J74" s="419"/>
      <c r="K74" s="419"/>
      <c r="L74" s="419"/>
      <c r="M74" s="419"/>
      <c r="N74" s="420"/>
      <c r="O74" s="420"/>
      <c r="P74" s="420"/>
      <c r="Q74" s="420"/>
    </row>
    <row r="75" spans="3:17" s="418" customFormat="1" ht="20.100000000000001" customHeight="1">
      <c r="C75" s="419"/>
      <c r="D75" s="419"/>
      <c r="E75" s="419"/>
      <c r="F75" s="419"/>
      <c r="G75" s="419"/>
      <c r="H75" s="419"/>
      <c r="I75" s="419"/>
      <c r="J75" s="419"/>
      <c r="K75" s="419"/>
      <c r="L75" s="419"/>
      <c r="M75" s="419"/>
      <c r="N75" s="420"/>
      <c r="O75" s="420"/>
      <c r="P75" s="420"/>
      <c r="Q75" s="420"/>
    </row>
    <row r="76" spans="3:17" s="418" customFormat="1" ht="20.100000000000001" customHeight="1">
      <c r="C76" s="419"/>
      <c r="D76" s="419"/>
      <c r="E76" s="419"/>
      <c r="F76" s="419"/>
      <c r="G76" s="419"/>
      <c r="H76" s="419"/>
      <c r="I76" s="419"/>
      <c r="J76" s="419"/>
      <c r="K76" s="419"/>
      <c r="L76" s="419"/>
      <c r="M76" s="419"/>
      <c r="N76" s="420"/>
      <c r="O76" s="420"/>
      <c r="P76" s="420"/>
      <c r="Q76" s="420"/>
    </row>
    <row r="77" spans="3:17" s="418" customFormat="1" ht="20.100000000000001" customHeight="1">
      <c r="C77" s="419"/>
      <c r="D77" s="419"/>
      <c r="E77" s="419"/>
      <c r="F77" s="419"/>
      <c r="G77" s="419"/>
      <c r="H77" s="419"/>
      <c r="I77" s="419"/>
      <c r="J77" s="419"/>
      <c r="K77" s="419"/>
      <c r="L77" s="419"/>
      <c r="M77" s="419"/>
      <c r="N77" s="420"/>
      <c r="O77" s="420"/>
      <c r="P77" s="420"/>
      <c r="Q77" s="420"/>
    </row>
  </sheetData>
  <mergeCells count="14">
    <mergeCell ref="I1:J1"/>
    <mergeCell ref="K1:L1"/>
    <mergeCell ref="M1:M2"/>
    <mergeCell ref="A19:B19"/>
    <mergeCell ref="E19:F19"/>
    <mergeCell ref="G19:H19"/>
    <mergeCell ref="I19:J19"/>
    <mergeCell ref="K19:L19"/>
    <mergeCell ref="A1:A2"/>
    <mergeCell ref="B1:B2"/>
    <mergeCell ref="C1:C2"/>
    <mergeCell ref="D1:D2"/>
    <mergeCell ref="E1:F1"/>
    <mergeCell ref="G1:H1"/>
  </mergeCells>
  <phoneticPr fontId="3" type="noConversion"/>
  <printOptions gridLines="1"/>
  <pageMargins left="0.98425196850393704" right="0.47244094488188981" top="1.1299999999999999" bottom="0.43307086614173229" header="0.73" footer="0.49"/>
  <pageSetup paperSize="9" orientation="landscape" r:id="rId1"/>
  <headerFooter alignWithMargins="0">
    <oddHeader>&amp;C&amp;"굴림체,굵게"&amp;14&amp;A</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9">
    <tabColor rgb="FFFF0000"/>
  </sheetPr>
  <dimension ref="A1:O26"/>
  <sheetViews>
    <sheetView showGridLines="0" showZeros="0" view="pageBreakPreview" zoomScale="90" zoomScaleNormal="90" zoomScaleSheetLayoutView="90" workbookViewId="0">
      <selection activeCell="H17" sqref="H17"/>
    </sheetView>
  </sheetViews>
  <sheetFormatPr defaultRowHeight="20.100000000000001" customHeight="1"/>
  <cols>
    <col min="1" max="15" width="10.28515625" style="236" customWidth="1"/>
    <col min="16" max="16384" width="9.140625" style="239"/>
  </cols>
  <sheetData>
    <row r="1" spans="1:15" s="236" customFormat="1" ht="20.100000000000001" customHeight="1"/>
    <row r="2" spans="1:15" s="236" customFormat="1" ht="20.100000000000001" customHeight="1">
      <c r="B2" s="237" t="str">
        <f>'내역서표지 '!B2</f>
        <v>공 사 명 : 제주시 구좌읍 월정리 569-1번지 통신공사</v>
      </c>
      <c r="C2" s="422"/>
      <c r="D2" s="238"/>
    </row>
    <row r="3" spans="1:15" s="236" customFormat="1" ht="20.100000000000001" customHeight="1"/>
    <row r="4" spans="1:15" s="236" customFormat="1" ht="20.100000000000001" customHeight="1"/>
    <row r="5" spans="1:15" s="236" customFormat="1" ht="20.100000000000001" customHeight="1"/>
    <row r="6" spans="1:15" s="236" customFormat="1" ht="20.100000000000001" customHeight="1">
      <c r="A6" s="767" t="s">
        <v>186</v>
      </c>
      <c r="B6" s="767"/>
      <c r="C6" s="767"/>
      <c r="D6" s="767"/>
      <c r="E6" s="767"/>
      <c r="F6" s="767"/>
      <c r="G6" s="767"/>
      <c r="H6" s="767"/>
      <c r="I6" s="767"/>
      <c r="J6" s="767"/>
      <c r="K6" s="767"/>
      <c r="L6" s="767"/>
      <c r="M6" s="767"/>
      <c r="N6" s="767"/>
      <c r="O6" s="767"/>
    </row>
    <row r="7" spans="1:15" s="236" customFormat="1" ht="20.100000000000001" customHeight="1">
      <c r="A7" s="767"/>
      <c r="B7" s="767"/>
      <c r="C7" s="767"/>
      <c r="D7" s="767"/>
      <c r="E7" s="767"/>
      <c r="F7" s="767"/>
      <c r="G7" s="767"/>
      <c r="H7" s="767"/>
      <c r="I7" s="767"/>
      <c r="J7" s="767"/>
      <c r="K7" s="767"/>
      <c r="L7" s="767"/>
      <c r="M7" s="767"/>
      <c r="N7" s="767"/>
      <c r="O7" s="767"/>
    </row>
    <row r="8" spans="1:15" s="236" customFormat="1" ht="20.100000000000001" customHeight="1"/>
    <row r="9" spans="1:15" s="236" customFormat="1" ht="20.100000000000001" customHeight="1">
      <c r="A9" s="803" t="str">
        <f>'내역서표지 '!A9</f>
        <v>( 통 신 )</v>
      </c>
      <c r="B9" s="803"/>
      <c r="C9" s="803"/>
      <c r="D9" s="803"/>
      <c r="E9" s="803"/>
      <c r="F9" s="803"/>
      <c r="G9" s="803"/>
      <c r="H9" s="803"/>
      <c r="I9" s="803"/>
      <c r="J9" s="803"/>
      <c r="K9" s="803"/>
      <c r="L9" s="803"/>
      <c r="M9" s="803"/>
      <c r="N9" s="803"/>
      <c r="O9" s="803"/>
    </row>
    <row r="10" spans="1:15" s="236" customFormat="1" ht="20.100000000000001" customHeight="1"/>
    <row r="11" spans="1:15" s="236" customFormat="1" ht="20.100000000000001" customHeight="1"/>
    <row r="12" spans="1:15" s="236" customFormat="1" ht="20.100000000000001" customHeight="1"/>
    <row r="13" spans="1:15" s="236" customFormat="1" ht="20.100000000000001" customHeight="1"/>
    <row r="14" spans="1:15" s="236" customFormat="1" ht="20.100000000000001" customHeight="1"/>
    <row r="15" spans="1:15" s="236" customFormat="1" ht="20.100000000000001" customHeight="1"/>
    <row r="16" spans="1:15" s="236" customFormat="1" ht="20.100000000000001" customHeight="1"/>
    <row r="17" spans="1:15" s="236" customFormat="1" ht="20.100000000000001" customHeight="1"/>
    <row r="18" spans="1:15" s="236" customFormat="1" ht="20.100000000000001" customHeight="1">
      <c r="A18" s="803" t="str">
        <f>'내역서표지 '!A18</f>
        <v>2026. 07.</v>
      </c>
      <c r="B18" s="803"/>
      <c r="C18" s="803"/>
      <c r="D18" s="803"/>
      <c r="E18" s="803"/>
      <c r="F18" s="803"/>
      <c r="G18" s="803"/>
      <c r="H18" s="803"/>
      <c r="I18" s="803"/>
      <c r="J18" s="803"/>
      <c r="K18" s="803"/>
      <c r="L18" s="803"/>
      <c r="M18" s="803"/>
      <c r="N18" s="803"/>
      <c r="O18" s="803"/>
    </row>
    <row r="19" spans="1:15" s="236" customFormat="1" ht="20.100000000000001" customHeight="1"/>
    <row r="20" spans="1:15" s="236" customFormat="1" ht="20.100000000000001" customHeight="1"/>
    <row r="21" spans="1:15" s="236" customFormat="1" ht="20.100000000000001" customHeight="1"/>
    <row r="22" spans="1:15" s="236" customFormat="1" ht="20.100000000000001" customHeight="1"/>
    <row r="23" spans="1:15" s="236" customFormat="1" ht="20.100000000000001" customHeight="1"/>
    <row r="24" spans="1:15" s="236" customFormat="1" ht="20.100000000000001" customHeight="1"/>
    <row r="25" spans="1:15" s="236" customFormat="1" ht="20.100000000000001" customHeight="1">
      <c r="A25" s="768">
        <f>'내역서표지 '!A25</f>
        <v>0</v>
      </c>
      <c r="B25" s="768"/>
      <c r="C25" s="768"/>
      <c r="D25" s="768"/>
      <c r="E25" s="768"/>
      <c r="F25" s="768"/>
      <c r="G25" s="768"/>
      <c r="H25" s="768"/>
      <c r="I25" s="768"/>
      <c r="J25" s="768"/>
      <c r="K25" s="768"/>
      <c r="L25" s="768"/>
      <c r="M25" s="768"/>
      <c r="N25" s="768"/>
      <c r="O25" s="768"/>
    </row>
    <row r="26" spans="1:15" s="236" customFormat="1" ht="20.100000000000001" customHeight="1">
      <c r="A26" s="774"/>
      <c r="B26" s="774"/>
      <c r="C26" s="774"/>
      <c r="D26" s="774"/>
      <c r="E26" s="774"/>
      <c r="F26" s="774"/>
      <c r="G26" s="774"/>
      <c r="H26" s="774"/>
      <c r="I26" s="774"/>
      <c r="J26" s="774"/>
      <c r="K26" s="774"/>
      <c r="L26" s="774"/>
      <c r="M26" s="774"/>
      <c r="N26" s="774"/>
      <c r="O26" s="774"/>
    </row>
  </sheetData>
  <mergeCells count="5">
    <mergeCell ref="A6:O7"/>
    <mergeCell ref="A9:O9"/>
    <mergeCell ref="A18:O18"/>
    <mergeCell ref="A25:O25"/>
    <mergeCell ref="A26:O26"/>
  </mergeCells>
  <phoneticPr fontId="3" type="noConversion"/>
  <pageMargins left="0.98425196850393704" right="0.6692913385826772" top="0.82677165354330717" bottom="0.62992125984251968" header="0.59055118110236227" footer="0.43307086614173229"/>
  <pageSetup paperSize="9" scale="9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3">
    <tabColor rgb="FF00B050"/>
  </sheetPr>
  <dimension ref="A1:J28"/>
  <sheetViews>
    <sheetView showZeros="0" view="pageBreakPreview" zoomScale="110" zoomScaleNormal="90" zoomScaleSheetLayoutView="110" workbookViewId="0">
      <pane ySplit="2" topLeftCell="A3" activePane="bottomLeft" state="frozen"/>
      <selection activeCell="G20" sqref="G20"/>
      <selection pane="bottomLeft" activeCell="F17" sqref="F17"/>
    </sheetView>
  </sheetViews>
  <sheetFormatPr defaultColWidth="11.42578125" defaultRowHeight="24" customHeight="1"/>
  <cols>
    <col min="1" max="2" width="20.7109375" style="430" customWidth="1"/>
    <col min="3" max="3" width="4.85546875" style="379" customWidth="1"/>
    <col min="4" max="4" width="8.7109375" style="379" customWidth="1"/>
    <col min="5" max="9" width="17.7109375" style="379" customWidth="1"/>
    <col min="10" max="256" width="11.42578125" style="430"/>
    <col min="257" max="258" width="20.7109375" style="430" customWidth="1"/>
    <col min="259" max="259" width="4.85546875" style="430" customWidth="1"/>
    <col min="260" max="260" width="8.7109375" style="430" customWidth="1"/>
    <col min="261" max="265" width="17.7109375" style="430" customWidth="1"/>
    <col min="266" max="512" width="11.42578125" style="430"/>
    <col min="513" max="514" width="20.7109375" style="430" customWidth="1"/>
    <col min="515" max="515" width="4.85546875" style="430" customWidth="1"/>
    <col min="516" max="516" width="8.7109375" style="430" customWidth="1"/>
    <col min="517" max="521" width="17.7109375" style="430" customWidth="1"/>
    <col min="522" max="768" width="11.42578125" style="430"/>
    <col min="769" max="770" width="20.7109375" style="430" customWidth="1"/>
    <col min="771" max="771" width="4.85546875" style="430" customWidth="1"/>
    <col min="772" max="772" width="8.7109375" style="430" customWidth="1"/>
    <col min="773" max="777" width="17.7109375" style="430" customWidth="1"/>
    <col min="778" max="1024" width="11.42578125" style="430"/>
    <col min="1025" max="1026" width="20.7109375" style="430" customWidth="1"/>
    <col min="1027" max="1027" width="4.85546875" style="430" customWidth="1"/>
    <col min="1028" max="1028" width="8.7109375" style="430" customWidth="1"/>
    <col min="1029" max="1033" width="17.7109375" style="430" customWidth="1"/>
    <col min="1034" max="1280" width="11.42578125" style="430"/>
    <col min="1281" max="1282" width="20.7109375" style="430" customWidth="1"/>
    <col min="1283" max="1283" width="4.85546875" style="430" customWidth="1"/>
    <col min="1284" max="1284" width="8.7109375" style="430" customWidth="1"/>
    <col min="1285" max="1289" width="17.7109375" style="430" customWidth="1"/>
    <col min="1290" max="1536" width="11.42578125" style="430"/>
    <col min="1537" max="1538" width="20.7109375" style="430" customWidth="1"/>
    <col min="1539" max="1539" width="4.85546875" style="430" customWidth="1"/>
    <col min="1540" max="1540" width="8.7109375" style="430" customWidth="1"/>
    <col min="1541" max="1545" width="17.7109375" style="430" customWidth="1"/>
    <col min="1546" max="1792" width="11.42578125" style="430"/>
    <col min="1793" max="1794" width="20.7109375" style="430" customWidth="1"/>
    <col min="1795" max="1795" width="4.85546875" style="430" customWidth="1"/>
    <col min="1796" max="1796" width="8.7109375" style="430" customWidth="1"/>
    <col min="1797" max="1801" width="17.7109375" style="430" customWidth="1"/>
    <col min="1802" max="2048" width="11.42578125" style="430"/>
    <col min="2049" max="2050" width="20.7109375" style="430" customWidth="1"/>
    <col min="2051" max="2051" width="4.85546875" style="430" customWidth="1"/>
    <col min="2052" max="2052" width="8.7109375" style="430" customWidth="1"/>
    <col min="2053" max="2057" width="17.7109375" style="430" customWidth="1"/>
    <col min="2058" max="2304" width="11.42578125" style="430"/>
    <col min="2305" max="2306" width="20.7109375" style="430" customWidth="1"/>
    <col min="2307" max="2307" width="4.85546875" style="430" customWidth="1"/>
    <col min="2308" max="2308" width="8.7109375" style="430" customWidth="1"/>
    <col min="2309" max="2313" width="17.7109375" style="430" customWidth="1"/>
    <col min="2314" max="2560" width="11.42578125" style="430"/>
    <col min="2561" max="2562" width="20.7109375" style="430" customWidth="1"/>
    <col min="2563" max="2563" width="4.85546875" style="430" customWidth="1"/>
    <col min="2564" max="2564" width="8.7109375" style="430" customWidth="1"/>
    <col min="2565" max="2569" width="17.7109375" style="430" customWidth="1"/>
    <col min="2570" max="2816" width="11.42578125" style="430"/>
    <col min="2817" max="2818" width="20.7109375" style="430" customWidth="1"/>
    <col min="2819" max="2819" width="4.85546875" style="430" customWidth="1"/>
    <col min="2820" max="2820" width="8.7109375" style="430" customWidth="1"/>
    <col min="2821" max="2825" width="17.7109375" style="430" customWidth="1"/>
    <col min="2826" max="3072" width="11.42578125" style="430"/>
    <col min="3073" max="3074" width="20.7109375" style="430" customWidth="1"/>
    <col min="3075" max="3075" width="4.85546875" style="430" customWidth="1"/>
    <col min="3076" max="3076" width="8.7109375" style="430" customWidth="1"/>
    <col min="3077" max="3081" width="17.7109375" style="430" customWidth="1"/>
    <col min="3082" max="3328" width="11.42578125" style="430"/>
    <col min="3329" max="3330" width="20.7109375" style="430" customWidth="1"/>
    <col min="3331" max="3331" width="4.85546875" style="430" customWidth="1"/>
    <col min="3332" max="3332" width="8.7109375" style="430" customWidth="1"/>
    <col min="3333" max="3337" width="17.7109375" style="430" customWidth="1"/>
    <col min="3338" max="3584" width="11.42578125" style="430"/>
    <col min="3585" max="3586" width="20.7109375" style="430" customWidth="1"/>
    <col min="3587" max="3587" width="4.85546875" style="430" customWidth="1"/>
    <col min="3588" max="3588" width="8.7109375" style="430" customWidth="1"/>
    <col min="3589" max="3593" width="17.7109375" style="430" customWidth="1"/>
    <col min="3594" max="3840" width="11.42578125" style="430"/>
    <col min="3841" max="3842" width="20.7109375" style="430" customWidth="1"/>
    <col min="3843" max="3843" width="4.85546875" style="430" customWidth="1"/>
    <col min="3844" max="3844" width="8.7109375" style="430" customWidth="1"/>
    <col min="3845" max="3849" width="17.7109375" style="430" customWidth="1"/>
    <col min="3850" max="4096" width="11.42578125" style="430"/>
    <col min="4097" max="4098" width="20.7109375" style="430" customWidth="1"/>
    <col min="4099" max="4099" width="4.85546875" style="430" customWidth="1"/>
    <col min="4100" max="4100" width="8.7109375" style="430" customWidth="1"/>
    <col min="4101" max="4105" width="17.7109375" style="430" customWidth="1"/>
    <col min="4106" max="4352" width="11.42578125" style="430"/>
    <col min="4353" max="4354" width="20.7109375" style="430" customWidth="1"/>
    <col min="4355" max="4355" width="4.85546875" style="430" customWidth="1"/>
    <col min="4356" max="4356" width="8.7109375" style="430" customWidth="1"/>
    <col min="4357" max="4361" width="17.7109375" style="430" customWidth="1"/>
    <col min="4362" max="4608" width="11.42578125" style="430"/>
    <col min="4609" max="4610" width="20.7109375" style="430" customWidth="1"/>
    <col min="4611" max="4611" width="4.85546875" style="430" customWidth="1"/>
    <col min="4612" max="4612" width="8.7109375" style="430" customWidth="1"/>
    <col min="4613" max="4617" width="17.7109375" style="430" customWidth="1"/>
    <col min="4618" max="4864" width="11.42578125" style="430"/>
    <col min="4865" max="4866" width="20.7109375" style="430" customWidth="1"/>
    <col min="4867" max="4867" width="4.85546875" style="430" customWidth="1"/>
    <col min="4868" max="4868" width="8.7109375" style="430" customWidth="1"/>
    <col min="4869" max="4873" width="17.7109375" style="430" customWidth="1"/>
    <col min="4874" max="5120" width="11.42578125" style="430"/>
    <col min="5121" max="5122" width="20.7109375" style="430" customWidth="1"/>
    <col min="5123" max="5123" width="4.85546875" style="430" customWidth="1"/>
    <col min="5124" max="5124" width="8.7109375" style="430" customWidth="1"/>
    <col min="5125" max="5129" width="17.7109375" style="430" customWidth="1"/>
    <col min="5130" max="5376" width="11.42578125" style="430"/>
    <col min="5377" max="5378" width="20.7109375" style="430" customWidth="1"/>
    <col min="5379" max="5379" width="4.85546875" style="430" customWidth="1"/>
    <col min="5380" max="5380" width="8.7109375" style="430" customWidth="1"/>
    <col min="5381" max="5385" width="17.7109375" style="430" customWidth="1"/>
    <col min="5386" max="5632" width="11.42578125" style="430"/>
    <col min="5633" max="5634" width="20.7109375" style="430" customWidth="1"/>
    <col min="5635" max="5635" width="4.85546875" style="430" customWidth="1"/>
    <col min="5636" max="5636" width="8.7109375" style="430" customWidth="1"/>
    <col min="5637" max="5641" width="17.7109375" style="430" customWidth="1"/>
    <col min="5642" max="5888" width="11.42578125" style="430"/>
    <col min="5889" max="5890" width="20.7109375" style="430" customWidth="1"/>
    <col min="5891" max="5891" width="4.85546875" style="430" customWidth="1"/>
    <col min="5892" max="5892" width="8.7109375" style="430" customWidth="1"/>
    <col min="5893" max="5897" width="17.7109375" style="430" customWidth="1"/>
    <col min="5898" max="6144" width="11.42578125" style="430"/>
    <col min="6145" max="6146" width="20.7109375" style="430" customWidth="1"/>
    <col min="6147" max="6147" width="4.85546875" style="430" customWidth="1"/>
    <col min="6148" max="6148" width="8.7109375" style="430" customWidth="1"/>
    <col min="6149" max="6153" width="17.7109375" style="430" customWidth="1"/>
    <col min="6154" max="6400" width="11.42578125" style="430"/>
    <col min="6401" max="6402" width="20.7109375" style="430" customWidth="1"/>
    <col min="6403" max="6403" width="4.85546875" style="430" customWidth="1"/>
    <col min="6404" max="6404" width="8.7109375" style="430" customWidth="1"/>
    <col min="6405" max="6409" width="17.7109375" style="430" customWidth="1"/>
    <col min="6410" max="6656" width="11.42578125" style="430"/>
    <col min="6657" max="6658" width="20.7109375" style="430" customWidth="1"/>
    <col min="6659" max="6659" width="4.85546875" style="430" customWidth="1"/>
    <col min="6660" max="6660" width="8.7109375" style="430" customWidth="1"/>
    <col min="6661" max="6665" width="17.7109375" style="430" customWidth="1"/>
    <col min="6666" max="6912" width="11.42578125" style="430"/>
    <col min="6913" max="6914" width="20.7109375" style="430" customWidth="1"/>
    <col min="6915" max="6915" width="4.85546875" style="430" customWidth="1"/>
    <col min="6916" max="6916" width="8.7109375" style="430" customWidth="1"/>
    <col min="6917" max="6921" width="17.7109375" style="430" customWidth="1"/>
    <col min="6922" max="7168" width="11.42578125" style="430"/>
    <col min="7169" max="7170" width="20.7109375" style="430" customWidth="1"/>
    <col min="7171" max="7171" width="4.85546875" style="430" customWidth="1"/>
    <col min="7172" max="7172" width="8.7109375" style="430" customWidth="1"/>
    <col min="7173" max="7177" width="17.7109375" style="430" customWidth="1"/>
    <col min="7178" max="7424" width="11.42578125" style="430"/>
    <col min="7425" max="7426" width="20.7109375" style="430" customWidth="1"/>
    <col min="7427" max="7427" width="4.85546875" style="430" customWidth="1"/>
    <col min="7428" max="7428" width="8.7109375" style="430" customWidth="1"/>
    <col min="7429" max="7433" width="17.7109375" style="430" customWidth="1"/>
    <col min="7434" max="7680" width="11.42578125" style="430"/>
    <col min="7681" max="7682" width="20.7109375" style="430" customWidth="1"/>
    <col min="7683" max="7683" width="4.85546875" style="430" customWidth="1"/>
    <col min="7684" max="7684" width="8.7109375" style="430" customWidth="1"/>
    <col min="7685" max="7689" width="17.7109375" style="430" customWidth="1"/>
    <col min="7690" max="7936" width="11.42578125" style="430"/>
    <col min="7937" max="7938" width="20.7109375" style="430" customWidth="1"/>
    <col min="7939" max="7939" width="4.85546875" style="430" customWidth="1"/>
    <col min="7940" max="7940" width="8.7109375" style="430" customWidth="1"/>
    <col min="7941" max="7945" width="17.7109375" style="430" customWidth="1"/>
    <col min="7946" max="8192" width="11.42578125" style="430"/>
    <col min="8193" max="8194" width="20.7109375" style="430" customWidth="1"/>
    <col min="8195" max="8195" width="4.85546875" style="430" customWidth="1"/>
    <col min="8196" max="8196" width="8.7109375" style="430" customWidth="1"/>
    <col min="8197" max="8201" width="17.7109375" style="430" customWidth="1"/>
    <col min="8202" max="8448" width="11.42578125" style="430"/>
    <col min="8449" max="8450" width="20.7109375" style="430" customWidth="1"/>
    <col min="8451" max="8451" width="4.85546875" style="430" customWidth="1"/>
    <col min="8452" max="8452" width="8.7109375" style="430" customWidth="1"/>
    <col min="8453" max="8457" width="17.7109375" style="430" customWidth="1"/>
    <col min="8458" max="8704" width="11.42578125" style="430"/>
    <col min="8705" max="8706" width="20.7109375" style="430" customWidth="1"/>
    <col min="8707" max="8707" width="4.85546875" style="430" customWidth="1"/>
    <col min="8708" max="8708" width="8.7109375" style="430" customWidth="1"/>
    <col min="8709" max="8713" width="17.7109375" style="430" customWidth="1"/>
    <col min="8714" max="8960" width="11.42578125" style="430"/>
    <col min="8961" max="8962" width="20.7109375" style="430" customWidth="1"/>
    <col min="8963" max="8963" width="4.85546875" style="430" customWidth="1"/>
    <col min="8964" max="8964" width="8.7109375" style="430" customWidth="1"/>
    <col min="8965" max="8969" width="17.7109375" style="430" customWidth="1"/>
    <col min="8970" max="9216" width="11.42578125" style="430"/>
    <col min="9217" max="9218" width="20.7109375" style="430" customWidth="1"/>
    <col min="9219" max="9219" width="4.85546875" style="430" customWidth="1"/>
    <col min="9220" max="9220" width="8.7109375" style="430" customWidth="1"/>
    <col min="9221" max="9225" width="17.7109375" style="430" customWidth="1"/>
    <col min="9226" max="9472" width="11.42578125" style="430"/>
    <col min="9473" max="9474" width="20.7109375" style="430" customWidth="1"/>
    <col min="9475" max="9475" width="4.85546875" style="430" customWidth="1"/>
    <col min="9476" max="9476" width="8.7109375" style="430" customWidth="1"/>
    <col min="9477" max="9481" width="17.7109375" style="430" customWidth="1"/>
    <col min="9482" max="9728" width="11.42578125" style="430"/>
    <col min="9729" max="9730" width="20.7109375" style="430" customWidth="1"/>
    <col min="9731" max="9731" width="4.85546875" style="430" customWidth="1"/>
    <col min="9732" max="9732" width="8.7109375" style="430" customWidth="1"/>
    <col min="9733" max="9737" width="17.7109375" style="430" customWidth="1"/>
    <col min="9738" max="9984" width="11.42578125" style="430"/>
    <col min="9985" max="9986" width="20.7109375" style="430" customWidth="1"/>
    <col min="9987" max="9987" width="4.85546875" style="430" customWidth="1"/>
    <col min="9988" max="9988" width="8.7109375" style="430" customWidth="1"/>
    <col min="9989" max="9993" width="17.7109375" style="430" customWidth="1"/>
    <col min="9994" max="10240" width="11.42578125" style="430"/>
    <col min="10241" max="10242" width="20.7109375" style="430" customWidth="1"/>
    <col min="10243" max="10243" width="4.85546875" style="430" customWidth="1"/>
    <col min="10244" max="10244" width="8.7109375" style="430" customWidth="1"/>
    <col min="10245" max="10249" width="17.7109375" style="430" customWidth="1"/>
    <col min="10250" max="10496" width="11.42578125" style="430"/>
    <col min="10497" max="10498" width="20.7109375" style="430" customWidth="1"/>
    <col min="10499" max="10499" width="4.85546875" style="430" customWidth="1"/>
    <col min="10500" max="10500" width="8.7109375" style="430" customWidth="1"/>
    <col min="10501" max="10505" width="17.7109375" style="430" customWidth="1"/>
    <col min="10506" max="10752" width="11.42578125" style="430"/>
    <col min="10753" max="10754" width="20.7109375" style="430" customWidth="1"/>
    <col min="10755" max="10755" width="4.85546875" style="430" customWidth="1"/>
    <col min="10756" max="10756" width="8.7109375" style="430" customWidth="1"/>
    <col min="10757" max="10761" width="17.7109375" style="430" customWidth="1"/>
    <col min="10762" max="11008" width="11.42578125" style="430"/>
    <col min="11009" max="11010" width="20.7109375" style="430" customWidth="1"/>
    <col min="11011" max="11011" width="4.85546875" style="430" customWidth="1"/>
    <col min="11012" max="11012" width="8.7109375" style="430" customWidth="1"/>
    <col min="11013" max="11017" width="17.7109375" style="430" customWidth="1"/>
    <col min="11018" max="11264" width="11.42578125" style="430"/>
    <col min="11265" max="11266" width="20.7109375" style="430" customWidth="1"/>
    <col min="11267" max="11267" width="4.85546875" style="430" customWidth="1"/>
    <col min="11268" max="11268" width="8.7109375" style="430" customWidth="1"/>
    <col min="11269" max="11273" width="17.7109375" style="430" customWidth="1"/>
    <col min="11274" max="11520" width="11.42578125" style="430"/>
    <col min="11521" max="11522" width="20.7109375" style="430" customWidth="1"/>
    <col min="11523" max="11523" width="4.85546875" style="430" customWidth="1"/>
    <col min="11524" max="11524" width="8.7109375" style="430" customWidth="1"/>
    <col min="11525" max="11529" width="17.7109375" style="430" customWidth="1"/>
    <col min="11530" max="11776" width="11.42578125" style="430"/>
    <col min="11777" max="11778" width="20.7109375" style="430" customWidth="1"/>
    <col min="11779" max="11779" width="4.85546875" style="430" customWidth="1"/>
    <col min="11780" max="11780" width="8.7109375" style="430" customWidth="1"/>
    <col min="11781" max="11785" width="17.7109375" style="430" customWidth="1"/>
    <col min="11786" max="12032" width="11.42578125" style="430"/>
    <col min="12033" max="12034" width="20.7109375" style="430" customWidth="1"/>
    <col min="12035" max="12035" width="4.85546875" style="430" customWidth="1"/>
    <col min="12036" max="12036" width="8.7109375" style="430" customWidth="1"/>
    <col min="12037" max="12041" width="17.7109375" style="430" customWidth="1"/>
    <col min="12042" max="12288" width="11.42578125" style="430"/>
    <col min="12289" max="12290" width="20.7109375" style="430" customWidth="1"/>
    <col min="12291" max="12291" width="4.85546875" style="430" customWidth="1"/>
    <col min="12292" max="12292" width="8.7109375" style="430" customWidth="1"/>
    <col min="12293" max="12297" width="17.7109375" style="430" customWidth="1"/>
    <col min="12298" max="12544" width="11.42578125" style="430"/>
    <col min="12545" max="12546" width="20.7109375" style="430" customWidth="1"/>
    <col min="12547" max="12547" width="4.85546875" style="430" customWidth="1"/>
    <col min="12548" max="12548" width="8.7109375" style="430" customWidth="1"/>
    <col min="12549" max="12553" width="17.7109375" style="430" customWidth="1"/>
    <col min="12554" max="12800" width="11.42578125" style="430"/>
    <col min="12801" max="12802" width="20.7109375" style="430" customWidth="1"/>
    <col min="12803" max="12803" width="4.85546875" style="430" customWidth="1"/>
    <col min="12804" max="12804" width="8.7109375" style="430" customWidth="1"/>
    <col min="12805" max="12809" width="17.7109375" style="430" customWidth="1"/>
    <col min="12810" max="13056" width="11.42578125" style="430"/>
    <col min="13057" max="13058" width="20.7109375" style="430" customWidth="1"/>
    <col min="13059" max="13059" width="4.85546875" style="430" customWidth="1"/>
    <col min="13060" max="13060" width="8.7109375" style="430" customWidth="1"/>
    <col min="13061" max="13065" width="17.7109375" style="430" customWidth="1"/>
    <col min="13066" max="13312" width="11.42578125" style="430"/>
    <col min="13313" max="13314" width="20.7109375" style="430" customWidth="1"/>
    <col min="13315" max="13315" width="4.85546875" style="430" customWidth="1"/>
    <col min="13316" max="13316" width="8.7109375" style="430" customWidth="1"/>
    <col min="13317" max="13321" width="17.7109375" style="430" customWidth="1"/>
    <col min="13322" max="13568" width="11.42578125" style="430"/>
    <col min="13569" max="13570" width="20.7109375" style="430" customWidth="1"/>
    <col min="13571" max="13571" width="4.85546875" style="430" customWidth="1"/>
    <col min="13572" max="13572" width="8.7109375" style="430" customWidth="1"/>
    <col min="13573" max="13577" width="17.7109375" style="430" customWidth="1"/>
    <col min="13578" max="13824" width="11.42578125" style="430"/>
    <col min="13825" max="13826" width="20.7109375" style="430" customWidth="1"/>
    <col min="13827" max="13827" width="4.85546875" style="430" customWidth="1"/>
    <col min="13828" max="13828" width="8.7109375" style="430" customWidth="1"/>
    <col min="13829" max="13833" width="17.7109375" style="430" customWidth="1"/>
    <col min="13834" max="14080" width="11.42578125" style="430"/>
    <col min="14081" max="14082" width="20.7109375" style="430" customWidth="1"/>
    <col min="14083" max="14083" width="4.85546875" style="430" customWidth="1"/>
    <col min="14084" max="14084" width="8.7109375" style="430" customWidth="1"/>
    <col min="14085" max="14089" width="17.7109375" style="430" customWidth="1"/>
    <col min="14090" max="14336" width="11.42578125" style="430"/>
    <col min="14337" max="14338" width="20.7109375" style="430" customWidth="1"/>
    <col min="14339" max="14339" width="4.85546875" style="430" customWidth="1"/>
    <col min="14340" max="14340" width="8.7109375" style="430" customWidth="1"/>
    <col min="14341" max="14345" width="17.7109375" style="430" customWidth="1"/>
    <col min="14346" max="14592" width="11.42578125" style="430"/>
    <col min="14593" max="14594" width="20.7109375" style="430" customWidth="1"/>
    <col min="14595" max="14595" width="4.85546875" style="430" customWidth="1"/>
    <col min="14596" max="14596" width="8.7109375" style="430" customWidth="1"/>
    <col min="14597" max="14601" width="17.7109375" style="430" customWidth="1"/>
    <col min="14602" max="14848" width="11.42578125" style="430"/>
    <col min="14849" max="14850" width="20.7109375" style="430" customWidth="1"/>
    <col min="14851" max="14851" width="4.85546875" style="430" customWidth="1"/>
    <col min="14852" max="14852" width="8.7109375" style="430" customWidth="1"/>
    <col min="14853" max="14857" width="17.7109375" style="430" customWidth="1"/>
    <col min="14858" max="15104" width="11.42578125" style="430"/>
    <col min="15105" max="15106" width="20.7109375" style="430" customWidth="1"/>
    <col min="15107" max="15107" width="4.85546875" style="430" customWidth="1"/>
    <col min="15108" max="15108" width="8.7109375" style="430" customWidth="1"/>
    <col min="15109" max="15113" width="17.7109375" style="430" customWidth="1"/>
    <col min="15114" max="15360" width="11.42578125" style="430"/>
    <col min="15361" max="15362" width="20.7109375" style="430" customWidth="1"/>
    <col min="15363" max="15363" width="4.85546875" style="430" customWidth="1"/>
    <col min="15364" max="15364" width="8.7109375" style="430" customWidth="1"/>
    <col min="15365" max="15369" width="17.7109375" style="430" customWidth="1"/>
    <col min="15370" max="15616" width="11.42578125" style="430"/>
    <col min="15617" max="15618" width="20.7109375" style="430" customWidth="1"/>
    <col min="15619" max="15619" width="4.85546875" style="430" customWidth="1"/>
    <col min="15620" max="15620" width="8.7109375" style="430" customWidth="1"/>
    <col min="15621" max="15625" width="17.7109375" style="430" customWidth="1"/>
    <col min="15626" max="15872" width="11.42578125" style="430"/>
    <col min="15873" max="15874" width="20.7109375" style="430" customWidth="1"/>
    <col min="15875" max="15875" width="4.85546875" style="430" customWidth="1"/>
    <col min="15876" max="15876" width="8.7109375" style="430" customWidth="1"/>
    <col min="15877" max="15881" width="17.7109375" style="430" customWidth="1"/>
    <col min="15882" max="16128" width="11.42578125" style="430"/>
    <col min="16129" max="16130" width="20.7109375" style="430" customWidth="1"/>
    <col min="16131" max="16131" width="4.85546875" style="430" customWidth="1"/>
    <col min="16132" max="16132" width="8.7109375" style="430" customWidth="1"/>
    <col min="16133" max="16137" width="17.7109375" style="430" customWidth="1"/>
    <col min="16138" max="16384" width="11.42578125" style="430"/>
  </cols>
  <sheetData>
    <row r="1" spans="1:10" s="379" customFormat="1" ht="21.95" customHeight="1">
      <c r="A1" s="882" t="s">
        <v>0</v>
      </c>
      <c r="B1" s="882" t="s">
        <v>1</v>
      </c>
      <c r="C1" s="882" t="s">
        <v>2</v>
      </c>
      <c r="D1" s="883" t="s">
        <v>3</v>
      </c>
      <c r="E1" s="424" t="s">
        <v>4</v>
      </c>
      <c r="F1" s="424" t="s">
        <v>7</v>
      </c>
      <c r="G1" s="424" t="s">
        <v>728</v>
      </c>
      <c r="H1" s="883" t="s">
        <v>729</v>
      </c>
      <c r="I1" s="882" t="s">
        <v>10</v>
      </c>
    </row>
    <row r="2" spans="1:10" s="379" customFormat="1" ht="21.95" customHeight="1">
      <c r="A2" s="882"/>
      <c r="B2" s="882"/>
      <c r="C2" s="882"/>
      <c r="D2" s="883"/>
      <c r="E2" s="424" t="s">
        <v>5</v>
      </c>
      <c r="F2" s="424" t="s">
        <v>5</v>
      </c>
      <c r="G2" s="424" t="s">
        <v>5</v>
      </c>
      <c r="H2" s="883"/>
      <c r="I2" s="882"/>
    </row>
    <row r="3" spans="1:10" ht="17.25" customHeight="1">
      <c r="A3" s="425" t="s">
        <v>197</v>
      </c>
      <c r="B3" s="425"/>
      <c r="C3" s="426" t="s">
        <v>167</v>
      </c>
      <c r="D3" s="427">
        <v>1</v>
      </c>
      <c r="E3" s="428">
        <f>일위대가표!E25</f>
        <v>53766</v>
      </c>
      <c r="F3" s="428">
        <f>일위대가표!G25</f>
        <v>348733</v>
      </c>
      <c r="G3" s="428">
        <f>일위대가표!I25</f>
        <v>0</v>
      </c>
      <c r="H3" s="428">
        <f>E3+F3+G3</f>
        <v>402499</v>
      </c>
      <c r="I3" s="423" t="str">
        <f>일위대가표!A1</f>
        <v>일위01호표</v>
      </c>
      <c r="J3" s="429"/>
    </row>
    <row r="4" spans="1:10" ht="17.25" customHeight="1">
      <c r="A4" s="425" t="s">
        <v>751</v>
      </c>
      <c r="B4" s="425" t="s">
        <v>730</v>
      </c>
      <c r="C4" s="426" t="s">
        <v>165</v>
      </c>
      <c r="D4" s="427">
        <v>1</v>
      </c>
      <c r="E4" s="428">
        <f>일위대가표!E50</f>
        <v>382757</v>
      </c>
      <c r="F4" s="428">
        <f>일위대가표!G50</f>
        <v>258201</v>
      </c>
      <c r="G4" s="428">
        <f>일위대가표!I50</f>
        <v>56777</v>
      </c>
      <c r="H4" s="428">
        <f t="shared" ref="H4:H7" si="0">E4+F4+G4</f>
        <v>697735</v>
      </c>
      <c r="I4" s="423" t="str">
        <f>일위대가표!A26</f>
        <v>일위02호표</v>
      </c>
      <c r="J4" s="429"/>
    </row>
    <row r="5" spans="1:10" ht="17.25" customHeight="1">
      <c r="A5" s="425" t="s">
        <v>916</v>
      </c>
      <c r="B5" s="425" t="s">
        <v>917</v>
      </c>
      <c r="C5" s="426" t="s">
        <v>57</v>
      </c>
      <c r="D5" s="427">
        <v>1</v>
      </c>
      <c r="E5" s="428">
        <f>일위대가표!E74</f>
        <v>4198</v>
      </c>
      <c r="F5" s="428">
        <f>일위대가표!G74</f>
        <v>16965</v>
      </c>
      <c r="G5" s="428">
        <f>일위대가표!I74</f>
        <v>930</v>
      </c>
      <c r="H5" s="428">
        <f t="shared" si="0"/>
        <v>22093</v>
      </c>
      <c r="I5" s="423" t="str">
        <f>일위대가표!A51</f>
        <v>일위03호표</v>
      </c>
      <c r="J5" s="429"/>
    </row>
    <row r="6" spans="1:10" ht="17.25" customHeight="1">
      <c r="A6" s="425" t="s">
        <v>1013</v>
      </c>
      <c r="B6" s="425" t="s">
        <v>1006</v>
      </c>
      <c r="C6" s="426" t="s">
        <v>898</v>
      </c>
      <c r="D6" s="427">
        <v>1</v>
      </c>
      <c r="E6" s="428">
        <f>일위대가표!E122</f>
        <v>709000</v>
      </c>
      <c r="F6" s="428">
        <f>일위대가표!G122</f>
        <v>2001070</v>
      </c>
      <c r="G6" s="428">
        <f>일위대가표!I122</f>
        <v>0</v>
      </c>
      <c r="H6" s="428">
        <f t="shared" si="0"/>
        <v>2710070</v>
      </c>
      <c r="I6" s="423" t="str">
        <f>일위대가표!A75</f>
        <v>일위04호표</v>
      </c>
      <c r="J6" s="429"/>
    </row>
    <row r="7" spans="1:10" ht="17.25" customHeight="1">
      <c r="A7" s="425" t="s">
        <v>1039</v>
      </c>
      <c r="B7" s="425" t="s">
        <v>1042</v>
      </c>
      <c r="C7" s="426" t="s">
        <v>898</v>
      </c>
      <c r="D7" s="427">
        <v>1</v>
      </c>
      <c r="E7" s="428">
        <f>일위대가표!E170</f>
        <v>618000</v>
      </c>
      <c r="F7" s="428">
        <f>일위대가표!G170</f>
        <v>1366230</v>
      </c>
      <c r="G7" s="428">
        <f>일위대가표!I170</f>
        <v>0</v>
      </c>
      <c r="H7" s="428">
        <f t="shared" si="0"/>
        <v>1984230</v>
      </c>
      <c r="I7" s="423" t="str">
        <f>일위대가표!A123</f>
        <v>일위05호표</v>
      </c>
      <c r="J7" s="429"/>
    </row>
    <row r="8" spans="1:10" ht="17.25" customHeight="1">
      <c r="A8" s="425"/>
      <c r="B8" s="425"/>
      <c r="C8" s="426"/>
      <c r="D8" s="427"/>
      <c r="E8" s="428"/>
      <c r="F8" s="428"/>
      <c r="G8" s="428"/>
      <c r="H8" s="428"/>
      <c r="I8" s="423"/>
      <c r="J8" s="429"/>
    </row>
    <row r="9" spans="1:10" ht="17.25" customHeight="1">
      <c r="A9" s="425"/>
      <c r="B9" s="425"/>
      <c r="C9" s="426"/>
      <c r="D9" s="427"/>
      <c r="E9" s="428"/>
      <c r="F9" s="428"/>
      <c r="G9" s="428"/>
      <c r="H9" s="428"/>
      <c r="I9" s="423"/>
      <c r="J9" s="429"/>
    </row>
    <row r="10" spans="1:10" ht="17.25" customHeight="1">
      <c r="A10" s="425"/>
      <c r="B10" s="425"/>
      <c r="C10" s="426"/>
      <c r="D10" s="427"/>
      <c r="E10" s="428"/>
      <c r="F10" s="428"/>
      <c r="G10" s="428"/>
      <c r="H10" s="428"/>
      <c r="I10" s="423"/>
      <c r="J10" s="429"/>
    </row>
    <row r="11" spans="1:10" ht="17.25" customHeight="1">
      <c r="A11" s="425"/>
      <c r="B11" s="425"/>
      <c r="C11" s="426"/>
      <c r="D11" s="427"/>
      <c r="E11" s="428"/>
      <c r="F11" s="428"/>
      <c r="G11" s="428"/>
      <c r="H11" s="428"/>
      <c r="I11" s="423"/>
      <c r="J11" s="429"/>
    </row>
    <row r="12" spans="1:10" ht="17.25" customHeight="1">
      <c r="A12" s="425"/>
      <c r="B12" s="425"/>
      <c r="C12" s="426"/>
      <c r="D12" s="427"/>
      <c r="E12" s="428"/>
      <c r="F12" s="428"/>
      <c r="G12" s="428"/>
      <c r="H12" s="428"/>
      <c r="I12" s="423"/>
      <c r="J12" s="429"/>
    </row>
    <row r="13" spans="1:10" ht="17.25" customHeight="1">
      <c r="A13" s="425"/>
      <c r="B13" s="425"/>
      <c r="C13" s="426"/>
      <c r="D13" s="427"/>
      <c r="E13" s="428"/>
      <c r="F13" s="428"/>
      <c r="G13" s="428"/>
      <c r="H13" s="428"/>
      <c r="I13" s="423"/>
      <c r="J13" s="429"/>
    </row>
    <row r="14" spans="1:10" ht="17.25" customHeight="1">
      <c r="A14" s="425"/>
      <c r="B14" s="425"/>
      <c r="C14" s="426"/>
      <c r="D14" s="431"/>
      <c r="E14" s="432"/>
      <c r="F14" s="432"/>
      <c r="G14" s="431"/>
      <c r="H14" s="428"/>
      <c r="I14" s="399"/>
    </row>
    <row r="15" spans="1:10" ht="17.25" customHeight="1">
      <c r="A15" s="425"/>
      <c r="B15" s="425"/>
      <c r="C15" s="426"/>
      <c r="D15" s="431"/>
      <c r="E15" s="432"/>
      <c r="F15" s="432"/>
      <c r="G15" s="431"/>
      <c r="H15" s="428"/>
      <c r="I15" s="399"/>
    </row>
    <row r="16" spans="1:10" ht="17.25" customHeight="1">
      <c r="A16" s="425"/>
      <c r="B16" s="425"/>
      <c r="C16" s="426"/>
      <c r="D16" s="431"/>
      <c r="E16" s="432"/>
      <c r="F16" s="432"/>
      <c r="G16" s="431"/>
      <c r="H16" s="428"/>
      <c r="I16" s="399"/>
    </row>
    <row r="17" spans="1:9" ht="17.25" customHeight="1">
      <c r="A17" s="425"/>
      <c r="B17" s="425"/>
      <c r="C17" s="426"/>
      <c r="D17" s="431"/>
      <c r="E17" s="432"/>
      <c r="F17" s="432"/>
      <c r="G17" s="431"/>
      <c r="H17" s="428"/>
      <c r="I17" s="399"/>
    </row>
    <row r="18" spans="1:9" ht="17.25" customHeight="1">
      <c r="A18" s="425"/>
      <c r="B18" s="425"/>
      <c r="C18" s="426"/>
      <c r="D18" s="431"/>
      <c r="E18" s="432"/>
      <c r="F18" s="432"/>
      <c r="G18" s="431"/>
      <c r="H18" s="428"/>
      <c r="I18" s="399"/>
    </row>
    <row r="19" spans="1:9" ht="17.25" customHeight="1">
      <c r="A19" s="425"/>
      <c r="B19" s="425"/>
      <c r="C19" s="426"/>
      <c r="D19" s="431"/>
      <c r="E19" s="432"/>
      <c r="F19" s="432"/>
      <c r="G19" s="431"/>
      <c r="H19" s="428"/>
      <c r="I19" s="399"/>
    </row>
    <row r="20" spans="1:9" ht="17.25" customHeight="1">
      <c r="A20" s="425"/>
      <c r="B20" s="425"/>
      <c r="C20" s="426"/>
      <c r="D20" s="431"/>
      <c r="E20" s="432"/>
      <c r="F20" s="432"/>
      <c r="G20" s="431"/>
      <c r="H20" s="428"/>
      <c r="I20" s="399"/>
    </row>
    <row r="21" spans="1:9" ht="17.25" customHeight="1">
      <c r="A21" s="425"/>
      <c r="B21" s="425"/>
      <c r="C21" s="426"/>
      <c r="D21" s="431"/>
      <c r="E21" s="432"/>
      <c r="F21" s="432"/>
      <c r="G21" s="431"/>
      <c r="H21" s="428"/>
      <c r="I21" s="399"/>
    </row>
    <row r="22" spans="1:9" ht="17.25" customHeight="1">
      <c r="A22" s="425"/>
      <c r="B22" s="425"/>
      <c r="C22" s="426"/>
      <c r="D22" s="431"/>
      <c r="E22" s="432"/>
      <c r="F22" s="432"/>
      <c r="G22" s="431"/>
      <c r="H22" s="428"/>
      <c r="I22" s="399"/>
    </row>
    <row r="23" spans="1:9" ht="17.25" customHeight="1">
      <c r="A23" s="425"/>
      <c r="B23" s="425"/>
      <c r="C23" s="426"/>
      <c r="D23" s="431"/>
      <c r="E23" s="432"/>
      <c r="F23" s="432"/>
      <c r="G23" s="431"/>
      <c r="H23" s="428"/>
      <c r="I23" s="399"/>
    </row>
    <row r="24" spans="1:9" ht="17.25" customHeight="1">
      <c r="A24" s="425"/>
      <c r="B24" s="425"/>
      <c r="C24" s="426"/>
      <c r="D24" s="431"/>
      <c r="E24" s="432"/>
      <c r="F24" s="432"/>
      <c r="G24" s="432"/>
      <c r="H24" s="428">
        <f>TRUNC(E24+F24+G24,0)</f>
        <v>0</v>
      </c>
      <c r="I24" s="399"/>
    </row>
    <row r="25" spans="1:9" ht="17.25" customHeight="1">
      <c r="A25" s="425"/>
      <c r="B25" s="425"/>
      <c r="C25" s="426"/>
      <c r="D25" s="431"/>
      <c r="E25" s="432"/>
      <c r="F25" s="432"/>
      <c r="G25" s="432"/>
      <c r="H25" s="428"/>
      <c r="I25" s="399"/>
    </row>
    <row r="26" spans="1:9" ht="17.25" customHeight="1">
      <c r="A26" s="425"/>
      <c r="B26" s="425"/>
      <c r="C26" s="426"/>
      <c r="D26" s="431"/>
      <c r="E26" s="432"/>
      <c r="F26" s="432"/>
      <c r="G26" s="432"/>
      <c r="H26" s="428"/>
      <c r="I26" s="399"/>
    </row>
    <row r="27" spans="1:9" ht="21.95" customHeight="1"/>
    <row r="28" spans="1:9" ht="21.95" customHeight="1"/>
  </sheetData>
  <mergeCells count="6">
    <mergeCell ref="I1:I2"/>
    <mergeCell ref="A1:A2"/>
    <mergeCell ref="B1:B2"/>
    <mergeCell ref="C1:C2"/>
    <mergeCell ref="D1:D2"/>
    <mergeCell ref="H1:H2"/>
  </mergeCells>
  <phoneticPr fontId="3" type="noConversion"/>
  <printOptions gridLines="1"/>
  <pageMargins left="1.0629921259842521" right="0.31496062992125984" top="1.06" bottom="0.46" header="0.68" footer="0.39"/>
  <pageSetup paperSize="9" orientation="landscape" r:id="rId1"/>
  <headerFooter alignWithMargins="0">
    <oddHeader>&amp;C&amp;"굴림체,굵게"&amp;14&amp;A</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8"/>
  <dimension ref="A1:O21"/>
  <sheetViews>
    <sheetView showGridLines="0" showZeros="0" view="pageBreakPreview" zoomScaleNormal="90" zoomScaleSheetLayoutView="100" workbookViewId="0">
      <selection activeCell="Q34" sqref="Q34"/>
    </sheetView>
  </sheetViews>
  <sheetFormatPr defaultRowHeight="20.100000000000001" customHeight="1"/>
  <cols>
    <col min="1" max="15" width="10.28515625" style="2" customWidth="1"/>
    <col min="16" max="256" width="9.140625" style="6"/>
    <col min="257" max="271" width="10.28515625" style="6" customWidth="1"/>
    <col min="272" max="512" width="9.140625" style="6"/>
    <col min="513" max="527" width="10.28515625" style="6" customWidth="1"/>
    <col min="528" max="768" width="9.140625" style="6"/>
    <col min="769" max="783" width="10.28515625" style="6" customWidth="1"/>
    <col min="784" max="1024" width="9.140625" style="6"/>
    <col min="1025" max="1039" width="10.28515625" style="6" customWidth="1"/>
    <col min="1040" max="1280" width="9.140625" style="6"/>
    <col min="1281" max="1295" width="10.28515625" style="6" customWidth="1"/>
    <col min="1296" max="1536" width="9.140625" style="6"/>
    <col min="1537" max="1551" width="10.28515625" style="6" customWidth="1"/>
    <col min="1552" max="1792" width="9.140625" style="6"/>
    <col min="1793" max="1807" width="10.28515625" style="6" customWidth="1"/>
    <col min="1808" max="2048" width="9.140625" style="6"/>
    <col min="2049" max="2063" width="10.28515625" style="6" customWidth="1"/>
    <col min="2064" max="2304" width="9.140625" style="6"/>
    <col min="2305" max="2319" width="10.28515625" style="6" customWidth="1"/>
    <col min="2320" max="2560" width="9.140625" style="6"/>
    <col min="2561" max="2575" width="10.28515625" style="6" customWidth="1"/>
    <col min="2576" max="2816" width="9.140625" style="6"/>
    <col min="2817" max="2831" width="10.28515625" style="6" customWidth="1"/>
    <col min="2832" max="3072" width="9.140625" style="6"/>
    <col min="3073" max="3087" width="10.28515625" style="6" customWidth="1"/>
    <col min="3088" max="3328" width="9.140625" style="6"/>
    <col min="3329" max="3343" width="10.28515625" style="6" customWidth="1"/>
    <col min="3344" max="3584" width="9.140625" style="6"/>
    <col min="3585" max="3599" width="10.28515625" style="6" customWidth="1"/>
    <col min="3600" max="3840" width="9.140625" style="6"/>
    <col min="3841" max="3855" width="10.28515625" style="6" customWidth="1"/>
    <col min="3856" max="4096" width="9.140625" style="6"/>
    <col min="4097" max="4111" width="10.28515625" style="6" customWidth="1"/>
    <col min="4112" max="4352" width="9.140625" style="6"/>
    <col min="4353" max="4367" width="10.28515625" style="6" customWidth="1"/>
    <col min="4368" max="4608" width="9.140625" style="6"/>
    <col min="4609" max="4623" width="10.28515625" style="6" customWidth="1"/>
    <col min="4624" max="4864" width="9.140625" style="6"/>
    <col min="4865" max="4879" width="10.28515625" style="6" customWidth="1"/>
    <col min="4880" max="5120" width="9.140625" style="6"/>
    <col min="5121" max="5135" width="10.28515625" style="6" customWidth="1"/>
    <col min="5136" max="5376" width="9.140625" style="6"/>
    <col min="5377" max="5391" width="10.28515625" style="6" customWidth="1"/>
    <col min="5392" max="5632" width="9.140625" style="6"/>
    <col min="5633" max="5647" width="10.28515625" style="6" customWidth="1"/>
    <col min="5648" max="5888" width="9.140625" style="6"/>
    <col min="5889" max="5903" width="10.28515625" style="6" customWidth="1"/>
    <col min="5904" max="6144" width="9.140625" style="6"/>
    <col min="6145" max="6159" width="10.28515625" style="6" customWidth="1"/>
    <col min="6160" max="6400" width="9.140625" style="6"/>
    <col min="6401" max="6415" width="10.28515625" style="6" customWidth="1"/>
    <col min="6416" max="6656" width="9.140625" style="6"/>
    <col min="6657" max="6671" width="10.28515625" style="6" customWidth="1"/>
    <col min="6672" max="6912" width="9.140625" style="6"/>
    <col min="6913" max="6927" width="10.28515625" style="6" customWidth="1"/>
    <col min="6928" max="7168" width="9.140625" style="6"/>
    <col min="7169" max="7183" width="10.28515625" style="6" customWidth="1"/>
    <col min="7184" max="7424" width="9.140625" style="6"/>
    <col min="7425" max="7439" width="10.28515625" style="6" customWidth="1"/>
    <col min="7440" max="7680" width="9.140625" style="6"/>
    <col min="7681" max="7695" width="10.28515625" style="6" customWidth="1"/>
    <col min="7696" max="7936" width="9.140625" style="6"/>
    <col min="7937" max="7951" width="10.28515625" style="6" customWidth="1"/>
    <col min="7952" max="8192" width="9.140625" style="6"/>
    <col min="8193" max="8207" width="10.28515625" style="6" customWidth="1"/>
    <col min="8208" max="8448" width="9.140625" style="6"/>
    <col min="8449" max="8463" width="10.28515625" style="6" customWidth="1"/>
    <col min="8464" max="8704" width="9.140625" style="6"/>
    <col min="8705" max="8719" width="10.28515625" style="6" customWidth="1"/>
    <col min="8720" max="8960" width="9.140625" style="6"/>
    <col min="8961" max="8975" width="10.28515625" style="6" customWidth="1"/>
    <col min="8976" max="9216" width="9.140625" style="6"/>
    <col min="9217" max="9231" width="10.28515625" style="6" customWidth="1"/>
    <col min="9232" max="9472" width="9.140625" style="6"/>
    <col min="9473" max="9487" width="10.28515625" style="6" customWidth="1"/>
    <col min="9488" max="9728" width="9.140625" style="6"/>
    <col min="9729" max="9743" width="10.28515625" style="6" customWidth="1"/>
    <col min="9744" max="9984" width="9.140625" style="6"/>
    <col min="9985" max="9999" width="10.28515625" style="6" customWidth="1"/>
    <col min="10000" max="10240" width="9.140625" style="6"/>
    <col min="10241" max="10255" width="10.28515625" style="6" customWidth="1"/>
    <col min="10256" max="10496" width="9.140625" style="6"/>
    <col min="10497" max="10511" width="10.28515625" style="6" customWidth="1"/>
    <col min="10512" max="10752" width="9.140625" style="6"/>
    <col min="10753" max="10767" width="10.28515625" style="6" customWidth="1"/>
    <col min="10768" max="11008" width="9.140625" style="6"/>
    <col min="11009" max="11023" width="10.28515625" style="6" customWidth="1"/>
    <col min="11024" max="11264" width="9.140625" style="6"/>
    <col min="11265" max="11279" width="10.28515625" style="6" customWidth="1"/>
    <col min="11280" max="11520" width="9.140625" style="6"/>
    <col min="11521" max="11535" width="10.28515625" style="6" customWidth="1"/>
    <col min="11536" max="11776" width="9.140625" style="6"/>
    <col min="11777" max="11791" width="10.28515625" style="6" customWidth="1"/>
    <col min="11792" max="12032" width="9.140625" style="6"/>
    <col min="12033" max="12047" width="10.28515625" style="6" customWidth="1"/>
    <col min="12048" max="12288" width="9.140625" style="6"/>
    <col min="12289" max="12303" width="10.28515625" style="6" customWidth="1"/>
    <col min="12304" max="12544" width="9.140625" style="6"/>
    <col min="12545" max="12559" width="10.28515625" style="6" customWidth="1"/>
    <col min="12560" max="12800" width="9.140625" style="6"/>
    <col min="12801" max="12815" width="10.28515625" style="6" customWidth="1"/>
    <col min="12816" max="13056" width="9.140625" style="6"/>
    <col min="13057" max="13071" width="10.28515625" style="6" customWidth="1"/>
    <col min="13072" max="13312" width="9.140625" style="6"/>
    <col min="13313" max="13327" width="10.28515625" style="6" customWidth="1"/>
    <col min="13328" max="13568" width="9.140625" style="6"/>
    <col min="13569" max="13583" width="10.28515625" style="6" customWidth="1"/>
    <col min="13584" max="13824" width="9.140625" style="6"/>
    <col min="13825" max="13839" width="10.28515625" style="6" customWidth="1"/>
    <col min="13840" max="14080" width="9.140625" style="6"/>
    <col min="14081" max="14095" width="10.28515625" style="6" customWidth="1"/>
    <col min="14096" max="14336" width="9.140625" style="6"/>
    <col min="14337" max="14351" width="10.28515625" style="6" customWidth="1"/>
    <col min="14352" max="14592" width="9.140625" style="6"/>
    <col min="14593" max="14607" width="10.28515625" style="6" customWidth="1"/>
    <col min="14608" max="14848" width="9.140625" style="6"/>
    <col min="14849" max="14863" width="10.28515625" style="6" customWidth="1"/>
    <col min="14864" max="15104" width="9.140625" style="6"/>
    <col min="15105" max="15119" width="10.28515625" style="6" customWidth="1"/>
    <col min="15120" max="15360" width="9.140625" style="6"/>
    <col min="15361" max="15375" width="10.28515625" style="6" customWidth="1"/>
    <col min="15376" max="15616" width="9.140625" style="6"/>
    <col min="15617" max="15631" width="10.28515625" style="6" customWidth="1"/>
    <col min="15632" max="15872" width="9.140625" style="6"/>
    <col min="15873" max="15887" width="10.28515625" style="6" customWidth="1"/>
    <col min="15888" max="16128" width="9.140625" style="6"/>
    <col min="16129" max="16143" width="10.28515625" style="6" customWidth="1"/>
    <col min="16144" max="16384" width="9.140625" style="6"/>
  </cols>
  <sheetData>
    <row r="1" spans="1:15" s="2" customFormat="1" ht="24.95" customHeight="1">
      <c r="A1" s="1"/>
      <c r="B1" s="1"/>
      <c r="C1" s="1"/>
      <c r="D1" s="1"/>
      <c r="E1" s="1"/>
      <c r="F1" s="1"/>
      <c r="G1" s="1"/>
      <c r="H1" s="1"/>
      <c r="I1" s="1"/>
      <c r="J1" s="1"/>
      <c r="K1" s="1"/>
      <c r="L1" s="1"/>
      <c r="M1" s="1"/>
      <c r="N1" s="1"/>
      <c r="O1" s="1"/>
    </row>
    <row r="2" spans="1:15" s="2" customFormat="1" ht="24.95" customHeight="1">
      <c r="A2" s="7"/>
      <c r="B2" s="3" t="s">
        <v>203</v>
      </c>
      <c r="C2" s="3" t="s">
        <v>895</v>
      </c>
      <c r="D2" s="8"/>
      <c r="E2" s="7"/>
      <c r="F2" s="7"/>
      <c r="G2" s="7"/>
      <c r="H2" s="7"/>
      <c r="I2" s="7"/>
      <c r="J2" s="7"/>
      <c r="K2" s="7"/>
      <c r="L2" s="7"/>
      <c r="M2" s="7"/>
      <c r="N2" s="7"/>
      <c r="O2" s="7"/>
    </row>
    <row r="3" spans="1:15" s="2" customFormat="1" ht="24.95" customHeight="1">
      <c r="A3" s="7"/>
      <c r="B3" s="9"/>
      <c r="C3" s="9"/>
      <c r="D3" s="8"/>
      <c r="E3" s="7"/>
      <c r="F3" s="7"/>
      <c r="G3" s="7"/>
      <c r="H3" s="7"/>
      <c r="I3" s="7"/>
      <c r="J3" s="7"/>
      <c r="K3" s="7"/>
      <c r="L3" s="7"/>
      <c r="M3" s="7"/>
      <c r="N3" s="7"/>
      <c r="O3" s="7"/>
    </row>
    <row r="4" spans="1:15" s="2" customFormat="1" ht="24.95" customHeight="1">
      <c r="A4" s="7"/>
      <c r="B4" s="7"/>
      <c r="C4" s="7"/>
      <c r="D4" s="7"/>
      <c r="E4" s="7"/>
      <c r="F4" s="7"/>
      <c r="G4" s="7"/>
      <c r="H4" s="7"/>
      <c r="I4" s="7"/>
      <c r="J4" s="7"/>
      <c r="K4" s="7"/>
      <c r="L4" s="7"/>
      <c r="M4" s="7"/>
      <c r="N4" s="7"/>
      <c r="O4" s="7"/>
    </row>
    <row r="5" spans="1:15" s="2" customFormat="1" ht="24.95" customHeight="1">
      <c r="A5" s="885" t="s">
        <v>204</v>
      </c>
      <c r="B5" s="885"/>
      <c r="C5" s="885"/>
      <c r="D5" s="885"/>
      <c r="E5" s="885"/>
      <c r="F5" s="885"/>
      <c r="G5" s="885"/>
      <c r="H5" s="885"/>
      <c r="I5" s="885"/>
      <c r="J5" s="885"/>
      <c r="K5" s="885"/>
      <c r="L5" s="885"/>
      <c r="M5" s="885"/>
      <c r="N5" s="885"/>
      <c r="O5" s="885"/>
    </row>
    <row r="6" spans="1:15" s="2" customFormat="1" ht="24.95" customHeight="1">
      <c r="A6" s="885"/>
      <c r="B6" s="885"/>
      <c r="C6" s="885"/>
      <c r="D6" s="885"/>
      <c r="E6" s="885"/>
      <c r="F6" s="885"/>
      <c r="G6" s="885"/>
      <c r="H6" s="885"/>
      <c r="I6" s="885"/>
      <c r="J6" s="885"/>
      <c r="K6" s="885"/>
      <c r="L6" s="885"/>
      <c r="M6" s="885"/>
      <c r="N6" s="885"/>
      <c r="O6" s="885"/>
    </row>
    <row r="7" spans="1:15" s="2" customFormat="1" ht="24.95" customHeight="1">
      <c r="A7" s="886"/>
      <c r="B7" s="886"/>
      <c r="C7" s="886"/>
      <c r="D7" s="886"/>
      <c r="E7" s="886"/>
      <c r="F7" s="886"/>
      <c r="G7" s="886"/>
      <c r="H7" s="886"/>
      <c r="I7" s="886"/>
      <c r="J7" s="886"/>
      <c r="K7" s="886"/>
      <c r="L7" s="886"/>
      <c r="M7" s="886"/>
      <c r="N7" s="886"/>
      <c r="O7" s="886"/>
    </row>
    <row r="8" spans="1:15" s="2" customFormat="1" ht="24.95" customHeight="1">
      <c r="A8" s="7"/>
      <c r="B8" s="7"/>
      <c r="C8" s="7"/>
      <c r="D8" s="7"/>
      <c r="E8" s="7"/>
      <c r="F8" s="7"/>
      <c r="G8" s="7"/>
      <c r="H8" s="7"/>
      <c r="I8" s="7"/>
      <c r="J8" s="7"/>
      <c r="K8" s="7"/>
      <c r="L8" s="7"/>
      <c r="M8" s="7"/>
      <c r="N8" s="7"/>
      <c r="O8" s="7"/>
    </row>
    <row r="9" spans="1:15" s="2" customFormat="1" ht="24.95" customHeight="1">
      <c r="A9" s="7"/>
      <c r="B9" s="7"/>
      <c r="C9" s="7"/>
      <c r="D9" s="7"/>
      <c r="E9" s="7"/>
      <c r="F9" s="7"/>
      <c r="G9" s="7"/>
      <c r="H9" s="7"/>
      <c r="I9" s="7"/>
      <c r="J9" s="7"/>
      <c r="K9" s="7"/>
      <c r="L9" s="7"/>
      <c r="M9" s="7"/>
      <c r="N9" s="7"/>
      <c r="O9" s="7"/>
    </row>
    <row r="10" spans="1:15" s="2" customFormat="1" ht="24.95" customHeight="1">
      <c r="A10" s="7"/>
      <c r="B10" s="7"/>
      <c r="C10" s="7"/>
      <c r="D10" s="7"/>
      <c r="E10" s="7"/>
      <c r="F10" s="7"/>
      <c r="G10" s="7"/>
      <c r="H10" s="7"/>
      <c r="I10" s="7"/>
      <c r="J10" s="7"/>
      <c r="K10" s="7"/>
      <c r="L10" s="7"/>
      <c r="M10" s="7"/>
      <c r="N10" s="7"/>
      <c r="O10" s="7"/>
    </row>
    <row r="11" spans="1:15" s="2" customFormat="1" ht="24.95" customHeight="1">
      <c r="A11" s="7"/>
      <c r="B11" s="7"/>
      <c r="C11" s="7"/>
      <c r="D11" s="7"/>
      <c r="E11" s="7"/>
      <c r="F11" s="7"/>
      <c r="G11" s="7"/>
      <c r="H11" s="7"/>
      <c r="I11" s="7"/>
      <c r="J11" s="7"/>
      <c r="K11" s="7"/>
      <c r="L11" s="7"/>
      <c r="M11" s="7"/>
      <c r="N11" s="7"/>
      <c r="O11" s="7"/>
    </row>
    <row r="12" spans="1:15" s="2" customFormat="1" ht="24.95" customHeight="1">
      <c r="A12" s="7"/>
      <c r="B12" s="7"/>
      <c r="C12" s="7"/>
      <c r="D12" s="7"/>
      <c r="E12" s="7"/>
      <c r="F12" s="7"/>
      <c r="G12" s="7"/>
      <c r="H12" s="7"/>
      <c r="I12" s="7"/>
      <c r="J12" s="7"/>
      <c r="K12" s="7"/>
      <c r="L12" s="7"/>
      <c r="M12" s="7"/>
      <c r="N12" s="7"/>
      <c r="O12" s="7"/>
    </row>
    <row r="13" spans="1:15" s="2" customFormat="1" ht="24.95" customHeight="1">
      <c r="A13" s="7"/>
      <c r="B13" s="7"/>
      <c r="C13" s="7"/>
      <c r="D13" s="7"/>
      <c r="E13" s="7"/>
      <c r="F13" s="7"/>
      <c r="G13" s="7"/>
      <c r="H13" s="7"/>
      <c r="I13" s="7"/>
      <c r="J13" s="7"/>
      <c r="K13" s="7"/>
      <c r="L13" s="7"/>
      <c r="M13" s="7"/>
      <c r="N13" s="7"/>
      <c r="O13" s="7"/>
    </row>
    <row r="14" spans="1:15" s="2" customFormat="1" ht="24.95" customHeight="1">
      <c r="A14" s="886" t="s">
        <v>896</v>
      </c>
      <c r="B14" s="886"/>
      <c r="C14" s="886"/>
      <c r="D14" s="886"/>
      <c r="E14" s="886"/>
      <c r="F14" s="886"/>
      <c r="G14" s="886"/>
      <c r="H14" s="886"/>
      <c r="I14" s="886"/>
      <c r="J14" s="886"/>
      <c r="K14" s="886"/>
      <c r="L14" s="886"/>
      <c r="M14" s="886"/>
      <c r="N14" s="886"/>
      <c r="O14" s="886"/>
    </row>
    <row r="15" spans="1:15" s="2" customFormat="1" ht="24.95" customHeight="1">
      <c r="A15" s="7"/>
      <c r="B15" s="7"/>
      <c r="C15" s="7"/>
      <c r="D15" s="7"/>
      <c r="E15" s="7"/>
      <c r="F15" s="7"/>
      <c r="G15" s="7"/>
      <c r="H15" s="7"/>
      <c r="I15" s="7"/>
      <c r="J15" s="7"/>
      <c r="K15" s="7"/>
      <c r="L15" s="7"/>
      <c r="M15" s="7"/>
      <c r="N15" s="7"/>
      <c r="O15" s="7"/>
    </row>
    <row r="16" spans="1:15" s="2" customFormat="1" ht="24.95" customHeight="1">
      <c r="A16" s="7"/>
      <c r="B16" s="7"/>
      <c r="C16" s="7"/>
      <c r="D16" s="7"/>
      <c r="E16" s="7"/>
      <c r="F16" s="7"/>
      <c r="G16" s="7"/>
      <c r="H16" s="7"/>
      <c r="I16" s="7"/>
      <c r="J16" s="7"/>
      <c r="K16" s="7"/>
      <c r="L16" s="7"/>
      <c r="M16" s="7"/>
      <c r="N16" s="7"/>
      <c r="O16" s="7"/>
    </row>
    <row r="17" spans="1:15" s="2" customFormat="1" ht="24.95" customHeight="1">
      <c r="A17" s="7"/>
      <c r="B17" s="7"/>
      <c r="C17" s="7"/>
      <c r="D17" s="7"/>
      <c r="E17" s="7"/>
      <c r="F17" s="7"/>
      <c r="G17" s="7"/>
      <c r="H17" s="7"/>
      <c r="I17" s="7"/>
      <c r="J17" s="7"/>
      <c r="K17" s="7"/>
      <c r="L17" s="7"/>
      <c r="M17" s="7"/>
      <c r="N17" s="7"/>
      <c r="O17" s="7"/>
    </row>
    <row r="18" spans="1:15" s="2" customFormat="1" ht="24.95" customHeight="1">
      <c r="A18" s="7"/>
      <c r="B18" s="7"/>
      <c r="C18" s="7"/>
      <c r="D18" s="7"/>
      <c r="E18" s="7"/>
      <c r="F18" s="7"/>
      <c r="G18" s="7"/>
      <c r="H18" s="7"/>
      <c r="I18" s="7"/>
      <c r="J18" s="7"/>
      <c r="K18" s="7"/>
      <c r="L18" s="7"/>
      <c r="M18" s="7"/>
      <c r="N18" s="7"/>
      <c r="O18" s="7"/>
    </row>
    <row r="19" spans="1:15" s="2" customFormat="1" ht="24.95" customHeight="1">
      <c r="A19" s="884"/>
      <c r="B19" s="884"/>
      <c r="C19" s="884"/>
      <c r="D19" s="884"/>
      <c r="E19" s="884"/>
      <c r="F19" s="884"/>
      <c r="G19" s="884"/>
      <c r="H19" s="884"/>
      <c r="I19" s="884"/>
      <c r="J19" s="884"/>
      <c r="K19" s="884"/>
      <c r="L19" s="884"/>
      <c r="M19" s="884"/>
      <c r="N19" s="884"/>
      <c r="O19" s="884"/>
    </row>
    <row r="20" spans="1:15" s="2" customFormat="1" ht="24.95" customHeight="1">
      <c r="A20" s="884"/>
      <c r="B20" s="884"/>
      <c r="C20" s="884"/>
      <c r="D20" s="884"/>
      <c r="E20" s="884"/>
      <c r="F20" s="884"/>
      <c r="G20" s="884"/>
      <c r="H20" s="884"/>
      <c r="I20" s="884"/>
      <c r="J20" s="884"/>
      <c r="K20" s="884"/>
      <c r="L20" s="884"/>
      <c r="M20" s="884"/>
      <c r="N20" s="884"/>
      <c r="O20" s="884"/>
    </row>
    <row r="21" spans="1:15" s="2" customFormat="1" ht="24.95" customHeight="1">
      <c r="A21" s="884" t="s">
        <v>897</v>
      </c>
      <c r="B21" s="884"/>
      <c r="C21" s="884"/>
      <c r="D21" s="884"/>
      <c r="E21" s="884"/>
      <c r="F21" s="884"/>
      <c r="G21" s="884"/>
      <c r="H21" s="884"/>
      <c r="I21" s="884"/>
      <c r="J21" s="884"/>
      <c r="K21" s="884"/>
      <c r="L21" s="884"/>
      <c r="M21" s="884"/>
      <c r="N21" s="884"/>
      <c r="O21" s="884"/>
    </row>
  </sheetData>
  <mergeCells count="6">
    <mergeCell ref="A21:O21"/>
    <mergeCell ref="A5:O6"/>
    <mergeCell ref="A7:O7"/>
    <mergeCell ref="A14:O14"/>
    <mergeCell ref="A19:O19"/>
    <mergeCell ref="A20:O20"/>
  </mergeCells>
  <phoneticPr fontId="3" type="noConversion"/>
  <printOptions horizontalCentered="1" verticalCentered="1"/>
  <pageMargins left="0.98425196850393704" right="0.6692913385826772" top="0.82677165354330717" bottom="0.62992125984251968" header="0.59055118110236227" footer="0.43307086614173229"/>
  <pageSetup paperSize="9" scale="9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9"/>
  <dimension ref="A1:BF1892"/>
  <sheetViews>
    <sheetView showGridLines="0" showZeros="0" view="pageBreakPreview" topLeftCell="A525" zoomScale="115" zoomScaleNormal="100" zoomScaleSheetLayoutView="115" workbookViewId="0">
      <selection activeCell="Q34" sqref="Q34"/>
    </sheetView>
  </sheetViews>
  <sheetFormatPr defaultRowHeight="11.25"/>
  <cols>
    <col min="1" max="1" width="3" style="161" customWidth="1"/>
    <col min="2" max="16" width="3" style="17" customWidth="1"/>
    <col min="17" max="18" width="11.7109375" style="30" customWidth="1"/>
    <col min="19" max="19" width="11.7109375" style="30" hidden="1" customWidth="1"/>
    <col min="20" max="20" width="11.7109375" style="30" customWidth="1"/>
    <col min="21" max="21" width="11.7109375" style="30" hidden="1" customWidth="1"/>
    <col min="22" max="22" width="11.7109375" style="30" customWidth="1"/>
    <col min="23" max="23" width="9.85546875" style="30" hidden="1" customWidth="1"/>
    <col min="24" max="58" width="9.85546875" style="17" hidden="1" customWidth="1"/>
    <col min="59" max="71" width="0" style="17" hidden="1" customWidth="1"/>
    <col min="72" max="256" width="9.140625" style="17"/>
    <col min="257" max="272" width="3" style="17" customWidth="1"/>
    <col min="273" max="274" width="11.7109375" style="17" customWidth="1"/>
    <col min="275" max="275" width="0" style="17" hidden="1" customWidth="1"/>
    <col min="276" max="276" width="11.7109375" style="17" customWidth="1"/>
    <col min="277" max="277" width="0" style="17" hidden="1" customWidth="1"/>
    <col min="278" max="278" width="11.7109375" style="17" customWidth="1"/>
    <col min="279" max="327" width="0" style="17" hidden="1" customWidth="1"/>
    <col min="328" max="512" width="9.140625" style="17"/>
    <col min="513" max="528" width="3" style="17" customWidth="1"/>
    <col min="529" max="530" width="11.7109375" style="17" customWidth="1"/>
    <col min="531" max="531" width="0" style="17" hidden="1" customWidth="1"/>
    <col min="532" max="532" width="11.7109375" style="17" customWidth="1"/>
    <col min="533" max="533" width="0" style="17" hidden="1" customWidth="1"/>
    <col min="534" max="534" width="11.7109375" style="17" customWidth="1"/>
    <col min="535" max="583" width="0" style="17" hidden="1" customWidth="1"/>
    <col min="584" max="768" width="9.140625" style="17"/>
    <col min="769" max="784" width="3" style="17" customWidth="1"/>
    <col min="785" max="786" width="11.7109375" style="17" customWidth="1"/>
    <col min="787" max="787" width="0" style="17" hidden="1" customWidth="1"/>
    <col min="788" max="788" width="11.7109375" style="17" customWidth="1"/>
    <col min="789" max="789" width="0" style="17" hidden="1" customWidth="1"/>
    <col min="790" max="790" width="11.7109375" style="17" customWidth="1"/>
    <col min="791" max="839" width="0" style="17" hidden="1" customWidth="1"/>
    <col min="840" max="1024" width="9.140625" style="17"/>
    <col min="1025" max="1040" width="3" style="17" customWidth="1"/>
    <col min="1041" max="1042" width="11.7109375" style="17" customWidth="1"/>
    <col min="1043" max="1043" width="0" style="17" hidden="1" customWidth="1"/>
    <col min="1044" max="1044" width="11.7109375" style="17" customWidth="1"/>
    <col min="1045" max="1045" width="0" style="17" hidden="1" customWidth="1"/>
    <col min="1046" max="1046" width="11.7109375" style="17" customWidth="1"/>
    <col min="1047" max="1095" width="0" style="17" hidden="1" customWidth="1"/>
    <col min="1096" max="1280" width="9.140625" style="17"/>
    <col min="1281" max="1296" width="3" style="17" customWidth="1"/>
    <col min="1297" max="1298" width="11.7109375" style="17" customWidth="1"/>
    <col min="1299" max="1299" width="0" style="17" hidden="1" customWidth="1"/>
    <col min="1300" max="1300" width="11.7109375" style="17" customWidth="1"/>
    <col min="1301" max="1301" width="0" style="17" hidden="1" customWidth="1"/>
    <col min="1302" max="1302" width="11.7109375" style="17" customWidth="1"/>
    <col min="1303" max="1351" width="0" style="17" hidden="1" customWidth="1"/>
    <col min="1352" max="1536" width="9.140625" style="17"/>
    <col min="1537" max="1552" width="3" style="17" customWidth="1"/>
    <col min="1553" max="1554" width="11.7109375" style="17" customWidth="1"/>
    <col min="1555" max="1555" width="0" style="17" hidden="1" customWidth="1"/>
    <col min="1556" max="1556" width="11.7109375" style="17" customWidth="1"/>
    <col min="1557" max="1557" width="0" style="17" hidden="1" customWidth="1"/>
    <col min="1558" max="1558" width="11.7109375" style="17" customWidth="1"/>
    <col min="1559" max="1607" width="0" style="17" hidden="1" customWidth="1"/>
    <col min="1608" max="1792" width="9.140625" style="17"/>
    <col min="1793" max="1808" width="3" style="17" customWidth="1"/>
    <col min="1809" max="1810" width="11.7109375" style="17" customWidth="1"/>
    <col min="1811" max="1811" width="0" style="17" hidden="1" customWidth="1"/>
    <col min="1812" max="1812" width="11.7109375" style="17" customWidth="1"/>
    <col min="1813" max="1813" width="0" style="17" hidden="1" customWidth="1"/>
    <col min="1814" max="1814" width="11.7109375" style="17" customWidth="1"/>
    <col min="1815" max="1863" width="0" style="17" hidden="1" customWidth="1"/>
    <col min="1864" max="2048" width="9.140625" style="17"/>
    <col min="2049" max="2064" width="3" style="17" customWidth="1"/>
    <col min="2065" max="2066" width="11.7109375" style="17" customWidth="1"/>
    <col min="2067" max="2067" width="0" style="17" hidden="1" customWidth="1"/>
    <col min="2068" max="2068" width="11.7109375" style="17" customWidth="1"/>
    <col min="2069" max="2069" width="0" style="17" hidden="1" customWidth="1"/>
    <col min="2070" max="2070" width="11.7109375" style="17" customWidth="1"/>
    <col min="2071" max="2119" width="0" style="17" hidden="1" customWidth="1"/>
    <col min="2120" max="2304" width="9.140625" style="17"/>
    <col min="2305" max="2320" width="3" style="17" customWidth="1"/>
    <col min="2321" max="2322" width="11.7109375" style="17" customWidth="1"/>
    <col min="2323" max="2323" width="0" style="17" hidden="1" customWidth="1"/>
    <col min="2324" max="2324" width="11.7109375" style="17" customWidth="1"/>
    <col min="2325" max="2325" width="0" style="17" hidden="1" customWidth="1"/>
    <col min="2326" max="2326" width="11.7109375" style="17" customWidth="1"/>
    <col min="2327" max="2375" width="0" style="17" hidden="1" customWidth="1"/>
    <col min="2376" max="2560" width="9.140625" style="17"/>
    <col min="2561" max="2576" width="3" style="17" customWidth="1"/>
    <col min="2577" max="2578" width="11.7109375" style="17" customWidth="1"/>
    <col min="2579" max="2579" width="0" style="17" hidden="1" customWidth="1"/>
    <col min="2580" max="2580" width="11.7109375" style="17" customWidth="1"/>
    <col min="2581" max="2581" width="0" style="17" hidden="1" customWidth="1"/>
    <col min="2582" max="2582" width="11.7109375" style="17" customWidth="1"/>
    <col min="2583" max="2631" width="0" style="17" hidden="1" customWidth="1"/>
    <col min="2632" max="2816" width="9.140625" style="17"/>
    <col min="2817" max="2832" width="3" style="17" customWidth="1"/>
    <col min="2833" max="2834" width="11.7109375" style="17" customWidth="1"/>
    <col min="2835" max="2835" width="0" style="17" hidden="1" customWidth="1"/>
    <col min="2836" max="2836" width="11.7109375" style="17" customWidth="1"/>
    <col min="2837" max="2837" width="0" style="17" hidden="1" customWidth="1"/>
    <col min="2838" max="2838" width="11.7109375" style="17" customWidth="1"/>
    <col min="2839" max="2887" width="0" style="17" hidden="1" customWidth="1"/>
    <col min="2888" max="3072" width="9.140625" style="17"/>
    <col min="3073" max="3088" width="3" style="17" customWidth="1"/>
    <col min="3089" max="3090" width="11.7109375" style="17" customWidth="1"/>
    <col min="3091" max="3091" width="0" style="17" hidden="1" customWidth="1"/>
    <col min="3092" max="3092" width="11.7109375" style="17" customWidth="1"/>
    <col min="3093" max="3093" width="0" style="17" hidden="1" customWidth="1"/>
    <col min="3094" max="3094" width="11.7109375" style="17" customWidth="1"/>
    <col min="3095" max="3143" width="0" style="17" hidden="1" customWidth="1"/>
    <col min="3144" max="3328" width="9.140625" style="17"/>
    <col min="3329" max="3344" width="3" style="17" customWidth="1"/>
    <col min="3345" max="3346" width="11.7109375" style="17" customWidth="1"/>
    <col min="3347" max="3347" width="0" style="17" hidden="1" customWidth="1"/>
    <col min="3348" max="3348" width="11.7109375" style="17" customWidth="1"/>
    <col min="3349" max="3349" width="0" style="17" hidden="1" customWidth="1"/>
    <col min="3350" max="3350" width="11.7109375" style="17" customWidth="1"/>
    <col min="3351" max="3399" width="0" style="17" hidden="1" customWidth="1"/>
    <col min="3400" max="3584" width="9.140625" style="17"/>
    <col min="3585" max="3600" width="3" style="17" customWidth="1"/>
    <col min="3601" max="3602" width="11.7109375" style="17" customWidth="1"/>
    <col min="3603" max="3603" width="0" style="17" hidden="1" customWidth="1"/>
    <col min="3604" max="3604" width="11.7109375" style="17" customWidth="1"/>
    <col min="3605" max="3605" width="0" style="17" hidden="1" customWidth="1"/>
    <col min="3606" max="3606" width="11.7109375" style="17" customWidth="1"/>
    <col min="3607" max="3655" width="0" style="17" hidden="1" customWidth="1"/>
    <col min="3656" max="3840" width="9.140625" style="17"/>
    <col min="3841" max="3856" width="3" style="17" customWidth="1"/>
    <col min="3857" max="3858" width="11.7109375" style="17" customWidth="1"/>
    <col min="3859" max="3859" width="0" style="17" hidden="1" customWidth="1"/>
    <col min="3860" max="3860" width="11.7109375" style="17" customWidth="1"/>
    <col min="3861" max="3861" width="0" style="17" hidden="1" customWidth="1"/>
    <col min="3862" max="3862" width="11.7109375" style="17" customWidth="1"/>
    <col min="3863" max="3911" width="0" style="17" hidden="1" customWidth="1"/>
    <col min="3912" max="4096" width="9.140625" style="17"/>
    <col min="4097" max="4112" width="3" style="17" customWidth="1"/>
    <col min="4113" max="4114" width="11.7109375" style="17" customWidth="1"/>
    <col min="4115" max="4115" width="0" style="17" hidden="1" customWidth="1"/>
    <col min="4116" max="4116" width="11.7109375" style="17" customWidth="1"/>
    <col min="4117" max="4117" width="0" style="17" hidden="1" customWidth="1"/>
    <col min="4118" max="4118" width="11.7109375" style="17" customWidth="1"/>
    <col min="4119" max="4167" width="0" style="17" hidden="1" customWidth="1"/>
    <col min="4168" max="4352" width="9.140625" style="17"/>
    <col min="4353" max="4368" width="3" style="17" customWidth="1"/>
    <col min="4369" max="4370" width="11.7109375" style="17" customWidth="1"/>
    <col min="4371" max="4371" width="0" style="17" hidden="1" customWidth="1"/>
    <col min="4372" max="4372" width="11.7109375" style="17" customWidth="1"/>
    <col min="4373" max="4373" width="0" style="17" hidden="1" customWidth="1"/>
    <col min="4374" max="4374" width="11.7109375" style="17" customWidth="1"/>
    <col min="4375" max="4423" width="0" style="17" hidden="1" customWidth="1"/>
    <col min="4424" max="4608" width="9.140625" style="17"/>
    <col min="4609" max="4624" width="3" style="17" customWidth="1"/>
    <col min="4625" max="4626" width="11.7109375" style="17" customWidth="1"/>
    <col min="4627" max="4627" width="0" style="17" hidden="1" customWidth="1"/>
    <col min="4628" max="4628" width="11.7109375" style="17" customWidth="1"/>
    <col min="4629" max="4629" width="0" style="17" hidden="1" customWidth="1"/>
    <col min="4630" max="4630" width="11.7109375" style="17" customWidth="1"/>
    <col min="4631" max="4679" width="0" style="17" hidden="1" customWidth="1"/>
    <col min="4680" max="4864" width="9.140625" style="17"/>
    <col min="4865" max="4880" width="3" style="17" customWidth="1"/>
    <col min="4881" max="4882" width="11.7109375" style="17" customWidth="1"/>
    <col min="4883" max="4883" width="0" style="17" hidden="1" customWidth="1"/>
    <col min="4884" max="4884" width="11.7109375" style="17" customWidth="1"/>
    <col min="4885" max="4885" width="0" style="17" hidden="1" customWidth="1"/>
    <col min="4886" max="4886" width="11.7109375" style="17" customWidth="1"/>
    <col min="4887" max="4935" width="0" style="17" hidden="1" customWidth="1"/>
    <col min="4936" max="5120" width="9.140625" style="17"/>
    <col min="5121" max="5136" width="3" style="17" customWidth="1"/>
    <col min="5137" max="5138" width="11.7109375" style="17" customWidth="1"/>
    <col min="5139" max="5139" width="0" style="17" hidden="1" customWidth="1"/>
    <col min="5140" max="5140" width="11.7109375" style="17" customWidth="1"/>
    <col min="5141" max="5141" width="0" style="17" hidden="1" customWidth="1"/>
    <col min="5142" max="5142" width="11.7109375" style="17" customWidth="1"/>
    <col min="5143" max="5191" width="0" style="17" hidden="1" customWidth="1"/>
    <col min="5192" max="5376" width="9.140625" style="17"/>
    <col min="5377" max="5392" width="3" style="17" customWidth="1"/>
    <col min="5393" max="5394" width="11.7109375" style="17" customWidth="1"/>
    <col min="5395" max="5395" width="0" style="17" hidden="1" customWidth="1"/>
    <col min="5396" max="5396" width="11.7109375" style="17" customWidth="1"/>
    <col min="5397" max="5397" width="0" style="17" hidden="1" customWidth="1"/>
    <col min="5398" max="5398" width="11.7109375" style="17" customWidth="1"/>
    <col min="5399" max="5447" width="0" style="17" hidden="1" customWidth="1"/>
    <col min="5448" max="5632" width="9.140625" style="17"/>
    <col min="5633" max="5648" width="3" style="17" customWidth="1"/>
    <col min="5649" max="5650" width="11.7109375" style="17" customWidth="1"/>
    <col min="5651" max="5651" width="0" style="17" hidden="1" customWidth="1"/>
    <col min="5652" max="5652" width="11.7109375" style="17" customWidth="1"/>
    <col min="5653" max="5653" width="0" style="17" hidden="1" customWidth="1"/>
    <col min="5654" max="5654" width="11.7109375" style="17" customWidth="1"/>
    <col min="5655" max="5703" width="0" style="17" hidden="1" customWidth="1"/>
    <col min="5704" max="5888" width="9.140625" style="17"/>
    <col min="5889" max="5904" width="3" style="17" customWidth="1"/>
    <col min="5905" max="5906" width="11.7109375" style="17" customWidth="1"/>
    <col min="5907" max="5907" width="0" style="17" hidden="1" customWidth="1"/>
    <col min="5908" max="5908" width="11.7109375" style="17" customWidth="1"/>
    <col min="5909" max="5909" width="0" style="17" hidden="1" customWidth="1"/>
    <col min="5910" max="5910" width="11.7109375" style="17" customWidth="1"/>
    <col min="5911" max="5959" width="0" style="17" hidden="1" customWidth="1"/>
    <col min="5960" max="6144" width="9.140625" style="17"/>
    <col min="6145" max="6160" width="3" style="17" customWidth="1"/>
    <col min="6161" max="6162" width="11.7109375" style="17" customWidth="1"/>
    <col min="6163" max="6163" width="0" style="17" hidden="1" customWidth="1"/>
    <col min="6164" max="6164" width="11.7109375" style="17" customWidth="1"/>
    <col min="6165" max="6165" width="0" style="17" hidden="1" customWidth="1"/>
    <col min="6166" max="6166" width="11.7109375" style="17" customWidth="1"/>
    <col min="6167" max="6215" width="0" style="17" hidden="1" customWidth="1"/>
    <col min="6216" max="6400" width="9.140625" style="17"/>
    <col min="6401" max="6416" width="3" style="17" customWidth="1"/>
    <col min="6417" max="6418" width="11.7109375" style="17" customWidth="1"/>
    <col min="6419" max="6419" width="0" style="17" hidden="1" customWidth="1"/>
    <col min="6420" max="6420" width="11.7109375" style="17" customWidth="1"/>
    <col min="6421" max="6421" width="0" style="17" hidden="1" customWidth="1"/>
    <col min="6422" max="6422" width="11.7109375" style="17" customWidth="1"/>
    <col min="6423" max="6471" width="0" style="17" hidden="1" customWidth="1"/>
    <col min="6472" max="6656" width="9.140625" style="17"/>
    <col min="6657" max="6672" width="3" style="17" customWidth="1"/>
    <col min="6673" max="6674" width="11.7109375" style="17" customWidth="1"/>
    <col min="6675" max="6675" width="0" style="17" hidden="1" customWidth="1"/>
    <col min="6676" max="6676" width="11.7109375" style="17" customWidth="1"/>
    <col min="6677" max="6677" width="0" style="17" hidden="1" customWidth="1"/>
    <col min="6678" max="6678" width="11.7109375" style="17" customWidth="1"/>
    <col min="6679" max="6727" width="0" style="17" hidden="1" customWidth="1"/>
    <col min="6728" max="6912" width="9.140625" style="17"/>
    <col min="6913" max="6928" width="3" style="17" customWidth="1"/>
    <col min="6929" max="6930" width="11.7109375" style="17" customWidth="1"/>
    <col min="6931" max="6931" width="0" style="17" hidden="1" customWidth="1"/>
    <col min="6932" max="6932" width="11.7109375" style="17" customWidth="1"/>
    <col min="6933" max="6933" width="0" style="17" hidden="1" customWidth="1"/>
    <col min="6934" max="6934" width="11.7109375" style="17" customWidth="1"/>
    <col min="6935" max="6983" width="0" style="17" hidden="1" customWidth="1"/>
    <col min="6984" max="7168" width="9.140625" style="17"/>
    <col min="7169" max="7184" width="3" style="17" customWidth="1"/>
    <col min="7185" max="7186" width="11.7109375" style="17" customWidth="1"/>
    <col min="7187" max="7187" width="0" style="17" hidden="1" customWidth="1"/>
    <col min="7188" max="7188" width="11.7109375" style="17" customWidth="1"/>
    <col min="7189" max="7189" width="0" style="17" hidden="1" customWidth="1"/>
    <col min="7190" max="7190" width="11.7109375" style="17" customWidth="1"/>
    <col min="7191" max="7239" width="0" style="17" hidden="1" customWidth="1"/>
    <col min="7240" max="7424" width="9.140625" style="17"/>
    <col min="7425" max="7440" width="3" style="17" customWidth="1"/>
    <col min="7441" max="7442" width="11.7109375" style="17" customWidth="1"/>
    <col min="7443" max="7443" width="0" style="17" hidden="1" customWidth="1"/>
    <col min="7444" max="7444" width="11.7109375" style="17" customWidth="1"/>
    <col min="7445" max="7445" width="0" style="17" hidden="1" customWidth="1"/>
    <col min="7446" max="7446" width="11.7109375" style="17" customWidth="1"/>
    <col min="7447" max="7495" width="0" style="17" hidden="1" customWidth="1"/>
    <col min="7496" max="7680" width="9.140625" style="17"/>
    <col min="7681" max="7696" width="3" style="17" customWidth="1"/>
    <col min="7697" max="7698" width="11.7109375" style="17" customWidth="1"/>
    <col min="7699" max="7699" width="0" style="17" hidden="1" customWidth="1"/>
    <col min="7700" max="7700" width="11.7109375" style="17" customWidth="1"/>
    <col min="7701" max="7701" width="0" style="17" hidden="1" customWidth="1"/>
    <col min="7702" max="7702" width="11.7109375" style="17" customWidth="1"/>
    <col min="7703" max="7751" width="0" style="17" hidden="1" customWidth="1"/>
    <col min="7752" max="7936" width="9.140625" style="17"/>
    <col min="7937" max="7952" width="3" style="17" customWidth="1"/>
    <col min="7953" max="7954" width="11.7109375" style="17" customWidth="1"/>
    <col min="7955" max="7955" width="0" style="17" hidden="1" customWidth="1"/>
    <col min="7956" max="7956" width="11.7109375" style="17" customWidth="1"/>
    <col min="7957" max="7957" width="0" style="17" hidden="1" customWidth="1"/>
    <col min="7958" max="7958" width="11.7109375" style="17" customWidth="1"/>
    <col min="7959" max="8007" width="0" style="17" hidden="1" customWidth="1"/>
    <col min="8008" max="8192" width="9.140625" style="17"/>
    <col min="8193" max="8208" width="3" style="17" customWidth="1"/>
    <col min="8209" max="8210" width="11.7109375" style="17" customWidth="1"/>
    <col min="8211" max="8211" width="0" style="17" hidden="1" customWidth="1"/>
    <col min="8212" max="8212" width="11.7109375" style="17" customWidth="1"/>
    <col min="8213" max="8213" width="0" style="17" hidden="1" customWidth="1"/>
    <col min="8214" max="8214" width="11.7109375" style="17" customWidth="1"/>
    <col min="8215" max="8263" width="0" style="17" hidden="1" customWidth="1"/>
    <col min="8264" max="8448" width="9.140625" style="17"/>
    <col min="8449" max="8464" width="3" style="17" customWidth="1"/>
    <col min="8465" max="8466" width="11.7109375" style="17" customWidth="1"/>
    <col min="8467" max="8467" width="0" style="17" hidden="1" customWidth="1"/>
    <col min="8468" max="8468" width="11.7109375" style="17" customWidth="1"/>
    <col min="8469" max="8469" width="0" style="17" hidden="1" customWidth="1"/>
    <col min="8470" max="8470" width="11.7109375" style="17" customWidth="1"/>
    <col min="8471" max="8519" width="0" style="17" hidden="1" customWidth="1"/>
    <col min="8520" max="8704" width="9.140625" style="17"/>
    <col min="8705" max="8720" width="3" style="17" customWidth="1"/>
    <col min="8721" max="8722" width="11.7109375" style="17" customWidth="1"/>
    <col min="8723" max="8723" width="0" style="17" hidden="1" customWidth="1"/>
    <col min="8724" max="8724" width="11.7109375" style="17" customWidth="1"/>
    <col min="8725" max="8725" width="0" style="17" hidden="1" customWidth="1"/>
    <col min="8726" max="8726" width="11.7109375" style="17" customWidth="1"/>
    <col min="8727" max="8775" width="0" style="17" hidden="1" customWidth="1"/>
    <col min="8776" max="8960" width="9.140625" style="17"/>
    <col min="8961" max="8976" width="3" style="17" customWidth="1"/>
    <col min="8977" max="8978" width="11.7109375" style="17" customWidth="1"/>
    <col min="8979" max="8979" width="0" style="17" hidden="1" customWidth="1"/>
    <col min="8980" max="8980" width="11.7109375" style="17" customWidth="1"/>
    <col min="8981" max="8981" width="0" style="17" hidden="1" customWidth="1"/>
    <col min="8982" max="8982" width="11.7109375" style="17" customWidth="1"/>
    <col min="8983" max="9031" width="0" style="17" hidden="1" customWidth="1"/>
    <col min="9032" max="9216" width="9.140625" style="17"/>
    <col min="9217" max="9232" width="3" style="17" customWidth="1"/>
    <col min="9233" max="9234" width="11.7109375" style="17" customWidth="1"/>
    <col min="9235" max="9235" width="0" style="17" hidden="1" customWidth="1"/>
    <col min="9236" max="9236" width="11.7109375" style="17" customWidth="1"/>
    <col min="9237" max="9237" width="0" style="17" hidden="1" customWidth="1"/>
    <col min="9238" max="9238" width="11.7109375" style="17" customWidth="1"/>
    <col min="9239" max="9287" width="0" style="17" hidden="1" customWidth="1"/>
    <col min="9288" max="9472" width="9.140625" style="17"/>
    <col min="9473" max="9488" width="3" style="17" customWidth="1"/>
    <col min="9489" max="9490" width="11.7109375" style="17" customWidth="1"/>
    <col min="9491" max="9491" width="0" style="17" hidden="1" customWidth="1"/>
    <col min="9492" max="9492" width="11.7109375" style="17" customWidth="1"/>
    <col min="9493" max="9493" width="0" style="17" hidden="1" customWidth="1"/>
    <col min="9494" max="9494" width="11.7109375" style="17" customWidth="1"/>
    <col min="9495" max="9543" width="0" style="17" hidden="1" customWidth="1"/>
    <col min="9544" max="9728" width="9.140625" style="17"/>
    <col min="9729" max="9744" width="3" style="17" customWidth="1"/>
    <col min="9745" max="9746" width="11.7109375" style="17" customWidth="1"/>
    <col min="9747" max="9747" width="0" style="17" hidden="1" customWidth="1"/>
    <col min="9748" max="9748" width="11.7109375" style="17" customWidth="1"/>
    <col min="9749" max="9749" width="0" style="17" hidden="1" customWidth="1"/>
    <col min="9750" max="9750" width="11.7109375" style="17" customWidth="1"/>
    <col min="9751" max="9799" width="0" style="17" hidden="1" customWidth="1"/>
    <col min="9800" max="9984" width="9.140625" style="17"/>
    <col min="9985" max="10000" width="3" style="17" customWidth="1"/>
    <col min="10001" max="10002" width="11.7109375" style="17" customWidth="1"/>
    <col min="10003" max="10003" width="0" style="17" hidden="1" customWidth="1"/>
    <col min="10004" max="10004" width="11.7109375" style="17" customWidth="1"/>
    <col min="10005" max="10005" width="0" style="17" hidden="1" customWidth="1"/>
    <col min="10006" max="10006" width="11.7109375" style="17" customWidth="1"/>
    <col min="10007" max="10055" width="0" style="17" hidden="1" customWidth="1"/>
    <col min="10056" max="10240" width="9.140625" style="17"/>
    <col min="10241" max="10256" width="3" style="17" customWidth="1"/>
    <col min="10257" max="10258" width="11.7109375" style="17" customWidth="1"/>
    <col min="10259" max="10259" width="0" style="17" hidden="1" customWidth="1"/>
    <col min="10260" max="10260" width="11.7109375" style="17" customWidth="1"/>
    <col min="10261" max="10261" width="0" style="17" hidden="1" customWidth="1"/>
    <col min="10262" max="10262" width="11.7109375" style="17" customWidth="1"/>
    <col min="10263" max="10311" width="0" style="17" hidden="1" customWidth="1"/>
    <col min="10312" max="10496" width="9.140625" style="17"/>
    <col min="10497" max="10512" width="3" style="17" customWidth="1"/>
    <col min="10513" max="10514" width="11.7109375" style="17" customWidth="1"/>
    <col min="10515" max="10515" width="0" style="17" hidden="1" customWidth="1"/>
    <col min="10516" max="10516" width="11.7109375" style="17" customWidth="1"/>
    <col min="10517" max="10517" width="0" style="17" hidden="1" customWidth="1"/>
    <col min="10518" max="10518" width="11.7109375" style="17" customWidth="1"/>
    <col min="10519" max="10567" width="0" style="17" hidden="1" customWidth="1"/>
    <col min="10568" max="10752" width="9.140625" style="17"/>
    <col min="10753" max="10768" width="3" style="17" customWidth="1"/>
    <col min="10769" max="10770" width="11.7109375" style="17" customWidth="1"/>
    <col min="10771" max="10771" width="0" style="17" hidden="1" customWidth="1"/>
    <col min="10772" max="10772" width="11.7109375" style="17" customWidth="1"/>
    <col min="10773" max="10773" width="0" style="17" hidden="1" customWidth="1"/>
    <col min="10774" max="10774" width="11.7109375" style="17" customWidth="1"/>
    <col min="10775" max="10823" width="0" style="17" hidden="1" customWidth="1"/>
    <col min="10824" max="11008" width="9.140625" style="17"/>
    <col min="11009" max="11024" width="3" style="17" customWidth="1"/>
    <col min="11025" max="11026" width="11.7109375" style="17" customWidth="1"/>
    <col min="11027" max="11027" width="0" style="17" hidden="1" customWidth="1"/>
    <col min="11028" max="11028" width="11.7109375" style="17" customWidth="1"/>
    <col min="11029" max="11029" width="0" style="17" hidden="1" customWidth="1"/>
    <col min="11030" max="11030" width="11.7109375" style="17" customWidth="1"/>
    <col min="11031" max="11079" width="0" style="17" hidden="1" customWidth="1"/>
    <col min="11080" max="11264" width="9.140625" style="17"/>
    <col min="11265" max="11280" width="3" style="17" customWidth="1"/>
    <col min="11281" max="11282" width="11.7109375" style="17" customWidth="1"/>
    <col min="11283" max="11283" width="0" style="17" hidden="1" customWidth="1"/>
    <col min="11284" max="11284" width="11.7109375" style="17" customWidth="1"/>
    <col min="11285" max="11285" width="0" style="17" hidden="1" customWidth="1"/>
    <col min="11286" max="11286" width="11.7109375" style="17" customWidth="1"/>
    <col min="11287" max="11335" width="0" style="17" hidden="1" customWidth="1"/>
    <col min="11336" max="11520" width="9.140625" style="17"/>
    <col min="11521" max="11536" width="3" style="17" customWidth="1"/>
    <col min="11537" max="11538" width="11.7109375" style="17" customWidth="1"/>
    <col min="11539" max="11539" width="0" style="17" hidden="1" customWidth="1"/>
    <col min="11540" max="11540" width="11.7109375" style="17" customWidth="1"/>
    <col min="11541" max="11541" width="0" style="17" hidden="1" customWidth="1"/>
    <col min="11542" max="11542" width="11.7109375" style="17" customWidth="1"/>
    <col min="11543" max="11591" width="0" style="17" hidden="1" customWidth="1"/>
    <col min="11592" max="11776" width="9.140625" style="17"/>
    <col min="11777" max="11792" width="3" style="17" customWidth="1"/>
    <col min="11793" max="11794" width="11.7109375" style="17" customWidth="1"/>
    <col min="11795" max="11795" width="0" style="17" hidden="1" customWidth="1"/>
    <col min="11796" max="11796" width="11.7109375" style="17" customWidth="1"/>
    <col min="11797" max="11797" width="0" style="17" hidden="1" customWidth="1"/>
    <col min="11798" max="11798" width="11.7109375" style="17" customWidth="1"/>
    <col min="11799" max="11847" width="0" style="17" hidden="1" customWidth="1"/>
    <col min="11848" max="12032" width="9.140625" style="17"/>
    <col min="12033" max="12048" width="3" style="17" customWidth="1"/>
    <col min="12049" max="12050" width="11.7109375" style="17" customWidth="1"/>
    <col min="12051" max="12051" width="0" style="17" hidden="1" customWidth="1"/>
    <col min="12052" max="12052" width="11.7109375" style="17" customWidth="1"/>
    <col min="12053" max="12053" width="0" style="17" hidden="1" customWidth="1"/>
    <col min="12054" max="12054" width="11.7109375" style="17" customWidth="1"/>
    <col min="12055" max="12103" width="0" style="17" hidden="1" customWidth="1"/>
    <col min="12104" max="12288" width="9.140625" style="17"/>
    <col min="12289" max="12304" width="3" style="17" customWidth="1"/>
    <col min="12305" max="12306" width="11.7109375" style="17" customWidth="1"/>
    <col min="12307" max="12307" width="0" style="17" hidden="1" customWidth="1"/>
    <col min="12308" max="12308" width="11.7109375" style="17" customWidth="1"/>
    <col min="12309" max="12309" width="0" style="17" hidden="1" customWidth="1"/>
    <col min="12310" max="12310" width="11.7109375" style="17" customWidth="1"/>
    <col min="12311" max="12359" width="0" style="17" hidden="1" customWidth="1"/>
    <col min="12360" max="12544" width="9.140625" style="17"/>
    <col min="12545" max="12560" width="3" style="17" customWidth="1"/>
    <col min="12561" max="12562" width="11.7109375" style="17" customWidth="1"/>
    <col min="12563" max="12563" width="0" style="17" hidden="1" customWidth="1"/>
    <col min="12564" max="12564" width="11.7109375" style="17" customWidth="1"/>
    <col min="12565" max="12565" width="0" style="17" hidden="1" customWidth="1"/>
    <col min="12566" max="12566" width="11.7109375" style="17" customWidth="1"/>
    <col min="12567" max="12615" width="0" style="17" hidden="1" customWidth="1"/>
    <col min="12616" max="12800" width="9.140625" style="17"/>
    <col min="12801" max="12816" width="3" style="17" customWidth="1"/>
    <col min="12817" max="12818" width="11.7109375" style="17" customWidth="1"/>
    <col min="12819" max="12819" width="0" style="17" hidden="1" customWidth="1"/>
    <col min="12820" max="12820" width="11.7109375" style="17" customWidth="1"/>
    <col min="12821" max="12821" width="0" style="17" hidden="1" customWidth="1"/>
    <col min="12822" max="12822" width="11.7109375" style="17" customWidth="1"/>
    <col min="12823" max="12871" width="0" style="17" hidden="1" customWidth="1"/>
    <col min="12872" max="13056" width="9.140625" style="17"/>
    <col min="13057" max="13072" width="3" style="17" customWidth="1"/>
    <col min="13073" max="13074" width="11.7109375" style="17" customWidth="1"/>
    <col min="13075" max="13075" width="0" style="17" hidden="1" customWidth="1"/>
    <col min="13076" max="13076" width="11.7109375" style="17" customWidth="1"/>
    <col min="13077" max="13077" width="0" style="17" hidden="1" customWidth="1"/>
    <col min="13078" max="13078" width="11.7109375" style="17" customWidth="1"/>
    <col min="13079" max="13127" width="0" style="17" hidden="1" customWidth="1"/>
    <col min="13128" max="13312" width="9.140625" style="17"/>
    <col min="13313" max="13328" width="3" style="17" customWidth="1"/>
    <col min="13329" max="13330" width="11.7109375" style="17" customWidth="1"/>
    <col min="13331" max="13331" width="0" style="17" hidden="1" customWidth="1"/>
    <col min="13332" max="13332" width="11.7109375" style="17" customWidth="1"/>
    <col min="13333" max="13333" width="0" style="17" hidden="1" customWidth="1"/>
    <col min="13334" max="13334" width="11.7109375" style="17" customWidth="1"/>
    <col min="13335" max="13383" width="0" style="17" hidden="1" customWidth="1"/>
    <col min="13384" max="13568" width="9.140625" style="17"/>
    <col min="13569" max="13584" width="3" style="17" customWidth="1"/>
    <col min="13585" max="13586" width="11.7109375" style="17" customWidth="1"/>
    <col min="13587" max="13587" width="0" style="17" hidden="1" customWidth="1"/>
    <col min="13588" max="13588" width="11.7109375" style="17" customWidth="1"/>
    <col min="13589" max="13589" width="0" style="17" hidden="1" customWidth="1"/>
    <col min="13590" max="13590" width="11.7109375" style="17" customWidth="1"/>
    <col min="13591" max="13639" width="0" style="17" hidden="1" customWidth="1"/>
    <col min="13640" max="13824" width="9.140625" style="17"/>
    <col min="13825" max="13840" width="3" style="17" customWidth="1"/>
    <col min="13841" max="13842" width="11.7109375" style="17" customWidth="1"/>
    <col min="13843" max="13843" width="0" style="17" hidden="1" customWidth="1"/>
    <col min="13844" max="13844" width="11.7109375" style="17" customWidth="1"/>
    <col min="13845" max="13845" width="0" style="17" hidden="1" customWidth="1"/>
    <col min="13846" max="13846" width="11.7109375" style="17" customWidth="1"/>
    <col min="13847" max="13895" width="0" style="17" hidden="1" customWidth="1"/>
    <col min="13896" max="14080" width="9.140625" style="17"/>
    <col min="14081" max="14096" width="3" style="17" customWidth="1"/>
    <col min="14097" max="14098" width="11.7109375" style="17" customWidth="1"/>
    <col min="14099" max="14099" width="0" style="17" hidden="1" customWidth="1"/>
    <col min="14100" max="14100" width="11.7109375" style="17" customWidth="1"/>
    <col min="14101" max="14101" width="0" style="17" hidden="1" customWidth="1"/>
    <col min="14102" max="14102" width="11.7109375" style="17" customWidth="1"/>
    <col min="14103" max="14151" width="0" style="17" hidden="1" customWidth="1"/>
    <col min="14152" max="14336" width="9.140625" style="17"/>
    <col min="14337" max="14352" width="3" style="17" customWidth="1"/>
    <col min="14353" max="14354" width="11.7109375" style="17" customWidth="1"/>
    <col min="14355" max="14355" width="0" style="17" hidden="1" customWidth="1"/>
    <col min="14356" max="14356" width="11.7109375" style="17" customWidth="1"/>
    <col min="14357" max="14357" width="0" style="17" hidden="1" customWidth="1"/>
    <col min="14358" max="14358" width="11.7109375" style="17" customWidth="1"/>
    <col min="14359" max="14407" width="0" style="17" hidden="1" customWidth="1"/>
    <col min="14408" max="14592" width="9.140625" style="17"/>
    <col min="14593" max="14608" width="3" style="17" customWidth="1"/>
    <col min="14609" max="14610" width="11.7109375" style="17" customWidth="1"/>
    <col min="14611" max="14611" width="0" style="17" hidden="1" customWidth="1"/>
    <col min="14612" max="14612" width="11.7109375" style="17" customWidth="1"/>
    <col min="14613" max="14613" width="0" style="17" hidden="1" customWidth="1"/>
    <col min="14614" max="14614" width="11.7109375" style="17" customWidth="1"/>
    <col min="14615" max="14663" width="0" style="17" hidden="1" customWidth="1"/>
    <col min="14664" max="14848" width="9.140625" style="17"/>
    <col min="14849" max="14864" width="3" style="17" customWidth="1"/>
    <col min="14865" max="14866" width="11.7109375" style="17" customWidth="1"/>
    <col min="14867" max="14867" width="0" style="17" hidden="1" customWidth="1"/>
    <col min="14868" max="14868" width="11.7109375" style="17" customWidth="1"/>
    <col min="14869" max="14869" width="0" style="17" hidden="1" customWidth="1"/>
    <col min="14870" max="14870" width="11.7109375" style="17" customWidth="1"/>
    <col min="14871" max="14919" width="0" style="17" hidden="1" customWidth="1"/>
    <col min="14920" max="15104" width="9.140625" style="17"/>
    <col min="15105" max="15120" width="3" style="17" customWidth="1"/>
    <col min="15121" max="15122" width="11.7109375" style="17" customWidth="1"/>
    <col min="15123" max="15123" width="0" style="17" hidden="1" customWidth="1"/>
    <col min="15124" max="15124" width="11.7109375" style="17" customWidth="1"/>
    <col min="15125" max="15125" width="0" style="17" hidden="1" customWidth="1"/>
    <col min="15126" max="15126" width="11.7109375" style="17" customWidth="1"/>
    <col min="15127" max="15175" width="0" style="17" hidden="1" customWidth="1"/>
    <col min="15176" max="15360" width="9.140625" style="17"/>
    <col min="15361" max="15376" width="3" style="17" customWidth="1"/>
    <col min="15377" max="15378" width="11.7109375" style="17" customWidth="1"/>
    <col min="15379" max="15379" width="0" style="17" hidden="1" customWidth="1"/>
    <col min="15380" max="15380" width="11.7109375" style="17" customWidth="1"/>
    <col min="15381" max="15381" width="0" style="17" hidden="1" customWidth="1"/>
    <col min="15382" max="15382" width="11.7109375" style="17" customWidth="1"/>
    <col min="15383" max="15431" width="0" style="17" hidden="1" customWidth="1"/>
    <col min="15432" max="15616" width="9.140625" style="17"/>
    <col min="15617" max="15632" width="3" style="17" customWidth="1"/>
    <col min="15633" max="15634" width="11.7109375" style="17" customWidth="1"/>
    <col min="15635" max="15635" width="0" style="17" hidden="1" customWidth="1"/>
    <col min="15636" max="15636" width="11.7109375" style="17" customWidth="1"/>
    <col min="15637" max="15637" width="0" style="17" hidden="1" customWidth="1"/>
    <col min="15638" max="15638" width="11.7109375" style="17" customWidth="1"/>
    <col min="15639" max="15687" width="0" style="17" hidden="1" customWidth="1"/>
    <col min="15688" max="15872" width="9.140625" style="17"/>
    <col min="15873" max="15888" width="3" style="17" customWidth="1"/>
    <col min="15889" max="15890" width="11.7109375" style="17" customWidth="1"/>
    <col min="15891" max="15891" width="0" style="17" hidden="1" customWidth="1"/>
    <col min="15892" max="15892" width="11.7109375" style="17" customWidth="1"/>
    <col min="15893" max="15893" width="0" style="17" hidden="1" customWidth="1"/>
    <col min="15894" max="15894" width="11.7109375" style="17" customWidth="1"/>
    <col min="15895" max="15943" width="0" style="17" hidden="1" customWidth="1"/>
    <col min="15944" max="16128" width="9.140625" style="17"/>
    <col min="16129" max="16144" width="3" style="17" customWidth="1"/>
    <col min="16145" max="16146" width="11.7109375" style="17" customWidth="1"/>
    <col min="16147" max="16147" width="0" style="17" hidden="1" customWidth="1"/>
    <col min="16148" max="16148" width="11.7109375" style="17" customWidth="1"/>
    <col min="16149" max="16149" width="0" style="17" hidden="1" customWidth="1"/>
    <col min="16150" max="16150" width="11.7109375" style="17" customWidth="1"/>
    <col min="16151" max="16199" width="0" style="17" hidden="1" customWidth="1"/>
    <col min="16200" max="16384" width="9.140625" style="17"/>
  </cols>
  <sheetData>
    <row r="1" spans="1:35" ht="6.75" hidden="1" customHeight="1">
      <c r="A1" s="10" t="s">
        <v>205</v>
      </c>
      <c r="B1" s="11"/>
      <c r="C1" s="11"/>
      <c r="D1" s="11"/>
      <c r="E1" s="11"/>
      <c r="F1" s="11"/>
      <c r="G1" s="11"/>
      <c r="H1" s="11"/>
      <c r="I1" s="11"/>
      <c r="J1" s="11"/>
      <c r="K1" s="11"/>
      <c r="L1" s="11"/>
      <c r="M1" s="11"/>
      <c r="N1" s="11"/>
      <c r="O1" s="11"/>
      <c r="P1" s="11"/>
      <c r="Q1" s="12" t="s">
        <v>20</v>
      </c>
      <c r="R1" s="13" t="s">
        <v>206</v>
      </c>
      <c r="S1" s="13"/>
      <c r="T1" s="13" t="s">
        <v>15</v>
      </c>
      <c r="U1" s="14"/>
      <c r="V1" s="15" t="s">
        <v>207</v>
      </c>
      <c r="W1" s="16"/>
      <c r="X1" t="s">
        <v>208</v>
      </c>
      <c r="Y1" s="888" t="s">
        <v>209</v>
      </c>
      <c r="Z1" s="888"/>
      <c r="AA1" s="888"/>
      <c r="AB1" t="s">
        <v>208</v>
      </c>
      <c r="AC1" s="888" t="s">
        <v>210</v>
      </c>
      <c r="AD1" s="888"/>
      <c r="AE1" s="888"/>
    </row>
    <row r="2" spans="1:35" ht="6.75" hidden="1" customHeight="1" thickBot="1">
      <c r="A2" s="18" t="s">
        <v>211</v>
      </c>
      <c r="B2"/>
      <c r="C2" t="s">
        <v>212</v>
      </c>
      <c r="D2"/>
      <c r="E2"/>
      <c r="F2"/>
      <c r="G2"/>
      <c r="H2" t="s">
        <v>213</v>
      </c>
      <c r="I2"/>
      <c r="J2"/>
      <c r="K2"/>
      <c r="L2"/>
      <c r="M2"/>
      <c r="N2" s="890" t="s">
        <v>214</v>
      </c>
      <c r="O2" s="890"/>
      <c r="P2" t="s">
        <v>215</v>
      </c>
      <c r="Q2" s="19">
        <f>SUM(R2,T2,V2)</f>
        <v>48916</v>
      </c>
      <c r="R2" s="20">
        <f>INT(SUM(R3:R45))</f>
        <v>0</v>
      </c>
      <c r="S2" s="20">
        <f>INT(SUM(S3:S45))</f>
        <v>0</v>
      </c>
      <c r="T2" s="20">
        <f>INT(SUM(T3:T45))</f>
        <v>48916</v>
      </c>
      <c r="U2" s="21">
        <f>INT(SUM(U3:U45))</f>
        <v>0</v>
      </c>
      <c r="V2" s="22">
        <f>INT(SUM(V3:V45))</f>
        <v>0</v>
      </c>
      <c r="W2" s="23"/>
      <c r="X2" t="s">
        <v>216</v>
      </c>
      <c r="Y2" t="s">
        <v>217</v>
      </c>
      <c r="Z2" t="s">
        <v>218</v>
      </c>
      <c r="AA2" t="s">
        <v>219</v>
      </c>
      <c r="AB2" t="s">
        <v>216</v>
      </c>
      <c r="AC2" t="s">
        <v>217</v>
      </c>
      <c r="AD2" t="s">
        <v>218</v>
      </c>
      <c r="AE2" t="s">
        <v>219</v>
      </c>
    </row>
    <row r="3" spans="1:35" ht="6.75" hidden="1" customHeight="1" thickTop="1">
      <c r="A3" s="24"/>
      <c r="B3" s="25"/>
      <c r="C3" s="25"/>
      <c r="D3" s="25"/>
      <c r="E3" s="25"/>
      <c r="F3" s="25"/>
      <c r="G3" s="25"/>
      <c r="H3" s="25"/>
      <c r="I3" s="25"/>
      <c r="J3" s="25"/>
      <c r="K3" s="25"/>
      <c r="L3" s="25"/>
      <c r="M3" s="25"/>
      <c r="N3" s="25"/>
      <c r="O3" s="25"/>
      <c r="P3" s="25"/>
      <c r="Q3" s="26"/>
      <c r="R3" s="27"/>
      <c r="S3" s="27"/>
      <c r="T3" s="27"/>
      <c r="U3" s="28"/>
      <c r="V3" s="29"/>
      <c r="X3" s="31" t="s">
        <v>220</v>
      </c>
      <c r="Y3">
        <v>1.7</v>
      </c>
      <c r="Z3">
        <f t="shared" ref="Z3:Z21" si="0">ROUND(AVERAGE(Y3,AA3),2)</f>
        <v>1.85</v>
      </c>
      <c r="AA3">
        <v>2</v>
      </c>
      <c r="AB3" s="31" t="s">
        <v>220</v>
      </c>
      <c r="AC3">
        <v>1.3</v>
      </c>
      <c r="AD3">
        <f>ROUND(AVERAGE(AC3,AE3),2)</f>
        <v>1.4</v>
      </c>
      <c r="AE3">
        <v>1.5</v>
      </c>
      <c r="AG3" s="17" t="s">
        <v>221</v>
      </c>
    </row>
    <row r="4" spans="1:35" ht="6.75" hidden="1" customHeight="1">
      <c r="A4" s="24"/>
      <c r="B4" s="25"/>
      <c r="C4" s="25"/>
      <c r="D4" s="32" t="s">
        <v>222</v>
      </c>
      <c r="E4" s="892" t="s">
        <v>223</v>
      </c>
      <c r="F4" s="892"/>
      <c r="G4" s="892"/>
      <c r="H4" s="892"/>
      <c r="I4" s="892"/>
      <c r="J4" s="892"/>
      <c r="K4" s="892"/>
      <c r="L4" s="892"/>
      <c r="M4" s="25"/>
      <c r="N4" s="25"/>
      <c r="O4" s="25"/>
      <c r="P4" s="25"/>
      <c r="Q4" s="26"/>
      <c r="R4" s="27"/>
      <c r="S4" s="27"/>
      <c r="T4" s="27"/>
      <c r="U4" s="28"/>
      <c r="V4" s="29"/>
      <c r="X4" s="31" t="s">
        <v>224</v>
      </c>
      <c r="Y4">
        <v>1.55</v>
      </c>
      <c r="Z4">
        <f t="shared" si="0"/>
        <v>1.63</v>
      </c>
      <c r="AA4">
        <v>1.7</v>
      </c>
      <c r="AB4" s="31" t="s">
        <v>224</v>
      </c>
      <c r="AC4">
        <v>1.2</v>
      </c>
      <c r="AD4">
        <f>ROUND(AVERAGE(AC4,AE4),2)</f>
        <v>1.3</v>
      </c>
      <c r="AE4">
        <v>1.4</v>
      </c>
      <c r="AG4" t="s">
        <v>225</v>
      </c>
      <c r="AH4">
        <v>0.16</v>
      </c>
      <c r="AI4"/>
    </row>
    <row r="5" spans="1:35" ht="6.75" hidden="1" customHeight="1">
      <c r="A5" s="24"/>
      <c r="B5" s="25"/>
      <c r="C5" s="25"/>
      <c r="D5" s="25"/>
      <c r="E5" s="25"/>
      <c r="F5" s="25"/>
      <c r="G5" s="25"/>
      <c r="H5" s="25"/>
      <c r="I5" s="25"/>
      <c r="J5" s="25"/>
      <c r="K5" s="25"/>
      <c r="L5" s="25"/>
      <c r="M5" s="25"/>
      <c r="N5" s="25"/>
      <c r="O5" s="25"/>
      <c r="P5" s="25"/>
      <c r="Q5" s="26"/>
      <c r="R5" s="27"/>
      <c r="S5" s="27"/>
      <c r="T5" s="27"/>
      <c r="U5" s="28"/>
      <c r="V5" s="29"/>
      <c r="X5" s="31" t="s">
        <v>226</v>
      </c>
      <c r="Y5">
        <v>1.3</v>
      </c>
      <c r="Z5">
        <f t="shared" si="0"/>
        <v>1.4</v>
      </c>
      <c r="AA5">
        <v>1.5</v>
      </c>
      <c r="AB5" s="31" t="s">
        <v>226</v>
      </c>
      <c r="AC5">
        <v>1</v>
      </c>
      <c r="AD5">
        <f>ROUND(AVERAGE(AC5,AE5),2)</f>
        <v>1.1499999999999999</v>
      </c>
      <c r="AE5">
        <v>1.3</v>
      </c>
      <c r="AG5" t="s">
        <v>227</v>
      </c>
      <c r="AH5">
        <v>0.22</v>
      </c>
      <c r="AI5"/>
    </row>
    <row r="6" spans="1:35" ht="6.75" hidden="1" customHeight="1">
      <c r="A6" s="33"/>
      <c r="B6" s="25" t="s">
        <v>199</v>
      </c>
      <c r="C6" s="25"/>
      <c r="D6" s="25"/>
      <c r="E6" s="893">
        <v>125427</v>
      </c>
      <c r="F6" s="893"/>
      <c r="G6" s="893"/>
      <c r="H6" s="34" t="s">
        <v>228</v>
      </c>
      <c r="I6" s="888">
        <f>VLOOKUP(E4,$AG$4:$AH$6,2,0)</f>
        <v>0.39</v>
      </c>
      <c r="J6" s="888"/>
      <c r="K6" t="s">
        <v>16</v>
      </c>
      <c r="L6" s="25"/>
      <c r="M6" s="25"/>
      <c r="N6" s="25"/>
      <c r="O6" s="25"/>
      <c r="P6" s="35"/>
      <c r="Q6" s="26">
        <f>SUM(R6:V6)</f>
        <v>48916.5</v>
      </c>
      <c r="R6" s="27"/>
      <c r="S6" s="27"/>
      <c r="T6" s="27">
        <f>ROUND(E6*I6,1)</f>
        <v>48916.5</v>
      </c>
      <c r="U6" s="28"/>
      <c r="V6" s="29"/>
      <c r="X6" s="31" t="s">
        <v>229</v>
      </c>
      <c r="Y6">
        <v>1.3</v>
      </c>
      <c r="Z6">
        <f t="shared" si="0"/>
        <v>1.33</v>
      </c>
      <c r="AA6">
        <v>1.35</v>
      </c>
      <c r="AB6" s="31" t="s">
        <v>229</v>
      </c>
      <c r="AC6">
        <v>1</v>
      </c>
      <c r="AD6">
        <f>ROUND(AVERAGE(AC6,AE6),2)</f>
        <v>1.08</v>
      </c>
      <c r="AE6">
        <v>1.1499999999999999</v>
      </c>
      <c r="AG6" t="s">
        <v>223</v>
      </c>
      <c r="AH6">
        <v>0.39</v>
      </c>
      <c r="AI6"/>
    </row>
    <row r="7" spans="1:35" ht="6.75" hidden="1" customHeight="1">
      <c r="A7" s="33"/>
      <c r="B7" s="25"/>
      <c r="C7" s="25"/>
      <c r="D7" s="25"/>
      <c r="E7"/>
      <c r="L7"/>
      <c r="M7"/>
      <c r="N7"/>
      <c r="O7"/>
      <c r="P7" s="25"/>
      <c r="Q7" s="26"/>
      <c r="R7" s="27"/>
      <c r="S7" s="27"/>
      <c r="T7" s="27"/>
      <c r="U7" s="28"/>
      <c r="V7" s="29"/>
      <c r="X7" s="31" t="s">
        <v>230</v>
      </c>
      <c r="Y7">
        <v>1.1000000000000001</v>
      </c>
      <c r="Z7">
        <f t="shared" si="0"/>
        <v>1.1299999999999999</v>
      </c>
      <c r="AA7">
        <v>1.1499999999999999</v>
      </c>
      <c r="AB7" s="31" t="s">
        <v>230</v>
      </c>
      <c r="AC7">
        <v>0.95</v>
      </c>
      <c r="AD7">
        <f>ROUND(AVERAGE(AC7,AE7),2)</f>
        <v>1</v>
      </c>
      <c r="AE7">
        <v>1.05</v>
      </c>
    </row>
    <row r="8" spans="1:35" ht="6.75" hidden="1" customHeight="1">
      <c r="A8" s="33"/>
      <c r="B8" s="25"/>
      <c r="C8" s="25"/>
      <c r="D8" s="25"/>
      <c r="E8" s="32"/>
      <c r="F8" s="32"/>
      <c r="G8" s="34"/>
      <c r="H8"/>
      <c r="I8"/>
      <c r="J8" s="34"/>
      <c r="K8"/>
      <c r="L8"/>
      <c r="M8" s="25"/>
      <c r="N8" s="25"/>
      <c r="O8" s="25"/>
      <c r="P8" s="25"/>
      <c r="Q8" s="26"/>
      <c r="R8" s="27"/>
      <c r="S8" s="27"/>
      <c r="T8" s="27"/>
      <c r="U8" s="28"/>
      <c r="V8" s="29"/>
      <c r="X8" s="31" t="s">
        <v>231</v>
      </c>
      <c r="Y8">
        <v>1.4</v>
      </c>
      <c r="Z8">
        <f t="shared" si="0"/>
        <v>1.5</v>
      </c>
      <c r="AA8">
        <v>1.6</v>
      </c>
      <c r="AB8" s="31" t="s">
        <v>231</v>
      </c>
      <c r="AC8"/>
      <c r="AD8"/>
      <c r="AE8"/>
    </row>
    <row r="9" spans="1:35" ht="6.75" hidden="1" customHeight="1">
      <c r="A9" s="33"/>
      <c r="B9"/>
      <c r="C9"/>
      <c r="D9" s="25"/>
      <c r="E9" s="32"/>
      <c r="F9" s="32"/>
      <c r="G9" s="34"/>
      <c r="H9"/>
      <c r="I9"/>
      <c r="J9" s="34"/>
      <c r="K9"/>
      <c r="L9"/>
      <c r="M9" s="25"/>
      <c r="N9" s="25"/>
      <c r="O9" s="25"/>
      <c r="P9" s="25"/>
      <c r="Q9" s="26"/>
      <c r="R9" s="27"/>
      <c r="S9" s="27"/>
      <c r="T9" s="27"/>
      <c r="U9" s="28"/>
      <c r="V9" s="29"/>
      <c r="X9" s="31" t="s">
        <v>232</v>
      </c>
      <c r="Y9">
        <v>1.1000000000000001</v>
      </c>
      <c r="Z9">
        <f t="shared" si="0"/>
        <v>1.1499999999999999</v>
      </c>
      <c r="AA9">
        <v>1.2</v>
      </c>
      <c r="AB9" s="31" t="s">
        <v>232</v>
      </c>
      <c r="AC9">
        <v>1.05</v>
      </c>
      <c r="AD9">
        <f>ROUND(AVERAGE(AC9,AE9),2)</f>
        <v>1.08</v>
      </c>
      <c r="AE9">
        <v>1.1000000000000001</v>
      </c>
    </row>
    <row r="10" spans="1:35" ht="6.75" hidden="1" customHeight="1">
      <c r="A10" s="33"/>
      <c r="E10" s="32"/>
      <c r="F10" s="32"/>
      <c r="G10" s="34"/>
      <c r="H10"/>
      <c r="I10"/>
      <c r="J10" s="34"/>
      <c r="K10"/>
      <c r="L10"/>
      <c r="M10" s="25"/>
      <c r="N10" s="25"/>
      <c r="O10" s="25"/>
      <c r="P10" s="25"/>
      <c r="Q10" s="26"/>
      <c r="R10" s="27"/>
      <c r="S10" s="27"/>
      <c r="T10" s="27"/>
      <c r="U10" s="28"/>
      <c r="V10" s="29"/>
      <c r="X10" s="31" t="s">
        <v>233</v>
      </c>
      <c r="Y10">
        <v>1.1499999999999999</v>
      </c>
      <c r="Z10">
        <f t="shared" si="0"/>
        <v>1.18</v>
      </c>
      <c r="AA10">
        <v>1.2</v>
      </c>
      <c r="AB10" s="31" t="s">
        <v>233</v>
      </c>
      <c r="AC10">
        <v>0.9</v>
      </c>
      <c r="AD10">
        <f>ROUND(AVERAGE(AC10,AE10),2)</f>
        <v>0.95</v>
      </c>
      <c r="AE10">
        <v>1</v>
      </c>
    </row>
    <row r="11" spans="1:35" ht="6.75" hidden="1" customHeight="1">
      <c r="A11" s="33"/>
      <c r="E11" s="32"/>
      <c r="F11" s="32"/>
      <c r="G11" s="34"/>
      <c r="H11"/>
      <c r="I11"/>
      <c r="J11" s="34"/>
      <c r="K11"/>
      <c r="L11"/>
      <c r="M11" s="25"/>
      <c r="N11" s="25"/>
      <c r="O11" s="25"/>
      <c r="P11" s="25"/>
      <c r="Q11" s="26"/>
      <c r="R11" s="27"/>
      <c r="S11" s="27"/>
      <c r="T11" s="27"/>
      <c r="U11" s="28"/>
      <c r="V11" s="29"/>
      <c r="X11" s="31" t="s">
        <v>234</v>
      </c>
      <c r="Y11">
        <v>1.25</v>
      </c>
      <c r="Z11">
        <f t="shared" si="0"/>
        <v>1.35</v>
      </c>
      <c r="AA11">
        <v>1.45</v>
      </c>
      <c r="AB11" s="31" t="s">
        <v>234</v>
      </c>
      <c r="AC11">
        <v>1.1000000000000001</v>
      </c>
      <c r="AD11">
        <f>ROUND(AVERAGE(AC11,AE11),2)</f>
        <v>1.2</v>
      </c>
      <c r="AE11">
        <v>1.3</v>
      </c>
    </row>
    <row r="12" spans="1:35" ht="6.75" hidden="1" customHeight="1">
      <c r="A12" s="33"/>
      <c r="E12" s="32"/>
      <c r="F12" s="32"/>
      <c r="G12" s="34"/>
      <c r="H12"/>
      <c r="I12"/>
      <c r="J12" s="34"/>
      <c r="K12"/>
      <c r="L12"/>
      <c r="M12" s="25"/>
      <c r="N12" s="25"/>
      <c r="O12" s="25"/>
      <c r="P12" s="25"/>
      <c r="Q12" s="26"/>
      <c r="R12" s="27"/>
      <c r="S12" s="27"/>
      <c r="T12" s="27"/>
      <c r="U12" s="28"/>
      <c r="V12" s="29"/>
      <c r="X12" s="31" t="s">
        <v>235</v>
      </c>
      <c r="Y12">
        <v>1.1000000000000001</v>
      </c>
      <c r="Z12">
        <f t="shared" si="0"/>
        <v>1.1499999999999999</v>
      </c>
      <c r="AA12">
        <v>1.2</v>
      </c>
      <c r="AB12" s="31" t="s">
        <v>236</v>
      </c>
      <c r="AC12">
        <v>1</v>
      </c>
      <c r="AD12">
        <v>1</v>
      </c>
      <c r="AE12">
        <v>1</v>
      </c>
    </row>
    <row r="13" spans="1:35" ht="6.75" hidden="1" customHeight="1">
      <c r="A13" s="33"/>
      <c r="B13" s="25"/>
      <c r="C13" s="25"/>
      <c r="D13" s="25"/>
      <c r="E13" s="32"/>
      <c r="F13" s="32"/>
      <c r="G13" s="34"/>
      <c r="H13"/>
      <c r="I13"/>
      <c r="J13" s="34"/>
      <c r="K13"/>
      <c r="L13"/>
      <c r="M13" s="25"/>
      <c r="N13" s="25"/>
      <c r="O13" s="25"/>
      <c r="P13" s="25"/>
      <c r="Q13" s="26"/>
      <c r="R13" s="27"/>
      <c r="S13" s="27"/>
      <c r="T13" s="27"/>
      <c r="U13" s="28"/>
      <c r="V13" s="29"/>
      <c r="X13" s="31" t="s">
        <v>237</v>
      </c>
      <c r="Y13">
        <v>1.1499999999999999</v>
      </c>
      <c r="Z13">
        <f t="shared" si="0"/>
        <v>1.18</v>
      </c>
      <c r="AA13">
        <v>1.2</v>
      </c>
      <c r="AB13" s="31" t="s">
        <v>235</v>
      </c>
      <c r="AC13">
        <v>0.85</v>
      </c>
      <c r="AD13">
        <f t="shared" ref="AD13:AD22" si="1">ROUND(AVERAGE(AC13,AE13),2)</f>
        <v>0.9</v>
      </c>
      <c r="AE13">
        <v>0.95</v>
      </c>
    </row>
    <row r="14" spans="1:35" ht="6.75" hidden="1" customHeight="1">
      <c r="A14" s="33"/>
      <c r="B14" s="25"/>
      <c r="C14" s="25"/>
      <c r="D14" s="25"/>
      <c r="E14" s="32"/>
      <c r="F14" s="32"/>
      <c r="G14" s="34"/>
      <c r="H14"/>
      <c r="I14"/>
      <c r="J14" s="34"/>
      <c r="K14"/>
      <c r="L14"/>
      <c r="M14" s="25"/>
      <c r="N14" s="25"/>
      <c r="O14" s="25"/>
      <c r="P14" s="25"/>
      <c r="Q14" s="26"/>
      <c r="R14" s="27"/>
      <c r="S14" s="27"/>
      <c r="T14" s="27"/>
      <c r="U14" s="28"/>
      <c r="V14" s="29"/>
      <c r="X14" s="31" t="s">
        <v>238</v>
      </c>
      <c r="Y14">
        <v>1.2</v>
      </c>
      <c r="Z14">
        <f t="shared" si="0"/>
        <v>1.25</v>
      </c>
      <c r="AA14">
        <v>1.3</v>
      </c>
      <c r="AB14" s="31" t="s">
        <v>237</v>
      </c>
      <c r="AC14">
        <v>0.9</v>
      </c>
      <c r="AD14">
        <f t="shared" si="1"/>
        <v>0.95</v>
      </c>
      <c r="AE14">
        <v>1</v>
      </c>
    </row>
    <row r="15" spans="1:35" ht="6.75" hidden="1" customHeight="1">
      <c r="A15" s="33"/>
      <c r="B15" s="25"/>
      <c r="C15" s="25"/>
      <c r="D15" s="25"/>
      <c r="E15" s="32"/>
      <c r="F15" s="32"/>
      <c r="G15" s="34"/>
      <c r="H15"/>
      <c r="I15"/>
      <c r="J15" s="34"/>
      <c r="K15"/>
      <c r="L15"/>
      <c r="M15" s="25"/>
      <c r="N15" s="25"/>
      <c r="O15" s="25"/>
      <c r="P15" s="25"/>
      <c r="Q15" s="26"/>
      <c r="R15" s="27"/>
      <c r="S15" s="27"/>
      <c r="T15" s="27"/>
      <c r="U15" s="28"/>
      <c r="V15" s="29"/>
      <c r="X15" s="31" t="s">
        <v>239</v>
      </c>
      <c r="Y15">
        <v>1.4</v>
      </c>
      <c r="Z15">
        <f t="shared" si="0"/>
        <v>1.43</v>
      </c>
      <c r="AA15">
        <v>1.45</v>
      </c>
      <c r="AB15" s="31" t="s">
        <v>238</v>
      </c>
      <c r="AC15">
        <v>0.85</v>
      </c>
      <c r="AD15">
        <f t="shared" si="1"/>
        <v>0.88</v>
      </c>
      <c r="AE15">
        <v>0.9</v>
      </c>
    </row>
    <row r="16" spans="1:35" ht="6.75" hidden="1" customHeight="1">
      <c r="A16" s="33"/>
      <c r="B16" s="25"/>
      <c r="C16" s="25"/>
      <c r="D16" s="25"/>
      <c r="E16" s="32"/>
      <c r="F16" s="32"/>
      <c r="G16" s="34"/>
      <c r="H16"/>
      <c r="I16"/>
      <c r="J16" s="34"/>
      <c r="K16"/>
      <c r="L16"/>
      <c r="M16" s="25"/>
      <c r="N16" s="25"/>
      <c r="O16" s="25"/>
      <c r="P16" s="25"/>
      <c r="Q16" s="26"/>
      <c r="R16" s="27"/>
      <c r="S16" s="27"/>
      <c r="T16" s="27"/>
      <c r="U16" s="28"/>
      <c r="V16" s="29"/>
      <c r="X16" s="31" t="s">
        <v>240</v>
      </c>
      <c r="Y16">
        <v>1.25</v>
      </c>
      <c r="Z16">
        <f t="shared" si="0"/>
        <v>1.3</v>
      </c>
      <c r="AA16">
        <v>1.35</v>
      </c>
      <c r="AB16" s="31" t="s">
        <v>239</v>
      </c>
      <c r="AC16">
        <v>0.9</v>
      </c>
      <c r="AD16">
        <f t="shared" si="1"/>
        <v>0.93</v>
      </c>
      <c r="AE16">
        <v>0.95</v>
      </c>
    </row>
    <row r="17" spans="1:36" ht="6.75" hidden="1" customHeight="1">
      <c r="A17" s="33"/>
      <c r="B17" s="25"/>
      <c r="C17" s="25"/>
      <c r="D17" s="25"/>
      <c r="E17" s="25"/>
      <c r="F17" s="25"/>
      <c r="G17" s="36"/>
      <c r="H17"/>
      <c r="I17"/>
      <c r="J17" s="34"/>
      <c r="K17"/>
      <c r="L17"/>
      <c r="M17" s="25"/>
      <c r="N17" s="25"/>
      <c r="O17" s="25"/>
      <c r="P17" s="25"/>
      <c r="Q17" s="26"/>
      <c r="R17" s="27"/>
      <c r="S17" s="27"/>
      <c r="T17" s="27"/>
      <c r="U17" s="28"/>
      <c r="V17" s="29"/>
      <c r="X17" s="31" t="s">
        <v>241</v>
      </c>
      <c r="Y17">
        <v>1.35</v>
      </c>
      <c r="Z17">
        <f t="shared" si="0"/>
        <v>1.38</v>
      </c>
      <c r="AA17">
        <v>1.4</v>
      </c>
      <c r="AB17" s="31" t="s">
        <v>240</v>
      </c>
      <c r="AC17">
        <v>0.85</v>
      </c>
      <c r="AD17">
        <f t="shared" si="1"/>
        <v>0.9</v>
      </c>
      <c r="AE17">
        <v>0.95</v>
      </c>
    </row>
    <row r="18" spans="1:36" ht="6.75" hidden="1" customHeight="1">
      <c r="A18" s="33"/>
      <c r="B18" s="25"/>
      <c r="C18" s="25"/>
      <c r="D18" s="25"/>
      <c r="E18" s="25"/>
      <c r="F18" s="25"/>
      <c r="G18" s="36"/>
      <c r="H18"/>
      <c r="I18"/>
      <c r="J18" s="34"/>
      <c r="K18"/>
      <c r="L18"/>
      <c r="M18" s="25"/>
      <c r="N18" s="25"/>
      <c r="O18" s="25"/>
      <c r="P18" s="25"/>
      <c r="Q18" s="26"/>
      <c r="R18" s="27"/>
      <c r="S18" s="27"/>
      <c r="T18" s="27"/>
      <c r="U18" s="28"/>
      <c r="V18" s="29"/>
      <c r="X18" s="31" t="s">
        <v>242</v>
      </c>
      <c r="Y18">
        <v>1.4</v>
      </c>
      <c r="Z18">
        <f t="shared" si="0"/>
        <v>1.43</v>
      </c>
      <c r="AA18">
        <v>1.45</v>
      </c>
      <c r="AB18" s="31" t="s">
        <v>241</v>
      </c>
      <c r="AC18">
        <v>0.9</v>
      </c>
      <c r="AD18">
        <f t="shared" si="1"/>
        <v>0.95</v>
      </c>
      <c r="AE18">
        <v>1</v>
      </c>
    </row>
    <row r="19" spans="1:36" ht="6.75" hidden="1" customHeight="1">
      <c r="A19" s="33"/>
      <c r="B19" s="25"/>
      <c r="C19" s="25"/>
      <c r="D19" s="25"/>
      <c r="E19" s="25"/>
      <c r="F19" s="25"/>
      <c r="G19" s="36"/>
      <c r="H19"/>
      <c r="I19"/>
      <c r="J19" s="34"/>
      <c r="K19"/>
      <c r="L19"/>
      <c r="M19" s="25"/>
      <c r="N19" s="25"/>
      <c r="O19" s="25"/>
      <c r="P19" s="25"/>
      <c r="Q19" s="26"/>
      <c r="R19" s="27"/>
      <c r="S19" s="27"/>
      <c r="T19" s="27"/>
      <c r="U19" s="28"/>
      <c r="V19" s="29"/>
      <c r="X19" s="31" t="s">
        <v>243</v>
      </c>
      <c r="Y19">
        <v>1.2</v>
      </c>
      <c r="Z19">
        <f t="shared" si="0"/>
        <v>1.33</v>
      </c>
      <c r="AA19">
        <v>1.45</v>
      </c>
      <c r="AB19" s="31" t="s">
        <v>242</v>
      </c>
      <c r="AC19">
        <v>0.9</v>
      </c>
      <c r="AD19">
        <f t="shared" si="1"/>
        <v>0.93</v>
      </c>
      <c r="AE19">
        <v>0.95</v>
      </c>
    </row>
    <row r="20" spans="1:36" ht="6.75" hidden="1" customHeight="1">
      <c r="A20" s="33"/>
      <c r="B20" s="25"/>
      <c r="C20" s="25"/>
      <c r="D20" s="25"/>
      <c r="E20" s="25"/>
      <c r="F20" s="25"/>
      <c r="G20" s="36"/>
      <c r="H20"/>
      <c r="I20"/>
      <c r="J20" s="34"/>
      <c r="K20"/>
      <c r="L20"/>
      <c r="M20" s="25"/>
      <c r="N20" s="25"/>
      <c r="O20" s="25"/>
      <c r="P20" s="25"/>
      <c r="Q20" s="26"/>
      <c r="R20" s="27"/>
      <c r="S20" s="27"/>
      <c r="T20" s="27"/>
      <c r="U20" s="28"/>
      <c r="V20" s="29"/>
      <c r="X20" s="31" t="s">
        <v>244</v>
      </c>
      <c r="Y20">
        <v>1.3</v>
      </c>
      <c r="Z20">
        <f t="shared" si="0"/>
        <v>1.35</v>
      </c>
      <c r="AA20">
        <v>1.4</v>
      </c>
      <c r="AB20" s="31" t="s">
        <v>243</v>
      </c>
      <c r="AC20">
        <v>0.85</v>
      </c>
      <c r="AD20">
        <f t="shared" si="1"/>
        <v>0.9</v>
      </c>
      <c r="AE20">
        <v>0.95</v>
      </c>
    </row>
    <row r="21" spans="1:36" ht="6.75" hidden="1" customHeight="1">
      <c r="A21" s="33"/>
      <c r="B21" s="25"/>
      <c r="C21" s="25"/>
      <c r="D21" s="25"/>
      <c r="E21" s="25"/>
      <c r="F21" s="25"/>
      <c r="G21" s="36"/>
      <c r="H21"/>
      <c r="I21"/>
      <c r="J21" s="34"/>
      <c r="K21"/>
      <c r="L21"/>
      <c r="M21" s="25"/>
      <c r="N21" s="25"/>
      <c r="O21" s="25"/>
      <c r="P21" s="25"/>
      <c r="Q21" s="26"/>
      <c r="R21" s="27"/>
      <c r="S21" s="27"/>
      <c r="T21" s="27"/>
      <c r="U21" s="28"/>
      <c r="V21" s="29"/>
      <c r="X21" s="31" t="s">
        <v>245</v>
      </c>
      <c r="Y21">
        <v>1.4</v>
      </c>
      <c r="Z21">
        <f t="shared" si="0"/>
        <v>1.43</v>
      </c>
      <c r="AA21">
        <v>1.45</v>
      </c>
      <c r="AB21" s="31" t="s">
        <v>244</v>
      </c>
      <c r="AC21">
        <v>0.9</v>
      </c>
      <c r="AD21">
        <f t="shared" si="1"/>
        <v>0.93</v>
      </c>
      <c r="AE21">
        <v>0.95</v>
      </c>
    </row>
    <row r="22" spans="1:36" ht="6.75" hidden="1" customHeight="1">
      <c r="A22" s="33"/>
      <c r="B22" s="25"/>
      <c r="C22" s="25"/>
      <c r="D22" s="25"/>
      <c r="E22" s="25"/>
      <c r="F22" s="25"/>
      <c r="G22" s="36"/>
      <c r="H22"/>
      <c r="I22"/>
      <c r="J22" s="34"/>
      <c r="K22"/>
      <c r="L22"/>
      <c r="M22" s="25"/>
      <c r="N22" s="25"/>
      <c r="O22" s="25"/>
      <c r="P22" s="25"/>
      <c r="Q22" s="26"/>
      <c r="R22" s="27"/>
      <c r="S22" s="27"/>
      <c r="T22" s="27"/>
      <c r="U22" s="28"/>
      <c r="V22" s="29"/>
      <c r="X22"/>
      <c r="Y22"/>
      <c r="Z22"/>
      <c r="AA22"/>
      <c r="AB22" s="31" t="s">
        <v>245</v>
      </c>
      <c r="AC22">
        <v>0.9</v>
      </c>
      <c r="AD22">
        <f t="shared" si="1"/>
        <v>0.93</v>
      </c>
      <c r="AE22">
        <v>0.95</v>
      </c>
    </row>
    <row r="23" spans="1:36" ht="6.75" hidden="1" customHeight="1">
      <c r="A23" s="33"/>
      <c r="B23" s="25"/>
      <c r="C23" s="25"/>
      <c r="D23" s="25"/>
      <c r="E23" s="25"/>
      <c r="F23" s="25"/>
      <c r="G23" s="36"/>
      <c r="H23"/>
      <c r="I23"/>
      <c r="J23" s="34"/>
      <c r="K23"/>
      <c r="L23"/>
      <c r="M23" s="25"/>
      <c r="N23" s="25"/>
      <c r="O23" s="25"/>
      <c r="P23" s="25"/>
      <c r="Q23" s="26"/>
      <c r="R23" s="27"/>
      <c r="S23" s="27"/>
      <c r="T23" s="27"/>
      <c r="U23" s="28"/>
      <c r="V23" s="29"/>
    </row>
    <row r="24" spans="1:36" ht="6.75" hidden="1" customHeight="1">
      <c r="A24" s="33"/>
      <c r="B24" s="25"/>
      <c r="C24" s="25"/>
      <c r="D24" s="25"/>
      <c r="E24" s="25"/>
      <c r="F24" s="25"/>
      <c r="G24" s="36"/>
      <c r="H24"/>
      <c r="I24"/>
      <c r="J24" s="34"/>
      <c r="K24"/>
      <c r="L24"/>
      <c r="M24" s="25"/>
      <c r="N24" s="25"/>
      <c r="O24" s="25"/>
      <c r="P24" s="25"/>
      <c r="Q24" s="26"/>
      <c r="R24" s="27"/>
      <c r="S24" s="27"/>
      <c r="T24" s="27"/>
      <c r="U24" s="28"/>
      <c r="V24" s="29"/>
      <c r="X24" s="37" t="s">
        <v>246</v>
      </c>
      <c r="Y24"/>
      <c r="Z24"/>
      <c r="AA24"/>
      <c r="AB24"/>
      <c r="AC24"/>
      <c r="AD24" s="37" t="s">
        <v>247</v>
      </c>
      <c r="AE24"/>
      <c r="AG24" s="37" t="s">
        <v>248</v>
      </c>
      <c r="AH24"/>
      <c r="AI24"/>
      <c r="AJ24"/>
    </row>
    <row r="25" spans="1:36" ht="6.75" hidden="1" customHeight="1">
      <c r="A25" s="33"/>
      <c r="B25" s="25"/>
      <c r="C25" s="25"/>
      <c r="D25" s="25"/>
      <c r="E25" s="25"/>
      <c r="F25" s="25"/>
      <c r="G25" s="36"/>
      <c r="H25"/>
      <c r="I25"/>
      <c r="J25" s="34"/>
      <c r="K25"/>
      <c r="L25"/>
      <c r="M25" s="25"/>
      <c r="N25" s="25"/>
      <c r="O25" s="25"/>
      <c r="P25" s="25"/>
      <c r="Q25" s="26"/>
      <c r="R25" s="27"/>
      <c r="S25" s="27"/>
      <c r="T25" s="27"/>
      <c r="U25" s="28"/>
      <c r="V25" s="29"/>
      <c r="X25" s="38"/>
      <c r="Y25">
        <v>45</v>
      </c>
      <c r="Z25">
        <v>90</v>
      </c>
      <c r="AA25">
        <v>135</v>
      </c>
      <c r="AB25">
        <v>180</v>
      </c>
      <c r="AC25"/>
      <c r="AD25" t="s">
        <v>249</v>
      </c>
      <c r="AE25" t="s">
        <v>250</v>
      </c>
      <c r="AG25" t="s">
        <v>249</v>
      </c>
      <c r="AH25" t="s">
        <v>251</v>
      </c>
      <c r="AI25" t="s">
        <v>252</v>
      </c>
      <c r="AJ25" t="s">
        <v>253</v>
      </c>
    </row>
    <row r="26" spans="1:36" ht="6.75" hidden="1" customHeight="1">
      <c r="A26" s="33"/>
      <c r="B26" s="25"/>
      <c r="C26" s="25"/>
      <c r="D26" s="25"/>
      <c r="E26" s="25"/>
      <c r="F26" s="25"/>
      <c r="G26" s="36"/>
      <c r="H26"/>
      <c r="I26"/>
      <c r="J26" s="34"/>
      <c r="K26"/>
      <c r="L26"/>
      <c r="M26" s="25"/>
      <c r="N26" s="25"/>
      <c r="O26" s="25"/>
      <c r="P26" s="25"/>
      <c r="Q26" s="26"/>
      <c r="R26" s="27"/>
      <c r="S26" s="27"/>
      <c r="T26" s="27"/>
      <c r="U26" s="28"/>
      <c r="V26" s="29"/>
      <c r="X26">
        <v>0.12</v>
      </c>
      <c r="Y26">
        <v>13</v>
      </c>
      <c r="Z26">
        <v>15</v>
      </c>
      <c r="AA26">
        <v>18</v>
      </c>
      <c r="AB26">
        <v>20</v>
      </c>
      <c r="AC26"/>
      <c r="AD26" s="31" t="s">
        <v>254</v>
      </c>
      <c r="AE26">
        <v>1.1000000000000001</v>
      </c>
      <c r="AG26" s="31" t="s">
        <v>255</v>
      </c>
      <c r="AH26">
        <v>0.85</v>
      </c>
      <c r="AI26">
        <v>0.7</v>
      </c>
      <c r="AJ26">
        <v>0.55000000000000004</v>
      </c>
    </row>
    <row r="27" spans="1:36" ht="6.75" hidden="1" customHeight="1">
      <c r="A27" s="33"/>
      <c r="B27" s="25"/>
      <c r="C27" s="25"/>
      <c r="D27" s="25"/>
      <c r="E27" s="25"/>
      <c r="F27" s="25"/>
      <c r="G27" s="36"/>
      <c r="H27"/>
      <c r="I27"/>
      <c r="J27" s="34"/>
      <c r="K27"/>
      <c r="L27"/>
      <c r="M27" s="25"/>
      <c r="N27" s="25"/>
      <c r="O27" s="25"/>
      <c r="P27" s="25"/>
      <c r="Q27" s="26"/>
      <c r="R27" s="27"/>
      <c r="S27" s="27"/>
      <c r="T27" s="27"/>
      <c r="U27" s="28"/>
      <c r="V27" s="29"/>
      <c r="X27">
        <v>0.2</v>
      </c>
      <c r="Y27">
        <v>13</v>
      </c>
      <c r="Z27">
        <v>15</v>
      </c>
      <c r="AA27">
        <v>18</v>
      </c>
      <c r="AB27">
        <v>20</v>
      </c>
      <c r="AC27"/>
      <c r="AD27" s="31" t="s">
        <v>256</v>
      </c>
      <c r="AE27">
        <v>0.9</v>
      </c>
      <c r="AG27" s="31" t="s">
        <v>257</v>
      </c>
      <c r="AH27"/>
      <c r="AI27">
        <v>0.45</v>
      </c>
      <c r="AJ27">
        <v>0.35</v>
      </c>
    </row>
    <row r="28" spans="1:36" ht="6.75" hidden="1" customHeight="1">
      <c r="A28" s="33"/>
      <c r="B28" s="25"/>
      <c r="C28" s="25"/>
      <c r="D28" s="25"/>
      <c r="E28" s="25"/>
      <c r="F28" s="25"/>
      <c r="G28" s="36"/>
      <c r="H28"/>
      <c r="I28"/>
      <c r="J28" s="34"/>
      <c r="K28"/>
      <c r="L28"/>
      <c r="M28" s="25"/>
      <c r="N28" s="25"/>
      <c r="O28" s="25"/>
      <c r="P28" s="25"/>
      <c r="Q28" s="26"/>
      <c r="R28" s="27"/>
      <c r="S28" s="27"/>
      <c r="T28" s="27"/>
      <c r="U28" s="28"/>
      <c r="V28" s="29"/>
      <c r="X28">
        <v>0.4</v>
      </c>
      <c r="Y28">
        <v>13</v>
      </c>
      <c r="Z28">
        <v>15</v>
      </c>
      <c r="AA28">
        <v>18</v>
      </c>
      <c r="AB28">
        <v>20</v>
      </c>
      <c r="AC28"/>
      <c r="AD28" s="31" t="s">
        <v>258</v>
      </c>
      <c r="AE28">
        <v>0.7</v>
      </c>
      <c r="AG28" s="31" t="s">
        <v>259</v>
      </c>
      <c r="AH28">
        <v>0.75</v>
      </c>
      <c r="AI28">
        <v>0.6</v>
      </c>
      <c r="AJ28">
        <v>0.45</v>
      </c>
    </row>
    <row r="29" spans="1:36" ht="6.75" hidden="1" customHeight="1">
      <c r="A29" s="33"/>
      <c r="B29" s="25"/>
      <c r="C29" s="25"/>
      <c r="D29" s="25"/>
      <c r="E29" s="25"/>
      <c r="F29" s="25"/>
      <c r="G29" s="36"/>
      <c r="H29"/>
      <c r="I29"/>
      <c r="J29" s="34"/>
      <c r="K29"/>
      <c r="L29"/>
      <c r="M29" s="25"/>
      <c r="N29" s="25"/>
      <c r="O29" s="25"/>
      <c r="P29" s="25"/>
      <c r="Q29" s="26"/>
      <c r="R29" s="27"/>
      <c r="S29" s="27"/>
      <c r="T29" s="27"/>
      <c r="U29" s="28"/>
      <c r="V29" s="29"/>
      <c r="X29">
        <v>0.7</v>
      </c>
      <c r="Y29">
        <v>16</v>
      </c>
      <c r="Z29">
        <v>18</v>
      </c>
      <c r="AA29">
        <v>20</v>
      </c>
      <c r="AB29">
        <v>22</v>
      </c>
      <c r="AC29"/>
      <c r="AD29" s="31" t="s">
        <v>260</v>
      </c>
      <c r="AE29">
        <v>0.55000000000000004</v>
      </c>
    </row>
    <row r="30" spans="1:36" ht="6.75" hidden="1" customHeight="1">
      <c r="A30" s="33"/>
      <c r="B30" s="25"/>
      <c r="C30" s="25"/>
      <c r="D30" s="25"/>
      <c r="E30" s="25"/>
      <c r="F30" s="25"/>
      <c r="G30" s="36"/>
      <c r="H30"/>
      <c r="I30"/>
      <c r="J30" s="34"/>
      <c r="K30"/>
      <c r="L30"/>
      <c r="M30" s="25"/>
      <c r="N30" s="25"/>
      <c r="O30" s="25"/>
      <c r="P30" s="25"/>
      <c r="Q30" s="26"/>
      <c r="R30" s="27"/>
      <c r="S30" s="27"/>
      <c r="T30" s="27"/>
      <c r="U30" s="28"/>
      <c r="V30" s="29"/>
      <c r="X30">
        <v>1</v>
      </c>
      <c r="Y30">
        <v>17</v>
      </c>
      <c r="Z30">
        <v>19</v>
      </c>
      <c r="AA30">
        <v>21</v>
      </c>
      <c r="AB30">
        <v>23</v>
      </c>
      <c r="AC30"/>
      <c r="AD30"/>
      <c r="AE30"/>
    </row>
    <row r="31" spans="1:36" ht="6.75" hidden="1" customHeight="1">
      <c r="A31" s="33"/>
      <c r="B31" s="25"/>
      <c r="C31" s="25"/>
      <c r="D31" s="25"/>
      <c r="E31" s="25"/>
      <c r="F31" s="25"/>
      <c r="G31" s="36"/>
      <c r="H31"/>
      <c r="I31"/>
      <c r="J31" s="34"/>
      <c r="K31"/>
      <c r="L31"/>
      <c r="M31" s="25"/>
      <c r="N31" s="25"/>
      <c r="O31" s="25"/>
      <c r="P31" s="25"/>
      <c r="Q31" s="26"/>
      <c r="R31" s="27"/>
      <c r="S31" s="27"/>
      <c r="T31" s="27"/>
      <c r="U31" s="28"/>
      <c r="V31" s="29"/>
    </row>
    <row r="32" spans="1:36" ht="6.75" hidden="1" customHeight="1">
      <c r="A32" s="33"/>
      <c r="B32" s="25"/>
      <c r="C32" s="25"/>
      <c r="D32" s="25"/>
      <c r="E32" s="25"/>
      <c r="F32" s="25"/>
      <c r="G32" s="36"/>
      <c r="H32"/>
      <c r="I32"/>
      <c r="J32" s="34"/>
      <c r="K32"/>
      <c r="L32"/>
      <c r="M32" s="25"/>
      <c r="N32" s="25"/>
      <c r="O32" s="25"/>
      <c r="P32" s="25"/>
      <c r="Q32" s="26"/>
      <c r="R32" s="27"/>
      <c r="S32" s="27"/>
      <c r="T32" s="27"/>
      <c r="U32" s="28"/>
      <c r="V32" s="29"/>
      <c r="X32" s="39" t="s">
        <v>261</v>
      </c>
      <c r="Y32"/>
      <c r="Z32"/>
      <c r="AA32"/>
      <c r="AB32" t="s">
        <v>262</v>
      </c>
      <c r="AC32" s="40"/>
      <c r="AD32" s="40"/>
      <c r="AE32" s="40"/>
      <c r="AG32" t="s">
        <v>263</v>
      </c>
      <c r="AH32"/>
      <c r="AI32"/>
    </row>
    <row r="33" spans="1:35" ht="6.75" hidden="1" customHeight="1">
      <c r="A33" s="33"/>
      <c r="B33" s="25"/>
      <c r="C33" s="25"/>
      <c r="D33" s="25"/>
      <c r="E33" s="25"/>
      <c r="F33" s="25"/>
      <c r="G33" s="36"/>
      <c r="H33"/>
      <c r="I33"/>
      <c r="J33" s="34"/>
      <c r="K33"/>
      <c r="L33"/>
      <c r="M33" s="25"/>
      <c r="N33" s="25"/>
      <c r="O33" s="25"/>
      <c r="P33" s="25"/>
      <c r="Q33" s="26"/>
      <c r="R33" s="27"/>
      <c r="S33" s="27"/>
      <c r="T33" s="27"/>
      <c r="U33" s="28"/>
      <c r="V33" s="29"/>
      <c r="X33" t="s">
        <v>264</v>
      </c>
      <c r="Y33" t="s">
        <v>265</v>
      </c>
      <c r="Z33" t="s">
        <v>266</v>
      </c>
      <c r="AA33"/>
      <c r="AB33" t="s">
        <v>267</v>
      </c>
      <c r="AC33" s="888" t="s">
        <v>268</v>
      </c>
      <c r="AD33" s="888"/>
      <c r="AE33" s="888"/>
      <c r="AG33" t="s">
        <v>267</v>
      </c>
      <c r="AH33" t="s">
        <v>269</v>
      </c>
      <c r="AI33"/>
    </row>
    <row r="34" spans="1:35" ht="6.75" hidden="1" customHeight="1">
      <c r="A34" s="33"/>
      <c r="B34" s="25"/>
      <c r="C34" s="25"/>
      <c r="D34" s="25"/>
      <c r="E34" s="25"/>
      <c r="F34" s="25"/>
      <c r="G34" s="36"/>
      <c r="H34"/>
      <c r="I34"/>
      <c r="J34" s="34"/>
      <c r="K34"/>
      <c r="L34"/>
      <c r="M34" s="25"/>
      <c r="N34" s="25"/>
      <c r="O34" s="25"/>
      <c r="P34" s="25"/>
      <c r="Q34" s="26"/>
      <c r="R34" s="27"/>
      <c r="S34" s="27"/>
      <c r="T34" s="27"/>
      <c r="U34" s="28"/>
      <c r="V34" s="29"/>
      <c r="X34" t="s">
        <v>270</v>
      </c>
      <c r="Y34" s="41">
        <v>7</v>
      </c>
      <c r="Z34" s="41">
        <v>8</v>
      </c>
      <c r="AA34"/>
      <c r="AB34" t="s">
        <v>271</v>
      </c>
      <c r="AC34" t="s">
        <v>251</v>
      </c>
      <c r="AD34" t="s">
        <v>252</v>
      </c>
      <c r="AE34" t="s">
        <v>253</v>
      </c>
      <c r="AG34" t="s">
        <v>272</v>
      </c>
      <c r="AH34">
        <v>0.15</v>
      </c>
      <c r="AI34"/>
    </row>
    <row r="35" spans="1:35" ht="6.75" hidden="1" customHeight="1">
      <c r="A35" s="33"/>
      <c r="B35" s="25"/>
      <c r="C35" s="25"/>
      <c r="D35" s="25"/>
      <c r="E35" s="25"/>
      <c r="F35" s="25"/>
      <c r="G35" s="36"/>
      <c r="H35"/>
      <c r="I35"/>
      <c r="J35" s="34"/>
      <c r="K35"/>
      <c r="L35"/>
      <c r="M35" s="25"/>
      <c r="N35" s="25"/>
      <c r="O35" s="25"/>
      <c r="P35" s="25"/>
      <c r="Q35" s="26"/>
      <c r="R35" s="27"/>
      <c r="S35" s="27"/>
      <c r="T35" s="27"/>
      <c r="U35" s="28"/>
      <c r="V35" s="29"/>
      <c r="X35" t="s">
        <v>273</v>
      </c>
      <c r="Y35" s="41">
        <v>10</v>
      </c>
      <c r="Z35" s="41">
        <v>15</v>
      </c>
      <c r="AA35"/>
      <c r="AB35" t="s">
        <v>274</v>
      </c>
      <c r="AC35">
        <v>0.5</v>
      </c>
      <c r="AD35">
        <v>0.8</v>
      </c>
      <c r="AE35">
        <v>1.1000000000000001</v>
      </c>
      <c r="AG35" t="s">
        <v>275</v>
      </c>
      <c r="AH35">
        <v>0.42</v>
      </c>
      <c r="AI35"/>
    </row>
    <row r="36" spans="1:35" ht="6.75" hidden="1" customHeight="1">
      <c r="A36" s="33"/>
      <c r="B36" s="25"/>
      <c r="C36" s="25"/>
      <c r="D36" s="25"/>
      <c r="E36" s="25"/>
      <c r="F36" s="25"/>
      <c r="G36" s="36"/>
      <c r="H36"/>
      <c r="I36"/>
      <c r="J36" s="34"/>
      <c r="K36"/>
      <c r="L36"/>
      <c r="M36" s="25"/>
      <c r="N36" s="25"/>
      <c r="O36" s="25"/>
      <c r="P36" s="25"/>
      <c r="Q36" s="26"/>
      <c r="R36" s="27"/>
      <c r="S36" s="27"/>
      <c r="T36" s="27"/>
      <c r="U36" s="28"/>
      <c r="V36" s="29"/>
      <c r="X36" t="s">
        <v>276</v>
      </c>
      <c r="Y36" s="41">
        <v>15</v>
      </c>
      <c r="Z36" s="41">
        <v>20</v>
      </c>
      <c r="AA36"/>
      <c r="AB36" t="s">
        <v>277</v>
      </c>
      <c r="AC36">
        <v>0.6</v>
      </c>
      <c r="AD36">
        <v>1.05</v>
      </c>
      <c r="AE36">
        <v>1.5</v>
      </c>
      <c r="AG36" t="s">
        <v>278</v>
      </c>
      <c r="AH36">
        <v>0.7</v>
      </c>
      <c r="AI36"/>
    </row>
    <row r="37" spans="1:35" ht="6.75" hidden="1" customHeight="1">
      <c r="A37" s="33"/>
      <c r="B37" s="25"/>
      <c r="C37" s="25"/>
      <c r="D37" s="25"/>
      <c r="E37" s="25"/>
      <c r="F37" s="25"/>
      <c r="G37" s="36"/>
      <c r="H37"/>
      <c r="I37"/>
      <c r="J37" s="34"/>
      <c r="K37"/>
      <c r="L37"/>
      <c r="M37" s="25"/>
      <c r="N37" s="25"/>
      <c r="O37" s="25"/>
      <c r="P37" s="25"/>
      <c r="Q37" s="26"/>
      <c r="R37" s="27"/>
      <c r="S37" s="27"/>
      <c r="T37" s="27"/>
      <c r="U37" s="28"/>
      <c r="V37" s="29"/>
      <c r="X37" t="s">
        <v>279</v>
      </c>
      <c r="Y37" s="41">
        <v>30</v>
      </c>
      <c r="Z37" s="41">
        <v>35</v>
      </c>
      <c r="AA37"/>
      <c r="AB37"/>
      <c r="AC37"/>
      <c r="AD37"/>
      <c r="AE37"/>
    </row>
    <row r="38" spans="1:35" ht="6.75" hidden="1" customHeight="1">
      <c r="A38" s="33"/>
      <c r="B38" s="25"/>
      <c r="C38" s="25"/>
      <c r="D38" s="25"/>
      <c r="E38" s="25"/>
      <c r="F38" s="25"/>
      <c r="G38" s="36"/>
      <c r="H38"/>
      <c r="I38"/>
      <c r="J38" s="34"/>
      <c r="K38"/>
      <c r="L38"/>
      <c r="M38" s="25"/>
      <c r="N38" s="25"/>
      <c r="O38" s="25"/>
      <c r="P38" s="25"/>
      <c r="Q38" s="26"/>
      <c r="R38" s="27"/>
      <c r="S38" s="27"/>
      <c r="T38" s="27"/>
      <c r="U38" s="28"/>
      <c r="V38" s="29"/>
      <c r="X38" t="s">
        <v>280</v>
      </c>
      <c r="Y38" s="41">
        <v>20</v>
      </c>
      <c r="Z38" s="41">
        <v>25</v>
      </c>
      <c r="AA38"/>
      <c r="AB38"/>
      <c r="AC38"/>
      <c r="AD38"/>
      <c r="AE38"/>
    </row>
    <row r="39" spans="1:35" ht="6.75" hidden="1" customHeight="1">
      <c r="A39" s="33"/>
      <c r="B39" s="25"/>
      <c r="C39" s="25"/>
      <c r="D39" s="25"/>
      <c r="E39" s="25"/>
      <c r="F39" s="25"/>
      <c r="G39" s="36"/>
      <c r="H39"/>
      <c r="I39"/>
      <c r="J39" s="34"/>
      <c r="K39"/>
      <c r="L39"/>
      <c r="M39" s="25"/>
      <c r="N39" s="25"/>
      <c r="O39" s="25"/>
      <c r="P39" s="25"/>
      <c r="Q39" s="26"/>
      <c r="R39" s="27"/>
      <c r="S39" s="27"/>
      <c r="T39" s="27"/>
      <c r="U39" s="28"/>
      <c r="V39" s="29"/>
      <c r="X39" t="s">
        <v>281</v>
      </c>
      <c r="Y39" s="41">
        <v>20</v>
      </c>
      <c r="Z39" s="41">
        <v>25</v>
      </c>
      <c r="AA39"/>
      <c r="AB39"/>
      <c r="AC39"/>
      <c r="AD39"/>
      <c r="AE39"/>
    </row>
    <row r="40" spans="1:35" ht="6.75" hidden="1" customHeight="1">
      <c r="A40" s="33"/>
      <c r="B40" s="25"/>
      <c r="C40" s="25"/>
      <c r="D40" s="25"/>
      <c r="E40" s="25"/>
      <c r="F40" s="25"/>
      <c r="G40" s="36"/>
      <c r="H40"/>
      <c r="I40"/>
      <c r="J40" s="34"/>
      <c r="K40"/>
      <c r="L40"/>
      <c r="M40" s="25"/>
      <c r="N40" s="25"/>
      <c r="O40" s="25"/>
      <c r="P40" s="25"/>
      <c r="Q40" s="26"/>
      <c r="R40" s="27"/>
      <c r="S40" s="27"/>
      <c r="T40" s="27"/>
      <c r="U40" s="28"/>
      <c r="V40" s="29"/>
      <c r="X40" s="42" t="s">
        <v>282</v>
      </c>
      <c r="Y40" s="41">
        <v>25</v>
      </c>
      <c r="Z40" s="41">
        <v>30</v>
      </c>
      <c r="AA40" s="40"/>
      <c r="AB40"/>
      <c r="AC40"/>
      <c r="AD40"/>
      <c r="AE40"/>
    </row>
    <row r="41" spans="1:35" ht="6.75" hidden="1" customHeight="1">
      <c r="A41" s="33"/>
      <c r="B41" s="25"/>
      <c r="C41" s="25"/>
      <c r="D41" s="25"/>
      <c r="E41" s="25"/>
      <c r="F41" s="25"/>
      <c r="G41" s="36"/>
      <c r="H41"/>
      <c r="I41"/>
      <c r="J41" s="34"/>
      <c r="K41"/>
      <c r="L41"/>
      <c r="M41" s="25"/>
      <c r="N41" s="25"/>
      <c r="O41" s="25"/>
      <c r="P41" s="25"/>
      <c r="Q41" s="26"/>
      <c r="R41" s="27"/>
      <c r="S41" s="27"/>
      <c r="T41" s="27"/>
      <c r="U41" s="28"/>
      <c r="V41" s="29"/>
      <c r="X41" t="s">
        <v>283</v>
      </c>
      <c r="Y41" s="41">
        <v>30</v>
      </c>
      <c r="Z41" s="41">
        <v>35</v>
      </c>
      <c r="AA41" s="40"/>
      <c r="AB41" s="40"/>
      <c r="AC41"/>
      <c r="AD41"/>
      <c r="AE41"/>
    </row>
    <row r="42" spans="1:35" ht="6.75" hidden="1" customHeight="1">
      <c r="A42" s="33"/>
      <c r="B42" s="25"/>
      <c r="C42" s="25"/>
      <c r="D42" s="25"/>
      <c r="E42" s="25"/>
      <c r="F42" s="25"/>
      <c r="G42" s="36"/>
      <c r="H42"/>
      <c r="I42"/>
      <c r="J42" s="34"/>
      <c r="K42"/>
      <c r="L42"/>
      <c r="M42" s="25"/>
      <c r="N42" s="25"/>
      <c r="O42" s="25"/>
      <c r="P42" s="25"/>
      <c r="Q42" s="26"/>
      <c r="R42" s="27"/>
      <c r="S42" s="27"/>
      <c r="T42" s="27"/>
      <c r="U42" s="28"/>
      <c r="V42" s="29"/>
      <c r="X42" t="s">
        <v>284</v>
      </c>
      <c r="Y42" s="41">
        <v>30</v>
      </c>
      <c r="Z42" s="41">
        <v>35</v>
      </c>
      <c r="AA42" s="40"/>
      <c r="AB42" s="40"/>
      <c r="AC42"/>
      <c r="AD42"/>
      <c r="AE42"/>
    </row>
    <row r="43" spans="1:35" ht="6.75" hidden="1" customHeight="1">
      <c r="A43" s="24"/>
      <c r="B43" s="25"/>
      <c r="C43" s="25"/>
      <c r="D43" s="25"/>
      <c r="E43" s="25"/>
      <c r="F43" s="25"/>
      <c r="G43" s="25"/>
      <c r="H43" s="25"/>
      <c r="I43" s="25"/>
      <c r="J43" s="25"/>
      <c r="K43" s="25"/>
      <c r="L43" s="25"/>
      <c r="M43" s="25"/>
      <c r="N43" s="25"/>
      <c r="O43" s="25"/>
      <c r="P43" s="25"/>
      <c r="Q43" s="26"/>
      <c r="R43" s="27"/>
      <c r="S43" s="27"/>
      <c r="T43" s="27"/>
      <c r="U43" s="28"/>
      <c r="V43" s="29"/>
      <c r="X43" t="s">
        <v>285</v>
      </c>
      <c r="Y43" s="41">
        <v>30</v>
      </c>
      <c r="Z43" s="41">
        <v>35</v>
      </c>
      <c r="AA43" s="40"/>
      <c r="AB43" s="40"/>
      <c r="AC43"/>
      <c r="AD43"/>
      <c r="AE43"/>
    </row>
    <row r="44" spans="1:35" ht="6.75" hidden="1" customHeight="1">
      <c r="A44" s="24"/>
      <c r="B44" s="25"/>
      <c r="C44" s="25"/>
      <c r="D44" s="25"/>
      <c r="E44" s="25"/>
      <c r="F44" s="25"/>
      <c r="G44" s="25"/>
      <c r="H44" s="25"/>
      <c r="I44" s="25"/>
      <c r="J44" s="25"/>
      <c r="K44" s="25"/>
      <c r="L44" s="25"/>
      <c r="M44" s="25"/>
      <c r="N44" s="25"/>
      <c r="O44" s="25"/>
      <c r="P44" s="25"/>
      <c r="Q44" s="26"/>
      <c r="R44" s="27"/>
      <c r="S44" s="27"/>
      <c r="T44" s="27"/>
      <c r="U44" s="28"/>
      <c r="V44" s="29"/>
      <c r="X44" t="s">
        <v>286</v>
      </c>
      <c r="Y44" s="41">
        <v>35</v>
      </c>
      <c r="Z44" s="41">
        <v>35</v>
      </c>
      <c r="AA44" s="40"/>
      <c r="AB44" s="40"/>
      <c r="AC44"/>
      <c r="AD44"/>
      <c r="AE44"/>
    </row>
    <row r="45" spans="1:35" ht="6.75" hidden="1" customHeight="1" thickBot="1">
      <c r="A45" s="43"/>
      <c r="B45" s="44"/>
      <c r="C45" s="44"/>
      <c r="D45" s="44"/>
      <c r="E45" s="44"/>
      <c r="F45" s="44"/>
      <c r="G45" s="44"/>
      <c r="H45" s="44"/>
      <c r="I45" s="44"/>
      <c r="J45" s="44"/>
      <c r="K45" s="44"/>
      <c r="L45" s="44"/>
      <c r="M45" s="44"/>
      <c r="N45" s="44"/>
      <c r="O45" s="44"/>
      <c r="P45" s="44"/>
      <c r="Q45" s="45"/>
      <c r="R45" s="46"/>
      <c r="S45" s="46"/>
      <c r="T45" s="46"/>
      <c r="U45" s="47"/>
      <c r="V45" s="48"/>
      <c r="X45" t="s">
        <v>287</v>
      </c>
      <c r="Y45" s="41">
        <v>35</v>
      </c>
      <c r="Z45" s="41">
        <v>35</v>
      </c>
      <c r="AA45" s="40"/>
      <c r="AB45" s="40"/>
      <c r="AC45"/>
      <c r="AD45"/>
      <c r="AE45"/>
    </row>
    <row r="46" spans="1:35" ht="6.75" hidden="1" customHeight="1">
      <c r="A46" s="10" t="s">
        <v>205</v>
      </c>
      <c r="B46" s="11"/>
      <c r="C46" s="11"/>
      <c r="D46" s="11"/>
      <c r="E46" s="11"/>
      <c r="F46" s="11"/>
      <c r="G46" s="11"/>
      <c r="H46" s="11"/>
      <c r="I46" s="11"/>
      <c r="J46" s="11"/>
      <c r="K46" s="11"/>
      <c r="L46" s="11"/>
      <c r="M46" s="11"/>
      <c r="N46" s="11"/>
      <c r="O46" s="11"/>
      <c r="P46" s="11"/>
      <c r="Q46" s="12" t="s">
        <v>20</v>
      </c>
      <c r="R46" s="13" t="s">
        <v>206</v>
      </c>
      <c r="S46" s="13"/>
      <c r="T46" s="13" t="s">
        <v>15</v>
      </c>
      <c r="U46" s="14"/>
      <c r="V46" s="15" t="s">
        <v>207</v>
      </c>
      <c r="W46" s="16"/>
      <c r="X46" s="31"/>
      <c r="Y46" s="40"/>
      <c r="Z46" s="40"/>
      <c r="AA46" s="40"/>
      <c r="AB46" s="40"/>
      <c r="AC46"/>
      <c r="AD46"/>
      <c r="AE46"/>
    </row>
    <row r="47" spans="1:35" ht="6.75" hidden="1" customHeight="1" thickBot="1">
      <c r="A47" s="18" t="s">
        <v>211</v>
      </c>
      <c r="B47"/>
      <c r="C47" t="s">
        <v>212</v>
      </c>
      <c r="D47"/>
      <c r="E47"/>
      <c r="F47"/>
      <c r="G47"/>
      <c r="H47" t="s">
        <v>288</v>
      </c>
      <c r="I47"/>
      <c r="J47"/>
      <c r="K47"/>
      <c r="L47"/>
      <c r="M47"/>
      <c r="N47" s="890" t="s">
        <v>214</v>
      </c>
      <c r="O47" s="890"/>
      <c r="P47" t="s">
        <v>215</v>
      </c>
      <c r="Q47" s="19">
        <f>SUM(R47,T47,V47)</f>
        <v>2281</v>
      </c>
      <c r="R47" s="20">
        <f>INT(SUM(R48:R90))</f>
        <v>544</v>
      </c>
      <c r="S47" s="20">
        <f>INT(SUM(S48:S90))</f>
        <v>0</v>
      </c>
      <c r="T47" s="20">
        <f>INT(SUM(T48:T90))</f>
        <v>1125</v>
      </c>
      <c r="U47" s="21">
        <f>INT(SUM(U48:U90))</f>
        <v>0</v>
      </c>
      <c r="V47" s="22">
        <f>INT(SUM(V48:V90))</f>
        <v>612</v>
      </c>
      <c r="W47" s="23"/>
      <c r="X47" s="31"/>
      <c r="Y47" s="40"/>
      <c r="Z47" s="40"/>
      <c r="AA47" s="40"/>
      <c r="AB47"/>
      <c r="AC47"/>
      <c r="AD47"/>
      <c r="AE47"/>
    </row>
    <row r="48" spans="1:35" ht="6.75" hidden="1" customHeight="1" thickTop="1">
      <c r="A48" s="24"/>
      <c r="B48" s="25"/>
      <c r="C48" s="25"/>
      <c r="D48" s="25"/>
      <c r="E48" s="25"/>
      <c r="F48" s="25"/>
      <c r="G48" s="25"/>
      <c r="H48" s="25"/>
      <c r="I48" s="25"/>
      <c r="J48" s="25"/>
      <c r="K48" s="25"/>
      <c r="L48" s="25"/>
      <c r="M48" s="25"/>
      <c r="N48" s="25"/>
      <c r="O48" s="25"/>
      <c r="P48" s="25"/>
      <c r="Q48" s="26"/>
      <c r="R48" s="27"/>
      <c r="S48" s="27"/>
      <c r="T48" s="27"/>
      <c r="U48" s="28"/>
      <c r="V48" s="29"/>
      <c r="AB48"/>
    </row>
    <row r="49" spans="1:28" ht="6.75" hidden="1" customHeight="1">
      <c r="A49" s="33"/>
      <c r="C49" s="49" t="s">
        <v>289</v>
      </c>
      <c r="G49" s="25"/>
      <c r="J49" s="891">
        <v>0.7</v>
      </c>
      <c r="K49" s="891"/>
      <c r="L49" s="25" t="s">
        <v>290</v>
      </c>
      <c r="N49" s="25"/>
      <c r="O49" s="25"/>
      <c r="P49" s="25"/>
      <c r="Q49" s="26"/>
      <c r="R49" s="27"/>
      <c r="S49" s="27"/>
      <c r="T49" s="27"/>
      <c r="U49" s="28"/>
      <c r="V49" s="29"/>
      <c r="AB49"/>
    </row>
    <row r="50" spans="1:28" ht="6.75" hidden="1" customHeight="1">
      <c r="A50" s="33"/>
      <c r="B50" s="32" t="s">
        <v>291</v>
      </c>
      <c r="C50" s="887">
        <f>J49</f>
        <v>0.7</v>
      </c>
      <c r="D50" s="887"/>
      <c r="E50"/>
      <c r="F50"/>
      <c r="G50"/>
      <c r="M50"/>
      <c r="N50"/>
      <c r="O50"/>
      <c r="P50"/>
      <c r="Q50" s="26"/>
      <c r="R50" s="27"/>
      <c r="S50" s="27"/>
      <c r="T50" s="27"/>
      <c r="U50" s="28"/>
      <c r="V50" s="29"/>
      <c r="AB50"/>
    </row>
    <row r="51" spans="1:28" ht="6.75" hidden="1" customHeight="1">
      <c r="A51" s="33"/>
      <c r="B51" s="32" t="s">
        <v>292</v>
      </c>
      <c r="C51" s="887">
        <f>VLOOKUP(E51,$AD$26:$AE$29,2,0)</f>
        <v>0.7</v>
      </c>
      <c r="D51" s="887"/>
      <c r="E51" s="888" t="s">
        <v>258</v>
      </c>
      <c r="F51" s="888"/>
      <c r="G51" s="888"/>
      <c r="H51" s="888"/>
      <c r="I51" s="888"/>
      <c r="J51" s="888"/>
      <c r="K51" s="888"/>
      <c r="L51" s="888"/>
      <c r="M51" s="888"/>
      <c r="N51"/>
      <c r="O51"/>
      <c r="P51"/>
      <c r="Q51" s="26"/>
      <c r="R51" s="27"/>
      <c r="S51" s="27"/>
      <c r="T51" s="27"/>
      <c r="U51" s="28"/>
      <c r="V51" s="29"/>
      <c r="AB51"/>
    </row>
    <row r="52" spans="1:28" ht="6.75" hidden="1" customHeight="1">
      <c r="A52" s="33"/>
      <c r="B52" s="32" t="s">
        <v>293</v>
      </c>
      <c r="C52" s="887">
        <f>INDEX($AG$25:$AJ$28, MATCH(E52,$AG$25:$AG$28,), MATCH(K52,$AG$25:$AJ$25,))</f>
        <v>0.6</v>
      </c>
      <c r="D52" s="887"/>
      <c r="E52" s="888" t="s">
        <v>259</v>
      </c>
      <c r="F52" s="888"/>
      <c r="G52" s="888"/>
      <c r="H52" s="888"/>
      <c r="I52" s="888"/>
      <c r="J52" s="888"/>
      <c r="K52" s="889" t="s">
        <v>252</v>
      </c>
      <c r="L52" s="889"/>
      <c r="M52"/>
      <c r="N52"/>
      <c r="O52"/>
      <c r="P52"/>
      <c r="Q52" s="26"/>
      <c r="R52" s="27"/>
      <c r="S52" s="27"/>
      <c r="T52" s="27"/>
      <c r="U52" s="28"/>
      <c r="V52" s="29"/>
      <c r="AB52"/>
    </row>
    <row r="53" spans="1:28" ht="6.75" hidden="1" customHeight="1">
      <c r="A53" s="33"/>
      <c r="B53" s="32" t="s">
        <v>294</v>
      </c>
      <c r="C53" s="888">
        <f>D54</f>
        <v>1</v>
      </c>
      <c r="D53" s="888"/>
      <c r="E53" t="s">
        <v>295</v>
      </c>
      <c r="F53" s="888">
        <f>D55</f>
        <v>1.38</v>
      </c>
      <c r="G53" s="888"/>
      <c r="H53" s="42" t="s">
        <v>296</v>
      </c>
      <c r="I53" s="887">
        <f>ROUND(C53/F53,2)</f>
        <v>0.72</v>
      </c>
      <c r="J53" s="887"/>
      <c r="K53" s="51"/>
      <c r="L53"/>
      <c r="M53"/>
      <c r="N53"/>
      <c r="O53"/>
      <c r="P53"/>
      <c r="Q53" s="26"/>
      <c r="R53" s="27"/>
      <c r="S53" s="27"/>
      <c r="T53" s="27"/>
      <c r="U53" s="28"/>
      <c r="V53" s="29"/>
    </row>
    <row r="54" spans="1:28" ht="6.75" hidden="1" customHeight="1">
      <c r="A54" s="33"/>
      <c r="B54"/>
      <c r="C54" s="50" t="s">
        <v>297</v>
      </c>
      <c r="D54" s="888">
        <f>IF(F54=$AB$12,1,INDEX($AB$2:$AE$22,MATCH(F54,$AB$2:$AB$22,),MATCH(L54,$AB$2:$AE$2,)))</f>
        <v>1</v>
      </c>
      <c r="E54" s="888"/>
      <c r="F54" s="888" t="s">
        <v>236</v>
      </c>
      <c r="G54" s="888"/>
      <c r="H54" s="888"/>
      <c r="I54" s="888"/>
      <c r="J54" s="888"/>
      <c r="K54" s="888"/>
      <c r="L54" s="889" t="s">
        <v>218</v>
      </c>
      <c r="M54" s="889"/>
      <c r="N54"/>
      <c r="O54"/>
      <c r="P54"/>
      <c r="Q54" s="26"/>
      <c r="R54" s="27"/>
      <c r="S54" s="27"/>
      <c r="T54" s="27"/>
      <c r="U54" s="28"/>
      <c r="V54" s="29"/>
    </row>
    <row r="55" spans="1:28" ht="6.75" hidden="1" customHeight="1">
      <c r="A55" s="33"/>
      <c r="B55"/>
      <c r="C55" s="50" t="s">
        <v>298</v>
      </c>
      <c r="D55" s="888">
        <f>INDEX($X$2:$AA$21, MATCH(F55,$X$2:$X$21,), MATCH(L55,$X$2:$AA$2,))</f>
        <v>1.38</v>
      </c>
      <c r="E55" s="888"/>
      <c r="F55" s="888" t="s">
        <v>241</v>
      </c>
      <c r="G55" s="888"/>
      <c r="H55" s="888"/>
      <c r="I55" s="888"/>
      <c r="J55" s="888"/>
      <c r="K55" s="888"/>
      <c r="L55" s="889" t="s">
        <v>218</v>
      </c>
      <c r="M55" s="889"/>
      <c r="N55"/>
      <c r="O55"/>
      <c r="P55" s="25"/>
      <c r="Q55" s="26"/>
      <c r="R55" s="27"/>
      <c r="S55" s="27"/>
      <c r="T55" s="27"/>
      <c r="U55" s="28"/>
      <c r="V55" s="29"/>
    </row>
    <row r="56" spans="1:28" ht="6.75" hidden="1" customHeight="1">
      <c r="A56" s="33"/>
      <c r="B56" s="32" t="s">
        <v>299</v>
      </c>
      <c r="C56" s="51">
        <f>INDEX($X$25:$AB$30,MATCH(C50,$X$25:$X$30,0),MATCH(I56,$X$25:$AB$25,0))</f>
        <v>22</v>
      </c>
      <c r="D56"/>
      <c r="E56" s="51"/>
      <c r="F56" t="s">
        <v>300</v>
      </c>
      <c r="G56"/>
      <c r="H56"/>
      <c r="I56" s="888">
        <v>180</v>
      </c>
      <c r="J56" s="888"/>
      <c r="K56" t="s">
        <v>301</v>
      </c>
      <c r="L56"/>
      <c r="O56"/>
      <c r="P56" s="25"/>
      <c r="Q56" s="26"/>
      <c r="R56" s="27"/>
      <c r="S56" s="27"/>
      <c r="T56" s="27"/>
      <c r="U56" s="28"/>
      <c r="V56" s="29"/>
    </row>
    <row r="57" spans="1:28" ht="6.75" hidden="1" customHeight="1">
      <c r="A57" s="33"/>
      <c r="B57" s="25" t="s">
        <v>302</v>
      </c>
      <c r="C57" t="str">
        <f>"3,600 × "&amp;C50&amp;" × "&amp;C51&amp;" × "&amp;I53&amp;" × "&amp;C52&amp;" / "&amp;C56&amp;" ="</f>
        <v>3,600 × 0.7 × 0.7 × 0.72 × 0.6 / 22 =</v>
      </c>
      <c r="D57"/>
      <c r="E57"/>
      <c r="F57"/>
      <c r="G57"/>
      <c r="H57"/>
      <c r="I57"/>
      <c r="J57"/>
      <c r="K57"/>
      <c r="N57" s="887">
        <f>ROUND(3600*C50*C51*I53*C52/C56,2)</f>
        <v>34.64</v>
      </c>
      <c r="O57" s="887"/>
      <c r="P57" s="25"/>
      <c r="Q57" s="26"/>
      <c r="R57" s="27"/>
      <c r="S57" s="27"/>
      <c r="T57" s="27"/>
      <c r="U57" s="28"/>
      <c r="V57" s="29"/>
    </row>
    <row r="58" spans="1:28" ht="6.75" hidden="1" customHeight="1">
      <c r="A58" s="33"/>
      <c r="B58" s="25"/>
      <c r="C58" s="25"/>
      <c r="D58" s="25"/>
      <c r="E58" s="25"/>
      <c r="F58" s="25"/>
      <c r="G58" s="25"/>
      <c r="H58" s="25"/>
      <c r="I58" s="25"/>
      <c r="J58" s="25"/>
      <c r="K58" s="25"/>
      <c r="L58" s="25"/>
      <c r="M58" s="25"/>
      <c r="N58" s="25"/>
      <c r="O58" s="25"/>
      <c r="P58" s="25"/>
      <c r="Q58" s="26"/>
      <c r="R58" s="27"/>
      <c r="S58" s="27"/>
      <c r="T58" s="27"/>
      <c r="U58" s="28"/>
      <c r="V58" s="29"/>
    </row>
    <row r="59" spans="1:28" ht="6.75" hidden="1" customHeight="1">
      <c r="A59" s="33"/>
      <c r="B59" s="25" t="s">
        <v>206</v>
      </c>
      <c r="C59" s="25"/>
      <c r="D59" s="25"/>
      <c r="E59" s="894">
        <v>18855</v>
      </c>
      <c r="F59" s="894"/>
      <c r="G59" s="894"/>
      <c r="H59" s="36" t="s">
        <v>303</v>
      </c>
      <c r="I59" s="887">
        <f>N57</f>
        <v>34.64</v>
      </c>
      <c r="J59" s="887"/>
      <c r="K59"/>
      <c r="L59"/>
      <c r="P59" s="52"/>
      <c r="Q59" s="26"/>
      <c r="R59" s="27">
        <f>ROUND(E59/I59,1)</f>
        <v>544.29999999999995</v>
      </c>
      <c r="S59" s="27"/>
      <c r="T59" s="27"/>
      <c r="U59" s="28"/>
      <c r="V59" s="29"/>
    </row>
    <row r="60" spans="1:28" ht="6.75" hidden="1" customHeight="1">
      <c r="A60" s="33"/>
      <c r="B60" s="25" t="s">
        <v>15</v>
      </c>
      <c r="C60" s="25"/>
      <c r="D60" s="25"/>
      <c r="E60" s="894">
        <v>38972</v>
      </c>
      <c r="F60" s="894"/>
      <c r="G60" s="894"/>
      <c r="H60" s="36" t="s">
        <v>303</v>
      </c>
      <c r="I60" s="887">
        <f>N57</f>
        <v>34.64</v>
      </c>
      <c r="J60" s="887"/>
      <c r="K60"/>
      <c r="L60"/>
      <c r="P60" s="52"/>
      <c r="Q60" s="26">
        <f>INT(SUM(R59:V61))</f>
        <v>2281</v>
      </c>
      <c r="R60" s="27"/>
      <c r="S60" s="27"/>
      <c r="T60" s="27">
        <f>ROUND(E60/I60,1)</f>
        <v>1125.0999999999999</v>
      </c>
      <c r="U60" s="28"/>
      <c r="V60" s="29"/>
    </row>
    <row r="61" spans="1:28" ht="6.75" hidden="1" customHeight="1">
      <c r="A61" s="33"/>
      <c r="B61" s="25" t="s">
        <v>207</v>
      </c>
      <c r="C61" s="25"/>
      <c r="D61" s="25"/>
      <c r="E61" s="894">
        <v>21214</v>
      </c>
      <c r="F61" s="894"/>
      <c r="G61" s="894"/>
      <c r="H61" s="36" t="s">
        <v>303</v>
      </c>
      <c r="I61" s="887">
        <f>N57</f>
        <v>34.64</v>
      </c>
      <c r="J61" s="887"/>
      <c r="K61"/>
      <c r="P61" s="52"/>
      <c r="Q61" s="26"/>
      <c r="R61" s="27"/>
      <c r="S61" s="27"/>
      <c r="T61" s="27"/>
      <c r="U61" s="28"/>
      <c r="V61" s="29">
        <f>ROUND(E61/I61,1)</f>
        <v>612.4</v>
      </c>
    </row>
    <row r="62" spans="1:28" ht="6.75" hidden="1" customHeight="1">
      <c r="A62" s="33"/>
      <c r="B62" s="25"/>
      <c r="C62" s="25"/>
      <c r="D62" s="25"/>
      <c r="E62" s="25"/>
      <c r="F62" s="25"/>
      <c r="G62" s="25"/>
      <c r="K62" s="25"/>
      <c r="N62" s="25"/>
      <c r="O62" s="25"/>
      <c r="P62" s="25"/>
      <c r="Q62" s="26"/>
      <c r="R62" s="27"/>
      <c r="S62" s="27"/>
      <c r="T62" s="27"/>
      <c r="U62" s="28"/>
      <c r="V62" s="29"/>
    </row>
    <row r="63" spans="1:28" ht="6.75" hidden="1" customHeight="1">
      <c r="A63" s="33"/>
      <c r="B63" s="25"/>
      <c r="C63" s="25"/>
      <c r="D63" s="25"/>
      <c r="E63" s="25"/>
      <c r="F63"/>
      <c r="G63"/>
      <c r="K63" s="53"/>
      <c r="L63" s="34"/>
      <c r="M63"/>
      <c r="N63"/>
      <c r="O63"/>
      <c r="P63"/>
      <c r="Q63" s="26"/>
      <c r="R63" s="27"/>
      <c r="S63" s="27"/>
      <c r="T63" s="27"/>
      <c r="U63" s="28"/>
      <c r="V63" s="29"/>
    </row>
    <row r="64" spans="1:28" ht="6.75" hidden="1" customHeight="1">
      <c r="A64" s="33"/>
      <c r="B64" s="25"/>
      <c r="C64" s="25"/>
      <c r="D64" s="25"/>
      <c r="E64" s="25"/>
      <c r="F64"/>
      <c r="G64"/>
      <c r="K64" s="53"/>
      <c r="L64" s="34"/>
      <c r="M64"/>
      <c r="N64"/>
      <c r="O64"/>
      <c r="P64"/>
      <c r="Q64" s="26"/>
      <c r="R64" s="27"/>
      <c r="S64" s="27"/>
      <c r="T64" s="27"/>
      <c r="U64" s="28"/>
      <c r="V64" s="29"/>
    </row>
    <row r="65" spans="1:22" ht="6.75" hidden="1" customHeight="1">
      <c r="A65" s="33"/>
      <c r="B65" s="25"/>
      <c r="C65" s="25"/>
      <c r="D65" s="25"/>
      <c r="E65" s="25"/>
      <c r="F65"/>
      <c r="G65"/>
      <c r="H65" s="25"/>
      <c r="I65" s="34"/>
      <c r="J65" s="53"/>
      <c r="K65" s="53"/>
      <c r="L65" s="34"/>
      <c r="M65"/>
      <c r="N65"/>
      <c r="O65"/>
      <c r="P65"/>
      <c r="Q65" s="26"/>
      <c r="R65" s="27"/>
      <c r="S65" s="27"/>
      <c r="T65" s="27"/>
      <c r="U65" s="28"/>
      <c r="V65" s="29"/>
    </row>
    <row r="66" spans="1:22" ht="6.75" hidden="1" customHeight="1">
      <c r="A66" s="33"/>
      <c r="B66" s="25"/>
      <c r="C66" s="25"/>
      <c r="D66" s="25"/>
      <c r="E66" s="25"/>
      <c r="F66"/>
      <c r="G66"/>
      <c r="H66" s="25"/>
      <c r="I66" s="34"/>
      <c r="J66" s="53"/>
      <c r="K66" s="53"/>
      <c r="L66" s="34"/>
      <c r="M66"/>
      <c r="N66"/>
      <c r="O66"/>
      <c r="P66"/>
      <c r="Q66" s="26"/>
      <c r="R66" s="27"/>
      <c r="S66" s="27"/>
      <c r="T66" s="27"/>
      <c r="U66" s="28"/>
      <c r="V66" s="29"/>
    </row>
    <row r="67" spans="1:22" ht="6.75" hidden="1" customHeight="1">
      <c r="A67" s="33"/>
      <c r="B67" s="25"/>
      <c r="C67" s="25"/>
      <c r="D67" s="25"/>
      <c r="E67" s="25"/>
      <c r="F67"/>
      <c r="G67"/>
      <c r="H67" s="25"/>
      <c r="I67" s="34"/>
      <c r="J67" s="53"/>
      <c r="K67" s="53"/>
      <c r="L67" s="34"/>
      <c r="M67"/>
      <c r="N67"/>
      <c r="O67"/>
      <c r="P67"/>
      <c r="Q67" s="26"/>
      <c r="R67" s="27"/>
      <c r="S67" s="27"/>
      <c r="T67" s="27"/>
      <c r="U67" s="28"/>
      <c r="V67" s="29"/>
    </row>
    <row r="68" spans="1:22" ht="6.75" hidden="1" customHeight="1">
      <c r="A68" s="33"/>
      <c r="B68" s="25"/>
      <c r="C68" s="25"/>
      <c r="D68" s="25"/>
      <c r="E68" s="25"/>
      <c r="F68"/>
      <c r="G68"/>
      <c r="H68" s="25"/>
      <c r="I68" s="34"/>
      <c r="J68" s="53"/>
      <c r="K68" s="53"/>
      <c r="L68" s="34"/>
      <c r="M68"/>
      <c r="N68"/>
      <c r="O68"/>
      <c r="P68"/>
      <c r="Q68" s="26"/>
      <c r="R68" s="27"/>
      <c r="S68" s="27"/>
      <c r="T68" s="27"/>
      <c r="U68" s="28"/>
      <c r="V68" s="29"/>
    </row>
    <row r="69" spans="1:22" ht="6.75" hidden="1" customHeight="1">
      <c r="A69" s="33"/>
      <c r="B69" s="25"/>
      <c r="C69" s="25"/>
      <c r="D69" s="25"/>
      <c r="E69" s="25"/>
      <c r="F69"/>
      <c r="G69"/>
      <c r="H69" s="25"/>
      <c r="I69" s="34"/>
      <c r="J69" s="53"/>
      <c r="K69" s="53"/>
      <c r="L69" s="34"/>
      <c r="M69"/>
      <c r="N69"/>
      <c r="O69"/>
      <c r="P69"/>
      <c r="Q69" s="26"/>
      <c r="R69" s="27"/>
      <c r="S69" s="27"/>
      <c r="T69" s="27"/>
      <c r="U69" s="28"/>
      <c r="V69" s="29"/>
    </row>
    <row r="70" spans="1:22" ht="6.75" hidden="1" customHeight="1">
      <c r="A70" s="33"/>
      <c r="B70" s="25"/>
      <c r="C70" s="25"/>
      <c r="D70" s="25"/>
      <c r="E70" s="25"/>
      <c r="F70"/>
      <c r="G70"/>
      <c r="H70" s="25"/>
      <c r="I70" s="34"/>
      <c r="J70" s="53"/>
      <c r="K70" s="53"/>
      <c r="L70" s="34"/>
      <c r="M70"/>
      <c r="N70"/>
      <c r="O70"/>
      <c r="P70"/>
      <c r="Q70" s="26"/>
      <c r="R70" s="27"/>
      <c r="S70" s="27"/>
      <c r="T70" s="27"/>
      <c r="U70" s="28"/>
      <c r="V70" s="29"/>
    </row>
    <row r="71" spans="1:22" ht="6.75" hidden="1" customHeight="1">
      <c r="A71" s="33"/>
      <c r="B71" s="25"/>
      <c r="C71" s="25"/>
      <c r="D71" s="25"/>
      <c r="E71" s="25"/>
      <c r="F71"/>
      <c r="G71"/>
      <c r="H71" s="25"/>
      <c r="I71" s="34"/>
      <c r="J71" s="53"/>
      <c r="K71" s="53"/>
      <c r="L71" s="34"/>
      <c r="M71"/>
      <c r="N71"/>
      <c r="O71"/>
      <c r="P71"/>
      <c r="Q71" s="26"/>
      <c r="R71" s="27"/>
      <c r="S71" s="27"/>
      <c r="T71" s="27"/>
      <c r="U71" s="28"/>
      <c r="V71" s="29"/>
    </row>
    <row r="72" spans="1:22" ht="6.75" hidden="1" customHeight="1">
      <c r="A72" s="33"/>
      <c r="B72" s="25"/>
      <c r="C72" s="25"/>
      <c r="D72" s="25"/>
      <c r="E72" s="25"/>
      <c r="F72"/>
      <c r="G72"/>
      <c r="H72" s="25"/>
      <c r="I72" s="34"/>
      <c r="J72" s="53"/>
      <c r="K72" s="53"/>
      <c r="L72" s="34"/>
      <c r="M72"/>
      <c r="N72"/>
      <c r="O72"/>
      <c r="P72"/>
      <c r="Q72" s="26"/>
      <c r="R72" s="27"/>
      <c r="S72" s="27"/>
      <c r="T72" s="27"/>
      <c r="U72" s="28"/>
      <c r="V72" s="29"/>
    </row>
    <row r="73" spans="1:22" ht="6.75" hidden="1" customHeight="1">
      <c r="A73" s="33"/>
      <c r="B73" s="25"/>
      <c r="C73" s="25"/>
      <c r="D73" s="25"/>
      <c r="E73" s="25"/>
      <c r="F73"/>
      <c r="G73"/>
      <c r="H73" s="25"/>
      <c r="I73" s="34"/>
      <c r="J73" s="53"/>
      <c r="K73" s="53"/>
      <c r="L73" s="34"/>
      <c r="M73"/>
      <c r="N73"/>
      <c r="O73"/>
      <c r="P73"/>
      <c r="Q73" s="26"/>
      <c r="R73" s="27"/>
      <c r="S73" s="27"/>
      <c r="T73" s="27"/>
      <c r="U73" s="28"/>
      <c r="V73" s="29"/>
    </row>
    <row r="74" spans="1:22" ht="6.75" hidden="1" customHeight="1">
      <c r="A74" s="33"/>
      <c r="B74" s="25"/>
      <c r="C74" s="25"/>
      <c r="D74" s="25"/>
      <c r="E74" s="25"/>
      <c r="F74"/>
      <c r="G74"/>
      <c r="H74" s="25"/>
      <c r="I74" s="34"/>
      <c r="J74" s="53"/>
      <c r="K74" s="53"/>
      <c r="L74" s="34"/>
      <c r="M74"/>
      <c r="N74"/>
      <c r="O74"/>
      <c r="P74"/>
      <c r="Q74" s="26"/>
      <c r="R74" s="27"/>
      <c r="S74" s="27"/>
      <c r="T74" s="27"/>
      <c r="U74" s="28"/>
      <c r="V74" s="29"/>
    </row>
    <row r="75" spans="1:22" ht="6.75" hidden="1" customHeight="1">
      <c r="A75" s="33"/>
      <c r="B75" s="25"/>
      <c r="C75" s="25"/>
      <c r="D75" s="25"/>
      <c r="E75" s="25"/>
      <c r="F75"/>
      <c r="G75"/>
      <c r="H75" s="25"/>
      <c r="I75" s="34"/>
      <c r="J75" s="53"/>
      <c r="K75" s="53"/>
      <c r="L75" s="34"/>
      <c r="M75"/>
      <c r="N75"/>
      <c r="O75"/>
      <c r="P75"/>
      <c r="Q75" s="26"/>
      <c r="R75" s="27"/>
      <c r="S75" s="27"/>
      <c r="T75" s="27"/>
      <c r="U75" s="28"/>
      <c r="V75" s="29"/>
    </row>
    <row r="76" spans="1:22" ht="6.75" hidden="1" customHeight="1">
      <c r="A76" s="33"/>
      <c r="B76" s="25"/>
      <c r="C76" s="25"/>
      <c r="D76" s="25"/>
      <c r="E76" s="25"/>
      <c r="F76"/>
      <c r="G76"/>
      <c r="H76" s="25"/>
      <c r="I76" s="34"/>
      <c r="J76" s="53"/>
      <c r="K76" s="53"/>
      <c r="L76" s="34"/>
      <c r="M76"/>
      <c r="N76"/>
      <c r="O76"/>
      <c r="P76"/>
      <c r="Q76" s="26"/>
      <c r="R76" s="27"/>
      <c r="S76" s="27"/>
      <c r="T76" s="27"/>
      <c r="U76" s="28"/>
      <c r="V76" s="29"/>
    </row>
    <row r="77" spans="1:22" ht="6.75" hidden="1" customHeight="1">
      <c r="A77" s="33"/>
      <c r="B77" s="25"/>
      <c r="C77" s="25"/>
      <c r="D77" s="25"/>
      <c r="E77" s="25"/>
      <c r="F77"/>
      <c r="G77"/>
      <c r="H77" s="25"/>
      <c r="I77" s="34"/>
      <c r="J77" s="53"/>
      <c r="K77" s="53"/>
      <c r="L77" s="34"/>
      <c r="M77"/>
      <c r="N77"/>
      <c r="O77"/>
      <c r="P77"/>
      <c r="Q77" s="26"/>
      <c r="R77" s="27"/>
      <c r="S77" s="27"/>
      <c r="T77" s="27"/>
      <c r="U77" s="28"/>
      <c r="V77" s="29"/>
    </row>
    <row r="78" spans="1:22" ht="6.75" hidden="1" customHeight="1">
      <c r="A78" s="33"/>
      <c r="B78" s="25"/>
      <c r="C78" s="25"/>
      <c r="D78" s="25"/>
      <c r="E78" s="25"/>
      <c r="F78"/>
      <c r="G78"/>
      <c r="H78" s="25"/>
      <c r="I78" s="34"/>
      <c r="J78" s="53"/>
      <c r="K78" s="53"/>
      <c r="L78" s="34"/>
      <c r="M78"/>
      <c r="N78"/>
      <c r="O78"/>
      <c r="P78"/>
      <c r="Q78" s="26"/>
      <c r="R78" s="27"/>
      <c r="S78" s="27"/>
      <c r="T78" s="27"/>
      <c r="U78" s="28"/>
      <c r="V78" s="29"/>
    </row>
    <row r="79" spans="1:22" ht="6.75" hidden="1" customHeight="1">
      <c r="A79" s="33"/>
      <c r="B79" s="25"/>
      <c r="C79" s="25"/>
      <c r="D79" s="25"/>
      <c r="E79" s="25"/>
      <c r="F79"/>
      <c r="G79"/>
      <c r="H79" s="25"/>
      <c r="I79" s="34"/>
      <c r="J79" s="53"/>
      <c r="K79" s="53"/>
      <c r="L79" s="34"/>
      <c r="M79"/>
      <c r="N79"/>
      <c r="O79"/>
      <c r="P79"/>
      <c r="Q79" s="26"/>
      <c r="R79" s="27"/>
      <c r="S79" s="27"/>
      <c r="T79" s="27"/>
      <c r="U79" s="28"/>
      <c r="V79" s="29"/>
    </row>
    <row r="80" spans="1:22" ht="6.75" hidden="1" customHeight="1">
      <c r="A80" s="33"/>
      <c r="B80" s="25"/>
      <c r="C80" s="25"/>
      <c r="D80" s="25"/>
      <c r="E80" s="25"/>
      <c r="F80"/>
      <c r="G80"/>
      <c r="H80" s="25"/>
      <c r="I80" s="34"/>
      <c r="J80" s="53"/>
      <c r="K80" s="53"/>
      <c r="L80" s="34"/>
      <c r="M80"/>
      <c r="N80"/>
      <c r="O80"/>
      <c r="P80"/>
      <c r="Q80" s="26"/>
      <c r="R80" s="27"/>
      <c r="S80" s="27"/>
      <c r="T80" s="27"/>
      <c r="U80" s="28"/>
      <c r="V80" s="29"/>
    </row>
    <row r="81" spans="1:28" ht="6.75" hidden="1" customHeight="1">
      <c r="A81" s="33"/>
      <c r="B81" s="25"/>
      <c r="C81" s="25"/>
      <c r="D81" s="25"/>
      <c r="E81" s="25"/>
      <c r="F81" s="25"/>
      <c r="G81" s="25"/>
      <c r="H81" s="25"/>
      <c r="I81" s="25"/>
      <c r="J81" s="25"/>
      <c r="K81" s="25"/>
      <c r="L81" s="25"/>
      <c r="M81" s="25"/>
      <c r="N81" s="25"/>
      <c r="O81" s="25"/>
      <c r="P81" s="25"/>
      <c r="Q81" s="26"/>
      <c r="R81" s="27"/>
      <c r="S81" s="27"/>
      <c r="T81" s="27"/>
      <c r="U81" s="28"/>
      <c r="V81" s="29"/>
    </row>
    <row r="82" spans="1:28" ht="6.75" hidden="1" customHeight="1">
      <c r="A82" s="33"/>
      <c r="B82" s="25"/>
      <c r="C82" s="25"/>
      <c r="D82" s="25"/>
      <c r="E82" s="25"/>
      <c r="F82" s="25"/>
      <c r="G82" s="25"/>
      <c r="H82" s="25"/>
      <c r="I82" s="25"/>
      <c r="J82" s="25"/>
      <c r="K82" s="25"/>
      <c r="L82" s="25"/>
      <c r="M82" s="25"/>
      <c r="N82" s="25"/>
      <c r="O82" s="25"/>
      <c r="P82" s="25"/>
      <c r="Q82" s="26"/>
      <c r="R82" s="27"/>
      <c r="S82" s="27"/>
      <c r="T82" s="27"/>
      <c r="U82" s="28"/>
      <c r="V82" s="29"/>
    </row>
    <row r="83" spans="1:28" ht="6.75" hidden="1" customHeight="1">
      <c r="A83" s="33"/>
      <c r="B83" s="25"/>
      <c r="C83" s="25"/>
      <c r="D83" s="25"/>
      <c r="E83" s="25"/>
      <c r="F83" s="25"/>
      <c r="G83" s="25"/>
      <c r="H83" s="25"/>
      <c r="I83" s="25"/>
      <c r="J83" s="25"/>
      <c r="K83" s="25"/>
      <c r="L83" s="25"/>
      <c r="M83" s="25"/>
      <c r="N83" s="25"/>
      <c r="O83" s="25"/>
      <c r="P83" s="25"/>
      <c r="Q83" s="26"/>
      <c r="R83" s="27"/>
      <c r="S83" s="27"/>
      <c r="T83" s="27"/>
      <c r="U83" s="28"/>
      <c r="V83" s="29"/>
    </row>
    <row r="84" spans="1:28" ht="6.75" hidden="1" customHeight="1">
      <c r="A84" s="33"/>
      <c r="B84" s="25"/>
      <c r="C84" s="25"/>
      <c r="D84" s="25"/>
      <c r="E84" s="25"/>
      <c r="F84" s="25"/>
      <c r="G84" s="25"/>
      <c r="H84" s="25"/>
      <c r="I84" s="25"/>
      <c r="J84" s="25"/>
      <c r="K84" s="25"/>
      <c r="L84" s="25"/>
      <c r="M84" s="25"/>
      <c r="N84" s="25"/>
      <c r="O84" s="25"/>
      <c r="P84" s="25"/>
      <c r="Q84" s="26"/>
      <c r="R84" s="27"/>
      <c r="S84" s="27"/>
      <c r="T84" s="27"/>
      <c r="U84" s="28"/>
      <c r="V84" s="29"/>
    </row>
    <row r="85" spans="1:28" ht="6.75" hidden="1" customHeight="1">
      <c r="A85" s="33"/>
      <c r="B85" s="25"/>
      <c r="C85" s="25"/>
      <c r="D85" s="25"/>
      <c r="E85" s="25"/>
      <c r="F85" s="25"/>
      <c r="G85" s="25"/>
      <c r="H85" s="25"/>
      <c r="I85" s="25"/>
      <c r="J85" s="25"/>
      <c r="K85" s="25"/>
      <c r="L85" s="25"/>
      <c r="M85" s="25"/>
      <c r="N85" s="25"/>
      <c r="O85" s="25"/>
      <c r="P85" s="25"/>
      <c r="Q85" s="26"/>
      <c r="R85" s="27"/>
      <c r="S85" s="27"/>
      <c r="T85" s="27"/>
      <c r="U85" s="28"/>
      <c r="V85" s="29"/>
    </row>
    <row r="86" spans="1:28" ht="6.75" hidden="1" customHeight="1">
      <c r="A86" s="33"/>
      <c r="B86" s="25"/>
      <c r="C86" s="25"/>
      <c r="D86" s="25"/>
      <c r="E86" s="25"/>
      <c r="F86" s="25"/>
      <c r="G86" s="25"/>
      <c r="H86" s="25"/>
      <c r="I86" s="25"/>
      <c r="J86" s="25"/>
      <c r="K86" s="25"/>
      <c r="L86" s="25"/>
      <c r="M86" s="25"/>
      <c r="N86" s="25"/>
      <c r="O86" s="25"/>
      <c r="P86" s="25"/>
      <c r="Q86" s="26"/>
      <c r="R86" s="27"/>
      <c r="S86" s="27"/>
      <c r="T86" s="27"/>
      <c r="U86" s="28"/>
      <c r="V86" s="29"/>
    </row>
    <row r="87" spans="1:28" ht="6.75" hidden="1" customHeight="1">
      <c r="A87" s="33"/>
      <c r="B87" s="25"/>
      <c r="C87" s="25"/>
      <c r="D87" s="25"/>
      <c r="E87" s="25"/>
      <c r="F87" s="25"/>
      <c r="G87" s="25"/>
      <c r="H87" s="25"/>
      <c r="I87" s="25"/>
      <c r="J87" s="25"/>
      <c r="K87" s="25"/>
      <c r="L87" s="25"/>
      <c r="M87" s="25"/>
      <c r="N87" s="25"/>
      <c r="O87" s="25"/>
      <c r="P87" s="25"/>
      <c r="Q87" s="26"/>
      <c r="R87" s="27"/>
      <c r="S87" s="27"/>
      <c r="T87" s="27"/>
      <c r="U87" s="28"/>
      <c r="V87" s="29"/>
    </row>
    <row r="88" spans="1:28" ht="6.75" hidden="1" customHeight="1">
      <c r="A88" s="33"/>
      <c r="B88" s="25"/>
      <c r="C88" s="25"/>
      <c r="D88" s="25"/>
      <c r="E88" s="25"/>
      <c r="F88" s="25"/>
      <c r="G88" s="25"/>
      <c r="H88" s="25"/>
      <c r="I88" s="25"/>
      <c r="J88" s="25"/>
      <c r="K88" s="25"/>
      <c r="L88" s="25"/>
      <c r="M88" s="25"/>
      <c r="N88" s="25"/>
      <c r="O88" s="25"/>
      <c r="P88" s="25"/>
      <c r="Q88" s="26"/>
      <c r="R88" s="27"/>
      <c r="S88" s="27"/>
      <c r="T88" s="27"/>
      <c r="U88" s="28"/>
      <c r="V88" s="29"/>
    </row>
    <row r="89" spans="1:28" ht="6.75" hidden="1" customHeight="1">
      <c r="A89" s="33"/>
      <c r="B89" s="25"/>
      <c r="C89" s="25"/>
      <c r="D89" s="25"/>
      <c r="E89" s="25"/>
      <c r="F89" s="25"/>
      <c r="G89" s="25"/>
      <c r="H89" s="25"/>
      <c r="I89" s="25"/>
      <c r="J89" s="25"/>
      <c r="K89" s="25"/>
      <c r="L89" s="25"/>
      <c r="M89" s="25"/>
      <c r="N89" s="25"/>
      <c r="O89" s="25"/>
      <c r="P89" s="25"/>
      <c r="Q89" s="26"/>
      <c r="R89" s="27"/>
      <c r="S89" s="27"/>
      <c r="T89" s="27"/>
      <c r="U89" s="28"/>
      <c r="V89" s="29"/>
    </row>
    <row r="90" spans="1:28" ht="6.75" hidden="1" customHeight="1" thickBot="1">
      <c r="A90" s="54"/>
      <c r="B90" s="44"/>
      <c r="C90" s="44"/>
      <c r="D90" s="44"/>
      <c r="E90" s="44"/>
      <c r="F90" s="44"/>
      <c r="G90" s="44"/>
      <c r="H90" s="44"/>
      <c r="I90" s="44"/>
      <c r="J90" s="44"/>
      <c r="K90" s="44"/>
      <c r="L90" s="44"/>
      <c r="M90" s="44"/>
      <c r="N90" s="44"/>
      <c r="O90" s="44"/>
      <c r="P90" s="44"/>
      <c r="Q90" s="45"/>
      <c r="R90" s="46"/>
      <c r="S90" s="46"/>
      <c r="T90" s="46"/>
      <c r="U90" s="47"/>
      <c r="V90" s="48"/>
    </row>
    <row r="91" spans="1:28" ht="6.75" hidden="1" customHeight="1">
      <c r="A91" s="10" t="s">
        <v>205</v>
      </c>
      <c r="B91" s="11"/>
      <c r="C91" s="11"/>
      <c r="D91" s="11"/>
      <c r="E91" s="11"/>
      <c r="F91" s="11"/>
      <c r="G91" s="11"/>
      <c r="H91" s="11"/>
      <c r="I91" s="11"/>
      <c r="J91" s="11"/>
      <c r="K91" s="11"/>
      <c r="L91" s="11"/>
      <c r="M91" s="11"/>
      <c r="N91" s="11"/>
      <c r="O91" s="11"/>
      <c r="P91" s="11"/>
      <c r="Q91" s="12" t="s">
        <v>20</v>
      </c>
      <c r="R91" s="13" t="s">
        <v>206</v>
      </c>
      <c r="S91" s="13"/>
      <c r="T91" s="13" t="s">
        <v>15</v>
      </c>
      <c r="U91" s="14"/>
      <c r="V91" s="15" t="s">
        <v>207</v>
      </c>
      <c r="W91" s="16"/>
    </row>
    <row r="92" spans="1:28" ht="6.75" hidden="1" customHeight="1" thickBot="1">
      <c r="A92" s="18" t="s">
        <v>211</v>
      </c>
      <c r="B92"/>
      <c r="C92" t="s">
        <v>212</v>
      </c>
      <c r="D92"/>
      <c r="E92"/>
      <c r="F92"/>
      <c r="G92"/>
      <c r="H92" t="s">
        <v>304</v>
      </c>
      <c r="I92"/>
      <c r="J92"/>
      <c r="K92"/>
      <c r="L92"/>
      <c r="M92"/>
      <c r="N92" s="890" t="s">
        <v>214</v>
      </c>
      <c r="O92" s="890"/>
      <c r="P92" t="s">
        <v>215</v>
      </c>
      <c r="Q92" s="19" t="e">
        <f>SUM(R92,T92,V92)</f>
        <v>#REF!</v>
      </c>
      <c r="R92" s="20" t="e">
        <f>INT(SUM(R93:R135))</f>
        <v>#REF!</v>
      </c>
      <c r="S92" s="20">
        <f>INT(SUM(S93:S135))</f>
        <v>0</v>
      </c>
      <c r="T92" s="20" t="e">
        <f>INT(SUM(T93:T135))</f>
        <v>#REF!</v>
      </c>
      <c r="U92" s="21">
        <f>INT(SUM(U93:U135))</f>
        <v>0</v>
      </c>
      <c r="V92" s="22" t="e">
        <f>INT(SUM(V93:V135))</f>
        <v>#REF!</v>
      </c>
      <c r="W92" s="23"/>
    </row>
    <row r="93" spans="1:28" ht="6.75" hidden="1" customHeight="1" thickTop="1">
      <c r="A93" s="24"/>
      <c r="B93" s="25"/>
      <c r="C93" s="25"/>
      <c r="D93" s="25"/>
      <c r="E93" s="25"/>
      <c r="F93" s="25"/>
      <c r="G93" s="25"/>
      <c r="H93" s="25"/>
      <c r="I93" s="25"/>
      <c r="J93" s="25"/>
      <c r="K93" s="25"/>
      <c r="L93" s="25"/>
      <c r="M93" s="25"/>
      <c r="N93" s="25"/>
      <c r="O93" s="25"/>
      <c r="P93" s="25"/>
      <c r="Q93" s="26"/>
      <c r="R93" s="27"/>
      <c r="S93" s="27"/>
      <c r="T93" s="27"/>
      <c r="U93" s="28"/>
      <c r="V93" s="29"/>
    </row>
    <row r="94" spans="1:28" ht="6.75" hidden="1" customHeight="1">
      <c r="A94" s="33" t="s">
        <v>305</v>
      </c>
      <c r="B94" s="25" t="s">
        <v>306</v>
      </c>
      <c r="C94" s="25"/>
      <c r="H94" s="55"/>
      <c r="I94" s="49" t="s">
        <v>289</v>
      </c>
      <c r="J94" s="891">
        <v>0.7</v>
      </c>
      <c r="K94" s="891"/>
      <c r="L94" s="25" t="s">
        <v>290</v>
      </c>
      <c r="M94" s="25"/>
      <c r="N94" s="895">
        <v>0.9</v>
      </c>
      <c r="O94" s="895"/>
      <c r="P94" s="25"/>
      <c r="Q94" s="26"/>
      <c r="R94" s="27"/>
      <c r="S94" s="27"/>
      <c r="T94" s="27"/>
      <c r="U94" s="28"/>
      <c r="V94" s="29"/>
      <c r="AB94"/>
    </row>
    <row r="95" spans="1:28" ht="6.75" hidden="1" customHeight="1">
      <c r="A95" s="33"/>
      <c r="B95" s="32" t="s">
        <v>291</v>
      </c>
      <c r="C95" s="887">
        <f>J94</f>
        <v>0.7</v>
      </c>
      <c r="D95" s="887"/>
      <c r="M95"/>
      <c r="N95"/>
      <c r="O95"/>
      <c r="P95"/>
      <c r="Q95" s="26"/>
      <c r="R95" s="27"/>
      <c r="S95" s="27"/>
      <c r="T95" s="27"/>
      <c r="U95" s="28"/>
      <c r="V95" s="29"/>
      <c r="AB95"/>
    </row>
    <row r="96" spans="1:28" ht="6.75" hidden="1" customHeight="1">
      <c r="A96" s="33"/>
      <c r="B96" s="32" t="s">
        <v>292</v>
      </c>
      <c r="C96" s="887">
        <f>VLOOKUP(E96,$AD$26:$AE$29,2,0)</f>
        <v>0.7</v>
      </c>
      <c r="D96" s="887"/>
      <c r="E96" s="888" t="s">
        <v>258</v>
      </c>
      <c r="F96" s="888"/>
      <c r="G96" s="888"/>
      <c r="H96" s="888"/>
      <c r="I96" s="888"/>
      <c r="J96" s="888"/>
      <c r="K96" s="888"/>
      <c r="L96" s="888"/>
      <c r="M96" s="888"/>
      <c r="N96"/>
      <c r="O96"/>
      <c r="P96"/>
      <c r="Q96" s="26"/>
      <c r="R96" s="27"/>
      <c r="S96" s="27"/>
      <c r="T96" s="27"/>
      <c r="U96" s="28"/>
      <c r="V96" s="29"/>
      <c r="AB96"/>
    </row>
    <row r="97" spans="1:28" ht="6.75" hidden="1" customHeight="1">
      <c r="A97" s="33"/>
      <c r="B97" s="32" t="s">
        <v>293</v>
      </c>
      <c r="C97" s="887">
        <f>INDEX($AG$25:$AJ$28, MATCH(E97,$AG$25:$AG$28,), MATCH(K97,$AG$25:$AJ$25,))</f>
        <v>0.6</v>
      </c>
      <c r="D97" s="887"/>
      <c r="E97" s="888" t="s">
        <v>259</v>
      </c>
      <c r="F97" s="888"/>
      <c r="G97" s="888"/>
      <c r="H97" s="888"/>
      <c r="I97" s="888"/>
      <c r="J97" s="888"/>
      <c r="K97" s="889" t="s">
        <v>252</v>
      </c>
      <c r="L97" s="889"/>
      <c r="M97"/>
      <c r="N97"/>
      <c r="O97"/>
      <c r="P97"/>
      <c r="Q97" s="26"/>
      <c r="R97" s="27"/>
      <c r="S97" s="27"/>
      <c r="T97" s="27"/>
      <c r="U97" s="28"/>
      <c r="V97" s="29"/>
      <c r="AB97"/>
    </row>
    <row r="98" spans="1:28" ht="6.75" hidden="1" customHeight="1">
      <c r="A98" s="33"/>
      <c r="B98" s="32" t="s">
        <v>294</v>
      </c>
      <c r="C98" s="888">
        <f>D99</f>
        <v>1</v>
      </c>
      <c r="D98" s="888"/>
      <c r="E98" t="s">
        <v>295</v>
      </c>
      <c r="F98" s="888">
        <f>D100</f>
        <v>1.38</v>
      </c>
      <c r="G98" s="888"/>
      <c r="H98" s="42" t="s">
        <v>296</v>
      </c>
      <c r="I98" s="887">
        <f>ROUND(C98/F98,2)</f>
        <v>0.72</v>
      </c>
      <c r="J98" s="887"/>
      <c r="K98" s="51"/>
      <c r="L98"/>
      <c r="M98"/>
      <c r="N98"/>
      <c r="O98"/>
      <c r="P98"/>
      <c r="Q98" s="26"/>
      <c r="R98" s="27"/>
      <c r="S98" s="27"/>
      <c r="T98" s="27"/>
      <c r="U98" s="28"/>
      <c r="V98" s="29"/>
    </row>
    <row r="99" spans="1:28" ht="6.75" hidden="1" customHeight="1">
      <c r="A99" s="33"/>
      <c r="B99"/>
      <c r="C99" s="50" t="s">
        <v>297</v>
      </c>
      <c r="D99" s="888">
        <f>IF(F99=$AB$12,1,INDEX($AB$2:$AE$22,MATCH(F99,$AB$2:$AB$22,),MATCH(L99,$AB$2:$AE$2,)))</f>
        <v>1</v>
      </c>
      <c r="E99" s="888"/>
      <c r="F99" s="888" t="s">
        <v>236</v>
      </c>
      <c r="G99" s="888"/>
      <c r="H99" s="888"/>
      <c r="I99" s="888"/>
      <c r="J99" s="888"/>
      <c r="K99" s="888"/>
      <c r="L99" s="889" t="s">
        <v>218</v>
      </c>
      <c r="M99" s="889"/>
      <c r="N99"/>
      <c r="O99"/>
      <c r="P99"/>
      <c r="Q99" s="26"/>
      <c r="R99" s="27"/>
      <c r="S99" s="27"/>
      <c r="T99" s="27"/>
      <c r="U99" s="28"/>
      <c r="V99" s="29"/>
    </row>
    <row r="100" spans="1:28" ht="6.75" hidden="1" customHeight="1">
      <c r="A100" s="33"/>
      <c r="B100"/>
      <c r="C100" s="50" t="s">
        <v>298</v>
      </c>
      <c r="D100" s="888">
        <f>INDEX($X$2:$AA$21, MATCH(F100,$X$2:$X$21,), MATCH(L100,$X$2:$AA$2,))</f>
        <v>1.38</v>
      </c>
      <c r="E100" s="888"/>
      <c r="F100" s="888" t="s">
        <v>241</v>
      </c>
      <c r="G100" s="888"/>
      <c r="H100" s="888"/>
      <c r="I100" s="888"/>
      <c r="J100" s="888"/>
      <c r="K100" s="888"/>
      <c r="L100" s="889" t="s">
        <v>218</v>
      </c>
      <c r="M100" s="889"/>
      <c r="N100"/>
      <c r="O100"/>
      <c r="P100" s="25"/>
      <c r="Q100" s="26"/>
      <c r="R100" s="27"/>
      <c r="S100" s="27"/>
      <c r="T100" s="27"/>
      <c r="U100" s="28"/>
      <c r="V100" s="29"/>
    </row>
    <row r="101" spans="1:28" ht="6.75" hidden="1" customHeight="1">
      <c r="A101" s="33"/>
      <c r="B101" s="32" t="s">
        <v>299</v>
      </c>
      <c r="C101" s="51">
        <f>INDEX($X$25:$AB$30,MATCH(C95,$X$25:$X$30,0),MATCH(I101,$X$25:$AB$25,0))</f>
        <v>22</v>
      </c>
      <c r="D101"/>
      <c r="E101" s="51"/>
      <c r="F101" t="s">
        <v>300</v>
      </c>
      <c r="G101"/>
      <c r="H101"/>
      <c r="I101" s="888">
        <v>180</v>
      </c>
      <c r="J101" s="888"/>
      <c r="K101" t="s">
        <v>301</v>
      </c>
      <c r="L101"/>
      <c r="O101"/>
      <c r="P101" s="25"/>
      <c r="Q101" s="26"/>
      <c r="R101" s="27"/>
      <c r="S101" s="27"/>
      <c r="T101" s="27"/>
      <c r="U101" s="28"/>
      <c r="V101" s="29"/>
    </row>
    <row r="102" spans="1:28" ht="6.75" hidden="1" customHeight="1">
      <c r="A102" s="33"/>
      <c r="B102" s="25" t="s">
        <v>302</v>
      </c>
      <c r="C102" t="str">
        <f>"3,600 × "&amp;C95&amp;" × "&amp;C96&amp;" × "&amp;I98&amp;" × "&amp;C97&amp;" / "&amp;C101&amp;" ="</f>
        <v>3,600 × 0.7 × 0.7 × 0.72 × 0.6 / 22 =</v>
      </c>
      <c r="D102"/>
      <c r="E102"/>
      <c r="F102"/>
      <c r="G102"/>
      <c r="H102"/>
      <c r="I102"/>
      <c r="J102"/>
      <c r="K102"/>
      <c r="N102" s="887">
        <f>ROUND(3600*C95*C96*I98*C97/C101,2)</f>
        <v>34.64</v>
      </c>
      <c r="O102" s="887"/>
      <c r="P102" s="25"/>
      <c r="Q102" s="26"/>
      <c r="R102" s="27"/>
      <c r="S102" s="27"/>
      <c r="T102" s="27"/>
      <c r="U102" s="28"/>
      <c r="V102" s="29"/>
    </row>
    <row r="103" spans="1:28" ht="6.75" hidden="1" customHeight="1">
      <c r="A103" s="33"/>
      <c r="B103" s="25"/>
      <c r="C103" s="25"/>
      <c r="D103" s="25"/>
      <c r="E103" s="25"/>
      <c r="F103" s="25"/>
      <c r="G103" s="25"/>
      <c r="H103" s="25"/>
      <c r="I103" s="25"/>
      <c r="J103" s="25"/>
      <c r="K103" s="25"/>
      <c r="L103" s="25"/>
      <c r="M103" s="25"/>
      <c r="N103" s="25"/>
      <c r="O103" s="25"/>
      <c r="P103" s="25"/>
      <c r="Q103" s="26"/>
      <c r="R103" s="27"/>
      <c r="S103" s="27"/>
      <c r="T103" s="27"/>
      <c r="U103" s="28"/>
      <c r="V103" s="29"/>
    </row>
    <row r="104" spans="1:28" ht="6.75" hidden="1" customHeight="1">
      <c r="A104" s="33"/>
      <c r="B104" s="25" t="s">
        <v>206</v>
      </c>
      <c r="C104" s="25"/>
      <c r="D104" s="25"/>
      <c r="E104" s="894">
        <v>18855</v>
      </c>
      <c r="F104" s="894"/>
      <c r="G104" s="894"/>
      <c r="H104" s="36" t="s">
        <v>303</v>
      </c>
      <c r="I104" s="888">
        <f>N102</f>
        <v>34.64</v>
      </c>
      <c r="J104" s="888"/>
      <c r="K104" t="s">
        <v>228</v>
      </c>
      <c r="L104" s="896">
        <f>$N$94</f>
        <v>0.9</v>
      </c>
      <c r="M104" s="896"/>
      <c r="N104" t="s">
        <v>228</v>
      </c>
      <c r="O104" s="897" t="e">
        <f>1+#REF!</f>
        <v>#REF!</v>
      </c>
      <c r="P104" s="898"/>
      <c r="Q104" s="26"/>
      <c r="R104" s="27" t="e">
        <f>ROUND(E104/I104*L104*O104,1)</f>
        <v>#REF!</v>
      </c>
      <c r="S104" s="27"/>
      <c r="T104" s="27"/>
      <c r="U104" s="28"/>
      <c r="V104" s="29"/>
    </row>
    <row r="105" spans="1:28" ht="6.75" hidden="1" customHeight="1">
      <c r="A105" s="33"/>
      <c r="B105" s="25" t="s">
        <v>15</v>
      </c>
      <c r="C105" s="25"/>
      <c r="D105" s="25"/>
      <c r="E105" s="894">
        <v>38972</v>
      </c>
      <c r="F105" s="894"/>
      <c r="G105" s="894"/>
      <c r="H105" s="36" t="s">
        <v>303</v>
      </c>
      <c r="I105" s="888">
        <f>N102</f>
        <v>34.64</v>
      </c>
      <c r="J105" s="888"/>
      <c r="K105" t="s">
        <v>228</v>
      </c>
      <c r="L105" s="896">
        <f>$N$94</f>
        <v>0.9</v>
      </c>
      <c r="M105" s="896"/>
      <c r="N105" t="s">
        <v>228</v>
      </c>
      <c r="O105" s="897" t="e">
        <f>1+#REF!</f>
        <v>#REF!</v>
      </c>
      <c r="P105" s="898"/>
      <c r="Q105" s="26" t="e">
        <f>SUM(R104:V106)</f>
        <v>#REF!</v>
      </c>
      <c r="R105" s="27"/>
      <c r="S105" s="27"/>
      <c r="T105" s="27" t="e">
        <f>ROUND(E105/I105*L105*O105,1)</f>
        <v>#REF!</v>
      </c>
      <c r="U105" s="28"/>
      <c r="V105" s="29"/>
    </row>
    <row r="106" spans="1:28" ht="6.75" hidden="1" customHeight="1">
      <c r="A106" s="33"/>
      <c r="B106" s="25" t="s">
        <v>207</v>
      </c>
      <c r="C106" s="25"/>
      <c r="D106" s="25"/>
      <c r="E106" s="894">
        <v>21214</v>
      </c>
      <c r="F106" s="894"/>
      <c r="G106" s="894"/>
      <c r="H106" s="36" t="s">
        <v>303</v>
      </c>
      <c r="I106" s="888">
        <f>N102</f>
        <v>34.64</v>
      </c>
      <c r="J106" s="888"/>
      <c r="K106" t="s">
        <v>228</v>
      </c>
      <c r="L106" s="896">
        <f>$N$94</f>
        <v>0.9</v>
      </c>
      <c r="M106" s="896"/>
      <c r="N106" t="s">
        <v>228</v>
      </c>
      <c r="O106" s="897" t="e">
        <f>1+#REF!</f>
        <v>#REF!</v>
      </c>
      <c r="P106" s="898"/>
      <c r="Q106" s="26"/>
      <c r="R106" s="27"/>
      <c r="S106" s="27"/>
      <c r="T106" s="27"/>
      <c r="U106" s="28"/>
      <c r="V106" s="29" t="e">
        <f>ROUND(E106/I106*L106*O106,1)</f>
        <v>#REF!</v>
      </c>
    </row>
    <row r="107" spans="1:28" ht="6.75" hidden="1" customHeight="1">
      <c r="A107" s="33"/>
      <c r="B107" s="25"/>
      <c r="C107" s="25"/>
      <c r="D107" s="25"/>
      <c r="E107" s="25"/>
      <c r="F107" s="25"/>
      <c r="G107" s="25"/>
      <c r="H107" s="25"/>
      <c r="I107" s="25"/>
      <c r="J107" s="25"/>
      <c r="K107" s="25"/>
      <c r="L107" s="25"/>
      <c r="M107" s="25"/>
      <c r="N107" s="25"/>
      <c r="O107" s="25"/>
      <c r="P107" s="25"/>
      <c r="Q107" s="26"/>
      <c r="R107" s="27"/>
      <c r="S107" s="27"/>
      <c r="T107" s="27"/>
      <c r="U107" s="28"/>
      <c r="V107" s="29"/>
    </row>
    <row r="108" spans="1:28" ht="6.75" hidden="1" customHeight="1">
      <c r="A108" s="33" t="str">
        <f>IF($K$44=1,"","2.")</f>
        <v>2.</v>
      </c>
      <c r="B108" s="25" t="s">
        <v>307</v>
      </c>
      <c r="C108" s="25"/>
      <c r="D108" s="895">
        <f>1-N94</f>
        <v>9.9999999999999978E-2</v>
      </c>
      <c r="E108" s="895"/>
      <c r="F108" s="25"/>
      <c r="G108" s="25"/>
      <c r="H108" s="25"/>
      <c r="I108" s="25"/>
      <c r="J108" s="25"/>
      <c r="K108" s="25"/>
      <c r="L108" s="25"/>
      <c r="M108" s="25"/>
      <c r="N108" s="25"/>
      <c r="O108" s="25"/>
      <c r="P108" s="25"/>
      <c r="Q108" s="26"/>
      <c r="R108" s="27"/>
      <c r="S108" s="27"/>
      <c r="T108" s="27"/>
      <c r="U108" s="28"/>
      <c r="V108" s="29"/>
    </row>
    <row r="109" spans="1:28" ht="6.75" hidden="1" customHeight="1">
      <c r="A109" s="24"/>
      <c r="B109" s="25"/>
      <c r="C109" s="25"/>
      <c r="D109" s="32" t="s">
        <v>222</v>
      </c>
      <c r="E109" s="892" t="s">
        <v>227</v>
      </c>
      <c r="F109" s="892"/>
      <c r="G109" s="892"/>
      <c r="H109" s="892"/>
      <c r="I109" s="892"/>
      <c r="J109" s="892"/>
      <c r="K109" s="892"/>
      <c r="L109" s="892"/>
      <c r="M109" s="25"/>
      <c r="N109" s="25"/>
      <c r="O109" s="25"/>
      <c r="P109" s="25"/>
      <c r="Q109" s="26"/>
      <c r="R109" s="27"/>
      <c r="S109" s="27"/>
      <c r="T109" s="27"/>
      <c r="U109" s="28"/>
      <c r="V109" s="29"/>
    </row>
    <row r="110" spans="1:28" ht="6.75" hidden="1" customHeight="1">
      <c r="A110" s="24"/>
      <c r="B110" s="25"/>
      <c r="C110" s="25"/>
      <c r="D110" s="32"/>
      <c r="E110" s="25"/>
      <c r="F110" s="25"/>
      <c r="G110" s="25"/>
      <c r="H110" s="25"/>
      <c r="I110" s="25"/>
      <c r="J110" s="25"/>
      <c r="K110" s="25"/>
      <c r="L110" s="25"/>
      <c r="M110" s="25"/>
      <c r="N110" s="25"/>
      <c r="O110" s="25"/>
      <c r="P110" s="25"/>
      <c r="Q110" s="26"/>
      <c r="R110" s="27"/>
      <c r="S110" s="27"/>
      <c r="T110" s="27"/>
      <c r="U110" s="28"/>
      <c r="V110" s="29"/>
    </row>
    <row r="111" spans="1:28" ht="6.75" hidden="1" customHeight="1">
      <c r="A111" s="33"/>
      <c r="B111" s="25" t="s">
        <v>199</v>
      </c>
      <c r="C111" s="25"/>
      <c r="D111" s="25"/>
      <c r="E111" s="893">
        <v>125427</v>
      </c>
      <c r="F111" s="893"/>
      <c r="G111" s="893"/>
      <c r="H111" s="34" t="s">
        <v>228</v>
      </c>
      <c r="I111" s="888">
        <f>VLOOKUP(E109,$AG$4:$AH$6,2,0)</f>
        <v>0.22</v>
      </c>
      <c r="J111" s="888"/>
      <c r="K111" t="s">
        <v>228</v>
      </c>
      <c r="L111" s="897">
        <f>D108</f>
        <v>9.9999999999999978E-2</v>
      </c>
      <c r="M111" s="897"/>
      <c r="N111" t="s">
        <v>228</v>
      </c>
      <c r="O111" s="897" t="e">
        <f>1+#REF!</f>
        <v>#REF!</v>
      </c>
      <c r="P111" s="898"/>
      <c r="Q111" s="26" t="e">
        <f>SUM(R111:V111)</f>
        <v>#REF!</v>
      </c>
      <c r="R111" s="27"/>
      <c r="S111" s="27"/>
      <c r="T111" s="27" t="e">
        <f>ROUND(E111*I111*L111*O111,0)</f>
        <v>#REF!</v>
      </c>
      <c r="U111" s="28"/>
      <c r="V111" s="29"/>
    </row>
    <row r="112" spans="1:28" ht="6.75" hidden="1" customHeight="1">
      <c r="A112" s="33"/>
      <c r="B112" s="25"/>
      <c r="C112" s="25"/>
      <c r="D112" s="25"/>
      <c r="E112"/>
      <c r="F112" s="25"/>
      <c r="N112"/>
      <c r="O112"/>
      <c r="P112" s="25"/>
      <c r="Q112" s="26"/>
      <c r="R112" s="27"/>
      <c r="S112" s="27"/>
      <c r="T112" s="27"/>
      <c r="U112" s="28"/>
      <c r="V112" s="29"/>
    </row>
    <row r="113" spans="1:22" ht="6.75" hidden="1" customHeight="1">
      <c r="A113" s="33"/>
      <c r="B113" s="25"/>
      <c r="C113" s="25"/>
      <c r="D113" s="25"/>
      <c r="E113" s="25"/>
      <c r="F113"/>
      <c r="M113"/>
      <c r="N113"/>
      <c r="O113"/>
      <c r="P113"/>
      <c r="Q113" s="26"/>
      <c r="R113" s="27"/>
      <c r="S113" s="27"/>
      <c r="T113" s="27"/>
      <c r="U113" s="28"/>
      <c r="V113" s="29"/>
    </row>
    <row r="114" spans="1:22" ht="6.75" hidden="1" customHeight="1">
      <c r="A114" s="33"/>
      <c r="B114" s="25"/>
      <c r="C114" s="25"/>
      <c r="D114" s="25"/>
      <c r="E114" s="25"/>
      <c r="F114"/>
      <c r="M114"/>
      <c r="N114"/>
      <c r="O114"/>
      <c r="P114"/>
      <c r="Q114" s="26"/>
      <c r="R114" s="27"/>
      <c r="S114" s="27"/>
      <c r="T114" s="27"/>
      <c r="U114" s="28"/>
      <c r="V114" s="29"/>
    </row>
    <row r="115" spans="1:22" ht="6.75" hidden="1" customHeight="1">
      <c r="A115" s="33"/>
      <c r="B115" s="25"/>
      <c r="C115" s="25"/>
      <c r="D115" s="25"/>
      <c r="E115" s="25"/>
      <c r="F115"/>
      <c r="M115"/>
      <c r="N115"/>
      <c r="O115"/>
      <c r="P115"/>
      <c r="Q115" s="26"/>
      <c r="R115" s="27"/>
      <c r="S115" s="27"/>
      <c r="T115" s="27"/>
      <c r="U115" s="28"/>
      <c r="V115" s="29"/>
    </row>
    <row r="116" spans="1:22" ht="6.75" hidden="1" customHeight="1">
      <c r="A116" s="33"/>
      <c r="B116" s="25"/>
      <c r="C116" s="25"/>
      <c r="D116" s="25"/>
      <c r="E116" s="25"/>
      <c r="F116"/>
      <c r="G116"/>
      <c r="H116" s="25"/>
      <c r="I116" s="34"/>
      <c r="J116" s="53"/>
      <c r="K116" s="53"/>
      <c r="L116" s="34"/>
      <c r="M116"/>
      <c r="N116"/>
      <c r="O116"/>
      <c r="P116"/>
      <c r="Q116" s="26"/>
      <c r="R116" s="27"/>
      <c r="S116" s="27"/>
      <c r="T116" s="27"/>
      <c r="U116" s="28"/>
      <c r="V116" s="29"/>
    </row>
    <row r="117" spans="1:22" ht="6.75" hidden="1" customHeight="1">
      <c r="A117" s="33"/>
      <c r="B117" s="25"/>
      <c r="C117" s="25"/>
      <c r="D117" s="25"/>
      <c r="E117" s="25"/>
      <c r="F117"/>
      <c r="G117"/>
      <c r="H117" s="25"/>
      <c r="I117" s="34"/>
      <c r="J117" s="53"/>
      <c r="K117" s="53"/>
      <c r="L117" s="34"/>
      <c r="M117"/>
      <c r="N117"/>
      <c r="O117"/>
      <c r="P117"/>
      <c r="Q117" s="26"/>
      <c r="R117" s="27"/>
      <c r="S117" s="27"/>
      <c r="T117" s="27"/>
      <c r="U117" s="28"/>
      <c r="V117" s="29"/>
    </row>
    <row r="118" spans="1:22" ht="6.75" hidden="1" customHeight="1">
      <c r="A118" s="33"/>
      <c r="B118" s="25"/>
      <c r="C118" s="25"/>
      <c r="D118" s="25"/>
      <c r="E118" s="25"/>
      <c r="F118"/>
      <c r="G118"/>
      <c r="H118" s="25"/>
      <c r="I118" s="34"/>
      <c r="J118" s="53"/>
      <c r="K118" s="53"/>
      <c r="L118" s="34"/>
      <c r="M118"/>
      <c r="N118"/>
      <c r="O118"/>
      <c r="P118"/>
      <c r="Q118" s="26"/>
      <c r="R118" s="27"/>
      <c r="S118" s="27"/>
      <c r="T118" s="27"/>
      <c r="U118" s="28"/>
      <c r="V118" s="29"/>
    </row>
    <row r="119" spans="1:22" ht="6.75" hidden="1" customHeight="1">
      <c r="A119" s="33"/>
      <c r="B119" s="25"/>
      <c r="C119" s="25"/>
      <c r="D119" s="25"/>
      <c r="E119" s="25"/>
      <c r="F119"/>
      <c r="G119"/>
      <c r="H119" s="25"/>
      <c r="I119" s="34"/>
      <c r="J119" s="53"/>
      <c r="K119" s="53"/>
      <c r="L119" s="34"/>
      <c r="M119"/>
      <c r="N119"/>
      <c r="O119"/>
      <c r="P119"/>
      <c r="Q119" s="26"/>
      <c r="R119" s="27"/>
      <c r="S119" s="27"/>
      <c r="T119" s="27"/>
      <c r="U119" s="28"/>
      <c r="V119" s="29"/>
    </row>
    <row r="120" spans="1:22" ht="6.75" hidden="1" customHeight="1">
      <c r="A120" s="33"/>
      <c r="B120" s="25"/>
      <c r="C120" s="25"/>
      <c r="D120" s="25"/>
      <c r="E120" s="25"/>
      <c r="F120"/>
      <c r="G120"/>
      <c r="H120" s="25"/>
      <c r="I120" s="34"/>
      <c r="J120" s="53"/>
      <c r="K120" s="53"/>
      <c r="L120" s="34"/>
      <c r="M120"/>
      <c r="N120"/>
      <c r="O120"/>
      <c r="P120"/>
      <c r="Q120" s="26"/>
      <c r="R120" s="27"/>
      <c r="S120" s="27"/>
      <c r="T120" s="27"/>
      <c r="U120" s="28"/>
      <c r="V120" s="29"/>
    </row>
    <row r="121" spans="1:22" ht="6.75" hidden="1" customHeight="1">
      <c r="A121" s="33"/>
      <c r="B121" s="25"/>
      <c r="C121" s="25"/>
      <c r="D121" s="25"/>
      <c r="E121" s="25"/>
      <c r="F121"/>
      <c r="G121"/>
      <c r="H121" s="25"/>
      <c r="I121" s="34"/>
      <c r="J121" s="53"/>
      <c r="K121" s="53"/>
      <c r="L121" s="34"/>
      <c r="M121"/>
      <c r="N121"/>
      <c r="O121"/>
      <c r="P121"/>
      <c r="Q121" s="26"/>
      <c r="R121" s="27"/>
      <c r="S121" s="27"/>
      <c r="T121" s="27"/>
      <c r="U121" s="28"/>
      <c r="V121" s="29"/>
    </row>
    <row r="122" spans="1:22" ht="6.75" hidden="1" customHeight="1">
      <c r="A122" s="33"/>
      <c r="B122" s="25"/>
      <c r="C122" s="25"/>
      <c r="D122" s="25"/>
      <c r="E122" s="25"/>
      <c r="F122"/>
      <c r="G122"/>
      <c r="H122" s="25"/>
      <c r="I122" s="34"/>
      <c r="J122" s="53"/>
      <c r="K122" s="53"/>
      <c r="L122" s="34"/>
      <c r="M122"/>
      <c r="N122"/>
      <c r="O122"/>
      <c r="P122"/>
      <c r="Q122" s="26"/>
      <c r="R122" s="27"/>
      <c r="S122" s="27"/>
      <c r="T122" s="27"/>
      <c r="U122" s="28"/>
      <c r="V122" s="29"/>
    </row>
    <row r="123" spans="1:22" ht="6.75" hidden="1" customHeight="1">
      <c r="A123" s="33"/>
      <c r="B123" s="25"/>
      <c r="C123" s="25"/>
      <c r="D123" s="25"/>
      <c r="E123" s="25"/>
      <c r="F123" s="25"/>
      <c r="G123" s="25"/>
      <c r="H123" s="25"/>
      <c r="I123" s="25"/>
      <c r="J123" s="25"/>
      <c r="K123" s="25"/>
      <c r="L123" s="25"/>
      <c r="M123" s="25"/>
      <c r="N123" s="25"/>
      <c r="O123" s="25"/>
      <c r="P123" s="25"/>
      <c r="Q123" s="26"/>
      <c r="R123" s="27"/>
      <c r="S123" s="27"/>
      <c r="T123" s="27"/>
      <c r="U123" s="28"/>
      <c r="V123" s="29"/>
    </row>
    <row r="124" spans="1:22" ht="6.75" hidden="1" customHeight="1">
      <c r="A124" s="33"/>
      <c r="B124" s="25"/>
      <c r="C124" s="25"/>
      <c r="D124" s="25"/>
      <c r="E124" s="25"/>
      <c r="F124" s="25"/>
      <c r="G124" s="25"/>
      <c r="H124" s="25"/>
      <c r="I124" s="25"/>
      <c r="J124" s="25"/>
      <c r="K124" s="25"/>
      <c r="L124" s="25"/>
      <c r="M124" s="25"/>
      <c r="N124" s="25"/>
      <c r="O124" s="25"/>
      <c r="P124" s="25"/>
      <c r="Q124" s="26"/>
      <c r="R124" s="27"/>
      <c r="S124" s="27"/>
      <c r="T124" s="27"/>
      <c r="U124" s="28"/>
      <c r="V124" s="29"/>
    </row>
    <row r="125" spans="1:22" ht="6.75" hidden="1" customHeight="1">
      <c r="A125" s="33"/>
      <c r="B125" s="25"/>
      <c r="C125" s="25"/>
      <c r="D125" s="25"/>
      <c r="E125" s="25"/>
      <c r="F125" s="25"/>
      <c r="G125" s="25"/>
      <c r="H125" s="25"/>
      <c r="I125" s="25"/>
      <c r="J125" s="25"/>
      <c r="K125" s="25"/>
      <c r="L125" s="25"/>
      <c r="M125" s="25"/>
      <c r="N125" s="25"/>
      <c r="O125" s="25"/>
      <c r="P125" s="25"/>
      <c r="Q125" s="26"/>
      <c r="R125" s="27"/>
      <c r="S125" s="27"/>
      <c r="T125" s="27"/>
      <c r="U125" s="28"/>
      <c r="V125" s="29"/>
    </row>
    <row r="126" spans="1:22" ht="6.75" hidden="1" customHeight="1">
      <c r="A126" s="33"/>
      <c r="B126" s="25"/>
      <c r="C126" s="25"/>
      <c r="D126" s="25"/>
      <c r="E126" s="25"/>
      <c r="F126" s="25"/>
      <c r="G126" s="25"/>
      <c r="H126" s="25"/>
      <c r="I126" s="25"/>
      <c r="J126" s="25"/>
      <c r="K126" s="25"/>
      <c r="L126" s="25"/>
      <c r="M126" s="25"/>
      <c r="N126" s="25"/>
      <c r="O126" s="25"/>
      <c r="P126" s="25"/>
      <c r="Q126" s="26"/>
      <c r="R126" s="27"/>
      <c r="S126" s="27"/>
      <c r="T126" s="27"/>
      <c r="U126" s="28"/>
      <c r="V126" s="29"/>
    </row>
    <row r="127" spans="1:22" ht="6.75" hidden="1" customHeight="1">
      <c r="A127" s="33"/>
      <c r="B127" s="25"/>
      <c r="C127" s="25"/>
      <c r="D127" s="25"/>
      <c r="E127" s="25"/>
      <c r="F127" s="25"/>
      <c r="G127" s="25"/>
      <c r="H127" s="25"/>
      <c r="I127" s="25"/>
      <c r="J127" s="25"/>
      <c r="K127" s="25"/>
      <c r="L127" s="25"/>
      <c r="M127" s="25"/>
      <c r="N127" s="25"/>
      <c r="O127" s="25"/>
      <c r="P127" s="25"/>
      <c r="Q127" s="26"/>
      <c r="R127" s="27"/>
      <c r="S127" s="27"/>
      <c r="T127" s="27"/>
      <c r="U127" s="28"/>
      <c r="V127" s="29"/>
    </row>
    <row r="128" spans="1:22" ht="6.75" hidden="1" customHeight="1">
      <c r="A128" s="33"/>
      <c r="B128" s="25"/>
      <c r="C128" s="25"/>
      <c r="D128" s="25"/>
      <c r="E128" s="25"/>
      <c r="F128" s="25"/>
      <c r="G128" s="25"/>
      <c r="H128" s="25"/>
      <c r="I128" s="25"/>
      <c r="J128" s="25"/>
      <c r="K128" s="25"/>
      <c r="L128" s="25"/>
      <c r="M128" s="25"/>
      <c r="N128" s="25"/>
      <c r="O128" s="25"/>
      <c r="P128" s="25"/>
      <c r="Q128" s="26"/>
      <c r="R128" s="27"/>
      <c r="S128" s="27"/>
      <c r="T128" s="27"/>
      <c r="U128" s="28"/>
      <c r="V128" s="29"/>
    </row>
    <row r="129" spans="1:33" ht="6.75" hidden="1" customHeight="1">
      <c r="A129" s="33"/>
      <c r="B129" s="25"/>
      <c r="C129" s="25"/>
      <c r="D129" s="25"/>
      <c r="E129" s="25"/>
      <c r="F129" s="25"/>
      <c r="G129" s="25"/>
      <c r="H129" s="25"/>
      <c r="I129" s="25"/>
      <c r="J129" s="25"/>
      <c r="K129" s="25"/>
      <c r="L129" s="25"/>
      <c r="M129" s="25"/>
      <c r="N129" s="25"/>
      <c r="O129" s="25"/>
      <c r="P129" s="25"/>
      <c r="Q129" s="26"/>
      <c r="R129" s="27"/>
      <c r="S129" s="27"/>
      <c r="T129" s="27"/>
      <c r="U129" s="28"/>
      <c r="V129" s="29"/>
    </row>
    <row r="130" spans="1:33" ht="6.75" hidden="1" customHeight="1">
      <c r="A130" s="33"/>
      <c r="B130" s="25"/>
      <c r="C130" s="25"/>
      <c r="D130" s="25"/>
      <c r="E130" s="25"/>
      <c r="F130" s="25"/>
      <c r="G130" s="25"/>
      <c r="H130" s="25"/>
      <c r="I130" s="25"/>
      <c r="J130" s="25"/>
      <c r="K130" s="25"/>
      <c r="L130" s="25"/>
      <c r="M130" s="25"/>
      <c r="N130" s="25"/>
      <c r="O130" s="25"/>
      <c r="P130" s="25"/>
      <c r="Q130" s="26"/>
      <c r="R130" s="27"/>
      <c r="S130" s="27"/>
      <c r="T130" s="27"/>
      <c r="U130" s="28"/>
      <c r="V130" s="29"/>
    </row>
    <row r="131" spans="1:33" ht="6.75" hidden="1" customHeight="1">
      <c r="A131" s="33"/>
      <c r="B131" s="25"/>
      <c r="C131" s="25"/>
      <c r="D131" s="25"/>
      <c r="E131" s="25"/>
      <c r="F131" s="25"/>
      <c r="G131" s="25"/>
      <c r="H131" s="25"/>
      <c r="I131" s="25"/>
      <c r="J131" s="25"/>
      <c r="K131" s="25"/>
      <c r="L131" s="25"/>
      <c r="M131" s="25"/>
      <c r="N131" s="25"/>
      <c r="O131" s="25"/>
      <c r="P131" s="25"/>
      <c r="Q131" s="26"/>
      <c r="R131" s="27"/>
      <c r="S131" s="27"/>
      <c r="T131" s="27"/>
      <c r="U131" s="28"/>
      <c r="V131" s="29"/>
    </row>
    <row r="132" spans="1:33" ht="6.75" hidden="1" customHeight="1">
      <c r="A132" s="33"/>
      <c r="B132" s="25"/>
      <c r="C132" s="25"/>
      <c r="D132" s="25"/>
      <c r="E132" s="25"/>
      <c r="F132" s="25"/>
      <c r="G132" s="25"/>
      <c r="H132" s="25"/>
      <c r="I132" s="25"/>
      <c r="J132" s="25"/>
      <c r="K132" s="25"/>
      <c r="L132" s="25"/>
      <c r="M132" s="25"/>
      <c r="N132" s="25"/>
      <c r="O132" s="25"/>
      <c r="P132" s="25"/>
      <c r="Q132" s="26"/>
      <c r="R132" s="27"/>
      <c r="S132" s="27"/>
      <c r="T132" s="27"/>
      <c r="U132" s="28"/>
      <c r="V132" s="29"/>
    </row>
    <row r="133" spans="1:33" ht="6.75" hidden="1" customHeight="1">
      <c r="A133" s="33"/>
      <c r="B133" s="25"/>
      <c r="C133" s="25"/>
      <c r="D133" s="25"/>
      <c r="E133" s="25"/>
      <c r="F133" s="25"/>
      <c r="G133" s="25"/>
      <c r="H133" s="25"/>
      <c r="I133" s="25"/>
      <c r="J133" s="25"/>
      <c r="K133" s="25"/>
      <c r="L133" s="25"/>
      <c r="M133" s="25"/>
      <c r="N133" s="25"/>
      <c r="O133" s="25"/>
      <c r="P133" s="25"/>
      <c r="Q133" s="26"/>
      <c r="R133" s="27"/>
      <c r="S133" s="27"/>
      <c r="T133" s="27"/>
      <c r="U133" s="28"/>
      <c r="V133" s="29"/>
    </row>
    <row r="134" spans="1:33" ht="6.75" hidden="1" customHeight="1">
      <c r="A134" s="33"/>
      <c r="B134" s="25"/>
      <c r="C134" s="25"/>
      <c r="D134" s="25"/>
      <c r="E134" s="25"/>
      <c r="F134" s="25"/>
      <c r="G134" s="25"/>
      <c r="H134" s="25"/>
      <c r="I134" s="25"/>
      <c r="J134" s="25"/>
      <c r="K134" s="25"/>
      <c r="L134" s="25"/>
      <c r="M134" s="25"/>
      <c r="N134" s="25"/>
      <c r="O134" s="25"/>
      <c r="P134" s="25"/>
      <c r="Q134" s="26"/>
      <c r="R134" s="27"/>
      <c r="S134" s="27"/>
      <c r="T134" s="27"/>
      <c r="U134" s="28"/>
      <c r="V134" s="29"/>
    </row>
    <row r="135" spans="1:33" ht="6.75" hidden="1" customHeight="1" thickBot="1">
      <c r="A135" s="54"/>
      <c r="B135" s="44"/>
      <c r="C135" s="44"/>
      <c r="D135" s="44"/>
      <c r="E135" s="44"/>
      <c r="F135" s="44"/>
      <c r="G135" s="44"/>
      <c r="H135" s="44"/>
      <c r="I135" s="44"/>
      <c r="J135" s="44"/>
      <c r="K135" s="44"/>
      <c r="L135" s="44"/>
      <c r="M135" s="44"/>
      <c r="N135" s="44"/>
      <c r="O135" s="44"/>
      <c r="P135" s="44"/>
      <c r="Q135" s="45"/>
      <c r="R135" s="46"/>
      <c r="S135" s="46"/>
      <c r="T135" s="46"/>
      <c r="U135" s="47"/>
      <c r="V135" s="48"/>
    </row>
    <row r="136" spans="1:33" ht="6.75" hidden="1" customHeight="1">
      <c r="A136" s="10" t="s">
        <v>205</v>
      </c>
      <c r="B136" s="11"/>
      <c r="C136" s="11"/>
      <c r="D136" s="11"/>
      <c r="E136" s="11"/>
      <c r="F136" s="11"/>
      <c r="G136" s="11"/>
      <c r="H136" s="11"/>
      <c r="I136" s="11"/>
      <c r="J136" s="11"/>
      <c r="K136" s="11"/>
      <c r="L136" s="11"/>
      <c r="M136" s="11"/>
      <c r="N136" s="11"/>
      <c r="O136" s="11"/>
      <c r="P136" s="11"/>
      <c r="Q136" s="12" t="s">
        <v>20</v>
      </c>
      <c r="R136" s="13" t="s">
        <v>206</v>
      </c>
      <c r="S136" s="13"/>
      <c r="T136" s="13" t="s">
        <v>15</v>
      </c>
      <c r="U136" s="14"/>
      <c r="V136" s="15" t="s">
        <v>207</v>
      </c>
      <c r="W136" s="16"/>
    </row>
    <row r="137" spans="1:33" ht="6.75" hidden="1" customHeight="1" thickBot="1">
      <c r="A137" s="18" t="s">
        <v>211</v>
      </c>
      <c r="B137"/>
      <c r="C137" t="s">
        <v>212</v>
      </c>
      <c r="D137"/>
      <c r="E137"/>
      <c r="F137"/>
      <c r="G137"/>
      <c r="H137" t="s">
        <v>308</v>
      </c>
      <c r="I137"/>
      <c r="J137"/>
      <c r="K137"/>
      <c r="L137"/>
      <c r="M137"/>
      <c r="N137" s="890" t="s">
        <v>214</v>
      </c>
      <c r="O137" s="890"/>
      <c r="P137" t="s">
        <v>215</v>
      </c>
      <c r="Q137" s="19">
        <f>SUM(R137,T137,V137)</f>
        <v>1716</v>
      </c>
      <c r="R137" s="20">
        <f>INT(SUM(R138:R180))</f>
        <v>625</v>
      </c>
      <c r="S137" s="20">
        <f>INT(SUM(S138:S180))</f>
        <v>0</v>
      </c>
      <c r="T137" s="20">
        <f>INT(SUM(T138:T180))</f>
        <v>630</v>
      </c>
      <c r="U137" s="21">
        <f>INT(SUM(U138:U180))</f>
        <v>0</v>
      </c>
      <c r="V137" s="22">
        <f>INT(SUM(V138:V180))</f>
        <v>461</v>
      </c>
      <c r="W137" s="23"/>
    </row>
    <row r="138" spans="1:33" ht="6.75" hidden="1" customHeight="1" thickTop="1">
      <c r="A138" s="24"/>
      <c r="B138" s="25"/>
      <c r="C138" s="25"/>
      <c r="D138" s="25"/>
      <c r="E138" s="25"/>
      <c r="F138" s="25"/>
      <c r="G138" s="25"/>
      <c r="H138" s="25"/>
      <c r="I138" s="25"/>
      <c r="J138" s="25"/>
      <c r="K138" s="25"/>
      <c r="L138" s="25"/>
      <c r="M138" s="25"/>
      <c r="N138" s="25"/>
      <c r="O138" s="25"/>
      <c r="P138" s="25"/>
      <c r="Q138" s="26"/>
      <c r="R138" s="27"/>
      <c r="S138" s="27"/>
      <c r="T138" s="27"/>
      <c r="U138" s="28"/>
      <c r="V138" s="29"/>
    </row>
    <row r="139" spans="1:33" customFormat="1" ht="6.75" hidden="1" customHeight="1">
      <c r="A139" s="24"/>
      <c r="C139" s="50" t="s">
        <v>309</v>
      </c>
      <c r="D139" s="50">
        <v>19</v>
      </c>
      <c r="E139" t="s">
        <v>310</v>
      </c>
      <c r="O139" s="25"/>
      <c r="P139" s="25"/>
      <c r="Q139" s="26"/>
      <c r="R139" s="27"/>
      <c r="S139" s="27"/>
      <c r="T139" s="27"/>
      <c r="U139" s="28"/>
      <c r="V139" s="29"/>
      <c r="W139" s="30"/>
      <c r="X139" s="31" t="s">
        <v>311</v>
      </c>
      <c r="AD139" s="31" t="s">
        <v>312</v>
      </c>
    </row>
    <row r="140" spans="1:33" customFormat="1" ht="6.75" hidden="1" customHeight="1">
      <c r="A140" s="24"/>
      <c r="B140" s="32" t="s">
        <v>291</v>
      </c>
      <c r="C140" s="888">
        <f>D141</f>
        <v>3.2</v>
      </c>
      <c r="D140" s="888"/>
      <c r="E140" t="s">
        <v>228</v>
      </c>
      <c r="F140" s="888">
        <f>D142</f>
        <v>0.96</v>
      </c>
      <c r="G140" s="888"/>
      <c r="H140" s="58" t="s">
        <v>296</v>
      </c>
      <c r="I140" s="888">
        <f>ROUND(C140*F140,2)</f>
        <v>3.07</v>
      </c>
      <c r="J140" s="888"/>
      <c r="O140" s="25"/>
      <c r="P140" s="25"/>
      <c r="Q140" s="26"/>
      <c r="R140" s="27"/>
      <c r="S140" s="27"/>
      <c r="T140" s="27"/>
      <c r="U140" s="28"/>
      <c r="V140" s="29"/>
      <c r="W140" s="30"/>
      <c r="X140" s="31">
        <v>7</v>
      </c>
      <c r="Y140">
        <v>10</v>
      </c>
      <c r="Z140">
        <v>12</v>
      </c>
      <c r="AA140">
        <v>19</v>
      </c>
      <c r="AB140">
        <v>32</v>
      </c>
      <c r="AD140" s="31" t="s">
        <v>249</v>
      </c>
      <c r="AE140" t="s">
        <v>251</v>
      </c>
      <c r="AF140" t="s">
        <v>252</v>
      </c>
      <c r="AG140" t="s">
        <v>253</v>
      </c>
    </row>
    <row r="141" spans="1:33" customFormat="1" ht="6.75" hidden="1" customHeight="1">
      <c r="A141" s="24"/>
      <c r="C141" s="50" t="s">
        <v>313</v>
      </c>
      <c r="D141" s="888">
        <f>HLOOKUP(D139,X140:AB141,2)</f>
        <v>3.2</v>
      </c>
      <c r="E141" s="888"/>
      <c r="F141" t="s">
        <v>214</v>
      </c>
      <c r="O141" s="25"/>
      <c r="P141" s="25"/>
      <c r="Q141" s="26"/>
      <c r="R141" s="27"/>
      <c r="S141" s="27"/>
      <c r="T141" s="27"/>
      <c r="U141" s="28"/>
      <c r="V141" s="29"/>
      <c r="W141" s="30"/>
      <c r="X141" s="59">
        <v>1.1000000000000001</v>
      </c>
      <c r="Y141" s="60">
        <v>1.5</v>
      </c>
      <c r="Z141" s="60">
        <v>2</v>
      </c>
      <c r="AA141" s="60">
        <v>3.2</v>
      </c>
      <c r="AB141" s="60">
        <v>5.5</v>
      </c>
      <c r="AD141" s="31" t="s">
        <v>255</v>
      </c>
      <c r="AE141">
        <v>0.8</v>
      </c>
      <c r="AF141">
        <v>0.65</v>
      </c>
      <c r="AG141">
        <v>0.5</v>
      </c>
    </row>
    <row r="142" spans="1:33" customFormat="1" ht="6.75" hidden="1" customHeight="1">
      <c r="A142" s="24"/>
      <c r="C142" s="50" t="s">
        <v>314</v>
      </c>
      <c r="D142" s="888">
        <f>IF(J142&lt;10,1,1-0.004*(J142-10))</f>
        <v>0.96</v>
      </c>
      <c r="E142" s="888"/>
      <c r="I142" s="50" t="s">
        <v>315</v>
      </c>
      <c r="J142" s="889">
        <v>20</v>
      </c>
      <c r="K142" s="889"/>
      <c r="L142" t="s">
        <v>316</v>
      </c>
      <c r="O142" s="25"/>
      <c r="P142" s="25"/>
      <c r="Q142" s="26"/>
      <c r="R142" s="27"/>
      <c r="S142" s="27"/>
      <c r="T142" s="27"/>
      <c r="U142" s="28"/>
      <c r="V142" s="29"/>
      <c r="W142" s="30"/>
      <c r="AD142" s="31" t="s">
        <v>317</v>
      </c>
      <c r="AE142">
        <v>0.7</v>
      </c>
      <c r="AF142">
        <v>0.55000000000000004</v>
      </c>
      <c r="AG142">
        <v>0.4</v>
      </c>
    </row>
    <row r="143" spans="1:33" customFormat="1" ht="6.75" hidden="1" customHeight="1">
      <c r="A143" s="24"/>
      <c r="B143" s="32" t="s">
        <v>294</v>
      </c>
      <c r="C143" s="888">
        <f>D144</f>
        <v>1</v>
      </c>
      <c r="D143" s="888"/>
      <c r="E143" t="s">
        <v>295</v>
      </c>
      <c r="F143" s="888">
        <f>D145</f>
        <v>1.38</v>
      </c>
      <c r="G143" s="888"/>
      <c r="H143" s="42" t="s">
        <v>296</v>
      </c>
      <c r="I143" s="887">
        <f>ROUND(C143/F143,2)</f>
        <v>0.72</v>
      </c>
      <c r="J143" s="887"/>
      <c r="K143" s="51"/>
      <c r="P143" s="25"/>
      <c r="Q143" s="26"/>
      <c r="R143" s="27"/>
      <c r="S143" s="27"/>
      <c r="T143" s="27"/>
      <c r="U143" s="28"/>
      <c r="V143" s="29"/>
      <c r="W143" s="30"/>
    </row>
    <row r="144" spans="1:33" customFormat="1" ht="6.75" hidden="1" customHeight="1">
      <c r="A144" s="24"/>
      <c r="C144" s="50" t="s">
        <v>297</v>
      </c>
      <c r="D144" s="888">
        <f>INDEX($AB$2:$AE$22,MATCH(F144,$AB$2:$AB$22,),MATCH(L144,$AB$2:$AE$2,))</f>
        <v>1</v>
      </c>
      <c r="E144" s="888"/>
      <c r="F144" s="888" t="s">
        <v>236</v>
      </c>
      <c r="G144" s="888"/>
      <c r="H144" s="888"/>
      <c r="I144" s="888"/>
      <c r="J144" s="888"/>
      <c r="K144" s="888"/>
      <c r="L144" s="889" t="s">
        <v>218</v>
      </c>
      <c r="M144" s="889"/>
      <c r="P144" s="25"/>
      <c r="Q144" s="26"/>
      <c r="R144" s="27"/>
      <c r="S144" s="27"/>
      <c r="T144" s="27"/>
      <c r="U144" s="28"/>
      <c r="V144" s="29"/>
      <c r="W144" s="30"/>
      <c r="Y144" t="s">
        <v>318</v>
      </c>
      <c r="AE144" t="s">
        <v>319</v>
      </c>
    </row>
    <row r="145" spans="1:33" customFormat="1" ht="6.75" hidden="1" customHeight="1">
      <c r="A145" s="24"/>
      <c r="C145" s="50" t="s">
        <v>298</v>
      </c>
      <c r="D145" s="888">
        <f>INDEX($X$2:$AA$21, MATCH(F145,$X$2:$X$21,), MATCH(L145,$X$2:$AA$2,))</f>
        <v>1.38</v>
      </c>
      <c r="E145" s="888"/>
      <c r="F145" s="888" t="s">
        <v>241</v>
      </c>
      <c r="G145" s="888"/>
      <c r="H145" s="888"/>
      <c r="I145" s="888"/>
      <c r="J145" s="888"/>
      <c r="K145" s="888"/>
      <c r="L145" s="889" t="s">
        <v>218</v>
      </c>
      <c r="M145" s="889"/>
      <c r="P145" s="25"/>
      <c r="Q145" s="26"/>
      <c r="R145" s="27"/>
      <c r="S145" s="27"/>
      <c r="T145" s="27"/>
      <c r="U145" s="28"/>
      <c r="V145" s="29"/>
      <c r="W145" s="30"/>
      <c r="X145" t="s">
        <v>320</v>
      </c>
      <c r="Y145" t="s">
        <v>321</v>
      </c>
      <c r="Z145" t="s">
        <v>322</v>
      </c>
      <c r="AA145" t="s">
        <v>323</v>
      </c>
      <c r="AB145" t="s">
        <v>324</v>
      </c>
      <c r="AD145" t="s">
        <v>320</v>
      </c>
      <c r="AE145" t="s">
        <v>321</v>
      </c>
      <c r="AF145" t="s">
        <v>322</v>
      </c>
      <c r="AG145" t="s">
        <v>323</v>
      </c>
    </row>
    <row r="146" spans="1:33" customFormat="1" ht="6.75" hidden="1" customHeight="1">
      <c r="A146" s="24"/>
      <c r="B146" s="61" t="s">
        <v>293</v>
      </c>
      <c r="C146" s="888">
        <f>INDEX(AD140:AG142, MATCH(F146,AD140:AD142,), MATCH(L146,AD140:AG140,))</f>
        <v>0.55000000000000004</v>
      </c>
      <c r="D146" s="888"/>
      <c r="F146" s="888" t="s">
        <v>317</v>
      </c>
      <c r="G146" s="888"/>
      <c r="H146" s="888"/>
      <c r="I146" s="888"/>
      <c r="J146" s="888"/>
      <c r="K146" s="888"/>
      <c r="L146" s="889" t="s">
        <v>252</v>
      </c>
      <c r="M146" s="889"/>
      <c r="P146" s="25"/>
      <c r="Q146" s="26"/>
      <c r="R146" s="27"/>
      <c r="S146" s="27"/>
      <c r="T146" s="27"/>
      <c r="U146" s="28"/>
      <c r="V146" s="29"/>
      <c r="W146" s="30"/>
      <c r="X146">
        <v>7</v>
      </c>
      <c r="Y146" s="40">
        <v>43</v>
      </c>
      <c r="Z146" s="40">
        <v>67</v>
      </c>
      <c r="AA146" s="40">
        <v>92</v>
      </c>
      <c r="AB146" s="40">
        <v>116</v>
      </c>
      <c r="AD146">
        <v>7</v>
      </c>
      <c r="AE146" s="40">
        <v>53</v>
      </c>
      <c r="AF146" s="40">
        <v>78</v>
      </c>
      <c r="AG146" s="40">
        <v>107</v>
      </c>
    </row>
    <row r="147" spans="1:33" customFormat="1" ht="6.75" hidden="1" customHeight="1">
      <c r="A147" s="24"/>
      <c r="B147" t="s">
        <v>299</v>
      </c>
      <c r="C147" t="str">
        <f>D148&amp;" / "&amp;M148&amp;" + "&amp;D148&amp;" / "&amp;M149&amp;" + "&amp;D149&amp;" ="</f>
        <v>20 / 40 + 20 / 46 + 0.25 =</v>
      </c>
      <c r="K147" s="887">
        <f>ROUND(D148/M148+D148/M149+D149,2)</f>
        <v>1.18</v>
      </c>
      <c r="L147" s="887"/>
      <c r="P147" s="25"/>
      <c r="Q147" s="26"/>
      <c r="R147" s="27"/>
      <c r="S147" s="27"/>
      <c r="T147" s="27"/>
      <c r="U147" s="28"/>
      <c r="V147" s="29"/>
      <c r="W147" s="30"/>
      <c r="X147" s="31">
        <v>10</v>
      </c>
      <c r="Y147" s="40">
        <v>42</v>
      </c>
      <c r="Z147" s="40">
        <v>64</v>
      </c>
      <c r="AA147" s="40">
        <v>88</v>
      </c>
      <c r="AB147" s="40">
        <v>116</v>
      </c>
      <c r="AD147" s="31">
        <v>10</v>
      </c>
      <c r="AE147" s="40">
        <v>50</v>
      </c>
      <c r="AF147" s="40">
        <v>75</v>
      </c>
      <c r="AG147" s="40">
        <v>105</v>
      </c>
    </row>
    <row r="148" spans="1:33" customFormat="1" ht="6.75" hidden="1" customHeight="1">
      <c r="A148" s="24"/>
      <c r="C148" s="50" t="s">
        <v>298</v>
      </c>
      <c r="D148" s="888">
        <f>J142</f>
        <v>20</v>
      </c>
      <c r="E148" s="888"/>
      <c r="F148" t="s">
        <v>325</v>
      </c>
      <c r="L148" s="50" t="s">
        <v>326</v>
      </c>
      <c r="M148" s="888">
        <f>VLOOKUP(D139,X146:AB150,2)</f>
        <v>40</v>
      </c>
      <c r="N148" s="888"/>
      <c r="O148" t="s">
        <v>327</v>
      </c>
      <c r="P148" s="25"/>
      <c r="Q148" s="26"/>
      <c r="R148" s="27"/>
      <c r="S148" s="27"/>
      <c r="T148" s="27"/>
      <c r="U148" s="28"/>
      <c r="V148" s="29"/>
      <c r="W148" s="30"/>
      <c r="X148" s="31">
        <v>12</v>
      </c>
      <c r="Y148" s="40">
        <v>40</v>
      </c>
      <c r="Z148" s="40">
        <v>55</v>
      </c>
      <c r="AA148" s="40">
        <v>75</v>
      </c>
      <c r="AB148" s="40">
        <v>107</v>
      </c>
      <c r="AD148" s="31">
        <v>12</v>
      </c>
      <c r="AE148" s="40">
        <v>48</v>
      </c>
      <c r="AF148" s="40">
        <v>70</v>
      </c>
      <c r="AG148" s="40">
        <v>100</v>
      </c>
    </row>
    <row r="149" spans="1:33" customFormat="1" ht="6.75" hidden="1" customHeight="1">
      <c r="A149" s="24"/>
      <c r="C149" s="50" t="s">
        <v>328</v>
      </c>
      <c r="D149" s="888">
        <v>0.25</v>
      </c>
      <c r="E149" s="888"/>
      <c r="F149" t="s">
        <v>329</v>
      </c>
      <c r="L149" s="50" t="s">
        <v>330</v>
      </c>
      <c r="M149" s="888">
        <f>VLOOKUP(D139,AD146:AG150,2)</f>
        <v>46</v>
      </c>
      <c r="N149" s="888"/>
      <c r="O149" t="s">
        <v>327</v>
      </c>
      <c r="P149" s="25"/>
      <c r="Q149" s="26"/>
      <c r="R149" s="27"/>
      <c r="S149" s="27"/>
      <c r="T149" s="27"/>
      <c r="U149" s="28"/>
      <c r="V149" s="29"/>
      <c r="W149" s="30"/>
      <c r="X149" s="31">
        <v>19</v>
      </c>
      <c r="Y149" s="40">
        <v>40</v>
      </c>
      <c r="Z149" s="40">
        <v>55</v>
      </c>
      <c r="AA149" s="40">
        <v>75</v>
      </c>
      <c r="AB149" s="40">
        <v>103</v>
      </c>
      <c r="AD149" s="31">
        <v>19</v>
      </c>
      <c r="AE149" s="40">
        <v>46</v>
      </c>
      <c r="AF149" s="40">
        <v>70</v>
      </c>
      <c r="AG149" s="40">
        <v>98</v>
      </c>
    </row>
    <row r="150" spans="1:33" customFormat="1" ht="6.75" hidden="1" customHeight="1">
      <c r="A150" s="33"/>
      <c r="B150" s="25" t="s">
        <v>302</v>
      </c>
      <c r="C150" t="str">
        <f>"60 × "&amp;I140&amp;" × "&amp;I143&amp;" × "&amp;C146&amp;" ÷ "&amp;K147&amp;" ="</f>
        <v>60 × 3.07 × 0.72 × 0.55 ÷ 1.18 =</v>
      </c>
      <c r="L150" s="887">
        <f>ROUND(60*I140*I143*C146/K147,2)</f>
        <v>61.82</v>
      </c>
      <c r="M150" s="887"/>
      <c r="O150" s="25"/>
      <c r="P150" s="25"/>
      <c r="Q150" s="26"/>
      <c r="R150" s="27"/>
      <c r="S150" s="27"/>
      <c r="T150" s="27"/>
      <c r="U150" s="28"/>
      <c r="V150" s="29"/>
      <c r="W150" s="30"/>
      <c r="X150" s="31">
        <v>32</v>
      </c>
      <c r="Y150" s="40">
        <v>40</v>
      </c>
      <c r="Z150" s="40">
        <v>52</v>
      </c>
      <c r="AA150" s="40">
        <v>70</v>
      </c>
      <c r="AB150" s="40">
        <v>91</v>
      </c>
      <c r="AD150" s="31">
        <v>32</v>
      </c>
      <c r="AE150" s="40">
        <v>43</v>
      </c>
      <c r="AF150" s="40">
        <v>58</v>
      </c>
      <c r="AG150" s="40">
        <v>78</v>
      </c>
    </row>
    <row r="151" spans="1:33" customFormat="1" ht="6.75" hidden="1" customHeight="1">
      <c r="A151" s="33"/>
      <c r="B151" s="25"/>
      <c r="C151" s="25"/>
      <c r="D151" s="25"/>
      <c r="E151" s="25"/>
      <c r="H151" s="25"/>
      <c r="I151" s="25"/>
      <c r="J151" s="25"/>
      <c r="K151" s="25"/>
      <c r="N151" s="25"/>
      <c r="O151" s="25"/>
      <c r="P151" s="25"/>
      <c r="Q151" s="26"/>
      <c r="R151" s="27"/>
      <c r="S151" s="27"/>
      <c r="T151" s="27"/>
      <c r="U151" s="28"/>
      <c r="V151" s="29"/>
      <c r="W151" s="30"/>
    </row>
    <row r="152" spans="1:33" customFormat="1" ht="6.75" hidden="1" customHeight="1">
      <c r="A152" s="33"/>
      <c r="B152" s="25" t="s">
        <v>206</v>
      </c>
      <c r="C152" s="25"/>
      <c r="D152" s="25"/>
      <c r="E152" s="899">
        <v>38637</v>
      </c>
      <c r="F152" s="899"/>
      <c r="G152" s="899"/>
      <c r="H152" s="36" t="s">
        <v>303</v>
      </c>
      <c r="I152" s="888">
        <f>L150</f>
        <v>61.82</v>
      </c>
      <c r="J152" s="888"/>
      <c r="M152" s="25"/>
      <c r="N152" s="25"/>
      <c r="O152" s="25"/>
      <c r="P152" s="25"/>
      <c r="Q152" s="26"/>
      <c r="R152" s="27">
        <f>ROUND(E152/I152,1)</f>
        <v>625</v>
      </c>
      <c r="S152" s="27"/>
      <c r="T152" s="27"/>
      <c r="U152" s="28"/>
      <c r="V152" s="29"/>
      <c r="W152" s="30"/>
    </row>
    <row r="153" spans="1:33" customFormat="1" ht="6.75" hidden="1" customHeight="1">
      <c r="A153" s="33"/>
      <c r="B153" s="25" t="s">
        <v>15</v>
      </c>
      <c r="C153" s="25"/>
      <c r="D153" s="25"/>
      <c r="E153" s="899">
        <v>38972</v>
      </c>
      <c r="F153" s="899"/>
      <c r="G153" s="899"/>
      <c r="H153" s="36" t="s">
        <v>303</v>
      </c>
      <c r="I153" s="888">
        <f>I152</f>
        <v>61.82</v>
      </c>
      <c r="J153" s="888"/>
      <c r="M153" s="25"/>
      <c r="N153" s="25"/>
      <c r="O153" s="25"/>
      <c r="P153" s="25"/>
      <c r="Q153" s="26">
        <f>INT(SUM(R152:V154))</f>
        <v>1717</v>
      </c>
      <c r="R153" s="27"/>
      <c r="S153" s="27"/>
      <c r="T153" s="27">
        <f>ROUND(E153/I153,1)</f>
        <v>630.4</v>
      </c>
      <c r="U153" s="28"/>
      <c r="V153" s="29"/>
      <c r="W153" s="30"/>
    </row>
    <row r="154" spans="1:33" customFormat="1" ht="6.75" hidden="1" customHeight="1">
      <c r="A154" s="33"/>
      <c r="B154" s="25" t="s">
        <v>207</v>
      </c>
      <c r="C154" s="25"/>
      <c r="D154" s="25"/>
      <c r="E154" s="899">
        <v>28546</v>
      </c>
      <c r="F154" s="899"/>
      <c r="G154" s="899"/>
      <c r="H154" s="36" t="s">
        <v>303</v>
      </c>
      <c r="I154" s="888">
        <f>I153</f>
        <v>61.82</v>
      </c>
      <c r="J154" s="888"/>
      <c r="M154" s="25"/>
      <c r="N154" s="25"/>
      <c r="O154" s="25"/>
      <c r="P154" s="25"/>
      <c r="Q154" s="26"/>
      <c r="R154" s="27"/>
      <c r="S154" s="27"/>
      <c r="T154" s="27"/>
      <c r="U154" s="28"/>
      <c r="V154" s="29">
        <f>ROUND(E154/I154,1)</f>
        <v>461.8</v>
      </c>
      <c r="W154" s="30"/>
    </row>
    <row r="155" spans="1:33" customFormat="1" ht="6.75" hidden="1" customHeight="1">
      <c r="A155" s="33"/>
      <c r="B155" s="25"/>
      <c r="C155" s="25"/>
      <c r="D155" s="25"/>
      <c r="E155" s="25"/>
      <c r="F155" s="25"/>
      <c r="J155" s="25"/>
      <c r="K155" s="25"/>
      <c r="L155" s="25"/>
      <c r="M155" s="25"/>
      <c r="N155" s="25"/>
      <c r="O155" s="25"/>
      <c r="P155" s="25"/>
      <c r="Q155" s="26"/>
      <c r="R155" s="27"/>
      <c r="S155" s="27"/>
      <c r="T155" s="27"/>
      <c r="U155" s="28"/>
      <c r="V155" s="29"/>
      <c r="W155" s="30"/>
    </row>
    <row r="156" spans="1:33" customFormat="1" ht="6.75" hidden="1" customHeight="1">
      <c r="A156" s="33"/>
      <c r="B156" s="25"/>
      <c r="C156" s="25"/>
      <c r="D156" s="25"/>
      <c r="E156" s="25"/>
      <c r="F156" s="25"/>
      <c r="J156" s="25"/>
      <c r="K156" s="25"/>
      <c r="L156" s="25"/>
      <c r="M156" s="25"/>
      <c r="N156" s="25"/>
      <c r="O156" s="25"/>
      <c r="P156" s="25"/>
      <c r="Q156" s="26"/>
      <c r="R156" s="27"/>
      <c r="S156" s="27"/>
      <c r="T156" s="27"/>
      <c r="U156" s="28"/>
      <c r="V156" s="29"/>
      <c r="W156" s="30"/>
    </row>
    <row r="157" spans="1:33" customFormat="1" ht="6.75" hidden="1" customHeight="1">
      <c r="A157" s="33"/>
      <c r="B157" s="25"/>
      <c r="C157" s="25"/>
      <c r="D157" s="25"/>
      <c r="E157" s="25"/>
      <c r="F157" s="25"/>
      <c r="J157" s="25"/>
      <c r="K157" s="25"/>
      <c r="L157" s="25"/>
      <c r="M157" s="25"/>
      <c r="N157" s="25"/>
      <c r="O157" s="25"/>
      <c r="P157" s="25"/>
      <c r="Q157" s="26"/>
      <c r="R157" s="27"/>
      <c r="S157" s="27"/>
      <c r="T157" s="27"/>
      <c r="U157" s="28"/>
      <c r="V157" s="29"/>
      <c r="W157" s="30"/>
    </row>
    <row r="158" spans="1:33" customFormat="1" ht="6.75" hidden="1" customHeight="1">
      <c r="A158" s="33"/>
      <c r="B158" s="25"/>
      <c r="C158" s="25"/>
      <c r="D158" s="25"/>
      <c r="E158" s="25"/>
      <c r="F158" s="25"/>
      <c r="G158" s="25"/>
      <c r="H158" s="25"/>
      <c r="I158" s="25"/>
      <c r="J158" s="25"/>
      <c r="K158" s="25"/>
      <c r="L158" s="25"/>
      <c r="M158" s="25"/>
      <c r="N158" s="25"/>
      <c r="O158" s="25"/>
      <c r="P158" s="25"/>
      <c r="Q158" s="26"/>
      <c r="R158" s="27"/>
      <c r="S158" s="27"/>
      <c r="T158" s="27"/>
      <c r="U158" s="28"/>
      <c r="V158" s="29"/>
      <c r="W158" s="30"/>
    </row>
    <row r="159" spans="1:33" customFormat="1" ht="6.75" hidden="1" customHeight="1">
      <c r="A159" s="33"/>
      <c r="B159" s="25"/>
      <c r="C159" s="25"/>
      <c r="D159" s="25"/>
      <c r="E159" s="25"/>
      <c r="F159" s="25"/>
      <c r="G159" s="25"/>
      <c r="H159" s="25"/>
      <c r="I159" s="25"/>
      <c r="J159" s="25"/>
      <c r="K159" s="25"/>
      <c r="L159" s="25"/>
      <c r="M159" s="25"/>
      <c r="N159" s="25"/>
      <c r="O159" s="25"/>
      <c r="P159" s="25"/>
      <c r="Q159" s="26"/>
      <c r="R159" s="27"/>
      <c r="S159" s="27"/>
      <c r="T159" s="27"/>
      <c r="U159" s="28"/>
      <c r="V159" s="29"/>
      <c r="W159" s="30"/>
    </row>
    <row r="160" spans="1:33" customFormat="1" ht="6.75" hidden="1" customHeight="1">
      <c r="A160" s="33"/>
      <c r="B160" s="25"/>
      <c r="C160" s="25"/>
      <c r="D160" s="25"/>
      <c r="E160" s="25"/>
      <c r="F160" s="25"/>
      <c r="G160" s="25"/>
      <c r="H160" s="25"/>
      <c r="I160" s="25"/>
      <c r="J160" s="25"/>
      <c r="K160" s="25"/>
      <c r="L160" s="25"/>
      <c r="M160" s="25"/>
      <c r="N160" s="25"/>
      <c r="O160" s="25"/>
      <c r="P160" s="25"/>
      <c r="Q160" s="26"/>
      <c r="R160" s="27"/>
      <c r="S160" s="27"/>
      <c r="T160" s="27"/>
      <c r="U160" s="28"/>
      <c r="V160" s="29"/>
      <c r="W160" s="30"/>
    </row>
    <row r="161" spans="1:23" customFormat="1" ht="6.75" hidden="1" customHeight="1">
      <c r="A161" s="33"/>
      <c r="B161" s="25"/>
      <c r="C161" s="25"/>
      <c r="D161" s="25"/>
      <c r="E161" s="25"/>
      <c r="F161" s="25"/>
      <c r="G161" s="25"/>
      <c r="H161" s="25"/>
      <c r="I161" s="25"/>
      <c r="J161" s="25"/>
      <c r="K161" s="25"/>
      <c r="L161" s="25"/>
      <c r="M161" s="25"/>
      <c r="N161" s="25"/>
      <c r="O161" s="25"/>
      <c r="P161" s="25"/>
      <c r="Q161" s="26"/>
      <c r="R161" s="27"/>
      <c r="S161" s="27"/>
      <c r="T161" s="27"/>
      <c r="U161" s="28"/>
      <c r="V161" s="29"/>
      <c r="W161" s="30"/>
    </row>
    <row r="162" spans="1:23" customFormat="1" ht="6.75" hidden="1" customHeight="1">
      <c r="A162" s="33"/>
      <c r="B162" s="25"/>
      <c r="C162" s="25"/>
      <c r="D162" s="25"/>
      <c r="E162" s="25"/>
      <c r="F162" s="25"/>
      <c r="G162" s="25"/>
      <c r="H162" s="25"/>
      <c r="I162" s="25"/>
      <c r="J162" s="25"/>
      <c r="K162" s="25"/>
      <c r="L162" s="25"/>
      <c r="M162" s="25"/>
      <c r="N162" s="25"/>
      <c r="O162" s="25"/>
      <c r="P162" s="25"/>
      <c r="Q162" s="26"/>
      <c r="R162" s="27"/>
      <c r="S162" s="27"/>
      <c r="T162" s="27"/>
      <c r="U162" s="28"/>
      <c r="V162" s="29"/>
      <c r="W162" s="30"/>
    </row>
    <row r="163" spans="1:23" customFormat="1" ht="6.75" hidden="1" customHeight="1">
      <c r="A163" s="33"/>
      <c r="B163" s="25"/>
      <c r="C163" s="25"/>
      <c r="D163" s="25"/>
      <c r="E163" s="25"/>
      <c r="F163" s="25"/>
      <c r="G163" s="25"/>
      <c r="H163" s="25"/>
      <c r="I163" s="25"/>
      <c r="J163" s="25"/>
      <c r="K163" s="25"/>
      <c r="L163" s="25"/>
      <c r="M163" s="25"/>
      <c r="N163" s="25"/>
      <c r="O163" s="25"/>
      <c r="P163" s="25"/>
      <c r="Q163" s="26"/>
      <c r="R163" s="27"/>
      <c r="S163" s="27"/>
      <c r="T163" s="27"/>
      <c r="U163" s="28"/>
      <c r="V163" s="29"/>
      <c r="W163" s="30"/>
    </row>
    <row r="164" spans="1:23" customFormat="1" ht="6.75" hidden="1" customHeight="1">
      <c r="A164" s="33"/>
      <c r="B164" s="25"/>
      <c r="C164" s="25"/>
      <c r="D164" s="25"/>
      <c r="E164" s="25"/>
      <c r="F164" s="25"/>
      <c r="G164" s="25"/>
      <c r="H164" s="25"/>
      <c r="I164" s="25"/>
      <c r="J164" s="25"/>
      <c r="K164" s="25"/>
      <c r="L164" s="25"/>
      <c r="M164" s="25"/>
      <c r="N164" s="25"/>
      <c r="O164" s="25"/>
      <c r="P164" s="25"/>
      <c r="Q164" s="26"/>
      <c r="R164" s="27"/>
      <c r="S164" s="27"/>
      <c r="T164" s="27"/>
      <c r="U164" s="28"/>
      <c r="V164" s="29"/>
      <c r="W164" s="30"/>
    </row>
    <row r="165" spans="1:23" customFormat="1" ht="6.75" hidden="1" customHeight="1">
      <c r="A165" s="33"/>
      <c r="B165" s="25"/>
      <c r="C165" s="25"/>
      <c r="D165" s="25"/>
      <c r="E165" s="25"/>
      <c r="F165" s="25"/>
      <c r="G165" s="25"/>
      <c r="H165" s="25"/>
      <c r="I165" s="25"/>
      <c r="J165" s="25"/>
      <c r="K165" s="25"/>
      <c r="L165" s="25"/>
      <c r="M165" s="25"/>
      <c r="N165" s="25"/>
      <c r="O165" s="25"/>
      <c r="P165" s="25"/>
      <c r="Q165" s="26"/>
      <c r="R165" s="27"/>
      <c r="S165" s="27"/>
      <c r="T165" s="27"/>
      <c r="U165" s="28"/>
      <c r="V165" s="29"/>
      <c r="W165" s="30"/>
    </row>
    <row r="166" spans="1:23" customFormat="1" ht="6.75" hidden="1" customHeight="1">
      <c r="A166" s="33"/>
      <c r="B166" s="25"/>
      <c r="C166" s="25"/>
      <c r="D166" s="25"/>
      <c r="E166" s="25"/>
      <c r="F166" s="25"/>
      <c r="G166" s="25"/>
      <c r="H166" s="25"/>
      <c r="I166" s="25"/>
      <c r="J166" s="25"/>
      <c r="K166" s="25"/>
      <c r="L166" s="25"/>
      <c r="M166" s="25"/>
      <c r="N166" s="25"/>
      <c r="O166" s="25"/>
      <c r="P166" s="25"/>
      <c r="Q166" s="26"/>
      <c r="R166" s="27"/>
      <c r="S166" s="27"/>
      <c r="T166" s="27"/>
      <c r="U166" s="28"/>
      <c r="V166" s="29"/>
      <c r="W166" s="30"/>
    </row>
    <row r="167" spans="1:23" customFormat="1" ht="6.75" hidden="1" customHeight="1">
      <c r="A167" s="33"/>
      <c r="B167" s="25"/>
      <c r="C167" s="25"/>
      <c r="D167" s="25"/>
      <c r="E167" s="25"/>
      <c r="F167" s="25"/>
      <c r="G167" s="25"/>
      <c r="H167" s="25"/>
      <c r="I167" s="25"/>
      <c r="J167" s="25"/>
      <c r="K167" s="25"/>
      <c r="L167" s="25"/>
      <c r="M167" s="25"/>
      <c r="N167" s="25"/>
      <c r="O167" s="25"/>
      <c r="P167" s="25"/>
      <c r="Q167" s="26"/>
      <c r="R167" s="27"/>
      <c r="S167" s="27"/>
      <c r="T167" s="27"/>
      <c r="U167" s="28"/>
      <c r="V167" s="29"/>
      <c r="W167" s="30"/>
    </row>
    <row r="168" spans="1:23" customFormat="1" ht="6.75" hidden="1" customHeight="1">
      <c r="A168" s="33"/>
      <c r="B168" s="25"/>
      <c r="C168" s="25"/>
      <c r="D168" s="25"/>
      <c r="E168" s="25"/>
      <c r="F168" s="25"/>
      <c r="G168" s="25"/>
      <c r="H168" s="25"/>
      <c r="I168" s="25"/>
      <c r="J168" s="25"/>
      <c r="K168" s="25"/>
      <c r="L168" s="25"/>
      <c r="M168" s="25"/>
      <c r="N168" s="25"/>
      <c r="O168" s="25"/>
      <c r="P168" s="25"/>
      <c r="Q168" s="26"/>
      <c r="R168" s="27"/>
      <c r="S168" s="27"/>
      <c r="T168" s="27"/>
      <c r="U168" s="28"/>
      <c r="V168" s="29"/>
      <c r="W168" s="30"/>
    </row>
    <row r="169" spans="1:23" customFormat="1" ht="6.75" hidden="1" customHeight="1">
      <c r="A169" s="33"/>
      <c r="B169" s="25"/>
      <c r="C169" s="25"/>
      <c r="D169" s="25"/>
      <c r="E169" s="25"/>
      <c r="F169" s="25"/>
      <c r="G169" s="25"/>
      <c r="H169" s="25"/>
      <c r="I169" s="25"/>
      <c r="J169" s="25"/>
      <c r="K169" s="25"/>
      <c r="L169" s="25"/>
      <c r="M169" s="25"/>
      <c r="N169" s="25"/>
      <c r="O169" s="25"/>
      <c r="P169" s="25"/>
      <c r="Q169" s="26"/>
      <c r="R169" s="27"/>
      <c r="S169" s="27"/>
      <c r="T169" s="27"/>
      <c r="U169" s="28"/>
      <c r="V169" s="29"/>
      <c r="W169" s="30"/>
    </row>
    <row r="170" spans="1:23" customFormat="1" ht="6.75" hidden="1" customHeight="1">
      <c r="A170" s="33"/>
      <c r="B170" s="25"/>
      <c r="C170" s="25"/>
      <c r="D170" s="25"/>
      <c r="E170" s="25"/>
      <c r="F170" s="25"/>
      <c r="G170" s="25"/>
      <c r="H170" s="25"/>
      <c r="I170" s="25"/>
      <c r="J170" s="25"/>
      <c r="K170" s="25"/>
      <c r="L170" s="25"/>
      <c r="M170" s="25"/>
      <c r="N170" s="25"/>
      <c r="O170" s="25"/>
      <c r="P170" s="25"/>
      <c r="Q170" s="26"/>
      <c r="R170" s="27"/>
      <c r="S170" s="27"/>
      <c r="T170" s="27"/>
      <c r="U170" s="28"/>
      <c r="V170" s="29"/>
      <c r="W170" s="30"/>
    </row>
    <row r="171" spans="1:23" customFormat="1" ht="6.75" hidden="1" customHeight="1">
      <c r="A171" s="33"/>
      <c r="B171" s="25"/>
      <c r="C171" s="25"/>
      <c r="D171" s="25"/>
      <c r="E171" s="25"/>
      <c r="F171" s="25"/>
      <c r="G171" s="25"/>
      <c r="H171" s="25"/>
      <c r="I171" s="25"/>
      <c r="J171" s="25"/>
      <c r="K171" s="25"/>
      <c r="L171" s="25"/>
      <c r="M171" s="25"/>
      <c r="N171" s="25"/>
      <c r="O171" s="25"/>
      <c r="P171" s="25"/>
      <c r="Q171" s="26"/>
      <c r="R171" s="27"/>
      <c r="S171" s="27"/>
      <c r="T171" s="27"/>
      <c r="U171" s="28"/>
      <c r="V171" s="29"/>
      <c r="W171" s="30"/>
    </row>
    <row r="172" spans="1:23" customFormat="1" ht="6.75" hidden="1" customHeight="1">
      <c r="A172" s="33"/>
      <c r="B172" s="25"/>
      <c r="C172" s="25"/>
      <c r="D172" s="25"/>
      <c r="E172" s="25"/>
      <c r="F172" s="25"/>
      <c r="G172" s="25"/>
      <c r="H172" s="25"/>
      <c r="I172" s="25"/>
      <c r="J172" s="25"/>
      <c r="K172" s="25"/>
      <c r="L172" s="25"/>
      <c r="M172" s="25"/>
      <c r="N172" s="25"/>
      <c r="O172" s="25"/>
      <c r="P172" s="25"/>
      <c r="Q172" s="26"/>
      <c r="R172" s="27"/>
      <c r="S172" s="27"/>
      <c r="T172" s="27"/>
      <c r="U172" s="28"/>
      <c r="V172" s="29"/>
      <c r="W172" s="30"/>
    </row>
    <row r="173" spans="1:23" customFormat="1" ht="6.75" hidden="1" customHeight="1">
      <c r="A173" s="33"/>
      <c r="B173" s="25"/>
      <c r="C173" s="25"/>
      <c r="D173" s="25"/>
      <c r="E173" s="25"/>
      <c r="F173" s="25"/>
      <c r="G173" s="25"/>
      <c r="H173" s="25"/>
      <c r="I173" s="25"/>
      <c r="J173" s="25"/>
      <c r="K173" s="25"/>
      <c r="L173" s="25"/>
      <c r="M173" s="25"/>
      <c r="N173" s="25"/>
      <c r="O173" s="25"/>
      <c r="P173" s="25"/>
      <c r="Q173" s="26"/>
      <c r="R173" s="27"/>
      <c r="S173" s="27"/>
      <c r="T173" s="27"/>
      <c r="U173" s="28"/>
      <c r="V173" s="29"/>
      <c r="W173" s="30"/>
    </row>
    <row r="174" spans="1:23" customFormat="1" ht="6.75" hidden="1" customHeight="1">
      <c r="A174" s="33"/>
      <c r="B174" s="25"/>
      <c r="C174" s="25"/>
      <c r="D174" s="25"/>
      <c r="E174" s="25"/>
      <c r="F174" s="25"/>
      <c r="G174" s="25"/>
      <c r="H174" s="25"/>
      <c r="I174" s="25"/>
      <c r="J174" s="25"/>
      <c r="K174" s="25"/>
      <c r="L174" s="25"/>
      <c r="M174" s="25"/>
      <c r="N174" s="25"/>
      <c r="O174" s="25"/>
      <c r="P174" s="25"/>
      <c r="Q174" s="26"/>
      <c r="R174" s="27"/>
      <c r="S174" s="27"/>
      <c r="T174" s="27"/>
      <c r="U174" s="28"/>
      <c r="V174" s="29"/>
      <c r="W174" s="30"/>
    </row>
    <row r="175" spans="1:23" customFormat="1" ht="6.75" hidden="1" customHeight="1">
      <c r="A175" s="33"/>
      <c r="B175" s="25"/>
      <c r="C175" s="25"/>
      <c r="D175" s="25"/>
      <c r="E175" s="25"/>
      <c r="F175" s="25"/>
      <c r="G175" s="25"/>
      <c r="H175" s="25"/>
      <c r="I175" s="25"/>
      <c r="J175" s="25"/>
      <c r="K175" s="25"/>
      <c r="L175" s="25"/>
      <c r="M175" s="25"/>
      <c r="N175" s="25"/>
      <c r="O175" s="25"/>
      <c r="P175" s="25"/>
      <c r="Q175" s="26"/>
      <c r="R175" s="27"/>
      <c r="S175" s="27"/>
      <c r="T175" s="27"/>
      <c r="U175" s="28"/>
      <c r="V175" s="29"/>
      <c r="W175" s="30"/>
    </row>
    <row r="176" spans="1:23" customFormat="1" ht="6.75" hidden="1" customHeight="1">
      <c r="A176" s="33"/>
      <c r="B176" s="25"/>
      <c r="C176" s="25"/>
      <c r="D176" s="25"/>
      <c r="E176" s="25"/>
      <c r="F176" s="25"/>
      <c r="G176" s="25"/>
      <c r="H176" s="25"/>
      <c r="I176" s="25"/>
      <c r="J176" s="25"/>
      <c r="K176" s="25"/>
      <c r="L176" s="25"/>
      <c r="M176" s="25"/>
      <c r="N176" s="25"/>
      <c r="O176" s="25"/>
      <c r="P176" s="25"/>
      <c r="Q176" s="26"/>
      <c r="R176" s="27"/>
      <c r="S176" s="27"/>
      <c r="T176" s="27"/>
      <c r="U176" s="28"/>
      <c r="V176" s="29"/>
      <c r="W176" s="30"/>
    </row>
    <row r="177" spans="1:28" customFormat="1" ht="6.75" hidden="1" customHeight="1">
      <c r="A177" s="33"/>
      <c r="B177" s="25"/>
      <c r="C177" s="25"/>
      <c r="D177" s="25"/>
      <c r="E177" s="25"/>
      <c r="F177" s="25"/>
      <c r="G177" s="25"/>
      <c r="H177" s="25"/>
      <c r="I177" s="25"/>
      <c r="J177" s="25"/>
      <c r="K177" s="25"/>
      <c r="L177" s="25"/>
      <c r="M177" s="25"/>
      <c r="N177" s="25"/>
      <c r="O177" s="25"/>
      <c r="P177" s="25"/>
      <c r="Q177" s="26"/>
      <c r="R177" s="27"/>
      <c r="S177" s="27"/>
      <c r="T177" s="27"/>
      <c r="U177" s="28"/>
      <c r="V177" s="29"/>
      <c r="W177" s="30"/>
    </row>
    <row r="178" spans="1:28" customFormat="1" ht="6.75" hidden="1" customHeight="1">
      <c r="A178" s="33"/>
      <c r="B178" s="25"/>
      <c r="C178" s="25"/>
      <c r="D178" s="25"/>
      <c r="E178" s="25"/>
      <c r="F178" s="25"/>
      <c r="G178" s="25"/>
      <c r="H178" s="25"/>
      <c r="I178" s="25"/>
      <c r="J178" s="25"/>
      <c r="K178" s="25"/>
      <c r="L178" s="25"/>
      <c r="M178" s="25"/>
      <c r="N178" s="25"/>
      <c r="O178" s="25"/>
      <c r="P178" s="25"/>
      <c r="Q178" s="26"/>
      <c r="R178" s="27"/>
      <c r="S178" s="27"/>
      <c r="T178" s="27"/>
      <c r="U178" s="28"/>
      <c r="V178" s="29"/>
      <c r="W178" s="30"/>
    </row>
    <row r="179" spans="1:28" customFormat="1" ht="6.75" hidden="1" customHeight="1">
      <c r="A179" s="33"/>
      <c r="B179" s="25"/>
      <c r="C179" s="25"/>
      <c r="D179" s="25"/>
      <c r="E179" s="25"/>
      <c r="F179" s="25"/>
      <c r="G179" s="25"/>
      <c r="H179" s="25"/>
      <c r="I179" s="25"/>
      <c r="J179" s="25"/>
      <c r="K179" s="25"/>
      <c r="L179" s="25"/>
      <c r="M179" s="25"/>
      <c r="N179" s="25"/>
      <c r="O179" s="25"/>
      <c r="P179" s="25"/>
      <c r="Q179" s="26"/>
      <c r="R179" s="27"/>
      <c r="S179" s="27"/>
      <c r="T179" s="27"/>
      <c r="U179" s="28"/>
      <c r="V179" s="29"/>
      <c r="W179" s="30"/>
    </row>
    <row r="180" spans="1:28" customFormat="1" ht="6.75" hidden="1" customHeight="1" thickBot="1">
      <c r="A180" s="54"/>
      <c r="B180" s="44"/>
      <c r="C180" s="44"/>
      <c r="D180" s="44"/>
      <c r="E180" s="44"/>
      <c r="F180" s="44"/>
      <c r="G180" s="44"/>
      <c r="H180" s="44"/>
      <c r="I180" s="44"/>
      <c r="J180" s="44"/>
      <c r="K180" s="44"/>
      <c r="L180" s="44"/>
      <c r="M180" s="44"/>
      <c r="N180" s="44"/>
      <c r="O180" s="44"/>
      <c r="P180" s="44"/>
      <c r="Q180" s="45"/>
      <c r="R180" s="46"/>
      <c r="S180" s="46"/>
      <c r="T180" s="46"/>
      <c r="U180" s="47"/>
      <c r="V180" s="48"/>
      <c r="W180" s="30"/>
      <c r="AB180" s="40"/>
    </row>
    <row r="181" spans="1:28" customFormat="1" ht="6.75" hidden="1" customHeight="1">
      <c r="A181" s="10" t="s">
        <v>205</v>
      </c>
      <c r="B181" s="11"/>
      <c r="C181" s="11"/>
      <c r="D181" s="11"/>
      <c r="E181" s="11"/>
      <c r="F181" s="11"/>
      <c r="G181" s="11"/>
      <c r="H181" s="11"/>
      <c r="I181" s="11"/>
      <c r="J181" s="11"/>
      <c r="K181" s="11"/>
      <c r="L181" s="11"/>
      <c r="M181" s="11"/>
      <c r="N181" s="11"/>
      <c r="O181" s="11"/>
      <c r="P181" s="11"/>
      <c r="Q181" s="12" t="s">
        <v>20</v>
      </c>
      <c r="R181" s="13" t="s">
        <v>206</v>
      </c>
      <c r="S181" s="13"/>
      <c r="T181" s="13" t="s">
        <v>15</v>
      </c>
      <c r="U181" s="14"/>
      <c r="V181" s="15" t="s">
        <v>207</v>
      </c>
      <c r="W181" s="16"/>
      <c r="X181" s="31"/>
    </row>
    <row r="182" spans="1:28" customFormat="1" ht="6.75" hidden="1" customHeight="1" thickBot="1">
      <c r="A182" s="18" t="s">
        <v>211</v>
      </c>
      <c r="C182" t="s">
        <v>212</v>
      </c>
      <c r="H182" t="s">
        <v>331</v>
      </c>
      <c r="N182" s="890" t="s">
        <v>214</v>
      </c>
      <c r="O182" s="890"/>
      <c r="P182" t="s">
        <v>215</v>
      </c>
      <c r="Q182" s="19">
        <f>SUM(R182,T182,V182)</f>
        <v>190091</v>
      </c>
      <c r="R182" s="20">
        <f>INT(SUM(R183:R225))</f>
        <v>0</v>
      </c>
      <c r="S182" s="20">
        <f>INT(SUM(S183:S225))</f>
        <v>0</v>
      </c>
      <c r="T182" s="20">
        <f>INT(SUM(T183:T225))</f>
        <v>190091</v>
      </c>
      <c r="U182" s="21">
        <f>INT(SUM(U183:U225))</f>
        <v>0</v>
      </c>
      <c r="V182" s="22">
        <f>INT(SUM(V183:V225))</f>
        <v>0</v>
      </c>
      <c r="W182" s="23"/>
      <c r="X182" s="31"/>
    </row>
    <row r="183" spans="1:28" customFormat="1" ht="6.75" hidden="1" customHeight="1" thickTop="1">
      <c r="A183" s="24"/>
      <c r="B183" s="25"/>
      <c r="C183" s="25"/>
      <c r="D183" s="25"/>
      <c r="E183" s="25"/>
      <c r="F183" s="25"/>
      <c r="G183" s="25"/>
      <c r="H183" s="25"/>
      <c r="I183" s="25"/>
      <c r="J183" s="25"/>
      <c r="K183" s="25"/>
      <c r="L183" s="25"/>
      <c r="M183" s="25"/>
      <c r="N183" s="25"/>
      <c r="O183" s="25"/>
      <c r="P183" s="25"/>
      <c r="Q183" s="26"/>
      <c r="R183" s="27"/>
      <c r="S183" s="27"/>
      <c r="T183" s="27"/>
      <c r="U183" s="28"/>
      <c r="V183" s="29"/>
      <c r="W183" s="30"/>
      <c r="X183" t="s">
        <v>332</v>
      </c>
      <c r="Y183" t="s">
        <v>333</v>
      </c>
      <c r="Z183" s="32" t="s">
        <v>199</v>
      </c>
      <c r="AB183" s="32"/>
    </row>
    <row r="184" spans="1:28" customFormat="1" ht="6.75" hidden="1" customHeight="1">
      <c r="A184" s="24"/>
      <c r="B184" s="25"/>
      <c r="C184" s="25"/>
      <c r="D184" s="32" t="s">
        <v>222</v>
      </c>
      <c r="E184" s="892" t="s">
        <v>334</v>
      </c>
      <c r="F184" s="892"/>
      <c r="G184" s="892"/>
      <c r="H184" s="892"/>
      <c r="I184" s="892"/>
      <c r="J184" s="892"/>
      <c r="K184" s="892"/>
      <c r="L184" s="892"/>
      <c r="M184" s="25"/>
      <c r="N184" s="25"/>
      <c r="O184" s="25"/>
      <c r="P184" s="25"/>
      <c r="Q184" s="26"/>
      <c r="R184" s="27"/>
      <c r="S184" s="27"/>
      <c r="T184" s="27"/>
      <c r="U184" s="28"/>
      <c r="V184" s="29"/>
      <c r="W184" s="30"/>
      <c r="X184" t="s">
        <v>334</v>
      </c>
      <c r="Y184" s="62">
        <v>1</v>
      </c>
      <c r="Z184">
        <v>0.16</v>
      </c>
    </row>
    <row r="185" spans="1:28" customFormat="1" ht="6.75" hidden="1" customHeight="1">
      <c r="A185" s="24"/>
      <c r="B185" s="25"/>
      <c r="C185" s="25"/>
      <c r="D185" s="32"/>
      <c r="E185" s="25"/>
      <c r="F185" s="25"/>
      <c r="G185" s="25"/>
      <c r="H185" s="25"/>
      <c r="K185" s="25"/>
      <c r="L185" s="25"/>
      <c r="M185" s="25"/>
      <c r="N185" s="25"/>
      <c r="O185" s="25"/>
      <c r="P185" s="25"/>
      <c r="Q185" s="26"/>
      <c r="R185" s="27"/>
      <c r="S185" s="27"/>
      <c r="T185" s="27"/>
      <c r="U185" s="28"/>
      <c r="V185" s="29"/>
      <c r="W185" s="30"/>
      <c r="X185" t="s">
        <v>224</v>
      </c>
      <c r="Y185" s="62">
        <v>2</v>
      </c>
      <c r="Z185">
        <v>0.22</v>
      </c>
    </row>
    <row r="186" spans="1:28" customFormat="1" ht="6.75" hidden="1" customHeight="1">
      <c r="A186" s="24"/>
      <c r="B186" s="25" t="s">
        <v>333</v>
      </c>
      <c r="C186" s="25"/>
      <c r="D186" s="25"/>
      <c r="E186" s="893">
        <v>170023</v>
      </c>
      <c r="F186" s="893"/>
      <c r="G186" s="893"/>
      <c r="H186" s="34" t="s">
        <v>228</v>
      </c>
      <c r="I186" s="888">
        <f>VLOOKUP(E184,X183:Z186,2,0)</f>
        <v>1</v>
      </c>
      <c r="J186" s="888"/>
      <c r="K186" t="s">
        <v>16</v>
      </c>
      <c r="M186" s="25"/>
      <c r="N186" s="25"/>
      <c r="O186" s="25"/>
      <c r="P186" s="25"/>
      <c r="Q186" s="26">
        <f>SUM(R186:V186)</f>
        <v>170023</v>
      </c>
      <c r="R186" s="27"/>
      <c r="S186" s="27"/>
      <c r="T186" s="27">
        <f>ROUND(E186*I186,1)</f>
        <v>170023</v>
      </c>
      <c r="U186" s="28"/>
      <c r="V186" s="29"/>
      <c r="W186" s="30"/>
      <c r="X186" t="s">
        <v>220</v>
      </c>
      <c r="Y186" s="62">
        <v>3</v>
      </c>
      <c r="Z186">
        <v>0.39</v>
      </c>
    </row>
    <row r="187" spans="1:28" customFormat="1" ht="6.75" hidden="1" customHeight="1">
      <c r="A187" s="33"/>
      <c r="B187" s="25" t="s">
        <v>199</v>
      </c>
      <c r="C187" s="25"/>
      <c r="D187" s="25"/>
      <c r="E187" s="893">
        <v>125427</v>
      </c>
      <c r="F187" s="893"/>
      <c r="G187" s="893"/>
      <c r="H187" s="34" t="s">
        <v>228</v>
      </c>
      <c r="I187" s="888">
        <f>VLOOKUP(E184,X183:Z186,3,0)</f>
        <v>0.16</v>
      </c>
      <c r="J187" s="888"/>
      <c r="K187" t="s">
        <v>16</v>
      </c>
      <c r="M187" s="25"/>
      <c r="N187" s="25"/>
      <c r="O187" s="25"/>
      <c r="P187" s="35"/>
      <c r="Q187" s="26">
        <f>SUM(R187:V187)</f>
        <v>20068.3</v>
      </c>
      <c r="R187" s="27"/>
      <c r="S187" s="27"/>
      <c r="T187" s="27">
        <f>ROUND(E187*I187,1)</f>
        <v>20068.3</v>
      </c>
      <c r="U187" s="28"/>
      <c r="V187" s="29"/>
      <c r="W187" s="30"/>
      <c r="X187" s="31"/>
    </row>
    <row r="188" spans="1:28" customFormat="1" ht="6.75" hidden="1" customHeight="1">
      <c r="A188" s="33"/>
      <c r="B188" s="25"/>
      <c r="C188" s="25"/>
      <c r="D188" s="25"/>
      <c r="F188" s="25"/>
      <c r="G188" s="25"/>
      <c r="H188" s="25"/>
      <c r="I188" s="25"/>
      <c r="J188" s="25"/>
      <c r="K188" s="25"/>
      <c r="P188" s="25"/>
      <c r="Q188" s="26"/>
      <c r="R188" s="27"/>
      <c r="S188" s="27"/>
      <c r="T188" s="27"/>
      <c r="U188" s="28"/>
      <c r="V188" s="29"/>
      <c r="W188" s="30"/>
      <c r="X188" s="31"/>
    </row>
    <row r="189" spans="1:28" customFormat="1" ht="6.75" hidden="1" customHeight="1">
      <c r="A189" s="33"/>
      <c r="B189" s="25"/>
      <c r="C189" s="25"/>
      <c r="D189" s="25"/>
      <c r="E189" s="32"/>
      <c r="J189" s="34"/>
      <c r="M189" s="25"/>
      <c r="N189" s="25"/>
      <c r="O189" s="25"/>
      <c r="P189" s="25"/>
      <c r="Q189" s="26"/>
      <c r="R189" s="27"/>
      <c r="S189" s="27"/>
      <c r="T189" s="27"/>
      <c r="U189" s="28"/>
      <c r="V189" s="29"/>
      <c r="W189" s="30"/>
      <c r="X189" s="31"/>
    </row>
    <row r="190" spans="1:28" ht="6.75" hidden="1" customHeight="1">
      <c r="A190" s="33"/>
      <c r="B190" s="25"/>
      <c r="C190" s="25"/>
      <c r="D190" s="25"/>
      <c r="E190" s="25"/>
      <c r="I190"/>
      <c r="J190" s="34"/>
      <c r="K190"/>
      <c r="L190"/>
      <c r="M190" s="25"/>
      <c r="N190" s="25"/>
      <c r="O190" s="25"/>
      <c r="P190" s="25"/>
      <c r="Q190" s="26"/>
      <c r="R190" s="27"/>
      <c r="S190" s="27"/>
      <c r="T190" s="27"/>
      <c r="U190" s="28"/>
      <c r="V190" s="29"/>
    </row>
    <row r="191" spans="1:28" customFormat="1" ht="6.75" hidden="1" customHeight="1">
      <c r="A191" s="33"/>
      <c r="B191" s="25"/>
      <c r="C191" s="25"/>
      <c r="D191" s="25"/>
      <c r="F191" s="25"/>
      <c r="G191" s="25"/>
      <c r="H191" s="25"/>
      <c r="I191" s="25"/>
      <c r="J191" s="25"/>
      <c r="K191" s="25"/>
      <c r="P191" s="25"/>
      <c r="Q191" s="26"/>
      <c r="R191" s="27"/>
      <c r="S191" s="27"/>
      <c r="T191" s="27"/>
      <c r="U191" s="28"/>
      <c r="V191" s="29"/>
      <c r="W191" s="30"/>
      <c r="X191" s="31"/>
    </row>
    <row r="192" spans="1:28" customFormat="1" ht="6.75" hidden="1" customHeight="1">
      <c r="A192" s="33"/>
      <c r="B192" s="25"/>
      <c r="C192" s="25"/>
      <c r="D192" s="25"/>
      <c r="E192" s="32"/>
      <c r="J192" s="34"/>
      <c r="M192" s="25"/>
      <c r="N192" s="25"/>
      <c r="O192" s="25"/>
      <c r="P192" s="25"/>
      <c r="Q192" s="26"/>
      <c r="R192" s="27"/>
      <c r="S192" s="27"/>
      <c r="T192" s="27"/>
      <c r="U192" s="28"/>
      <c r="V192" s="29"/>
      <c r="W192" s="30"/>
      <c r="X192" s="31"/>
    </row>
    <row r="193" spans="1:24" ht="6.75" hidden="1" customHeight="1">
      <c r="A193" s="33"/>
      <c r="B193" s="25"/>
      <c r="C193" s="25"/>
      <c r="D193" s="25"/>
      <c r="E193" s="25"/>
      <c r="I193"/>
      <c r="J193" s="34"/>
      <c r="K193"/>
      <c r="L193"/>
      <c r="M193" s="25"/>
      <c r="N193" s="25"/>
      <c r="O193" s="25"/>
      <c r="P193" s="25"/>
      <c r="Q193" s="26"/>
      <c r="R193" s="27"/>
      <c r="S193" s="27"/>
      <c r="T193" s="27"/>
      <c r="U193" s="28"/>
      <c r="V193" s="29"/>
    </row>
    <row r="194" spans="1:24" customFormat="1" ht="6.75" hidden="1" customHeight="1">
      <c r="A194" s="33"/>
      <c r="B194" s="25"/>
      <c r="C194" s="25"/>
      <c r="D194" s="25"/>
      <c r="F194" s="25"/>
      <c r="G194" s="25"/>
      <c r="H194" s="25"/>
      <c r="I194" s="25"/>
      <c r="J194" s="25"/>
      <c r="K194" s="25"/>
      <c r="P194" s="25"/>
      <c r="Q194" s="26"/>
      <c r="R194" s="27"/>
      <c r="S194" s="27"/>
      <c r="T194" s="27"/>
      <c r="U194" s="28"/>
      <c r="V194" s="29"/>
      <c r="W194" s="30"/>
      <c r="X194" s="31"/>
    </row>
    <row r="195" spans="1:24" customFormat="1" ht="6.75" hidden="1" customHeight="1">
      <c r="A195" s="33"/>
      <c r="B195" s="25"/>
      <c r="C195" s="25"/>
      <c r="D195" s="25"/>
      <c r="E195" s="32"/>
      <c r="J195" s="34"/>
      <c r="M195" s="25"/>
      <c r="N195" s="25"/>
      <c r="O195" s="25"/>
      <c r="P195" s="25"/>
      <c r="Q195" s="26"/>
      <c r="R195" s="27"/>
      <c r="S195" s="27"/>
      <c r="T195" s="27"/>
      <c r="U195" s="28"/>
      <c r="V195" s="29"/>
      <c r="W195" s="30"/>
      <c r="X195" s="31"/>
    </row>
    <row r="196" spans="1:24" ht="6.75" hidden="1" customHeight="1">
      <c r="A196" s="33"/>
      <c r="B196" s="25"/>
      <c r="C196" s="25"/>
      <c r="D196" s="25"/>
      <c r="E196" s="25"/>
      <c r="I196"/>
      <c r="J196" s="34"/>
      <c r="K196"/>
      <c r="L196"/>
      <c r="M196" s="25"/>
      <c r="N196" s="25"/>
      <c r="O196" s="25"/>
      <c r="P196" s="25"/>
      <c r="Q196" s="26"/>
      <c r="R196" s="27"/>
      <c r="S196" s="27"/>
      <c r="T196" s="27"/>
      <c r="U196" s="28"/>
      <c r="V196" s="29"/>
    </row>
    <row r="197" spans="1:24" customFormat="1" ht="6.75" hidden="1" customHeight="1">
      <c r="A197" s="33"/>
      <c r="B197" s="25"/>
      <c r="C197" s="25"/>
      <c r="D197" s="25"/>
      <c r="F197" s="25"/>
      <c r="G197" s="25"/>
      <c r="H197" s="25"/>
      <c r="I197" s="25"/>
      <c r="J197" s="25"/>
      <c r="K197" s="25"/>
      <c r="P197" s="25"/>
      <c r="Q197" s="26"/>
      <c r="R197" s="27"/>
      <c r="S197" s="27"/>
      <c r="T197" s="27"/>
      <c r="U197" s="28"/>
      <c r="V197" s="29"/>
      <c r="W197" s="30"/>
      <c r="X197" s="31"/>
    </row>
    <row r="198" spans="1:24" customFormat="1" ht="6.75" hidden="1" customHeight="1">
      <c r="A198" s="33"/>
      <c r="B198" s="25"/>
      <c r="C198" s="25"/>
      <c r="D198" s="25"/>
      <c r="E198" s="32"/>
      <c r="J198" s="34"/>
      <c r="M198" s="25"/>
      <c r="N198" s="25"/>
      <c r="O198" s="25"/>
      <c r="P198" s="25"/>
      <c r="Q198" s="26"/>
      <c r="R198" s="27"/>
      <c r="S198" s="27"/>
      <c r="T198" s="27"/>
      <c r="U198" s="28"/>
      <c r="V198" s="29"/>
      <c r="W198" s="30"/>
      <c r="X198" s="31"/>
    </row>
    <row r="199" spans="1:24" ht="6.75" hidden="1" customHeight="1">
      <c r="A199" s="33"/>
      <c r="B199" s="25"/>
      <c r="C199" s="25"/>
      <c r="D199" s="25"/>
      <c r="E199" s="25"/>
      <c r="I199"/>
      <c r="J199" s="34"/>
      <c r="K199"/>
      <c r="L199"/>
      <c r="M199" s="25"/>
      <c r="N199" s="25"/>
      <c r="O199" s="25"/>
      <c r="P199" s="25"/>
      <c r="Q199" s="26"/>
      <c r="R199" s="27"/>
      <c r="S199" s="27"/>
      <c r="T199" s="27"/>
      <c r="U199" s="28"/>
      <c r="V199" s="29"/>
    </row>
    <row r="200" spans="1:24" customFormat="1" ht="6.75" hidden="1" customHeight="1">
      <c r="A200" s="33"/>
      <c r="B200" s="25"/>
      <c r="C200" s="25"/>
      <c r="D200" s="25"/>
      <c r="F200" s="25"/>
      <c r="G200" s="25"/>
      <c r="H200" s="25"/>
      <c r="I200" s="25"/>
      <c r="J200" s="25"/>
      <c r="K200" s="25"/>
      <c r="P200" s="25"/>
      <c r="Q200" s="26"/>
      <c r="R200" s="27"/>
      <c r="S200" s="27"/>
      <c r="T200" s="27"/>
      <c r="U200" s="28"/>
      <c r="V200" s="29"/>
      <c r="W200" s="30"/>
      <c r="X200" s="31"/>
    </row>
    <row r="201" spans="1:24" customFormat="1" ht="6.75" hidden="1" customHeight="1">
      <c r="A201" s="33"/>
      <c r="B201" s="25"/>
      <c r="C201" s="25"/>
      <c r="D201" s="25"/>
      <c r="E201" s="32"/>
      <c r="J201" s="34"/>
      <c r="M201" s="25"/>
      <c r="N201" s="25"/>
      <c r="O201" s="25"/>
      <c r="P201" s="25"/>
      <c r="Q201" s="26"/>
      <c r="R201" s="27"/>
      <c r="S201" s="27"/>
      <c r="T201" s="27"/>
      <c r="U201" s="28"/>
      <c r="V201" s="29"/>
      <c r="W201" s="30"/>
      <c r="X201" s="31"/>
    </row>
    <row r="202" spans="1:24" customFormat="1" ht="6.75" hidden="1" customHeight="1">
      <c r="A202" s="33"/>
      <c r="B202" s="25"/>
      <c r="C202" s="25"/>
      <c r="D202" s="25"/>
      <c r="F202" s="25"/>
      <c r="G202" s="25"/>
      <c r="H202" s="25"/>
      <c r="I202" s="25"/>
      <c r="J202" s="25"/>
      <c r="K202" s="25"/>
      <c r="P202" s="25"/>
      <c r="Q202" s="26"/>
      <c r="R202" s="27"/>
      <c r="S202" s="27"/>
      <c r="T202" s="27"/>
      <c r="U202" s="28"/>
      <c r="V202" s="29"/>
      <c r="W202" s="30"/>
      <c r="X202" s="31"/>
    </row>
    <row r="203" spans="1:24" customFormat="1" ht="6.75" hidden="1" customHeight="1">
      <c r="A203" s="33"/>
      <c r="B203" s="25"/>
      <c r="C203" s="25"/>
      <c r="D203" s="25"/>
      <c r="E203" s="32"/>
      <c r="J203" s="34"/>
      <c r="M203" s="25"/>
      <c r="N203" s="25"/>
      <c r="O203" s="25"/>
      <c r="P203" s="25"/>
      <c r="Q203" s="26"/>
      <c r="R203" s="27"/>
      <c r="S203" s="27"/>
      <c r="T203" s="27"/>
      <c r="U203" s="28"/>
      <c r="V203" s="29"/>
      <c r="W203" s="30"/>
      <c r="X203" s="31"/>
    </row>
    <row r="204" spans="1:24" customFormat="1" ht="6.75" hidden="1" customHeight="1">
      <c r="A204" s="33"/>
      <c r="B204" s="25"/>
      <c r="C204" s="25"/>
      <c r="D204" s="25"/>
      <c r="F204" s="25"/>
      <c r="G204" s="25"/>
      <c r="H204" s="25"/>
      <c r="I204" s="25"/>
      <c r="J204" s="25"/>
      <c r="K204" s="25"/>
      <c r="P204" s="25"/>
      <c r="Q204" s="26"/>
      <c r="R204" s="27"/>
      <c r="S204" s="27"/>
      <c r="T204" s="27"/>
      <c r="U204" s="28"/>
      <c r="V204" s="29"/>
      <c r="W204" s="30"/>
      <c r="X204" s="31"/>
    </row>
    <row r="205" spans="1:24" customFormat="1" ht="6.75" hidden="1" customHeight="1">
      <c r="A205" s="33"/>
      <c r="B205" s="25"/>
      <c r="C205" s="25"/>
      <c r="D205" s="25"/>
      <c r="E205" s="32"/>
      <c r="J205" s="34"/>
      <c r="M205" s="25"/>
      <c r="N205" s="25"/>
      <c r="O205" s="25"/>
      <c r="P205" s="25"/>
      <c r="Q205" s="26"/>
      <c r="R205" s="27"/>
      <c r="S205" s="27"/>
      <c r="T205" s="27"/>
      <c r="U205" s="28"/>
      <c r="V205" s="29"/>
      <c r="W205" s="30"/>
      <c r="X205" s="31"/>
    </row>
    <row r="206" spans="1:24" customFormat="1" ht="6.75" hidden="1" customHeight="1">
      <c r="A206" s="33"/>
      <c r="B206" s="25"/>
      <c r="C206" s="25"/>
      <c r="D206" s="25"/>
      <c r="E206" s="32"/>
      <c r="J206" s="34"/>
      <c r="M206" s="25"/>
      <c r="N206" s="25"/>
      <c r="O206" s="25"/>
      <c r="P206" s="25"/>
      <c r="Q206" s="26"/>
      <c r="R206" s="27"/>
      <c r="S206" s="27"/>
      <c r="T206" s="27"/>
      <c r="U206" s="28"/>
      <c r="V206" s="29"/>
      <c r="W206" s="30"/>
      <c r="X206" s="31"/>
    </row>
    <row r="207" spans="1:24" customFormat="1" ht="6.75" hidden="1" customHeight="1">
      <c r="A207" s="33"/>
      <c r="B207" s="25"/>
      <c r="C207" s="25"/>
      <c r="D207" s="25"/>
      <c r="E207" s="32"/>
      <c r="J207" s="34"/>
      <c r="M207" s="25"/>
      <c r="N207" s="25"/>
      <c r="O207" s="25"/>
      <c r="P207" s="25"/>
      <c r="Q207" s="26"/>
      <c r="R207" s="27"/>
      <c r="S207" s="27"/>
      <c r="T207" s="27"/>
      <c r="U207" s="28"/>
      <c r="V207" s="29"/>
      <c r="W207" s="30"/>
      <c r="X207" s="31"/>
    </row>
    <row r="208" spans="1:24" customFormat="1" ht="6.75" hidden="1" customHeight="1">
      <c r="A208" s="33"/>
      <c r="B208" s="25"/>
      <c r="C208" s="25"/>
      <c r="D208" s="25"/>
      <c r="E208" s="32"/>
      <c r="J208" s="34"/>
      <c r="M208" s="25"/>
      <c r="N208" s="25"/>
      <c r="O208" s="25"/>
      <c r="P208" s="25"/>
      <c r="Q208" s="26"/>
      <c r="R208" s="27"/>
      <c r="S208" s="27"/>
      <c r="T208" s="27"/>
      <c r="U208" s="28"/>
      <c r="V208" s="29"/>
      <c r="W208" s="30"/>
      <c r="X208" s="31"/>
    </row>
    <row r="209" spans="1:24" customFormat="1" ht="6.75" hidden="1" customHeight="1">
      <c r="A209" s="33"/>
      <c r="B209" s="25"/>
      <c r="C209" s="25"/>
      <c r="D209" s="25"/>
      <c r="E209" s="32"/>
      <c r="J209" s="34"/>
      <c r="M209" s="25"/>
      <c r="N209" s="25"/>
      <c r="O209" s="25"/>
      <c r="P209" s="25"/>
      <c r="Q209" s="26"/>
      <c r="R209" s="27"/>
      <c r="S209" s="27"/>
      <c r="T209" s="27"/>
      <c r="U209" s="28"/>
      <c r="V209" s="29"/>
      <c r="W209" s="30"/>
      <c r="X209" s="31"/>
    </row>
    <row r="210" spans="1:24" customFormat="1" ht="6.75" hidden="1" customHeight="1">
      <c r="A210" s="33"/>
      <c r="B210" s="25"/>
      <c r="C210" s="25"/>
      <c r="D210" s="25"/>
      <c r="E210" s="32"/>
      <c r="J210" s="34"/>
      <c r="M210" s="25"/>
      <c r="N210" s="25"/>
      <c r="O210" s="25"/>
      <c r="P210" s="25"/>
      <c r="Q210" s="26"/>
      <c r="R210" s="27"/>
      <c r="S210" s="27"/>
      <c r="T210" s="27"/>
      <c r="U210" s="28"/>
      <c r="V210" s="29"/>
      <c r="W210" s="30"/>
      <c r="X210" s="31"/>
    </row>
    <row r="211" spans="1:24" customFormat="1" ht="6.75" hidden="1" customHeight="1">
      <c r="A211" s="33"/>
      <c r="B211" s="25"/>
      <c r="C211" s="25"/>
      <c r="D211" s="25"/>
      <c r="F211" s="25"/>
      <c r="G211" s="25"/>
      <c r="H211" s="25"/>
      <c r="I211" s="25"/>
      <c r="J211" s="25"/>
      <c r="K211" s="25"/>
      <c r="P211" s="25"/>
      <c r="Q211" s="26"/>
      <c r="R211" s="27"/>
      <c r="S211" s="27"/>
      <c r="T211" s="27"/>
      <c r="U211" s="28"/>
      <c r="V211" s="29"/>
      <c r="W211" s="30"/>
      <c r="X211" s="31"/>
    </row>
    <row r="212" spans="1:24" customFormat="1" ht="6.75" hidden="1" customHeight="1">
      <c r="A212" s="33"/>
      <c r="B212" s="25"/>
      <c r="C212" s="25"/>
      <c r="D212" s="25"/>
      <c r="E212" s="32"/>
      <c r="J212" s="34"/>
      <c r="M212" s="25"/>
      <c r="N212" s="25"/>
      <c r="O212" s="25"/>
      <c r="P212" s="25"/>
      <c r="Q212" s="26"/>
      <c r="R212" s="27"/>
      <c r="S212" s="27"/>
      <c r="T212" s="27"/>
      <c r="U212" s="28"/>
      <c r="V212" s="29"/>
      <c r="W212" s="30"/>
      <c r="X212" s="31"/>
    </row>
    <row r="213" spans="1:24" customFormat="1" ht="6.75" hidden="1" customHeight="1">
      <c r="A213" s="33"/>
      <c r="B213" s="25"/>
      <c r="C213" s="25"/>
      <c r="D213" s="25"/>
      <c r="F213" s="25"/>
      <c r="G213" s="25"/>
      <c r="H213" s="25"/>
      <c r="I213" s="25"/>
      <c r="J213" s="25"/>
      <c r="K213" s="25"/>
      <c r="P213" s="25"/>
      <c r="Q213" s="26"/>
      <c r="R213" s="27"/>
      <c r="S213" s="27"/>
      <c r="T213" s="27"/>
      <c r="U213" s="28"/>
      <c r="V213" s="29"/>
      <c r="W213" s="30"/>
      <c r="X213" s="31"/>
    </row>
    <row r="214" spans="1:24" customFormat="1" ht="6.75" hidden="1" customHeight="1">
      <c r="A214" s="33"/>
      <c r="B214" s="25"/>
      <c r="C214" s="25"/>
      <c r="D214" s="25"/>
      <c r="E214" s="32"/>
      <c r="J214" s="34"/>
      <c r="M214" s="25"/>
      <c r="N214" s="25"/>
      <c r="O214" s="25"/>
      <c r="P214" s="25"/>
      <c r="Q214" s="26"/>
      <c r="R214" s="27"/>
      <c r="S214" s="27"/>
      <c r="T214" s="27"/>
      <c r="U214" s="28"/>
      <c r="V214" s="29"/>
      <c r="W214" s="30"/>
      <c r="X214" s="31"/>
    </row>
    <row r="215" spans="1:24" ht="6.75" hidden="1" customHeight="1">
      <c r="A215" s="33"/>
      <c r="B215" s="25"/>
      <c r="C215" s="25"/>
      <c r="D215" s="25"/>
      <c r="E215" s="25"/>
      <c r="I215"/>
      <c r="J215" s="34"/>
      <c r="K215"/>
      <c r="L215"/>
      <c r="M215" s="25"/>
      <c r="N215" s="25"/>
      <c r="O215" s="25"/>
      <c r="P215" s="25"/>
      <c r="Q215" s="26"/>
      <c r="R215" s="27"/>
      <c r="S215" s="27"/>
      <c r="T215" s="27"/>
      <c r="U215" s="28"/>
      <c r="V215" s="29"/>
    </row>
    <row r="216" spans="1:24" customFormat="1" ht="6.75" hidden="1" customHeight="1">
      <c r="A216" s="33"/>
      <c r="B216" s="25"/>
      <c r="C216" s="25"/>
      <c r="D216" s="25"/>
      <c r="F216" s="25"/>
      <c r="G216" s="25"/>
      <c r="H216" s="25"/>
      <c r="I216" s="25"/>
      <c r="J216" s="25"/>
      <c r="K216" s="25"/>
      <c r="P216" s="25"/>
      <c r="Q216" s="26"/>
      <c r="R216" s="27"/>
      <c r="S216" s="27"/>
      <c r="T216" s="27"/>
      <c r="U216" s="28"/>
      <c r="V216" s="29"/>
      <c r="W216" s="30"/>
      <c r="X216" s="31"/>
    </row>
    <row r="217" spans="1:24" customFormat="1" ht="6.75" hidden="1" customHeight="1">
      <c r="A217" s="33"/>
      <c r="B217" s="25"/>
      <c r="C217" s="25"/>
      <c r="D217" s="25"/>
      <c r="E217" s="32"/>
      <c r="J217" s="34"/>
      <c r="M217" s="25"/>
      <c r="N217" s="25"/>
      <c r="O217" s="25"/>
      <c r="P217" s="25"/>
      <c r="Q217" s="26"/>
      <c r="R217" s="27"/>
      <c r="S217" s="27"/>
      <c r="T217" s="27"/>
      <c r="U217" s="28"/>
      <c r="V217" s="29"/>
      <c r="W217" s="30"/>
      <c r="X217" s="31"/>
    </row>
    <row r="218" spans="1:24" ht="6.75" hidden="1" customHeight="1">
      <c r="A218" s="33"/>
      <c r="B218" s="25"/>
      <c r="C218" s="25"/>
      <c r="D218" s="25"/>
      <c r="E218" s="25"/>
      <c r="I218"/>
      <c r="J218" s="34"/>
      <c r="K218"/>
      <c r="L218"/>
      <c r="M218" s="25"/>
      <c r="N218" s="25"/>
      <c r="O218" s="25"/>
      <c r="P218" s="25"/>
      <c r="Q218" s="26"/>
      <c r="R218" s="27"/>
      <c r="S218" s="27"/>
      <c r="T218" s="27"/>
      <c r="U218" s="28"/>
      <c r="V218" s="29"/>
    </row>
    <row r="219" spans="1:24" customFormat="1" ht="6.75" hidden="1" customHeight="1">
      <c r="A219" s="33"/>
      <c r="B219" s="25"/>
      <c r="C219" s="25"/>
      <c r="D219" s="25"/>
      <c r="F219" s="25"/>
      <c r="G219" s="25"/>
      <c r="H219" s="25"/>
      <c r="I219" s="25"/>
      <c r="J219" s="25"/>
      <c r="K219" s="25"/>
      <c r="P219" s="25"/>
      <c r="Q219" s="26"/>
      <c r="R219" s="27"/>
      <c r="S219" s="27"/>
      <c r="T219" s="27"/>
      <c r="U219" s="28"/>
      <c r="V219" s="29"/>
      <c r="W219" s="30"/>
      <c r="X219" s="31"/>
    </row>
    <row r="220" spans="1:24" customFormat="1" ht="6.75" hidden="1" customHeight="1">
      <c r="A220" s="33"/>
      <c r="B220" s="25"/>
      <c r="C220" s="25"/>
      <c r="D220" s="25"/>
      <c r="E220" s="32"/>
      <c r="J220" s="34"/>
      <c r="M220" s="25"/>
      <c r="N220" s="25"/>
      <c r="O220" s="25"/>
      <c r="P220" s="25"/>
      <c r="Q220" s="26"/>
      <c r="R220" s="27"/>
      <c r="S220" s="27"/>
      <c r="T220" s="27"/>
      <c r="U220" s="28"/>
      <c r="V220" s="29"/>
      <c r="W220" s="30"/>
      <c r="X220" s="31"/>
    </row>
    <row r="221" spans="1:24" ht="6.75" hidden="1" customHeight="1">
      <c r="A221" s="33"/>
      <c r="B221" s="25"/>
      <c r="C221" s="25"/>
      <c r="D221" s="25"/>
      <c r="E221" s="25"/>
      <c r="I221"/>
      <c r="J221" s="34"/>
      <c r="K221"/>
      <c r="L221"/>
      <c r="M221" s="25"/>
      <c r="N221" s="25"/>
      <c r="O221" s="25"/>
      <c r="P221" s="25"/>
      <c r="Q221" s="26"/>
      <c r="R221" s="27"/>
      <c r="S221" s="27"/>
      <c r="T221" s="27"/>
      <c r="U221" s="28"/>
      <c r="V221" s="29"/>
    </row>
    <row r="222" spans="1:24" customFormat="1" ht="6.75" hidden="1" customHeight="1">
      <c r="A222" s="33"/>
      <c r="B222" s="25"/>
      <c r="C222" s="25"/>
      <c r="D222" s="25"/>
      <c r="F222" s="25"/>
      <c r="G222" s="25"/>
      <c r="H222" s="25"/>
      <c r="I222" s="25"/>
      <c r="J222" s="25"/>
      <c r="K222" s="25"/>
      <c r="P222" s="25"/>
      <c r="Q222" s="26"/>
      <c r="R222" s="27"/>
      <c r="S222" s="27"/>
      <c r="T222" s="27"/>
      <c r="U222" s="28"/>
      <c r="V222" s="29"/>
      <c r="W222" s="30"/>
      <c r="X222" s="31"/>
    </row>
    <row r="223" spans="1:24" customFormat="1" ht="6.75" hidden="1" customHeight="1">
      <c r="A223" s="33"/>
      <c r="B223" s="25"/>
      <c r="C223" s="25"/>
      <c r="D223" s="25"/>
      <c r="E223" s="32"/>
      <c r="J223" s="34"/>
      <c r="M223" s="25"/>
      <c r="N223" s="25"/>
      <c r="O223" s="25"/>
      <c r="P223" s="25"/>
      <c r="Q223" s="26"/>
      <c r="R223" s="27"/>
      <c r="S223" s="27"/>
      <c r="T223" s="27"/>
      <c r="U223" s="28"/>
      <c r="V223" s="29"/>
      <c r="W223" s="30"/>
      <c r="X223" s="31"/>
    </row>
    <row r="224" spans="1:24" ht="6.75" hidden="1" customHeight="1">
      <c r="A224" s="33"/>
      <c r="B224" s="25"/>
      <c r="C224" s="25"/>
      <c r="D224" s="25"/>
      <c r="E224" s="25"/>
      <c r="I224"/>
      <c r="J224" s="34"/>
      <c r="K224"/>
      <c r="L224"/>
      <c r="M224" s="25"/>
      <c r="N224" s="25"/>
      <c r="O224" s="25"/>
      <c r="P224" s="25"/>
      <c r="Q224" s="26"/>
      <c r="R224" s="27"/>
      <c r="S224" s="27"/>
      <c r="T224" s="27"/>
      <c r="U224" s="28"/>
      <c r="V224" s="29"/>
    </row>
    <row r="225" spans="1:28" customFormat="1" ht="6.75" hidden="1" customHeight="1" thickBot="1">
      <c r="A225" s="54"/>
      <c r="B225" s="44"/>
      <c r="C225" s="44"/>
      <c r="D225" s="44"/>
      <c r="E225" s="63"/>
      <c r="F225" s="44"/>
      <c r="G225" s="44"/>
      <c r="H225" s="44"/>
      <c r="I225" s="44"/>
      <c r="J225" s="44"/>
      <c r="K225" s="44"/>
      <c r="L225" s="63"/>
      <c r="M225" s="63"/>
      <c r="N225" s="63"/>
      <c r="O225" s="63"/>
      <c r="P225" s="44"/>
      <c r="Q225" s="45"/>
      <c r="R225" s="46"/>
      <c r="S225" s="46"/>
      <c r="T225" s="46"/>
      <c r="U225" s="47"/>
      <c r="V225" s="48"/>
      <c r="W225" s="30"/>
      <c r="X225" s="31"/>
    </row>
    <row r="226" spans="1:28" customFormat="1" ht="6.75" hidden="1" customHeight="1">
      <c r="A226" s="10" t="s">
        <v>205</v>
      </c>
      <c r="B226" s="11"/>
      <c r="C226" s="11"/>
      <c r="D226" s="11"/>
      <c r="E226" s="11"/>
      <c r="F226" s="11"/>
      <c r="G226" s="11"/>
      <c r="H226" s="11"/>
      <c r="I226" s="11"/>
      <c r="J226" s="11"/>
      <c r="K226" s="11"/>
      <c r="L226" s="11"/>
      <c r="M226" s="11"/>
      <c r="N226" s="11"/>
      <c r="O226" s="11"/>
      <c r="P226" s="11"/>
      <c r="Q226" s="12" t="s">
        <v>20</v>
      </c>
      <c r="R226" s="13" t="s">
        <v>206</v>
      </c>
      <c r="S226" s="13"/>
      <c r="T226" s="13" t="s">
        <v>15</v>
      </c>
      <c r="U226" s="14"/>
      <c r="V226" s="15" t="s">
        <v>207</v>
      </c>
      <c r="W226" s="16"/>
      <c r="X226" s="31"/>
    </row>
    <row r="227" spans="1:28" customFormat="1" ht="6.75" hidden="1" customHeight="1" thickBot="1">
      <c r="A227" s="18" t="s">
        <v>211</v>
      </c>
      <c r="C227" t="s">
        <v>212</v>
      </c>
      <c r="H227" t="s">
        <v>335</v>
      </c>
      <c r="N227" s="890" t="s">
        <v>214</v>
      </c>
      <c r="O227" s="890"/>
      <c r="P227" t="s">
        <v>215</v>
      </c>
      <c r="Q227" s="19">
        <f>SUM(R227,T227,V227)</f>
        <v>26417</v>
      </c>
      <c r="R227" s="20">
        <f>INT(SUM(R228:R270))</f>
        <v>5691</v>
      </c>
      <c r="S227" s="20">
        <f>INT(SUM(S228:S270))</f>
        <v>0</v>
      </c>
      <c r="T227" s="20">
        <f>INT(SUM(T228:T270))</f>
        <v>11764</v>
      </c>
      <c r="U227" s="21">
        <f>INT(SUM(U228:U270))</f>
        <v>0</v>
      </c>
      <c r="V227" s="22">
        <f>INT(SUM(V228:V270))</f>
        <v>8962</v>
      </c>
      <c r="W227" s="23"/>
      <c r="X227" s="31"/>
    </row>
    <row r="228" spans="1:28" customFormat="1" ht="6.75" hidden="1" customHeight="1" thickTop="1">
      <c r="A228" s="33"/>
      <c r="B228" s="25"/>
      <c r="C228" s="25"/>
      <c r="D228" s="25"/>
      <c r="E228" s="32"/>
      <c r="J228" s="34"/>
      <c r="M228" s="25"/>
      <c r="N228" s="25"/>
      <c r="O228" s="25"/>
      <c r="P228" s="25"/>
      <c r="Q228" s="26"/>
      <c r="R228" s="27"/>
      <c r="S228" s="27"/>
      <c r="T228" s="27"/>
      <c r="U228" s="28"/>
      <c r="V228" s="29"/>
      <c r="W228" s="30"/>
      <c r="X228" s="31"/>
    </row>
    <row r="229" spans="1:28" customFormat="1" ht="6.75" hidden="1" customHeight="1">
      <c r="A229" s="33" t="s">
        <v>305</v>
      </c>
      <c r="B229" s="25" t="s">
        <v>336</v>
      </c>
      <c r="H229" s="50" t="s">
        <v>289</v>
      </c>
      <c r="I229" s="891">
        <v>0.7</v>
      </c>
      <c r="J229" s="891"/>
      <c r="K229" t="s">
        <v>337</v>
      </c>
      <c r="L229" s="64"/>
      <c r="M229" s="25" t="s">
        <v>338</v>
      </c>
      <c r="N229" s="25"/>
      <c r="O229" s="25"/>
      <c r="P229" s="25"/>
      <c r="Q229" s="26"/>
      <c r="R229" s="27"/>
      <c r="S229" s="27"/>
      <c r="T229" s="27"/>
      <c r="U229" s="28"/>
      <c r="V229" s="29"/>
      <c r="W229" s="30"/>
    </row>
    <row r="230" spans="1:28" customFormat="1" ht="6.75" hidden="1" customHeight="1">
      <c r="A230" s="33"/>
      <c r="B230" s="25"/>
      <c r="C230" s="50" t="s">
        <v>339</v>
      </c>
      <c r="D230" s="889" t="s">
        <v>226</v>
      </c>
      <c r="E230" s="889"/>
      <c r="F230" s="889"/>
      <c r="P230" s="25"/>
      <c r="Q230" s="26"/>
      <c r="R230" s="27"/>
      <c r="S230" s="27"/>
      <c r="T230" s="27"/>
      <c r="U230" s="28"/>
      <c r="V230" s="29"/>
      <c r="W230" s="30"/>
    </row>
    <row r="231" spans="1:28" customFormat="1" ht="6.75" hidden="1" customHeight="1">
      <c r="A231" s="33"/>
      <c r="B231" s="25" t="s">
        <v>302</v>
      </c>
      <c r="C231" s="887">
        <f>INDEX(X231:Z234, MATCH(D230,X231:X234,), MATCH(I229,X231:Z231,))</f>
        <v>4.5</v>
      </c>
      <c r="D231" s="887"/>
      <c r="E231" t="s">
        <v>340</v>
      </c>
      <c r="K231" s="25"/>
      <c r="L231" s="25"/>
      <c r="M231" s="25"/>
      <c r="N231" s="25"/>
      <c r="O231" s="25"/>
      <c r="P231" s="25"/>
      <c r="Q231" s="26"/>
      <c r="R231" s="27"/>
      <c r="S231" s="27"/>
      <c r="T231" s="27"/>
      <c r="U231" s="28"/>
      <c r="V231" s="29"/>
      <c r="W231" s="30"/>
      <c r="X231" t="s">
        <v>267</v>
      </c>
      <c r="Y231">
        <v>0.4</v>
      </c>
      <c r="Z231">
        <v>0.7</v>
      </c>
    </row>
    <row r="232" spans="1:28" customFormat="1" ht="6.75" hidden="1" customHeight="1">
      <c r="A232" s="33"/>
      <c r="B232" s="25"/>
      <c r="E232" s="25"/>
      <c r="F232" s="25"/>
      <c r="G232" s="25"/>
      <c r="H232" s="25"/>
      <c r="I232" s="25"/>
      <c r="J232" s="25"/>
      <c r="K232" s="25"/>
      <c r="O232" s="25"/>
      <c r="P232" s="25"/>
      <c r="Q232" s="26"/>
      <c r="R232" s="27"/>
      <c r="S232" s="27"/>
      <c r="T232" s="27"/>
      <c r="U232" s="28"/>
      <c r="V232" s="29"/>
      <c r="W232" s="30"/>
      <c r="X232" t="s">
        <v>226</v>
      </c>
      <c r="Y232">
        <v>4.5</v>
      </c>
      <c r="Z232">
        <f>AVERAGE(Y232,AB231
)</f>
        <v>4.5</v>
      </c>
    </row>
    <row r="233" spans="1:28" customFormat="1" ht="6.75" hidden="1" customHeight="1">
      <c r="A233" s="33"/>
      <c r="B233" s="25" t="s">
        <v>206</v>
      </c>
      <c r="C233" s="25"/>
      <c r="D233" s="25"/>
      <c r="E233" s="894">
        <v>22626</v>
      </c>
      <c r="F233" s="894"/>
      <c r="G233" s="894"/>
      <c r="H233" s="36" t="s">
        <v>303</v>
      </c>
      <c r="I233" s="888">
        <f>C231</f>
        <v>4.5</v>
      </c>
      <c r="J233" s="888"/>
      <c r="O233" s="34"/>
      <c r="P233" s="25"/>
      <c r="Q233" s="26"/>
      <c r="R233" s="27">
        <f>ROUND(E233/I233,1)</f>
        <v>5028</v>
      </c>
      <c r="S233" s="27"/>
      <c r="T233" s="27"/>
      <c r="U233" s="28"/>
      <c r="V233" s="29"/>
      <c r="W233" s="30"/>
      <c r="X233" t="s">
        <v>224</v>
      </c>
      <c r="Y233">
        <v>3.1</v>
      </c>
      <c r="Z233">
        <f>AVERAGE(Y233,AB232
)</f>
        <v>3.1</v>
      </c>
    </row>
    <row r="234" spans="1:28" customFormat="1" ht="6.75" hidden="1" customHeight="1">
      <c r="A234" s="33"/>
      <c r="B234" s="25" t="s">
        <v>15</v>
      </c>
      <c r="C234" s="25"/>
      <c r="D234" s="25"/>
      <c r="E234" s="894">
        <v>46766</v>
      </c>
      <c r="F234" s="894"/>
      <c r="G234" s="894"/>
      <c r="H234" s="36" t="s">
        <v>303</v>
      </c>
      <c r="I234" s="888">
        <f>I233</f>
        <v>4.5</v>
      </c>
      <c r="J234" s="888"/>
      <c r="O234" s="34"/>
      <c r="P234" s="25"/>
      <c r="Q234" s="26">
        <f>INT(SUM(R233:V235))</f>
        <v>23636</v>
      </c>
      <c r="R234" s="27"/>
      <c r="S234" s="27"/>
      <c r="T234" s="27">
        <f>ROUND(E234/I234,1)</f>
        <v>10392.4</v>
      </c>
      <c r="U234" s="28"/>
      <c r="V234" s="29"/>
      <c r="W234" s="30"/>
      <c r="X234" t="s">
        <v>220</v>
      </c>
      <c r="Y234">
        <v>2.2999999999999998</v>
      </c>
      <c r="Z234">
        <f>AVERAGE(Y234,AB233
)</f>
        <v>2.2999999999999998</v>
      </c>
    </row>
    <row r="235" spans="1:28" customFormat="1" ht="6.75" hidden="1" customHeight="1">
      <c r="A235" s="33"/>
      <c r="B235" s="25" t="s">
        <v>207</v>
      </c>
      <c r="C235" s="25"/>
      <c r="D235" s="25"/>
      <c r="E235" s="894">
        <v>36970</v>
      </c>
      <c r="F235" s="894"/>
      <c r="G235" s="894"/>
      <c r="H235" s="36" t="s">
        <v>303</v>
      </c>
      <c r="I235" s="888">
        <f>I234</f>
        <v>4.5</v>
      </c>
      <c r="J235" s="888"/>
      <c r="O235" s="34"/>
      <c r="P235" s="25"/>
      <c r="Q235" s="26"/>
      <c r="R235" s="27"/>
      <c r="S235" s="27"/>
      <c r="T235" s="27"/>
      <c r="U235" s="28"/>
      <c r="V235" s="29">
        <f>ROUND(E235/I235,1)</f>
        <v>8215.6</v>
      </c>
      <c r="W235" s="30"/>
      <c r="X235" s="31"/>
    </row>
    <row r="236" spans="1:28" ht="6.75" hidden="1" customHeight="1">
      <c r="A236" s="33"/>
      <c r="B236" s="25"/>
      <c r="C236" s="25"/>
      <c r="D236" s="25"/>
      <c r="E236"/>
      <c r="L236"/>
      <c r="M236"/>
      <c r="N236"/>
      <c r="O236"/>
      <c r="P236" s="25"/>
      <c r="Q236" s="26"/>
      <c r="R236" s="27"/>
      <c r="S236" s="27"/>
      <c r="T236" s="27"/>
      <c r="U236" s="28"/>
      <c r="V236" s="29"/>
      <c r="AB236"/>
    </row>
    <row r="237" spans="1:28" ht="6.75" hidden="1" customHeight="1">
      <c r="A237" s="33" t="s">
        <v>341</v>
      </c>
      <c r="B237" s="25" t="s">
        <v>342</v>
      </c>
      <c r="C237"/>
      <c r="E237" s="51"/>
      <c r="I237" s="50" t="s">
        <v>289</v>
      </c>
      <c r="J237" s="891">
        <f>I229</f>
        <v>0.7</v>
      </c>
      <c r="K237" s="891"/>
      <c r="L237" t="s">
        <v>290</v>
      </c>
      <c r="M237"/>
      <c r="N237"/>
      <c r="O237"/>
      <c r="P237" s="25"/>
      <c r="Q237" s="26"/>
      <c r="R237" s="27"/>
      <c r="S237" s="27"/>
      <c r="T237" s="27"/>
      <c r="U237" s="28"/>
      <c r="V237" s="29"/>
      <c r="AB237"/>
    </row>
    <row r="238" spans="1:28" ht="6.75" hidden="1" customHeight="1">
      <c r="A238" s="33"/>
      <c r="B238" s="32" t="s">
        <v>291</v>
      </c>
      <c r="C238" s="887">
        <f>J237</f>
        <v>0.7</v>
      </c>
      <c r="D238" s="887"/>
      <c r="E238"/>
      <c r="F238"/>
      <c r="G238"/>
      <c r="H238"/>
      <c r="I238"/>
      <c r="J238"/>
      <c r="K238"/>
      <c r="L238"/>
      <c r="M238"/>
      <c r="N238"/>
      <c r="O238"/>
      <c r="P238"/>
      <c r="Q238" s="26"/>
      <c r="R238" s="27"/>
      <c r="S238" s="27"/>
      <c r="T238" s="27"/>
      <c r="U238" s="28"/>
      <c r="V238" s="29"/>
      <c r="AB238"/>
    </row>
    <row r="239" spans="1:28" ht="6.75" hidden="1" customHeight="1">
      <c r="A239" s="33"/>
      <c r="B239" s="32" t="s">
        <v>292</v>
      </c>
      <c r="C239" s="887">
        <f>VLOOKUP(E239,$AD$26:$AE$29,2,0)</f>
        <v>0.55000000000000004</v>
      </c>
      <c r="D239" s="887"/>
      <c r="E239" s="888" t="s">
        <v>260</v>
      </c>
      <c r="F239" s="888"/>
      <c r="G239" s="888"/>
      <c r="H239" s="888"/>
      <c r="I239" s="888"/>
      <c r="J239" s="888"/>
      <c r="K239" s="888"/>
      <c r="L239" s="888"/>
      <c r="M239" s="888"/>
      <c r="N239"/>
      <c r="O239"/>
      <c r="P239"/>
      <c r="Q239" s="26"/>
      <c r="R239" s="27"/>
      <c r="S239" s="27"/>
      <c r="T239" s="27"/>
      <c r="U239" s="28"/>
      <c r="V239" s="29"/>
      <c r="AB239"/>
    </row>
    <row r="240" spans="1:28" ht="6.75" hidden="1" customHeight="1">
      <c r="A240" s="33"/>
      <c r="B240" s="32" t="s">
        <v>293</v>
      </c>
      <c r="C240" s="887">
        <f>INDEX($AG$25:$AJ$28, MATCH(E240,$AG$25:$AG$28,), MATCH(K240,$AG$25:$AJ$25,))</f>
        <v>0.45</v>
      </c>
      <c r="D240" s="887"/>
      <c r="E240" s="888" t="s">
        <v>257</v>
      </c>
      <c r="F240" s="888"/>
      <c r="G240" s="888"/>
      <c r="H240" s="888"/>
      <c r="I240" s="888"/>
      <c r="J240" s="888"/>
      <c r="K240" s="889" t="s">
        <v>252</v>
      </c>
      <c r="L240" s="889"/>
      <c r="M240"/>
      <c r="N240"/>
      <c r="O240"/>
      <c r="P240"/>
      <c r="Q240" s="26"/>
      <c r="R240" s="27"/>
      <c r="S240" s="27"/>
      <c r="T240" s="27"/>
      <c r="U240" s="28"/>
      <c r="V240" s="29"/>
    </row>
    <row r="241" spans="1:24" ht="6.75" hidden="1" customHeight="1">
      <c r="A241" s="33"/>
      <c r="B241" s="32" t="s">
        <v>294</v>
      </c>
      <c r="C241" s="888">
        <f>D242</f>
        <v>1.1499999999999999</v>
      </c>
      <c r="D241" s="888"/>
      <c r="E241" t="s">
        <v>295</v>
      </c>
      <c r="F241" s="888">
        <f>D243</f>
        <v>1.4</v>
      </c>
      <c r="G241" s="888"/>
      <c r="H241" s="42" t="s">
        <v>296</v>
      </c>
      <c r="I241" s="887">
        <f>ROUND(C241/F241,2)</f>
        <v>0.82</v>
      </c>
      <c r="J241" s="887"/>
      <c r="K241" s="51"/>
      <c r="L241"/>
      <c r="M241"/>
      <c r="N241"/>
      <c r="O241"/>
      <c r="P241"/>
      <c r="Q241" s="26"/>
      <c r="R241" s="27"/>
      <c r="S241" s="27"/>
      <c r="T241" s="27"/>
      <c r="U241" s="28"/>
      <c r="V241" s="29"/>
    </row>
    <row r="242" spans="1:24" ht="6.75" hidden="1" customHeight="1">
      <c r="A242" s="33"/>
      <c r="B242"/>
      <c r="C242" s="50" t="s">
        <v>297</v>
      </c>
      <c r="D242" s="888">
        <f>IF(F242=$AB$12,1,INDEX($AB$2:$AE$22,MATCH(F242,$AB$2:$AB$22,),MATCH(L242,$AB$2:$AE$2,)))</f>
        <v>1.1499999999999999</v>
      </c>
      <c r="E242" s="888"/>
      <c r="F242" s="888" t="s">
        <v>226</v>
      </c>
      <c r="G242" s="888"/>
      <c r="H242" s="888"/>
      <c r="I242" s="888"/>
      <c r="J242" s="888"/>
      <c r="K242" s="888"/>
      <c r="L242" s="889" t="s">
        <v>218</v>
      </c>
      <c r="M242" s="889"/>
      <c r="N242"/>
      <c r="O242"/>
      <c r="P242"/>
      <c r="Q242" s="26"/>
      <c r="R242" s="27"/>
      <c r="S242" s="27"/>
      <c r="T242" s="27"/>
      <c r="U242" s="28"/>
      <c r="V242" s="29"/>
    </row>
    <row r="243" spans="1:24" ht="6.75" hidden="1" customHeight="1">
      <c r="A243" s="33"/>
      <c r="B243"/>
      <c r="C243" s="50" t="s">
        <v>298</v>
      </c>
      <c r="D243" s="888">
        <f>INDEX($X$2:$AA$21, MATCH(F243,$X$2:$X$21,), MATCH(L243,$X$2:$AA$2,))</f>
        <v>1.4</v>
      </c>
      <c r="E243" s="888"/>
      <c r="F243" s="888" t="s">
        <v>226</v>
      </c>
      <c r="G243" s="888"/>
      <c r="H243" s="888"/>
      <c r="I243" s="888"/>
      <c r="J243" s="888"/>
      <c r="K243" s="888"/>
      <c r="L243" s="889" t="s">
        <v>218</v>
      </c>
      <c r="M243" s="889"/>
      <c r="N243"/>
      <c r="O243"/>
      <c r="P243" s="25"/>
      <c r="Q243" s="26"/>
      <c r="R243" s="27"/>
      <c r="S243" s="27"/>
      <c r="T243" s="27"/>
      <c r="U243" s="28"/>
      <c r="V243" s="29"/>
    </row>
    <row r="244" spans="1:24" ht="6.75" hidden="1" customHeight="1">
      <c r="A244" s="33"/>
      <c r="B244" s="32" t="s">
        <v>299</v>
      </c>
      <c r="C244" s="51">
        <f>INDEX($X$25:$AB$30,MATCH(C238,$X$25:$X$30,0),MATCH(I244,$X$25:$AB$25,0))</f>
        <v>18</v>
      </c>
      <c r="D244"/>
      <c r="E244" s="51"/>
      <c r="F244" t="s">
        <v>300</v>
      </c>
      <c r="G244"/>
      <c r="H244"/>
      <c r="I244" s="888">
        <v>90</v>
      </c>
      <c r="J244" s="888"/>
      <c r="K244" t="s">
        <v>301</v>
      </c>
      <c r="L244"/>
      <c r="O244"/>
      <c r="P244" s="25"/>
      <c r="Q244" s="26"/>
      <c r="R244" s="27"/>
      <c r="S244" s="27"/>
      <c r="T244" s="27"/>
      <c r="U244" s="28"/>
      <c r="V244" s="29"/>
    </row>
    <row r="245" spans="1:24" ht="6.75" hidden="1" customHeight="1">
      <c r="A245" s="33"/>
      <c r="B245" s="25" t="s">
        <v>302</v>
      </c>
      <c r="C245" t="str">
        <f>"3,600 × "&amp;C238&amp;" × "&amp;C239&amp;" × "&amp;I241&amp;" × "&amp;C240&amp;" / "&amp;C244&amp;" ="</f>
        <v>3,600 × 0.7 × 0.55 × 0.82 × 0.45 / 18 =</v>
      </c>
      <c r="D245"/>
      <c r="E245"/>
      <c r="F245"/>
      <c r="G245"/>
      <c r="H245"/>
      <c r="I245"/>
      <c r="J245"/>
      <c r="K245"/>
      <c r="N245" s="887">
        <f>ROUND(3600*C238*C239*I241*C240/C244,2)</f>
        <v>28.41</v>
      </c>
      <c r="O245" s="887"/>
      <c r="P245" s="25"/>
      <c r="Q245" s="26"/>
      <c r="R245" s="27"/>
      <c r="S245" s="27"/>
      <c r="T245" s="27"/>
      <c r="U245" s="28"/>
      <c r="V245" s="29"/>
    </row>
    <row r="246" spans="1:24" ht="6.75" hidden="1" customHeight="1">
      <c r="A246" s="33"/>
      <c r="B246" s="25"/>
      <c r="C246" s="25"/>
      <c r="D246" s="25"/>
      <c r="E246" s="25"/>
      <c r="F246" s="25"/>
      <c r="G246" s="25"/>
      <c r="H246" s="25"/>
      <c r="I246" s="25"/>
      <c r="J246" s="25"/>
      <c r="K246" s="25"/>
      <c r="L246" s="25"/>
      <c r="M246" s="25"/>
      <c r="N246" s="25"/>
      <c r="O246" s="25"/>
      <c r="P246" s="25"/>
      <c r="Q246" s="26"/>
      <c r="R246" s="27"/>
      <c r="S246" s="27"/>
      <c r="T246" s="27"/>
      <c r="U246" s="28"/>
      <c r="V246" s="29"/>
    </row>
    <row r="247" spans="1:24" ht="6.75" hidden="1" customHeight="1">
      <c r="A247" s="33"/>
      <c r="B247" s="25" t="s">
        <v>206</v>
      </c>
      <c r="C247" s="25"/>
      <c r="D247" s="25"/>
      <c r="E247" s="894">
        <v>18855</v>
      </c>
      <c r="F247" s="894"/>
      <c r="G247" s="894"/>
      <c r="H247" s="36" t="s">
        <v>303</v>
      </c>
      <c r="I247" s="887">
        <f>N245</f>
        <v>28.41</v>
      </c>
      <c r="J247" s="887"/>
      <c r="K247"/>
      <c r="L247"/>
      <c r="M247"/>
      <c r="N247"/>
      <c r="O247" s="34"/>
      <c r="P247" s="25"/>
      <c r="Q247" s="26"/>
      <c r="R247" s="27">
        <f>ROUND(E247/I247,1)</f>
        <v>663.7</v>
      </c>
      <c r="S247" s="27"/>
      <c r="T247" s="27"/>
      <c r="U247" s="28"/>
      <c r="V247" s="29"/>
    </row>
    <row r="248" spans="1:24" ht="6.75" hidden="1" customHeight="1">
      <c r="A248" s="33"/>
      <c r="B248" s="25" t="s">
        <v>15</v>
      </c>
      <c r="C248" s="25"/>
      <c r="D248" s="25"/>
      <c r="E248" s="894">
        <v>38972</v>
      </c>
      <c r="F248" s="894"/>
      <c r="G248" s="894"/>
      <c r="H248" s="36" t="s">
        <v>303</v>
      </c>
      <c r="I248" s="887">
        <f>N245</f>
        <v>28.41</v>
      </c>
      <c r="J248" s="887"/>
      <c r="K248"/>
      <c r="L248"/>
      <c r="M248"/>
      <c r="N248"/>
      <c r="O248" s="34"/>
      <c r="P248" s="25"/>
      <c r="Q248" s="26">
        <f>INT(SUM(R247:V249))</f>
        <v>2782</v>
      </c>
      <c r="R248" s="27"/>
      <c r="S248" s="27"/>
      <c r="T248" s="27">
        <f>ROUND(E248/I248,1)</f>
        <v>1371.8</v>
      </c>
      <c r="U248" s="28"/>
      <c r="V248" s="29"/>
    </row>
    <row r="249" spans="1:24" ht="6.75" hidden="1" customHeight="1">
      <c r="A249" s="33"/>
      <c r="B249" s="25" t="s">
        <v>207</v>
      </c>
      <c r="C249" s="25"/>
      <c r="D249" s="25"/>
      <c r="E249" s="894">
        <v>21214</v>
      </c>
      <c r="F249" s="894"/>
      <c r="G249" s="894"/>
      <c r="H249" s="36" t="s">
        <v>303</v>
      </c>
      <c r="I249" s="887">
        <f>N245</f>
        <v>28.41</v>
      </c>
      <c r="J249" s="887"/>
      <c r="K249"/>
      <c r="L249"/>
      <c r="M249"/>
      <c r="N249"/>
      <c r="O249" s="34"/>
      <c r="P249" s="25"/>
      <c r="Q249" s="26"/>
      <c r="R249" s="27"/>
      <c r="S249" s="27"/>
      <c r="T249" s="27"/>
      <c r="U249" s="28"/>
      <c r="V249" s="29">
        <f>ROUND(E249/I249,1)</f>
        <v>746.7</v>
      </c>
    </row>
    <row r="250" spans="1:24" customFormat="1" ht="6.75" hidden="1" customHeight="1">
      <c r="A250" s="33"/>
      <c r="B250" s="25"/>
      <c r="C250" s="25"/>
      <c r="D250" s="25"/>
      <c r="F250" s="25"/>
      <c r="G250" s="25"/>
      <c r="H250" s="25"/>
      <c r="I250" s="25"/>
      <c r="J250" s="25"/>
      <c r="K250" s="25"/>
      <c r="P250" s="25"/>
      <c r="Q250" s="26"/>
      <c r="R250" s="27"/>
      <c r="S250" s="27"/>
      <c r="T250" s="27"/>
      <c r="U250" s="28"/>
      <c r="V250" s="29"/>
      <c r="W250" s="30"/>
      <c r="X250" s="31"/>
    </row>
    <row r="251" spans="1:24" customFormat="1" ht="6.75" hidden="1" customHeight="1">
      <c r="A251" s="33"/>
      <c r="B251" s="25"/>
      <c r="C251" s="25"/>
      <c r="D251" s="25"/>
      <c r="E251" s="32"/>
      <c r="J251" s="34"/>
      <c r="M251" s="25"/>
      <c r="N251" s="25"/>
      <c r="O251" s="25"/>
      <c r="P251" s="25"/>
      <c r="Q251" s="26"/>
      <c r="R251" s="27"/>
      <c r="S251" s="27"/>
      <c r="T251" s="27"/>
      <c r="U251" s="28"/>
      <c r="V251" s="29"/>
      <c r="W251" s="30"/>
      <c r="X251" s="31"/>
    </row>
    <row r="252" spans="1:24" customFormat="1" ht="6.75" hidden="1" customHeight="1">
      <c r="A252" s="33"/>
      <c r="B252" s="25"/>
      <c r="C252" s="25"/>
      <c r="D252" s="25"/>
      <c r="F252" s="25"/>
      <c r="G252" s="25"/>
      <c r="H252" s="25"/>
      <c r="I252" s="25"/>
      <c r="J252" s="25"/>
      <c r="K252" s="25"/>
      <c r="P252" s="25"/>
      <c r="Q252" s="26"/>
      <c r="R252" s="27"/>
      <c r="S252" s="27"/>
      <c r="T252" s="27"/>
      <c r="U252" s="28"/>
      <c r="V252" s="29"/>
      <c r="W252" s="30"/>
      <c r="X252" s="31"/>
    </row>
    <row r="253" spans="1:24" customFormat="1" ht="6.75" hidden="1" customHeight="1">
      <c r="A253" s="33"/>
      <c r="B253" s="25"/>
      <c r="C253" s="25"/>
      <c r="D253" s="25"/>
      <c r="E253" s="32"/>
      <c r="J253" s="34"/>
      <c r="M253" s="25"/>
      <c r="N253" s="25"/>
      <c r="O253" s="25"/>
      <c r="P253" s="25"/>
      <c r="Q253" s="26"/>
      <c r="R253" s="27"/>
      <c r="S253" s="27"/>
      <c r="T253" s="27"/>
      <c r="U253" s="28"/>
      <c r="V253" s="29"/>
      <c r="W253" s="30"/>
      <c r="X253" s="31"/>
    </row>
    <row r="254" spans="1:24" customFormat="1" ht="6.75" hidden="1" customHeight="1">
      <c r="A254" s="33"/>
      <c r="B254" s="25"/>
      <c r="C254" s="25"/>
      <c r="D254" s="25"/>
      <c r="F254" s="25"/>
      <c r="G254" s="25"/>
      <c r="H254" s="25"/>
      <c r="I254" s="25"/>
      <c r="J254" s="25"/>
      <c r="K254" s="25"/>
      <c r="P254" s="25"/>
      <c r="Q254" s="26"/>
      <c r="R254" s="27"/>
      <c r="S254" s="27"/>
      <c r="T254" s="27"/>
      <c r="U254" s="28"/>
      <c r="V254" s="29"/>
      <c r="W254" s="30"/>
      <c r="X254" s="31"/>
    </row>
    <row r="255" spans="1:24" customFormat="1" ht="6.75" hidden="1" customHeight="1">
      <c r="A255" s="33"/>
      <c r="B255" s="25"/>
      <c r="C255" s="25"/>
      <c r="D255" s="25"/>
      <c r="E255" s="32"/>
      <c r="J255" s="34"/>
      <c r="M255" s="25"/>
      <c r="N255" s="25"/>
      <c r="O255" s="25"/>
      <c r="P255" s="25"/>
      <c r="Q255" s="26"/>
      <c r="R255" s="27"/>
      <c r="S255" s="27"/>
      <c r="T255" s="27"/>
      <c r="U255" s="28"/>
      <c r="V255" s="29"/>
      <c r="W255" s="30"/>
      <c r="X255" s="31"/>
    </row>
    <row r="256" spans="1:24" customFormat="1" ht="6.75" hidden="1" customHeight="1">
      <c r="A256" s="33"/>
      <c r="B256" s="25"/>
      <c r="C256" s="25"/>
      <c r="D256" s="25"/>
      <c r="E256" s="32"/>
      <c r="J256" s="34"/>
      <c r="M256" s="25"/>
      <c r="N256" s="25"/>
      <c r="O256" s="25"/>
      <c r="P256" s="25"/>
      <c r="Q256" s="26"/>
      <c r="R256" s="27"/>
      <c r="S256" s="27"/>
      <c r="T256" s="27"/>
      <c r="U256" s="28"/>
      <c r="V256" s="29"/>
      <c r="W256" s="30"/>
      <c r="X256" s="31"/>
    </row>
    <row r="257" spans="1:24" customFormat="1" ht="6.75" hidden="1" customHeight="1">
      <c r="A257" s="33"/>
      <c r="B257" s="25"/>
      <c r="C257" s="25"/>
      <c r="D257" s="25"/>
      <c r="E257" s="32"/>
      <c r="J257" s="34"/>
      <c r="M257" s="25"/>
      <c r="N257" s="25"/>
      <c r="O257" s="25"/>
      <c r="P257" s="25"/>
      <c r="Q257" s="26"/>
      <c r="R257" s="27"/>
      <c r="S257" s="27"/>
      <c r="T257" s="27"/>
      <c r="U257" s="28"/>
      <c r="V257" s="29"/>
      <c r="W257" s="30"/>
      <c r="X257" s="31"/>
    </row>
    <row r="258" spans="1:24" customFormat="1" ht="6.75" hidden="1" customHeight="1">
      <c r="A258" s="33"/>
      <c r="B258" s="25"/>
      <c r="C258" s="25"/>
      <c r="D258" s="25"/>
      <c r="E258" s="32"/>
      <c r="J258" s="34"/>
      <c r="M258" s="25"/>
      <c r="N258" s="25"/>
      <c r="O258" s="25"/>
      <c r="P258" s="25"/>
      <c r="Q258" s="26"/>
      <c r="R258" s="27"/>
      <c r="S258" s="27"/>
      <c r="T258" s="27"/>
      <c r="U258" s="28"/>
      <c r="V258" s="29"/>
      <c r="W258" s="30"/>
      <c r="X258" s="31"/>
    </row>
    <row r="259" spans="1:24" customFormat="1" ht="6.75" hidden="1" customHeight="1">
      <c r="A259" s="33"/>
      <c r="B259" s="25"/>
      <c r="C259" s="25"/>
      <c r="D259" s="25"/>
      <c r="E259" s="32"/>
      <c r="J259" s="34"/>
      <c r="M259" s="25"/>
      <c r="N259" s="25"/>
      <c r="O259" s="25"/>
      <c r="P259" s="25"/>
      <c r="Q259" s="26"/>
      <c r="R259" s="27"/>
      <c r="S259" s="27"/>
      <c r="T259" s="27"/>
      <c r="U259" s="28"/>
      <c r="V259" s="29"/>
      <c r="W259" s="30"/>
      <c r="X259" s="31"/>
    </row>
    <row r="260" spans="1:24" customFormat="1" ht="6.75" hidden="1" customHeight="1">
      <c r="A260" s="33"/>
      <c r="B260" s="25"/>
      <c r="C260" s="25"/>
      <c r="D260" s="25"/>
      <c r="E260" s="32"/>
      <c r="J260" s="34"/>
      <c r="M260" s="25"/>
      <c r="N260" s="25"/>
      <c r="O260" s="25"/>
      <c r="P260" s="25"/>
      <c r="Q260" s="26"/>
      <c r="R260" s="27"/>
      <c r="S260" s="27"/>
      <c r="T260" s="27"/>
      <c r="U260" s="28"/>
      <c r="V260" s="29"/>
      <c r="W260" s="30"/>
      <c r="X260" s="31"/>
    </row>
    <row r="261" spans="1:24" customFormat="1" ht="6.75" hidden="1" customHeight="1">
      <c r="A261" s="33"/>
      <c r="B261" s="25"/>
      <c r="C261" s="25"/>
      <c r="D261" s="25"/>
      <c r="F261" s="25"/>
      <c r="G261" s="25"/>
      <c r="H261" s="25"/>
      <c r="I261" s="25"/>
      <c r="J261" s="25"/>
      <c r="K261" s="25"/>
      <c r="P261" s="25"/>
      <c r="Q261" s="26"/>
      <c r="R261" s="27"/>
      <c r="S261" s="27"/>
      <c r="T261" s="27"/>
      <c r="U261" s="28"/>
      <c r="V261" s="29"/>
      <c r="W261" s="30"/>
      <c r="X261" s="31"/>
    </row>
    <row r="262" spans="1:24" customFormat="1" ht="6.75" hidden="1" customHeight="1">
      <c r="A262" s="33"/>
      <c r="B262" s="25"/>
      <c r="C262" s="25"/>
      <c r="D262" s="25"/>
      <c r="E262" s="32"/>
      <c r="J262" s="34"/>
      <c r="M262" s="25"/>
      <c r="N262" s="25"/>
      <c r="O262" s="25"/>
      <c r="P262" s="25"/>
      <c r="Q262" s="26"/>
      <c r="R262" s="27"/>
      <c r="S262" s="27"/>
      <c r="T262" s="27"/>
      <c r="U262" s="28"/>
      <c r="V262" s="29"/>
      <c r="W262" s="30"/>
      <c r="X262" s="31"/>
    </row>
    <row r="263" spans="1:24" ht="6.75" hidden="1" customHeight="1">
      <c r="A263" s="33"/>
      <c r="B263" s="25"/>
      <c r="C263" s="25"/>
      <c r="D263" s="25"/>
      <c r="E263" s="25"/>
      <c r="I263"/>
      <c r="J263" s="34"/>
      <c r="K263"/>
      <c r="L263"/>
      <c r="M263" s="25"/>
      <c r="N263" s="25"/>
      <c r="O263" s="25"/>
      <c r="P263" s="25"/>
      <c r="Q263" s="26"/>
      <c r="R263" s="27"/>
      <c r="S263" s="27"/>
      <c r="T263" s="27"/>
      <c r="U263" s="28"/>
      <c r="V263" s="29"/>
    </row>
    <row r="264" spans="1:24" customFormat="1" ht="6.75" hidden="1" customHeight="1">
      <c r="A264" s="33"/>
      <c r="B264" s="25"/>
      <c r="C264" s="25"/>
      <c r="D264" s="25"/>
      <c r="F264" s="25"/>
      <c r="G264" s="25"/>
      <c r="H264" s="25"/>
      <c r="I264" s="25"/>
      <c r="J264" s="25"/>
      <c r="K264" s="25"/>
      <c r="P264" s="25"/>
      <c r="Q264" s="26"/>
      <c r="R264" s="27"/>
      <c r="S264" s="27"/>
      <c r="T264" s="27"/>
      <c r="U264" s="28"/>
      <c r="V264" s="29"/>
      <c r="W264" s="30"/>
      <c r="X264" s="31"/>
    </row>
    <row r="265" spans="1:24" customFormat="1" ht="6.75" hidden="1" customHeight="1">
      <c r="A265" s="33"/>
      <c r="B265" s="25"/>
      <c r="C265" s="25"/>
      <c r="D265" s="25"/>
      <c r="E265" s="32"/>
      <c r="J265" s="34"/>
      <c r="M265" s="25"/>
      <c r="N265" s="25"/>
      <c r="O265" s="25"/>
      <c r="P265" s="25"/>
      <c r="Q265" s="26"/>
      <c r="R265" s="27"/>
      <c r="S265" s="27"/>
      <c r="T265" s="27"/>
      <c r="U265" s="28"/>
      <c r="V265" s="29"/>
      <c r="W265" s="30"/>
      <c r="X265" s="31"/>
    </row>
    <row r="266" spans="1:24" ht="6.75" hidden="1" customHeight="1">
      <c r="A266" s="33"/>
      <c r="B266" s="25"/>
      <c r="C266" s="25"/>
      <c r="D266" s="25"/>
      <c r="E266" s="25"/>
      <c r="I266"/>
      <c r="J266" s="34"/>
      <c r="K266"/>
      <c r="L266"/>
      <c r="M266" s="25"/>
      <c r="N266" s="25"/>
      <c r="O266" s="25"/>
      <c r="P266" s="25"/>
      <c r="Q266" s="26"/>
      <c r="R266" s="27"/>
      <c r="S266" s="27"/>
      <c r="T266" s="27"/>
      <c r="U266" s="28"/>
      <c r="V266" s="29"/>
    </row>
    <row r="267" spans="1:24" customFormat="1" ht="6.75" hidden="1" customHeight="1">
      <c r="A267" s="33"/>
      <c r="B267" s="25"/>
      <c r="C267" s="25"/>
      <c r="D267" s="25"/>
      <c r="F267" s="25"/>
      <c r="G267" s="25"/>
      <c r="H267" s="25"/>
      <c r="I267" s="25"/>
      <c r="J267" s="25"/>
      <c r="K267" s="25"/>
      <c r="P267" s="25"/>
      <c r="Q267" s="26"/>
      <c r="R267" s="27"/>
      <c r="S267" s="27"/>
      <c r="T267" s="27"/>
      <c r="U267" s="28"/>
      <c r="V267" s="29"/>
      <c r="W267" s="30"/>
      <c r="X267" s="31"/>
    </row>
    <row r="268" spans="1:24" customFormat="1" ht="6.75" hidden="1" customHeight="1">
      <c r="A268" s="33"/>
      <c r="B268" s="25"/>
      <c r="C268" s="25"/>
      <c r="D268" s="25"/>
      <c r="E268" s="32"/>
      <c r="J268" s="34"/>
      <c r="M268" s="25"/>
      <c r="N268" s="25"/>
      <c r="O268" s="25"/>
      <c r="P268" s="25"/>
      <c r="Q268" s="26"/>
      <c r="R268" s="27"/>
      <c r="S268" s="27"/>
      <c r="T268" s="27"/>
      <c r="U268" s="28"/>
      <c r="V268" s="29"/>
      <c r="W268" s="30"/>
      <c r="X268" s="31"/>
    </row>
    <row r="269" spans="1:24" ht="6.75" hidden="1" customHeight="1">
      <c r="A269" s="33"/>
      <c r="B269" s="25"/>
      <c r="C269" s="25"/>
      <c r="D269" s="25"/>
      <c r="E269" s="25"/>
      <c r="I269"/>
      <c r="J269" s="34"/>
      <c r="K269"/>
      <c r="L269"/>
      <c r="M269" s="25"/>
      <c r="N269" s="25"/>
      <c r="O269" s="25"/>
      <c r="P269" s="25"/>
      <c r="Q269" s="26"/>
      <c r="R269" s="27"/>
      <c r="S269" s="27"/>
      <c r="T269" s="27"/>
      <c r="U269" s="28"/>
      <c r="V269" s="29"/>
    </row>
    <row r="270" spans="1:24" customFormat="1" ht="6.75" hidden="1" customHeight="1" thickBot="1">
      <c r="A270" s="54"/>
      <c r="B270" s="44"/>
      <c r="C270" s="44"/>
      <c r="D270" s="44"/>
      <c r="E270" s="63"/>
      <c r="F270" s="44"/>
      <c r="G270" s="44"/>
      <c r="H270" s="44"/>
      <c r="I270" s="44"/>
      <c r="J270" s="44"/>
      <c r="K270" s="44"/>
      <c r="L270" s="63"/>
      <c r="M270" s="63"/>
      <c r="N270" s="63"/>
      <c r="O270" s="63"/>
      <c r="P270" s="44"/>
      <c r="Q270" s="45"/>
      <c r="R270" s="46"/>
      <c r="S270" s="46"/>
      <c r="T270" s="46"/>
      <c r="U270" s="47"/>
      <c r="V270" s="48"/>
      <c r="W270" s="30"/>
      <c r="X270" s="31"/>
    </row>
    <row r="271" spans="1:24" customFormat="1" ht="6.75" hidden="1" customHeight="1">
      <c r="A271" s="10" t="s">
        <v>205</v>
      </c>
      <c r="B271" s="11"/>
      <c r="C271" s="11"/>
      <c r="D271" s="11"/>
      <c r="E271" s="11"/>
      <c r="F271" s="11"/>
      <c r="G271" s="11"/>
      <c r="H271" s="11"/>
      <c r="I271" s="11"/>
      <c r="J271" s="11"/>
      <c r="K271" s="11"/>
      <c r="L271" s="11"/>
      <c r="M271" s="11"/>
      <c r="N271" s="11"/>
      <c r="O271" s="11"/>
      <c r="P271" s="11"/>
      <c r="Q271" s="12" t="s">
        <v>20</v>
      </c>
      <c r="R271" s="13" t="s">
        <v>206</v>
      </c>
      <c r="S271" s="13"/>
      <c r="T271" s="13" t="s">
        <v>15</v>
      </c>
      <c r="U271" s="14"/>
      <c r="V271" s="15" t="s">
        <v>207</v>
      </c>
      <c r="W271" s="16"/>
    </row>
    <row r="272" spans="1:24" customFormat="1" ht="6.75" hidden="1" customHeight="1" thickBot="1">
      <c r="A272" s="18" t="s">
        <v>211</v>
      </c>
      <c r="C272" t="s">
        <v>343</v>
      </c>
      <c r="H272" t="s">
        <v>213</v>
      </c>
      <c r="N272" s="890" t="s">
        <v>214</v>
      </c>
      <c r="O272" s="890"/>
      <c r="P272" t="s">
        <v>215</v>
      </c>
      <c r="Q272" s="19">
        <f>SUM(R272,T272,V272)</f>
        <v>25085</v>
      </c>
      <c r="R272" s="20">
        <f>INT(SUM(R273:R315))</f>
        <v>0</v>
      </c>
      <c r="S272" s="20">
        <f>INT(SUM(S273:S315))</f>
        <v>0</v>
      </c>
      <c r="T272" s="20">
        <f>INT(SUM(T273:T315))</f>
        <v>25085</v>
      </c>
      <c r="U272" s="21">
        <f>INT(SUM(U273:U315))</f>
        <v>0</v>
      </c>
      <c r="V272" s="22">
        <f>INT(SUM(V273:V315))</f>
        <v>0</v>
      </c>
      <c r="W272" s="23"/>
    </row>
    <row r="273" spans="1:25" customFormat="1" ht="6.75" hidden="1" customHeight="1" thickTop="1">
      <c r="A273" s="24"/>
      <c r="B273" s="25"/>
      <c r="C273" s="25"/>
      <c r="D273" s="25"/>
      <c r="E273" s="25"/>
      <c r="F273" s="25"/>
      <c r="G273" s="25"/>
      <c r="H273" s="25"/>
      <c r="I273" s="25"/>
      <c r="J273" s="25"/>
      <c r="K273" s="25"/>
      <c r="L273" s="25"/>
      <c r="M273" s="25"/>
      <c r="N273" s="25"/>
      <c r="O273" s="25"/>
      <c r="P273" s="25"/>
      <c r="Q273" s="26"/>
      <c r="R273" s="27"/>
      <c r="S273" s="27"/>
      <c r="T273" s="27"/>
      <c r="U273" s="28"/>
      <c r="V273" s="29"/>
      <c r="W273" s="30"/>
      <c r="X273" s="25" t="s">
        <v>225</v>
      </c>
      <c r="Y273">
        <v>0.2</v>
      </c>
    </row>
    <row r="274" spans="1:25" customFormat="1" ht="6.75" hidden="1" customHeight="1">
      <c r="A274" s="24"/>
      <c r="B274" s="25"/>
      <c r="C274" s="25"/>
      <c r="D274" s="32" t="s">
        <v>222</v>
      </c>
      <c r="E274" s="892" t="s">
        <v>225</v>
      </c>
      <c r="F274" s="892"/>
      <c r="G274" s="892"/>
      <c r="H274" s="892"/>
      <c r="I274" s="892"/>
      <c r="J274" s="892"/>
      <c r="K274" s="892"/>
      <c r="L274" s="892"/>
      <c r="M274" s="25"/>
      <c r="N274" s="25"/>
      <c r="O274" s="25"/>
      <c r="P274" s="25"/>
      <c r="Q274" s="26"/>
      <c r="R274" s="27"/>
      <c r="S274" s="27"/>
      <c r="T274" s="27"/>
      <c r="U274" s="28"/>
      <c r="V274" s="29"/>
      <c r="W274" s="30"/>
      <c r="X274" s="25" t="s">
        <v>344</v>
      </c>
      <c r="Y274">
        <v>0.26</v>
      </c>
    </row>
    <row r="275" spans="1:25" customFormat="1" ht="6.75" hidden="1" customHeight="1">
      <c r="A275" s="24"/>
      <c r="B275" s="25"/>
      <c r="C275" s="25"/>
      <c r="D275" s="25"/>
      <c r="E275" s="25"/>
      <c r="F275" s="25"/>
      <c r="G275" s="25"/>
      <c r="H275" s="25"/>
      <c r="I275" s="25"/>
      <c r="J275" s="25"/>
      <c r="K275" s="25"/>
      <c r="L275" s="25"/>
      <c r="M275" s="25"/>
      <c r="N275" s="25"/>
      <c r="O275" s="25"/>
      <c r="P275" s="25"/>
      <c r="Q275" s="26"/>
      <c r="R275" s="27"/>
      <c r="S275" s="27"/>
      <c r="T275" s="27"/>
      <c r="U275" s="28"/>
      <c r="V275" s="29"/>
      <c r="W275" s="30"/>
      <c r="X275" s="25" t="s">
        <v>345</v>
      </c>
      <c r="Y275">
        <v>0.32</v>
      </c>
    </row>
    <row r="276" spans="1:25" customFormat="1" ht="6.75" hidden="1" customHeight="1">
      <c r="A276" s="33"/>
      <c r="B276" s="25" t="s">
        <v>199</v>
      </c>
      <c r="C276" s="25"/>
      <c r="D276" s="25"/>
      <c r="E276" s="893">
        <v>125427</v>
      </c>
      <c r="F276" s="893"/>
      <c r="G276" s="893"/>
      <c r="H276" s="34" t="s">
        <v>228</v>
      </c>
      <c r="I276" s="891">
        <f>VLOOKUP(E274,X273:Y276,2,0)</f>
        <v>0.2</v>
      </c>
      <c r="J276" s="891"/>
      <c r="K276" t="s">
        <v>16</v>
      </c>
      <c r="L276" s="25"/>
      <c r="M276" s="25"/>
      <c r="N276" s="25"/>
      <c r="O276" s="25"/>
      <c r="P276" s="25"/>
      <c r="Q276" s="26">
        <f>SUM(R276:V276)</f>
        <v>25085.4</v>
      </c>
      <c r="R276" s="27"/>
      <c r="S276" s="27"/>
      <c r="T276" s="27">
        <f>ROUND(E276*I276,1)</f>
        <v>25085.4</v>
      </c>
      <c r="U276" s="28"/>
      <c r="V276" s="29"/>
      <c r="W276" s="30"/>
      <c r="X276" s="25" t="s">
        <v>223</v>
      </c>
      <c r="Y276">
        <v>0.56999999999999995</v>
      </c>
    </row>
    <row r="277" spans="1:25" customFormat="1" ht="6.75" hidden="1" customHeight="1">
      <c r="A277" s="33"/>
      <c r="B277" s="25"/>
      <c r="C277" s="25"/>
      <c r="D277" s="25"/>
      <c r="E277" s="32"/>
      <c r="F277" s="32"/>
      <c r="J277" s="34"/>
      <c r="M277" s="25"/>
      <c r="N277" s="25"/>
      <c r="O277" s="25"/>
      <c r="P277" s="25"/>
      <c r="Q277" s="26"/>
      <c r="R277" s="27"/>
      <c r="S277" s="27"/>
      <c r="T277" s="27"/>
      <c r="U277" s="28"/>
      <c r="V277" s="29"/>
      <c r="W277" s="30"/>
    </row>
    <row r="278" spans="1:25" customFormat="1" ht="6.75" hidden="1" customHeight="1">
      <c r="A278" s="33"/>
      <c r="B278" s="25"/>
      <c r="C278" s="25"/>
      <c r="D278" s="25"/>
      <c r="E278" s="32"/>
      <c r="F278" s="32"/>
      <c r="G278" s="34"/>
      <c r="J278" s="34"/>
      <c r="M278" s="25"/>
      <c r="N278" s="25"/>
      <c r="O278" s="25"/>
      <c r="P278" s="25"/>
      <c r="Q278" s="26"/>
      <c r="R278" s="27"/>
      <c r="S278" s="27"/>
      <c r="T278" s="27"/>
      <c r="U278" s="28"/>
      <c r="V278" s="29"/>
      <c r="W278" s="30"/>
    </row>
    <row r="279" spans="1:25" customFormat="1" ht="6.75" hidden="1" customHeight="1">
      <c r="A279" s="33"/>
      <c r="B279" s="25"/>
      <c r="C279" s="25"/>
      <c r="D279" s="25"/>
      <c r="E279" s="32"/>
      <c r="F279" s="32"/>
      <c r="G279" s="34"/>
      <c r="J279" s="34"/>
      <c r="M279" s="25"/>
      <c r="N279" s="25"/>
      <c r="O279" s="25"/>
      <c r="P279" s="25"/>
      <c r="Q279" s="26"/>
      <c r="R279" s="27"/>
      <c r="S279" s="27"/>
      <c r="T279" s="27"/>
      <c r="U279" s="28"/>
      <c r="V279" s="29"/>
      <c r="W279" s="30"/>
    </row>
    <row r="280" spans="1:25" customFormat="1" ht="6.75" hidden="1" customHeight="1">
      <c r="A280" s="33"/>
      <c r="B280" s="25"/>
      <c r="C280" s="25"/>
      <c r="D280" s="25"/>
      <c r="E280" s="32"/>
      <c r="F280" s="32"/>
      <c r="G280" s="34"/>
      <c r="J280" s="34"/>
      <c r="M280" s="25"/>
      <c r="N280" s="25"/>
      <c r="O280" s="25"/>
      <c r="P280" s="25"/>
      <c r="Q280" s="26"/>
      <c r="R280" s="27"/>
      <c r="S280" s="27"/>
      <c r="T280" s="27"/>
      <c r="U280" s="28"/>
      <c r="V280" s="29"/>
      <c r="W280" s="30"/>
    </row>
    <row r="281" spans="1:25" customFormat="1" ht="6.75" hidden="1" customHeight="1">
      <c r="A281" s="33"/>
      <c r="B281" s="25"/>
      <c r="C281" s="25"/>
      <c r="D281" s="25"/>
      <c r="E281" s="32"/>
      <c r="F281" s="32"/>
      <c r="G281" s="34"/>
      <c r="J281" s="34"/>
      <c r="M281" s="25"/>
      <c r="N281" s="25"/>
      <c r="O281" s="25"/>
      <c r="P281" s="25"/>
      <c r="Q281" s="26"/>
      <c r="R281" s="27"/>
      <c r="S281" s="27"/>
      <c r="T281" s="27"/>
      <c r="U281" s="28"/>
      <c r="V281" s="29"/>
      <c r="W281" s="30"/>
    </row>
    <row r="282" spans="1:25" customFormat="1" ht="6.75" hidden="1" customHeight="1">
      <c r="A282" s="33"/>
      <c r="B282" s="25"/>
      <c r="C282" s="25"/>
      <c r="D282" s="25"/>
      <c r="E282" s="32"/>
      <c r="F282" s="32"/>
      <c r="G282" s="34"/>
      <c r="J282" s="34"/>
      <c r="M282" s="25"/>
      <c r="N282" s="25"/>
      <c r="O282" s="25"/>
      <c r="P282" s="25"/>
      <c r="Q282" s="26"/>
      <c r="R282" s="27"/>
      <c r="S282" s="27"/>
      <c r="T282" s="27"/>
      <c r="U282" s="28"/>
      <c r="V282" s="29"/>
      <c r="W282" s="30"/>
    </row>
    <row r="283" spans="1:25" customFormat="1" ht="6.75" hidden="1" customHeight="1">
      <c r="A283" s="33"/>
      <c r="B283" s="25"/>
      <c r="C283" s="25"/>
      <c r="D283" s="25"/>
      <c r="E283" s="32"/>
      <c r="F283" s="32"/>
      <c r="G283" s="34"/>
      <c r="J283" s="34"/>
      <c r="M283" s="25"/>
      <c r="N283" s="25"/>
      <c r="O283" s="25"/>
      <c r="P283" s="25"/>
      <c r="Q283" s="26"/>
      <c r="R283" s="27"/>
      <c r="S283" s="27"/>
      <c r="T283" s="27"/>
      <c r="U283" s="28"/>
      <c r="V283" s="29"/>
      <c r="W283" s="30"/>
    </row>
    <row r="284" spans="1:25" customFormat="1" ht="6.75" hidden="1" customHeight="1">
      <c r="A284" s="33"/>
      <c r="B284" s="25"/>
      <c r="C284" s="25"/>
      <c r="D284" s="25"/>
      <c r="E284" s="32"/>
      <c r="F284" s="32"/>
      <c r="G284" s="34"/>
      <c r="J284" s="34"/>
      <c r="M284" s="25"/>
      <c r="N284" s="25"/>
      <c r="O284" s="25"/>
      <c r="P284" s="25"/>
      <c r="Q284" s="26"/>
      <c r="R284" s="27"/>
      <c r="S284" s="27"/>
      <c r="T284" s="27"/>
      <c r="U284" s="28"/>
      <c r="V284" s="29"/>
      <c r="W284" s="30"/>
    </row>
    <row r="285" spans="1:25" customFormat="1" ht="6.75" hidden="1" customHeight="1">
      <c r="A285" s="33"/>
      <c r="B285" s="25"/>
      <c r="C285" s="25"/>
      <c r="D285" s="25"/>
      <c r="E285" s="32"/>
      <c r="F285" s="32"/>
      <c r="G285" s="34"/>
      <c r="J285" s="34"/>
      <c r="M285" s="25"/>
      <c r="N285" s="25"/>
      <c r="O285" s="25"/>
      <c r="P285" s="25"/>
      <c r="Q285" s="26"/>
      <c r="R285" s="27"/>
      <c r="S285" s="27"/>
      <c r="T285" s="27"/>
      <c r="U285" s="28"/>
      <c r="V285" s="29"/>
      <c r="W285" s="30"/>
    </row>
    <row r="286" spans="1:25" customFormat="1" ht="6.75" hidden="1" customHeight="1">
      <c r="A286" s="33"/>
      <c r="B286" s="25"/>
      <c r="C286" s="25"/>
      <c r="D286" s="25"/>
      <c r="E286" s="32"/>
      <c r="F286" s="32"/>
      <c r="G286" s="34"/>
      <c r="J286" s="34"/>
      <c r="M286" s="25"/>
      <c r="N286" s="25"/>
      <c r="O286" s="25"/>
      <c r="P286" s="25"/>
      <c r="Q286" s="26"/>
      <c r="R286" s="27"/>
      <c r="S286" s="27"/>
      <c r="T286" s="27"/>
      <c r="U286" s="28"/>
      <c r="V286" s="29"/>
      <c r="W286" s="30"/>
    </row>
    <row r="287" spans="1:25" customFormat="1" ht="6.75" hidden="1" customHeight="1">
      <c r="A287" s="33"/>
      <c r="B287" s="25"/>
      <c r="C287" s="25"/>
      <c r="D287" s="25"/>
      <c r="E287" s="32"/>
      <c r="F287" s="32"/>
      <c r="G287" s="34"/>
      <c r="J287" s="34"/>
      <c r="M287" s="25"/>
      <c r="N287" s="25"/>
      <c r="O287" s="25"/>
      <c r="P287" s="25"/>
      <c r="Q287" s="26"/>
      <c r="R287" s="27"/>
      <c r="S287" s="27"/>
      <c r="T287" s="27"/>
      <c r="U287" s="28"/>
      <c r="V287" s="29"/>
      <c r="W287" s="30"/>
    </row>
    <row r="288" spans="1:25" customFormat="1" ht="6.75" hidden="1" customHeight="1">
      <c r="A288" s="33"/>
      <c r="B288" s="25"/>
      <c r="C288" s="25"/>
      <c r="D288" s="25"/>
      <c r="E288" s="32"/>
      <c r="F288" s="32"/>
      <c r="G288" s="34"/>
      <c r="J288" s="34"/>
      <c r="M288" s="25"/>
      <c r="N288" s="25"/>
      <c r="O288" s="25"/>
      <c r="P288" s="25"/>
      <c r="Q288" s="26"/>
      <c r="R288" s="27"/>
      <c r="S288" s="27"/>
      <c r="T288" s="27"/>
      <c r="U288" s="28"/>
      <c r="V288" s="29"/>
      <c r="W288" s="30"/>
    </row>
    <row r="289" spans="1:23" customFormat="1" ht="6.75" hidden="1" customHeight="1">
      <c r="A289" s="33"/>
      <c r="B289" s="25"/>
      <c r="C289" s="25"/>
      <c r="D289" s="25"/>
      <c r="E289" s="32"/>
      <c r="F289" s="32"/>
      <c r="G289" s="34"/>
      <c r="J289" s="34"/>
      <c r="M289" s="25"/>
      <c r="N289" s="25"/>
      <c r="O289" s="25"/>
      <c r="P289" s="25"/>
      <c r="Q289" s="26"/>
      <c r="R289" s="27"/>
      <c r="S289" s="27"/>
      <c r="T289" s="27"/>
      <c r="U289" s="28"/>
      <c r="V289" s="29"/>
      <c r="W289" s="30"/>
    </row>
    <row r="290" spans="1:23" customFormat="1" ht="6.75" hidden="1" customHeight="1">
      <c r="A290" s="33"/>
      <c r="B290" s="25"/>
      <c r="C290" s="25"/>
      <c r="D290" s="25"/>
      <c r="E290" s="32"/>
      <c r="F290" s="32"/>
      <c r="G290" s="34"/>
      <c r="J290" s="34"/>
      <c r="M290" s="25"/>
      <c r="N290" s="25"/>
      <c r="O290" s="25"/>
      <c r="P290" s="25"/>
      <c r="Q290" s="26"/>
      <c r="R290" s="27"/>
      <c r="S290" s="27"/>
      <c r="T290" s="27"/>
      <c r="U290" s="28"/>
      <c r="V290" s="29"/>
      <c r="W290" s="30"/>
    </row>
    <row r="291" spans="1:23" customFormat="1" ht="6.75" hidden="1" customHeight="1">
      <c r="A291" s="33"/>
      <c r="B291" s="25"/>
      <c r="C291" s="25"/>
      <c r="D291" s="25"/>
      <c r="E291" s="32"/>
      <c r="F291" s="32"/>
      <c r="G291" s="34"/>
      <c r="J291" s="34"/>
      <c r="M291" s="25"/>
      <c r="N291" s="25"/>
      <c r="O291" s="25"/>
      <c r="P291" s="25"/>
      <c r="Q291" s="26"/>
      <c r="R291" s="27"/>
      <c r="S291" s="27"/>
      <c r="T291" s="27"/>
      <c r="U291" s="28"/>
      <c r="V291" s="29"/>
      <c r="W291" s="30"/>
    </row>
    <row r="292" spans="1:23" customFormat="1" ht="6.75" hidden="1" customHeight="1">
      <c r="A292" s="33"/>
      <c r="B292" s="25"/>
      <c r="C292" s="25"/>
      <c r="D292" s="25"/>
      <c r="E292" s="32"/>
      <c r="F292" s="32"/>
      <c r="G292" s="34"/>
      <c r="J292" s="34"/>
      <c r="M292" s="25"/>
      <c r="N292" s="25"/>
      <c r="O292" s="25"/>
      <c r="P292" s="25"/>
      <c r="Q292" s="26"/>
      <c r="R292" s="27"/>
      <c r="S292" s="27"/>
      <c r="T292" s="27"/>
      <c r="U292" s="28"/>
      <c r="V292" s="29"/>
      <c r="W292" s="30"/>
    </row>
    <row r="293" spans="1:23" customFormat="1" ht="6.75" hidden="1" customHeight="1">
      <c r="A293" s="33"/>
      <c r="B293" s="25"/>
      <c r="C293" s="25"/>
      <c r="D293" s="25"/>
      <c r="E293" s="32"/>
      <c r="F293" s="32"/>
      <c r="G293" s="34"/>
      <c r="J293" s="34"/>
      <c r="M293" s="25"/>
      <c r="N293" s="25"/>
      <c r="O293" s="25"/>
      <c r="P293" s="25"/>
      <c r="Q293" s="26"/>
      <c r="R293" s="27"/>
      <c r="S293" s="27"/>
      <c r="T293" s="27"/>
      <c r="U293" s="28"/>
      <c r="V293" s="29"/>
      <c r="W293" s="30"/>
    </row>
    <row r="294" spans="1:23" customFormat="1" ht="6.75" hidden="1" customHeight="1">
      <c r="A294" s="33"/>
      <c r="B294" s="25"/>
      <c r="C294" s="25"/>
      <c r="D294" s="25"/>
      <c r="E294" s="32"/>
      <c r="F294" s="32"/>
      <c r="G294" s="34"/>
      <c r="J294" s="34"/>
      <c r="M294" s="25"/>
      <c r="N294" s="25"/>
      <c r="O294" s="25"/>
      <c r="P294" s="25"/>
      <c r="Q294" s="26"/>
      <c r="R294" s="27"/>
      <c r="S294" s="27"/>
      <c r="T294" s="27"/>
      <c r="U294" s="28"/>
      <c r="V294" s="29"/>
      <c r="W294" s="30"/>
    </row>
    <row r="295" spans="1:23" customFormat="1" ht="6.75" hidden="1" customHeight="1">
      <c r="A295" s="33"/>
      <c r="B295" s="25"/>
      <c r="C295" s="25"/>
      <c r="D295" s="25"/>
      <c r="E295" s="32"/>
      <c r="F295" s="32"/>
      <c r="G295" s="34"/>
      <c r="J295" s="34"/>
      <c r="M295" s="25"/>
      <c r="N295" s="25"/>
      <c r="O295" s="25"/>
      <c r="P295" s="25"/>
      <c r="Q295" s="26"/>
      <c r="R295" s="27"/>
      <c r="S295" s="27"/>
      <c r="T295" s="27"/>
      <c r="U295" s="28"/>
      <c r="V295" s="29"/>
      <c r="W295" s="30"/>
    </row>
    <row r="296" spans="1:23" customFormat="1" ht="6.75" hidden="1" customHeight="1">
      <c r="A296" s="33"/>
      <c r="B296" s="25"/>
      <c r="C296" s="25"/>
      <c r="D296" s="25"/>
      <c r="E296" s="32"/>
      <c r="F296" s="32"/>
      <c r="G296" s="34"/>
      <c r="J296" s="34"/>
      <c r="M296" s="25"/>
      <c r="N296" s="25"/>
      <c r="O296" s="25"/>
      <c r="P296" s="25"/>
      <c r="Q296" s="26"/>
      <c r="R296" s="27"/>
      <c r="S296" s="27"/>
      <c r="T296" s="27"/>
      <c r="U296" s="28"/>
      <c r="V296" s="29"/>
      <c r="W296" s="30"/>
    </row>
    <row r="297" spans="1:23" customFormat="1" ht="6.75" hidden="1" customHeight="1">
      <c r="A297" s="33"/>
      <c r="B297" s="25"/>
      <c r="C297" s="25"/>
      <c r="D297" s="25"/>
      <c r="E297" s="32"/>
      <c r="F297" s="32"/>
      <c r="G297" s="34"/>
      <c r="J297" s="34"/>
      <c r="M297" s="25"/>
      <c r="N297" s="25"/>
      <c r="O297" s="25"/>
      <c r="P297" s="25"/>
      <c r="Q297" s="26"/>
      <c r="R297" s="27"/>
      <c r="S297" s="27"/>
      <c r="T297" s="27"/>
      <c r="U297" s="28"/>
      <c r="V297" s="29"/>
      <c r="W297" s="30"/>
    </row>
    <row r="298" spans="1:23" customFormat="1" ht="6.75" hidden="1" customHeight="1">
      <c r="A298" s="33"/>
      <c r="B298" s="25"/>
      <c r="C298" s="25"/>
      <c r="D298" s="25"/>
      <c r="E298" s="32"/>
      <c r="F298" s="32"/>
      <c r="G298" s="34"/>
      <c r="J298" s="34"/>
      <c r="M298" s="25"/>
      <c r="N298" s="25"/>
      <c r="O298" s="25"/>
      <c r="P298" s="25"/>
      <c r="Q298" s="26"/>
      <c r="R298" s="27"/>
      <c r="S298" s="27"/>
      <c r="T298" s="27"/>
      <c r="U298" s="28"/>
      <c r="V298" s="29"/>
      <c r="W298" s="30"/>
    </row>
    <row r="299" spans="1:23" customFormat="1" ht="6.75" hidden="1" customHeight="1">
      <c r="A299" s="33"/>
      <c r="B299" s="25"/>
      <c r="C299" s="25"/>
      <c r="D299" s="25"/>
      <c r="E299" s="32"/>
      <c r="F299" s="32"/>
      <c r="G299" s="34"/>
      <c r="J299" s="34"/>
      <c r="M299" s="25"/>
      <c r="N299" s="25"/>
      <c r="O299" s="25"/>
      <c r="P299" s="25"/>
      <c r="Q299" s="26"/>
      <c r="R299" s="27"/>
      <c r="S299" s="27"/>
      <c r="T299" s="27"/>
      <c r="U299" s="28"/>
      <c r="V299" s="29"/>
      <c r="W299" s="30"/>
    </row>
    <row r="300" spans="1:23" customFormat="1" ht="6.75" hidden="1" customHeight="1">
      <c r="A300" s="33"/>
      <c r="B300" s="25"/>
      <c r="C300" s="25"/>
      <c r="D300" s="25"/>
      <c r="E300" s="32"/>
      <c r="F300" s="32"/>
      <c r="G300" s="34"/>
      <c r="J300" s="34"/>
      <c r="M300" s="25"/>
      <c r="N300" s="25"/>
      <c r="O300" s="25"/>
      <c r="P300" s="25"/>
      <c r="Q300" s="26"/>
      <c r="R300" s="27"/>
      <c r="S300" s="27"/>
      <c r="T300" s="27"/>
      <c r="U300" s="28"/>
      <c r="V300" s="29"/>
      <c r="W300" s="30"/>
    </row>
    <row r="301" spans="1:23" customFormat="1" ht="6.75" hidden="1" customHeight="1">
      <c r="A301" s="33"/>
      <c r="B301" s="25"/>
      <c r="C301" s="25"/>
      <c r="D301" s="25"/>
      <c r="E301" s="32"/>
      <c r="F301" s="32"/>
      <c r="G301" s="34"/>
      <c r="J301" s="34"/>
      <c r="M301" s="25"/>
      <c r="N301" s="25"/>
      <c r="O301" s="25"/>
      <c r="P301" s="25"/>
      <c r="Q301" s="26"/>
      <c r="R301" s="27"/>
      <c r="S301" s="27"/>
      <c r="T301" s="27"/>
      <c r="U301" s="28"/>
      <c r="V301" s="29"/>
      <c r="W301" s="30"/>
    </row>
    <row r="302" spans="1:23" customFormat="1" ht="6.75" hidden="1" customHeight="1">
      <c r="A302" s="33"/>
      <c r="B302" s="25"/>
      <c r="C302" s="25"/>
      <c r="D302" s="25"/>
      <c r="E302" s="32"/>
      <c r="F302" s="32"/>
      <c r="G302" s="34"/>
      <c r="J302" s="34"/>
      <c r="M302" s="25"/>
      <c r="N302" s="25"/>
      <c r="O302" s="25"/>
      <c r="P302" s="25"/>
      <c r="Q302" s="26"/>
      <c r="R302" s="27"/>
      <c r="S302" s="27"/>
      <c r="T302" s="27"/>
      <c r="U302" s="28"/>
      <c r="V302" s="29"/>
      <c r="W302" s="30"/>
    </row>
    <row r="303" spans="1:23" customFormat="1" ht="6.75" hidden="1" customHeight="1">
      <c r="A303" s="33"/>
      <c r="B303" s="25"/>
      <c r="C303" s="25"/>
      <c r="D303" s="25"/>
      <c r="E303" s="32"/>
      <c r="F303" s="32"/>
      <c r="G303" s="34"/>
      <c r="J303" s="34"/>
      <c r="M303" s="25"/>
      <c r="N303" s="25"/>
      <c r="O303" s="25"/>
      <c r="P303" s="25"/>
      <c r="Q303" s="26"/>
      <c r="R303" s="27"/>
      <c r="S303" s="27"/>
      <c r="T303" s="27"/>
      <c r="U303" s="28"/>
      <c r="V303" s="29"/>
      <c r="W303" s="30"/>
    </row>
    <row r="304" spans="1:23" customFormat="1" ht="6.75" hidden="1" customHeight="1">
      <c r="A304" s="33"/>
      <c r="B304" s="25"/>
      <c r="C304" s="25"/>
      <c r="D304" s="25"/>
      <c r="E304" s="32"/>
      <c r="F304" s="32"/>
      <c r="G304" s="34"/>
      <c r="J304" s="34"/>
      <c r="M304" s="25"/>
      <c r="N304" s="25"/>
      <c r="O304" s="25"/>
      <c r="P304" s="25"/>
      <c r="Q304" s="26"/>
      <c r="R304" s="27"/>
      <c r="S304" s="27"/>
      <c r="T304" s="27"/>
      <c r="U304" s="28"/>
      <c r="V304" s="29"/>
      <c r="W304" s="30"/>
    </row>
    <row r="305" spans="1:28" customFormat="1" ht="6.75" hidden="1" customHeight="1">
      <c r="A305" s="33"/>
      <c r="B305" s="25"/>
      <c r="C305" s="25"/>
      <c r="D305" s="25"/>
      <c r="E305" s="32"/>
      <c r="F305" s="32"/>
      <c r="G305" s="34"/>
      <c r="J305" s="34"/>
      <c r="M305" s="25"/>
      <c r="N305" s="25"/>
      <c r="O305" s="25"/>
      <c r="P305" s="25"/>
      <c r="Q305" s="26"/>
      <c r="R305" s="27"/>
      <c r="S305" s="27"/>
      <c r="T305" s="27"/>
      <c r="U305" s="28"/>
      <c r="V305" s="29"/>
      <c r="W305" s="30"/>
    </row>
    <row r="306" spans="1:28" customFormat="1" ht="6.75" hidden="1" customHeight="1">
      <c r="A306" s="33"/>
      <c r="B306" s="25"/>
      <c r="C306" s="25"/>
      <c r="D306" s="25"/>
      <c r="E306" s="32"/>
      <c r="F306" s="32"/>
      <c r="G306" s="34"/>
      <c r="J306" s="34"/>
      <c r="M306" s="25"/>
      <c r="N306" s="25"/>
      <c r="O306" s="25"/>
      <c r="P306" s="25"/>
      <c r="Q306" s="26"/>
      <c r="R306" s="27"/>
      <c r="S306" s="27"/>
      <c r="T306" s="27"/>
      <c r="U306" s="28"/>
      <c r="V306" s="29"/>
      <c r="W306" s="30"/>
    </row>
    <row r="307" spans="1:28" customFormat="1" ht="6.75" hidden="1" customHeight="1">
      <c r="A307" s="33"/>
      <c r="B307" s="25"/>
      <c r="C307" s="25"/>
      <c r="D307" s="25"/>
      <c r="E307" s="32"/>
      <c r="F307" s="32"/>
      <c r="G307" s="34"/>
      <c r="J307" s="34"/>
      <c r="M307" s="25"/>
      <c r="N307" s="25"/>
      <c r="O307" s="25"/>
      <c r="P307" s="25"/>
      <c r="Q307" s="26"/>
      <c r="R307" s="27"/>
      <c r="S307" s="27"/>
      <c r="T307" s="27"/>
      <c r="U307" s="28"/>
      <c r="V307" s="29"/>
      <c r="W307" s="30"/>
    </row>
    <row r="308" spans="1:28" customFormat="1" ht="6.75" hidden="1" customHeight="1">
      <c r="A308" s="33"/>
      <c r="B308" s="25"/>
      <c r="C308" s="25"/>
      <c r="D308" s="25"/>
      <c r="E308" s="32"/>
      <c r="F308" s="32"/>
      <c r="G308" s="34"/>
      <c r="J308" s="34"/>
      <c r="M308" s="25"/>
      <c r="N308" s="25"/>
      <c r="O308" s="25"/>
      <c r="P308" s="25"/>
      <c r="Q308" s="26"/>
      <c r="R308" s="27"/>
      <c r="S308" s="27"/>
      <c r="T308" s="27"/>
      <c r="U308" s="28"/>
      <c r="V308" s="29"/>
      <c r="W308" s="30"/>
    </row>
    <row r="309" spans="1:28" customFormat="1" ht="6.75" hidden="1" customHeight="1">
      <c r="A309" s="33"/>
      <c r="B309" s="25"/>
      <c r="C309" s="25"/>
      <c r="D309" s="25"/>
      <c r="E309" s="32"/>
      <c r="F309" s="32"/>
      <c r="G309" s="34"/>
      <c r="J309" s="34"/>
      <c r="M309" s="25"/>
      <c r="N309" s="25"/>
      <c r="O309" s="25"/>
      <c r="P309" s="25"/>
      <c r="Q309" s="26"/>
      <c r="R309" s="27"/>
      <c r="S309" s="27"/>
      <c r="T309" s="27"/>
      <c r="U309" s="28"/>
      <c r="V309" s="29"/>
      <c r="W309" s="30"/>
    </row>
    <row r="310" spans="1:28" customFormat="1" ht="6.75" hidden="1" customHeight="1">
      <c r="A310" s="33"/>
      <c r="B310" s="25"/>
      <c r="C310" s="25"/>
      <c r="D310" s="25"/>
      <c r="E310" s="32"/>
      <c r="F310" s="32"/>
      <c r="G310" s="34"/>
      <c r="J310" s="34"/>
      <c r="M310" s="25"/>
      <c r="N310" s="25"/>
      <c r="O310" s="25"/>
      <c r="P310" s="25"/>
      <c r="Q310" s="26"/>
      <c r="R310" s="27"/>
      <c r="S310" s="27"/>
      <c r="T310" s="27"/>
      <c r="U310" s="28"/>
      <c r="V310" s="29"/>
      <c r="W310" s="30"/>
    </row>
    <row r="311" spans="1:28" customFormat="1" ht="6.75" hidden="1" customHeight="1">
      <c r="A311" s="33"/>
      <c r="B311" s="25"/>
      <c r="C311" s="25"/>
      <c r="D311" s="25"/>
      <c r="E311" s="32"/>
      <c r="F311" s="32"/>
      <c r="G311" s="34"/>
      <c r="J311" s="34"/>
      <c r="M311" s="25"/>
      <c r="N311" s="25"/>
      <c r="O311" s="25"/>
      <c r="P311" s="25"/>
      <c r="Q311" s="26"/>
      <c r="R311" s="27"/>
      <c r="S311" s="27"/>
      <c r="T311" s="27"/>
      <c r="U311" s="28"/>
      <c r="V311" s="29"/>
      <c r="W311" s="30"/>
    </row>
    <row r="312" spans="1:28" customFormat="1" ht="6.75" hidden="1" customHeight="1">
      <c r="A312" s="33"/>
      <c r="B312" s="25"/>
      <c r="C312" s="25"/>
      <c r="D312" s="25"/>
      <c r="E312" s="32"/>
      <c r="F312" s="32"/>
      <c r="G312" s="34"/>
      <c r="J312" s="34"/>
      <c r="M312" s="25"/>
      <c r="N312" s="25"/>
      <c r="O312" s="25"/>
      <c r="P312" s="25"/>
      <c r="Q312" s="26"/>
      <c r="R312" s="27"/>
      <c r="S312" s="27"/>
      <c r="T312" s="27"/>
      <c r="U312" s="28"/>
      <c r="V312" s="29"/>
      <c r="W312" s="30"/>
    </row>
    <row r="313" spans="1:28" customFormat="1" ht="6.75" hidden="1" customHeight="1">
      <c r="A313" s="33"/>
      <c r="B313" s="25"/>
      <c r="C313" s="25"/>
      <c r="D313" s="25"/>
      <c r="E313" s="32"/>
      <c r="F313" s="32"/>
      <c r="G313" s="34"/>
      <c r="J313" s="34"/>
      <c r="M313" s="25"/>
      <c r="N313" s="25"/>
      <c r="O313" s="25"/>
      <c r="P313" s="25"/>
      <c r="Q313" s="26"/>
      <c r="R313" s="27"/>
      <c r="S313" s="27"/>
      <c r="T313" s="27"/>
      <c r="U313" s="28"/>
      <c r="V313" s="29"/>
      <c r="W313" s="30"/>
    </row>
    <row r="314" spans="1:28" customFormat="1" ht="6.75" hidden="1" customHeight="1">
      <c r="A314" s="33"/>
      <c r="B314" s="25"/>
      <c r="C314" s="25"/>
      <c r="D314" s="25"/>
      <c r="E314" s="32"/>
      <c r="F314" s="32"/>
      <c r="G314" s="34"/>
      <c r="J314" s="34"/>
      <c r="M314" s="25"/>
      <c r="N314" s="25"/>
      <c r="O314" s="25"/>
      <c r="P314" s="25"/>
      <c r="Q314" s="26"/>
      <c r="R314" s="27"/>
      <c r="S314" s="27"/>
      <c r="T314" s="27"/>
      <c r="U314" s="28"/>
      <c r="V314" s="29"/>
      <c r="W314" s="30"/>
    </row>
    <row r="315" spans="1:28" customFormat="1" ht="6.75" hidden="1" customHeight="1" thickBot="1">
      <c r="A315" s="54"/>
      <c r="B315" s="44"/>
      <c r="C315" s="44"/>
      <c r="D315" s="44"/>
      <c r="E315" s="65"/>
      <c r="F315" s="65"/>
      <c r="G315" s="66"/>
      <c r="H315" s="67"/>
      <c r="I315" s="67"/>
      <c r="J315" s="66"/>
      <c r="K315" s="67"/>
      <c r="L315" s="67"/>
      <c r="M315" s="44"/>
      <c r="N315" s="44"/>
      <c r="O315" s="44"/>
      <c r="P315" s="44"/>
      <c r="Q315" s="45"/>
      <c r="R315" s="46"/>
      <c r="S315" s="46"/>
      <c r="T315" s="46"/>
      <c r="U315" s="47"/>
      <c r="V315" s="48"/>
      <c r="W315" s="30"/>
    </row>
    <row r="316" spans="1:28" customFormat="1" ht="6.75" hidden="1" customHeight="1">
      <c r="A316" s="10" t="s">
        <v>205</v>
      </c>
      <c r="B316" s="11"/>
      <c r="C316" s="11"/>
      <c r="D316" s="11"/>
      <c r="E316" s="11"/>
      <c r="F316" s="11"/>
      <c r="G316" s="11"/>
      <c r="H316" s="11"/>
      <c r="I316" s="11"/>
      <c r="J316" s="11"/>
      <c r="K316" s="11"/>
      <c r="L316" s="11"/>
      <c r="M316" s="11"/>
      <c r="N316" s="11"/>
      <c r="O316" s="11"/>
      <c r="P316" s="11"/>
      <c r="Q316" s="12" t="s">
        <v>20</v>
      </c>
      <c r="R316" s="13" t="s">
        <v>206</v>
      </c>
      <c r="S316" s="13"/>
      <c r="T316" s="13" t="s">
        <v>15</v>
      </c>
      <c r="U316" s="14"/>
      <c r="V316" s="15" t="s">
        <v>207</v>
      </c>
      <c r="W316" s="16"/>
    </row>
    <row r="317" spans="1:28" customFormat="1" ht="6.75" hidden="1" customHeight="1" thickBot="1">
      <c r="A317" s="18" t="s">
        <v>211</v>
      </c>
      <c r="C317" t="s">
        <v>343</v>
      </c>
      <c r="H317" t="s">
        <v>288</v>
      </c>
      <c r="N317" s="890" t="s">
        <v>214</v>
      </c>
      <c r="O317" s="890"/>
      <c r="P317" t="s">
        <v>215</v>
      </c>
      <c r="Q317" s="19">
        <f>SUM(R317,T317,V317)</f>
        <v>2488</v>
      </c>
      <c r="R317" s="20">
        <f>INT(SUM(R318:R360))</f>
        <v>593</v>
      </c>
      <c r="S317" s="20">
        <f>INT(SUM(S318:S360))</f>
        <v>0</v>
      </c>
      <c r="T317" s="20">
        <f>INT(SUM(T318:T360))</f>
        <v>1227</v>
      </c>
      <c r="U317" s="21">
        <f>INT(SUM(U318:U360))</f>
        <v>0</v>
      </c>
      <c r="V317" s="22">
        <f>INT(SUM(V318:V360))</f>
        <v>668</v>
      </c>
      <c r="W317" s="23"/>
    </row>
    <row r="318" spans="1:28" ht="6.75" hidden="1" customHeight="1" thickTop="1">
      <c r="A318" s="24"/>
      <c r="B318" s="25"/>
      <c r="C318" s="25"/>
      <c r="D318" s="25"/>
      <c r="E318" s="25"/>
      <c r="F318" s="25"/>
      <c r="G318" s="25"/>
      <c r="H318" s="25"/>
      <c r="I318" s="25"/>
      <c r="J318" s="25"/>
      <c r="K318" s="25"/>
      <c r="L318" s="25"/>
      <c r="M318" s="25"/>
      <c r="N318" s="25"/>
      <c r="O318" s="25"/>
      <c r="P318" s="25"/>
      <c r="Q318" s="26"/>
      <c r="R318" s="27"/>
      <c r="S318" s="27"/>
      <c r="T318" s="27"/>
      <c r="U318" s="28"/>
      <c r="V318" s="29"/>
      <c r="AB318"/>
    </row>
    <row r="319" spans="1:28" ht="6.75" hidden="1" customHeight="1">
      <c r="A319" s="33"/>
      <c r="C319" s="50" t="s">
        <v>289</v>
      </c>
      <c r="J319" s="891">
        <v>0.7</v>
      </c>
      <c r="K319" s="891"/>
      <c r="L319" t="s">
        <v>290</v>
      </c>
      <c r="M319"/>
      <c r="N319"/>
      <c r="O319"/>
      <c r="P319" s="25"/>
      <c r="Q319" s="26"/>
      <c r="R319" s="27"/>
      <c r="S319" s="27"/>
      <c r="T319" s="27"/>
      <c r="U319" s="28"/>
      <c r="V319" s="29"/>
      <c r="AB319"/>
    </row>
    <row r="320" spans="1:28" ht="6.75" hidden="1" customHeight="1">
      <c r="A320" s="33"/>
      <c r="B320" s="32" t="s">
        <v>291</v>
      </c>
      <c r="C320" s="887">
        <f>J319</f>
        <v>0.7</v>
      </c>
      <c r="D320" s="887"/>
      <c r="E320"/>
      <c r="F320"/>
      <c r="G320"/>
      <c r="H320"/>
      <c r="I320"/>
      <c r="M320"/>
      <c r="N320"/>
      <c r="O320"/>
      <c r="P320"/>
      <c r="Q320" s="26"/>
      <c r="R320" s="27"/>
      <c r="S320" s="27"/>
      <c r="T320" s="27"/>
      <c r="U320" s="28"/>
      <c r="V320" s="29"/>
      <c r="AB320"/>
    </row>
    <row r="321" spans="1:23" ht="6.75" hidden="1" customHeight="1">
      <c r="A321" s="33"/>
      <c r="B321" s="32" t="s">
        <v>292</v>
      </c>
      <c r="C321" s="887">
        <f>VLOOKUP(E321,$AD$26:$AE$29,2,0)</f>
        <v>0.7</v>
      </c>
      <c r="D321" s="887"/>
      <c r="E321" s="888" t="s">
        <v>258</v>
      </c>
      <c r="F321" s="888"/>
      <c r="G321" s="888"/>
      <c r="H321" s="888"/>
      <c r="I321" s="888"/>
      <c r="J321" s="888"/>
      <c r="K321" s="888"/>
      <c r="L321" s="888"/>
      <c r="M321" s="888"/>
      <c r="N321"/>
      <c r="O321"/>
      <c r="P321"/>
      <c r="Q321" s="26"/>
      <c r="R321" s="27"/>
      <c r="S321" s="27"/>
      <c r="T321" s="27"/>
      <c r="U321" s="28"/>
      <c r="V321" s="29"/>
    </row>
    <row r="322" spans="1:23" ht="6.75" hidden="1" customHeight="1">
      <c r="A322" s="33"/>
      <c r="B322" s="32" t="s">
        <v>293</v>
      </c>
      <c r="C322" s="887">
        <f>INDEX($AG$25:$AJ$28, MATCH(E322,$AG$25:$AG$28,), MATCH(K322,$AG$25:$AJ$25,))-0.05</f>
        <v>0.54999999999999993</v>
      </c>
      <c r="D322" s="887"/>
      <c r="E322" s="888" t="s">
        <v>259</v>
      </c>
      <c r="F322" s="888"/>
      <c r="G322" s="888"/>
      <c r="H322" s="888"/>
      <c r="I322" s="888"/>
      <c r="J322" s="888"/>
      <c r="K322" s="889" t="s">
        <v>252</v>
      </c>
      <c r="L322" s="889"/>
      <c r="M322"/>
      <c r="N322"/>
      <c r="O322"/>
      <c r="P322"/>
      <c r="Q322" s="26"/>
      <c r="R322" s="27"/>
      <c r="S322" s="27"/>
      <c r="T322" s="27"/>
      <c r="U322" s="28"/>
      <c r="V322" s="29"/>
    </row>
    <row r="323" spans="1:23" ht="6.75" hidden="1" customHeight="1">
      <c r="A323" s="33"/>
      <c r="B323" s="32" t="s">
        <v>294</v>
      </c>
      <c r="C323" s="888">
        <f>D324</f>
        <v>1</v>
      </c>
      <c r="D323" s="888"/>
      <c r="E323" t="s">
        <v>295</v>
      </c>
      <c r="F323" s="888">
        <f>D325</f>
        <v>1.38</v>
      </c>
      <c r="G323" s="888"/>
      <c r="H323" s="42" t="s">
        <v>296</v>
      </c>
      <c r="I323" s="887">
        <f>ROUND(C323/F323,2)</f>
        <v>0.72</v>
      </c>
      <c r="J323" s="887"/>
      <c r="K323" s="51"/>
      <c r="L323"/>
      <c r="M323"/>
      <c r="N323"/>
      <c r="O323"/>
      <c r="P323"/>
      <c r="Q323" s="26"/>
      <c r="R323" s="27"/>
      <c r="S323" s="27"/>
      <c r="T323" s="27"/>
      <c r="U323" s="28"/>
      <c r="V323" s="29"/>
    </row>
    <row r="324" spans="1:23" ht="6.75" hidden="1" customHeight="1">
      <c r="A324" s="33"/>
      <c r="B324"/>
      <c r="C324" s="50" t="s">
        <v>297</v>
      </c>
      <c r="D324" s="888">
        <f>IF(F324=$AB$12,1,INDEX($AB$2:$AE$22,MATCH(F324,$AB$2:$AB$22,),MATCH(L324,$AB$2:$AE$2,)))</f>
        <v>1</v>
      </c>
      <c r="E324" s="888"/>
      <c r="F324" s="888" t="s">
        <v>236</v>
      </c>
      <c r="G324" s="888"/>
      <c r="H324" s="888"/>
      <c r="I324" s="888"/>
      <c r="J324" s="888"/>
      <c r="K324" s="888"/>
      <c r="L324" s="889" t="s">
        <v>218</v>
      </c>
      <c r="M324" s="889"/>
      <c r="N324"/>
      <c r="O324"/>
      <c r="P324"/>
      <c r="Q324" s="26"/>
      <c r="R324" s="27"/>
      <c r="S324" s="27"/>
      <c r="T324" s="27"/>
      <c r="U324" s="28"/>
      <c r="V324" s="29"/>
    </row>
    <row r="325" spans="1:23" ht="6.75" hidden="1" customHeight="1">
      <c r="A325" s="33"/>
      <c r="B325"/>
      <c r="C325" s="50" t="s">
        <v>298</v>
      </c>
      <c r="D325" s="888">
        <f>INDEX($X$2:$AA$21, MATCH(F325,$X$2:$X$21,), MATCH(L325,$X$2:$AA$2,))</f>
        <v>1.38</v>
      </c>
      <c r="E325" s="888"/>
      <c r="F325" s="888" t="s">
        <v>241</v>
      </c>
      <c r="G325" s="888"/>
      <c r="H325" s="888"/>
      <c r="I325" s="888"/>
      <c r="J325" s="888"/>
      <c r="K325" s="888"/>
      <c r="L325" s="889" t="s">
        <v>218</v>
      </c>
      <c r="M325" s="889"/>
      <c r="N325"/>
      <c r="O325"/>
      <c r="P325" s="25"/>
      <c r="Q325" s="26"/>
      <c r="R325" s="27"/>
      <c r="S325" s="27"/>
      <c r="T325" s="27"/>
      <c r="U325" s="28"/>
      <c r="V325" s="29"/>
    </row>
    <row r="326" spans="1:23" ht="6.75" hidden="1" customHeight="1">
      <c r="A326" s="33"/>
      <c r="B326" s="32" t="s">
        <v>299</v>
      </c>
      <c r="C326" s="51">
        <f>INDEX($X$25:$AB$30,MATCH(C320,$X$25:$X$30,0),MATCH(I326,$X$25:$AB$25,0))</f>
        <v>22</v>
      </c>
      <c r="D326"/>
      <c r="E326" s="51"/>
      <c r="F326" t="s">
        <v>300</v>
      </c>
      <c r="G326"/>
      <c r="H326"/>
      <c r="I326" s="888">
        <v>180</v>
      </c>
      <c r="J326" s="888"/>
      <c r="K326" t="s">
        <v>301</v>
      </c>
      <c r="L326"/>
      <c r="O326"/>
      <c r="P326" s="25"/>
      <c r="Q326" s="26"/>
      <c r="R326" s="27"/>
      <c r="S326" s="27"/>
      <c r="T326" s="27"/>
      <c r="U326" s="28"/>
      <c r="V326" s="29"/>
    </row>
    <row r="327" spans="1:23" ht="6.75" hidden="1" customHeight="1">
      <c r="A327" s="33"/>
      <c r="B327" s="25" t="s">
        <v>302</v>
      </c>
      <c r="C327" t="str">
        <f>"3,600 × "&amp;C320&amp;" × "&amp;C321&amp;" × "&amp;I323&amp;" × "&amp;C322&amp;" / "&amp;C326&amp;" ="</f>
        <v>3,600 × 0.7 × 0.7 × 0.72 × 0.55 / 22 =</v>
      </c>
      <c r="D327"/>
      <c r="E327"/>
      <c r="F327"/>
      <c r="G327"/>
      <c r="H327"/>
      <c r="I327"/>
      <c r="J327"/>
      <c r="K327"/>
      <c r="N327" s="887">
        <f>ROUND(3600*C320*C321*I323*C322/C326,2)</f>
        <v>31.75</v>
      </c>
      <c r="O327" s="887"/>
      <c r="P327" s="25"/>
      <c r="Q327" s="26"/>
      <c r="R327" s="27"/>
      <c r="S327" s="27"/>
      <c r="T327" s="27"/>
      <c r="U327" s="28"/>
      <c r="V327" s="29"/>
    </row>
    <row r="328" spans="1:23" ht="6.75" hidden="1" customHeight="1">
      <c r="A328" s="33"/>
      <c r="B328" s="25"/>
      <c r="C328" s="25"/>
      <c r="D328" s="25"/>
      <c r="E328" s="25"/>
      <c r="F328" s="25"/>
      <c r="G328" s="25"/>
      <c r="H328" s="25"/>
      <c r="I328" s="25"/>
      <c r="J328" s="25"/>
      <c r="K328" s="25"/>
      <c r="L328" s="25"/>
      <c r="M328" s="25"/>
      <c r="N328" s="25"/>
      <c r="O328" s="25"/>
      <c r="P328" s="25"/>
      <c r="Q328" s="26"/>
      <c r="R328" s="27"/>
      <c r="S328" s="27"/>
      <c r="T328" s="27"/>
      <c r="U328" s="28"/>
      <c r="V328" s="29"/>
    </row>
    <row r="329" spans="1:23" ht="6.75" hidden="1" customHeight="1">
      <c r="A329" s="33"/>
      <c r="B329" s="25" t="s">
        <v>206</v>
      </c>
      <c r="C329" s="25"/>
      <c r="D329" s="25"/>
      <c r="E329" s="894">
        <v>18855</v>
      </c>
      <c r="F329" s="894"/>
      <c r="G329" s="894"/>
      <c r="H329" s="36" t="s">
        <v>303</v>
      </c>
      <c r="I329" s="887">
        <f>N327</f>
        <v>31.75</v>
      </c>
      <c r="J329" s="887"/>
      <c r="K329"/>
      <c r="P329" s="52"/>
      <c r="Q329" s="26"/>
      <c r="R329" s="27">
        <f>ROUND(E329/I329,1)</f>
        <v>593.9</v>
      </c>
      <c r="S329" s="27"/>
      <c r="T329" s="27"/>
      <c r="U329" s="28"/>
      <c r="V329" s="29"/>
    </row>
    <row r="330" spans="1:23" ht="6.75" hidden="1" customHeight="1">
      <c r="A330" s="33"/>
      <c r="B330" s="25" t="s">
        <v>15</v>
      </c>
      <c r="C330" s="25"/>
      <c r="D330" s="25"/>
      <c r="E330" s="894">
        <v>38972</v>
      </c>
      <c r="F330" s="894"/>
      <c r="G330" s="894"/>
      <c r="H330" s="36" t="s">
        <v>303</v>
      </c>
      <c r="I330" s="887">
        <f>N327</f>
        <v>31.75</v>
      </c>
      <c r="J330" s="887"/>
      <c r="K330"/>
      <c r="P330" s="52"/>
      <c r="Q330" s="26">
        <f>INT(SUM(R329:V331))</f>
        <v>2489</v>
      </c>
      <c r="R330" s="27"/>
      <c r="S330" s="27"/>
      <c r="T330" s="27">
        <f>ROUND(E330/I330,1)</f>
        <v>1227.5</v>
      </c>
      <c r="U330" s="28"/>
      <c r="V330" s="29"/>
    </row>
    <row r="331" spans="1:23" customFormat="1" ht="6.75" hidden="1" customHeight="1">
      <c r="A331" s="33"/>
      <c r="B331" s="25" t="s">
        <v>207</v>
      </c>
      <c r="C331" s="25"/>
      <c r="D331" s="25"/>
      <c r="E331" s="894">
        <v>21214</v>
      </c>
      <c r="F331" s="894"/>
      <c r="G331" s="894"/>
      <c r="H331" s="36" t="s">
        <v>303</v>
      </c>
      <c r="I331" s="887">
        <f>N327</f>
        <v>31.75</v>
      </c>
      <c r="J331" s="887"/>
      <c r="L331" s="17"/>
      <c r="M331" s="17"/>
      <c r="N331" s="17"/>
      <c r="O331" s="17"/>
      <c r="P331" s="52"/>
      <c r="Q331" s="26"/>
      <c r="R331" s="27"/>
      <c r="S331" s="27"/>
      <c r="T331" s="27"/>
      <c r="U331" s="28"/>
      <c r="V331" s="29">
        <f>ROUND(E331/I331,1)</f>
        <v>668.2</v>
      </c>
      <c r="W331" s="30"/>
    </row>
    <row r="332" spans="1:23" customFormat="1" ht="6.75" hidden="1" customHeight="1">
      <c r="A332" s="33"/>
      <c r="B332" s="25"/>
      <c r="C332" s="25"/>
      <c r="D332" s="25"/>
      <c r="E332" s="32"/>
      <c r="F332" s="32"/>
      <c r="G332" s="34"/>
      <c r="J332" s="34"/>
      <c r="M332" s="25"/>
      <c r="N332" s="25"/>
      <c r="O332" s="25"/>
      <c r="P332" s="25"/>
      <c r="Q332" s="26"/>
      <c r="R332" s="27"/>
      <c r="S332" s="27"/>
      <c r="T332" s="27"/>
      <c r="U332" s="28"/>
      <c r="V332" s="29"/>
      <c r="W332" s="30"/>
    </row>
    <row r="333" spans="1:23" customFormat="1" ht="6.75" hidden="1" customHeight="1">
      <c r="A333" s="33"/>
      <c r="B333" s="25"/>
      <c r="C333" s="25"/>
      <c r="D333" s="25"/>
      <c r="E333" s="32"/>
      <c r="F333" s="32"/>
      <c r="G333" s="34"/>
      <c r="J333" s="34"/>
      <c r="M333" s="25"/>
      <c r="N333" s="25"/>
      <c r="O333" s="25"/>
      <c r="P333" s="25"/>
      <c r="Q333" s="26"/>
      <c r="R333" s="27"/>
      <c r="S333" s="27"/>
      <c r="T333" s="27"/>
      <c r="U333" s="28"/>
      <c r="V333" s="29"/>
      <c r="W333" s="30"/>
    </row>
    <row r="334" spans="1:23" customFormat="1" ht="6.75" hidden="1" customHeight="1">
      <c r="A334" s="33"/>
      <c r="B334" s="25"/>
      <c r="C334" s="25"/>
      <c r="D334" s="25"/>
      <c r="E334" s="32"/>
      <c r="F334" s="32"/>
      <c r="G334" s="34"/>
      <c r="J334" s="34"/>
      <c r="M334" s="25"/>
      <c r="N334" s="25"/>
      <c r="O334" s="25"/>
      <c r="P334" s="25"/>
      <c r="Q334" s="26"/>
      <c r="R334" s="27"/>
      <c r="S334" s="27"/>
      <c r="T334" s="27"/>
      <c r="U334" s="28"/>
      <c r="V334" s="29"/>
      <c r="W334" s="30"/>
    </row>
    <row r="335" spans="1:23" customFormat="1" ht="6.75" hidden="1" customHeight="1">
      <c r="A335" s="33"/>
      <c r="B335" s="25"/>
      <c r="C335" s="25"/>
      <c r="D335" s="25"/>
      <c r="E335" s="32"/>
      <c r="F335" s="32"/>
      <c r="G335" s="34"/>
      <c r="J335" s="34"/>
      <c r="M335" s="25"/>
      <c r="N335" s="25"/>
      <c r="O335" s="25"/>
      <c r="P335" s="25"/>
      <c r="Q335" s="26"/>
      <c r="R335" s="27"/>
      <c r="S335" s="27"/>
      <c r="T335" s="27"/>
      <c r="U335" s="28"/>
      <c r="V335" s="29"/>
      <c r="W335" s="30"/>
    </row>
    <row r="336" spans="1:23" customFormat="1" ht="6.75" hidden="1" customHeight="1">
      <c r="A336" s="33"/>
      <c r="B336" s="25"/>
      <c r="C336" s="25"/>
      <c r="D336" s="25"/>
      <c r="E336" s="32"/>
      <c r="F336" s="32"/>
      <c r="G336" s="34"/>
      <c r="J336" s="34"/>
      <c r="M336" s="25"/>
      <c r="N336" s="25"/>
      <c r="O336" s="25"/>
      <c r="P336" s="25"/>
      <c r="Q336" s="26"/>
      <c r="R336" s="27"/>
      <c r="S336" s="27"/>
      <c r="T336" s="27"/>
      <c r="U336" s="28"/>
      <c r="V336" s="29"/>
      <c r="W336" s="30"/>
    </row>
    <row r="337" spans="1:23" customFormat="1" ht="6.75" hidden="1" customHeight="1">
      <c r="A337" s="33"/>
      <c r="B337" s="25"/>
      <c r="C337" s="25"/>
      <c r="D337" s="25"/>
      <c r="E337" s="32"/>
      <c r="F337" s="32"/>
      <c r="G337" s="34"/>
      <c r="J337" s="34"/>
      <c r="M337" s="25"/>
      <c r="N337" s="25"/>
      <c r="O337" s="25"/>
      <c r="P337" s="25"/>
      <c r="Q337" s="26"/>
      <c r="R337" s="27"/>
      <c r="S337" s="27"/>
      <c r="T337" s="27"/>
      <c r="U337" s="28"/>
      <c r="V337" s="29"/>
      <c r="W337" s="30"/>
    </row>
    <row r="338" spans="1:23" customFormat="1" ht="6.75" hidden="1" customHeight="1">
      <c r="A338" s="33"/>
      <c r="B338" s="25"/>
      <c r="C338" s="25"/>
      <c r="D338" s="25"/>
      <c r="E338" s="32"/>
      <c r="F338" s="32"/>
      <c r="G338" s="34"/>
      <c r="J338" s="34"/>
      <c r="M338" s="25"/>
      <c r="N338" s="25"/>
      <c r="O338" s="25"/>
      <c r="P338" s="25"/>
      <c r="Q338" s="26"/>
      <c r="R338" s="27"/>
      <c r="S338" s="27"/>
      <c r="T338" s="27"/>
      <c r="U338" s="28"/>
      <c r="V338" s="29"/>
      <c r="W338" s="30"/>
    </row>
    <row r="339" spans="1:23" customFormat="1" ht="6.75" hidden="1" customHeight="1">
      <c r="A339" s="33"/>
      <c r="B339" s="25"/>
      <c r="C339" s="25"/>
      <c r="D339" s="25"/>
      <c r="E339" s="32"/>
      <c r="F339" s="32"/>
      <c r="G339" s="34"/>
      <c r="J339" s="34"/>
      <c r="M339" s="25"/>
      <c r="N339" s="25"/>
      <c r="O339" s="25"/>
      <c r="P339" s="25"/>
      <c r="Q339" s="26"/>
      <c r="R339" s="27"/>
      <c r="S339" s="27"/>
      <c r="T339" s="27"/>
      <c r="U339" s="28"/>
      <c r="V339" s="29"/>
      <c r="W339" s="30"/>
    </row>
    <row r="340" spans="1:23" customFormat="1" ht="6.75" hidden="1" customHeight="1">
      <c r="A340" s="33"/>
      <c r="B340" s="25"/>
      <c r="C340" s="25"/>
      <c r="D340" s="25"/>
      <c r="E340" s="32"/>
      <c r="F340" s="32"/>
      <c r="G340" s="34"/>
      <c r="J340" s="34"/>
      <c r="M340" s="25"/>
      <c r="N340" s="25"/>
      <c r="O340" s="25"/>
      <c r="P340" s="25"/>
      <c r="Q340" s="26"/>
      <c r="R340" s="27"/>
      <c r="S340" s="27"/>
      <c r="T340" s="27"/>
      <c r="U340" s="28"/>
      <c r="V340" s="29"/>
      <c r="W340" s="30"/>
    </row>
    <row r="341" spans="1:23" customFormat="1" ht="6.75" hidden="1" customHeight="1">
      <c r="A341" s="33"/>
      <c r="B341" s="25"/>
      <c r="C341" s="25"/>
      <c r="D341" s="25"/>
      <c r="E341" s="32"/>
      <c r="F341" s="32"/>
      <c r="G341" s="34"/>
      <c r="J341" s="34"/>
      <c r="M341" s="25"/>
      <c r="N341" s="25"/>
      <c r="O341" s="25"/>
      <c r="P341" s="25"/>
      <c r="Q341" s="26"/>
      <c r="R341" s="27"/>
      <c r="S341" s="27"/>
      <c r="T341" s="27"/>
      <c r="U341" s="28"/>
      <c r="V341" s="29"/>
      <c r="W341" s="30"/>
    </row>
    <row r="342" spans="1:23" customFormat="1" ht="6.75" hidden="1" customHeight="1">
      <c r="A342" s="33"/>
      <c r="B342" s="25"/>
      <c r="C342" s="25"/>
      <c r="D342" s="25"/>
      <c r="E342" s="32"/>
      <c r="F342" s="32"/>
      <c r="G342" s="34"/>
      <c r="J342" s="34"/>
      <c r="M342" s="25"/>
      <c r="N342" s="25"/>
      <c r="O342" s="25"/>
      <c r="P342" s="25"/>
      <c r="Q342" s="26"/>
      <c r="R342" s="27"/>
      <c r="S342" s="27"/>
      <c r="T342" s="27"/>
      <c r="U342" s="28"/>
      <c r="V342" s="29"/>
      <c r="W342" s="30"/>
    </row>
    <row r="343" spans="1:23" customFormat="1" ht="6.75" hidden="1" customHeight="1">
      <c r="A343" s="33"/>
      <c r="B343" s="25"/>
      <c r="C343" s="25"/>
      <c r="D343" s="25"/>
      <c r="E343" s="32"/>
      <c r="F343" s="32"/>
      <c r="G343" s="34"/>
      <c r="J343" s="34"/>
      <c r="M343" s="25"/>
      <c r="N343" s="25"/>
      <c r="O343" s="25"/>
      <c r="P343" s="25"/>
      <c r="Q343" s="26"/>
      <c r="R343" s="27"/>
      <c r="S343" s="27"/>
      <c r="T343" s="27"/>
      <c r="U343" s="28"/>
      <c r="V343" s="29"/>
      <c r="W343" s="30"/>
    </row>
    <row r="344" spans="1:23" customFormat="1" ht="6.75" hidden="1" customHeight="1">
      <c r="A344" s="33"/>
      <c r="B344" s="25"/>
      <c r="C344" s="25"/>
      <c r="D344" s="25"/>
      <c r="E344" s="32"/>
      <c r="F344" s="32"/>
      <c r="G344" s="34"/>
      <c r="J344" s="34"/>
      <c r="M344" s="25"/>
      <c r="N344" s="25"/>
      <c r="O344" s="25"/>
      <c r="P344" s="25"/>
      <c r="Q344" s="26"/>
      <c r="R344" s="27"/>
      <c r="S344" s="27"/>
      <c r="T344" s="27"/>
      <c r="U344" s="28"/>
      <c r="V344" s="29"/>
      <c r="W344" s="30"/>
    </row>
    <row r="345" spans="1:23" customFormat="1" ht="6.75" hidden="1" customHeight="1">
      <c r="A345" s="33"/>
      <c r="B345" s="25"/>
      <c r="C345" s="25"/>
      <c r="D345" s="25"/>
      <c r="E345" s="32"/>
      <c r="F345" s="32"/>
      <c r="G345" s="34"/>
      <c r="J345" s="34"/>
      <c r="M345" s="25"/>
      <c r="N345" s="25"/>
      <c r="O345" s="25"/>
      <c r="P345" s="25"/>
      <c r="Q345" s="26"/>
      <c r="R345" s="27"/>
      <c r="S345" s="27"/>
      <c r="T345" s="27"/>
      <c r="U345" s="28"/>
      <c r="V345" s="29"/>
      <c r="W345" s="30"/>
    </row>
    <row r="346" spans="1:23" customFormat="1" ht="6.75" hidden="1" customHeight="1">
      <c r="A346" s="33"/>
      <c r="B346" s="25"/>
      <c r="C346" s="25"/>
      <c r="D346" s="25"/>
      <c r="E346" s="32"/>
      <c r="F346" s="32"/>
      <c r="G346" s="34"/>
      <c r="J346" s="34"/>
      <c r="M346" s="25"/>
      <c r="N346" s="25"/>
      <c r="O346" s="25"/>
      <c r="P346" s="25"/>
      <c r="Q346" s="26"/>
      <c r="R346" s="27"/>
      <c r="S346" s="27"/>
      <c r="T346" s="27"/>
      <c r="U346" s="28"/>
      <c r="V346" s="29"/>
      <c r="W346" s="30"/>
    </row>
    <row r="347" spans="1:23" customFormat="1" ht="6.75" hidden="1" customHeight="1">
      <c r="A347" s="33"/>
      <c r="B347" s="25"/>
      <c r="C347" s="25"/>
      <c r="D347" s="25"/>
      <c r="E347" s="32"/>
      <c r="F347" s="32"/>
      <c r="G347" s="34"/>
      <c r="J347" s="34"/>
      <c r="M347" s="25"/>
      <c r="N347" s="25"/>
      <c r="O347" s="25"/>
      <c r="P347" s="25"/>
      <c r="Q347" s="26"/>
      <c r="R347" s="27"/>
      <c r="S347" s="27"/>
      <c r="T347" s="27"/>
      <c r="U347" s="28"/>
      <c r="V347" s="29"/>
      <c r="W347" s="30"/>
    </row>
    <row r="348" spans="1:23" customFormat="1" ht="6.75" hidden="1" customHeight="1">
      <c r="A348" s="33"/>
      <c r="B348" s="25"/>
      <c r="C348" s="25"/>
      <c r="D348" s="25"/>
      <c r="E348" s="32"/>
      <c r="F348" s="32"/>
      <c r="G348" s="34"/>
      <c r="J348" s="34"/>
      <c r="M348" s="25"/>
      <c r="N348" s="25"/>
      <c r="O348" s="25"/>
      <c r="P348" s="25"/>
      <c r="Q348" s="26"/>
      <c r="R348" s="27"/>
      <c r="S348" s="27"/>
      <c r="T348" s="27"/>
      <c r="U348" s="28"/>
      <c r="V348" s="29"/>
      <c r="W348" s="30"/>
    </row>
    <row r="349" spans="1:23" customFormat="1" ht="6.75" hidden="1" customHeight="1">
      <c r="A349" s="33"/>
      <c r="B349" s="25"/>
      <c r="C349" s="25"/>
      <c r="D349" s="25"/>
      <c r="E349" s="32"/>
      <c r="F349" s="32"/>
      <c r="G349" s="34"/>
      <c r="J349" s="34"/>
      <c r="M349" s="25"/>
      <c r="N349" s="25"/>
      <c r="O349" s="25"/>
      <c r="P349" s="25"/>
      <c r="Q349" s="26"/>
      <c r="R349" s="27"/>
      <c r="S349" s="27"/>
      <c r="T349" s="27"/>
      <c r="U349" s="28"/>
      <c r="V349" s="29"/>
      <c r="W349" s="30"/>
    </row>
    <row r="350" spans="1:23" customFormat="1" ht="6.75" hidden="1" customHeight="1">
      <c r="A350" s="33"/>
      <c r="B350" s="25"/>
      <c r="C350" s="25"/>
      <c r="D350" s="25"/>
      <c r="E350" s="32"/>
      <c r="F350" s="32"/>
      <c r="G350" s="34"/>
      <c r="J350" s="34"/>
      <c r="M350" s="25"/>
      <c r="N350" s="25"/>
      <c r="O350" s="25"/>
      <c r="P350" s="25"/>
      <c r="Q350" s="26"/>
      <c r="R350" s="27"/>
      <c r="S350" s="27"/>
      <c r="T350" s="27"/>
      <c r="U350" s="28"/>
      <c r="V350" s="29"/>
      <c r="W350" s="30"/>
    </row>
    <row r="351" spans="1:23" customFormat="1" ht="6.75" hidden="1" customHeight="1">
      <c r="A351" s="33"/>
      <c r="B351" s="25"/>
      <c r="C351" s="25"/>
      <c r="D351" s="25"/>
      <c r="E351" s="32"/>
      <c r="F351" s="32"/>
      <c r="G351" s="34"/>
      <c r="J351" s="34"/>
      <c r="M351" s="25"/>
      <c r="N351" s="25"/>
      <c r="O351" s="25"/>
      <c r="P351" s="25"/>
      <c r="Q351" s="26"/>
      <c r="R351" s="27"/>
      <c r="S351" s="27"/>
      <c r="T351" s="27"/>
      <c r="U351" s="28"/>
      <c r="V351" s="29"/>
      <c r="W351" s="30"/>
    </row>
    <row r="352" spans="1:23" customFormat="1" ht="6.75" hidden="1" customHeight="1">
      <c r="A352" s="33"/>
      <c r="B352" s="25"/>
      <c r="C352" s="25"/>
      <c r="D352" s="25"/>
      <c r="E352" s="32"/>
      <c r="F352" s="32"/>
      <c r="G352" s="34"/>
      <c r="J352" s="34"/>
      <c r="M352" s="25"/>
      <c r="N352" s="25"/>
      <c r="O352" s="25"/>
      <c r="P352" s="25"/>
      <c r="Q352" s="26"/>
      <c r="R352" s="27"/>
      <c r="S352" s="27"/>
      <c r="T352" s="27"/>
      <c r="U352" s="28"/>
      <c r="V352" s="29"/>
      <c r="W352" s="30"/>
    </row>
    <row r="353" spans="1:24" customFormat="1" ht="6.75" hidden="1" customHeight="1">
      <c r="A353" s="33"/>
      <c r="B353" s="25"/>
      <c r="C353" s="25"/>
      <c r="D353" s="25"/>
      <c r="E353" s="32"/>
      <c r="F353" s="32"/>
      <c r="G353" s="34"/>
      <c r="J353" s="34"/>
      <c r="M353" s="25"/>
      <c r="N353" s="25"/>
      <c r="O353" s="25"/>
      <c r="P353" s="25"/>
      <c r="Q353" s="26"/>
      <c r="R353" s="27"/>
      <c r="S353" s="27"/>
      <c r="T353" s="27"/>
      <c r="U353" s="28"/>
      <c r="V353" s="29"/>
      <c r="W353" s="30"/>
    </row>
    <row r="354" spans="1:24" customFormat="1" ht="6.75" hidden="1" customHeight="1">
      <c r="A354" s="33"/>
      <c r="B354" s="25"/>
      <c r="C354" s="25"/>
      <c r="D354" s="25"/>
      <c r="E354" s="32"/>
      <c r="F354" s="32"/>
      <c r="G354" s="34"/>
      <c r="J354" s="34"/>
      <c r="M354" s="25"/>
      <c r="N354" s="25"/>
      <c r="O354" s="25"/>
      <c r="P354" s="25"/>
      <c r="Q354" s="26"/>
      <c r="R354" s="27"/>
      <c r="S354" s="27"/>
      <c r="T354" s="27"/>
      <c r="U354" s="28"/>
      <c r="V354" s="29"/>
      <c r="W354" s="30"/>
    </row>
    <row r="355" spans="1:24" customFormat="1" ht="6.75" hidden="1" customHeight="1">
      <c r="A355" s="33"/>
      <c r="B355" s="25"/>
      <c r="C355" s="25"/>
      <c r="D355" s="25"/>
      <c r="E355" s="32"/>
      <c r="F355" s="32"/>
      <c r="G355" s="34"/>
      <c r="J355" s="34"/>
      <c r="M355" s="25"/>
      <c r="N355" s="25"/>
      <c r="O355" s="25"/>
      <c r="P355" s="25"/>
      <c r="Q355" s="26"/>
      <c r="R355" s="27"/>
      <c r="S355" s="27"/>
      <c r="T355" s="27"/>
      <c r="U355" s="28"/>
      <c r="V355" s="29"/>
      <c r="W355" s="30"/>
    </row>
    <row r="356" spans="1:24" customFormat="1" ht="6.75" hidden="1" customHeight="1">
      <c r="A356" s="33"/>
      <c r="B356" s="25"/>
      <c r="C356" s="25"/>
      <c r="D356" s="25"/>
      <c r="E356" s="32"/>
      <c r="F356" s="32"/>
      <c r="G356" s="34"/>
      <c r="J356" s="34"/>
      <c r="M356" s="25"/>
      <c r="N356" s="25"/>
      <c r="O356" s="25"/>
      <c r="P356" s="25"/>
      <c r="Q356" s="26"/>
      <c r="R356" s="27"/>
      <c r="S356" s="27"/>
      <c r="T356" s="27"/>
      <c r="U356" s="28"/>
      <c r="V356" s="29"/>
      <c r="W356" s="30"/>
    </row>
    <row r="357" spans="1:24" customFormat="1" ht="6.75" hidden="1" customHeight="1">
      <c r="A357" s="33"/>
      <c r="B357" s="25"/>
      <c r="C357" s="25"/>
      <c r="D357" s="25"/>
      <c r="E357" s="32"/>
      <c r="F357" s="32"/>
      <c r="G357" s="34"/>
      <c r="J357" s="34"/>
      <c r="M357" s="25"/>
      <c r="N357" s="25"/>
      <c r="O357" s="25"/>
      <c r="P357" s="25"/>
      <c r="Q357" s="26"/>
      <c r="R357" s="27"/>
      <c r="S357" s="27"/>
      <c r="T357" s="27"/>
      <c r="U357" s="28"/>
      <c r="V357" s="29"/>
      <c r="W357" s="30"/>
    </row>
    <row r="358" spans="1:24" customFormat="1" ht="6.75" hidden="1" customHeight="1">
      <c r="A358" s="33"/>
      <c r="B358" s="25"/>
      <c r="C358" s="25"/>
      <c r="D358" s="25"/>
      <c r="E358" s="32"/>
      <c r="F358" s="32"/>
      <c r="G358" s="34"/>
      <c r="J358" s="34"/>
      <c r="M358" s="25"/>
      <c r="N358" s="25"/>
      <c r="O358" s="25"/>
      <c r="P358" s="25"/>
      <c r="Q358" s="26"/>
      <c r="R358" s="27"/>
      <c r="S358" s="27"/>
      <c r="T358" s="27"/>
      <c r="U358" s="28"/>
      <c r="V358" s="29"/>
      <c r="W358" s="30"/>
    </row>
    <row r="359" spans="1:24" customFormat="1" ht="6.75" hidden="1" customHeight="1">
      <c r="A359" s="33"/>
      <c r="B359" s="25"/>
      <c r="C359" s="25"/>
      <c r="D359" s="25"/>
      <c r="E359" s="32"/>
      <c r="F359" s="32"/>
      <c r="G359" s="34"/>
      <c r="J359" s="34"/>
      <c r="M359" s="25"/>
      <c r="N359" s="25"/>
      <c r="O359" s="25"/>
      <c r="P359" s="25"/>
      <c r="Q359" s="26"/>
      <c r="R359" s="27"/>
      <c r="S359" s="27"/>
      <c r="T359" s="27"/>
      <c r="U359" s="28"/>
      <c r="V359" s="29"/>
      <c r="W359" s="30"/>
    </row>
    <row r="360" spans="1:24" ht="6.75" hidden="1" customHeight="1" thickBot="1">
      <c r="A360" s="54"/>
      <c r="B360" s="44"/>
      <c r="C360" s="44"/>
      <c r="D360" s="44"/>
      <c r="E360" s="65"/>
      <c r="F360" s="65"/>
      <c r="G360" s="66"/>
      <c r="H360" s="67"/>
      <c r="I360" s="67"/>
      <c r="J360" s="66"/>
      <c r="K360" s="67"/>
      <c r="L360" s="67"/>
      <c r="M360" s="44"/>
      <c r="N360" s="44"/>
      <c r="O360" s="44"/>
      <c r="P360" s="44"/>
      <c r="Q360" s="45"/>
      <c r="R360" s="46"/>
      <c r="S360" s="46"/>
      <c r="T360" s="46"/>
      <c r="U360" s="47"/>
      <c r="V360" s="48"/>
    </row>
    <row r="361" spans="1:24" customFormat="1" ht="6.75" hidden="1" customHeight="1">
      <c r="A361" s="10" t="s">
        <v>205</v>
      </c>
      <c r="B361" s="11"/>
      <c r="C361" s="11"/>
      <c r="D361" s="11"/>
      <c r="E361" s="11"/>
      <c r="F361" s="11"/>
      <c r="G361" s="11"/>
      <c r="H361" s="11"/>
      <c r="I361" s="11"/>
      <c r="J361" s="11"/>
      <c r="K361" s="11"/>
      <c r="L361" s="11"/>
      <c r="M361" s="11"/>
      <c r="N361" s="11"/>
      <c r="O361" s="11"/>
      <c r="P361" s="11"/>
      <c r="Q361" s="12" t="s">
        <v>20</v>
      </c>
      <c r="R361" s="13" t="s">
        <v>206</v>
      </c>
      <c r="S361" s="13"/>
      <c r="T361" s="13" t="s">
        <v>15</v>
      </c>
      <c r="U361" s="14"/>
      <c r="V361" s="15" t="s">
        <v>207</v>
      </c>
    </row>
    <row r="362" spans="1:24" customFormat="1" ht="6.75" hidden="1" customHeight="1" thickBot="1">
      <c r="A362" s="18" t="s">
        <v>211</v>
      </c>
      <c r="C362" t="s">
        <v>346</v>
      </c>
      <c r="N362" s="890" t="s">
        <v>325</v>
      </c>
      <c r="O362" s="890"/>
      <c r="P362" t="s">
        <v>215</v>
      </c>
      <c r="Q362" s="19">
        <f>SUM(R362,T362,V362)</f>
        <v>197022</v>
      </c>
      <c r="R362" s="20">
        <f>R472</f>
        <v>10900</v>
      </c>
      <c r="S362" s="20">
        <f>INT(SUM(S363:S494))</f>
        <v>0</v>
      </c>
      <c r="T362" s="20">
        <f>T472</f>
        <v>128662</v>
      </c>
      <c r="U362" s="21">
        <f>U472</f>
        <v>0</v>
      </c>
      <c r="V362" s="22">
        <f>V472</f>
        <v>57460</v>
      </c>
    </row>
    <row r="363" spans="1:24" customFormat="1" ht="6.75" hidden="1" customHeight="1" thickTop="1">
      <c r="A363" s="24"/>
      <c r="B363" s="25"/>
      <c r="C363" s="25"/>
      <c r="D363" s="25"/>
      <c r="E363" s="25"/>
      <c r="F363" s="25"/>
      <c r="G363" s="25"/>
      <c r="H363" s="25"/>
      <c r="I363" s="25"/>
      <c r="J363" s="25"/>
      <c r="K363" s="25"/>
      <c r="L363" s="25"/>
      <c r="M363" s="25"/>
      <c r="N363" s="25"/>
      <c r="O363" s="25"/>
      <c r="P363" s="25"/>
      <c r="Q363" s="26"/>
      <c r="R363" s="27"/>
      <c r="S363" s="27"/>
      <c r="T363" s="27"/>
      <c r="U363" s="28"/>
      <c r="V363" s="29"/>
    </row>
    <row r="364" spans="1:24" customFormat="1" ht="6.75" hidden="1" customHeight="1">
      <c r="A364" s="24"/>
      <c r="B364" s="25" t="s">
        <v>347</v>
      </c>
      <c r="C364" s="25"/>
      <c r="D364" s="25"/>
      <c r="E364" s="68"/>
      <c r="F364" s="900">
        <v>2.0699999999999998</v>
      </c>
      <c r="G364" s="900"/>
      <c r="H364" s="25" t="s">
        <v>325</v>
      </c>
      <c r="I364" s="25"/>
      <c r="J364" s="25" t="s">
        <v>348</v>
      </c>
      <c r="K364" s="25"/>
      <c r="L364" s="68"/>
      <c r="M364" s="900">
        <v>1.42</v>
      </c>
      <c r="N364" s="900"/>
      <c r="O364" s="25" t="s">
        <v>325</v>
      </c>
      <c r="P364" s="25"/>
      <c r="Q364" s="26"/>
      <c r="R364" s="27"/>
      <c r="S364" s="27"/>
      <c r="T364" s="27"/>
      <c r="U364" s="28"/>
      <c r="V364" s="29"/>
    </row>
    <row r="365" spans="1:24" customFormat="1" ht="6.75" hidden="1" customHeight="1">
      <c r="A365" s="24"/>
      <c r="B365" s="25" t="s">
        <v>349</v>
      </c>
      <c r="C365" s="25"/>
      <c r="D365" s="902">
        <v>30</v>
      </c>
      <c r="E365" s="902"/>
      <c r="F365" s="68" t="s">
        <v>325</v>
      </c>
      <c r="G365" s="68"/>
      <c r="H365" s="25"/>
      <c r="I365" s="25"/>
      <c r="J365" s="25"/>
      <c r="K365" s="25"/>
      <c r="L365" s="68"/>
      <c r="M365" s="68"/>
      <c r="N365" s="68"/>
      <c r="O365" s="25"/>
      <c r="P365" s="25"/>
      <c r="Q365" s="26"/>
      <c r="R365" s="27"/>
      <c r="S365" s="27"/>
      <c r="T365" s="27"/>
      <c r="U365" s="28"/>
      <c r="V365" s="29"/>
    </row>
    <row r="366" spans="1:24" customFormat="1" ht="6.75" hidden="1" customHeight="1">
      <c r="A366" s="69" t="s">
        <v>305</v>
      </c>
      <c r="B366" s="25" t="s">
        <v>350</v>
      </c>
      <c r="C366" s="25"/>
      <c r="D366" s="25"/>
      <c r="E366" s="25"/>
      <c r="F366" s="25"/>
      <c r="G366" s="25"/>
      <c r="H366" s="25"/>
      <c r="I366" s="25"/>
      <c r="J366" s="25"/>
      <c r="K366" s="25"/>
      <c r="L366" s="25"/>
      <c r="M366" s="25"/>
      <c r="N366" s="25"/>
      <c r="O366" s="25"/>
      <c r="P366" s="25"/>
      <c r="Q366" s="26"/>
      <c r="R366" s="27"/>
      <c r="S366" s="27"/>
      <c r="T366" s="27"/>
      <c r="U366" s="28"/>
      <c r="V366" s="29"/>
    </row>
    <row r="367" spans="1:24" customFormat="1" ht="6.75" hidden="1" customHeight="1">
      <c r="A367" s="33" t="s">
        <v>351</v>
      </c>
      <c r="B367" s="25" t="s">
        <v>352</v>
      </c>
      <c r="C367" s="25"/>
      <c r="D367" s="17"/>
      <c r="E367" s="55"/>
      <c r="F367" s="17"/>
      <c r="G367" s="17"/>
      <c r="H367" s="17"/>
      <c r="I367" s="49" t="s">
        <v>289</v>
      </c>
      <c r="J367" s="891">
        <v>0.4</v>
      </c>
      <c r="K367" s="891"/>
      <c r="L367" s="25" t="s">
        <v>290</v>
      </c>
      <c r="M367" s="25"/>
      <c r="N367" s="25"/>
      <c r="O367" s="25"/>
      <c r="P367" s="25"/>
      <c r="Q367" s="26"/>
      <c r="R367" s="27"/>
      <c r="S367" s="27"/>
      <c r="T367" s="27"/>
      <c r="U367" s="28"/>
      <c r="V367" s="29"/>
      <c r="X367" s="56"/>
    </row>
    <row r="368" spans="1:24" customFormat="1" ht="6.75" hidden="1" customHeight="1">
      <c r="A368" s="33"/>
      <c r="B368" s="32" t="s">
        <v>291</v>
      </c>
      <c r="C368" s="887">
        <f>J367</f>
        <v>0.4</v>
      </c>
      <c r="D368" s="887"/>
      <c r="E368" s="25"/>
      <c r="Q368" s="26"/>
      <c r="R368" s="27"/>
      <c r="S368" s="27"/>
      <c r="T368" s="27"/>
      <c r="U368" s="28"/>
      <c r="V368" s="29"/>
    </row>
    <row r="369" spans="1:24" customFormat="1" ht="6.75" hidden="1" customHeight="1">
      <c r="A369" s="33"/>
      <c r="B369" s="32" t="s">
        <v>292</v>
      </c>
      <c r="C369" s="887">
        <f>VLOOKUP(E369,$AD$26:$AE$29,2,0)</f>
        <v>0.7</v>
      </c>
      <c r="D369" s="887"/>
      <c r="E369" s="888" t="s">
        <v>258</v>
      </c>
      <c r="F369" s="888"/>
      <c r="G369" s="888"/>
      <c r="H369" s="888"/>
      <c r="I369" s="888"/>
      <c r="J369" s="888"/>
      <c r="K369" s="888"/>
      <c r="L369" s="888"/>
      <c r="M369" s="888"/>
      <c r="Q369" s="26"/>
      <c r="R369" s="27"/>
      <c r="S369" s="27"/>
      <c r="T369" s="27"/>
      <c r="U369" s="28"/>
      <c r="V369" s="29"/>
    </row>
    <row r="370" spans="1:24" customFormat="1" ht="6.75" hidden="1" customHeight="1">
      <c r="A370" s="33"/>
      <c r="B370" s="32" t="s">
        <v>293</v>
      </c>
      <c r="C370" s="903">
        <f>INDEX($AG$25:$AJ$28, MATCH(E370,$AG$25:$AG$28,), MATCH(K370,$AG$25:$AJ$25,))</f>
        <v>0.45</v>
      </c>
      <c r="D370" s="903"/>
      <c r="E370" s="888" t="s">
        <v>259</v>
      </c>
      <c r="F370" s="888"/>
      <c r="G370" s="888"/>
      <c r="H370" s="888"/>
      <c r="I370" s="888"/>
      <c r="J370" s="888"/>
      <c r="K370" s="889" t="s">
        <v>253</v>
      </c>
      <c r="L370" s="889"/>
      <c r="Q370" s="26"/>
      <c r="R370" s="27"/>
      <c r="S370" s="27"/>
      <c r="T370" s="27"/>
      <c r="U370" s="28"/>
      <c r="V370" s="29"/>
    </row>
    <row r="371" spans="1:24" customFormat="1" ht="6.75" hidden="1" customHeight="1">
      <c r="A371" s="33"/>
      <c r="B371" s="32" t="s">
        <v>294</v>
      </c>
      <c r="C371" s="901">
        <f>D372</f>
        <v>0.95</v>
      </c>
      <c r="D371" s="901"/>
      <c r="E371" s="25" t="s">
        <v>295</v>
      </c>
      <c r="F371" s="888">
        <f>D373</f>
        <v>1.38</v>
      </c>
      <c r="G371" s="888"/>
      <c r="H371" s="42" t="s">
        <v>296</v>
      </c>
      <c r="I371" s="887">
        <f>ROUND(C371/F371,2)</f>
        <v>0.69</v>
      </c>
      <c r="J371" s="887"/>
      <c r="Q371" s="26"/>
      <c r="R371" s="27"/>
      <c r="S371" s="27"/>
      <c r="T371" s="27"/>
      <c r="U371" s="28"/>
      <c r="V371" s="29"/>
    </row>
    <row r="372" spans="1:24" customFormat="1" ht="6.75" hidden="1" customHeight="1">
      <c r="A372" s="33"/>
      <c r="C372" t="s">
        <v>297</v>
      </c>
      <c r="D372" s="901">
        <f>IF(F372=$AB$12,1,INDEX($AB$2:$AE$22,MATCH(F372,$AB$2:$AB$22,),MATCH(L372,$AB$2:$AE$2,)))</f>
        <v>0.95</v>
      </c>
      <c r="E372" s="901"/>
      <c r="F372" s="888" t="s">
        <v>241</v>
      </c>
      <c r="G372" s="888"/>
      <c r="H372" s="888"/>
      <c r="I372" s="888"/>
      <c r="J372" s="888"/>
      <c r="K372" s="888"/>
      <c r="L372" s="889" t="s">
        <v>218</v>
      </c>
      <c r="M372" s="889"/>
      <c r="Q372" s="26"/>
      <c r="R372" s="27"/>
      <c r="S372" s="27"/>
      <c r="T372" s="27"/>
      <c r="U372" s="28"/>
      <c r="V372" s="29"/>
    </row>
    <row r="373" spans="1:24" customFormat="1" ht="6.75" hidden="1" customHeight="1">
      <c r="A373" s="33"/>
      <c r="C373" s="32" t="s">
        <v>298</v>
      </c>
      <c r="D373" s="901">
        <f>INDEX($X$2:$AA$21, MATCH(F373,$X$2:$X$21,), MATCH(L373,$X$2:$AA$2,))</f>
        <v>1.38</v>
      </c>
      <c r="E373" s="901"/>
      <c r="F373" s="888" t="s">
        <v>241</v>
      </c>
      <c r="G373" s="888"/>
      <c r="H373" s="888"/>
      <c r="I373" s="888"/>
      <c r="J373" s="888"/>
      <c r="K373" s="888"/>
      <c r="L373" s="889" t="s">
        <v>218</v>
      </c>
      <c r="M373" s="889"/>
      <c r="P373" s="25"/>
      <c r="Q373" s="26"/>
      <c r="R373" s="27"/>
      <c r="S373" s="27"/>
      <c r="T373" s="27"/>
      <c r="U373" s="28"/>
      <c r="V373" s="29"/>
    </row>
    <row r="374" spans="1:24" customFormat="1" ht="6.75" hidden="1" customHeight="1">
      <c r="A374" s="33"/>
      <c r="B374" s="32" t="s">
        <v>299</v>
      </c>
      <c r="C374" s="70">
        <f>INDEX($X$25:$AB$30,MATCH(C368,$X$25:$X$30,0),MATCH(I374,$X$25:$AB$25,0))</f>
        <v>20</v>
      </c>
      <c r="D374" s="25"/>
      <c r="E374" s="70"/>
      <c r="F374" s="25" t="s">
        <v>300</v>
      </c>
      <c r="G374" s="25"/>
      <c r="H374" s="25"/>
      <c r="I374" s="888">
        <v>180</v>
      </c>
      <c r="J374" s="888"/>
      <c r="K374" s="25" t="s">
        <v>301</v>
      </c>
      <c r="L374" s="25"/>
      <c r="M374" s="17"/>
      <c r="N374" s="17"/>
      <c r="O374" s="25"/>
      <c r="P374" s="25"/>
      <c r="Q374" s="26"/>
      <c r="R374" s="27"/>
      <c r="S374" s="27"/>
      <c r="T374" s="27"/>
      <c r="U374" s="28"/>
      <c r="V374" s="29"/>
    </row>
    <row r="375" spans="1:24" customFormat="1" ht="6.75" hidden="1" customHeight="1">
      <c r="A375" s="33"/>
      <c r="B375" s="25" t="s">
        <v>302</v>
      </c>
      <c r="C375" s="25" t="str">
        <f>"3,600 × "&amp;C368&amp;" × "&amp;C369&amp;" × "&amp;I371&amp;" × "&amp;C370&amp;" / "&amp;C374&amp;" ="</f>
        <v>3,600 × 0.4 × 0.7 × 0.69 × 0.45 / 20 =</v>
      </c>
      <c r="D375" s="25"/>
      <c r="E375" s="25"/>
      <c r="F375" s="25"/>
      <c r="G375" s="25"/>
      <c r="H375" s="25"/>
      <c r="I375" s="25"/>
      <c r="J375" s="25"/>
      <c r="K375" s="25"/>
      <c r="L375" s="17"/>
      <c r="M375" s="887">
        <f>ROUND(3600*C368*C369*I371*C370/C374,2)</f>
        <v>15.65</v>
      </c>
      <c r="N375" s="887"/>
      <c r="O375" s="25" t="s">
        <v>340</v>
      </c>
      <c r="P375" s="25"/>
      <c r="Q375" s="26"/>
      <c r="R375" s="27"/>
      <c r="S375" s="27"/>
      <c r="T375" s="27"/>
      <c r="U375" s="28"/>
      <c r="V375" s="29"/>
    </row>
    <row r="376" spans="1:24" customFormat="1" ht="6.75" hidden="1" customHeight="1">
      <c r="A376" s="33"/>
      <c r="B376" s="25"/>
      <c r="C376" s="25"/>
      <c r="D376" s="25"/>
      <c r="E376" s="25"/>
      <c r="F376" s="25"/>
      <c r="G376" s="25"/>
      <c r="H376" s="25"/>
      <c r="I376" s="25"/>
      <c r="J376" s="25"/>
      <c r="K376" s="25"/>
      <c r="L376" s="25"/>
      <c r="M376" s="17"/>
      <c r="N376" s="17"/>
      <c r="O376" s="25"/>
      <c r="P376" s="25"/>
      <c r="Q376" s="26"/>
      <c r="R376" s="27"/>
      <c r="S376" s="27"/>
      <c r="T376" s="27"/>
      <c r="U376" s="28"/>
      <c r="V376" s="29"/>
    </row>
    <row r="377" spans="1:24" customFormat="1" ht="6.75" hidden="1" customHeight="1">
      <c r="A377" s="69" t="s">
        <v>353</v>
      </c>
      <c r="B377" s="25" t="s">
        <v>354</v>
      </c>
      <c r="C377" s="25"/>
      <c r="D377" s="25"/>
      <c r="E377" s="25"/>
      <c r="F377" s="25"/>
      <c r="G377" s="25"/>
      <c r="H377" s="25"/>
      <c r="I377" s="25"/>
      <c r="J377" s="25"/>
      <c r="K377" s="25"/>
      <c r="L377" s="25"/>
      <c r="M377" s="17"/>
      <c r="N377" s="17"/>
      <c r="O377" s="25"/>
      <c r="P377" s="25"/>
      <c r="Q377" s="26"/>
      <c r="R377" s="27"/>
      <c r="S377" s="27"/>
      <c r="T377" s="27"/>
      <c r="U377" s="28"/>
      <c r="V377" s="29"/>
      <c r="X377" s="56"/>
    </row>
    <row r="378" spans="1:24" customFormat="1" ht="6.75" hidden="1" customHeight="1">
      <c r="A378" s="33"/>
      <c r="B378" s="25" t="s">
        <v>355</v>
      </c>
      <c r="C378" s="25"/>
      <c r="D378" s="25"/>
      <c r="E378" s="25"/>
      <c r="F378" s="25"/>
      <c r="G378" s="25"/>
      <c r="H378" s="25"/>
      <c r="I378" s="25"/>
      <c r="J378" s="25"/>
      <c r="K378" s="25"/>
      <c r="L378" s="25"/>
      <c r="M378" s="17"/>
      <c r="N378" s="17"/>
      <c r="O378" s="25"/>
      <c r="P378" s="25"/>
      <c r="Q378" s="26"/>
      <c r="R378" s="27"/>
      <c r="S378" s="27"/>
      <c r="T378" s="27"/>
      <c r="U378" s="28"/>
      <c r="V378" s="29"/>
      <c r="X378" s="56"/>
    </row>
    <row r="379" spans="1:24" customFormat="1" ht="6.75" hidden="1" customHeight="1">
      <c r="A379" s="33"/>
      <c r="B379" s="25" t="s">
        <v>356</v>
      </c>
      <c r="C379" s="25"/>
      <c r="D379" s="25"/>
      <c r="E379" s="25"/>
      <c r="F379" s="25"/>
      <c r="G379" s="25" t="str">
        <f>D365&amp;"×"&amp;M364&amp;"×"&amp;F364&amp;"/"&amp;M375&amp;" ="</f>
        <v>30×1.42×2.07/15.65 =</v>
      </c>
      <c r="H379" s="25"/>
      <c r="I379" s="25"/>
      <c r="J379" s="25"/>
      <c r="K379" s="25"/>
      <c r="L379" s="25"/>
      <c r="M379" s="889">
        <f>ROUND(F364*M364*D365/M375,2)</f>
        <v>5.63</v>
      </c>
      <c r="N379" s="889"/>
      <c r="O379" s="25" t="s">
        <v>357</v>
      </c>
      <c r="P379" s="25"/>
      <c r="Q379" s="26"/>
      <c r="R379" s="27"/>
      <c r="S379" s="27"/>
      <c r="T379" s="27"/>
      <c r="U379" s="28"/>
      <c r="V379" s="29"/>
      <c r="X379" s="56"/>
    </row>
    <row r="380" spans="1:24" customFormat="1" ht="6.75" hidden="1" customHeight="1">
      <c r="A380" s="33"/>
      <c r="B380" s="25" t="s">
        <v>358</v>
      </c>
      <c r="C380" s="25"/>
      <c r="D380" s="25"/>
      <c r="E380" s="25"/>
      <c r="F380" s="25"/>
      <c r="G380" s="25"/>
      <c r="H380" s="25" t="str">
        <f>"2*"&amp;D365&amp;"*"&amp;F364&amp;"*"&amp;0.7&amp;"/"&amp;60&amp;" ="</f>
        <v>2*30*2.07*0.7/60 =</v>
      </c>
      <c r="I380" s="25"/>
      <c r="J380" s="25"/>
      <c r="K380" s="25"/>
      <c r="L380" s="25"/>
      <c r="M380" s="889">
        <f>ROUND(2*D365*F364*0.7/60,2)</f>
        <v>1.45</v>
      </c>
      <c r="N380" s="889"/>
      <c r="O380" s="25" t="s">
        <v>357</v>
      </c>
      <c r="P380" s="25"/>
      <c r="Q380" s="26"/>
      <c r="R380" s="27"/>
      <c r="S380" s="27"/>
      <c r="T380" s="27"/>
      <c r="U380" s="28"/>
      <c r="V380" s="29"/>
      <c r="X380" s="56"/>
    </row>
    <row r="381" spans="1:24" customFormat="1" ht="6.75" hidden="1" customHeight="1">
      <c r="A381" s="33"/>
      <c r="B381" s="25" t="s">
        <v>359</v>
      </c>
      <c r="C381" s="25"/>
      <c r="D381" s="25"/>
      <c r="E381" s="25"/>
      <c r="F381" s="25"/>
      <c r="G381" s="25"/>
      <c r="H381" s="25" t="str">
        <f>"2*"&amp;D365&amp;"*"&amp;F364&amp;"*"&amp;4&amp;"/"&amp;60&amp;" ="</f>
        <v>2*30*2.07*4/60 =</v>
      </c>
      <c r="I381" s="25"/>
      <c r="J381" s="25"/>
      <c r="K381" s="25"/>
      <c r="L381" s="25"/>
      <c r="M381" s="889">
        <f>ROUND(2*D365*F364*4/60,2)</f>
        <v>8.2799999999999994</v>
      </c>
      <c r="N381" s="889"/>
      <c r="O381" s="25" t="s">
        <v>357</v>
      </c>
      <c r="P381" s="25"/>
      <c r="Q381" s="26"/>
      <c r="R381" s="27"/>
      <c r="S381" s="27"/>
      <c r="T381" s="27"/>
      <c r="U381" s="28"/>
      <c r="V381" s="29"/>
      <c r="X381" s="56"/>
    </row>
    <row r="382" spans="1:24" customFormat="1" ht="6.75" hidden="1" customHeight="1">
      <c r="A382" s="33"/>
      <c r="B382" s="25" t="s">
        <v>360</v>
      </c>
      <c r="C382" s="25"/>
      <c r="D382" s="25" t="str">
        <f>M379&amp;"+"&amp;M380&amp;"+"&amp;M381&amp;" ="</f>
        <v>5.63+1.45+8.28 =</v>
      </c>
      <c r="E382" s="25"/>
      <c r="F382" s="25"/>
      <c r="G382" s="25"/>
      <c r="H382" s="25"/>
      <c r="I382" s="900">
        <f>M379+M380+M381</f>
        <v>15.36</v>
      </c>
      <c r="J382" s="900"/>
      <c r="K382" s="25"/>
      <c r="L382" s="25"/>
      <c r="M382" s="17"/>
      <c r="N382" s="17"/>
      <c r="O382" s="25"/>
      <c r="P382" s="25"/>
      <c r="Q382" s="26"/>
      <c r="R382" s="27"/>
      <c r="S382" s="27"/>
      <c r="T382" s="27"/>
      <c r="U382" s="28"/>
      <c r="V382" s="29"/>
      <c r="X382" s="56"/>
    </row>
    <row r="383" spans="1:24" customFormat="1" ht="6.75" hidden="1" customHeight="1">
      <c r="A383" s="33"/>
      <c r="B383" s="25"/>
      <c r="C383" s="25"/>
      <c r="D383" s="25"/>
      <c r="E383" s="25"/>
      <c r="F383" s="25"/>
      <c r="G383" s="25"/>
      <c r="H383" s="25"/>
      <c r="I383" s="25"/>
      <c r="J383" s="25"/>
      <c r="K383" s="25"/>
      <c r="L383" s="25"/>
      <c r="M383" s="17"/>
      <c r="N383" s="17"/>
      <c r="O383" s="25"/>
      <c r="P383" s="25"/>
      <c r="Q383" s="26"/>
      <c r="R383" s="27"/>
      <c r="S383" s="27"/>
      <c r="T383" s="27"/>
      <c r="U383" s="28"/>
      <c r="V383" s="29"/>
      <c r="X383" s="56"/>
    </row>
    <row r="384" spans="1:24" customFormat="1" ht="6.75" hidden="1" customHeight="1">
      <c r="A384" s="69" t="s">
        <v>361</v>
      </c>
      <c r="B384" s="25" t="s">
        <v>362</v>
      </c>
      <c r="C384" s="25"/>
      <c r="D384" s="25"/>
      <c r="E384" s="25"/>
      <c r="F384" s="25"/>
      <c r="G384" s="25"/>
      <c r="H384" s="25"/>
      <c r="I384" s="25"/>
      <c r="J384" s="25"/>
      <c r="K384" s="25"/>
      <c r="L384" s="25"/>
      <c r="M384" s="17"/>
      <c r="N384" s="17"/>
      <c r="O384" s="25"/>
      <c r="P384" s="25"/>
      <c r="Q384" s="26"/>
      <c r="R384" s="27"/>
      <c r="S384" s="27"/>
      <c r="T384" s="27"/>
      <c r="U384" s="28"/>
      <c r="V384" s="29"/>
      <c r="X384" s="56"/>
    </row>
    <row r="385" spans="1:24" customFormat="1" ht="6.75" hidden="1" customHeight="1">
      <c r="A385" s="33"/>
      <c r="B385" s="25" t="str">
        <f>"30 × ("&amp;I382&amp;" - "&amp;M379&amp;") / "&amp;D365&amp;" = "</f>
        <v xml:space="preserve">30 × (15.36 - 5.63) / 30 = </v>
      </c>
      <c r="C385" s="25"/>
      <c r="D385" s="25"/>
      <c r="E385" s="25"/>
      <c r="F385" s="25"/>
      <c r="G385" s="25"/>
      <c r="H385" s="25"/>
      <c r="I385" s="25"/>
      <c r="J385" s="25"/>
      <c r="K385" s="25"/>
      <c r="L385" s="25"/>
      <c r="M385" s="889">
        <f>ROUND(30*(I382-M379)/D365,2)</f>
        <v>9.73</v>
      </c>
      <c r="N385" s="889"/>
      <c r="O385" s="25" t="s">
        <v>357</v>
      </c>
      <c r="P385" s="25"/>
      <c r="Q385" s="26"/>
      <c r="R385" s="27"/>
      <c r="S385" s="27"/>
      <c r="T385" s="27"/>
      <c r="U385" s="28"/>
      <c r="V385" s="29"/>
      <c r="X385" s="56"/>
    </row>
    <row r="386" spans="1:24" customFormat="1" ht="6.75" hidden="1" customHeight="1">
      <c r="A386" s="33"/>
      <c r="B386" s="25"/>
      <c r="C386" s="25"/>
      <c r="D386" s="25"/>
      <c r="E386" s="25"/>
      <c r="F386" s="25"/>
      <c r="G386" s="25"/>
      <c r="H386" s="25"/>
      <c r="I386" s="25"/>
      <c r="J386" s="25"/>
      <c r="K386" s="25"/>
      <c r="L386" s="25"/>
      <c r="M386" s="17"/>
      <c r="N386" s="17"/>
      <c r="O386" s="25"/>
      <c r="P386" s="25"/>
      <c r="Q386" s="26"/>
      <c r="R386" s="27"/>
      <c r="S386" s="27"/>
      <c r="T386" s="27"/>
      <c r="U386" s="28"/>
      <c r="V386" s="29"/>
      <c r="X386" s="56"/>
    </row>
    <row r="387" spans="1:24" customFormat="1" ht="6.75" hidden="1" customHeight="1">
      <c r="A387" s="33"/>
      <c r="B387" s="25" t="s">
        <v>206</v>
      </c>
      <c r="C387" s="25"/>
      <c r="D387" s="25"/>
      <c r="E387" s="894">
        <v>14292</v>
      </c>
      <c r="F387" s="894"/>
      <c r="G387" s="894"/>
      <c r="H387" s="36" t="s">
        <v>228</v>
      </c>
      <c r="I387" s="887">
        <f>M385</f>
        <v>9.73</v>
      </c>
      <c r="J387" s="887"/>
      <c r="L387" s="17"/>
      <c r="M387" s="17"/>
      <c r="N387" s="17"/>
      <c r="O387" s="17"/>
      <c r="P387" s="52"/>
      <c r="Q387" s="26"/>
      <c r="R387" s="27">
        <f>ROUND(E387*I387,1)</f>
        <v>139061.20000000001</v>
      </c>
      <c r="S387" s="27"/>
      <c r="T387" s="27"/>
      <c r="U387" s="28"/>
      <c r="V387" s="29"/>
      <c r="X387" s="56"/>
    </row>
    <row r="388" spans="1:24" customFormat="1" ht="6.75" hidden="1" customHeight="1">
      <c r="A388" s="33"/>
      <c r="B388" s="25" t="s">
        <v>15</v>
      </c>
      <c r="C388" s="25"/>
      <c r="D388" s="25"/>
      <c r="E388" s="894">
        <v>44812</v>
      </c>
      <c r="F388" s="894"/>
      <c r="G388" s="894"/>
      <c r="H388" s="36" t="s">
        <v>228</v>
      </c>
      <c r="I388" s="887">
        <f>M385</f>
        <v>9.73</v>
      </c>
      <c r="J388" s="887"/>
      <c r="L388" s="17"/>
      <c r="M388" s="17"/>
      <c r="N388" s="17"/>
      <c r="O388" s="17"/>
      <c r="P388" s="52"/>
      <c r="Q388" s="26">
        <f>INT(SUM(R387:V389))</f>
        <v>712138</v>
      </c>
      <c r="R388" s="27"/>
      <c r="S388" s="27"/>
      <c r="T388" s="27">
        <f>ROUND(E388*I388,1)</f>
        <v>436020.8</v>
      </c>
      <c r="U388" s="28"/>
      <c r="V388" s="29"/>
      <c r="X388" s="56"/>
    </row>
    <row r="389" spans="1:24" customFormat="1" ht="6.75" hidden="1" customHeight="1">
      <c r="A389" s="33"/>
      <c r="B389" s="25" t="s">
        <v>207</v>
      </c>
      <c r="C389" s="25"/>
      <c r="D389" s="25"/>
      <c r="E389" s="894">
        <v>14086</v>
      </c>
      <c r="F389" s="894"/>
      <c r="G389" s="894"/>
      <c r="H389" s="36" t="s">
        <v>228</v>
      </c>
      <c r="I389" s="887">
        <f>M385</f>
        <v>9.73</v>
      </c>
      <c r="J389" s="887"/>
      <c r="L389" s="17"/>
      <c r="M389" s="17"/>
      <c r="N389" s="17"/>
      <c r="O389" s="17"/>
      <c r="P389" s="52"/>
      <c r="Q389" s="26"/>
      <c r="R389" s="27"/>
      <c r="S389" s="27"/>
      <c r="T389" s="27"/>
      <c r="U389" s="28"/>
      <c r="V389" s="29">
        <f>ROUND(E389*I389,1)</f>
        <v>137056.79999999999</v>
      </c>
      <c r="X389" s="56"/>
    </row>
    <row r="390" spans="1:24" customFormat="1" ht="6.75" hidden="1" customHeight="1">
      <c r="A390" s="33"/>
      <c r="B390" s="25"/>
      <c r="C390" s="25"/>
      <c r="D390" s="25"/>
      <c r="H390" s="36"/>
      <c r="L390" s="17"/>
      <c r="M390" s="17"/>
      <c r="N390" s="17"/>
      <c r="O390" s="17"/>
      <c r="Q390" s="26"/>
      <c r="R390" s="27"/>
      <c r="S390" s="27"/>
      <c r="T390" s="27"/>
      <c r="U390" s="28"/>
      <c r="V390" s="29"/>
      <c r="X390" s="56"/>
    </row>
    <row r="391" spans="1:24" customFormat="1" ht="6.75" hidden="1" customHeight="1">
      <c r="A391" s="69" t="s">
        <v>363</v>
      </c>
      <c r="B391" s="25" t="s">
        <v>364</v>
      </c>
      <c r="C391" s="25"/>
      <c r="D391" s="25"/>
      <c r="H391" s="36"/>
      <c r="L391" s="17"/>
      <c r="M391" s="17"/>
      <c r="N391" s="17"/>
      <c r="O391" s="17"/>
      <c r="Q391" s="26"/>
      <c r="R391" s="27"/>
      <c r="S391" s="27"/>
      <c r="T391" s="27"/>
      <c r="U391" s="28"/>
      <c r="V391" s="29"/>
      <c r="X391" s="56"/>
    </row>
    <row r="392" spans="1:24" customFormat="1" ht="6.75" hidden="1" customHeight="1">
      <c r="A392" s="33"/>
      <c r="B392" s="25" t="s">
        <v>365</v>
      </c>
      <c r="C392" s="25"/>
      <c r="D392" s="25"/>
      <c r="H392" s="36"/>
      <c r="L392" s="17"/>
      <c r="M392" s="17"/>
      <c r="N392" s="17"/>
      <c r="O392" s="17"/>
      <c r="Q392" s="26"/>
      <c r="R392" s="27"/>
      <c r="S392" s="27"/>
      <c r="T392" s="27"/>
      <c r="U392" s="28"/>
      <c r="V392" s="29"/>
      <c r="X392" s="56"/>
    </row>
    <row r="393" spans="1:24" customFormat="1" ht="6.75" hidden="1" customHeight="1">
      <c r="A393" s="33"/>
      <c r="B393" s="25" t="s">
        <v>366</v>
      </c>
      <c r="C393" s="25"/>
      <c r="D393" s="25"/>
      <c r="H393" s="36"/>
      <c r="L393" s="17"/>
      <c r="M393" s="17"/>
      <c r="N393" s="17"/>
      <c r="O393" s="17"/>
      <c r="Q393" s="26">
        <v>507168</v>
      </c>
      <c r="R393" s="27"/>
      <c r="S393" s="27"/>
      <c r="T393" s="27">
        <v>507168</v>
      </c>
      <c r="U393" s="28"/>
      <c r="V393" s="29"/>
      <c r="X393" s="56"/>
    </row>
    <row r="394" spans="1:24" customFormat="1" ht="6.75" hidden="1" customHeight="1">
      <c r="A394" s="33"/>
      <c r="B394" s="25"/>
      <c r="C394" s="25"/>
      <c r="D394" s="25"/>
      <c r="H394" s="36"/>
      <c r="L394" s="17"/>
      <c r="M394" s="17"/>
      <c r="N394" s="17"/>
      <c r="O394" s="17"/>
      <c r="Q394" s="26"/>
      <c r="R394" s="27"/>
      <c r="S394" s="27"/>
      <c r="T394" s="27"/>
      <c r="U394" s="28"/>
      <c r="V394" s="29"/>
      <c r="X394" s="56"/>
    </row>
    <row r="395" spans="1:24" customFormat="1" ht="6.75" hidden="1" customHeight="1">
      <c r="A395" s="33"/>
      <c r="B395" s="25" t="s">
        <v>367</v>
      </c>
      <c r="C395" s="25"/>
      <c r="D395" s="25"/>
      <c r="H395" s="36"/>
      <c r="L395" s="17"/>
      <c r="M395" s="17"/>
      <c r="N395" s="17"/>
      <c r="O395" s="17"/>
      <c r="Q395" s="26"/>
      <c r="R395" s="27"/>
      <c r="S395" s="27"/>
      <c r="T395" s="27"/>
      <c r="U395" s="28"/>
      <c r="V395" s="29"/>
      <c r="X395" s="56"/>
    </row>
    <row r="396" spans="1:24" customFormat="1" ht="6.75" hidden="1" customHeight="1">
      <c r="A396" s="33"/>
      <c r="B396" s="25" t="s">
        <v>368</v>
      </c>
      <c r="C396" s="25"/>
      <c r="D396" s="25"/>
      <c r="H396" s="36"/>
      <c r="L396" s="17"/>
      <c r="M396" s="17"/>
      <c r="N396" s="17"/>
      <c r="O396" s="17"/>
      <c r="Q396" s="26">
        <v>743040</v>
      </c>
      <c r="R396" s="27"/>
      <c r="S396" s="27"/>
      <c r="T396" s="27">
        <v>743040</v>
      </c>
      <c r="U396" s="28"/>
      <c r="V396" s="29"/>
      <c r="X396" s="56"/>
    </row>
    <row r="397" spans="1:24" customFormat="1" ht="6.75" hidden="1" customHeight="1">
      <c r="A397" s="33"/>
      <c r="B397" s="25"/>
      <c r="C397" s="25"/>
      <c r="D397" s="25"/>
      <c r="H397" s="36"/>
      <c r="L397" s="17"/>
      <c r="M397" s="17"/>
      <c r="N397" s="17"/>
      <c r="O397" s="17"/>
      <c r="Q397" s="26"/>
      <c r="R397" s="27"/>
      <c r="S397" s="27"/>
      <c r="T397" s="27"/>
      <c r="U397" s="28"/>
      <c r="V397" s="29"/>
      <c r="X397" s="56"/>
    </row>
    <row r="398" spans="1:24" customFormat="1" ht="6.75" hidden="1" customHeight="1">
      <c r="A398" s="33"/>
      <c r="B398" s="25" t="s">
        <v>369</v>
      </c>
      <c r="C398" s="25"/>
      <c r="D398" s="25"/>
      <c r="H398" s="36"/>
      <c r="L398" s="17"/>
      <c r="M398" s="17"/>
      <c r="N398" s="17"/>
      <c r="O398" s="17"/>
      <c r="Q398" s="26"/>
      <c r="R398" s="27"/>
      <c r="S398" s="27"/>
      <c r="T398" s="27"/>
      <c r="U398" s="28"/>
      <c r="V398" s="29"/>
      <c r="X398" s="56"/>
    </row>
    <row r="399" spans="1:24" customFormat="1" ht="6.75" hidden="1" customHeight="1">
      <c r="A399" s="33"/>
      <c r="B399" s="25" t="s">
        <v>370</v>
      </c>
      <c r="C399" s="25"/>
      <c r="D399" s="25"/>
      <c r="H399" s="36"/>
      <c r="L399" s="17"/>
      <c r="M399" s="17"/>
      <c r="N399" s="17"/>
      <c r="O399" s="17"/>
      <c r="Q399" s="26">
        <v>503424</v>
      </c>
      <c r="R399" s="27"/>
      <c r="S399" s="27"/>
      <c r="T399" s="27">
        <v>503424</v>
      </c>
      <c r="U399" s="28"/>
      <c r="V399" s="29"/>
      <c r="W399" s="30"/>
    </row>
    <row r="400" spans="1:24" customFormat="1" ht="6.75" hidden="1" customHeight="1">
      <c r="A400" s="33"/>
      <c r="B400" s="25"/>
      <c r="C400" s="25"/>
      <c r="D400" s="25"/>
      <c r="H400" s="36"/>
      <c r="L400" s="17"/>
      <c r="M400" s="17"/>
      <c r="N400" s="17"/>
      <c r="O400" s="17"/>
      <c r="Q400" s="26"/>
      <c r="R400" s="27"/>
      <c r="S400" s="27"/>
      <c r="T400" s="27"/>
      <c r="U400" s="28"/>
      <c r="V400" s="29"/>
      <c r="X400" s="56"/>
    </row>
    <row r="401" spans="1:24" customFormat="1" ht="6.75" hidden="1" customHeight="1">
      <c r="A401" s="33"/>
      <c r="B401" s="25"/>
      <c r="C401" s="25"/>
      <c r="D401" s="25"/>
      <c r="H401" s="36"/>
      <c r="L401" s="17"/>
      <c r="M401" s="17"/>
      <c r="N401" s="17"/>
      <c r="O401" s="17"/>
      <c r="Q401" s="26"/>
      <c r="R401" s="27"/>
      <c r="S401" s="27"/>
      <c r="T401" s="27"/>
      <c r="U401" s="28"/>
      <c r="V401" s="29"/>
      <c r="X401" s="56"/>
    </row>
    <row r="402" spans="1:24" customFormat="1" ht="6.75" hidden="1" customHeight="1">
      <c r="A402" s="69" t="s">
        <v>341</v>
      </c>
      <c r="B402" s="25" t="s">
        <v>371</v>
      </c>
      <c r="C402" s="25"/>
      <c r="D402" s="25"/>
      <c r="E402" s="32"/>
      <c r="F402" s="32"/>
      <c r="G402" s="34"/>
      <c r="J402" s="34"/>
      <c r="M402" s="25"/>
      <c r="N402" s="25"/>
      <c r="O402" s="25"/>
      <c r="P402" s="25"/>
      <c r="Q402" s="26"/>
      <c r="R402" s="27"/>
      <c r="S402" s="27"/>
      <c r="T402" s="27"/>
      <c r="U402" s="28"/>
      <c r="V402" s="29"/>
      <c r="X402" s="56"/>
    </row>
    <row r="403" spans="1:24" customFormat="1" ht="6.75" hidden="1" customHeight="1">
      <c r="A403" s="33" t="s">
        <v>351</v>
      </c>
      <c r="B403" s="25" t="s">
        <v>372</v>
      </c>
      <c r="C403" s="25"/>
      <c r="D403" s="25"/>
      <c r="E403" s="32"/>
      <c r="F403" s="32"/>
      <c r="G403" s="34"/>
      <c r="H403" s="891">
        <v>10</v>
      </c>
      <c r="I403" s="891"/>
      <c r="J403" t="s">
        <v>310</v>
      </c>
      <c r="M403" s="25"/>
      <c r="N403" s="25"/>
      <c r="O403" s="25"/>
      <c r="P403" s="25"/>
      <c r="Q403" s="26"/>
      <c r="R403" s="27"/>
      <c r="S403" s="27"/>
      <c r="T403" s="27"/>
      <c r="U403" s="28"/>
      <c r="V403" s="29"/>
      <c r="X403" s="56"/>
    </row>
    <row r="404" spans="1:24" customFormat="1" ht="6.75" hidden="1" customHeight="1">
      <c r="A404" s="33"/>
      <c r="B404" s="25" t="s">
        <v>373</v>
      </c>
      <c r="C404" s="25"/>
      <c r="D404" s="25"/>
      <c r="E404" s="32"/>
      <c r="F404" s="32"/>
      <c r="G404" s="34"/>
      <c r="J404" s="34"/>
      <c r="M404" s="25"/>
      <c r="N404" s="25"/>
      <c r="O404" s="25"/>
      <c r="P404" s="25"/>
      <c r="Q404" s="26"/>
      <c r="R404" s="27"/>
      <c r="S404" s="27"/>
      <c r="T404" s="27"/>
      <c r="U404" s="28"/>
      <c r="V404" s="29"/>
      <c r="X404" s="56"/>
    </row>
    <row r="405" spans="1:24" customFormat="1" ht="6.75" hidden="1" customHeight="1" thickBot="1">
      <c r="A405" s="33"/>
      <c r="B405" s="25" t="str">
        <f xml:space="preserve">       "2 × "&amp;D365&amp;" * "&amp;F364&amp;" * 5 / 60 ="</f>
        <v>2 × 30 * 2.07 * 5 / 60 =</v>
      </c>
      <c r="C405" s="25"/>
      <c r="D405" s="25"/>
      <c r="E405" s="32"/>
      <c r="F405" s="32"/>
      <c r="G405" s="34"/>
      <c r="I405" s="904">
        <f>ROUND(2*D365*F364*5/60,2)</f>
        <v>10.35</v>
      </c>
      <c r="J405" s="904"/>
      <c r="K405" s="25" t="s">
        <v>357</v>
      </c>
      <c r="M405" s="25"/>
      <c r="N405" s="25"/>
      <c r="O405" s="25"/>
      <c r="P405" s="25"/>
      <c r="Q405" s="26"/>
      <c r="R405" s="27"/>
      <c r="S405" s="27"/>
      <c r="T405" s="27"/>
      <c r="U405" s="28"/>
      <c r="V405" s="29"/>
    </row>
    <row r="406" spans="1:24" customFormat="1" ht="6.75" hidden="1" customHeight="1">
      <c r="A406" s="10" t="s">
        <v>205</v>
      </c>
      <c r="B406" s="11"/>
      <c r="C406" s="11"/>
      <c r="D406" s="11"/>
      <c r="E406" s="11"/>
      <c r="F406" s="11"/>
      <c r="G406" s="11"/>
      <c r="H406" s="11"/>
      <c r="I406" s="11"/>
      <c r="J406" s="11"/>
      <c r="K406" s="11"/>
      <c r="L406" s="11"/>
      <c r="M406" s="11"/>
      <c r="N406" s="11"/>
      <c r="O406" s="11"/>
      <c r="P406" s="11"/>
      <c r="Q406" s="12" t="s">
        <v>20</v>
      </c>
      <c r="R406" s="13" t="s">
        <v>206</v>
      </c>
      <c r="S406" s="13"/>
      <c r="T406" s="13" t="s">
        <v>15</v>
      </c>
      <c r="U406" s="14"/>
      <c r="V406" s="15" t="s">
        <v>207</v>
      </c>
    </row>
    <row r="407" spans="1:24" customFormat="1" ht="6.75" hidden="1" customHeight="1" thickBot="1">
      <c r="A407" s="18" t="s">
        <v>211</v>
      </c>
      <c r="C407" t="s">
        <v>346</v>
      </c>
      <c r="N407" s="890" t="s">
        <v>325</v>
      </c>
      <c r="O407" s="890"/>
      <c r="P407" t="s">
        <v>215</v>
      </c>
      <c r="Q407" s="19"/>
      <c r="R407" s="20"/>
      <c r="S407" s="20"/>
      <c r="T407" s="20"/>
      <c r="U407" s="21"/>
      <c r="V407" s="22"/>
    </row>
    <row r="408" spans="1:24" customFormat="1" ht="6.75" hidden="1" customHeight="1" thickTop="1">
      <c r="A408" s="33"/>
      <c r="B408" s="25"/>
      <c r="C408" s="25"/>
      <c r="D408" s="25"/>
      <c r="E408" s="32"/>
      <c r="F408" s="32"/>
      <c r="G408" s="34"/>
      <c r="J408" s="34"/>
      <c r="M408" s="25"/>
      <c r="N408" s="25"/>
      <c r="O408" s="25"/>
      <c r="P408" s="25"/>
      <c r="Q408" s="26"/>
      <c r="R408" s="27"/>
      <c r="S408" s="27"/>
      <c r="T408" s="27"/>
      <c r="U408" s="28"/>
      <c r="V408" s="29"/>
    </row>
    <row r="409" spans="1:24" customFormat="1" ht="6.75" hidden="1" customHeight="1">
      <c r="A409" s="33" t="s">
        <v>353</v>
      </c>
      <c r="B409" s="25" t="s">
        <v>374</v>
      </c>
      <c r="C409" s="25"/>
      <c r="D409" s="25"/>
      <c r="E409" s="32"/>
      <c r="F409" s="32"/>
      <c r="G409" s="34"/>
      <c r="J409" s="34"/>
      <c r="M409" s="25"/>
      <c r="N409" s="25"/>
      <c r="O409" s="25"/>
      <c r="P409" s="25"/>
      <c r="Q409" s="26"/>
      <c r="R409" s="27"/>
      <c r="S409" s="27"/>
      <c r="T409" s="27"/>
      <c r="U409" s="28"/>
      <c r="V409" s="29"/>
    </row>
    <row r="410" spans="1:24" customFormat="1" ht="6.75" hidden="1" customHeight="1">
      <c r="A410" s="33"/>
      <c r="B410" s="25" t="s">
        <v>375</v>
      </c>
      <c r="C410" s="25"/>
      <c r="D410" s="25"/>
      <c r="E410" s="32"/>
      <c r="F410" s="25" t="str">
        <f>"30 × "&amp; I405&amp;" / "&amp;D365&amp;"  = "</f>
        <v xml:space="preserve">30 × 10.35 / 30  = </v>
      </c>
      <c r="G410" s="34"/>
      <c r="J410" s="34"/>
      <c r="K410" s="887">
        <f>ROUND(30*I405/30,2)</f>
        <v>10.35</v>
      </c>
      <c r="L410" s="887"/>
      <c r="M410" s="25" t="s">
        <v>357</v>
      </c>
      <c r="N410" s="25"/>
      <c r="O410" s="25"/>
      <c r="P410" s="25"/>
      <c r="Q410" s="26"/>
      <c r="R410" s="27"/>
      <c r="S410" s="27"/>
      <c r="T410" s="27"/>
      <c r="U410" s="28"/>
      <c r="V410" s="29"/>
    </row>
    <row r="411" spans="1:24" customFormat="1" ht="6.75" hidden="1" customHeight="1">
      <c r="A411" s="33"/>
      <c r="B411" s="25"/>
      <c r="C411" s="25"/>
      <c r="D411" s="25"/>
      <c r="E411" s="32"/>
      <c r="F411" s="32"/>
      <c r="G411" s="34"/>
      <c r="J411" s="34"/>
      <c r="M411" s="25"/>
      <c r="N411" s="25"/>
      <c r="O411" s="25"/>
      <c r="P411" s="25"/>
      <c r="Q411" s="26"/>
      <c r="R411" s="27"/>
      <c r="S411" s="27"/>
      <c r="T411" s="27"/>
      <c r="U411" s="28"/>
      <c r="V411" s="29"/>
    </row>
    <row r="412" spans="1:24" customFormat="1" ht="6.75" hidden="1" customHeight="1">
      <c r="A412" s="33"/>
      <c r="B412" s="25" t="s">
        <v>206</v>
      </c>
      <c r="C412" s="25"/>
      <c r="D412" s="25"/>
      <c r="E412" s="894">
        <v>14626</v>
      </c>
      <c r="F412" s="894"/>
      <c r="G412" s="894"/>
      <c r="H412" s="36" t="s">
        <v>228</v>
      </c>
      <c r="I412" s="887">
        <f>K410</f>
        <v>10.35</v>
      </c>
      <c r="J412" s="887"/>
      <c r="L412" s="17"/>
      <c r="M412" s="17"/>
      <c r="N412" s="17"/>
      <c r="O412" s="17"/>
      <c r="P412" s="52"/>
      <c r="Q412" s="26"/>
      <c r="R412" s="27">
        <f>ROUND(E412*I412,1)</f>
        <v>151379.1</v>
      </c>
      <c r="S412" s="27"/>
      <c r="T412" s="27"/>
      <c r="U412" s="28"/>
      <c r="V412" s="29"/>
    </row>
    <row r="413" spans="1:24" customFormat="1" ht="6.75" hidden="1" customHeight="1">
      <c r="A413" s="33"/>
      <c r="B413" s="25" t="s">
        <v>15</v>
      </c>
      <c r="C413" s="25"/>
      <c r="D413" s="25"/>
      <c r="E413" s="894">
        <v>38020</v>
      </c>
      <c r="F413" s="894"/>
      <c r="G413" s="894"/>
      <c r="H413" s="36" t="s">
        <v>228</v>
      </c>
      <c r="I413" s="887">
        <f>K410</f>
        <v>10.35</v>
      </c>
      <c r="J413" s="887"/>
      <c r="L413" s="17"/>
      <c r="M413" s="17"/>
      <c r="N413" s="17"/>
      <c r="O413" s="17"/>
      <c r="P413" s="52"/>
      <c r="Q413" s="26">
        <f>INT(SUM(R412:V414))</f>
        <v>729519</v>
      </c>
      <c r="R413" s="27"/>
      <c r="S413" s="27"/>
      <c r="T413" s="27">
        <f>ROUND(E413*I413,1)</f>
        <v>393507</v>
      </c>
      <c r="U413" s="28"/>
      <c r="V413" s="29"/>
    </row>
    <row r="414" spans="1:24" customFormat="1" ht="6.75" hidden="1" customHeight="1">
      <c r="A414" s="33"/>
      <c r="B414" s="25" t="s">
        <v>207</v>
      </c>
      <c r="C414" s="25"/>
      <c r="D414" s="25"/>
      <c r="E414" s="894">
        <v>17839</v>
      </c>
      <c r="F414" s="894"/>
      <c r="G414" s="894"/>
      <c r="H414" s="36" t="s">
        <v>228</v>
      </c>
      <c r="I414" s="887">
        <f>K410</f>
        <v>10.35</v>
      </c>
      <c r="J414" s="887"/>
      <c r="L414" s="17"/>
      <c r="M414" s="17"/>
      <c r="N414" s="17"/>
      <c r="O414" s="17"/>
      <c r="P414" s="52"/>
      <c r="Q414" s="26"/>
      <c r="R414" s="27"/>
      <c r="S414" s="27"/>
      <c r="T414" s="27"/>
      <c r="U414" s="28"/>
      <c r="V414" s="29">
        <f>ROUND(E414*I414,1)</f>
        <v>184633.7</v>
      </c>
    </row>
    <row r="415" spans="1:24" customFormat="1" ht="6.75" hidden="1" customHeight="1">
      <c r="A415" s="33"/>
      <c r="B415" s="25"/>
      <c r="C415" s="25"/>
      <c r="D415" s="25"/>
      <c r="E415" s="32"/>
      <c r="F415" s="32"/>
      <c r="G415" s="34"/>
      <c r="J415" s="34"/>
      <c r="M415" s="25"/>
      <c r="N415" s="25"/>
      <c r="O415" s="25"/>
      <c r="P415" s="25"/>
      <c r="Q415" s="26"/>
      <c r="R415" s="27"/>
      <c r="S415" s="27"/>
      <c r="T415" s="27"/>
      <c r="U415" s="28"/>
      <c r="V415" s="29"/>
    </row>
    <row r="416" spans="1:24" customFormat="1" ht="6.75" hidden="1" customHeight="1">
      <c r="A416" s="69" t="s">
        <v>361</v>
      </c>
      <c r="B416" s="25" t="s">
        <v>364</v>
      </c>
      <c r="C416" s="25"/>
      <c r="D416" s="25"/>
      <c r="H416" s="36"/>
      <c r="L416" s="17"/>
      <c r="M416" s="17"/>
      <c r="N416" s="17"/>
      <c r="O416" s="17"/>
      <c r="Q416" s="26"/>
      <c r="R416" s="27"/>
      <c r="S416" s="27"/>
      <c r="T416" s="27"/>
      <c r="U416" s="28"/>
      <c r="V416" s="29"/>
    </row>
    <row r="417" spans="1:22" customFormat="1" ht="6.75" hidden="1" customHeight="1">
      <c r="A417" s="33"/>
      <c r="B417" s="25" t="s">
        <v>376</v>
      </c>
      <c r="C417" s="25"/>
      <c r="D417" s="25"/>
      <c r="H417" s="36"/>
      <c r="L417" s="17"/>
      <c r="M417" s="17"/>
      <c r="N417" s="17"/>
      <c r="O417" s="17"/>
      <c r="Q417" s="26"/>
      <c r="R417" s="27"/>
      <c r="S417" s="27"/>
      <c r="T417" s="27"/>
      <c r="U417" s="28"/>
      <c r="V417" s="29"/>
    </row>
    <row r="418" spans="1:22" customFormat="1" ht="6.75" hidden="1" customHeight="1">
      <c r="A418" s="33"/>
      <c r="B418" s="25" t="s">
        <v>377</v>
      </c>
      <c r="C418" s="25"/>
      <c r="D418" s="25"/>
      <c r="H418" s="36"/>
      <c r="L418" s="17"/>
      <c r="M418" s="17"/>
      <c r="N418" s="17"/>
      <c r="O418" s="17"/>
      <c r="Q418" s="26">
        <v>341744.1</v>
      </c>
      <c r="R418" s="27"/>
      <c r="S418" s="27"/>
      <c r="T418" s="27">
        <v>341744.1</v>
      </c>
      <c r="U418" s="28"/>
      <c r="V418" s="29"/>
    </row>
    <row r="419" spans="1:22" customFormat="1" ht="6.75" hidden="1" customHeight="1">
      <c r="A419" s="33"/>
      <c r="B419" s="25"/>
      <c r="C419" s="25"/>
      <c r="D419" s="25"/>
      <c r="H419" s="36"/>
      <c r="L419" s="17"/>
      <c r="M419" s="17"/>
      <c r="N419" s="17"/>
      <c r="O419" s="17"/>
      <c r="Q419" s="26"/>
      <c r="R419" s="27"/>
      <c r="S419" s="27"/>
      <c r="T419" s="27"/>
      <c r="U419" s="28"/>
      <c r="V419" s="29"/>
    </row>
    <row r="420" spans="1:22" customFormat="1" ht="6.75" hidden="1" customHeight="1">
      <c r="A420" s="33"/>
      <c r="B420" s="25" t="s">
        <v>378</v>
      </c>
      <c r="C420" s="25"/>
      <c r="D420" s="25"/>
      <c r="H420" s="36"/>
      <c r="L420" s="17"/>
      <c r="M420" s="17"/>
      <c r="N420" s="17"/>
      <c r="O420" s="17"/>
      <c r="Q420" s="26"/>
      <c r="R420" s="27"/>
      <c r="S420" s="27"/>
      <c r="T420" s="27"/>
      <c r="U420" s="28"/>
      <c r="V420" s="29"/>
    </row>
    <row r="421" spans="1:22" customFormat="1" ht="6.75" hidden="1" customHeight="1">
      <c r="A421" s="33"/>
      <c r="B421" s="25" t="s">
        <v>379</v>
      </c>
      <c r="C421" s="25"/>
      <c r="D421" s="25"/>
      <c r="H421" s="36"/>
      <c r="L421" s="17"/>
      <c r="M421" s="17"/>
      <c r="N421" s="17"/>
      <c r="O421" s="17"/>
      <c r="Q421" s="26">
        <v>500681.3</v>
      </c>
      <c r="R421" s="27"/>
      <c r="S421" s="27"/>
      <c r="T421" s="27">
        <v>500681.3</v>
      </c>
      <c r="U421" s="28"/>
      <c r="V421" s="29"/>
    </row>
    <row r="422" spans="1:22" customFormat="1" ht="6.75" hidden="1" customHeight="1">
      <c r="A422" s="33"/>
      <c r="B422" s="25"/>
      <c r="C422" s="25"/>
      <c r="D422" s="25"/>
      <c r="H422" s="36"/>
      <c r="L422" s="17"/>
      <c r="M422" s="17"/>
      <c r="N422" s="17"/>
      <c r="O422" s="17"/>
      <c r="Q422" s="26"/>
      <c r="R422" s="27"/>
      <c r="S422" s="27"/>
      <c r="T422" s="27"/>
      <c r="U422" s="28"/>
      <c r="V422" s="29"/>
    </row>
    <row r="423" spans="1:22" customFormat="1" ht="6.75" hidden="1" customHeight="1">
      <c r="A423" s="33"/>
      <c r="B423" s="25" t="s">
        <v>380</v>
      </c>
      <c r="C423" s="25"/>
      <c r="D423" s="25"/>
      <c r="H423" s="36"/>
      <c r="L423" s="17"/>
      <c r="M423" s="17"/>
      <c r="N423" s="17"/>
      <c r="O423" s="17"/>
      <c r="Q423" s="26"/>
      <c r="R423" s="27"/>
      <c r="S423" s="27"/>
      <c r="T423" s="27"/>
      <c r="U423" s="28"/>
      <c r="V423" s="29"/>
    </row>
    <row r="424" spans="1:22" customFormat="1" ht="6.75" hidden="1" customHeight="1">
      <c r="A424" s="33"/>
      <c r="B424" s="25" t="s">
        <v>381</v>
      </c>
      <c r="C424" s="25"/>
      <c r="D424" s="25"/>
      <c r="H424" s="36"/>
      <c r="L424" s="17"/>
      <c r="M424" s="17"/>
      <c r="N424" s="17"/>
      <c r="O424" s="17"/>
      <c r="Q424" s="26">
        <v>339221.3</v>
      </c>
      <c r="R424" s="27"/>
      <c r="S424" s="27"/>
      <c r="T424" s="27">
        <v>339221.3</v>
      </c>
      <c r="U424" s="28"/>
      <c r="V424" s="29"/>
    </row>
    <row r="425" spans="1:22" customFormat="1" ht="6.75" hidden="1" customHeight="1">
      <c r="A425" s="33"/>
      <c r="B425" s="25"/>
      <c r="C425" s="25"/>
      <c r="D425" s="25"/>
      <c r="E425" s="32"/>
      <c r="F425" s="32"/>
      <c r="G425" s="34"/>
      <c r="J425" s="34"/>
      <c r="M425" s="25"/>
      <c r="N425" s="25"/>
      <c r="O425" s="25"/>
      <c r="P425" s="25"/>
      <c r="Q425" s="26"/>
      <c r="R425" s="27"/>
      <c r="S425" s="27"/>
      <c r="T425" s="27"/>
      <c r="U425" s="28"/>
      <c r="V425" s="29"/>
    </row>
    <row r="426" spans="1:22" customFormat="1" ht="6.75" hidden="1" customHeight="1">
      <c r="A426" s="69" t="s">
        <v>382</v>
      </c>
      <c r="B426" s="25" t="s">
        <v>383</v>
      </c>
      <c r="C426" s="25"/>
      <c r="D426" s="25"/>
      <c r="E426" s="32"/>
      <c r="F426" s="32"/>
      <c r="G426" s="34"/>
      <c r="J426" s="34"/>
      <c r="M426" s="25"/>
      <c r="N426" s="25"/>
      <c r="O426" s="25"/>
      <c r="P426" s="25"/>
      <c r="Q426" s="26"/>
      <c r="R426" s="27"/>
      <c r="S426" s="27"/>
      <c r="T426" s="27"/>
      <c r="U426" s="28"/>
      <c r="V426" s="29"/>
    </row>
    <row r="427" spans="1:22" customFormat="1" ht="6.75" hidden="1" customHeight="1">
      <c r="A427" s="69" t="s">
        <v>351</v>
      </c>
      <c r="B427" s="25" t="s">
        <v>384</v>
      </c>
      <c r="C427" s="25"/>
      <c r="D427" s="25"/>
      <c r="E427" s="32"/>
      <c r="F427" s="32"/>
      <c r="G427" s="34"/>
      <c r="J427" s="34"/>
      <c r="M427" s="25"/>
      <c r="N427" s="25"/>
      <c r="O427" s="25"/>
      <c r="P427" s="25"/>
      <c r="Q427" s="26"/>
      <c r="R427" s="27"/>
      <c r="S427" s="27"/>
      <c r="T427" s="27"/>
      <c r="U427" s="28"/>
      <c r="V427" s="29"/>
    </row>
    <row r="428" spans="1:22" customFormat="1" ht="6.75" hidden="1" customHeight="1">
      <c r="A428" s="69"/>
      <c r="B428" s="25"/>
      <c r="C428" s="25"/>
      <c r="D428" s="25"/>
      <c r="E428" s="32"/>
      <c r="F428" s="32"/>
      <c r="G428" s="34"/>
      <c r="J428" s="34"/>
      <c r="M428" s="25"/>
      <c r="N428" s="25"/>
      <c r="O428" s="32" t="s">
        <v>385</v>
      </c>
      <c r="P428" s="25"/>
      <c r="Q428" s="26"/>
      <c r="R428" s="27"/>
      <c r="S428" s="27"/>
      <c r="T428" s="27"/>
      <c r="U428" s="28"/>
      <c r="V428" s="29"/>
    </row>
    <row r="429" spans="1:22" customFormat="1" ht="6.75" hidden="1" customHeight="1">
      <c r="A429" s="69"/>
      <c r="B429" s="911" t="s">
        <v>386</v>
      </c>
      <c r="C429" s="912"/>
      <c r="D429" s="912"/>
      <c r="E429" s="912"/>
      <c r="F429" s="912"/>
      <c r="G429" s="912"/>
      <c r="H429" s="913"/>
      <c r="I429" s="908" t="s">
        <v>387</v>
      </c>
      <c r="J429" s="909"/>
      <c r="K429" s="909"/>
      <c r="L429" s="910"/>
      <c r="M429" s="911" t="s">
        <v>54</v>
      </c>
      <c r="N429" s="912"/>
      <c r="O429" s="913"/>
      <c r="P429" s="25"/>
      <c r="Q429" s="26"/>
      <c r="R429" s="27"/>
      <c r="S429" s="27"/>
      <c r="T429" s="27"/>
      <c r="U429" s="28"/>
      <c r="V429" s="29"/>
    </row>
    <row r="430" spans="1:22" customFormat="1" ht="6.75" hidden="1" customHeight="1">
      <c r="A430" s="69"/>
      <c r="B430" s="905" t="s">
        <v>388</v>
      </c>
      <c r="C430" s="906"/>
      <c r="D430" s="906"/>
      <c r="E430" s="906"/>
      <c r="F430" s="906"/>
      <c r="G430" s="906"/>
      <c r="H430" s="907"/>
      <c r="I430" s="908">
        <v>2</v>
      </c>
      <c r="J430" s="909"/>
      <c r="K430" s="909"/>
      <c r="L430" s="910"/>
      <c r="M430" s="911"/>
      <c r="N430" s="912"/>
      <c r="O430" s="913"/>
      <c r="P430" s="25"/>
      <c r="Q430" s="26"/>
      <c r="R430" s="27"/>
      <c r="S430" s="27"/>
      <c r="T430" s="27"/>
      <c r="U430" s="28"/>
      <c r="V430" s="29"/>
    </row>
    <row r="431" spans="1:22" customFormat="1" ht="6.75" hidden="1" customHeight="1">
      <c r="A431" s="69"/>
      <c r="B431" s="905" t="s">
        <v>389</v>
      </c>
      <c r="C431" s="906"/>
      <c r="D431" s="906"/>
      <c r="E431" s="906"/>
      <c r="F431" s="906"/>
      <c r="G431" s="906"/>
      <c r="H431" s="907"/>
      <c r="I431" s="908">
        <v>0.5</v>
      </c>
      <c r="J431" s="909"/>
      <c r="K431" s="909"/>
      <c r="L431" s="910"/>
      <c r="M431" s="911"/>
      <c r="N431" s="912"/>
      <c r="O431" s="913"/>
      <c r="P431" s="25"/>
      <c r="Q431" s="26"/>
      <c r="R431" s="27"/>
      <c r="S431" s="27"/>
      <c r="T431" s="27"/>
      <c r="U431" s="28"/>
      <c r="V431" s="29"/>
    </row>
    <row r="432" spans="1:22" customFormat="1" ht="6.75" hidden="1" customHeight="1">
      <c r="A432" s="69"/>
      <c r="B432" s="905" t="s">
        <v>390</v>
      </c>
      <c r="C432" s="906"/>
      <c r="D432" s="906"/>
      <c r="E432" s="906"/>
      <c r="F432" s="906"/>
      <c r="G432" s="906"/>
      <c r="H432" s="907"/>
      <c r="I432" s="908">
        <v>0.5</v>
      </c>
      <c r="J432" s="909"/>
      <c r="K432" s="909"/>
      <c r="L432" s="910"/>
      <c r="M432" s="911" t="s">
        <v>391</v>
      </c>
      <c r="N432" s="912"/>
      <c r="O432" s="913"/>
      <c r="P432" s="25"/>
      <c r="Q432" s="26"/>
      <c r="R432" s="27"/>
      <c r="S432" s="27"/>
      <c r="T432" s="27"/>
      <c r="U432" s="28"/>
      <c r="V432" s="29"/>
    </row>
    <row r="433" spans="1:22" customFormat="1" ht="6.75" hidden="1" customHeight="1">
      <c r="A433" s="69"/>
      <c r="B433" s="905" t="s">
        <v>392</v>
      </c>
      <c r="C433" s="906"/>
      <c r="D433" s="906"/>
      <c r="E433" s="906"/>
      <c r="F433" s="906"/>
      <c r="G433" s="906"/>
      <c r="H433" s="907"/>
      <c r="I433" s="908">
        <v>1</v>
      </c>
      <c r="J433" s="909"/>
      <c r="K433" s="909"/>
      <c r="L433" s="910"/>
      <c r="M433" s="911"/>
      <c r="N433" s="912"/>
      <c r="O433" s="913"/>
      <c r="P433" s="25"/>
      <c r="Q433" s="26"/>
      <c r="R433" s="27"/>
      <c r="S433" s="27"/>
      <c r="T433" s="27"/>
      <c r="U433" s="28"/>
      <c r="V433" s="29"/>
    </row>
    <row r="434" spans="1:22" customFormat="1" ht="6.75" hidden="1" customHeight="1">
      <c r="A434" s="69"/>
      <c r="B434" s="905" t="s">
        <v>393</v>
      </c>
      <c r="C434" s="906"/>
      <c r="D434" s="906"/>
      <c r="E434" s="906"/>
      <c r="F434" s="906"/>
      <c r="G434" s="906"/>
      <c r="H434" s="907"/>
      <c r="I434" s="911">
        <v>0</v>
      </c>
      <c r="J434" s="912"/>
      <c r="K434" s="912"/>
      <c r="L434" s="913"/>
      <c r="M434" s="911"/>
      <c r="N434" s="912"/>
      <c r="O434" s="913"/>
      <c r="P434" s="25"/>
      <c r="Q434" s="26"/>
      <c r="R434" s="27"/>
      <c r="S434" s="27"/>
      <c r="T434" s="27"/>
      <c r="U434" s="28"/>
      <c r="V434" s="29"/>
    </row>
    <row r="435" spans="1:22" customFormat="1" ht="6.75" hidden="1" customHeight="1">
      <c r="A435" s="69"/>
      <c r="B435" s="905" t="s">
        <v>394</v>
      </c>
      <c r="C435" s="906"/>
      <c r="D435" s="906"/>
      <c r="E435" s="906"/>
      <c r="F435" s="906"/>
      <c r="G435" s="906"/>
      <c r="H435" s="907"/>
      <c r="I435" s="911">
        <v>0</v>
      </c>
      <c r="J435" s="912"/>
      <c r="K435" s="912"/>
      <c r="L435" s="913"/>
      <c r="M435" s="911"/>
      <c r="N435" s="912"/>
      <c r="O435" s="913"/>
      <c r="P435" s="25"/>
      <c r="Q435" s="26"/>
      <c r="R435" s="27"/>
      <c r="S435" s="27"/>
      <c r="T435" s="27"/>
      <c r="U435" s="28"/>
      <c r="V435" s="29"/>
    </row>
    <row r="436" spans="1:22" customFormat="1" ht="6.75" hidden="1" customHeight="1">
      <c r="A436" s="69"/>
      <c r="B436" s="905" t="s">
        <v>395</v>
      </c>
      <c r="C436" s="906"/>
      <c r="D436" s="906"/>
      <c r="E436" s="906"/>
      <c r="F436" s="906"/>
      <c r="G436" s="906"/>
      <c r="H436" s="907"/>
      <c r="I436" s="911">
        <v>0</v>
      </c>
      <c r="J436" s="912"/>
      <c r="K436" s="912"/>
      <c r="L436" s="913"/>
      <c r="M436" s="911"/>
      <c r="N436" s="912"/>
      <c r="O436" s="913"/>
      <c r="P436" s="25"/>
      <c r="Q436" s="26"/>
      <c r="R436" s="27"/>
      <c r="S436" s="27"/>
      <c r="T436" s="27"/>
      <c r="U436" s="28"/>
      <c r="V436" s="29"/>
    </row>
    <row r="437" spans="1:22" customFormat="1" ht="6.75" hidden="1" customHeight="1">
      <c r="A437" s="69"/>
      <c r="B437" s="905" t="s">
        <v>396</v>
      </c>
      <c r="C437" s="906"/>
      <c r="D437" s="906"/>
      <c r="E437" s="906"/>
      <c r="F437" s="906"/>
      <c r="G437" s="906"/>
      <c r="H437" s="907"/>
      <c r="I437" s="911">
        <v>0</v>
      </c>
      <c r="J437" s="912"/>
      <c r="K437" s="912"/>
      <c r="L437" s="913"/>
      <c r="M437" s="911"/>
      <c r="N437" s="912"/>
      <c r="O437" s="913"/>
      <c r="P437" s="25"/>
      <c r="Q437" s="26"/>
      <c r="R437" s="27"/>
      <c r="S437" s="27"/>
      <c r="T437" s="27"/>
      <c r="U437" s="28"/>
      <c r="V437" s="29"/>
    </row>
    <row r="438" spans="1:22" customFormat="1" ht="6.75" hidden="1" customHeight="1">
      <c r="A438" s="69"/>
      <c r="B438" s="905" t="s">
        <v>397</v>
      </c>
      <c r="C438" s="906"/>
      <c r="D438" s="906"/>
      <c r="E438" s="906"/>
      <c r="F438" s="906"/>
      <c r="G438" s="906"/>
      <c r="H438" s="907"/>
      <c r="I438" s="908">
        <v>1</v>
      </c>
      <c r="J438" s="909"/>
      <c r="K438" s="909"/>
      <c r="L438" s="910"/>
      <c r="M438" s="911"/>
      <c r="N438" s="912"/>
      <c r="O438" s="913"/>
      <c r="P438" s="25"/>
      <c r="Q438" s="26"/>
      <c r="R438" s="27"/>
      <c r="S438" s="27"/>
      <c r="T438" s="27"/>
      <c r="U438" s="28"/>
      <c r="V438" s="29"/>
    </row>
    <row r="439" spans="1:22" customFormat="1" ht="6.75" hidden="1" customHeight="1">
      <c r="A439" s="69"/>
      <c r="B439" s="905" t="s">
        <v>398</v>
      </c>
      <c r="C439" s="906"/>
      <c r="D439" s="906"/>
      <c r="E439" s="906"/>
      <c r="F439" s="906"/>
      <c r="G439" s="906"/>
      <c r="H439" s="907"/>
      <c r="I439" s="908">
        <v>1.5</v>
      </c>
      <c r="J439" s="909"/>
      <c r="K439" s="909"/>
      <c r="L439" s="910"/>
      <c r="M439" s="911"/>
      <c r="N439" s="912"/>
      <c r="O439" s="913"/>
      <c r="P439" s="25"/>
      <c r="Q439" s="26"/>
      <c r="R439" s="27"/>
      <c r="S439" s="27"/>
      <c r="T439" s="27"/>
      <c r="U439" s="28"/>
      <c r="V439" s="29"/>
    </row>
    <row r="440" spans="1:22" customFormat="1" ht="6.75" hidden="1" customHeight="1">
      <c r="A440" s="69"/>
      <c r="B440" s="911" t="s">
        <v>20</v>
      </c>
      <c r="C440" s="912"/>
      <c r="D440" s="912"/>
      <c r="E440" s="912"/>
      <c r="F440" s="912"/>
      <c r="G440" s="912"/>
      <c r="H440" s="913"/>
      <c r="I440" s="908">
        <f>SUM(I430:L439)</f>
        <v>6.5</v>
      </c>
      <c r="J440" s="909"/>
      <c r="K440" s="909"/>
      <c r="L440" s="910"/>
      <c r="M440" s="911"/>
      <c r="N440" s="912"/>
      <c r="O440" s="913"/>
      <c r="P440" s="25"/>
      <c r="Q440" s="26"/>
      <c r="R440" s="27"/>
      <c r="S440" s="27"/>
      <c r="T440" s="27"/>
      <c r="U440" s="28"/>
      <c r="V440" s="29"/>
    </row>
    <row r="441" spans="1:22" customFormat="1" ht="6.75" hidden="1" customHeight="1">
      <c r="A441" s="69"/>
      <c r="B441" s="25"/>
      <c r="C441" s="25"/>
      <c r="D441" s="25"/>
      <c r="E441" s="32"/>
      <c r="F441" s="32"/>
      <c r="G441" s="34"/>
      <c r="J441" s="34"/>
      <c r="M441" s="25"/>
      <c r="N441" s="25"/>
      <c r="O441" s="25"/>
      <c r="P441" s="25"/>
      <c r="Q441" s="26"/>
      <c r="R441" s="27"/>
      <c r="S441" s="27"/>
      <c r="T441" s="27"/>
      <c r="U441" s="28"/>
      <c r="V441" s="29"/>
    </row>
    <row r="442" spans="1:22" customFormat="1" ht="6.75" hidden="1" customHeight="1">
      <c r="A442" s="69" t="s">
        <v>353</v>
      </c>
      <c r="B442" s="25" t="s">
        <v>399</v>
      </c>
      <c r="C442" s="25"/>
      <c r="D442" s="25"/>
      <c r="E442" s="32"/>
      <c r="F442" s="32"/>
      <c r="G442" s="34"/>
      <c r="J442" s="34"/>
      <c r="M442" s="25"/>
      <c r="N442" s="25"/>
      <c r="O442" s="25"/>
      <c r="P442" s="25"/>
      <c r="Q442" s="26"/>
      <c r="R442" s="27"/>
      <c r="S442" s="27"/>
      <c r="T442" s="27"/>
      <c r="U442" s="28"/>
      <c r="V442" s="29"/>
    </row>
    <row r="443" spans="1:22" customFormat="1" ht="6.75" hidden="1" customHeight="1">
      <c r="A443" s="33"/>
      <c r="B443" s="25"/>
      <c r="C443" s="25"/>
      <c r="D443" s="25"/>
      <c r="E443" s="32"/>
      <c r="F443" s="32"/>
      <c r="G443" s="34"/>
      <c r="J443" s="34"/>
      <c r="M443" s="25"/>
      <c r="N443" s="25"/>
      <c r="O443" s="25"/>
      <c r="P443" s="25"/>
      <c r="Q443" s="26"/>
      <c r="R443" s="27"/>
      <c r="S443" s="27"/>
      <c r="T443" s="27"/>
      <c r="U443" s="28"/>
      <c r="V443" s="29"/>
    </row>
    <row r="444" spans="1:22" customFormat="1" ht="6.75" hidden="1" customHeight="1">
      <c r="A444" s="71" t="s">
        <v>400</v>
      </c>
      <c r="B444" s="25"/>
      <c r="C444" s="25"/>
      <c r="D444" s="25"/>
      <c r="E444" s="32"/>
      <c r="F444" s="32"/>
      <c r="G444" s="34"/>
      <c r="J444" s="34"/>
      <c r="M444" s="25"/>
      <c r="N444" s="25"/>
      <c r="O444" s="25"/>
      <c r="P444" s="25"/>
      <c r="Q444" s="26"/>
      <c r="R444" s="27"/>
      <c r="S444" s="27"/>
      <c r="T444" s="27"/>
      <c r="U444" s="28"/>
      <c r="V444" s="29"/>
    </row>
    <row r="445" spans="1:22" customFormat="1" ht="6.75" hidden="1" customHeight="1">
      <c r="A445" s="71" t="s">
        <v>401</v>
      </c>
      <c r="B445" s="25"/>
      <c r="C445" s="25"/>
      <c r="D445" s="25"/>
      <c r="E445" s="32"/>
      <c r="F445" s="32"/>
      <c r="G445" s="34"/>
      <c r="J445" s="34"/>
      <c r="M445" s="25"/>
      <c r="N445" s="25"/>
      <c r="O445" s="25"/>
      <c r="P445" s="25"/>
      <c r="Q445" s="26"/>
      <c r="R445" s="27"/>
      <c r="S445" s="27"/>
      <c r="T445" s="27"/>
      <c r="U445" s="28"/>
      <c r="V445" s="29"/>
    </row>
    <row r="446" spans="1:22" customFormat="1" ht="6.75" hidden="1" customHeight="1">
      <c r="A446" s="71" t="s">
        <v>402</v>
      </c>
      <c r="B446" s="25"/>
      <c r="C446" s="25"/>
      <c r="D446" s="25"/>
      <c r="E446" s="32"/>
      <c r="F446" s="32"/>
      <c r="G446" s="34"/>
      <c r="J446" s="34"/>
      <c r="M446" s="25"/>
      <c r="N446" s="25"/>
      <c r="O446" s="25"/>
      <c r="P446" s="25"/>
      <c r="Q446" s="26"/>
      <c r="R446" s="27"/>
      <c r="S446" s="27"/>
      <c r="T446" s="27"/>
      <c r="U446" s="28"/>
      <c r="V446" s="29"/>
    </row>
    <row r="447" spans="1:22" customFormat="1" ht="6.75" hidden="1" customHeight="1">
      <c r="A447" s="71" t="s">
        <v>403</v>
      </c>
      <c r="B447" s="25"/>
      <c r="C447" s="25"/>
      <c r="D447" s="25"/>
      <c r="E447" s="32"/>
      <c r="F447" s="32"/>
      <c r="G447" s="34"/>
      <c r="J447" s="34"/>
      <c r="K447" s="914">
        <v>86420000</v>
      </c>
      <c r="L447" s="914"/>
      <c r="M447" s="914"/>
      <c r="N447" s="914"/>
      <c r="O447" s="25" t="s">
        <v>404</v>
      </c>
      <c r="P447" s="25"/>
      <c r="Q447" s="26"/>
      <c r="R447" s="27"/>
      <c r="S447" s="27"/>
      <c r="T447" s="27"/>
      <c r="U447" s="28"/>
      <c r="V447" s="29"/>
    </row>
    <row r="448" spans="1:22" customFormat="1" ht="6.75" hidden="1" customHeight="1">
      <c r="A448" s="71"/>
      <c r="B448" s="25"/>
      <c r="C448" s="25"/>
      <c r="D448" s="25"/>
      <c r="E448" s="32"/>
      <c r="F448" s="32"/>
      <c r="G448" s="34"/>
      <c r="J448" s="34"/>
      <c r="M448" s="25"/>
      <c r="N448" s="25"/>
      <c r="O448" s="25"/>
      <c r="P448" s="25"/>
      <c r="Q448" s="26"/>
      <c r="R448" s="27"/>
      <c r="S448" s="27"/>
      <c r="T448" s="27"/>
      <c r="U448" s="28"/>
      <c r="V448" s="29"/>
    </row>
    <row r="449" spans="1:22" customFormat="1" ht="6.75" hidden="1" customHeight="1">
      <c r="A449" s="71"/>
      <c r="B449" s="25"/>
      <c r="C449" s="25"/>
      <c r="D449" s="25"/>
      <c r="E449" s="32"/>
      <c r="F449" s="32"/>
      <c r="G449" s="34"/>
      <c r="J449" s="34"/>
      <c r="M449" s="25"/>
      <c r="N449" s="25"/>
      <c r="O449" s="25"/>
      <c r="P449" s="25"/>
      <c r="Q449" s="26"/>
      <c r="R449" s="27"/>
      <c r="S449" s="27"/>
      <c r="T449" s="27"/>
      <c r="U449" s="28"/>
      <c r="V449" s="29"/>
    </row>
    <row r="450" spans="1:22" customFormat="1" ht="6.75" hidden="1" customHeight="1" thickBot="1">
      <c r="A450" s="33"/>
      <c r="B450" s="25"/>
      <c r="C450" s="25"/>
      <c r="D450" s="25"/>
      <c r="E450" s="32"/>
      <c r="F450" s="32"/>
      <c r="G450" s="34"/>
      <c r="J450" s="34"/>
      <c r="M450" s="25"/>
      <c r="N450" s="25"/>
      <c r="O450" s="25"/>
      <c r="P450" s="25"/>
      <c r="Q450" s="26"/>
      <c r="R450" s="27"/>
      <c r="S450" s="27"/>
      <c r="T450" s="27"/>
      <c r="U450" s="28"/>
      <c r="V450" s="29"/>
    </row>
    <row r="451" spans="1:22" customFormat="1" ht="6.75" hidden="1" customHeight="1">
      <c r="A451" s="10" t="s">
        <v>205</v>
      </c>
      <c r="B451" s="11"/>
      <c r="C451" s="11"/>
      <c r="D451" s="11"/>
      <c r="E451" s="11"/>
      <c r="F451" s="11"/>
      <c r="G451" s="11"/>
      <c r="H451" s="11"/>
      <c r="I451" s="11"/>
      <c r="J451" s="11"/>
      <c r="K451" s="11"/>
      <c r="L451" s="11"/>
      <c r="M451" s="11"/>
      <c r="N451" s="11"/>
      <c r="O451" s="11"/>
      <c r="P451" s="11"/>
      <c r="Q451" s="12" t="s">
        <v>20</v>
      </c>
      <c r="R451" s="13" t="s">
        <v>206</v>
      </c>
      <c r="S451" s="13"/>
      <c r="T451" s="13" t="s">
        <v>15</v>
      </c>
      <c r="U451" s="14"/>
      <c r="V451" s="15" t="s">
        <v>207</v>
      </c>
    </row>
    <row r="452" spans="1:22" customFormat="1" ht="6.75" hidden="1" customHeight="1" thickBot="1">
      <c r="A452" s="18" t="s">
        <v>211</v>
      </c>
      <c r="C452" t="s">
        <v>346</v>
      </c>
      <c r="N452" s="890" t="s">
        <v>325</v>
      </c>
      <c r="O452" s="890"/>
      <c r="P452" t="s">
        <v>215</v>
      </c>
      <c r="Q452" s="19"/>
      <c r="R452" s="20"/>
      <c r="S452" s="20"/>
      <c r="T452" s="20"/>
      <c r="U452" s="21"/>
      <c r="V452" s="22"/>
    </row>
    <row r="453" spans="1:22" customFormat="1" ht="6.75" hidden="1" customHeight="1" thickTop="1">
      <c r="A453" s="33"/>
      <c r="B453" s="25"/>
      <c r="C453" s="25"/>
      <c r="D453" s="25"/>
      <c r="E453" s="32"/>
      <c r="F453" s="32"/>
      <c r="G453" s="73"/>
      <c r="J453" s="34"/>
      <c r="M453" s="25"/>
      <c r="N453" s="25"/>
      <c r="O453" s="25"/>
      <c r="P453" s="25"/>
      <c r="Q453" s="26"/>
      <c r="R453" s="27"/>
      <c r="S453" s="27"/>
      <c r="T453" s="27"/>
      <c r="U453" s="28"/>
      <c r="V453" s="29"/>
    </row>
    <row r="454" spans="1:22" customFormat="1" ht="6.75" hidden="1" customHeight="1">
      <c r="A454" s="915" t="s">
        <v>405</v>
      </c>
      <c r="B454" s="902">
        <v>0.9</v>
      </c>
      <c r="C454" s="902"/>
      <c r="D454" s="64" t="s">
        <v>406</v>
      </c>
      <c r="E454" s="916" t="s">
        <v>407</v>
      </c>
      <c r="F454" s="916"/>
      <c r="G454" s="73" t="s">
        <v>301</v>
      </c>
      <c r="H454" s="917" t="s">
        <v>408</v>
      </c>
      <c r="I454" s="887" t="s">
        <v>409</v>
      </c>
      <c r="J454" s="887"/>
      <c r="K454" s="887" t="s">
        <v>228</v>
      </c>
      <c r="L454" s="918">
        <v>1</v>
      </c>
      <c r="M454" s="918"/>
      <c r="N454" s="25"/>
      <c r="O454" s="25"/>
      <c r="P454" s="25"/>
      <c r="Q454" s="26"/>
      <c r="R454" s="27"/>
      <c r="S454" s="27"/>
      <c r="T454" s="27"/>
      <c r="U454" s="28"/>
      <c r="V454" s="29"/>
    </row>
    <row r="455" spans="1:22" customFormat="1" ht="6.75" hidden="1" customHeight="1">
      <c r="A455" s="915"/>
      <c r="B455" s="25"/>
      <c r="C455" s="74"/>
      <c r="D455" s="74">
        <v>4</v>
      </c>
      <c r="E455" s="74"/>
      <c r="F455" s="74"/>
      <c r="G455" s="73"/>
      <c r="H455" s="917"/>
      <c r="I455" s="887"/>
      <c r="J455" s="887"/>
      <c r="K455" s="887"/>
      <c r="L455" s="919">
        <v>150</v>
      </c>
      <c r="M455" s="919"/>
      <c r="N455" s="25"/>
      <c r="O455" s="25"/>
      <c r="P455" s="25"/>
      <c r="Q455" s="26"/>
      <c r="R455" s="27"/>
      <c r="S455" s="27"/>
      <c r="T455" s="27"/>
      <c r="U455" s="28"/>
      <c r="V455" s="29"/>
    </row>
    <row r="456" spans="1:22" customFormat="1" ht="6.75" hidden="1" customHeight="1">
      <c r="A456" s="33"/>
      <c r="B456" s="25"/>
      <c r="C456" s="25"/>
      <c r="D456" s="25"/>
      <c r="E456" s="32"/>
      <c r="F456" s="32"/>
      <c r="G456" s="73"/>
      <c r="J456" s="34"/>
      <c r="M456" s="25"/>
      <c r="N456" s="25"/>
      <c r="O456" s="25"/>
      <c r="P456" s="25"/>
      <c r="Q456" s="26"/>
      <c r="R456" s="27"/>
      <c r="S456" s="27"/>
      <c r="T456" s="27"/>
      <c r="U456" s="28"/>
      <c r="V456" s="29"/>
    </row>
    <row r="457" spans="1:22" customFormat="1" ht="6.75" hidden="1" customHeight="1">
      <c r="A457" s="33"/>
      <c r="B457" s="25" t="s">
        <v>228</v>
      </c>
      <c r="C457" s="892">
        <f>K447</f>
        <v>86420000</v>
      </c>
      <c r="D457" s="892"/>
      <c r="E457" s="892"/>
      <c r="F457" s="892"/>
      <c r="G457" s="25" t="s">
        <v>228</v>
      </c>
      <c r="H457" s="887">
        <f>I440</f>
        <v>6.5</v>
      </c>
      <c r="I457" s="887"/>
      <c r="J457" s="887"/>
      <c r="M457" s="25"/>
      <c r="N457" s="25"/>
      <c r="O457" s="25"/>
      <c r="P457" s="25"/>
      <c r="Q457" s="26">
        <f>SUM(R457:V457)</f>
        <v>1357514.2</v>
      </c>
      <c r="R457" s="27"/>
      <c r="S457" s="27"/>
      <c r="T457" s="27"/>
      <c r="U457" s="28"/>
      <c r="V457" s="29">
        <f>ROUND(((((0.05*3)+0.9)/4)+0.1)*1/150*K447*I440,1)</f>
        <v>1357514.2</v>
      </c>
    </row>
    <row r="458" spans="1:22" customFormat="1" ht="6.75" hidden="1" customHeight="1">
      <c r="A458" s="33"/>
      <c r="B458" s="25"/>
      <c r="C458" s="25"/>
      <c r="D458" s="25"/>
      <c r="E458" s="32"/>
      <c r="F458" s="32"/>
      <c r="G458" s="73"/>
      <c r="J458" s="34"/>
      <c r="M458" s="25"/>
      <c r="N458" s="25"/>
      <c r="O458" s="25"/>
      <c r="P458" s="25"/>
      <c r="Q458" s="26"/>
      <c r="R458" s="27"/>
      <c r="S458" s="27"/>
      <c r="T458" s="27"/>
      <c r="U458" s="28"/>
      <c r="V458" s="29"/>
    </row>
    <row r="459" spans="1:22" customFormat="1" ht="6.75" hidden="1" customHeight="1">
      <c r="A459" s="69" t="s">
        <v>410</v>
      </c>
      <c r="B459" s="25" t="s">
        <v>411</v>
      </c>
      <c r="C459" s="25"/>
      <c r="D459" s="25"/>
      <c r="E459" s="32"/>
      <c r="F459" s="32"/>
      <c r="G459" s="73"/>
      <c r="J459" s="34"/>
      <c r="M459" s="25"/>
      <c r="N459" s="25"/>
      <c r="O459" s="25"/>
      <c r="P459" s="25"/>
      <c r="Q459" s="26"/>
      <c r="R459" s="27"/>
      <c r="S459" s="27"/>
      <c r="T459" s="27"/>
      <c r="U459" s="28"/>
      <c r="V459" s="29"/>
    </row>
    <row r="460" spans="1:22" customFormat="1" ht="6.75" hidden="1" customHeight="1">
      <c r="A460" s="33"/>
      <c r="B460" s="25" t="s">
        <v>412</v>
      </c>
      <c r="C460" s="25"/>
      <c r="D460" s="25"/>
      <c r="E460" s="32"/>
      <c r="F460" s="32"/>
      <c r="G460" s="73"/>
      <c r="J460" s="34"/>
      <c r="M460" s="25"/>
      <c r="N460" s="25"/>
      <c r="O460" s="25"/>
      <c r="P460" s="25"/>
      <c r="Q460" s="26"/>
      <c r="R460" s="27"/>
      <c r="S460" s="27"/>
      <c r="T460" s="27"/>
      <c r="U460" s="28"/>
      <c r="V460" s="29"/>
    </row>
    <row r="461" spans="1:22" customFormat="1" ht="6.75" hidden="1" customHeight="1">
      <c r="A461" s="33"/>
      <c r="B461" s="25" t="s">
        <v>413</v>
      </c>
      <c r="C461" s="25"/>
      <c r="D461" s="25"/>
      <c r="E461" s="32"/>
      <c r="F461" s="32"/>
      <c r="G461" s="73"/>
      <c r="J461" s="34"/>
      <c r="M461" s="25"/>
      <c r="N461" s="25"/>
      <c r="O461" s="25"/>
      <c r="P461" s="25"/>
      <c r="Q461" s="26"/>
      <c r="R461" s="27"/>
      <c r="S461" s="27"/>
      <c r="T461" s="27"/>
      <c r="U461" s="28"/>
      <c r="V461" s="29"/>
    </row>
    <row r="462" spans="1:22" customFormat="1" ht="6.75" hidden="1" customHeight="1">
      <c r="A462" s="33"/>
      <c r="B462" s="25" t="s">
        <v>414</v>
      </c>
      <c r="C462" s="25"/>
      <c r="D462" s="25"/>
      <c r="E462" s="32"/>
      <c r="F462" s="32"/>
      <c r="G462" s="73"/>
      <c r="J462" s="34"/>
      <c r="M462" s="25"/>
      <c r="N462" s="25"/>
      <c r="O462" s="25"/>
      <c r="P462" s="25"/>
      <c r="Q462" s="26"/>
      <c r="R462" s="27"/>
      <c r="S462" s="27"/>
      <c r="T462" s="27"/>
      <c r="U462" s="28"/>
      <c r="V462" s="29"/>
    </row>
    <row r="463" spans="1:22" customFormat="1" ht="6.75" hidden="1" customHeight="1">
      <c r="A463" s="33"/>
      <c r="B463" s="25" t="s">
        <v>415</v>
      </c>
      <c r="C463" s="25"/>
      <c r="D463" s="25"/>
      <c r="E463" s="32"/>
      <c r="F463" s="32"/>
      <c r="G463" s="73"/>
      <c r="J463" s="34"/>
      <c r="M463" s="25"/>
      <c r="N463" s="25"/>
      <c r="O463" s="25"/>
      <c r="P463" s="25"/>
      <c r="Q463" s="26"/>
      <c r="R463" s="27"/>
      <c r="S463" s="27"/>
      <c r="T463" s="27"/>
      <c r="U463" s="28"/>
      <c r="V463" s="29"/>
    </row>
    <row r="464" spans="1:22" customFormat="1" ht="6.75" hidden="1" customHeight="1">
      <c r="A464" s="33"/>
      <c r="B464" s="25" t="s">
        <v>416</v>
      </c>
      <c r="C464" s="25"/>
      <c r="D464" s="25"/>
      <c r="E464" s="32"/>
      <c r="F464" s="32"/>
      <c r="G464" s="73"/>
      <c r="J464" s="891">
        <f>ROUND((1.44+0.42+1.05)/60,2)</f>
        <v>0.05</v>
      </c>
      <c r="K464" s="891"/>
      <c r="L464" t="s">
        <v>357</v>
      </c>
      <c r="M464" s="25"/>
      <c r="N464" s="25"/>
      <c r="O464" s="25"/>
      <c r="P464" s="25"/>
      <c r="Q464" s="26"/>
      <c r="R464" s="27"/>
      <c r="S464" s="27"/>
      <c r="T464" s="27"/>
      <c r="U464" s="28"/>
      <c r="V464" s="29"/>
    </row>
    <row r="465" spans="1:22" customFormat="1" ht="6.75" hidden="1" customHeight="1">
      <c r="A465" s="33"/>
      <c r="B465" s="25"/>
      <c r="C465" s="25"/>
      <c r="D465" s="25"/>
      <c r="E465" s="32"/>
      <c r="F465" s="32"/>
      <c r="G465" s="73"/>
      <c r="J465" s="34"/>
      <c r="M465" s="25"/>
      <c r="N465" s="25"/>
      <c r="O465" s="25"/>
      <c r="P465" s="25"/>
      <c r="Q465" s="26"/>
      <c r="R465" s="27"/>
      <c r="S465" s="27"/>
      <c r="T465" s="27"/>
      <c r="U465" s="28"/>
      <c r="V465" s="29"/>
    </row>
    <row r="466" spans="1:22" customFormat="1" ht="6.75" hidden="1" customHeight="1">
      <c r="A466" s="33"/>
      <c r="B466" s="25" t="s">
        <v>206</v>
      </c>
      <c r="C466" s="25"/>
      <c r="D466" s="25"/>
      <c r="E466" s="894">
        <v>14626</v>
      </c>
      <c r="F466" s="894"/>
      <c r="G466" s="894"/>
      <c r="H466" s="36" t="s">
        <v>228</v>
      </c>
      <c r="I466" s="887">
        <f>J464</f>
        <v>0.05</v>
      </c>
      <c r="J466" s="887"/>
      <c r="K466" s="36" t="s">
        <v>228</v>
      </c>
      <c r="L466" s="17">
        <v>25</v>
      </c>
      <c r="M466" s="17" t="s">
        <v>417</v>
      </c>
      <c r="N466" s="36" t="s">
        <v>228</v>
      </c>
      <c r="O466" s="17">
        <v>2</v>
      </c>
      <c r="P466" s="52" t="s">
        <v>418</v>
      </c>
      <c r="Q466" s="26"/>
      <c r="R466" s="27">
        <f>ROUND(E466*I466*L466*O466,1)</f>
        <v>36565</v>
      </c>
      <c r="S466" s="27"/>
      <c r="T466" s="27"/>
      <c r="U466" s="28"/>
      <c r="V466" s="29"/>
    </row>
    <row r="467" spans="1:22" customFormat="1" ht="6.75" hidden="1" customHeight="1">
      <c r="A467" s="33"/>
      <c r="B467" s="25" t="s">
        <v>15</v>
      </c>
      <c r="C467" s="25"/>
      <c r="D467" s="25"/>
      <c r="E467" s="894">
        <v>38020</v>
      </c>
      <c r="F467" s="894"/>
      <c r="G467" s="894"/>
      <c r="H467" s="36" t="s">
        <v>228</v>
      </c>
      <c r="I467" s="887">
        <f>J464</f>
        <v>0.05</v>
      </c>
      <c r="J467" s="887"/>
      <c r="K467" s="36" t="s">
        <v>228</v>
      </c>
      <c r="L467" s="17">
        <v>25</v>
      </c>
      <c r="M467" s="17" t="s">
        <v>417</v>
      </c>
      <c r="N467" s="36" t="s">
        <v>228</v>
      </c>
      <c r="O467" s="17">
        <v>2</v>
      </c>
      <c r="P467" s="52" t="s">
        <v>418</v>
      </c>
      <c r="Q467" s="26">
        <f>INT(SUM(R466:V468))</f>
        <v>176212</v>
      </c>
      <c r="R467" s="27"/>
      <c r="S467" s="27"/>
      <c r="T467" s="27">
        <f>ROUND(E467*I467*L467*O467,1)</f>
        <v>95050</v>
      </c>
      <c r="U467" s="28"/>
      <c r="V467" s="29"/>
    </row>
    <row r="468" spans="1:22" customFormat="1" ht="6.75" hidden="1" customHeight="1">
      <c r="A468" s="33"/>
      <c r="B468" s="25" t="s">
        <v>207</v>
      </c>
      <c r="C468" s="25"/>
      <c r="D468" s="25"/>
      <c r="E468" s="894">
        <v>17839</v>
      </c>
      <c r="F468" s="894"/>
      <c r="G468" s="894"/>
      <c r="H468" s="36" t="s">
        <v>228</v>
      </c>
      <c r="I468" s="887">
        <f>J464</f>
        <v>0.05</v>
      </c>
      <c r="J468" s="887"/>
      <c r="K468" s="36" t="s">
        <v>228</v>
      </c>
      <c r="L468" s="17">
        <v>25</v>
      </c>
      <c r="M468" s="17" t="s">
        <v>417</v>
      </c>
      <c r="N468" s="36" t="s">
        <v>228</v>
      </c>
      <c r="O468" s="17">
        <v>2</v>
      </c>
      <c r="P468" s="52" t="s">
        <v>418</v>
      </c>
      <c r="Q468" s="26"/>
      <c r="R468" s="27"/>
      <c r="S468" s="27"/>
      <c r="T468" s="27"/>
      <c r="U468" s="28"/>
      <c r="V468" s="29">
        <f>ROUND(E468*I468*L468*O468,1)</f>
        <v>44597.5</v>
      </c>
    </row>
    <row r="469" spans="1:22" customFormat="1" ht="6.75" hidden="1" customHeight="1">
      <c r="A469" s="33"/>
      <c r="B469" s="25"/>
      <c r="C469" s="25"/>
      <c r="D469" s="25"/>
      <c r="E469" s="32"/>
      <c r="F469" s="32"/>
      <c r="G469" s="73"/>
      <c r="J469" s="34"/>
      <c r="M469" s="25"/>
      <c r="N469" s="25"/>
      <c r="O469" s="25"/>
      <c r="P469" s="25"/>
      <c r="Q469" s="26"/>
      <c r="R469" s="27"/>
      <c r="S469" s="27"/>
      <c r="T469" s="27"/>
      <c r="U469" s="28"/>
      <c r="V469" s="29"/>
    </row>
    <row r="470" spans="1:22" customFormat="1" ht="6.75" hidden="1" customHeight="1">
      <c r="A470" s="33"/>
      <c r="B470" s="25"/>
      <c r="C470" s="25"/>
      <c r="D470" s="25"/>
      <c r="E470" s="32"/>
      <c r="F470" s="32"/>
      <c r="G470" s="73"/>
      <c r="J470" s="34"/>
      <c r="M470" s="25"/>
      <c r="N470" s="25"/>
      <c r="O470" s="25"/>
      <c r="P470" s="25"/>
      <c r="Q470" s="26"/>
      <c r="R470" s="27"/>
      <c r="S470" s="27"/>
      <c r="T470" s="27"/>
      <c r="U470" s="28"/>
      <c r="V470" s="29"/>
    </row>
    <row r="471" spans="1:22" customFormat="1" ht="6.75" hidden="1" customHeight="1">
      <c r="A471" s="915" t="s">
        <v>419</v>
      </c>
      <c r="B471" s="923"/>
      <c r="C471" s="923"/>
      <c r="D471" s="923"/>
      <c r="E471" s="923"/>
      <c r="F471" s="923"/>
      <c r="G471" s="923"/>
      <c r="H471" s="923"/>
      <c r="I471" s="923"/>
      <c r="J471" s="923"/>
      <c r="K471" s="923"/>
      <c r="L471" s="923"/>
      <c r="M471" s="923"/>
      <c r="N471" s="923"/>
      <c r="O471" s="923"/>
      <c r="P471" s="924"/>
      <c r="Q471" s="26">
        <f>SUM(Q363:Q470)</f>
        <v>5910661.9000000004</v>
      </c>
      <c r="R471" s="27">
        <f>SUM(R364:R470)</f>
        <v>327005.30000000005</v>
      </c>
      <c r="S471" s="27"/>
      <c r="T471" s="27">
        <f>SUM(T364:T470)</f>
        <v>3859856.4999999995</v>
      </c>
      <c r="U471" s="28"/>
      <c r="V471" s="29">
        <f>SUM(V364:V470)</f>
        <v>1723802.2</v>
      </c>
    </row>
    <row r="472" spans="1:22" customFormat="1" ht="6.75" hidden="1" customHeight="1">
      <c r="A472" s="915" t="s">
        <v>420</v>
      </c>
      <c r="B472" s="923"/>
      <c r="C472" s="923"/>
      <c r="D472" s="923"/>
      <c r="E472" s="923"/>
      <c r="F472" s="923"/>
      <c r="G472" s="923"/>
      <c r="H472" s="923"/>
      <c r="I472" s="923"/>
      <c r="J472" s="923"/>
      <c r="K472" s="923"/>
      <c r="L472" s="923"/>
      <c r="M472" s="923"/>
      <c r="N472" s="923"/>
      <c r="O472" s="923"/>
      <c r="P472" s="924"/>
      <c r="Q472" s="26">
        <f>SUM(R472:V472)</f>
        <v>197022</v>
      </c>
      <c r="R472" s="27">
        <f>ROUND(R471/30,0)</f>
        <v>10900</v>
      </c>
      <c r="S472" s="27"/>
      <c r="T472" s="27">
        <f>ROUND(T471/30,0)</f>
        <v>128662</v>
      </c>
      <c r="U472" s="28">
        <f>ROUND(U471/30,0)</f>
        <v>0</v>
      </c>
      <c r="V472" s="29">
        <f>ROUND(V471/30,0)</f>
        <v>57460</v>
      </c>
    </row>
    <row r="473" spans="1:22" customFormat="1" ht="6.75" hidden="1" customHeight="1">
      <c r="A473" s="33"/>
      <c r="B473" s="25"/>
      <c r="C473" s="25"/>
      <c r="D473" s="25"/>
      <c r="E473" s="32"/>
      <c r="F473" s="32"/>
      <c r="G473" s="73"/>
      <c r="J473" s="34"/>
      <c r="M473" s="25"/>
      <c r="N473" s="25"/>
      <c r="O473" s="25"/>
      <c r="P473" s="25"/>
      <c r="Q473" s="26"/>
      <c r="R473" s="27"/>
      <c r="S473" s="27"/>
      <c r="T473" s="27"/>
      <c r="U473" s="28"/>
      <c r="V473" s="29"/>
    </row>
    <row r="474" spans="1:22" customFormat="1" ht="6.75" hidden="1" customHeight="1">
      <c r="A474" s="33"/>
      <c r="B474" s="25"/>
      <c r="C474" s="25"/>
      <c r="D474" s="25"/>
      <c r="E474" s="32"/>
      <c r="F474" s="32"/>
      <c r="G474" s="73"/>
      <c r="J474" s="34"/>
      <c r="M474" s="25"/>
      <c r="N474" s="25"/>
      <c r="O474" s="25"/>
      <c r="P474" s="25"/>
      <c r="Q474" s="26"/>
      <c r="R474" s="27"/>
      <c r="S474" s="27"/>
      <c r="T474" s="27"/>
      <c r="U474" s="28"/>
      <c r="V474" s="29"/>
    </row>
    <row r="475" spans="1:22" customFormat="1" ht="6.75" hidden="1" customHeight="1">
      <c r="A475" s="33"/>
      <c r="B475" s="25"/>
      <c r="C475" s="25"/>
      <c r="D475" s="25"/>
      <c r="E475" s="32"/>
      <c r="F475" s="32"/>
      <c r="G475" s="73"/>
      <c r="J475" s="34"/>
      <c r="M475" s="25"/>
      <c r="N475" s="25"/>
      <c r="O475" s="25"/>
      <c r="P475" s="25"/>
      <c r="Q475" s="26"/>
      <c r="R475" s="27"/>
      <c r="S475" s="27"/>
      <c r="T475" s="27"/>
      <c r="U475" s="28"/>
      <c r="V475" s="29"/>
    </row>
    <row r="476" spans="1:22" customFormat="1" ht="6.75" hidden="1" customHeight="1">
      <c r="A476" s="33"/>
      <c r="B476" s="25"/>
      <c r="C476" s="25"/>
      <c r="D476" s="25"/>
      <c r="E476" s="32"/>
      <c r="F476" s="32"/>
      <c r="G476" s="73"/>
      <c r="J476" s="34"/>
      <c r="M476" s="25"/>
      <c r="N476" s="25"/>
      <c r="O476" s="25"/>
      <c r="P476" s="25"/>
      <c r="Q476" s="26"/>
      <c r="R476" s="27"/>
      <c r="S476" s="27"/>
      <c r="T476" s="27"/>
      <c r="U476" s="28"/>
      <c r="V476" s="29"/>
    </row>
    <row r="477" spans="1:22" customFormat="1" ht="6.75" hidden="1" customHeight="1">
      <c r="A477" s="33"/>
      <c r="B477" s="25"/>
      <c r="C477" s="25"/>
      <c r="D477" s="25"/>
      <c r="E477" s="32"/>
      <c r="F477" s="32"/>
      <c r="G477" s="73"/>
      <c r="J477" s="34"/>
      <c r="M477" s="25"/>
      <c r="N477" s="25"/>
      <c r="O477" s="25"/>
      <c r="P477" s="25"/>
      <c r="Q477" s="26"/>
      <c r="R477" s="27"/>
      <c r="S477" s="27"/>
      <c r="T477" s="27"/>
      <c r="U477" s="28"/>
      <c r="V477" s="29"/>
    </row>
    <row r="478" spans="1:22" customFormat="1" ht="6.75" hidden="1" customHeight="1">
      <c r="A478" s="33"/>
      <c r="B478" s="25"/>
      <c r="C478" s="25"/>
      <c r="D478" s="25"/>
      <c r="E478" s="32"/>
      <c r="F478" s="32"/>
      <c r="G478" s="73"/>
      <c r="J478" s="34"/>
      <c r="M478" s="25"/>
      <c r="N478" s="25"/>
      <c r="O478" s="25"/>
      <c r="P478" s="25"/>
      <c r="Q478" s="26"/>
      <c r="R478" s="27"/>
      <c r="S478" s="27"/>
      <c r="T478" s="27"/>
      <c r="U478" s="28"/>
      <c r="V478" s="29"/>
    </row>
    <row r="479" spans="1:22" customFormat="1" ht="6.75" hidden="1" customHeight="1">
      <c r="A479" s="33"/>
      <c r="B479" s="25"/>
      <c r="C479" s="25"/>
      <c r="D479" s="25"/>
      <c r="E479" s="32"/>
      <c r="F479" s="32"/>
      <c r="G479" s="73"/>
      <c r="J479" s="34"/>
      <c r="M479" s="25"/>
      <c r="N479" s="25"/>
      <c r="O479" s="25"/>
      <c r="P479" s="25"/>
      <c r="Q479" s="26"/>
      <c r="R479" s="27"/>
      <c r="S479" s="27"/>
      <c r="T479" s="27"/>
      <c r="U479" s="28"/>
      <c r="V479" s="29"/>
    </row>
    <row r="480" spans="1:22" customFormat="1" ht="6.75" hidden="1" customHeight="1">
      <c r="A480" s="33"/>
      <c r="B480" s="25"/>
      <c r="C480" s="25"/>
      <c r="D480" s="25"/>
      <c r="E480" s="32"/>
      <c r="F480" s="32"/>
      <c r="G480" s="73"/>
      <c r="J480" s="34"/>
      <c r="M480" s="25"/>
      <c r="N480" s="25"/>
      <c r="O480" s="25"/>
      <c r="P480" s="25"/>
      <c r="Q480" s="26"/>
      <c r="R480" s="27"/>
      <c r="S480" s="27"/>
      <c r="T480" s="27"/>
      <c r="U480" s="28"/>
      <c r="V480" s="29"/>
    </row>
    <row r="481" spans="1:23" customFormat="1" ht="6.75" hidden="1" customHeight="1">
      <c r="A481" s="33"/>
      <c r="B481" s="25"/>
      <c r="C481" s="25"/>
      <c r="D481" s="25"/>
      <c r="E481" s="32"/>
      <c r="F481" s="32"/>
      <c r="G481" s="73"/>
      <c r="J481" s="34"/>
      <c r="M481" s="25"/>
      <c r="N481" s="25"/>
      <c r="O481" s="25"/>
      <c r="P481" s="25"/>
      <c r="Q481" s="26"/>
      <c r="R481" s="27"/>
      <c r="S481" s="27"/>
      <c r="T481" s="27"/>
      <c r="U481" s="28"/>
      <c r="V481" s="29"/>
    </row>
    <row r="482" spans="1:23" customFormat="1" ht="6.75" hidden="1" customHeight="1">
      <c r="A482" s="33"/>
      <c r="B482" s="25"/>
      <c r="C482" s="25"/>
      <c r="D482" s="25"/>
      <c r="E482" s="32"/>
      <c r="F482" s="32"/>
      <c r="G482" s="73"/>
      <c r="J482" s="34"/>
      <c r="M482" s="25"/>
      <c r="N482" s="25"/>
      <c r="O482" s="25"/>
      <c r="P482" s="25"/>
      <c r="Q482" s="26"/>
      <c r="R482" s="27"/>
      <c r="S482" s="27"/>
      <c r="T482" s="27"/>
      <c r="U482" s="28"/>
      <c r="V482" s="29"/>
    </row>
    <row r="483" spans="1:23" customFormat="1" ht="6.75" hidden="1" customHeight="1">
      <c r="A483" s="33"/>
      <c r="B483" s="25"/>
      <c r="C483" s="25"/>
      <c r="D483" s="25"/>
      <c r="E483" s="32"/>
      <c r="F483" s="32"/>
      <c r="G483" s="73"/>
      <c r="J483" s="34"/>
      <c r="M483" s="25"/>
      <c r="N483" s="25"/>
      <c r="O483" s="25"/>
      <c r="P483" s="25"/>
      <c r="Q483" s="26"/>
      <c r="R483" s="27"/>
      <c r="S483" s="27"/>
      <c r="T483" s="27"/>
      <c r="U483" s="28"/>
      <c r="V483" s="29"/>
    </row>
    <row r="484" spans="1:23" customFormat="1" ht="6.75" hidden="1" customHeight="1">
      <c r="A484" s="33"/>
      <c r="B484" s="25"/>
      <c r="C484" s="25"/>
      <c r="D484" s="25"/>
      <c r="E484" s="32"/>
      <c r="F484" s="32"/>
      <c r="G484" s="73"/>
      <c r="J484" s="34"/>
      <c r="M484" s="25"/>
      <c r="N484" s="25"/>
      <c r="O484" s="25"/>
      <c r="P484" s="25"/>
      <c r="Q484" s="26"/>
      <c r="R484" s="27"/>
      <c r="S484" s="27"/>
      <c r="T484" s="27"/>
      <c r="U484" s="28"/>
      <c r="V484" s="29"/>
    </row>
    <row r="485" spans="1:23" customFormat="1" ht="6.75" hidden="1" customHeight="1">
      <c r="A485" s="33"/>
      <c r="B485" s="25"/>
      <c r="C485" s="25"/>
      <c r="D485" s="25"/>
      <c r="E485" s="32"/>
      <c r="F485" s="32"/>
      <c r="G485" s="73"/>
      <c r="J485" s="34"/>
      <c r="M485" s="25"/>
      <c r="N485" s="25"/>
      <c r="O485" s="25"/>
      <c r="P485" s="25"/>
      <c r="Q485" s="26"/>
      <c r="R485" s="27"/>
      <c r="S485" s="27"/>
      <c r="T485" s="27"/>
      <c r="U485" s="28"/>
      <c r="V485" s="29"/>
    </row>
    <row r="486" spans="1:23" customFormat="1" ht="6.75" hidden="1" customHeight="1">
      <c r="A486" s="33"/>
      <c r="B486" s="25"/>
      <c r="C486" s="25"/>
      <c r="D486" s="25"/>
      <c r="E486" s="32"/>
      <c r="F486" s="32"/>
      <c r="G486" s="73"/>
      <c r="J486" s="34"/>
      <c r="M486" s="25"/>
      <c r="N486" s="25"/>
      <c r="O486" s="25"/>
      <c r="P486" s="25"/>
      <c r="Q486" s="26"/>
      <c r="R486" s="27"/>
      <c r="S486" s="27"/>
      <c r="T486" s="27"/>
      <c r="U486" s="28"/>
      <c r="V486" s="29"/>
    </row>
    <row r="487" spans="1:23" customFormat="1" ht="6.75" hidden="1" customHeight="1">
      <c r="A487" s="33"/>
      <c r="B487" s="25"/>
      <c r="C487" s="25"/>
      <c r="D487" s="25"/>
      <c r="E487" s="32"/>
      <c r="F487" s="32"/>
      <c r="G487" s="73"/>
      <c r="J487" s="34"/>
      <c r="M487" s="25"/>
      <c r="N487" s="25"/>
      <c r="O487" s="25"/>
      <c r="P487" s="25"/>
      <c r="Q487" s="26"/>
      <c r="R487" s="27"/>
      <c r="S487" s="27"/>
      <c r="T487" s="27"/>
      <c r="U487" s="28"/>
      <c r="V487" s="29"/>
    </row>
    <row r="488" spans="1:23" customFormat="1" ht="6.75" hidden="1" customHeight="1">
      <c r="A488" s="33"/>
      <c r="B488" s="25"/>
      <c r="C488" s="25"/>
      <c r="D488" s="25"/>
      <c r="E488" s="32"/>
      <c r="F488" s="32"/>
      <c r="G488" s="73"/>
      <c r="J488" s="34"/>
      <c r="M488" s="25"/>
      <c r="N488" s="25"/>
      <c r="O488" s="25"/>
      <c r="P488" s="25"/>
      <c r="Q488" s="26"/>
      <c r="R488" s="27"/>
      <c r="S488" s="27"/>
      <c r="T488" s="27"/>
      <c r="U488" s="28"/>
      <c r="V488" s="29"/>
    </row>
    <row r="489" spans="1:23" customFormat="1" ht="6.75" hidden="1" customHeight="1">
      <c r="A489" s="33"/>
      <c r="B489" s="25"/>
      <c r="C489" s="25"/>
      <c r="D489" s="25"/>
      <c r="E489" s="32"/>
      <c r="F489" s="32"/>
      <c r="G489" s="73"/>
      <c r="J489" s="34"/>
      <c r="M489" s="25"/>
      <c r="N489" s="25"/>
      <c r="O489" s="25"/>
      <c r="P489" s="25"/>
      <c r="Q489" s="26"/>
      <c r="R489" s="27"/>
      <c r="S489" s="27"/>
      <c r="T489" s="27"/>
      <c r="U489" s="28"/>
      <c r="V489" s="29"/>
    </row>
    <row r="490" spans="1:23" customFormat="1" ht="6.75" hidden="1" customHeight="1">
      <c r="A490" s="33"/>
      <c r="B490" s="25"/>
      <c r="C490" s="25"/>
      <c r="D490" s="25"/>
      <c r="E490" s="32"/>
      <c r="F490" s="32"/>
      <c r="G490" s="73"/>
      <c r="J490" s="34"/>
      <c r="M490" s="25"/>
      <c r="N490" s="25"/>
      <c r="O490" s="25"/>
      <c r="P490" s="25"/>
      <c r="Q490" s="26"/>
      <c r="R490" s="27"/>
      <c r="S490" s="27"/>
      <c r="T490" s="27"/>
      <c r="U490" s="28"/>
      <c r="V490" s="29"/>
    </row>
    <row r="491" spans="1:23" customFormat="1" ht="6.75" hidden="1" customHeight="1">
      <c r="A491" s="33"/>
      <c r="B491" s="25"/>
      <c r="C491" s="25"/>
      <c r="D491" s="25"/>
      <c r="E491" s="32"/>
      <c r="F491" s="32"/>
      <c r="G491" s="73"/>
      <c r="J491" s="34"/>
      <c r="M491" s="25"/>
      <c r="N491" s="25"/>
      <c r="O491" s="25"/>
      <c r="P491" s="25"/>
      <c r="Q491" s="26"/>
      <c r="R491" s="27"/>
      <c r="S491" s="27"/>
      <c r="T491" s="27"/>
      <c r="U491" s="28"/>
      <c r="V491" s="29"/>
    </row>
    <row r="492" spans="1:23" customFormat="1" ht="6.75" hidden="1" customHeight="1">
      <c r="A492" s="33"/>
      <c r="B492" s="25"/>
      <c r="C492" s="25"/>
      <c r="D492" s="25"/>
      <c r="E492" s="32"/>
      <c r="F492" s="32"/>
      <c r="G492" s="73"/>
      <c r="J492" s="34"/>
      <c r="M492" s="25"/>
      <c r="N492" s="25"/>
      <c r="O492" s="25"/>
      <c r="P492" s="25"/>
      <c r="Q492" s="26"/>
      <c r="R492" s="27"/>
      <c r="S492" s="27"/>
      <c r="T492" s="27"/>
      <c r="U492" s="28"/>
      <c r="V492" s="29"/>
    </row>
    <row r="493" spans="1:23" customFormat="1" ht="6.75" hidden="1" customHeight="1">
      <c r="A493" s="33"/>
      <c r="B493" s="25"/>
      <c r="C493" s="25"/>
      <c r="D493" s="25"/>
      <c r="E493" s="32"/>
      <c r="F493" s="32"/>
      <c r="G493" s="73"/>
      <c r="J493" s="34"/>
      <c r="M493" s="25"/>
      <c r="N493" s="25"/>
      <c r="O493" s="25"/>
      <c r="P493" s="25"/>
      <c r="Q493" s="26"/>
      <c r="R493" s="27"/>
      <c r="S493" s="27"/>
      <c r="T493" s="27"/>
      <c r="U493" s="28"/>
      <c r="V493" s="29"/>
    </row>
    <row r="494" spans="1:23" customFormat="1" ht="6.75" hidden="1" customHeight="1">
      <c r="A494" s="33"/>
      <c r="B494" s="25"/>
      <c r="C494" s="25"/>
      <c r="D494" s="25"/>
      <c r="E494" s="32"/>
      <c r="F494" s="32"/>
      <c r="G494" s="73"/>
      <c r="J494" s="34"/>
      <c r="M494" s="25"/>
      <c r="N494" s="25"/>
      <c r="O494" s="25"/>
      <c r="P494" s="25"/>
      <c r="Q494" s="26"/>
      <c r="R494" s="27"/>
      <c r="S494" s="27"/>
      <c r="T494" s="27"/>
      <c r="U494" s="28"/>
      <c r="V494" s="29"/>
    </row>
    <row r="495" spans="1:23" customFormat="1" ht="20.100000000000001" customHeight="1" thickBot="1">
      <c r="A495" s="75" t="s">
        <v>421</v>
      </c>
      <c r="B495" s="76"/>
      <c r="C495" s="77"/>
      <c r="D495" s="78" t="s">
        <v>422</v>
      </c>
      <c r="E495" s="77"/>
      <c r="F495" s="77"/>
      <c r="G495" s="77"/>
      <c r="H495" s="77"/>
      <c r="I495" s="77"/>
      <c r="J495" s="77"/>
      <c r="K495" s="77"/>
      <c r="L495" s="77"/>
      <c r="M495" s="77"/>
      <c r="N495" s="77"/>
      <c r="O495" s="77"/>
      <c r="P495" s="77"/>
      <c r="Q495" s="77"/>
      <c r="R495" s="77"/>
      <c r="S495" s="77"/>
      <c r="T495" s="77"/>
      <c r="U495" s="77"/>
      <c r="V495" s="79"/>
    </row>
    <row r="496" spans="1:23" ht="20.100000000000001" customHeight="1">
      <c r="A496" s="10" t="s">
        <v>205</v>
      </c>
      <c r="B496" s="11"/>
      <c r="C496" s="11"/>
      <c r="D496" s="11"/>
      <c r="E496" s="11"/>
      <c r="F496" s="11"/>
      <c r="G496" s="11"/>
      <c r="H496" s="11"/>
      <c r="I496" s="11"/>
      <c r="J496" s="11"/>
      <c r="K496" s="11"/>
      <c r="L496" s="11"/>
      <c r="M496" s="11"/>
      <c r="N496" s="11"/>
      <c r="O496" s="11"/>
      <c r="P496" s="11"/>
      <c r="Q496" s="12" t="s">
        <v>20</v>
      </c>
      <c r="R496" s="13" t="s">
        <v>206</v>
      </c>
      <c r="S496" s="13"/>
      <c r="T496" s="13" t="s">
        <v>15</v>
      </c>
      <c r="U496" s="14"/>
      <c r="V496" s="15" t="s">
        <v>207</v>
      </c>
      <c r="W496" s="16"/>
    </row>
    <row r="497" spans="1:28" ht="20.100000000000001" customHeight="1" thickBot="1">
      <c r="A497" s="18" t="s">
        <v>211</v>
      </c>
      <c r="B497"/>
      <c r="C497" t="s">
        <v>423</v>
      </c>
      <c r="D497"/>
      <c r="E497"/>
      <c r="F497"/>
      <c r="G497"/>
      <c r="H497" t="s">
        <v>304</v>
      </c>
      <c r="I497"/>
      <c r="J497"/>
      <c r="K497"/>
      <c r="L497"/>
      <c r="M497"/>
      <c r="N497" s="890" t="s">
        <v>214</v>
      </c>
      <c r="O497" s="890"/>
      <c r="P497" t="s">
        <v>215</v>
      </c>
      <c r="Q497" s="19" t="e">
        <f>SUM(R497,T497,V497)</f>
        <v>#REF!</v>
      </c>
      <c r="R497" s="20">
        <f>INT(SUM(R498:R529))</f>
        <v>470</v>
      </c>
      <c r="S497" s="20">
        <f>INT(SUM(S498:S529))</f>
        <v>0</v>
      </c>
      <c r="T497" s="20" t="e">
        <f>INT(SUM(T498:T529))</f>
        <v>#REF!</v>
      </c>
      <c r="U497" s="21">
        <f>INT(SUM(U498:U529))</f>
        <v>0</v>
      </c>
      <c r="V497" s="22">
        <f>INT(SUM(V498:V529))</f>
        <v>638</v>
      </c>
      <c r="W497" s="23"/>
    </row>
    <row r="498" spans="1:28" ht="20.100000000000001" customHeight="1" thickTop="1">
      <c r="A498" s="80"/>
      <c r="B498" s="81"/>
      <c r="C498" s="81"/>
      <c r="D498" s="81"/>
      <c r="E498" s="81"/>
      <c r="F498" s="81"/>
      <c r="G498" s="81"/>
      <c r="H498" s="81"/>
      <c r="I498" s="81"/>
      <c r="J498" s="81"/>
      <c r="K498" s="81"/>
      <c r="L498" s="81"/>
      <c r="M498" s="81"/>
      <c r="N498" s="81"/>
      <c r="O498" s="81"/>
      <c r="P498" s="81"/>
      <c r="Q498" s="82"/>
      <c r="R498" s="83"/>
      <c r="S498" s="83"/>
      <c r="T498" s="83"/>
      <c r="U498" s="84"/>
      <c r="V498" s="85"/>
      <c r="AB498"/>
    </row>
    <row r="499" spans="1:28" ht="20.100000000000001" customHeight="1">
      <c r="A499" s="86" t="s">
        <v>305</v>
      </c>
      <c r="B499" s="87" t="s">
        <v>306</v>
      </c>
      <c r="C499" s="87"/>
      <c r="D499" s="87"/>
      <c r="E499" s="87"/>
      <c r="F499" s="87" t="s">
        <v>656</v>
      </c>
      <c r="G499" s="87"/>
      <c r="H499" s="88"/>
      <c r="I499"/>
      <c r="J499" s="925">
        <v>0.7</v>
      </c>
      <c r="K499" s="925"/>
      <c r="L499" s="87" t="s">
        <v>290</v>
      </c>
      <c r="M499" s="87"/>
      <c r="N499" s="926">
        <v>0.9</v>
      </c>
      <c r="O499" s="926"/>
      <c r="P499" s="89"/>
      <c r="Q499" s="90"/>
      <c r="R499" s="91"/>
      <c r="S499" s="91"/>
      <c r="T499" s="91"/>
      <c r="U499" s="92"/>
      <c r="V499" s="93"/>
      <c r="AB499"/>
    </row>
    <row r="500" spans="1:28" ht="20.100000000000001" customHeight="1">
      <c r="A500" s="86"/>
      <c r="B500" t="s">
        <v>291</v>
      </c>
      <c r="C500" s="921">
        <f>J499</f>
        <v>0.7</v>
      </c>
      <c r="D500" s="921"/>
      <c r="E500" s="87"/>
      <c r="F500" s="87"/>
      <c r="G500" s="87"/>
      <c r="H500" s="87"/>
      <c r="I500" s="87"/>
      <c r="J500" s="87"/>
      <c r="K500" s="87"/>
      <c r="L500" s="87"/>
      <c r="M500" s="87"/>
      <c r="N500"/>
      <c r="O500"/>
      <c r="P500"/>
      <c r="Q500" s="90"/>
      <c r="R500" s="91"/>
      <c r="S500" s="91"/>
      <c r="T500" s="91"/>
      <c r="U500" s="92"/>
      <c r="V500" s="93"/>
      <c r="AB500"/>
    </row>
    <row r="501" spans="1:28" ht="20.100000000000001" customHeight="1">
      <c r="A501" s="86"/>
      <c r="B501" t="s">
        <v>292</v>
      </c>
      <c r="C501" s="921">
        <f>VLOOKUP(E501,$AD$26:$AE$29,2,0)</f>
        <v>0.7</v>
      </c>
      <c r="D501" s="921"/>
      <c r="E501" s="920" t="s">
        <v>258</v>
      </c>
      <c r="F501" s="920"/>
      <c r="G501" s="920"/>
      <c r="H501" s="920"/>
      <c r="I501" s="920"/>
      <c r="J501" s="920"/>
      <c r="K501" s="920"/>
      <c r="L501" s="920"/>
      <c r="M501" s="920"/>
      <c r="N501"/>
      <c r="O501"/>
      <c r="P501"/>
      <c r="Q501" s="90"/>
      <c r="R501" s="91"/>
      <c r="S501" s="91"/>
      <c r="T501" s="91"/>
      <c r="U501" s="92"/>
      <c r="V501" s="93"/>
      <c r="AB501"/>
    </row>
    <row r="502" spans="1:28" ht="20.100000000000001" customHeight="1">
      <c r="A502" s="86"/>
      <c r="B502" t="s">
        <v>293</v>
      </c>
      <c r="C502" s="921">
        <f>INDEX($AG$25:$AJ$28, MATCH(E502,$AG$25:$AG$28,), MATCH(K502,$AG$25:$AJ$25,))-0.05</f>
        <v>0.54999999999999993</v>
      </c>
      <c r="D502" s="921"/>
      <c r="E502" s="920" t="s">
        <v>259</v>
      </c>
      <c r="F502" s="920"/>
      <c r="G502" s="920"/>
      <c r="H502" s="920"/>
      <c r="I502" s="920"/>
      <c r="J502" s="920"/>
      <c r="K502" s="922" t="s">
        <v>252</v>
      </c>
      <c r="L502" s="922"/>
      <c r="M502" s="87"/>
      <c r="N502"/>
      <c r="O502"/>
      <c r="P502"/>
      <c r="Q502" s="90"/>
      <c r="R502" s="91"/>
      <c r="S502" s="91"/>
      <c r="T502" s="91"/>
      <c r="U502" s="92"/>
      <c r="V502" s="93"/>
    </row>
    <row r="503" spans="1:28" ht="20.100000000000001" customHeight="1">
      <c r="A503" s="86"/>
      <c r="B503" t="s">
        <v>294</v>
      </c>
      <c r="C503" s="920">
        <f>D504</f>
        <v>1</v>
      </c>
      <c r="D503" s="920"/>
      <c r="E503" s="87" t="s">
        <v>295</v>
      </c>
      <c r="F503" s="920">
        <f>D505</f>
        <v>1.38</v>
      </c>
      <c r="G503" s="920"/>
      <c r="H503" s="95" t="s">
        <v>296</v>
      </c>
      <c r="I503" s="921">
        <f>ROUND(C503/F503,2)</f>
        <v>0.72</v>
      </c>
      <c r="J503" s="921"/>
      <c r="K503" s="88"/>
      <c r="L503" s="87"/>
      <c r="M503" s="87"/>
      <c r="N503"/>
      <c r="O503"/>
      <c r="P503"/>
      <c r="Q503" s="90"/>
      <c r="R503" s="91"/>
      <c r="S503" s="91"/>
      <c r="T503" s="91"/>
      <c r="U503" s="92"/>
      <c r="V503" s="93"/>
    </row>
    <row r="504" spans="1:28" ht="20.100000000000001" customHeight="1">
      <c r="A504" s="86"/>
      <c r="B504" s="87"/>
      <c r="C504" t="s">
        <v>297</v>
      </c>
      <c r="D504" s="920">
        <f>IF(F504=$AB$12,1,INDEX($AB$2:$AE$22,MATCH(F504,$AB$2:$AB$22,),MATCH(L504,$AB$2:$AE$2,)))</f>
        <v>1</v>
      </c>
      <c r="E504" s="920"/>
      <c r="F504" s="920" t="s">
        <v>236</v>
      </c>
      <c r="G504" s="920"/>
      <c r="H504" s="920"/>
      <c r="I504" s="920"/>
      <c r="J504" s="920"/>
      <c r="K504" s="920"/>
      <c r="L504" s="922" t="s">
        <v>218</v>
      </c>
      <c r="M504" s="922"/>
      <c r="N504"/>
      <c r="O504"/>
      <c r="P504"/>
      <c r="Q504" s="90"/>
      <c r="R504" s="91"/>
      <c r="S504" s="91"/>
      <c r="T504" s="91"/>
      <c r="U504" s="92"/>
      <c r="V504" s="93"/>
    </row>
    <row r="505" spans="1:28" ht="20.100000000000001" customHeight="1">
      <c r="A505" s="86"/>
      <c r="B505" s="87"/>
      <c r="C505" t="s">
        <v>298</v>
      </c>
      <c r="D505" s="920">
        <f>INDEX($X$2:$AA$21, MATCH(F505,$X$2:$X$21,), MATCH(L505,$X$2:$AA$2,))</f>
        <v>1.38</v>
      </c>
      <c r="E505" s="920"/>
      <c r="F505" s="920" t="s">
        <v>241</v>
      </c>
      <c r="G505" s="920"/>
      <c r="H505" s="920"/>
      <c r="I505" s="920"/>
      <c r="J505" s="920"/>
      <c r="K505" s="920"/>
      <c r="L505" s="922" t="s">
        <v>218</v>
      </c>
      <c r="M505" s="922"/>
      <c r="N505"/>
      <c r="O505"/>
      <c r="P505" s="89"/>
      <c r="Q505" s="90"/>
      <c r="R505" s="91"/>
      <c r="S505" s="91"/>
      <c r="T505" s="91"/>
      <c r="U505" s="92"/>
      <c r="V505" s="93"/>
    </row>
    <row r="506" spans="1:28" ht="20.100000000000001" customHeight="1">
      <c r="A506" s="86"/>
      <c r="B506" t="s">
        <v>299</v>
      </c>
      <c r="C506" s="88">
        <f>INDEX($X$25:$AB$30,MATCH(C500,$X$25:$X$30,0),MATCH(I506,$X$25:$AB$25,0))</f>
        <v>22</v>
      </c>
      <c r="D506" s="87"/>
      <c r="E506" s="88"/>
      <c r="F506" s="87" t="s">
        <v>300</v>
      </c>
      <c r="G506" s="87"/>
      <c r="H506" s="87"/>
      <c r="I506" s="920">
        <v>180</v>
      </c>
      <c r="J506" s="920"/>
      <c r="K506" s="87" t="s">
        <v>301</v>
      </c>
      <c r="L506" s="87"/>
      <c r="M506" s="87"/>
      <c r="N506" s="87"/>
      <c r="O506" s="89"/>
      <c r="P506" s="89"/>
      <c r="Q506" s="90"/>
      <c r="R506" s="91"/>
      <c r="S506" s="91"/>
      <c r="T506" s="91"/>
      <c r="U506" s="92"/>
      <c r="V506" s="93"/>
    </row>
    <row r="507" spans="1:28" ht="20.100000000000001" customHeight="1">
      <c r="A507" s="86"/>
      <c r="B507" s="87" t="s">
        <v>302</v>
      </c>
      <c r="C507" s="87" t="str">
        <f>"3,600 × "&amp;C500&amp;" × "&amp;C501&amp;" × "&amp;I503&amp;" × "&amp;C502&amp;" / "&amp;C506&amp;" ="</f>
        <v>3,600 × 0.7 × 0.7 × 0.72 × 0.55 / 22 =</v>
      </c>
      <c r="D507" s="87"/>
      <c r="E507" s="87"/>
      <c r="F507" s="87"/>
      <c r="G507" s="87"/>
      <c r="H507" s="87"/>
      <c r="I507" s="87"/>
      <c r="J507" s="87"/>
      <c r="K507" s="87"/>
      <c r="L507" s="87"/>
      <c r="M507" s="87"/>
      <c r="N507" s="921">
        <f>ROUND(3600*C500*C501*I503*C502/C506,2)</f>
        <v>31.75</v>
      </c>
      <c r="O507" s="921"/>
      <c r="P507" s="89"/>
      <c r="Q507" s="90"/>
      <c r="R507" s="91"/>
      <c r="S507" s="91"/>
      <c r="T507" s="91"/>
      <c r="U507" s="92"/>
      <c r="V507" s="93"/>
    </row>
    <row r="508" spans="1:28" ht="20.100000000000001" customHeight="1">
      <c r="A508" s="86"/>
      <c r="B508" s="89"/>
      <c r="C508" s="89"/>
      <c r="D508" s="89"/>
      <c r="E508" s="89"/>
      <c r="F508" s="89"/>
      <c r="G508" s="89"/>
      <c r="H508" s="89"/>
      <c r="I508" s="89"/>
      <c r="J508" s="89"/>
      <c r="K508" s="89"/>
      <c r="L508" s="89"/>
      <c r="M508" s="89"/>
      <c r="N508" s="89"/>
      <c r="O508" s="89"/>
      <c r="P508" s="89"/>
      <c r="Q508" s="90"/>
      <c r="R508" s="91"/>
      <c r="S508" s="91"/>
      <c r="T508" s="91"/>
      <c r="U508" s="92"/>
      <c r="V508" s="93"/>
    </row>
    <row r="509" spans="1:28" ht="20.100000000000001" customHeight="1">
      <c r="A509" s="86"/>
      <c r="B509" s="89" t="s">
        <v>206</v>
      </c>
      <c r="C509" s="89"/>
      <c r="D509" s="89"/>
      <c r="E509" s="927">
        <f>기계경비!D4</f>
        <v>16583</v>
      </c>
      <c r="F509" s="927"/>
      <c r="G509" s="927"/>
      <c r="H509" s="96" t="s">
        <v>303</v>
      </c>
      <c r="I509" s="920">
        <f>N507</f>
        <v>31.75</v>
      </c>
      <c r="J509" s="920"/>
      <c r="K509" t="s">
        <v>228</v>
      </c>
      <c r="L509" s="928">
        <f>$N$94</f>
        <v>0.9</v>
      </c>
      <c r="M509" s="921"/>
      <c r="N509" t="s">
        <v>228</v>
      </c>
      <c r="O509" s="929">
        <v>1</v>
      </c>
      <c r="P509" s="929"/>
      <c r="Q509" s="90"/>
      <c r="R509" s="91">
        <f>ROUND(E509/I509*L509,1)</f>
        <v>470.1</v>
      </c>
      <c r="S509" s="91"/>
      <c r="T509" s="91"/>
      <c r="U509" s="92"/>
      <c r="V509" s="93"/>
    </row>
    <row r="510" spans="1:28" ht="20.100000000000001" customHeight="1">
      <c r="A510" s="86"/>
      <c r="B510" s="89" t="s">
        <v>15</v>
      </c>
      <c r="C510" s="89"/>
      <c r="D510" s="89"/>
      <c r="E510" s="927">
        <f>기계경비!F4</f>
        <v>50605</v>
      </c>
      <c r="F510" s="927"/>
      <c r="G510" s="927"/>
      <c r="H510" s="96" t="s">
        <v>303</v>
      </c>
      <c r="I510" s="920">
        <f>N507</f>
        <v>31.75</v>
      </c>
      <c r="J510" s="920"/>
      <c r="K510" t="s">
        <v>228</v>
      </c>
      <c r="L510" s="928">
        <f>$N$94</f>
        <v>0.9</v>
      </c>
      <c r="M510" s="921"/>
      <c r="N510" t="s">
        <v>228</v>
      </c>
      <c r="O510" s="929">
        <v>1</v>
      </c>
      <c r="P510" s="929"/>
      <c r="Q510" s="90">
        <f>SUM(R509:V511)</f>
        <v>2543</v>
      </c>
      <c r="R510" s="91"/>
      <c r="S510" s="91"/>
      <c r="T510" s="91">
        <f>ROUND(E510/I510*L510,1)</f>
        <v>1434.5</v>
      </c>
      <c r="U510" s="92"/>
      <c r="V510" s="93"/>
    </row>
    <row r="511" spans="1:28" ht="20.100000000000001" customHeight="1">
      <c r="A511" s="86"/>
      <c r="B511" s="89" t="s">
        <v>207</v>
      </c>
      <c r="C511" s="89"/>
      <c r="D511" s="89"/>
      <c r="E511" s="927">
        <f>기계경비!H4</f>
        <v>22522</v>
      </c>
      <c r="F511" s="927"/>
      <c r="G511" s="927"/>
      <c r="H511" s="96" t="s">
        <v>303</v>
      </c>
      <c r="I511" s="920">
        <f>N507</f>
        <v>31.75</v>
      </c>
      <c r="J511" s="920"/>
      <c r="K511" t="s">
        <v>228</v>
      </c>
      <c r="L511" s="928">
        <f>$N$94</f>
        <v>0.9</v>
      </c>
      <c r="M511" s="921"/>
      <c r="N511" t="s">
        <v>228</v>
      </c>
      <c r="O511" s="929">
        <v>1</v>
      </c>
      <c r="P511" s="929"/>
      <c r="Q511" s="90"/>
      <c r="R511" s="91"/>
      <c r="S511" s="91"/>
      <c r="T511" s="91"/>
      <c r="U511" s="92"/>
      <c r="V511" s="93">
        <f>ROUND(E511/I511*L511,1)</f>
        <v>638.4</v>
      </c>
    </row>
    <row r="512" spans="1:28" ht="20.100000000000001" customHeight="1">
      <c r="A512" s="86"/>
      <c r="B512" s="89"/>
      <c r="C512" s="89"/>
      <c r="D512" s="89"/>
      <c r="E512" s="89"/>
      <c r="F512" s="89"/>
      <c r="G512" s="89"/>
      <c r="H512" s="89"/>
      <c r="I512" s="89"/>
      <c r="J512" s="89"/>
      <c r="K512" s="89"/>
      <c r="L512" s="89"/>
      <c r="M512" s="89"/>
      <c r="N512" s="89"/>
      <c r="O512" s="89"/>
      <c r="P512" s="89"/>
      <c r="Q512" s="90"/>
      <c r="R512" s="91"/>
      <c r="S512" s="91"/>
      <c r="T512" s="91"/>
      <c r="U512" s="92"/>
      <c r="V512" s="93"/>
    </row>
    <row r="513" spans="1:22" ht="20.100000000000001" customHeight="1">
      <c r="A513" s="86" t="str">
        <f>IF($K$44=1,"","2.")</f>
        <v>2.</v>
      </c>
      <c r="B513" s="89" t="s">
        <v>307</v>
      </c>
      <c r="C513" s="89"/>
      <c r="D513" s="926">
        <f>1-N499</f>
        <v>9.9999999999999978E-2</v>
      </c>
      <c r="E513" s="926"/>
      <c r="F513" s="89"/>
      <c r="G513" s="89"/>
      <c r="H513" s="89"/>
      <c r="I513" s="89"/>
      <c r="J513" s="89"/>
      <c r="K513" s="89"/>
      <c r="L513" s="89"/>
      <c r="M513" s="89"/>
      <c r="N513" s="89"/>
      <c r="O513" s="89"/>
      <c r="P513" s="89"/>
      <c r="Q513" s="90"/>
      <c r="R513" s="91"/>
      <c r="S513" s="91"/>
      <c r="T513" s="91"/>
      <c r="U513" s="92"/>
      <c r="V513" s="93"/>
    </row>
    <row r="514" spans="1:22" ht="20.100000000000001" customHeight="1">
      <c r="A514" s="97"/>
      <c r="B514" s="89"/>
      <c r="C514" s="89"/>
      <c r="D514" s="98" t="s">
        <v>222</v>
      </c>
      <c r="E514" s="930" t="s">
        <v>227</v>
      </c>
      <c r="F514" s="930"/>
      <c r="G514" s="930"/>
      <c r="H514" s="930"/>
      <c r="I514" s="930"/>
      <c r="J514" s="930"/>
      <c r="K514" s="930"/>
      <c r="L514" s="930"/>
      <c r="M514" s="89"/>
      <c r="N514" s="89"/>
      <c r="O514" s="89"/>
      <c r="P514" s="89"/>
      <c r="Q514" s="90"/>
      <c r="R514" s="91"/>
      <c r="S514" s="91"/>
      <c r="T514" s="91"/>
      <c r="U514" s="92"/>
      <c r="V514" s="93"/>
    </row>
    <row r="515" spans="1:22" ht="20.100000000000001" customHeight="1">
      <c r="A515" s="97"/>
      <c r="B515" s="89"/>
      <c r="C515" s="89"/>
      <c r="D515" s="98"/>
      <c r="E515" s="89"/>
      <c r="F515" s="89"/>
      <c r="G515" s="89"/>
      <c r="H515" s="89"/>
      <c r="I515" s="89"/>
      <c r="J515" s="89"/>
      <c r="K515" s="89"/>
      <c r="L515" s="89"/>
      <c r="M515" s="89"/>
      <c r="N515" s="89"/>
      <c r="O515" s="89"/>
      <c r="P515" s="89"/>
      <c r="Q515" s="90"/>
      <c r="R515" s="91"/>
      <c r="S515" s="91"/>
      <c r="T515" s="91"/>
      <c r="U515" s="92"/>
      <c r="V515" s="93"/>
    </row>
    <row r="516" spans="1:22" ht="20.100000000000001" customHeight="1">
      <c r="A516" s="86"/>
      <c r="B516" s="89" t="s">
        <v>199</v>
      </c>
      <c r="C516" s="89"/>
      <c r="D516" s="89"/>
      <c r="E516" s="87"/>
      <c r="F516" s="87"/>
      <c r="G516" s="87"/>
      <c r="H516" s="87"/>
      <c r="I516" s="87"/>
      <c r="J516" s="87"/>
      <c r="K516" s="87"/>
      <c r="L516" s="87"/>
      <c r="M516" s="87"/>
      <c r="N516" s="87"/>
      <c r="O516" s="89"/>
      <c r="P516" s="99"/>
      <c r="Q516" s="90"/>
      <c r="R516" s="91"/>
      <c r="S516" s="91"/>
      <c r="T516" s="91"/>
      <c r="U516" s="92"/>
      <c r="V516" s="93"/>
    </row>
    <row r="517" spans="1:22" ht="20.100000000000001" customHeight="1">
      <c r="A517" s="86"/>
      <c r="B517" s="89"/>
      <c r="C517" s="931" t="e">
        <f>#REF!</f>
        <v>#REF!</v>
      </c>
      <c r="D517" s="931"/>
      <c r="E517" s="931"/>
      <c r="F517" s="100" t="s">
        <v>228</v>
      </c>
      <c r="G517" s="920">
        <f>VLOOKUP(E514,$AG$4:$AH$6,2,0)</f>
        <v>0.22</v>
      </c>
      <c r="H517" s="920"/>
      <c r="I517" t="s">
        <v>16</v>
      </c>
      <c r="J517" t="s">
        <v>228</v>
      </c>
      <c r="K517" s="929">
        <f>D513</f>
        <v>9.9999999999999978E-2</v>
      </c>
      <c r="L517" s="929"/>
      <c r="M517" t="s">
        <v>228</v>
      </c>
      <c r="N517" s="929">
        <v>1</v>
      </c>
      <c r="O517" s="929"/>
      <c r="P517" s="89"/>
      <c r="Q517" s="90" t="e">
        <f>SUM(R517:V517)</f>
        <v>#REF!</v>
      </c>
      <c r="R517" s="91"/>
      <c r="S517" s="91"/>
      <c r="T517" s="91" t="e">
        <f>ROUND(C517*G517*K517*N517,1)</f>
        <v>#REF!</v>
      </c>
      <c r="U517" s="92"/>
      <c r="V517" s="93"/>
    </row>
    <row r="518" spans="1:22" ht="20.100000000000001" customHeight="1">
      <c r="A518" s="86"/>
      <c r="B518" s="89"/>
      <c r="C518" s="89"/>
      <c r="D518" s="89"/>
      <c r="E518" s="89"/>
      <c r="F518"/>
      <c r="G518" s="87"/>
      <c r="H518" s="87"/>
      <c r="I518" s="87"/>
      <c r="J518" s="87"/>
      <c r="K518" s="87"/>
      <c r="L518" s="87"/>
      <c r="M518"/>
      <c r="N518"/>
      <c r="O518"/>
      <c r="P518"/>
      <c r="Q518" s="90"/>
      <c r="R518" s="91"/>
      <c r="S518" s="91"/>
      <c r="T518" s="91"/>
      <c r="U518" s="92"/>
      <c r="V518" s="93"/>
    </row>
    <row r="519" spans="1:22" ht="20.100000000000001" customHeight="1">
      <c r="A519" s="86"/>
      <c r="B519" s="89"/>
      <c r="C519" s="89"/>
      <c r="D519" s="89"/>
      <c r="E519" s="89"/>
      <c r="F519"/>
      <c r="G519" s="87"/>
      <c r="H519" s="87"/>
      <c r="I519" s="87"/>
      <c r="J519" s="87"/>
      <c r="K519" s="87"/>
      <c r="L519" s="87"/>
      <c r="M519"/>
      <c r="N519"/>
      <c r="O519"/>
      <c r="P519"/>
      <c r="Q519" s="90"/>
      <c r="R519" s="91"/>
      <c r="S519" s="91"/>
      <c r="T519" s="91"/>
      <c r="U519" s="92"/>
      <c r="V519" s="93"/>
    </row>
    <row r="520" spans="1:22" ht="20.100000000000001" customHeight="1">
      <c r="A520" s="86"/>
      <c r="B520" s="89"/>
      <c r="C520" s="89"/>
      <c r="D520" s="89"/>
      <c r="E520" s="89"/>
      <c r="F520"/>
      <c r="G520" s="87"/>
      <c r="H520" s="87"/>
      <c r="I520" s="87"/>
      <c r="J520" s="87"/>
      <c r="K520" s="87"/>
      <c r="L520" s="87"/>
      <c r="M520"/>
      <c r="N520"/>
      <c r="O520"/>
      <c r="P520"/>
      <c r="Q520" s="90"/>
      <c r="R520" s="91"/>
      <c r="S520" s="91"/>
      <c r="T520" s="91"/>
      <c r="U520" s="92"/>
      <c r="V520" s="93"/>
    </row>
    <row r="521" spans="1:22" ht="20.100000000000001" customHeight="1">
      <c r="A521" s="86"/>
      <c r="B521" s="89"/>
      <c r="C521" s="89"/>
      <c r="D521" s="89"/>
      <c r="E521" s="89"/>
      <c r="F521"/>
      <c r="G521"/>
      <c r="H521" s="89"/>
      <c r="I521" s="100"/>
      <c r="J521" s="101"/>
      <c r="K521" s="101"/>
      <c r="L521" s="100"/>
      <c r="M521"/>
      <c r="N521"/>
      <c r="O521"/>
      <c r="P521"/>
      <c r="Q521" s="90"/>
      <c r="R521" s="91"/>
      <c r="S521" s="91"/>
      <c r="T521" s="91"/>
      <c r="U521" s="92"/>
      <c r="V521" s="93"/>
    </row>
    <row r="522" spans="1:22" ht="20.100000000000001" customHeight="1">
      <c r="A522" s="86"/>
      <c r="B522" s="89"/>
      <c r="C522" s="89"/>
      <c r="D522" s="89"/>
      <c r="E522" s="89"/>
      <c r="F522"/>
      <c r="G522"/>
      <c r="H522" s="89"/>
      <c r="I522" s="100"/>
      <c r="J522" s="101"/>
      <c r="K522" s="101"/>
      <c r="L522" s="100"/>
      <c r="M522"/>
      <c r="N522"/>
      <c r="O522"/>
      <c r="P522"/>
      <c r="Q522" s="90"/>
      <c r="R522" s="91"/>
      <c r="S522" s="91"/>
      <c r="T522" s="91"/>
      <c r="U522" s="92"/>
      <c r="V522" s="93"/>
    </row>
    <row r="523" spans="1:22" ht="20.100000000000001" customHeight="1">
      <c r="A523" s="86"/>
      <c r="B523" s="89"/>
      <c r="C523" s="89"/>
      <c r="D523" s="89"/>
      <c r="E523" s="89"/>
      <c r="F523"/>
      <c r="G523"/>
      <c r="H523" s="89"/>
      <c r="I523" s="100"/>
      <c r="J523" s="101"/>
      <c r="K523" s="101"/>
      <c r="L523" s="100"/>
      <c r="M523"/>
      <c r="N523"/>
      <c r="O523"/>
      <c r="P523"/>
      <c r="Q523" s="90"/>
      <c r="R523" s="91"/>
      <c r="S523" s="91"/>
      <c r="T523" s="91"/>
      <c r="U523" s="92"/>
      <c r="V523" s="93"/>
    </row>
    <row r="524" spans="1:22" ht="20.100000000000001" customHeight="1">
      <c r="A524" s="86"/>
      <c r="B524" s="89"/>
      <c r="C524" s="89"/>
      <c r="D524" s="89"/>
      <c r="E524" s="89"/>
      <c r="F524"/>
      <c r="G524"/>
      <c r="H524" s="89"/>
      <c r="I524" s="100"/>
      <c r="J524" s="101"/>
      <c r="K524" s="101"/>
      <c r="L524" s="100"/>
      <c r="M524"/>
      <c r="N524"/>
      <c r="O524"/>
      <c r="P524"/>
      <c r="Q524" s="90"/>
      <c r="R524" s="91"/>
      <c r="S524" s="91"/>
      <c r="T524" s="91"/>
      <c r="U524" s="92"/>
      <c r="V524" s="93"/>
    </row>
    <row r="525" spans="1:22" ht="20.100000000000001" customHeight="1">
      <c r="A525" s="86"/>
      <c r="B525" s="89"/>
      <c r="C525" s="89"/>
      <c r="D525" s="89"/>
      <c r="E525" s="89"/>
      <c r="F525"/>
      <c r="G525"/>
      <c r="H525" s="89"/>
      <c r="I525" s="100"/>
      <c r="J525" s="101"/>
      <c r="K525" s="101"/>
      <c r="L525" s="100"/>
      <c r="M525"/>
      <c r="N525"/>
      <c r="O525"/>
      <c r="P525"/>
      <c r="Q525" s="90"/>
      <c r="R525" s="91"/>
      <c r="S525" s="91"/>
      <c r="T525" s="91"/>
      <c r="U525" s="92"/>
      <c r="V525" s="93"/>
    </row>
    <row r="526" spans="1:22" ht="20.100000000000001" customHeight="1">
      <c r="A526" s="86"/>
      <c r="B526" s="89"/>
      <c r="C526" s="89"/>
      <c r="D526" s="89"/>
      <c r="E526" s="89"/>
      <c r="F526"/>
      <c r="G526"/>
      <c r="H526" s="89"/>
      <c r="I526" s="100"/>
      <c r="J526" s="101"/>
      <c r="K526" s="101"/>
      <c r="L526" s="100"/>
      <c r="M526"/>
      <c r="N526"/>
      <c r="O526"/>
      <c r="P526"/>
      <c r="Q526" s="90"/>
      <c r="R526" s="91"/>
      <c r="S526" s="91"/>
      <c r="T526" s="91"/>
      <c r="U526" s="92"/>
      <c r="V526" s="93"/>
    </row>
    <row r="527" spans="1:22" ht="20.100000000000001" customHeight="1">
      <c r="A527" s="86"/>
      <c r="B527" s="89"/>
      <c r="C527" s="89"/>
      <c r="D527" s="89"/>
      <c r="E527" s="89"/>
      <c r="F527"/>
      <c r="G527"/>
      <c r="H527" s="89"/>
      <c r="I527" s="100"/>
      <c r="J527" s="101"/>
      <c r="K527" s="101"/>
      <c r="L527" s="100"/>
      <c r="M527"/>
      <c r="N527"/>
      <c r="O527"/>
      <c r="P527"/>
      <c r="Q527" s="90"/>
      <c r="R527" s="91"/>
      <c r="S527" s="91"/>
      <c r="T527" s="91"/>
      <c r="U527" s="92"/>
      <c r="V527" s="93"/>
    </row>
    <row r="528" spans="1:22" ht="20.100000000000001" customHeight="1" thickBot="1">
      <c r="A528" s="102"/>
      <c r="B528" s="103"/>
      <c r="C528" s="103"/>
      <c r="D528" s="103"/>
      <c r="E528" s="103"/>
      <c r="F528" s="103"/>
      <c r="G528" s="103"/>
      <c r="H528" s="103"/>
      <c r="I528" s="103"/>
      <c r="J528" s="103"/>
      <c r="K528" s="103"/>
      <c r="L528" s="103"/>
      <c r="M528" s="103"/>
      <c r="N528" s="103"/>
      <c r="O528" s="103"/>
      <c r="P528" s="103"/>
      <c r="Q528" s="104"/>
      <c r="R528" s="105"/>
      <c r="S528" s="105"/>
      <c r="T528" s="105"/>
      <c r="U528" s="106"/>
      <c r="V528" s="107"/>
    </row>
    <row r="529" spans="1:28" customFormat="1" ht="20.100000000000001" customHeight="1">
      <c r="A529" s="108" t="s">
        <v>424</v>
      </c>
      <c r="B529" s="109"/>
      <c r="C529" s="110"/>
      <c r="D529" s="111" t="s">
        <v>425</v>
      </c>
      <c r="E529" s="110"/>
      <c r="F529" s="110"/>
      <c r="G529" s="110"/>
      <c r="H529" s="110"/>
      <c r="I529" s="110"/>
      <c r="J529" s="110"/>
      <c r="K529" s="110"/>
      <c r="L529" s="110"/>
      <c r="M529" s="110"/>
      <c r="N529" s="110"/>
      <c r="O529" s="110"/>
      <c r="P529" s="110"/>
      <c r="Q529" s="110"/>
      <c r="R529" s="110"/>
      <c r="S529" s="110"/>
      <c r="T529" s="110"/>
      <c r="U529" s="110"/>
      <c r="V529" s="112"/>
      <c r="W529" s="30"/>
    </row>
    <row r="530" spans="1:28" ht="15.6" hidden="1" customHeight="1">
      <c r="A530" s="10" t="s">
        <v>205</v>
      </c>
      <c r="B530" s="11"/>
      <c r="C530" s="11"/>
      <c r="D530" s="11"/>
      <c r="E530" s="11"/>
      <c r="F530" s="11"/>
      <c r="G530" s="11"/>
      <c r="H530" s="11"/>
      <c r="I530" s="11"/>
      <c r="J530" s="11"/>
      <c r="K530" s="11"/>
      <c r="L530" s="11"/>
      <c r="M530" s="11"/>
      <c r="N530" s="11"/>
      <c r="O530" s="11"/>
      <c r="P530" s="11"/>
      <c r="Q530" s="12" t="s">
        <v>20</v>
      </c>
      <c r="R530" s="13" t="s">
        <v>206</v>
      </c>
      <c r="S530" s="13"/>
      <c r="T530" s="13" t="s">
        <v>15</v>
      </c>
      <c r="U530" s="14"/>
      <c r="V530" s="15" t="s">
        <v>207</v>
      </c>
      <c r="W530" s="16"/>
    </row>
    <row r="531" spans="1:28" ht="15.6" hidden="1" customHeight="1" thickBot="1">
      <c r="A531" s="18" t="s">
        <v>211</v>
      </c>
      <c r="B531"/>
      <c r="C531" t="s">
        <v>426</v>
      </c>
      <c r="D531"/>
      <c r="E531"/>
      <c r="F531"/>
      <c r="G531"/>
      <c r="H531" t="s">
        <v>304</v>
      </c>
      <c r="I531"/>
      <c r="J531"/>
      <c r="K531"/>
      <c r="L531"/>
      <c r="M531"/>
      <c r="N531" s="890" t="s">
        <v>214</v>
      </c>
      <c r="O531" s="890"/>
      <c r="P531" t="s">
        <v>215</v>
      </c>
      <c r="Q531" s="19" t="e">
        <f>SUM(R531,T531,V531)</f>
        <v>#REF!</v>
      </c>
      <c r="R531" s="20">
        <f>INT(SUM(R532:R574))</f>
        <v>1282</v>
      </c>
      <c r="S531" s="20">
        <f>INT(SUM(S532:S574))</f>
        <v>0</v>
      </c>
      <c r="T531" s="20" t="e">
        <f>INT(SUM(T532:T574))</f>
        <v>#REF!</v>
      </c>
      <c r="U531" s="21">
        <f>INT(SUM(U532:U574))</f>
        <v>0</v>
      </c>
      <c r="V531" s="22">
        <f>INT(SUM(V532:V574))</f>
        <v>1443</v>
      </c>
      <c r="W531" s="23"/>
    </row>
    <row r="532" spans="1:28" ht="15.6" hidden="1" customHeight="1" thickTop="1">
      <c r="A532" s="24"/>
      <c r="B532" s="25"/>
      <c r="C532" s="25"/>
      <c r="D532" s="25"/>
      <c r="E532" s="25"/>
      <c r="F532" s="25"/>
      <c r="G532" s="25"/>
      <c r="H532" s="25"/>
      <c r="I532" s="25"/>
      <c r="J532" s="25"/>
      <c r="K532" s="25"/>
      <c r="L532" s="25"/>
      <c r="M532" s="25"/>
      <c r="N532" s="25"/>
      <c r="O532" s="25"/>
      <c r="P532" s="25"/>
      <c r="Q532" s="26"/>
      <c r="R532" s="27"/>
      <c r="S532" s="27"/>
      <c r="T532" s="27"/>
      <c r="U532" s="28"/>
      <c r="V532" s="29"/>
      <c r="AB532"/>
    </row>
    <row r="533" spans="1:28" ht="15.6" hidden="1" customHeight="1">
      <c r="A533" s="33" t="s">
        <v>305</v>
      </c>
      <c r="B533" t="s">
        <v>306</v>
      </c>
      <c r="C533"/>
      <c r="H533" s="51"/>
      <c r="I533" s="50" t="s">
        <v>289</v>
      </c>
      <c r="J533" s="891">
        <v>0.7</v>
      </c>
      <c r="K533" s="891"/>
      <c r="L533" t="s">
        <v>290</v>
      </c>
      <c r="M533"/>
      <c r="N533" s="895">
        <v>0.95</v>
      </c>
      <c r="O533" s="895"/>
      <c r="P533" s="25"/>
      <c r="Q533" s="26"/>
      <c r="R533" s="27"/>
      <c r="S533" s="27"/>
      <c r="T533" s="27"/>
      <c r="U533" s="28"/>
      <c r="V533" s="29"/>
      <c r="AB533"/>
    </row>
    <row r="534" spans="1:28" ht="15.6" hidden="1" customHeight="1">
      <c r="A534" s="33"/>
      <c r="B534" s="50" t="s">
        <v>291</v>
      </c>
      <c r="C534" s="887">
        <f>J533</f>
        <v>0.7</v>
      </c>
      <c r="D534" s="887"/>
      <c r="M534"/>
      <c r="N534"/>
      <c r="O534"/>
      <c r="P534"/>
      <c r="Q534" s="26"/>
      <c r="R534" s="27"/>
      <c r="S534" s="27"/>
      <c r="T534" s="27"/>
      <c r="U534" s="28"/>
      <c r="V534" s="29"/>
      <c r="AB534"/>
    </row>
    <row r="535" spans="1:28" ht="15.6" hidden="1" customHeight="1">
      <c r="A535" s="33"/>
      <c r="B535" s="50" t="s">
        <v>292</v>
      </c>
      <c r="C535" s="887">
        <f>VLOOKUP(E535,$AD$26:$AE$29,2,0)</f>
        <v>0.55000000000000004</v>
      </c>
      <c r="D535" s="887"/>
      <c r="E535" s="888" t="s">
        <v>260</v>
      </c>
      <c r="F535" s="888"/>
      <c r="G535" s="888"/>
      <c r="H535" s="888"/>
      <c r="I535" s="888"/>
      <c r="J535" s="888"/>
      <c r="K535" s="888"/>
      <c r="L535" s="888"/>
      <c r="M535" s="888"/>
      <c r="N535"/>
      <c r="O535"/>
      <c r="P535"/>
      <c r="Q535" s="26"/>
      <c r="R535" s="27"/>
      <c r="S535" s="27"/>
      <c r="T535" s="27"/>
      <c r="U535" s="28"/>
      <c r="V535" s="29"/>
      <c r="AB535"/>
    </row>
    <row r="536" spans="1:28" ht="15.6" hidden="1" customHeight="1">
      <c r="A536" s="33"/>
      <c r="B536" s="50" t="s">
        <v>293</v>
      </c>
      <c r="C536" s="887">
        <f>INDEX($AG$25:$AJ$28, MATCH(E536,$AG$25:$AG$28,), MATCH(K536,$AG$25:$AJ$25,))-0.05</f>
        <v>0.3</v>
      </c>
      <c r="D536" s="887"/>
      <c r="E536" s="888" t="s">
        <v>257</v>
      </c>
      <c r="F536" s="888"/>
      <c r="G536" s="888"/>
      <c r="H536" s="888"/>
      <c r="I536" s="888"/>
      <c r="J536" s="888"/>
      <c r="K536" s="889" t="s">
        <v>253</v>
      </c>
      <c r="L536" s="889"/>
      <c r="M536"/>
      <c r="N536"/>
      <c r="O536"/>
      <c r="P536"/>
      <c r="Q536" s="26"/>
      <c r="R536" s="27"/>
      <c r="S536" s="27"/>
      <c r="T536" s="27"/>
      <c r="U536" s="28"/>
      <c r="V536" s="29"/>
    </row>
    <row r="537" spans="1:28" ht="15.6" hidden="1" customHeight="1">
      <c r="A537" s="33"/>
      <c r="B537" s="50" t="s">
        <v>294</v>
      </c>
      <c r="C537" s="888">
        <f>D538</f>
        <v>1</v>
      </c>
      <c r="D537" s="888"/>
      <c r="E537" t="s">
        <v>295</v>
      </c>
      <c r="F537" s="888">
        <f>D539</f>
        <v>1.43</v>
      </c>
      <c r="G537" s="888"/>
      <c r="H537" s="42" t="s">
        <v>296</v>
      </c>
      <c r="I537" s="887">
        <f>ROUND(C537/F537,2)</f>
        <v>0.7</v>
      </c>
      <c r="J537" s="887"/>
      <c r="K537" s="51"/>
      <c r="L537"/>
      <c r="M537"/>
      <c r="N537"/>
      <c r="O537"/>
      <c r="P537"/>
      <c r="Q537" s="26"/>
      <c r="R537" s="27"/>
      <c r="S537" s="27"/>
      <c r="T537" s="27"/>
      <c r="U537" s="28"/>
      <c r="V537" s="29"/>
    </row>
    <row r="538" spans="1:28" ht="15.6" hidden="1" customHeight="1">
      <c r="A538" s="33"/>
      <c r="B538"/>
      <c r="C538" s="50" t="s">
        <v>297</v>
      </c>
      <c r="D538" s="888">
        <f>IF(F538=$AB$12,1,INDEX($AB$2:$AE$22,MATCH(F538,$AB$2:$AB$22,),MATCH(L538,$AB$2:$AE$2,)))</f>
        <v>1</v>
      </c>
      <c r="E538" s="888"/>
      <c r="F538" s="888" t="s">
        <v>236</v>
      </c>
      <c r="G538" s="888"/>
      <c r="H538" s="888"/>
      <c r="I538" s="888"/>
      <c r="J538" s="888"/>
      <c r="K538" s="888"/>
      <c r="L538" s="889" t="s">
        <v>218</v>
      </c>
      <c r="M538" s="889"/>
      <c r="N538"/>
      <c r="O538"/>
      <c r="P538"/>
      <c r="Q538" s="26"/>
      <c r="R538" s="27"/>
      <c r="S538" s="27"/>
      <c r="T538" s="27"/>
      <c r="U538" s="28"/>
      <c r="V538" s="29"/>
    </row>
    <row r="539" spans="1:28" ht="15.6" hidden="1" customHeight="1">
      <c r="A539" s="33"/>
      <c r="B539"/>
      <c r="C539" s="50" t="s">
        <v>298</v>
      </c>
      <c r="D539" s="888">
        <f>INDEX($X$2:$AA$21, MATCH(F539,$X$2:$X$21,), MATCH(L539,$X$2:$AA$2,))</f>
        <v>1.43</v>
      </c>
      <c r="E539" s="888"/>
      <c r="F539" s="888" t="s">
        <v>242</v>
      </c>
      <c r="G539" s="888"/>
      <c r="H539" s="888"/>
      <c r="I539" s="888"/>
      <c r="J539" s="888"/>
      <c r="K539" s="888"/>
      <c r="L539" s="889" t="s">
        <v>218</v>
      </c>
      <c r="M539" s="889"/>
      <c r="N539"/>
      <c r="O539"/>
      <c r="P539" s="25"/>
      <c r="Q539" s="26"/>
      <c r="R539" s="27"/>
      <c r="S539" s="27"/>
      <c r="T539" s="27"/>
      <c r="U539" s="28"/>
      <c r="V539" s="29"/>
    </row>
    <row r="540" spans="1:28" ht="15.6" hidden="1" customHeight="1">
      <c r="A540" s="33"/>
      <c r="B540" s="50" t="s">
        <v>299</v>
      </c>
      <c r="C540" s="51">
        <f>INDEX($X$25:$AB$30,MATCH(C534,$X$25:$X$30,0),MATCH(I540,$X$25:$AB$25,0))</f>
        <v>22</v>
      </c>
      <c r="D540"/>
      <c r="E540" s="51"/>
      <c r="F540" t="s">
        <v>300</v>
      </c>
      <c r="G540"/>
      <c r="H540"/>
      <c r="I540" s="888">
        <v>180</v>
      </c>
      <c r="J540" s="888"/>
      <c r="K540" t="s">
        <v>301</v>
      </c>
      <c r="L540"/>
      <c r="O540" s="25"/>
      <c r="P540" s="25"/>
      <c r="Q540" s="26"/>
      <c r="R540" s="27"/>
      <c r="S540" s="27"/>
      <c r="T540" s="27"/>
      <c r="U540" s="28"/>
      <c r="V540" s="29"/>
    </row>
    <row r="541" spans="1:28" ht="15.6" hidden="1" customHeight="1">
      <c r="A541" s="33"/>
      <c r="B541" t="s">
        <v>302</v>
      </c>
      <c r="C541" t="str">
        <f>"3,600 × "&amp;C534&amp;" × "&amp;C535&amp;" × "&amp;I537&amp;" × "&amp;C536&amp;" / "&amp;C540&amp;" ="</f>
        <v>3,600 × 0.7 × 0.55 × 0.7 × 0.3 / 22 =</v>
      </c>
      <c r="D541"/>
      <c r="E541"/>
      <c r="F541"/>
      <c r="G541"/>
      <c r="H541"/>
      <c r="I541"/>
      <c r="J541"/>
      <c r="K541"/>
      <c r="N541" s="887">
        <f>ROUND(3600*C534*C535*I537*C536/C540,2)</f>
        <v>13.23</v>
      </c>
      <c r="O541" s="887"/>
      <c r="P541" s="25"/>
      <c r="Q541" s="26"/>
      <c r="R541" s="27"/>
      <c r="S541" s="27"/>
      <c r="T541" s="27"/>
      <c r="U541" s="28"/>
      <c r="V541" s="29"/>
    </row>
    <row r="542" spans="1:28" ht="15.6" hidden="1" customHeight="1">
      <c r="A542" s="33"/>
      <c r="B542" s="25"/>
      <c r="C542" s="25"/>
      <c r="D542" s="25"/>
      <c r="E542" s="25"/>
      <c r="F542" s="25"/>
      <c r="G542" s="25"/>
      <c r="H542" s="25"/>
      <c r="I542" s="25"/>
      <c r="J542" s="25"/>
      <c r="K542" s="25"/>
      <c r="L542" s="25"/>
      <c r="M542" s="25"/>
      <c r="N542" s="25"/>
      <c r="O542" s="25"/>
      <c r="P542" s="25"/>
      <c r="Q542" s="26"/>
      <c r="R542" s="27"/>
      <c r="S542" s="27"/>
      <c r="T542" s="27"/>
      <c r="U542" s="28"/>
      <c r="V542" s="29"/>
    </row>
    <row r="543" spans="1:28" ht="15.6" hidden="1" customHeight="1">
      <c r="A543" s="33"/>
      <c r="B543" s="25" t="s">
        <v>206</v>
      </c>
      <c r="C543" s="25"/>
      <c r="D543" s="25"/>
      <c r="E543" s="894">
        <v>18855</v>
      </c>
      <c r="F543" s="894"/>
      <c r="G543" s="894"/>
      <c r="H543" s="36" t="s">
        <v>303</v>
      </c>
      <c r="I543" s="888">
        <f>N541</f>
        <v>13.23</v>
      </c>
      <c r="J543" s="888"/>
      <c r="K543" t="s">
        <v>228</v>
      </c>
      <c r="L543" s="896">
        <f>$N$94</f>
        <v>0.9</v>
      </c>
      <c r="M543" s="887"/>
      <c r="N543" t="s">
        <v>228</v>
      </c>
      <c r="O543" s="897" t="e">
        <f>1+#REF!</f>
        <v>#REF!</v>
      </c>
      <c r="P543" s="897"/>
      <c r="Q543" s="26"/>
      <c r="R543" s="27">
        <f>ROUND(E543/I543*L543,1)</f>
        <v>1282.7</v>
      </c>
      <c r="S543" s="27"/>
      <c r="T543" s="27"/>
      <c r="U543" s="28"/>
      <c r="V543" s="29"/>
    </row>
    <row r="544" spans="1:28" ht="15.6" hidden="1" customHeight="1">
      <c r="A544" s="33"/>
      <c r="B544" s="25" t="s">
        <v>15</v>
      </c>
      <c r="C544" s="25"/>
      <c r="D544" s="25"/>
      <c r="E544" s="894">
        <v>38972</v>
      </c>
      <c r="F544" s="894"/>
      <c r="G544" s="894"/>
      <c r="H544" s="36" t="s">
        <v>303</v>
      </c>
      <c r="I544" s="888">
        <f>N541</f>
        <v>13.23</v>
      </c>
      <c r="J544" s="888"/>
      <c r="K544" t="s">
        <v>228</v>
      </c>
      <c r="L544" s="896">
        <f>$N$94</f>
        <v>0.9</v>
      </c>
      <c r="M544" s="887"/>
      <c r="N544" t="s">
        <v>228</v>
      </c>
      <c r="O544" s="897" t="e">
        <f>1+#REF!</f>
        <v>#REF!</v>
      </c>
      <c r="P544" s="897"/>
      <c r="Q544" s="26">
        <f>SUM(R543:V545)</f>
        <v>5377</v>
      </c>
      <c r="R544" s="27"/>
      <c r="S544" s="27"/>
      <c r="T544" s="27">
        <f>ROUND(E544/I544*L544,1)</f>
        <v>2651.2</v>
      </c>
      <c r="U544" s="28"/>
      <c r="V544" s="29"/>
    </row>
    <row r="545" spans="1:22" ht="15.6" hidden="1" customHeight="1">
      <c r="A545" s="33"/>
      <c r="B545" s="25" t="s">
        <v>207</v>
      </c>
      <c r="C545" s="25"/>
      <c r="D545" s="25"/>
      <c r="E545" s="894">
        <v>21214</v>
      </c>
      <c r="F545" s="894"/>
      <c r="G545" s="894"/>
      <c r="H545" s="36" t="s">
        <v>303</v>
      </c>
      <c r="I545" s="888">
        <f>N541</f>
        <v>13.23</v>
      </c>
      <c r="J545" s="888"/>
      <c r="K545" t="s">
        <v>228</v>
      </c>
      <c r="L545" s="896">
        <f>$N$94</f>
        <v>0.9</v>
      </c>
      <c r="M545" s="887"/>
      <c r="N545" t="s">
        <v>228</v>
      </c>
      <c r="O545" s="897" t="e">
        <f>1+#REF!</f>
        <v>#REF!</v>
      </c>
      <c r="P545" s="897"/>
      <c r="Q545" s="26"/>
      <c r="R545" s="27"/>
      <c r="S545" s="27"/>
      <c r="T545" s="27"/>
      <c r="U545" s="28"/>
      <c r="V545" s="29">
        <f>ROUND(E545/I545*L545,1)</f>
        <v>1443.1</v>
      </c>
    </row>
    <row r="546" spans="1:22" ht="15.6" hidden="1" customHeight="1">
      <c r="A546" s="33"/>
      <c r="B546" s="25"/>
      <c r="C546" s="25"/>
      <c r="D546" s="25"/>
      <c r="E546" s="25"/>
      <c r="F546" s="25"/>
      <c r="G546" s="25"/>
      <c r="H546" s="25"/>
      <c r="I546" s="25"/>
      <c r="J546" s="25"/>
      <c r="K546" s="25"/>
      <c r="L546" s="25"/>
      <c r="M546" s="25"/>
      <c r="N546" s="25"/>
      <c r="O546" s="25"/>
      <c r="P546" s="25"/>
      <c r="Q546" s="26"/>
      <c r="R546" s="27"/>
      <c r="S546" s="27"/>
      <c r="T546" s="27"/>
      <c r="U546" s="28"/>
      <c r="V546" s="29"/>
    </row>
    <row r="547" spans="1:22" ht="15.6" hidden="1" customHeight="1">
      <c r="A547" s="33" t="str">
        <f>IF($K$44=1,"","2.")</f>
        <v>2.</v>
      </c>
      <c r="B547" s="25" t="s">
        <v>307</v>
      </c>
      <c r="C547" s="25"/>
      <c r="D547" s="895">
        <f>1-N533</f>
        <v>5.0000000000000044E-2</v>
      </c>
      <c r="E547" s="895"/>
      <c r="F547" s="25"/>
      <c r="G547" s="25"/>
      <c r="H547" s="25"/>
      <c r="I547" s="25"/>
      <c r="J547" s="25"/>
      <c r="K547" s="25"/>
      <c r="L547" s="25"/>
      <c r="M547" s="25"/>
      <c r="N547" s="25"/>
      <c r="O547" s="25"/>
      <c r="P547" s="25"/>
      <c r="Q547" s="26"/>
      <c r="R547" s="27"/>
      <c r="S547" s="27"/>
      <c r="T547" s="27"/>
      <c r="U547" s="28"/>
      <c r="V547" s="29"/>
    </row>
    <row r="548" spans="1:22" ht="15.6" hidden="1" customHeight="1">
      <c r="A548" s="24"/>
      <c r="B548" s="25"/>
      <c r="C548" s="25"/>
      <c r="D548" s="32" t="s">
        <v>222</v>
      </c>
      <c r="E548" s="892" t="s">
        <v>223</v>
      </c>
      <c r="F548" s="892"/>
      <c r="G548" s="892"/>
      <c r="H548" s="892"/>
      <c r="I548" s="892"/>
      <c r="J548" s="892"/>
      <c r="K548" s="892"/>
      <c r="L548" s="892"/>
      <c r="M548" s="25"/>
      <c r="N548" s="25"/>
      <c r="O548" s="25"/>
      <c r="P548" s="25"/>
      <c r="Q548" s="26"/>
      <c r="R548" s="27"/>
      <c r="S548" s="27"/>
      <c r="T548" s="27"/>
      <c r="U548" s="28"/>
      <c r="V548" s="29"/>
    </row>
    <row r="549" spans="1:22" ht="15.6" hidden="1" customHeight="1">
      <c r="A549" s="24"/>
      <c r="B549" s="25"/>
      <c r="C549" s="25"/>
      <c r="D549" s="32"/>
      <c r="E549" s="25"/>
      <c r="F549" s="25"/>
      <c r="G549" s="25"/>
      <c r="H549" s="25"/>
      <c r="I549" s="25"/>
      <c r="J549" s="25"/>
      <c r="K549" s="25"/>
      <c r="L549" s="25"/>
      <c r="M549" s="25"/>
      <c r="N549" s="25"/>
      <c r="O549" s="25"/>
      <c r="P549" s="25"/>
      <c r="Q549" s="26"/>
      <c r="R549" s="27"/>
      <c r="S549" s="27"/>
      <c r="T549" s="27"/>
      <c r="U549" s="28"/>
      <c r="V549" s="29"/>
    </row>
    <row r="550" spans="1:22" ht="15.6" hidden="1" customHeight="1">
      <c r="A550" s="33"/>
      <c r="B550" s="25" t="s">
        <v>199</v>
      </c>
      <c r="C550" s="25"/>
      <c r="D550" s="25"/>
      <c r="O550" s="25"/>
      <c r="P550" s="35"/>
      <c r="Q550" s="26"/>
      <c r="R550" s="27"/>
      <c r="S550" s="27"/>
      <c r="T550" s="27"/>
      <c r="U550" s="28"/>
      <c r="V550" s="29"/>
    </row>
    <row r="551" spans="1:22" ht="15.6" hidden="1" customHeight="1">
      <c r="A551" s="33"/>
      <c r="B551" s="25"/>
      <c r="C551" s="893">
        <v>125427</v>
      </c>
      <c r="D551" s="893"/>
      <c r="E551" s="893"/>
      <c r="F551" s="34" t="s">
        <v>228</v>
      </c>
      <c r="G551" s="888">
        <f>VLOOKUP(E548,$AG$4:$AH$6,2,0)</f>
        <v>0.39</v>
      </c>
      <c r="H551" s="888"/>
      <c r="I551" t="s">
        <v>16</v>
      </c>
      <c r="J551" t="s">
        <v>228</v>
      </c>
      <c r="K551" s="897">
        <f>D547</f>
        <v>5.0000000000000044E-2</v>
      </c>
      <c r="L551" s="897"/>
      <c r="M551" t="s">
        <v>228</v>
      </c>
      <c r="N551" s="897" t="e">
        <f>1+#REF!</f>
        <v>#REF!</v>
      </c>
      <c r="O551" s="897"/>
      <c r="P551" s="25"/>
      <c r="Q551" s="26" t="e">
        <f>SUM(R551:V551)</f>
        <v>#REF!</v>
      </c>
      <c r="R551" s="27"/>
      <c r="S551" s="27"/>
      <c r="T551" s="27" t="e">
        <f>ROUND(C551*G551*K551*N551,1)</f>
        <v>#REF!</v>
      </c>
      <c r="U551" s="28"/>
      <c r="V551" s="29"/>
    </row>
    <row r="552" spans="1:22" ht="15.6" hidden="1" customHeight="1">
      <c r="A552" s="33"/>
      <c r="B552" s="25"/>
      <c r="C552" s="25"/>
      <c r="D552" s="25"/>
      <c r="E552" s="25"/>
      <c r="F552"/>
      <c r="M552"/>
      <c r="N552"/>
      <c r="O552"/>
      <c r="P552"/>
      <c r="Q552" s="26"/>
      <c r="R552" s="27"/>
      <c r="S552" s="27"/>
      <c r="T552" s="27"/>
      <c r="U552" s="28"/>
      <c r="V552" s="29"/>
    </row>
    <row r="553" spans="1:22" ht="15.6" hidden="1" customHeight="1">
      <c r="A553" s="33"/>
      <c r="B553" s="25"/>
      <c r="C553" s="25"/>
      <c r="D553" s="25"/>
      <c r="E553" s="25"/>
      <c r="F553"/>
      <c r="M553"/>
      <c r="N553"/>
      <c r="O553"/>
      <c r="P553"/>
      <c r="Q553" s="26"/>
      <c r="R553" s="27"/>
      <c r="S553" s="27"/>
      <c r="T553" s="27"/>
      <c r="U553" s="28"/>
      <c r="V553" s="29"/>
    </row>
    <row r="554" spans="1:22" ht="15.6" hidden="1" customHeight="1">
      <c r="A554" s="33"/>
      <c r="B554" s="25"/>
      <c r="C554" s="25"/>
      <c r="D554" s="25"/>
      <c r="E554" s="25"/>
      <c r="F554"/>
      <c r="M554"/>
      <c r="N554"/>
      <c r="O554"/>
      <c r="P554"/>
      <c r="Q554" s="26"/>
      <c r="R554" s="27"/>
      <c r="S554" s="27"/>
      <c r="T554" s="27"/>
      <c r="U554" s="28"/>
      <c r="V554" s="29"/>
    </row>
    <row r="555" spans="1:22" ht="15.6" hidden="1" customHeight="1">
      <c r="A555" s="33"/>
      <c r="B555" s="25"/>
      <c r="C555" s="25"/>
      <c r="D555" s="25"/>
      <c r="E555" s="25"/>
      <c r="F555"/>
      <c r="G555"/>
      <c r="H555" s="25"/>
      <c r="I555" s="34"/>
      <c r="J555" s="53"/>
      <c r="K555" s="53"/>
      <c r="L555" s="34"/>
      <c r="M555"/>
      <c r="N555"/>
      <c r="O555"/>
      <c r="P555"/>
      <c r="Q555" s="26"/>
      <c r="R555" s="27"/>
      <c r="S555" s="27"/>
      <c r="T555" s="27"/>
      <c r="U555" s="28"/>
      <c r="V555" s="29"/>
    </row>
    <row r="556" spans="1:22" ht="15.6" hidden="1" customHeight="1">
      <c r="A556" s="33"/>
      <c r="B556" s="25"/>
      <c r="C556" s="25"/>
      <c r="D556" s="25"/>
      <c r="E556" s="25"/>
      <c r="F556"/>
      <c r="G556"/>
      <c r="H556" s="25"/>
      <c r="I556" s="34"/>
      <c r="J556" s="53"/>
      <c r="K556" s="53"/>
      <c r="L556" s="34"/>
      <c r="M556"/>
      <c r="N556"/>
      <c r="O556"/>
      <c r="P556"/>
      <c r="Q556" s="26"/>
      <c r="R556" s="27"/>
      <c r="S556" s="27"/>
      <c r="T556" s="27"/>
      <c r="U556" s="28"/>
      <c r="V556" s="29"/>
    </row>
    <row r="557" spans="1:22" ht="15.6" hidden="1" customHeight="1">
      <c r="A557" s="33"/>
      <c r="B557" s="25"/>
      <c r="C557" s="25"/>
      <c r="D557" s="25"/>
      <c r="E557" s="25"/>
      <c r="F557"/>
      <c r="G557"/>
      <c r="H557" s="25"/>
      <c r="I557" s="34"/>
      <c r="J557" s="53"/>
      <c r="K557" s="53"/>
      <c r="L557" s="34"/>
      <c r="M557"/>
      <c r="N557"/>
      <c r="O557"/>
      <c r="P557"/>
      <c r="Q557" s="26"/>
      <c r="R557" s="27"/>
      <c r="S557" s="27"/>
      <c r="T557" s="27"/>
      <c r="U557" s="28"/>
      <c r="V557" s="29"/>
    </row>
    <row r="558" spans="1:22" ht="15.6" hidden="1" customHeight="1">
      <c r="A558" s="33"/>
      <c r="B558" s="25"/>
      <c r="C558" s="25"/>
      <c r="D558" s="25"/>
      <c r="E558" s="25"/>
      <c r="F558"/>
      <c r="G558"/>
      <c r="H558" s="25"/>
      <c r="I558" s="34"/>
      <c r="J558" s="53"/>
      <c r="K558" s="53"/>
      <c r="L558" s="34"/>
      <c r="M558"/>
      <c r="N558"/>
      <c r="O558"/>
      <c r="P558"/>
      <c r="Q558" s="26"/>
      <c r="R558" s="27"/>
      <c r="S558" s="27"/>
      <c r="T558" s="27"/>
      <c r="U558" s="28"/>
      <c r="V558" s="29"/>
    </row>
    <row r="559" spans="1:22" ht="15.6" hidden="1" customHeight="1">
      <c r="A559" s="33"/>
      <c r="B559" s="25"/>
      <c r="C559" s="25"/>
      <c r="D559" s="25"/>
      <c r="E559" s="25"/>
      <c r="F559"/>
      <c r="G559"/>
      <c r="H559" s="25"/>
      <c r="I559" s="34"/>
      <c r="J559" s="53"/>
      <c r="K559" s="53"/>
      <c r="L559" s="34"/>
      <c r="M559"/>
      <c r="N559"/>
      <c r="O559"/>
      <c r="P559"/>
      <c r="Q559" s="26"/>
      <c r="R559" s="27"/>
      <c r="S559" s="27"/>
      <c r="T559" s="27"/>
      <c r="U559" s="28"/>
      <c r="V559" s="29"/>
    </row>
    <row r="560" spans="1:22" ht="15.6" hidden="1" customHeight="1">
      <c r="A560" s="33"/>
      <c r="B560" s="25"/>
      <c r="C560" s="25"/>
      <c r="D560" s="25"/>
      <c r="E560" s="25"/>
      <c r="F560"/>
      <c r="G560"/>
      <c r="H560" s="25"/>
      <c r="I560" s="34"/>
      <c r="J560" s="53"/>
      <c r="K560" s="53"/>
      <c r="L560" s="34"/>
      <c r="M560"/>
      <c r="N560"/>
      <c r="O560"/>
      <c r="P560"/>
      <c r="Q560" s="26"/>
      <c r="R560" s="27"/>
      <c r="S560" s="27"/>
      <c r="T560" s="27"/>
      <c r="U560" s="28"/>
      <c r="V560" s="29"/>
    </row>
    <row r="561" spans="1:23" ht="15.6" hidden="1" customHeight="1">
      <c r="A561" s="33"/>
      <c r="B561" s="25"/>
      <c r="C561" s="25"/>
      <c r="D561" s="25"/>
      <c r="E561" s="25"/>
      <c r="F561"/>
      <c r="G561"/>
      <c r="H561" s="25"/>
      <c r="I561" s="34"/>
      <c r="J561" s="53"/>
      <c r="K561" s="53"/>
      <c r="L561" s="34"/>
      <c r="M561"/>
      <c r="N561"/>
      <c r="O561"/>
      <c r="P561"/>
      <c r="Q561" s="26"/>
      <c r="R561" s="27"/>
      <c r="S561" s="27"/>
      <c r="T561" s="27"/>
      <c r="U561" s="28"/>
      <c r="V561" s="29"/>
    </row>
    <row r="562" spans="1:23" ht="15.6" hidden="1" customHeight="1">
      <c r="A562" s="33"/>
      <c r="B562" s="25"/>
      <c r="C562" s="25"/>
      <c r="D562" s="25"/>
      <c r="E562" s="25"/>
      <c r="F562" s="25"/>
      <c r="G562" s="25"/>
      <c r="H562" s="25"/>
      <c r="I562" s="25"/>
      <c r="J562" s="25"/>
      <c r="K562" s="25"/>
      <c r="L562" s="25"/>
      <c r="M562" s="25"/>
      <c r="N562" s="25"/>
      <c r="O562" s="25"/>
      <c r="P562" s="25"/>
      <c r="Q562" s="26"/>
      <c r="R562" s="27"/>
      <c r="S562" s="27"/>
      <c r="T562" s="27"/>
      <c r="U562" s="28"/>
      <c r="V562" s="29"/>
    </row>
    <row r="563" spans="1:23" ht="15.6" hidden="1" customHeight="1">
      <c r="A563" s="33"/>
      <c r="B563" s="25"/>
      <c r="C563" s="25"/>
      <c r="D563" s="25"/>
      <c r="E563" s="25"/>
      <c r="F563" s="25"/>
      <c r="G563" s="25"/>
      <c r="H563" s="25"/>
      <c r="I563" s="25"/>
      <c r="J563" s="25"/>
      <c r="K563" s="25"/>
      <c r="L563" s="25"/>
      <c r="M563" s="25"/>
      <c r="N563" s="25"/>
      <c r="O563" s="25"/>
      <c r="P563" s="25"/>
      <c r="Q563" s="26"/>
      <c r="R563" s="27"/>
      <c r="S563" s="27"/>
      <c r="T563" s="27"/>
      <c r="U563" s="28"/>
      <c r="V563" s="29"/>
    </row>
    <row r="564" spans="1:23" ht="15.6" hidden="1" customHeight="1">
      <c r="A564" s="33"/>
      <c r="B564" s="25"/>
      <c r="C564" s="25"/>
      <c r="D564" s="25"/>
      <c r="E564" s="25"/>
      <c r="F564" s="25"/>
      <c r="G564" s="25"/>
      <c r="H564" s="25"/>
      <c r="I564" s="25"/>
      <c r="J564" s="25"/>
      <c r="K564" s="25"/>
      <c r="L564" s="25"/>
      <c r="M564" s="25"/>
      <c r="N564" s="25"/>
      <c r="O564" s="25"/>
      <c r="P564" s="25"/>
      <c r="Q564" s="26"/>
      <c r="R564" s="27"/>
      <c r="S564" s="27"/>
      <c r="T564" s="27"/>
      <c r="U564" s="28"/>
      <c r="V564" s="29"/>
    </row>
    <row r="565" spans="1:23" ht="15.6" hidden="1" customHeight="1">
      <c r="A565" s="33"/>
      <c r="B565" s="25"/>
      <c r="C565" s="25"/>
      <c r="D565" s="25"/>
      <c r="E565" s="25"/>
      <c r="F565" s="25"/>
      <c r="G565" s="25"/>
      <c r="H565" s="25"/>
      <c r="I565" s="25"/>
      <c r="J565" s="25"/>
      <c r="K565" s="25"/>
      <c r="L565" s="25"/>
      <c r="M565" s="25"/>
      <c r="N565" s="25"/>
      <c r="O565" s="25"/>
      <c r="P565" s="25"/>
      <c r="Q565" s="26"/>
      <c r="R565" s="27"/>
      <c r="S565" s="27"/>
      <c r="T565" s="27"/>
      <c r="U565" s="28"/>
      <c r="V565" s="29"/>
    </row>
    <row r="566" spans="1:23" ht="15.6" hidden="1" customHeight="1">
      <c r="A566" s="33"/>
      <c r="B566" s="25"/>
      <c r="C566" s="25"/>
      <c r="D566" s="25"/>
      <c r="E566" s="25"/>
      <c r="F566" s="25"/>
      <c r="G566" s="25"/>
      <c r="H566" s="25"/>
      <c r="I566" s="25"/>
      <c r="J566" s="25"/>
      <c r="K566" s="25"/>
      <c r="L566" s="25"/>
      <c r="M566" s="25"/>
      <c r="N566" s="25"/>
      <c r="O566" s="25"/>
      <c r="P566" s="25"/>
      <c r="Q566" s="26"/>
      <c r="R566" s="27"/>
      <c r="S566" s="27"/>
      <c r="T566" s="27"/>
      <c r="U566" s="28"/>
      <c r="V566" s="29"/>
    </row>
    <row r="567" spans="1:23" ht="15.6" hidden="1" customHeight="1">
      <c r="A567" s="33"/>
      <c r="B567" s="25"/>
      <c r="C567" s="25"/>
      <c r="D567" s="25"/>
      <c r="E567" s="25"/>
      <c r="F567" s="25"/>
      <c r="G567" s="25"/>
      <c r="H567" s="25"/>
      <c r="I567" s="25"/>
      <c r="J567" s="25"/>
      <c r="K567" s="25"/>
      <c r="L567" s="25"/>
      <c r="M567" s="25"/>
      <c r="N567" s="25"/>
      <c r="O567" s="25"/>
      <c r="P567" s="25"/>
      <c r="Q567" s="26"/>
      <c r="R567" s="27"/>
      <c r="S567" s="27"/>
      <c r="T567" s="27"/>
      <c r="U567" s="28"/>
      <c r="V567" s="29"/>
    </row>
    <row r="568" spans="1:23" ht="15.6" hidden="1" customHeight="1">
      <c r="A568" s="33"/>
      <c r="B568" s="25"/>
      <c r="C568" s="25"/>
      <c r="D568" s="25"/>
      <c r="E568" s="25"/>
      <c r="F568" s="25"/>
      <c r="G568" s="25"/>
      <c r="H568" s="25"/>
      <c r="I568" s="25"/>
      <c r="J568" s="25"/>
      <c r="K568" s="25"/>
      <c r="L568" s="25"/>
      <c r="M568" s="25"/>
      <c r="N568" s="25"/>
      <c r="O568" s="25"/>
      <c r="P568" s="25"/>
      <c r="Q568" s="26"/>
      <c r="R568" s="27"/>
      <c r="S568" s="27"/>
      <c r="T568" s="27"/>
      <c r="U568" s="28"/>
      <c r="V568" s="29"/>
    </row>
    <row r="569" spans="1:23" ht="15.6" hidden="1" customHeight="1">
      <c r="A569" s="33"/>
      <c r="B569" s="25"/>
      <c r="C569" s="25"/>
      <c r="D569" s="25"/>
      <c r="E569" s="25"/>
      <c r="F569" s="25"/>
      <c r="G569" s="25"/>
      <c r="H569" s="25"/>
      <c r="I569" s="25"/>
      <c r="J569" s="25"/>
      <c r="K569" s="25"/>
      <c r="L569" s="25"/>
      <c r="M569" s="25"/>
      <c r="N569" s="25"/>
      <c r="O569" s="25"/>
      <c r="P569" s="25"/>
      <c r="Q569" s="26"/>
      <c r="R569" s="27"/>
      <c r="S569" s="27"/>
      <c r="T569" s="27"/>
      <c r="U569" s="28"/>
      <c r="V569" s="29"/>
    </row>
    <row r="570" spans="1:23" ht="15.6" hidden="1" customHeight="1">
      <c r="A570" s="33"/>
      <c r="B570" s="25"/>
      <c r="C570" s="25"/>
      <c r="D570" s="25"/>
      <c r="E570" s="25"/>
      <c r="F570" s="25"/>
      <c r="G570" s="25"/>
      <c r="H570" s="25"/>
      <c r="I570" s="25"/>
      <c r="J570" s="25"/>
      <c r="K570" s="25"/>
      <c r="L570" s="25"/>
      <c r="M570" s="25"/>
      <c r="N570" s="25"/>
      <c r="O570" s="25"/>
      <c r="P570" s="25"/>
      <c r="Q570" s="26"/>
      <c r="R570" s="27"/>
      <c r="S570" s="27"/>
      <c r="T570" s="27"/>
      <c r="U570" s="28"/>
      <c r="V570" s="29"/>
    </row>
    <row r="571" spans="1:23" ht="15.6" hidden="1" customHeight="1">
      <c r="A571" s="33"/>
      <c r="B571" s="25"/>
      <c r="C571" s="25"/>
      <c r="D571" s="25"/>
      <c r="E571" s="25"/>
      <c r="F571" s="25"/>
      <c r="G571" s="25"/>
      <c r="H571" s="25"/>
      <c r="I571" s="25"/>
      <c r="J571" s="25"/>
      <c r="K571" s="25"/>
      <c r="L571" s="25"/>
      <c r="M571" s="25"/>
      <c r="N571" s="25"/>
      <c r="O571" s="25"/>
      <c r="P571" s="25"/>
      <c r="Q571" s="26"/>
      <c r="R571" s="27"/>
      <c r="S571" s="27"/>
      <c r="T571" s="27"/>
      <c r="U571" s="28"/>
      <c r="V571" s="29"/>
    </row>
    <row r="572" spans="1:23" ht="15.6" hidden="1" customHeight="1">
      <c r="A572" s="33"/>
      <c r="B572" s="25"/>
      <c r="C572" s="25"/>
      <c r="D572" s="25"/>
      <c r="E572" s="25"/>
      <c r="F572" s="25"/>
      <c r="G572" s="25"/>
      <c r="H572" s="25"/>
      <c r="I572" s="25"/>
      <c r="J572" s="25"/>
      <c r="K572" s="25"/>
      <c r="L572" s="25"/>
      <c r="M572" s="25"/>
      <c r="N572" s="25"/>
      <c r="O572" s="25"/>
      <c r="P572" s="25"/>
      <c r="Q572" s="26"/>
      <c r="R572" s="27"/>
      <c r="S572" s="27"/>
      <c r="T572" s="27"/>
      <c r="U572" s="28"/>
      <c r="V572" s="29"/>
    </row>
    <row r="573" spans="1:23" ht="15.6" hidden="1" customHeight="1">
      <c r="A573" s="33"/>
      <c r="B573" s="25"/>
      <c r="C573" s="25"/>
      <c r="D573" s="25"/>
      <c r="E573" s="25"/>
      <c r="F573" s="25"/>
      <c r="G573" s="25"/>
      <c r="H573" s="25"/>
      <c r="I573" s="25"/>
      <c r="J573" s="25"/>
      <c r="K573" s="25"/>
      <c r="L573" s="25"/>
      <c r="M573" s="25"/>
      <c r="N573" s="25"/>
      <c r="O573" s="25"/>
      <c r="P573" s="25"/>
      <c r="Q573" s="26"/>
      <c r="R573" s="27"/>
      <c r="S573" s="27"/>
      <c r="T573" s="27"/>
      <c r="U573" s="28"/>
      <c r="V573" s="29"/>
    </row>
    <row r="574" spans="1:23" customFormat="1" ht="15.6" hidden="1" customHeight="1" thickBot="1">
      <c r="A574" s="54"/>
      <c r="B574" s="44"/>
      <c r="C574" s="44"/>
      <c r="D574" s="44"/>
      <c r="E574" s="44"/>
      <c r="F574" s="44"/>
      <c r="G574" s="44"/>
      <c r="H574" s="44"/>
      <c r="I574" s="44"/>
      <c r="J574" s="44"/>
      <c r="K574" s="44"/>
      <c r="L574" s="44"/>
      <c r="M574" s="44"/>
      <c r="N574" s="44"/>
      <c r="O574" s="44"/>
      <c r="P574" s="44"/>
      <c r="Q574" s="45"/>
      <c r="R574" s="46"/>
      <c r="S574" s="46"/>
      <c r="T574" s="46"/>
      <c r="U574" s="47"/>
      <c r="V574" s="48"/>
      <c r="W574" s="30"/>
    </row>
    <row r="575" spans="1:23" customFormat="1" ht="15.6" hidden="1" customHeight="1">
      <c r="A575" s="10" t="s">
        <v>205</v>
      </c>
      <c r="B575" s="11"/>
      <c r="C575" s="11"/>
      <c r="D575" s="11"/>
      <c r="E575" s="11"/>
      <c r="F575" s="11"/>
      <c r="G575" s="11"/>
      <c r="H575" s="11"/>
      <c r="I575" s="11"/>
      <c r="J575" s="11"/>
      <c r="K575" s="11"/>
      <c r="L575" s="11"/>
      <c r="M575" s="11"/>
      <c r="N575" s="11"/>
      <c r="O575" s="11"/>
      <c r="P575" s="11"/>
      <c r="Q575" s="12" t="s">
        <v>20</v>
      </c>
      <c r="R575" s="13" t="s">
        <v>206</v>
      </c>
      <c r="S575" s="13"/>
      <c r="T575" s="13" t="s">
        <v>15</v>
      </c>
      <c r="U575" s="14"/>
      <c r="V575" s="15" t="s">
        <v>207</v>
      </c>
      <c r="W575" s="16"/>
    </row>
    <row r="576" spans="1:23" customFormat="1" ht="15.6" hidden="1" customHeight="1" thickBot="1">
      <c r="A576" s="18" t="s">
        <v>211</v>
      </c>
      <c r="C576" t="s">
        <v>427</v>
      </c>
      <c r="H576" t="s">
        <v>288</v>
      </c>
      <c r="N576" s="890" t="s">
        <v>214</v>
      </c>
      <c r="O576" s="890"/>
      <c r="P576" t="s">
        <v>215</v>
      </c>
      <c r="Q576" s="19">
        <f>SUM(R576,T576,V576)</f>
        <v>5121</v>
      </c>
      <c r="R576" s="20">
        <f>INT(SUM(R577:R619))</f>
        <v>1222</v>
      </c>
      <c r="S576" s="20">
        <f>INT(SUM(S577:S619))</f>
        <v>0</v>
      </c>
      <c r="T576" s="20">
        <f>INT(SUM(T577:T619))</f>
        <v>2525</v>
      </c>
      <c r="U576" s="21">
        <f>INT(SUM(U577:U619))</f>
        <v>0</v>
      </c>
      <c r="V576" s="22">
        <f>INT(SUM(V577:V619))</f>
        <v>1374</v>
      </c>
      <c r="W576" s="23"/>
    </row>
    <row r="577" spans="1:28" ht="15.6" hidden="1" customHeight="1" thickTop="1">
      <c r="A577" s="24"/>
      <c r="B577" s="25"/>
      <c r="C577" s="25"/>
      <c r="D577" s="25"/>
      <c r="E577" s="25"/>
      <c r="F577" s="25"/>
      <c r="G577" s="25"/>
      <c r="H577" s="25"/>
      <c r="I577" s="25"/>
      <c r="J577" s="25"/>
      <c r="K577" s="25"/>
      <c r="L577" s="25"/>
      <c r="M577" s="25"/>
      <c r="N577" s="25"/>
      <c r="O577" s="25"/>
      <c r="P577" s="25"/>
      <c r="Q577" s="26"/>
      <c r="R577" s="27"/>
      <c r="S577" s="27"/>
      <c r="T577" s="27"/>
      <c r="U577" s="28"/>
      <c r="V577" s="29"/>
      <c r="AB577"/>
    </row>
    <row r="578" spans="1:28" ht="15.6" hidden="1" customHeight="1">
      <c r="A578" s="33"/>
      <c r="C578" s="50" t="s">
        <v>289</v>
      </c>
      <c r="J578" s="891">
        <v>0.7</v>
      </c>
      <c r="K578" s="891"/>
      <c r="L578" t="s">
        <v>290</v>
      </c>
      <c r="N578"/>
      <c r="O578"/>
      <c r="P578" s="25"/>
      <c r="Q578" s="26"/>
      <c r="R578" s="27"/>
      <c r="S578" s="27"/>
      <c r="T578" s="27"/>
      <c r="U578" s="28"/>
      <c r="V578" s="29"/>
      <c r="AB578"/>
    </row>
    <row r="579" spans="1:28" ht="15.6" hidden="1" customHeight="1">
      <c r="A579" s="33"/>
      <c r="B579" s="32" t="s">
        <v>291</v>
      </c>
      <c r="C579" s="887">
        <f>J578</f>
        <v>0.7</v>
      </c>
      <c r="D579" s="887"/>
      <c r="E579"/>
      <c r="F579"/>
      <c r="G579"/>
      <c r="H579"/>
      <c r="I579"/>
      <c r="J579"/>
      <c r="K579"/>
      <c r="L579"/>
      <c r="M579"/>
      <c r="N579"/>
      <c r="O579"/>
      <c r="P579"/>
      <c r="Q579" s="26"/>
      <c r="R579" s="27"/>
      <c r="S579" s="27"/>
      <c r="T579" s="27"/>
      <c r="U579" s="28"/>
      <c r="V579" s="29"/>
      <c r="Y579" s="17" t="s">
        <v>252</v>
      </c>
      <c r="Z579" s="17" t="s">
        <v>253</v>
      </c>
      <c r="AB579"/>
    </row>
    <row r="580" spans="1:28" ht="15.6" hidden="1" customHeight="1">
      <c r="A580" s="33"/>
      <c r="B580" s="32" t="s">
        <v>292</v>
      </c>
      <c r="C580" s="887">
        <f>VLOOKUP(E580,$AD$26:$AE$29,2,0)</f>
        <v>0.7</v>
      </c>
      <c r="D580" s="887"/>
      <c r="E580" s="888" t="s">
        <v>258</v>
      </c>
      <c r="F580" s="888"/>
      <c r="G580" s="888"/>
      <c r="H580" s="888"/>
      <c r="I580" s="888"/>
      <c r="J580" s="888"/>
      <c r="K580" s="888"/>
      <c r="L580" s="888"/>
      <c r="M580" s="888"/>
      <c r="N580"/>
      <c r="O580"/>
      <c r="P580"/>
      <c r="Q580" s="26"/>
      <c r="R580" s="27"/>
      <c r="S580" s="27"/>
      <c r="T580" s="27"/>
      <c r="U580" s="28"/>
      <c r="V580" s="29"/>
      <c r="X580" s="17" t="s">
        <v>255</v>
      </c>
      <c r="Y580" s="17">
        <v>0.3</v>
      </c>
      <c r="Z580" s="17">
        <v>0.19</v>
      </c>
    </row>
    <row r="581" spans="1:28" ht="15.6" hidden="1" customHeight="1">
      <c r="A581" s="33"/>
      <c r="B581" s="32" t="s">
        <v>293</v>
      </c>
      <c r="C581" s="887">
        <f>INDEX(X579:Z581, MATCH(E581,X579:X581,), MATCH(K581,X579:Z579,))</f>
        <v>0.26</v>
      </c>
      <c r="D581" s="887"/>
      <c r="E581" s="888" t="s">
        <v>428</v>
      </c>
      <c r="F581" s="888"/>
      <c r="G581" s="888"/>
      <c r="H581" s="888"/>
      <c r="I581" s="888"/>
      <c r="J581" s="888"/>
      <c r="K581" s="889" t="s">
        <v>252</v>
      </c>
      <c r="L581" s="889"/>
      <c r="M581"/>
      <c r="N581"/>
      <c r="O581"/>
      <c r="P581"/>
      <c r="Q581" s="26"/>
      <c r="R581" s="27"/>
      <c r="S581" s="27"/>
      <c r="T581" s="27"/>
      <c r="U581" s="28"/>
      <c r="V581" s="29"/>
      <c r="X581" s="17" t="s">
        <v>428</v>
      </c>
      <c r="Y581" s="17">
        <v>0.26</v>
      </c>
      <c r="Z581" s="17">
        <v>0.15</v>
      </c>
    </row>
    <row r="582" spans="1:28" ht="15.6" hidden="1" customHeight="1">
      <c r="A582" s="33"/>
      <c r="B582" s="32" t="s">
        <v>294</v>
      </c>
      <c r="C582" s="888">
        <f>D583</f>
        <v>1</v>
      </c>
      <c r="D582" s="888"/>
      <c r="E582" t="s">
        <v>295</v>
      </c>
      <c r="F582" s="888">
        <f>D584</f>
        <v>1.35</v>
      </c>
      <c r="G582" s="888"/>
      <c r="H582" s="42" t="s">
        <v>296</v>
      </c>
      <c r="I582" s="887">
        <f>ROUND(C582/F582,2)</f>
        <v>0.74</v>
      </c>
      <c r="J582" s="887"/>
      <c r="K582" s="51"/>
      <c r="L582"/>
      <c r="M582"/>
      <c r="N582"/>
      <c r="O582"/>
      <c r="P582"/>
      <c r="Q582" s="26"/>
      <c r="R582" s="27"/>
      <c r="S582" s="27"/>
      <c r="T582" s="27"/>
      <c r="U582" s="28"/>
      <c r="V582" s="29"/>
    </row>
    <row r="583" spans="1:28" ht="15.6" hidden="1" customHeight="1">
      <c r="A583" s="33"/>
      <c r="B583"/>
      <c r="C583" s="50" t="s">
        <v>297</v>
      </c>
      <c r="D583" s="888">
        <f>IF(F583=$AB$12,1,INDEX($AB$2:$AE$22,MATCH(F583,$AB$2:$AB$22,),MATCH(L583,$AB$2:$AE$2,)))</f>
        <v>1</v>
      </c>
      <c r="E583" s="888"/>
      <c r="F583" s="888" t="s">
        <v>236</v>
      </c>
      <c r="G583" s="888"/>
      <c r="H583" s="888"/>
      <c r="I583" s="888"/>
      <c r="J583" s="888"/>
      <c r="K583" s="888"/>
      <c r="L583" s="889" t="s">
        <v>217</v>
      </c>
      <c r="M583" s="889"/>
      <c r="N583"/>
      <c r="O583"/>
      <c r="P583"/>
      <c r="Q583" s="26"/>
      <c r="R583" s="27"/>
      <c r="S583" s="27"/>
      <c r="T583" s="27"/>
      <c r="U583" s="28"/>
      <c r="V583" s="29"/>
    </row>
    <row r="584" spans="1:28" ht="15.6" hidden="1" customHeight="1">
      <c r="A584" s="33"/>
      <c r="B584"/>
      <c r="C584" s="50" t="s">
        <v>298</v>
      </c>
      <c r="D584" s="888">
        <f>INDEX($X$2:$AA$21, MATCH(F584,$X$2:$X$21,), MATCH(L584,$X$2:$AA$2,))</f>
        <v>1.35</v>
      </c>
      <c r="E584" s="888"/>
      <c r="F584" s="888" t="s">
        <v>241</v>
      </c>
      <c r="G584" s="888"/>
      <c r="H584" s="888"/>
      <c r="I584" s="888"/>
      <c r="J584" s="888"/>
      <c r="K584" s="888"/>
      <c r="L584" s="889" t="s">
        <v>217</v>
      </c>
      <c r="M584" s="889"/>
      <c r="N584"/>
      <c r="O584"/>
      <c r="P584" s="25"/>
      <c r="Q584" s="26"/>
      <c r="R584" s="27"/>
      <c r="S584" s="27"/>
      <c r="T584" s="27"/>
      <c r="U584" s="28"/>
      <c r="V584" s="29"/>
    </row>
    <row r="585" spans="1:28" ht="15.6" hidden="1" customHeight="1">
      <c r="A585" s="33"/>
      <c r="B585" s="32" t="s">
        <v>299</v>
      </c>
      <c r="C585" s="51">
        <f>INDEX($X$25:$AB$30,MATCH(C579,$X$25:$X$30,0),MATCH(I585,$X$25:$AB$25,0))</f>
        <v>22</v>
      </c>
      <c r="D585"/>
      <c r="E585" s="51"/>
      <c r="F585" t="s">
        <v>300</v>
      </c>
      <c r="G585"/>
      <c r="H585"/>
      <c r="I585" s="888">
        <v>180</v>
      </c>
      <c r="J585" s="888"/>
      <c r="K585" t="s">
        <v>301</v>
      </c>
      <c r="L585"/>
      <c r="O585"/>
      <c r="P585" s="25"/>
      <c r="Q585" s="26"/>
      <c r="R585" s="27"/>
      <c r="S585" s="27"/>
      <c r="T585" s="27"/>
      <c r="U585" s="28"/>
      <c r="V585" s="29"/>
    </row>
    <row r="586" spans="1:28" ht="15.6" hidden="1" customHeight="1">
      <c r="A586" s="33"/>
      <c r="B586" s="25" t="s">
        <v>302</v>
      </c>
      <c r="C586" t="str">
        <f>"3,600 × "&amp;C579&amp;" × "&amp;C580&amp;" × "&amp;I582&amp;" × "&amp;C581&amp;" / "&amp;C585&amp;" ="</f>
        <v>3,600 × 0.7 × 0.7 × 0.74 × 0.26 / 22 =</v>
      </c>
      <c r="D586"/>
      <c r="E586"/>
      <c r="F586"/>
      <c r="G586"/>
      <c r="H586"/>
      <c r="I586"/>
      <c r="J586"/>
      <c r="K586"/>
      <c r="N586" s="887">
        <f>ROUND(3600*C579*C580*I582*C581/C585,2)</f>
        <v>15.43</v>
      </c>
      <c r="O586" s="887"/>
      <c r="P586" s="25"/>
      <c r="Q586" s="26"/>
      <c r="R586" s="27"/>
      <c r="S586" s="27"/>
      <c r="T586" s="27"/>
      <c r="U586" s="28"/>
      <c r="V586" s="29"/>
    </row>
    <row r="587" spans="1:28" ht="15.6" hidden="1" customHeight="1">
      <c r="A587" s="33"/>
      <c r="B587" s="25"/>
      <c r="C587" s="25"/>
      <c r="D587" s="25"/>
      <c r="E587" s="25"/>
      <c r="F587" s="25"/>
      <c r="G587" s="25"/>
      <c r="H587" s="25"/>
      <c r="I587" s="25"/>
      <c r="J587" s="25"/>
      <c r="K587" s="25"/>
      <c r="L587" s="25"/>
      <c r="M587" s="25"/>
      <c r="N587" s="25"/>
      <c r="O587" s="25"/>
      <c r="P587" s="25"/>
      <c r="Q587" s="26"/>
      <c r="R587" s="27"/>
      <c r="S587" s="27"/>
      <c r="T587" s="27"/>
      <c r="U587" s="28"/>
      <c r="V587" s="29"/>
    </row>
    <row r="588" spans="1:28" ht="15.6" hidden="1" customHeight="1">
      <c r="A588" s="33"/>
      <c r="B588" s="25" t="s">
        <v>206</v>
      </c>
      <c r="C588" s="25"/>
      <c r="D588" s="25"/>
      <c r="E588" s="894">
        <v>18855</v>
      </c>
      <c r="F588" s="894"/>
      <c r="G588" s="894"/>
      <c r="H588" s="36" t="s">
        <v>303</v>
      </c>
      <c r="I588" s="887">
        <f>N586</f>
        <v>15.43</v>
      </c>
      <c r="J588" s="887"/>
      <c r="K588"/>
      <c r="P588" s="52"/>
      <c r="Q588" s="26"/>
      <c r="R588" s="27">
        <f>ROUND(E588/I588,1)</f>
        <v>1222</v>
      </c>
      <c r="S588" s="27"/>
      <c r="T588" s="27"/>
      <c r="U588" s="28"/>
      <c r="V588" s="29"/>
    </row>
    <row r="589" spans="1:28" ht="15.6" hidden="1" customHeight="1">
      <c r="A589" s="33"/>
      <c r="B589" s="25" t="s">
        <v>15</v>
      </c>
      <c r="C589" s="25"/>
      <c r="D589" s="25"/>
      <c r="E589" s="894">
        <v>38972</v>
      </c>
      <c r="F589" s="894"/>
      <c r="G589" s="894"/>
      <c r="H589" s="36" t="s">
        <v>303</v>
      </c>
      <c r="I589" s="887">
        <f>N586</f>
        <v>15.43</v>
      </c>
      <c r="J589" s="887"/>
      <c r="K589"/>
      <c r="P589" s="52"/>
      <c r="Q589" s="26">
        <f>INT(SUM(R588:V590))</f>
        <v>5122</v>
      </c>
      <c r="R589" s="27"/>
      <c r="S589" s="27"/>
      <c r="T589" s="27">
        <f>ROUND(E589/I589,1)</f>
        <v>2525.6999999999998</v>
      </c>
      <c r="U589" s="28"/>
      <c r="V589" s="29"/>
    </row>
    <row r="590" spans="1:28" customFormat="1" ht="15.6" hidden="1" customHeight="1">
      <c r="A590" s="33"/>
      <c r="B590" s="25" t="s">
        <v>207</v>
      </c>
      <c r="C590" s="25"/>
      <c r="D590" s="25"/>
      <c r="E590" s="894">
        <v>21214</v>
      </c>
      <c r="F590" s="894"/>
      <c r="G590" s="894"/>
      <c r="H590" s="36" t="s">
        <v>303</v>
      </c>
      <c r="I590" s="887">
        <f>N586</f>
        <v>15.43</v>
      </c>
      <c r="J590" s="887"/>
      <c r="L590" s="17"/>
      <c r="M590" s="17"/>
      <c r="N590" s="17"/>
      <c r="O590" s="17"/>
      <c r="P590" s="52"/>
      <c r="Q590" s="26"/>
      <c r="R590" s="27"/>
      <c r="S590" s="27"/>
      <c r="T590" s="27"/>
      <c r="U590" s="28"/>
      <c r="V590" s="29">
        <f>ROUND(E590/I590,1)</f>
        <v>1374.9</v>
      </c>
      <c r="W590" s="30"/>
    </row>
    <row r="591" spans="1:28" customFormat="1" ht="15.6" hidden="1" customHeight="1">
      <c r="A591" s="33"/>
      <c r="B591" s="25"/>
      <c r="C591" s="25"/>
      <c r="D591" s="25"/>
      <c r="E591" s="32"/>
      <c r="F591" s="32"/>
      <c r="G591" s="34"/>
      <c r="I591" s="51"/>
      <c r="M591" s="25"/>
      <c r="N591" s="25"/>
      <c r="O591" s="25"/>
      <c r="P591" s="25"/>
      <c r="Q591" s="26"/>
      <c r="R591" s="27"/>
      <c r="S591" s="27"/>
      <c r="T591" s="27"/>
      <c r="U591" s="28"/>
      <c r="V591" s="29"/>
      <c r="W591" s="30"/>
    </row>
    <row r="592" spans="1:28" customFormat="1" ht="15.6" hidden="1" customHeight="1">
      <c r="A592" s="33"/>
      <c r="B592" s="25"/>
      <c r="C592" s="25"/>
      <c r="D592" s="25"/>
      <c r="E592" s="32"/>
      <c r="F592" s="32"/>
      <c r="G592" s="34"/>
      <c r="J592" s="34"/>
      <c r="M592" s="25"/>
      <c r="N592" s="25"/>
      <c r="O592" s="25"/>
      <c r="P592" s="25"/>
      <c r="Q592" s="26"/>
      <c r="R592" s="27"/>
      <c r="S592" s="27"/>
      <c r="T592" s="27"/>
      <c r="U592" s="28"/>
      <c r="V592" s="29"/>
      <c r="W592" s="30"/>
    </row>
    <row r="593" spans="1:23" customFormat="1" ht="15.6" hidden="1" customHeight="1">
      <c r="A593" s="33"/>
      <c r="B593" s="25"/>
      <c r="C593" s="25"/>
      <c r="D593" s="25"/>
      <c r="E593" s="32"/>
      <c r="F593" s="32"/>
      <c r="G593" s="34"/>
      <c r="J593" s="34"/>
      <c r="M593" s="25"/>
      <c r="N593" s="25"/>
      <c r="O593" s="25"/>
      <c r="P593" s="25"/>
      <c r="Q593" s="26"/>
      <c r="R593" s="27"/>
      <c r="S593" s="27"/>
      <c r="T593" s="27"/>
      <c r="U593" s="28"/>
      <c r="V593" s="29"/>
      <c r="W593" s="30"/>
    </row>
    <row r="594" spans="1:23" customFormat="1" ht="15.6" hidden="1" customHeight="1">
      <c r="A594" s="33"/>
      <c r="B594" s="25"/>
      <c r="C594" s="25"/>
      <c r="D594" s="25"/>
      <c r="E594" s="32"/>
      <c r="F594" s="32"/>
      <c r="G594" s="34"/>
      <c r="J594" s="34"/>
      <c r="M594" s="25"/>
      <c r="N594" s="25"/>
      <c r="O594" s="25"/>
      <c r="P594" s="25"/>
      <c r="Q594" s="26"/>
      <c r="R594" s="27"/>
      <c r="S594" s="27"/>
      <c r="T594" s="27"/>
      <c r="U594" s="28"/>
      <c r="V594" s="29"/>
      <c r="W594" s="30"/>
    </row>
    <row r="595" spans="1:23" customFormat="1" ht="15.6" hidden="1" customHeight="1">
      <c r="A595" s="33"/>
      <c r="B595" s="25"/>
      <c r="C595" s="25"/>
      <c r="D595" s="25"/>
      <c r="E595" s="32"/>
      <c r="F595" s="32"/>
      <c r="G595" s="34"/>
      <c r="J595" s="34"/>
      <c r="M595" s="25"/>
      <c r="N595" s="25"/>
      <c r="O595" s="25"/>
      <c r="P595" s="25"/>
      <c r="Q595" s="26"/>
      <c r="R595" s="27"/>
      <c r="S595" s="27"/>
      <c r="T595" s="27"/>
      <c r="U595" s="28"/>
      <c r="V595" s="29"/>
      <c r="W595" s="30"/>
    </row>
    <row r="596" spans="1:23" customFormat="1" ht="15.6" hidden="1" customHeight="1">
      <c r="A596" s="33"/>
      <c r="B596" s="25"/>
      <c r="C596" s="25"/>
      <c r="D596" s="25"/>
      <c r="E596" s="32"/>
      <c r="F596" s="32"/>
      <c r="G596" s="34"/>
      <c r="J596" s="34"/>
      <c r="M596" s="25"/>
      <c r="N596" s="25"/>
      <c r="O596" s="25"/>
      <c r="P596" s="25"/>
      <c r="Q596" s="26"/>
      <c r="R596" s="27"/>
      <c r="S596" s="27"/>
      <c r="T596" s="27"/>
      <c r="U596" s="28"/>
      <c r="V596" s="29"/>
      <c r="W596" s="30"/>
    </row>
    <row r="597" spans="1:23" customFormat="1" ht="15.6" hidden="1" customHeight="1">
      <c r="A597" s="33"/>
      <c r="B597" s="25"/>
      <c r="C597" s="25"/>
      <c r="D597" s="25"/>
      <c r="E597" s="32"/>
      <c r="F597" s="32"/>
      <c r="G597" s="34"/>
      <c r="J597" s="34"/>
      <c r="M597" s="25"/>
      <c r="N597" s="25"/>
      <c r="O597" s="25"/>
      <c r="P597" s="25"/>
      <c r="Q597" s="26"/>
      <c r="R597" s="27"/>
      <c r="S597" s="27"/>
      <c r="T597" s="27"/>
      <c r="U597" s="28"/>
      <c r="V597" s="29"/>
      <c r="W597" s="30"/>
    </row>
    <row r="598" spans="1:23" customFormat="1" ht="15.6" hidden="1" customHeight="1">
      <c r="A598" s="33"/>
      <c r="B598" s="25"/>
      <c r="C598" s="25"/>
      <c r="D598" s="25"/>
      <c r="E598" s="32"/>
      <c r="F598" s="32"/>
      <c r="G598" s="34"/>
      <c r="J598" s="34"/>
      <c r="M598" s="25"/>
      <c r="N598" s="25"/>
      <c r="O598" s="25"/>
      <c r="P598" s="25"/>
      <c r="Q598" s="26"/>
      <c r="R598" s="27"/>
      <c r="S598" s="27"/>
      <c r="T598" s="27"/>
      <c r="U598" s="28"/>
      <c r="V598" s="29"/>
      <c r="W598" s="30"/>
    </row>
    <row r="599" spans="1:23" customFormat="1" ht="15.6" hidden="1" customHeight="1">
      <c r="A599" s="33"/>
      <c r="B599" s="25"/>
      <c r="C599" s="25"/>
      <c r="D599" s="25"/>
      <c r="E599" s="32"/>
      <c r="F599" s="32"/>
      <c r="G599" s="34"/>
      <c r="J599" s="34"/>
      <c r="M599" s="25"/>
      <c r="N599" s="25"/>
      <c r="O599" s="25"/>
      <c r="P599" s="25"/>
      <c r="Q599" s="26"/>
      <c r="R599" s="27"/>
      <c r="S599" s="27"/>
      <c r="T599" s="27"/>
      <c r="U599" s="28"/>
      <c r="V599" s="29"/>
      <c r="W599" s="30"/>
    </row>
    <row r="600" spans="1:23" customFormat="1" ht="15.6" hidden="1" customHeight="1">
      <c r="A600" s="33"/>
      <c r="B600" s="25"/>
      <c r="C600" s="25"/>
      <c r="D600" s="25"/>
      <c r="E600" s="32"/>
      <c r="F600" s="32"/>
      <c r="G600" s="34"/>
      <c r="J600" s="34"/>
      <c r="M600" s="25"/>
      <c r="N600" s="25"/>
      <c r="O600" s="25"/>
      <c r="P600" s="25"/>
      <c r="Q600" s="26"/>
      <c r="R600" s="27"/>
      <c r="S600" s="27"/>
      <c r="T600" s="27"/>
      <c r="U600" s="28"/>
      <c r="V600" s="29"/>
      <c r="W600" s="30"/>
    </row>
    <row r="601" spans="1:23" customFormat="1" ht="15.6" hidden="1" customHeight="1">
      <c r="A601" s="33"/>
      <c r="B601" s="25"/>
      <c r="C601" s="25"/>
      <c r="D601" s="25"/>
      <c r="E601" s="32"/>
      <c r="F601" s="32"/>
      <c r="G601" s="34"/>
      <c r="J601" s="34"/>
      <c r="M601" s="25"/>
      <c r="N601" s="25"/>
      <c r="O601" s="25"/>
      <c r="P601" s="25"/>
      <c r="Q601" s="26"/>
      <c r="R601" s="27"/>
      <c r="S601" s="27"/>
      <c r="T601" s="27"/>
      <c r="U601" s="28"/>
      <c r="V601" s="29"/>
      <c r="W601" s="30"/>
    </row>
    <row r="602" spans="1:23" customFormat="1" ht="15.6" hidden="1" customHeight="1">
      <c r="A602" s="33"/>
      <c r="B602" s="25"/>
      <c r="C602" s="25"/>
      <c r="D602" s="25"/>
      <c r="E602" s="32"/>
      <c r="F602" s="32"/>
      <c r="G602" s="34"/>
      <c r="J602" s="34"/>
      <c r="M602" s="25"/>
      <c r="N602" s="25"/>
      <c r="O602" s="25"/>
      <c r="P602" s="25"/>
      <c r="Q602" s="26"/>
      <c r="R602" s="27"/>
      <c r="S602" s="27"/>
      <c r="T602" s="27"/>
      <c r="U602" s="28"/>
      <c r="V602" s="29"/>
      <c r="W602" s="30"/>
    </row>
    <row r="603" spans="1:23" customFormat="1" ht="15.6" hidden="1" customHeight="1">
      <c r="A603" s="33"/>
      <c r="B603" s="25"/>
      <c r="C603" s="25"/>
      <c r="D603" s="25"/>
      <c r="E603" s="32"/>
      <c r="F603" s="32"/>
      <c r="G603" s="34"/>
      <c r="J603" s="34"/>
      <c r="M603" s="25"/>
      <c r="N603" s="25"/>
      <c r="O603" s="25"/>
      <c r="P603" s="25"/>
      <c r="Q603" s="26"/>
      <c r="R603" s="27"/>
      <c r="S603" s="27"/>
      <c r="T603" s="27"/>
      <c r="U603" s="28"/>
      <c r="V603" s="29"/>
      <c r="W603" s="30"/>
    </row>
    <row r="604" spans="1:23" customFormat="1" ht="15.6" hidden="1" customHeight="1">
      <c r="A604" s="33"/>
      <c r="B604" s="25"/>
      <c r="C604" s="25"/>
      <c r="D604" s="25"/>
      <c r="E604" s="32"/>
      <c r="F604" s="32"/>
      <c r="G604" s="34"/>
      <c r="J604" s="34"/>
      <c r="M604" s="25"/>
      <c r="N604" s="25"/>
      <c r="O604" s="25"/>
      <c r="P604" s="25"/>
      <c r="Q604" s="26"/>
      <c r="R604" s="27"/>
      <c r="S604" s="27"/>
      <c r="T604" s="27"/>
      <c r="U604" s="28"/>
      <c r="V604" s="29"/>
      <c r="W604" s="30"/>
    </row>
    <row r="605" spans="1:23" customFormat="1" ht="15.6" hidden="1" customHeight="1">
      <c r="A605" s="33"/>
      <c r="B605" s="25"/>
      <c r="C605" s="25"/>
      <c r="D605" s="25"/>
      <c r="E605" s="32"/>
      <c r="F605" s="32"/>
      <c r="G605" s="34"/>
      <c r="J605" s="34"/>
      <c r="M605" s="25"/>
      <c r="N605" s="25"/>
      <c r="O605" s="25"/>
      <c r="P605" s="25"/>
      <c r="Q605" s="26"/>
      <c r="R605" s="27"/>
      <c r="S605" s="27"/>
      <c r="T605" s="27"/>
      <c r="U605" s="28"/>
      <c r="V605" s="29"/>
      <c r="W605" s="30"/>
    </row>
    <row r="606" spans="1:23" customFormat="1" ht="15.6" hidden="1" customHeight="1">
      <c r="A606" s="33"/>
      <c r="B606" s="25"/>
      <c r="C606" s="25"/>
      <c r="D606" s="25"/>
      <c r="E606" s="32"/>
      <c r="F606" s="32"/>
      <c r="G606" s="34"/>
      <c r="J606" s="34"/>
      <c r="M606" s="25"/>
      <c r="N606" s="25"/>
      <c r="O606" s="25"/>
      <c r="P606" s="25"/>
      <c r="Q606" s="26"/>
      <c r="R606" s="27"/>
      <c r="S606" s="27"/>
      <c r="T606" s="27"/>
      <c r="U606" s="28"/>
      <c r="V606" s="29"/>
      <c r="W606" s="30"/>
    </row>
    <row r="607" spans="1:23" customFormat="1" ht="15.6" hidden="1" customHeight="1">
      <c r="A607" s="33"/>
      <c r="B607" s="25"/>
      <c r="C607" s="25"/>
      <c r="D607" s="25"/>
      <c r="E607" s="32"/>
      <c r="F607" s="32"/>
      <c r="G607" s="34"/>
      <c r="J607" s="34"/>
      <c r="M607" s="25"/>
      <c r="N607" s="25"/>
      <c r="O607" s="25"/>
      <c r="P607" s="25"/>
      <c r="Q607" s="26"/>
      <c r="R607" s="27"/>
      <c r="S607" s="27"/>
      <c r="T607" s="27"/>
      <c r="U607" s="28"/>
      <c r="V607" s="29"/>
      <c r="W607" s="30"/>
    </row>
    <row r="608" spans="1:23" customFormat="1" ht="15.6" hidden="1" customHeight="1">
      <c r="A608" s="33"/>
      <c r="B608" s="25"/>
      <c r="C608" s="25"/>
      <c r="D608" s="25"/>
      <c r="E608" s="32"/>
      <c r="F608" s="32"/>
      <c r="G608" s="34"/>
      <c r="J608" s="34"/>
      <c r="M608" s="25"/>
      <c r="N608" s="25"/>
      <c r="O608" s="25"/>
      <c r="P608" s="25"/>
      <c r="Q608" s="26"/>
      <c r="R608" s="27"/>
      <c r="S608" s="27"/>
      <c r="T608" s="27"/>
      <c r="U608" s="28"/>
      <c r="V608" s="29"/>
      <c r="W608" s="30"/>
    </row>
    <row r="609" spans="1:28" customFormat="1" ht="15.6" hidden="1" customHeight="1">
      <c r="A609" s="33"/>
      <c r="B609" s="25"/>
      <c r="C609" s="25"/>
      <c r="D609" s="25"/>
      <c r="E609" s="32"/>
      <c r="F609" s="32"/>
      <c r="G609" s="34"/>
      <c r="J609" s="34"/>
      <c r="M609" s="25"/>
      <c r="N609" s="25"/>
      <c r="O609" s="25"/>
      <c r="P609" s="25"/>
      <c r="Q609" s="26"/>
      <c r="R609" s="27"/>
      <c r="S609" s="27"/>
      <c r="T609" s="27"/>
      <c r="U609" s="28"/>
      <c r="V609" s="29"/>
      <c r="W609" s="30"/>
    </row>
    <row r="610" spans="1:28" customFormat="1" ht="15.6" hidden="1" customHeight="1">
      <c r="A610" s="33"/>
      <c r="B610" s="25"/>
      <c r="C610" s="25"/>
      <c r="D610" s="25"/>
      <c r="E610" s="32"/>
      <c r="F610" s="32"/>
      <c r="G610" s="34"/>
      <c r="J610" s="34"/>
      <c r="M610" s="25"/>
      <c r="N610" s="25"/>
      <c r="O610" s="25"/>
      <c r="P610" s="25"/>
      <c r="Q610" s="26"/>
      <c r="R610" s="27"/>
      <c r="S610" s="27"/>
      <c r="T610" s="27"/>
      <c r="U610" s="28"/>
      <c r="V610" s="29"/>
      <c r="W610" s="30"/>
    </row>
    <row r="611" spans="1:28" customFormat="1" ht="15.6" hidden="1" customHeight="1">
      <c r="A611" s="33"/>
      <c r="B611" s="25"/>
      <c r="C611" s="25"/>
      <c r="D611" s="25"/>
      <c r="E611" s="32"/>
      <c r="F611" s="32"/>
      <c r="G611" s="34"/>
      <c r="J611" s="34"/>
      <c r="M611" s="25"/>
      <c r="N611" s="25"/>
      <c r="O611" s="25"/>
      <c r="P611" s="25"/>
      <c r="Q611" s="26"/>
      <c r="R611" s="27"/>
      <c r="S611" s="27"/>
      <c r="T611" s="27"/>
      <c r="U611" s="28"/>
      <c r="V611" s="29"/>
      <c r="W611" s="30"/>
    </row>
    <row r="612" spans="1:28" customFormat="1" ht="15.6" hidden="1" customHeight="1">
      <c r="A612" s="33"/>
      <c r="B612" s="25"/>
      <c r="C612" s="25"/>
      <c r="D612" s="25"/>
      <c r="E612" s="32"/>
      <c r="F612" s="32"/>
      <c r="G612" s="34"/>
      <c r="J612" s="34"/>
      <c r="M612" s="25"/>
      <c r="N612" s="25"/>
      <c r="O612" s="25"/>
      <c r="P612" s="25"/>
      <c r="Q612" s="26"/>
      <c r="R612" s="27"/>
      <c r="S612" s="27"/>
      <c r="T612" s="27"/>
      <c r="U612" s="28"/>
      <c r="V612" s="29"/>
      <c r="W612" s="30"/>
    </row>
    <row r="613" spans="1:28" customFormat="1" ht="15.6" hidden="1" customHeight="1">
      <c r="A613" s="33"/>
      <c r="B613" s="25"/>
      <c r="C613" s="25"/>
      <c r="D613" s="25"/>
      <c r="E613" s="32"/>
      <c r="F613" s="32"/>
      <c r="G613" s="34"/>
      <c r="J613" s="34"/>
      <c r="M613" s="25"/>
      <c r="N613" s="25"/>
      <c r="O613" s="25"/>
      <c r="P613" s="25"/>
      <c r="Q613" s="26"/>
      <c r="R613" s="27"/>
      <c r="S613" s="27"/>
      <c r="T613" s="27"/>
      <c r="U613" s="28"/>
      <c r="V613" s="29"/>
      <c r="W613" s="30"/>
    </row>
    <row r="614" spans="1:28" customFormat="1" ht="15.6" hidden="1" customHeight="1">
      <c r="A614" s="33"/>
      <c r="B614" s="25"/>
      <c r="C614" s="25"/>
      <c r="D614" s="25"/>
      <c r="E614" s="32"/>
      <c r="F614" s="32"/>
      <c r="G614" s="34"/>
      <c r="J614" s="34"/>
      <c r="M614" s="25"/>
      <c r="N614" s="25"/>
      <c r="O614" s="25"/>
      <c r="P614" s="25"/>
      <c r="Q614" s="26"/>
      <c r="R614" s="27"/>
      <c r="S614" s="27"/>
      <c r="T614" s="27"/>
      <c r="U614" s="28"/>
      <c r="V614" s="29"/>
      <c r="W614" s="30"/>
    </row>
    <row r="615" spans="1:28" customFormat="1" ht="15.6" hidden="1" customHeight="1">
      <c r="A615" s="33"/>
      <c r="B615" s="25"/>
      <c r="C615" s="25"/>
      <c r="D615" s="25"/>
      <c r="E615" s="32"/>
      <c r="F615" s="32"/>
      <c r="G615" s="34"/>
      <c r="J615" s="34"/>
      <c r="M615" s="25"/>
      <c r="N615" s="25"/>
      <c r="O615" s="25"/>
      <c r="P615" s="25"/>
      <c r="Q615" s="26"/>
      <c r="R615" s="27"/>
      <c r="S615" s="27"/>
      <c r="T615" s="27"/>
      <c r="U615" s="28"/>
      <c r="V615" s="29"/>
      <c r="W615" s="30"/>
    </row>
    <row r="616" spans="1:28" customFormat="1" ht="15.6" hidden="1" customHeight="1">
      <c r="A616" s="33"/>
      <c r="B616" s="25"/>
      <c r="C616" s="25"/>
      <c r="D616" s="25"/>
      <c r="E616" s="32"/>
      <c r="F616" s="32"/>
      <c r="G616" s="34"/>
      <c r="J616" s="34"/>
      <c r="M616" s="25"/>
      <c r="N616" s="25"/>
      <c r="O616" s="25"/>
      <c r="P616" s="25"/>
      <c r="Q616" s="26"/>
      <c r="R616" s="27"/>
      <c r="S616" s="27"/>
      <c r="T616" s="27"/>
      <c r="U616" s="28"/>
      <c r="V616" s="29"/>
      <c r="W616" s="30"/>
    </row>
    <row r="617" spans="1:28" customFormat="1" ht="15.6" hidden="1" customHeight="1">
      <c r="A617" s="33"/>
      <c r="B617" s="25"/>
      <c r="C617" s="25"/>
      <c r="D617" s="25"/>
      <c r="E617" s="32"/>
      <c r="F617" s="32"/>
      <c r="G617" s="34"/>
      <c r="J617" s="34"/>
      <c r="M617" s="25"/>
      <c r="N617" s="25"/>
      <c r="O617" s="25"/>
      <c r="P617" s="25"/>
      <c r="Q617" s="26"/>
      <c r="R617" s="27"/>
      <c r="S617" s="27"/>
      <c r="T617" s="27"/>
      <c r="U617" s="28"/>
      <c r="V617" s="29"/>
      <c r="W617" s="30"/>
    </row>
    <row r="618" spans="1:28" customFormat="1" ht="15.6" hidden="1" customHeight="1">
      <c r="A618" s="33"/>
      <c r="B618" s="25"/>
      <c r="C618" s="25"/>
      <c r="D618" s="25"/>
      <c r="E618" s="32"/>
      <c r="F618" s="32"/>
      <c r="G618" s="34"/>
      <c r="J618" s="34"/>
      <c r="M618" s="25"/>
      <c r="N618" s="25"/>
      <c r="O618" s="25"/>
      <c r="P618" s="25"/>
      <c r="Q618" s="26"/>
      <c r="R618" s="27"/>
      <c r="S618" s="27"/>
      <c r="T618" s="27"/>
      <c r="U618" s="28"/>
      <c r="V618" s="29"/>
      <c r="W618" s="30"/>
    </row>
    <row r="619" spans="1:28" ht="15.6" hidden="1" customHeight="1" thickBot="1">
      <c r="A619" s="54"/>
      <c r="B619" s="44"/>
      <c r="C619" s="44"/>
      <c r="D619" s="44"/>
      <c r="E619" s="65"/>
      <c r="F619" s="65"/>
      <c r="G619" s="66"/>
      <c r="H619" s="67"/>
      <c r="I619" s="67"/>
      <c r="J619" s="66"/>
      <c r="K619" s="67"/>
      <c r="L619" s="67"/>
      <c r="M619" s="44"/>
      <c r="N619" s="44"/>
      <c r="O619" s="44"/>
      <c r="P619" s="44"/>
      <c r="Q619" s="45"/>
      <c r="R619" s="46"/>
      <c r="S619" s="46"/>
      <c r="T619" s="46"/>
      <c r="U619" s="47"/>
      <c r="V619" s="48"/>
    </row>
    <row r="620" spans="1:28" ht="15.6" hidden="1" customHeight="1">
      <c r="A620" s="10" t="s">
        <v>205</v>
      </c>
      <c r="B620" s="11"/>
      <c r="C620" s="11"/>
      <c r="D620" s="11"/>
      <c r="E620" s="11"/>
      <c r="F620" s="11"/>
      <c r="G620" s="11"/>
      <c r="H620" s="11"/>
      <c r="I620" s="11"/>
      <c r="J620" s="11"/>
      <c r="K620" s="11"/>
      <c r="L620" s="11"/>
      <c r="M620" s="11"/>
      <c r="N620" s="11"/>
      <c r="O620" s="11"/>
      <c r="P620" s="11"/>
      <c r="Q620" s="12" t="s">
        <v>20</v>
      </c>
      <c r="R620" s="13" t="s">
        <v>206</v>
      </c>
      <c r="S620" s="13"/>
      <c r="T620" s="13" t="s">
        <v>15</v>
      </c>
      <c r="U620" s="14"/>
      <c r="V620" s="15" t="s">
        <v>207</v>
      </c>
      <c r="W620" s="16"/>
    </row>
    <row r="621" spans="1:28" ht="15.6" hidden="1" customHeight="1" thickBot="1">
      <c r="A621" s="18" t="s">
        <v>211</v>
      </c>
      <c r="B621"/>
      <c r="C621" t="s">
        <v>427</v>
      </c>
      <c r="D621"/>
      <c r="E621"/>
      <c r="F621"/>
      <c r="G621"/>
      <c r="H621" t="s">
        <v>304</v>
      </c>
      <c r="I621"/>
      <c r="J621"/>
      <c r="K621"/>
      <c r="L621"/>
      <c r="M621"/>
      <c r="N621" s="890" t="s">
        <v>214</v>
      </c>
      <c r="O621" s="890"/>
      <c r="P621" t="s">
        <v>215</v>
      </c>
      <c r="Q621" s="19">
        <f>SUM(R621,T621,V621)</f>
        <v>11909</v>
      </c>
      <c r="R621" s="20">
        <f>INT(SUM(R622:R664))</f>
        <v>1524</v>
      </c>
      <c r="S621" s="20">
        <f>INT(SUM(S622:S664))</f>
        <v>0</v>
      </c>
      <c r="T621" s="20">
        <f>INT(SUM(T622:T664))</f>
        <v>8670</v>
      </c>
      <c r="U621" s="21">
        <f>INT(SUM(U622:U664))</f>
        <v>0</v>
      </c>
      <c r="V621" s="22">
        <f>INT(SUM(V622:V664))</f>
        <v>1715</v>
      </c>
      <c r="W621" s="23"/>
    </row>
    <row r="622" spans="1:28" ht="15.6" hidden="1" customHeight="1" thickTop="1">
      <c r="A622" s="24"/>
      <c r="B622" s="25"/>
      <c r="C622" s="25"/>
      <c r="D622" s="25"/>
      <c r="E622" s="25"/>
      <c r="F622" s="25"/>
      <c r="G622" s="25"/>
      <c r="H622" s="25"/>
      <c r="I622" s="25"/>
      <c r="J622" s="25"/>
      <c r="K622" s="25"/>
      <c r="L622" s="25"/>
      <c r="M622" s="25"/>
      <c r="N622" s="25"/>
      <c r="O622" s="25"/>
      <c r="P622" s="25"/>
      <c r="Q622" s="26"/>
      <c r="R622" s="27"/>
      <c r="S622" s="27"/>
      <c r="T622" s="27"/>
      <c r="U622" s="28"/>
      <c r="V622" s="29"/>
      <c r="AB622"/>
    </row>
    <row r="623" spans="1:28" ht="15.6" hidden="1" customHeight="1">
      <c r="A623" s="33" t="s">
        <v>305</v>
      </c>
      <c r="B623" s="25" t="s">
        <v>306</v>
      </c>
      <c r="C623" s="25"/>
      <c r="H623" s="55"/>
      <c r="I623" s="49" t="s">
        <v>289</v>
      </c>
      <c r="J623" s="891">
        <v>0.7</v>
      </c>
      <c r="K623" s="891"/>
      <c r="L623" s="25" t="s">
        <v>290</v>
      </c>
      <c r="M623" s="25"/>
      <c r="N623" s="895">
        <v>0.8</v>
      </c>
      <c r="O623" s="895"/>
      <c r="P623" s="25"/>
      <c r="Q623" s="26"/>
      <c r="R623" s="27"/>
      <c r="S623" s="27"/>
      <c r="T623" s="27"/>
      <c r="U623" s="28"/>
      <c r="V623" s="29"/>
      <c r="AB623"/>
    </row>
    <row r="624" spans="1:28" ht="15.6" hidden="1" customHeight="1">
      <c r="A624" s="33"/>
      <c r="B624" s="32" t="s">
        <v>291</v>
      </c>
      <c r="C624" s="887">
        <f>J623</f>
        <v>0.7</v>
      </c>
      <c r="D624" s="887"/>
      <c r="M624"/>
      <c r="N624"/>
      <c r="O624"/>
      <c r="P624"/>
      <c r="Q624" s="26"/>
      <c r="R624" s="27"/>
      <c r="S624" s="27"/>
      <c r="T624" s="27"/>
      <c r="U624" s="28"/>
      <c r="V624" s="29"/>
      <c r="Y624" s="17" t="s">
        <v>252</v>
      </c>
      <c r="Z624" s="17" t="s">
        <v>253</v>
      </c>
      <c r="AB624"/>
    </row>
    <row r="625" spans="1:26" ht="15.6" hidden="1" customHeight="1">
      <c r="A625" s="33"/>
      <c r="B625" s="32" t="s">
        <v>292</v>
      </c>
      <c r="C625" s="887">
        <f>VLOOKUP(E625,$AD$26:$AE$29,2,0)</f>
        <v>0.9</v>
      </c>
      <c r="D625" s="887"/>
      <c r="E625" s="888" t="s">
        <v>256</v>
      </c>
      <c r="F625" s="888"/>
      <c r="G625" s="888"/>
      <c r="H625" s="888"/>
      <c r="I625" s="888"/>
      <c r="J625" s="888"/>
      <c r="K625" s="888"/>
      <c r="L625" s="888"/>
      <c r="M625" s="888"/>
      <c r="N625"/>
      <c r="O625"/>
      <c r="P625"/>
      <c r="Q625" s="26"/>
      <c r="R625" s="27"/>
      <c r="S625" s="27"/>
      <c r="T625" s="27"/>
      <c r="U625" s="28"/>
      <c r="V625" s="29"/>
      <c r="X625" s="17" t="s">
        <v>255</v>
      </c>
      <c r="Y625" s="17">
        <v>0.3</v>
      </c>
      <c r="Z625" s="17">
        <v>0.19</v>
      </c>
    </row>
    <row r="626" spans="1:26" ht="15.6" hidden="1" customHeight="1">
      <c r="A626" s="33"/>
      <c r="B626" s="32" t="s">
        <v>293</v>
      </c>
      <c r="C626" s="887">
        <f>INDEX(X624:Z626, MATCH(E626,X624:X626,), MATCH(K626,X624:Z624,))</f>
        <v>0.15</v>
      </c>
      <c r="D626" s="887"/>
      <c r="E626" s="888" t="s">
        <v>428</v>
      </c>
      <c r="F626" s="888"/>
      <c r="G626" s="888"/>
      <c r="H626" s="888"/>
      <c r="I626" s="888"/>
      <c r="J626" s="888"/>
      <c r="K626" s="889" t="s">
        <v>253</v>
      </c>
      <c r="L626" s="889"/>
      <c r="M626"/>
      <c r="N626"/>
      <c r="O626"/>
      <c r="P626"/>
      <c r="Q626" s="26"/>
      <c r="R626" s="27"/>
      <c r="S626" s="27"/>
      <c r="T626" s="27"/>
      <c r="U626" s="28"/>
      <c r="V626" s="29"/>
      <c r="X626" s="17" t="s">
        <v>428</v>
      </c>
      <c r="Y626" s="17">
        <v>0.26</v>
      </c>
      <c r="Z626" s="17">
        <v>0.15</v>
      </c>
    </row>
    <row r="627" spans="1:26" ht="15.6" hidden="1" customHeight="1">
      <c r="A627" s="33"/>
      <c r="B627" s="32" t="s">
        <v>294</v>
      </c>
      <c r="C627" s="888">
        <f>D628</f>
        <v>1</v>
      </c>
      <c r="D627" s="888"/>
      <c r="E627" t="s">
        <v>295</v>
      </c>
      <c r="F627" s="888">
        <f>D629</f>
        <v>1.38</v>
      </c>
      <c r="G627" s="888"/>
      <c r="H627" s="42" t="s">
        <v>296</v>
      </c>
      <c r="I627" s="887">
        <f>ROUND(C627/F627,2)</f>
        <v>0.72</v>
      </c>
      <c r="J627" s="887"/>
      <c r="K627" s="51"/>
      <c r="L627"/>
      <c r="M627"/>
      <c r="N627"/>
      <c r="O627"/>
      <c r="P627"/>
      <c r="Q627" s="26"/>
      <c r="R627" s="27"/>
      <c r="S627" s="27"/>
      <c r="T627" s="27"/>
      <c r="U627" s="28"/>
      <c r="V627" s="29"/>
    </row>
    <row r="628" spans="1:26" ht="15.6" hidden="1" customHeight="1">
      <c r="A628" s="33"/>
      <c r="B628"/>
      <c r="C628" s="50" t="s">
        <v>297</v>
      </c>
      <c r="D628" s="888">
        <f>IF(F628=$AB$12,1,INDEX($AB$2:$AE$22,MATCH(F628,$AB$2:$AB$22,),MATCH(L628,$AB$2:$AE$2,)))</f>
        <v>1</v>
      </c>
      <c r="E628" s="888"/>
      <c r="F628" s="888" t="s">
        <v>236</v>
      </c>
      <c r="G628" s="888"/>
      <c r="H628" s="888"/>
      <c r="I628" s="888"/>
      <c r="J628" s="888"/>
      <c r="K628" s="888"/>
      <c r="L628" s="889" t="s">
        <v>218</v>
      </c>
      <c r="M628" s="889"/>
      <c r="N628"/>
      <c r="O628"/>
      <c r="P628"/>
      <c r="Q628" s="26"/>
      <c r="R628" s="27"/>
      <c r="S628" s="27"/>
      <c r="T628" s="27"/>
      <c r="U628" s="28"/>
      <c r="V628" s="29"/>
    </row>
    <row r="629" spans="1:26" ht="15.6" hidden="1" customHeight="1">
      <c r="A629" s="33"/>
      <c r="B629"/>
      <c r="C629" s="50" t="s">
        <v>298</v>
      </c>
      <c r="D629" s="888">
        <f>INDEX($X$2:$AA$21, MATCH(F629,$X$2:$X$21,), MATCH(L629,$X$2:$AA$2,))</f>
        <v>1.38</v>
      </c>
      <c r="E629" s="888"/>
      <c r="F629" s="888" t="s">
        <v>241</v>
      </c>
      <c r="G629" s="888"/>
      <c r="H629" s="888"/>
      <c r="I629" s="888"/>
      <c r="J629" s="888"/>
      <c r="K629" s="888"/>
      <c r="L629" s="889" t="s">
        <v>218</v>
      </c>
      <c r="M629" s="889"/>
      <c r="N629"/>
      <c r="O629"/>
      <c r="P629" s="25"/>
      <c r="Q629" s="26"/>
      <c r="R629" s="27"/>
      <c r="S629" s="27"/>
      <c r="T629" s="27"/>
      <c r="U629" s="28"/>
      <c r="V629" s="29"/>
    </row>
    <row r="630" spans="1:26" ht="15.6" hidden="1" customHeight="1">
      <c r="A630" s="33"/>
      <c r="B630" s="32" t="s">
        <v>299</v>
      </c>
      <c r="C630" s="51">
        <f>INDEX($X$25:$AB$30,MATCH(C624,$X$25:$X$30,0),MATCH(I630,$X$25:$AB$25,0))</f>
        <v>22</v>
      </c>
      <c r="D630"/>
      <c r="E630" s="51"/>
      <c r="F630" t="s">
        <v>300</v>
      </c>
      <c r="G630"/>
      <c r="H630"/>
      <c r="I630" s="888">
        <v>180</v>
      </c>
      <c r="J630" s="888"/>
      <c r="K630" t="s">
        <v>301</v>
      </c>
      <c r="L630"/>
      <c r="O630"/>
      <c r="P630" s="25"/>
      <c r="Q630" s="26"/>
      <c r="R630" s="27"/>
      <c r="S630" s="27"/>
      <c r="T630" s="27"/>
      <c r="U630" s="28"/>
      <c r="V630" s="29"/>
    </row>
    <row r="631" spans="1:26" ht="15.6" hidden="1" customHeight="1">
      <c r="A631" s="33"/>
      <c r="B631" s="25" t="s">
        <v>302</v>
      </c>
      <c r="C631" t="str">
        <f>"3,600 × "&amp;C624&amp;" × "&amp;C625&amp;" × "&amp;I627&amp;" × "&amp;C626&amp;" / "&amp;C630&amp;" ="</f>
        <v>3,600 × 0.7 × 0.9 × 0.72 × 0.15 / 22 =</v>
      </c>
      <c r="D631"/>
      <c r="E631"/>
      <c r="F631"/>
      <c r="G631"/>
      <c r="H631"/>
      <c r="I631"/>
      <c r="J631"/>
      <c r="K631"/>
      <c r="N631" s="887">
        <f>ROUND(3600*C624*C625*I627*C626/C630,2)</f>
        <v>11.13</v>
      </c>
      <c r="O631" s="887"/>
      <c r="P631" s="25"/>
      <c r="Q631" s="26"/>
      <c r="R631" s="27"/>
      <c r="S631" s="27"/>
      <c r="T631" s="27"/>
      <c r="U631" s="28"/>
      <c r="V631" s="29"/>
    </row>
    <row r="632" spans="1:26" ht="15.6" hidden="1" customHeight="1">
      <c r="A632" s="33"/>
      <c r="B632" s="25"/>
      <c r="C632" s="25"/>
      <c r="D632" s="25"/>
      <c r="E632" s="25"/>
      <c r="F632" s="25"/>
      <c r="G632" s="25"/>
      <c r="H632" s="25"/>
      <c r="I632" s="25"/>
      <c r="J632" s="25"/>
      <c r="K632" s="25"/>
      <c r="L632" s="25"/>
      <c r="M632" s="25"/>
      <c r="N632" s="25"/>
      <c r="O632" s="25"/>
      <c r="P632" s="25"/>
      <c r="Q632" s="26"/>
      <c r="R632" s="27"/>
      <c r="S632" s="27"/>
      <c r="T632" s="27"/>
      <c r="U632" s="28"/>
      <c r="V632" s="29"/>
    </row>
    <row r="633" spans="1:26" ht="15.6" hidden="1" customHeight="1">
      <c r="A633" s="33"/>
      <c r="B633" s="25" t="s">
        <v>206</v>
      </c>
      <c r="C633" s="25"/>
      <c r="D633" s="25"/>
      <c r="E633" s="894">
        <v>18855</v>
      </c>
      <c r="F633" s="894"/>
      <c r="G633" s="894"/>
      <c r="H633" s="36" t="s">
        <v>303</v>
      </c>
      <c r="I633" s="888">
        <f>N631</f>
        <v>11.13</v>
      </c>
      <c r="J633" s="888"/>
      <c r="K633" t="s">
        <v>228</v>
      </c>
      <c r="L633" s="896">
        <f>$N$94</f>
        <v>0.9</v>
      </c>
      <c r="M633" s="887"/>
      <c r="P633" s="52"/>
      <c r="Q633" s="26"/>
      <c r="R633" s="27">
        <f>ROUND(E633/I633*L633,1)</f>
        <v>1524.7</v>
      </c>
      <c r="S633" s="27"/>
      <c r="T633" s="27"/>
      <c r="U633" s="28"/>
      <c r="V633" s="29"/>
    </row>
    <row r="634" spans="1:26" ht="15.6" hidden="1" customHeight="1">
      <c r="A634" s="33"/>
      <c r="B634" s="25" t="s">
        <v>15</v>
      </c>
      <c r="C634" s="25"/>
      <c r="D634" s="25"/>
      <c r="E634" s="894">
        <v>38972</v>
      </c>
      <c r="F634" s="894"/>
      <c r="G634" s="894"/>
      <c r="H634" s="36" t="s">
        <v>303</v>
      </c>
      <c r="I634" s="888">
        <f>N631</f>
        <v>11.13</v>
      </c>
      <c r="J634" s="888"/>
      <c r="K634" t="s">
        <v>228</v>
      </c>
      <c r="L634" s="896">
        <f>$N$94</f>
        <v>0.9</v>
      </c>
      <c r="M634" s="887"/>
      <c r="P634" s="52"/>
      <c r="Q634" s="26">
        <f>SUM(R633:V635)</f>
        <v>6391.5</v>
      </c>
      <c r="R634" s="27"/>
      <c r="S634" s="27"/>
      <c r="T634" s="27">
        <f>ROUND(E634/I634*L634,1)</f>
        <v>3151.4</v>
      </c>
      <c r="U634" s="28"/>
      <c r="V634" s="29"/>
    </row>
    <row r="635" spans="1:26" ht="15.6" hidden="1" customHeight="1">
      <c r="A635" s="33"/>
      <c r="B635" s="25" t="s">
        <v>207</v>
      </c>
      <c r="C635" s="25"/>
      <c r="D635" s="25"/>
      <c r="E635" s="894">
        <v>21214</v>
      </c>
      <c r="F635" s="894"/>
      <c r="G635" s="894"/>
      <c r="H635" s="36" t="s">
        <v>303</v>
      </c>
      <c r="I635" s="888">
        <f>N631</f>
        <v>11.13</v>
      </c>
      <c r="J635" s="888"/>
      <c r="K635" t="s">
        <v>228</v>
      </c>
      <c r="L635" s="896">
        <f>$N$94</f>
        <v>0.9</v>
      </c>
      <c r="M635" s="887"/>
      <c r="P635" s="52"/>
      <c r="Q635" s="26"/>
      <c r="R635" s="27"/>
      <c r="S635" s="27"/>
      <c r="T635" s="27"/>
      <c r="U635" s="28"/>
      <c r="V635" s="29">
        <f>ROUND(E635/I635*L635,1)</f>
        <v>1715.4</v>
      </c>
    </row>
    <row r="636" spans="1:26" ht="15.6" hidden="1" customHeight="1">
      <c r="A636" s="33"/>
      <c r="B636" s="25"/>
      <c r="C636" s="25"/>
      <c r="D636" s="25"/>
      <c r="E636" s="25"/>
      <c r="F636" s="25"/>
      <c r="G636" s="25"/>
      <c r="H636" s="25"/>
      <c r="I636" s="25"/>
      <c r="J636" s="25"/>
      <c r="K636" s="25"/>
      <c r="L636" s="25"/>
      <c r="M636" s="25"/>
      <c r="N636" s="25"/>
      <c r="O636" s="25"/>
      <c r="P636" s="25"/>
      <c r="Q636" s="26"/>
      <c r="R636" s="27"/>
      <c r="S636" s="27"/>
      <c r="T636" s="27"/>
      <c r="U636" s="28"/>
      <c r="V636" s="29"/>
    </row>
    <row r="637" spans="1:26" ht="15.6" hidden="1" customHeight="1">
      <c r="A637" s="33" t="str">
        <f>IF($K$44=1,"","2.")</f>
        <v>2.</v>
      </c>
      <c r="B637" s="25" t="s">
        <v>307</v>
      </c>
      <c r="C637" s="25"/>
      <c r="D637" s="895">
        <f>1-N623</f>
        <v>0.19999999999999996</v>
      </c>
      <c r="E637" s="895"/>
      <c r="F637" s="25"/>
      <c r="G637" s="25"/>
      <c r="H637" s="25"/>
      <c r="I637" s="25"/>
      <c r="J637" s="25"/>
      <c r="K637" s="25"/>
      <c r="L637" s="25"/>
      <c r="M637" s="25"/>
      <c r="N637" s="25"/>
      <c r="O637" s="25"/>
      <c r="P637" s="25"/>
      <c r="Q637" s="26"/>
      <c r="R637" s="27"/>
      <c r="S637" s="27"/>
      <c r="T637" s="27"/>
      <c r="U637" s="28"/>
      <c r="V637" s="29"/>
    </row>
    <row r="638" spans="1:26" ht="15.6" hidden="1" customHeight="1">
      <c r="A638" s="24"/>
      <c r="B638" s="25"/>
      <c r="C638" s="25"/>
      <c r="D638" s="32" t="s">
        <v>222</v>
      </c>
      <c r="E638" s="892" t="s">
        <v>227</v>
      </c>
      <c r="F638" s="892"/>
      <c r="G638" s="892"/>
      <c r="H638" s="892"/>
      <c r="I638" s="892"/>
      <c r="J638" s="892"/>
      <c r="K638" s="892"/>
      <c r="L638" s="892"/>
      <c r="M638" s="25"/>
      <c r="N638" s="25"/>
      <c r="O638" s="25"/>
      <c r="P638" s="25"/>
      <c r="Q638" s="26"/>
      <c r="R638" s="27"/>
      <c r="S638" s="27"/>
      <c r="T638" s="27"/>
      <c r="U638" s="28"/>
      <c r="V638" s="29"/>
    </row>
    <row r="639" spans="1:26" ht="15.6" hidden="1" customHeight="1">
      <c r="A639" s="24"/>
      <c r="B639" s="25"/>
      <c r="C639" s="25"/>
      <c r="D639" s="32"/>
      <c r="E639" s="25"/>
      <c r="F639" s="25"/>
      <c r="G639" s="25"/>
      <c r="H639" s="25"/>
      <c r="I639" s="25"/>
      <c r="J639" s="25"/>
      <c r="K639" s="25"/>
      <c r="L639" s="25"/>
      <c r="M639" s="25"/>
      <c r="N639" s="25"/>
      <c r="O639" s="25"/>
      <c r="P639" s="25"/>
      <c r="Q639" s="26"/>
      <c r="R639" s="27"/>
      <c r="S639" s="27"/>
      <c r="T639" s="27"/>
      <c r="U639" s="28"/>
      <c r="V639" s="29"/>
    </row>
    <row r="640" spans="1:26" ht="15.6" hidden="1" customHeight="1">
      <c r="A640" s="33"/>
      <c r="B640" s="25" t="s">
        <v>199</v>
      </c>
      <c r="C640" s="25"/>
      <c r="D640" s="25"/>
      <c r="E640" s="893">
        <v>125427</v>
      </c>
      <c r="F640" s="893"/>
      <c r="G640" s="893"/>
      <c r="H640" s="34" t="s">
        <v>228</v>
      </c>
      <c r="I640" s="888">
        <f>VLOOKUP(E638,$AG$4:$AH$6,2,0)</f>
        <v>0.22</v>
      </c>
      <c r="J640" s="888"/>
      <c r="K640" t="s">
        <v>16</v>
      </c>
      <c r="L640" t="s">
        <v>228</v>
      </c>
      <c r="M640" s="897">
        <f>D637</f>
        <v>0.19999999999999996</v>
      </c>
      <c r="N640" s="897"/>
      <c r="O640" s="25"/>
      <c r="P640" s="35"/>
      <c r="Q640" s="26">
        <f>SUM(R640:V640)</f>
        <v>5518.8</v>
      </c>
      <c r="R640" s="27"/>
      <c r="S640" s="27"/>
      <c r="T640" s="27">
        <f>ROUND(E640*I640*M640,1)</f>
        <v>5518.8</v>
      </c>
      <c r="U640" s="28"/>
      <c r="V640" s="29"/>
    </row>
    <row r="641" spans="1:22" ht="15.6" hidden="1" customHeight="1">
      <c r="A641" s="33"/>
      <c r="B641" s="25"/>
      <c r="C641" s="25"/>
      <c r="D641" s="25"/>
      <c r="E641"/>
      <c r="F641" s="25"/>
      <c r="N641"/>
      <c r="O641"/>
      <c r="P641" s="25"/>
      <c r="Q641" s="26"/>
      <c r="R641" s="27"/>
      <c r="S641" s="27"/>
      <c r="T641" s="27"/>
      <c r="U641" s="28"/>
      <c r="V641" s="29"/>
    </row>
    <row r="642" spans="1:22" ht="15.6" hidden="1" customHeight="1">
      <c r="A642" s="33"/>
      <c r="B642" s="25"/>
      <c r="C642" s="25"/>
      <c r="D642" s="25"/>
      <c r="E642" s="25"/>
      <c r="F642"/>
      <c r="M642"/>
      <c r="N642"/>
      <c r="O642"/>
      <c r="P642"/>
      <c r="Q642" s="26"/>
      <c r="R642" s="27"/>
      <c r="S642" s="27"/>
      <c r="T642" s="27"/>
      <c r="U642" s="28"/>
      <c r="V642" s="29"/>
    </row>
    <row r="643" spans="1:22" ht="15.6" hidden="1" customHeight="1">
      <c r="A643" s="33"/>
      <c r="B643" s="25"/>
      <c r="C643" s="25"/>
      <c r="D643" s="25"/>
      <c r="E643" s="25"/>
      <c r="F643"/>
      <c r="M643"/>
      <c r="N643"/>
      <c r="O643"/>
      <c r="P643"/>
      <c r="Q643" s="26"/>
      <c r="R643" s="27"/>
      <c r="S643" s="27"/>
      <c r="T643" s="27"/>
      <c r="U643" s="28"/>
      <c r="V643" s="29"/>
    </row>
    <row r="644" spans="1:22" ht="15.6" hidden="1" customHeight="1">
      <c r="A644" s="33"/>
      <c r="B644" s="25"/>
      <c r="C644" s="25"/>
      <c r="D644" s="25"/>
      <c r="E644" s="25"/>
      <c r="F644"/>
      <c r="M644"/>
      <c r="N644"/>
      <c r="O644"/>
      <c r="P644"/>
      <c r="Q644" s="26"/>
      <c r="R644" s="27"/>
      <c r="S644" s="27"/>
      <c r="T644" s="27"/>
      <c r="U644" s="28"/>
      <c r="V644" s="29"/>
    </row>
    <row r="645" spans="1:22" ht="15.6" hidden="1" customHeight="1">
      <c r="A645" s="33"/>
      <c r="B645" s="25"/>
      <c r="C645" s="25"/>
      <c r="D645" s="25"/>
      <c r="E645" s="25"/>
      <c r="F645"/>
      <c r="G645"/>
      <c r="H645" s="25"/>
      <c r="I645" s="34"/>
      <c r="J645" s="53"/>
      <c r="K645" s="53"/>
      <c r="L645" s="34"/>
      <c r="M645"/>
      <c r="N645"/>
      <c r="O645"/>
      <c r="P645"/>
      <c r="Q645" s="26"/>
      <c r="R645" s="27"/>
      <c r="S645" s="27"/>
      <c r="T645" s="27"/>
      <c r="U645" s="28"/>
      <c r="V645" s="29"/>
    </row>
    <row r="646" spans="1:22" ht="15.6" hidden="1" customHeight="1">
      <c r="A646" s="33"/>
      <c r="B646" s="25"/>
      <c r="C646" s="25"/>
      <c r="D646" s="25"/>
      <c r="E646" s="25"/>
      <c r="F646"/>
      <c r="G646"/>
      <c r="H646" s="25"/>
      <c r="I646" s="34"/>
      <c r="J646" s="53"/>
      <c r="K646" s="53"/>
      <c r="L646" s="34"/>
      <c r="M646"/>
      <c r="N646"/>
      <c r="O646"/>
      <c r="P646"/>
      <c r="Q646" s="26"/>
      <c r="R646" s="27"/>
      <c r="S646" s="27"/>
      <c r="T646" s="27"/>
      <c r="U646" s="28"/>
      <c r="V646" s="29"/>
    </row>
    <row r="647" spans="1:22" ht="15.6" hidden="1" customHeight="1">
      <c r="A647" s="33"/>
      <c r="B647" s="25"/>
      <c r="C647" s="25"/>
      <c r="D647" s="25"/>
      <c r="E647" s="25"/>
      <c r="F647"/>
      <c r="G647"/>
      <c r="H647" s="25"/>
      <c r="I647" s="34"/>
      <c r="J647" s="53"/>
      <c r="K647" s="53"/>
      <c r="L647" s="34"/>
      <c r="M647"/>
      <c r="N647"/>
      <c r="O647"/>
      <c r="P647"/>
      <c r="Q647" s="26"/>
      <c r="R647" s="27"/>
      <c r="S647" s="27"/>
      <c r="T647" s="27"/>
      <c r="U647" s="28"/>
      <c r="V647" s="29"/>
    </row>
    <row r="648" spans="1:22" ht="15.6" hidden="1" customHeight="1">
      <c r="A648" s="33"/>
      <c r="B648" s="25"/>
      <c r="C648" s="25"/>
      <c r="D648" s="25"/>
      <c r="E648" s="25"/>
      <c r="F648"/>
      <c r="G648"/>
      <c r="H648" s="25"/>
      <c r="I648" s="34"/>
      <c r="J648" s="53"/>
      <c r="K648" s="53"/>
      <c r="L648" s="34"/>
      <c r="M648"/>
      <c r="N648"/>
      <c r="O648"/>
      <c r="P648"/>
      <c r="Q648" s="26"/>
      <c r="R648" s="27"/>
      <c r="S648" s="27"/>
      <c r="T648" s="27"/>
      <c r="U648" s="28"/>
      <c r="V648" s="29"/>
    </row>
    <row r="649" spans="1:22" ht="15.6" hidden="1" customHeight="1">
      <c r="A649" s="33"/>
      <c r="B649" s="25"/>
      <c r="C649" s="25"/>
      <c r="D649" s="25"/>
      <c r="E649" s="25"/>
      <c r="F649"/>
      <c r="G649"/>
      <c r="H649" s="25"/>
      <c r="I649" s="34"/>
      <c r="J649" s="53"/>
      <c r="K649" s="53"/>
      <c r="L649" s="34"/>
      <c r="M649"/>
      <c r="N649"/>
      <c r="O649"/>
      <c r="P649"/>
      <c r="Q649" s="26"/>
      <c r="R649" s="27"/>
      <c r="S649" s="27"/>
      <c r="T649" s="27"/>
      <c r="U649" s="28"/>
      <c r="V649" s="29"/>
    </row>
    <row r="650" spans="1:22" ht="15.6" hidden="1" customHeight="1">
      <c r="A650" s="33"/>
      <c r="B650" s="25"/>
      <c r="C650" s="25"/>
      <c r="D650" s="25"/>
      <c r="E650" s="25"/>
      <c r="F650"/>
      <c r="G650"/>
      <c r="H650" s="25"/>
      <c r="I650" s="34"/>
      <c r="J650" s="53"/>
      <c r="K650" s="53"/>
      <c r="L650" s="34"/>
      <c r="M650"/>
      <c r="N650"/>
      <c r="O650"/>
      <c r="P650"/>
      <c r="Q650" s="26"/>
      <c r="R650" s="27"/>
      <c r="S650" s="27"/>
      <c r="T650" s="27"/>
      <c r="U650" s="28"/>
      <c r="V650" s="29"/>
    </row>
    <row r="651" spans="1:22" ht="15.6" hidden="1" customHeight="1">
      <c r="A651" s="33"/>
      <c r="B651" s="25"/>
      <c r="C651" s="25"/>
      <c r="D651" s="25"/>
      <c r="E651" s="25"/>
      <c r="F651"/>
      <c r="G651"/>
      <c r="H651" s="25"/>
      <c r="I651" s="34"/>
      <c r="J651" s="53"/>
      <c r="K651" s="53"/>
      <c r="L651" s="34"/>
      <c r="M651"/>
      <c r="N651"/>
      <c r="O651"/>
      <c r="P651"/>
      <c r="Q651" s="26"/>
      <c r="R651" s="27"/>
      <c r="S651" s="27"/>
      <c r="T651" s="27"/>
      <c r="U651" s="28"/>
      <c r="V651" s="29"/>
    </row>
    <row r="652" spans="1:22" ht="15.6" hidden="1" customHeight="1">
      <c r="A652" s="33"/>
      <c r="B652" s="25"/>
      <c r="C652" s="25"/>
      <c r="D652" s="25"/>
      <c r="E652" s="25"/>
      <c r="F652" s="25"/>
      <c r="G652" s="25"/>
      <c r="H652" s="25"/>
      <c r="I652" s="25"/>
      <c r="J652" s="25"/>
      <c r="K652" s="25"/>
      <c r="L652" s="25"/>
      <c r="M652" s="25"/>
      <c r="N652" s="25"/>
      <c r="O652" s="25"/>
      <c r="P652" s="25"/>
      <c r="Q652" s="26"/>
      <c r="R652" s="27"/>
      <c r="S652" s="27"/>
      <c r="T652" s="27"/>
      <c r="U652" s="28"/>
      <c r="V652" s="29"/>
    </row>
    <row r="653" spans="1:22" ht="15.6" hidden="1" customHeight="1">
      <c r="A653" s="33"/>
      <c r="B653" s="25"/>
      <c r="C653" s="25"/>
      <c r="D653" s="25"/>
      <c r="E653" s="25"/>
      <c r="F653" s="25"/>
      <c r="G653" s="25"/>
      <c r="H653" s="25"/>
      <c r="I653" s="25"/>
      <c r="J653" s="25"/>
      <c r="K653" s="25"/>
      <c r="L653" s="25"/>
      <c r="M653" s="25"/>
      <c r="N653" s="25"/>
      <c r="O653" s="25"/>
      <c r="P653" s="25"/>
      <c r="Q653" s="26"/>
      <c r="R653" s="27"/>
      <c r="S653" s="27"/>
      <c r="T653" s="27"/>
      <c r="U653" s="28"/>
      <c r="V653" s="29"/>
    </row>
    <row r="654" spans="1:22" ht="15.6" hidden="1" customHeight="1">
      <c r="A654" s="33"/>
      <c r="B654" s="25"/>
      <c r="C654" s="25"/>
      <c r="D654" s="25"/>
      <c r="E654" s="25"/>
      <c r="F654" s="25"/>
      <c r="G654" s="25"/>
      <c r="H654" s="25"/>
      <c r="I654" s="25"/>
      <c r="J654" s="25"/>
      <c r="K654" s="25"/>
      <c r="L654" s="25"/>
      <c r="M654" s="25"/>
      <c r="N654" s="25"/>
      <c r="O654" s="25"/>
      <c r="P654" s="25"/>
      <c r="Q654" s="26"/>
      <c r="R654" s="27"/>
      <c r="S654" s="27"/>
      <c r="T654" s="27"/>
      <c r="U654" s="28"/>
      <c r="V654" s="29"/>
    </row>
    <row r="655" spans="1:22" ht="15.6" hidden="1" customHeight="1">
      <c r="A655" s="33"/>
      <c r="B655" s="25"/>
      <c r="C655" s="25"/>
      <c r="D655" s="25"/>
      <c r="E655" s="25"/>
      <c r="F655" s="25"/>
      <c r="G655" s="25"/>
      <c r="H655" s="25"/>
      <c r="I655" s="25"/>
      <c r="J655" s="25"/>
      <c r="K655" s="25"/>
      <c r="L655" s="25"/>
      <c r="M655" s="25"/>
      <c r="N655" s="25"/>
      <c r="O655" s="25"/>
      <c r="P655" s="25"/>
      <c r="Q655" s="26"/>
      <c r="R655" s="27"/>
      <c r="S655" s="27"/>
      <c r="T655" s="27"/>
      <c r="U655" s="28"/>
      <c r="V655" s="29"/>
    </row>
    <row r="656" spans="1:22" ht="15.6" hidden="1" customHeight="1">
      <c r="A656" s="33"/>
      <c r="B656" s="25"/>
      <c r="C656" s="25"/>
      <c r="D656" s="25"/>
      <c r="E656" s="25"/>
      <c r="F656" s="25"/>
      <c r="G656" s="25"/>
      <c r="H656" s="25"/>
      <c r="I656" s="25"/>
      <c r="J656" s="25"/>
      <c r="K656" s="25"/>
      <c r="L656" s="25"/>
      <c r="M656" s="25"/>
      <c r="N656" s="25"/>
      <c r="O656" s="25"/>
      <c r="P656" s="25"/>
      <c r="Q656" s="26"/>
      <c r="R656" s="27"/>
      <c r="S656" s="27"/>
      <c r="T656" s="27"/>
      <c r="U656" s="28"/>
      <c r="V656" s="29"/>
    </row>
    <row r="657" spans="1:28" ht="15.6" hidden="1" customHeight="1">
      <c r="A657" s="33"/>
      <c r="B657" s="25"/>
      <c r="C657" s="25"/>
      <c r="D657" s="25"/>
      <c r="E657" s="25"/>
      <c r="F657" s="25"/>
      <c r="G657" s="25"/>
      <c r="H657" s="25"/>
      <c r="I657" s="25"/>
      <c r="J657" s="25"/>
      <c r="K657" s="25"/>
      <c r="L657" s="25"/>
      <c r="M657" s="25"/>
      <c r="N657" s="25"/>
      <c r="O657" s="25"/>
      <c r="P657" s="25"/>
      <c r="Q657" s="26"/>
      <c r="R657" s="27"/>
      <c r="S657" s="27"/>
      <c r="T657" s="27"/>
      <c r="U657" s="28"/>
      <c r="V657" s="29"/>
    </row>
    <row r="658" spans="1:28" ht="15.6" hidden="1" customHeight="1">
      <c r="A658" s="33"/>
      <c r="B658" s="25"/>
      <c r="C658" s="25"/>
      <c r="D658" s="25"/>
      <c r="E658" s="25"/>
      <c r="F658" s="25"/>
      <c r="G658" s="25"/>
      <c r="H658" s="25"/>
      <c r="I658" s="25"/>
      <c r="J658" s="25"/>
      <c r="K658" s="25"/>
      <c r="L658" s="25"/>
      <c r="M658" s="25"/>
      <c r="N658" s="25"/>
      <c r="O658" s="25"/>
      <c r="P658" s="25"/>
      <c r="Q658" s="26"/>
      <c r="R658" s="27"/>
      <c r="S658" s="27"/>
      <c r="T658" s="27"/>
      <c r="U658" s="28"/>
      <c r="V658" s="29"/>
    </row>
    <row r="659" spans="1:28" ht="15.6" hidden="1" customHeight="1">
      <c r="A659" s="33"/>
      <c r="B659" s="25"/>
      <c r="C659" s="25"/>
      <c r="D659" s="25"/>
      <c r="E659" s="25"/>
      <c r="F659" s="25"/>
      <c r="G659" s="25"/>
      <c r="H659" s="25"/>
      <c r="I659" s="25"/>
      <c r="J659" s="25"/>
      <c r="K659" s="25"/>
      <c r="L659" s="25"/>
      <c r="M659" s="25"/>
      <c r="N659" s="25"/>
      <c r="O659" s="25"/>
      <c r="P659" s="25"/>
      <c r="Q659" s="26"/>
      <c r="R659" s="27"/>
      <c r="S659" s="27"/>
      <c r="T659" s="27"/>
      <c r="U659" s="28"/>
      <c r="V659" s="29"/>
    </row>
    <row r="660" spans="1:28" ht="15.6" hidden="1" customHeight="1">
      <c r="A660" s="33"/>
      <c r="B660" s="25"/>
      <c r="C660" s="25"/>
      <c r="D660" s="25"/>
      <c r="E660" s="25"/>
      <c r="F660" s="25"/>
      <c r="G660" s="25"/>
      <c r="H660" s="25"/>
      <c r="I660" s="25"/>
      <c r="J660" s="25"/>
      <c r="K660" s="25"/>
      <c r="L660" s="25"/>
      <c r="M660" s="25"/>
      <c r="N660" s="25"/>
      <c r="O660" s="25"/>
      <c r="P660" s="25"/>
      <c r="Q660" s="26"/>
      <c r="R660" s="27"/>
      <c r="S660" s="27"/>
      <c r="T660" s="27"/>
      <c r="U660" s="28"/>
      <c r="V660" s="29"/>
    </row>
    <row r="661" spans="1:28" ht="15.6" hidden="1" customHeight="1">
      <c r="A661" s="33"/>
      <c r="B661" s="25"/>
      <c r="C661" s="25"/>
      <c r="D661" s="25"/>
      <c r="E661" s="25"/>
      <c r="F661" s="25"/>
      <c r="G661" s="25"/>
      <c r="H661" s="25"/>
      <c r="I661" s="25"/>
      <c r="J661" s="25"/>
      <c r="K661" s="25"/>
      <c r="L661" s="25"/>
      <c r="M661" s="25"/>
      <c r="N661" s="25"/>
      <c r="O661" s="25"/>
      <c r="P661" s="25"/>
      <c r="Q661" s="26"/>
      <c r="R661" s="27"/>
      <c r="S661" s="27"/>
      <c r="T661" s="27"/>
      <c r="U661" s="28"/>
      <c r="V661" s="29"/>
    </row>
    <row r="662" spans="1:28" ht="15.6" hidden="1" customHeight="1">
      <c r="A662" s="33"/>
      <c r="B662" s="25"/>
      <c r="C662" s="25"/>
      <c r="D662" s="25"/>
      <c r="E662" s="25"/>
      <c r="F662" s="25"/>
      <c r="G662" s="25"/>
      <c r="H662" s="25"/>
      <c r="I662" s="25"/>
      <c r="J662" s="25"/>
      <c r="K662" s="25"/>
      <c r="L662" s="25"/>
      <c r="M662" s="25"/>
      <c r="N662" s="25"/>
      <c r="O662" s="25"/>
      <c r="P662" s="25"/>
      <c r="Q662" s="26"/>
      <c r="R662" s="27"/>
      <c r="S662" s="27"/>
      <c r="T662" s="27"/>
      <c r="U662" s="28"/>
      <c r="V662" s="29"/>
    </row>
    <row r="663" spans="1:28" ht="15.6" hidden="1" customHeight="1">
      <c r="A663" s="33"/>
      <c r="B663" s="25"/>
      <c r="C663" s="25"/>
      <c r="D663" s="25"/>
      <c r="E663" s="25"/>
      <c r="F663" s="25"/>
      <c r="G663" s="25"/>
      <c r="H663" s="25"/>
      <c r="I663" s="25"/>
      <c r="J663" s="25"/>
      <c r="K663" s="25"/>
      <c r="L663" s="25"/>
      <c r="M663" s="25"/>
      <c r="N663" s="25"/>
      <c r="O663" s="25"/>
      <c r="P663" s="25"/>
      <c r="Q663" s="26"/>
      <c r="R663" s="27"/>
      <c r="S663" s="27"/>
      <c r="T663" s="27"/>
      <c r="U663" s="28"/>
      <c r="V663" s="29"/>
    </row>
    <row r="664" spans="1:28" customFormat="1" ht="15.6" hidden="1" customHeight="1" thickBot="1">
      <c r="A664" s="54"/>
      <c r="B664" s="44"/>
      <c r="C664" s="44"/>
      <c r="D664" s="44"/>
      <c r="E664" s="44"/>
      <c r="F664" s="44"/>
      <c r="G664" s="44"/>
      <c r="H664" s="44"/>
      <c r="I664" s="44"/>
      <c r="J664" s="44"/>
      <c r="K664" s="44"/>
      <c r="L664" s="44"/>
      <c r="M664" s="44"/>
      <c r="N664" s="44"/>
      <c r="O664" s="44"/>
      <c r="P664" s="44"/>
      <c r="Q664" s="45"/>
      <c r="R664" s="46"/>
      <c r="S664" s="46"/>
      <c r="T664" s="46"/>
      <c r="U664" s="47"/>
      <c r="V664" s="48"/>
      <c r="W664" s="30"/>
    </row>
    <row r="665" spans="1:28" customFormat="1" ht="15.6" hidden="1" customHeight="1">
      <c r="A665" s="10" t="s">
        <v>205</v>
      </c>
      <c r="B665" s="11"/>
      <c r="C665" s="11"/>
      <c r="D665" s="11"/>
      <c r="E665" s="11"/>
      <c r="F665" s="11"/>
      <c r="G665" s="11"/>
      <c r="H665" s="11"/>
      <c r="I665" s="11"/>
      <c r="J665" s="11"/>
      <c r="K665" s="11"/>
      <c r="L665" s="11"/>
      <c r="M665" s="11"/>
      <c r="N665" s="11"/>
      <c r="O665" s="11"/>
      <c r="P665" s="11"/>
      <c r="Q665" s="12" t="s">
        <v>20</v>
      </c>
      <c r="R665" s="13" t="s">
        <v>206</v>
      </c>
      <c r="S665" s="13"/>
      <c r="T665" s="13" t="s">
        <v>15</v>
      </c>
      <c r="U665" s="14"/>
      <c r="V665" s="15" t="s">
        <v>207</v>
      </c>
      <c r="W665" s="16"/>
    </row>
    <row r="666" spans="1:28" customFormat="1" ht="15.6" hidden="1" customHeight="1" thickBot="1">
      <c r="A666" s="18" t="s">
        <v>211</v>
      </c>
      <c r="C666" t="s">
        <v>343</v>
      </c>
      <c r="H666" t="s">
        <v>331</v>
      </c>
      <c r="N666" s="890" t="s">
        <v>214</v>
      </c>
      <c r="O666" s="890"/>
      <c r="P666" t="s">
        <v>215</v>
      </c>
      <c r="Q666" s="19">
        <f>SUM(R666,T666,V666)</f>
        <v>372378</v>
      </c>
      <c r="R666" s="20">
        <f>INT(SUM(R667:R709))</f>
        <v>0</v>
      </c>
      <c r="S666" s="20">
        <f>INT(SUM(S667:S709))</f>
        <v>0</v>
      </c>
      <c r="T666" s="20">
        <f>INT(SUM(T667:T709))</f>
        <v>372378</v>
      </c>
      <c r="U666" s="21">
        <f>INT(SUM(U667:U709))</f>
        <v>0</v>
      </c>
      <c r="V666" s="22">
        <f>INT(SUM(V667:V709))</f>
        <v>0</v>
      </c>
      <c r="W666" s="23"/>
    </row>
    <row r="667" spans="1:28" customFormat="1" ht="15.6" hidden="1" customHeight="1" thickTop="1">
      <c r="A667" s="24"/>
      <c r="B667" s="25"/>
      <c r="C667" s="25"/>
      <c r="D667" s="25"/>
      <c r="E667" s="25"/>
      <c r="F667" s="25"/>
      <c r="G667" s="25"/>
      <c r="H667" s="25"/>
      <c r="I667" s="25"/>
      <c r="J667" s="25"/>
      <c r="K667" s="25"/>
      <c r="L667" s="25"/>
      <c r="M667" s="25"/>
      <c r="N667" s="25"/>
      <c r="O667" s="25"/>
      <c r="P667" s="25"/>
      <c r="Q667" s="26"/>
      <c r="R667" s="27"/>
      <c r="S667" s="27"/>
      <c r="T667" s="27"/>
      <c r="U667" s="28"/>
      <c r="V667" s="29"/>
      <c r="W667" s="30"/>
      <c r="X667" s="25"/>
      <c r="Y667" s="25" t="s">
        <v>333</v>
      </c>
      <c r="Z667" s="32" t="s">
        <v>199</v>
      </c>
      <c r="AB667" s="32"/>
    </row>
    <row r="668" spans="1:28" customFormat="1" ht="15.6" hidden="1" customHeight="1">
      <c r="A668" s="24"/>
      <c r="B668" s="25"/>
      <c r="C668" s="25"/>
      <c r="D668" s="32" t="s">
        <v>222</v>
      </c>
      <c r="E668" s="892" t="s">
        <v>226</v>
      </c>
      <c r="F668" s="892"/>
      <c r="G668" s="892"/>
      <c r="H668" s="892"/>
      <c r="I668" s="892"/>
      <c r="J668" s="892"/>
      <c r="K668" s="892"/>
      <c r="L668" s="892"/>
      <c r="M668" s="25"/>
      <c r="N668" s="25"/>
      <c r="O668" s="25"/>
      <c r="P668" s="25"/>
      <c r="Q668" s="26"/>
      <c r="R668" s="27"/>
      <c r="S668" s="27"/>
      <c r="T668" s="27"/>
      <c r="U668" s="28"/>
      <c r="V668" s="29"/>
      <c r="W668" s="30"/>
      <c r="X668" s="25" t="s">
        <v>226</v>
      </c>
      <c r="Y668">
        <v>1.6</v>
      </c>
      <c r="Z668">
        <v>0.8</v>
      </c>
    </row>
    <row r="669" spans="1:28" customFormat="1" ht="15.6" hidden="1" customHeight="1">
      <c r="A669" s="24"/>
      <c r="B669" s="25"/>
      <c r="C669" s="25"/>
      <c r="D669" s="25"/>
      <c r="E669" s="25"/>
      <c r="F669" s="25"/>
      <c r="G669" s="25"/>
      <c r="H669" s="25"/>
      <c r="K669" s="25"/>
      <c r="L669" s="25"/>
      <c r="M669" s="25"/>
      <c r="N669" s="25"/>
      <c r="O669" s="25"/>
      <c r="P669" s="25"/>
      <c r="Q669" s="26"/>
      <c r="R669" s="27"/>
      <c r="S669" s="27"/>
      <c r="T669" s="27"/>
      <c r="U669" s="28"/>
      <c r="V669" s="29"/>
      <c r="W669" s="30"/>
      <c r="X669" s="25" t="s">
        <v>229</v>
      </c>
      <c r="Y669">
        <f>Y668</f>
        <v>1.6</v>
      </c>
      <c r="Z669">
        <f>Z668</f>
        <v>0.8</v>
      </c>
    </row>
    <row r="670" spans="1:28" customFormat="1" ht="15.6" hidden="1" customHeight="1">
      <c r="A670" s="24"/>
      <c r="B670" s="25" t="s">
        <v>333</v>
      </c>
      <c r="C670" s="25"/>
      <c r="D670" s="25"/>
      <c r="E670" s="893">
        <v>170023</v>
      </c>
      <c r="F670" s="893"/>
      <c r="G670" s="893"/>
      <c r="H670" s="34" t="s">
        <v>228</v>
      </c>
      <c r="I670" s="891">
        <f>VLOOKUP(E668,X668:Z671,2,0)</f>
        <v>1.6</v>
      </c>
      <c r="J670" s="891"/>
      <c r="K670" t="s">
        <v>16</v>
      </c>
      <c r="L670" s="25"/>
      <c r="M670" s="25"/>
      <c r="N670" s="25"/>
      <c r="O670" s="25"/>
      <c r="P670" s="25"/>
      <c r="Q670" s="26">
        <f>SUM(R670:V670)</f>
        <v>272036.8</v>
      </c>
      <c r="R670" s="27"/>
      <c r="S670" s="27"/>
      <c r="T670" s="27">
        <f>ROUND(E670*I670,1)</f>
        <v>272036.8</v>
      </c>
      <c r="U670" s="28"/>
      <c r="V670" s="29"/>
      <c r="W670" s="30"/>
      <c r="X670" s="25" t="s">
        <v>224</v>
      </c>
      <c r="Y670">
        <v>2.4</v>
      </c>
      <c r="Z670">
        <v>1.2</v>
      </c>
    </row>
    <row r="671" spans="1:28" customFormat="1" ht="15.6" hidden="1" customHeight="1">
      <c r="A671" s="33"/>
      <c r="B671" s="25" t="s">
        <v>199</v>
      </c>
      <c r="C671" s="25"/>
      <c r="D671" s="25"/>
      <c r="E671" s="893">
        <v>125427</v>
      </c>
      <c r="F671" s="893"/>
      <c r="G671" s="893"/>
      <c r="H671" s="34" t="s">
        <v>228</v>
      </c>
      <c r="I671" s="891">
        <f>VLOOKUP(E668,X668:Z671,3,0)</f>
        <v>0.8</v>
      </c>
      <c r="J671" s="891"/>
      <c r="K671" t="s">
        <v>16</v>
      </c>
      <c r="L671" s="25"/>
      <c r="M671" s="25"/>
      <c r="N671" s="25"/>
      <c r="O671" s="25"/>
      <c r="P671" s="25"/>
      <c r="Q671" s="26">
        <f>SUM(R671:V671)</f>
        <v>100341.6</v>
      </c>
      <c r="R671" s="27"/>
      <c r="S671" s="27"/>
      <c r="T671" s="27">
        <f>ROUND(E671*I671,1)</f>
        <v>100341.6</v>
      </c>
      <c r="U671" s="28"/>
      <c r="V671" s="29"/>
      <c r="W671" s="30"/>
      <c r="X671" s="25" t="s">
        <v>220</v>
      </c>
      <c r="Y671">
        <v>4.4000000000000004</v>
      </c>
      <c r="Z671">
        <v>1.8</v>
      </c>
    </row>
    <row r="672" spans="1:28" customFormat="1" ht="15.6" hidden="1" customHeight="1">
      <c r="A672" s="33"/>
      <c r="B672" s="25"/>
      <c r="C672" s="25"/>
      <c r="D672" s="25"/>
      <c r="E672" s="32"/>
      <c r="F672" s="32"/>
      <c r="G672" s="34"/>
      <c r="I672" s="51"/>
      <c r="M672" s="25"/>
      <c r="N672" s="25"/>
      <c r="O672" s="25"/>
      <c r="P672" s="25"/>
      <c r="Q672" s="26"/>
      <c r="R672" s="27"/>
      <c r="S672" s="27"/>
      <c r="T672" s="27"/>
      <c r="U672" s="28"/>
      <c r="V672" s="29"/>
      <c r="W672" s="30"/>
    </row>
    <row r="673" spans="1:23" customFormat="1" ht="15.6" hidden="1" customHeight="1">
      <c r="A673" s="33"/>
      <c r="B673" s="25"/>
      <c r="C673" s="25"/>
      <c r="D673" s="25"/>
      <c r="E673" s="32"/>
      <c r="F673" s="32"/>
      <c r="G673" s="34"/>
      <c r="I673" s="51"/>
      <c r="N673" s="25"/>
      <c r="O673" s="25"/>
      <c r="P673" s="25"/>
      <c r="Q673" s="26"/>
      <c r="R673" s="27"/>
      <c r="S673" s="27"/>
      <c r="T673" s="27"/>
      <c r="U673" s="28"/>
      <c r="V673" s="29"/>
      <c r="W673" s="30"/>
    </row>
    <row r="674" spans="1:23" customFormat="1" ht="15.6" hidden="1" customHeight="1">
      <c r="A674" s="33"/>
      <c r="B674" s="25"/>
      <c r="C674" s="25"/>
      <c r="D674" s="25"/>
      <c r="E674" s="32"/>
      <c r="F674" s="32"/>
      <c r="G674" s="34"/>
      <c r="N674" s="25"/>
      <c r="O674" s="25"/>
      <c r="P674" s="25"/>
      <c r="Q674" s="26"/>
      <c r="R674" s="27"/>
      <c r="S674" s="27"/>
      <c r="T674" s="27"/>
      <c r="U674" s="28"/>
      <c r="V674" s="29"/>
      <c r="W674" s="30"/>
    </row>
    <row r="675" spans="1:23" customFormat="1" ht="15.6" hidden="1" customHeight="1">
      <c r="A675" s="33"/>
      <c r="B675" s="25"/>
      <c r="C675" s="25"/>
      <c r="D675" s="25"/>
      <c r="E675" s="32"/>
      <c r="F675" s="32"/>
      <c r="G675" s="34"/>
      <c r="J675" s="34"/>
      <c r="M675" s="25"/>
      <c r="N675" s="25"/>
      <c r="O675" s="25"/>
      <c r="P675" s="25"/>
      <c r="Q675" s="26"/>
      <c r="R675" s="27"/>
      <c r="S675" s="27"/>
      <c r="T675" s="27"/>
      <c r="U675" s="28"/>
      <c r="V675" s="29"/>
      <c r="W675" s="30"/>
    </row>
    <row r="676" spans="1:23" customFormat="1" ht="15.6" hidden="1" customHeight="1">
      <c r="A676" s="33"/>
      <c r="B676" s="25"/>
      <c r="C676" s="25"/>
      <c r="D676" s="25"/>
      <c r="E676" s="32"/>
      <c r="F676" s="32"/>
      <c r="G676" s="34"/>
      <c r="J676" s="34"/>
      <c r="M676" s="25"/>
      <c r="N676" s="25"/>
      <c r="O676" s="25"/>
      <c r="P676" s="25"/>
      <c r="Q676" s="26"/>
      <c r="R676" s="27"/>
      <c r="S676" s="27"/>
      <c r="T676" s="27"/>
      <c r="U676" s="28"/>
      <c r="V676" s="29"/>
      <c r="W676" s="30"/>
    </row>
    <row r="677" spans="1:23" customFormat="1" ht="15.6" hidden="1" customHeight="1">
      <c r="A677" s="33"/>
      <c r="B677" s="25"/>
      <c r="C677" s="25"/>
      <c r="D677" s="25"/>
      <c r="E677" s="32"/>
      <c r="F677" s="32"/>
      <c r="G677" s="34"/>
      <c r="J677" s="34"/>
      <c r="M677" s="25"/>
      <c r="N677" s="25"/>
      <c r="O677" s="25"/>
      <c r="P677" s="25"/>
      <c r="Q677" s="26"/>
      <c r="R677" s="27"/>
      <c r="S677" s="27"/>
      <c r="T677" s="27"/>
      <c r="U677" s="28"/>
      <c r="V677" s="29"/>
      <c r="W677" s="30"/>
    </row>
    <row r="678" spans="1:23" customFormat="1" ht="15.6" hidden="1" customHeight="1">
      <c r="A678" s="33"/>
      <c r="B678" s="25"/>
      <c r="C678" s="25"/>
      <c r="D678" s="25"/>
      <c r="E678" s="32"/>
      <c r="F678" s="32"/>
      <c r="G678" s="34"/>
      <c r="J678" s="34"/>
      <c r="M678" s="25"/>
      <c r="N678" s="25"/>
      <c r="O678" s="25"/>
      <c r="P678" s="25"/>
      <c r="Q678" s="26"/>
      <c r="R678" s="27"/>
      <c r="S678" s="27"/>
      <c r="T678" s="27"/>
      <c r="U678" s="28"/>
      <c r="V678" s="29"/>
      <c r="W678" s="30"/>
    </row>
    <row r="679" spans="1:23" customFormat="1" ht="15.6" hidden="1" customHeight="1">
      <c r="A679" s="33"/>
      <c r="B679" s="25"/>
      <c r="C679" s="25"/>
      <c r="D679" s="25"/>
      <c r="E679" s="32"/>
      <c r="F679" s="32"/>
      <c r="G679" s="34"/>
      <c r="J679" s="34"/>
      <c r="M679" s="25"/>
      <c r="N679" s="25"/>
      <c r="O679" s="25"/>
      <c r="P679" s="25"/>
      <c r="Q679" s="26"/>
      <c r="R679" s="27"/>
      <c r="S679" s="27"/>
      <c r="T679" s="27"/>
      <c r="U679" s="28"/>
      <c r="V679" s="29"/>
      <c r="W679" s="30"/>
    </row>
    <row r="680" spans="1:23" customFormat="1" ht="15.6" hidden="1" customHeight="1">
      <c r="A680" s="33"/>
      <c r="B680" s="25"/>
      <c r="C680" s="25"/>
      <c r="D680" s="25"/>
      <c r="E680" s="32"/>
      <c r="F680" s="32"/>
      <c r="G680" s="34"/>
      <c r="J680" s="34"/>
      <c r="M680" s="25"/>
      <c r="N680" s="25"/>
      <c r="O680" s="25"/>
      <c r="P680" s="25"/>
      <c r="Q680" s="26"/>
      <c r="R680" s="27"/>
      <c r="S680" s="27"/>
      <c r="T680" s="27"/>
      <c r="U680" s="28"/>
      <c r="V680" s="29"/>
      <c r="W680" s="30"/>
    </row>
    <row r="681" spans="1:23" customFormat="1" ht="15.6" hidden="1" customHeight="1">
      <c r="A681" s="33"/>
      <c r="B681" s="25"/>
      <c r="C681" s="25"/>
      <c r="D681" s="25"/>
      <c r="E681" s="32"/>
      <c r="F681" s="32"/>
      <c r="G681" s="34"/>
      <c r="J681" s="34"/>
      <c r="M681" s="25"/>
      <c r="N681" s="25"/>
      <c r="O681" s="25"/>
      <c r="P681" s="25"/>
      <c r="Q681" s="26"/>
      <c r="R681" s="27"/>
      <c r="S681" s="27"/>
      <c r="T681" s="27"/>
      <c r="U681" s="28"/>
      <c r="V681" s="29"/>
      <c r="W681" s="30"/>
    </row>
    <row r="682" spans="1:23" customFormat="1" ht="15.6" hidden="1" customHeight="1">
      <c r="A682" s="33"/>
      <c r="B682" s="25"/>
      <c r="C682" s="25"/>
      <c r="D682" s="25"/>
      <c r="E682" s="32"/>
      <c r="F682" s="32"/>
      <c r="G682" s="34"/>
      <c r="J682" s="34"/>
      <c r="M682" s="25"/>
      <c r="N682" s="25"/>
      <c r="O682" s="25"/>
      <c r="P682" s="25"/>
      <c r="Q682" s="26"/>
      <c r="R682" s="27"/>
      <c r="S682" s="27"/>
      <c r="T682" s="27"/>
      <c r="U682" s="28"/>
      <c r="V682" s="29"/>
      <c r="W682" s="30"/>
    </row>
    <row r="683" spans="1:23" customFormat="1" ht="15.6" hidden="1" customHeight="1">
      <c r="A683" s="33"/>
      <c r="B683" s="25"/>
      <c r="C683" s="25"/>
      <c r="D683" s="25"/>
      <c r="E683" s="32"/>
      <c r="F683" s="32"/>
      <c r="G683" s="34"/>
      <c r="J683" s="34"/>
      <c r="M683" s="25"/>
      <c r="N683" s="25"/>
      <c r="O683" s="25"/>
      <c r="P683" s="25"/>
      <c r="Q683" s="26"/>
      <c r="R683" s="27"/>
      <c r="S683" s="27"/>
      <c r="T683" s="27"/>
      <c r="U683" s="28"/>
      <c r="V683" s="29"/>
      <c r="W683" s="30"/>
    </row>
    <row r="684" spans="1:23" customFormat="1" ht="15.6" hidden="1" customHeight="1">
      <c r="A684" s="33"/>
      <c r="B684" s="25"/>
      <c r="C684" s="25"/>
      <c r="D684" s="25"/>
      <c r="E684" s="32"/>
      <c r="F684" s="32"/>
      <c r="G684" s="34"/>
      <c r="J684" s="34"/>
      <c r="M684" s="25"/>
      <c r="N684" s="25"/>
      <c r="O684" s="25"/>
      <c r="P684" s="25"/>
      <c r="Q684" s="26"/>
      <c r="R684" s="27"/>
      <c r="S684" s="27"/>
      <c r="T684" s="27"/>
      <c r="U684" s="28"/>
      <c r="V684" s="29"/>
      <c r="W684" s="30"/>
    </row>
    <row r="685" spans="1:23" customFormat="1" ht="15.6" hidden="1" customHeight="1">
      <c r="A685" s="33"/>
      <c r="B685" s="25"/>
      <c r="C685" s="25"/>
      <c r="D685" s="25"/>
      <c r="E685" s="32"/>
      <c r="F685" s="32"/>
      <c r="G685" s="34"/>
      <c r="J685" s="34"/>
      <c r="M685" s="25"/>
      <c r="N685" s="25"/>
      <c r="O685" s="25"/>
      <c r="P685" s="25"/>
      <c r="Q685" s="26"/>
      <c r="R685" s="27"/>
      <c r="S685" s="27"/>
      <c r="T685" s="27"/>
      <c r="U685" s="28"/>
      <c r="V685" s="29"/>
      <c r="W685" s="30"/>
    </row>
    <row r="686" spans="1:23" customFormat="1" ht="15.6" hidden="1" customHeight="1">
      <c r="A686" s="33"/>
      <c r="B686" s="25"/>
      <c r="C686" s="25"/>
      <c r="D686" s="25"/>
      <c r="E686" s="32"/>
      <c r="F686" s="32"/>
      <c r="G686" s="34"/>
      <c r="J686" s="34"/>
      <c r="M686" s="25"/>
      <c r="N686" s="25"/>
      <c r="O686" s="25"/>
      <c r="P686" s="25"/>
      <c r="Q686" s="26"/>
      <c r="R686" s="27"/>
      <c r="S686" s="27"/>
      <c r="T686" s="27"/>
      <c r="U686" s="28"/>
      <c r="V686" s="29"/>
      <c r="W686" s="30"/>
    </row>
    <row r="687" spans="1:23" customFormat="1" ht="15.6" hidden="1" customHeight="1">
      <c r="A687" s="33"/>
      <c r="B687" s="25"/>
      <c r="C687" s="25"/>
      <c r="D687" s="25"/>
      <c r="E687" s="32"/>
      <c r="F687" s="32"/>
      <c r="G687" s="34"/>
      <c r="J687" s="34"/>
      <c r="M687" s="25"/>
      <c r="N687" s="25"/>
      <c r="O687" s="25"/>
      <c r="P687" s="25"/>
      <c r="Q687" s="26"/>
      <c r="R687" s="27"/>
      <c r="S687" s="27"/>
      <c r="T687" s="27"/>
      <c r="U687" s="28"/>
      <c r="V687" s="29"/>
      <c r="W687" s="30"/>
    </row>
    <row r="688" spans="1:23" customFormat="1" ht="15.6" hidden="1" customHeight="1">
      <c r="A688" s="33"/>
      <c r="B688" s="25"/>
      <c r="C688" s="25"/>
      <c r="D688" s="25"/>
      <c r="E688" s="32"/>
      <c r="F688" s="32"/>
      <c r="G688" s="34"/>
      <c r="J688" s="34"/>
      <c r="M688" s="25"/>
      <c r="N688" s="25"/>
      <c r="O688" s="25"/>
      <c r="P688" s="25"/>
      <c r="Q688" s="26"/>
      <c r="R688" s="27"/>
      <c r="S688" s="27"/>
      <c r="T688" s="27"/>
      <c r="U688" s="28"/>
      <c r="V688" s="29"/>
      <c r="W688" s="30"/>
    </row>
    <row r="689" spans="1:23" customFormat="1" ht="15.6" hidden="1" customHeight="1">
      <c r="A689" s="33"/>
      <c r="B689" s="25"/>
      <c r="C689" s="25"/>
      <c r="D689" s="25"/>
      <c r="E689" s="32"/>
      <c r="F689" s="32"/>
      <c r="G689" s="34"/>
      <c r="J689" s="34"/>
      <c r="M689" s="25"/>
      <c r="N689" s="25"/>
      <c r="O689" s="25"/>
      <c r="P689" s="25"/>
      <c r="Q689" s="26"/>
      <c r="R689" s="27"/>
      <c r="S689" s="27"/>
      <c r="T689" s="27"/>
      <c r="U689" s="28"/>
      <c r="V689" s="29"/>
      <c r="W689" s="30"/>
    </row>
    <row r="690" spans="1:23" customFormat="1" ht="15.6" hidden="1" customHeight="1">
      <c r="A690" s="33"/>
      <c r="B690" s="25"/>
      <c r="C690" s="25"/>
      <c r="D690" s="25"/>
      <c r="E690" s="32"/>
      <c r="F690" s="32"/>
      <c r="G690" s="34"/>
      <c r="J690" s="34"/>
      <c r="M690" s="25"/>
      <c r="N690" s="25"/>
      <c r="O690" s="25"/>
      <c r="P690" s="25"/>
      <c r="Q690" s="26"/>
      <c r="R690" s="27"/>
      <c r="S690" s="27"/>
      <c r="T690" s="27"/>
      <c r="U690" s="28"/>
      <c r="V690" s="29"/>
      <c r="W690" s="30"/>
    </row>
    <row r="691" spans="1:23" customFormat="1" ht="15.6" hidden="1" customHeight="1">
      <c r="A691" s="33"/>
      <c r="B691" s="25"/>
      <c r="C691" s="25"/>
      <c r="D691" s="25"/>
      <c r="E691" s="32"/>
      <c r="F691" s="32"/>
      <c r="G691" s="34"/>
      <c r="J691" s="34"/>
      <c r="M691" s="25"/>
      <c r="N691" s="25"/>
      <c r="O691" s="25"/>
      <c r="P691" s="25"/>
      <c r="Q691" s="26"/>
      <c r="R691" s="27"/>
      <c r="S691" s="27"/>
      <c r="T691" s="27"/>
      <c r="U691" s="28"/>
      <c r="V691" s="29"/>
      <c r="W691" s="30"/>
    </row>
    <row r="692" spans="1:23" customFormat="1" ht="15.6" hidden="1" customHeight="1">
      <c r="A692" s="33"/>
      <c r="B692" s="25"/>
      <c r="C692" s="25"/>
      <c r="D692" s="25"/>
      <c r="E692" s="32"/>
      <c r="F692" s="32"/>
      <c r="G692" s="34"/>
      <c r="J692" s="34"/>
      <c r="M692" s="25"/>
      <c r="N692" s="25"/>
      <c r="O692" s="25"/>
      <c r="P692" s="25"/>
      <c r="Q692" s="26"/>
      <c r="R692" s="27"/>
      <c r="S692" s="27"/>
      <c r="T692" s="27"/>
      <c r="U692" s="28"/>
      <c r="V692" s="29"/>
      <c r="W692" s="30"/>
    </row>
    <row r="693" spans="1:23" customFormat="1" ht="15.6" hidden="1" customHeight="1">
      <c r="A693" s="33"/>
      <c r="B693" s="25"/>
      <c r="C693" s="25"/>
      <c r="D693" s="25"/>
      <c r="E693" s="32"/>
      <c r="F693" s="32"/>
      <c r="G693" s="34"/>
      <c r="J693" s="34"/>
      <c r="M693" s="25"/>
      <c r="N693" s="25"/>
      <c r="O693" s="25"/>
      <c r="P693" s="25"/>
      <c r="Q693" s="26"/>
      <c r="R693" s="27"/>
      <c r="S693" s="27"/>
      <c r="T693" s="27"/>
      <c r="U693" s="28"/>
      <c r="V693" s="29"/>
      <c r="W693" s="30"/>
    </row>
    <row r="694" spans="1:23" customFormat="1" ht="15.6" hidden="1" customHeight="1">
      <c r="A694" s="33"/>
      <c r="B694" s="25"/>
      <c r="C694" s="25"/>
      <c r="D694" s="25"/>
      <c r="E694" s="32"/>
      <c r="F694" s="32"/>
      <c r="G694" s="34"/>
      <c r="J694" s="34"/>
      <c r="M694" s="25"/>
      <c r="N694" s="25"/>
      <c r="O694" s="25"/>
      <c r="P694" s="25"/>
      <c r="Q694" s="26"/>
      <c r="R694" s="27"/>
      <c r="S694" s="27"/>
      <c r="T694" s="27"/>
      <c r="U694" s="28"/>
      <c r="V694" s="29"/>
      <c r="W694" s="30"/>
    </row>
    <row r="695" spans="1:23" customFormat="1" ht="15.6" hidden="1" customHeight="1">
      <c r="A695" s="33"/>
      <c r="B695" s="25"/>
      <c r="C695" s="25"/>
      <c r="D695" s="25"/>
      <c r="E695" s="32"/>
      <c r="F695" s="32"/>
      <c r="G695" s="34"/>
      <c r="J695" s="34"/>
      <c r="M695" s="25"/>
      <c r="N695" s="25"/>
      <c r="O695" s="25"/>
      <c r="P695" s="25"/>
      <c r="Q695" s="26"/>
      <c r="R695" s="27"/>
      <c r="S695" s="27"/>
      <c r="T695" s="27"/>
      <c r="U695" s="28"/>
      <c r="V695" s="29"/>
      <c r="W695" s="30"/>
    </row>
    <row r="696" spans="1:23" customFormat="1" ht="15.6" hidden="1" customHeight="1">
      <c r="A696" s="33"/>
      <c r="B696" s="25"/>
      <c r="C696" s="25"/>
      <c r="D696" s="25"/>
      <c r="E696" s="32"/>
      <c r="F696" s="32"/>
      <c r="G696" s="34"/>
      <c r="J696" s="34"/>
      <c r="M696" s="25"/>
      <c r="N696" s="25"/>
      <c r="O696" s="25"/>
      <c r="P696" s="25"/>
      <c r="Q696" s="26"/>
      <c r="R696" s="27"/>
      <c r="S696" s="27"/>
      <c r="T696" s="27"/>
      <c r="U696" s="28"/>
      <c r="V696" s="29"/>
      <c r="W696" s="30"/>
    </row>
    <row r="697" spans="1:23" customFormat="1" ht="15.6" hidden="1" customHeight="1">
      <c r="A697" s="33"/>
      <c r="B697" s="25"/>
      <c r="C697" s="25"/>
      <c r="D697" s="25"/>
      <c r="E697" s="32"/>
      <c r="F697" s="32"/>
      <c r="G697" s="34"/>
      <c r="J697" s="34"/>
      <c r="M697" s="25"/>
      <c r="N697" s="25"/>
      <c r="O697" s="25"/>
      <c r="P697" s="25"/>
      <c r="Q697" s="26"/>
      <c r="R697" s="27"/>
      <c r="S697" s="27"/>
      <c r="T697" s="27"/>
      <c r="U697" s="28"/>
      <c r="V697" s="29"/>
      <c r="W697" s="30"/>
    </row>
    <row r="698" spans="1:23" customFormat="1" ht="15.6" hidden="1" customHeight="1">
      <c r="A698" s="33"/>
      <c r="B698" s="25"/>
      <c r="C698" s="25"/>
      <c r="D698" s="25"/>
      <c r="E698" s="32"/>
      <c r="F698" s="32"/>
      <c r="G698" s="34"/>
      <c r="J698" s="34"/>
      <c r="M698" s="25"/>
      <c r="N698" s="25"/>
      <c r="O698" s="25"/>
      <c r="P698" s="25"/>
      <c r="Q698" s="26"/>
      <c r="R698" s="27"/>
      <c r="S698" s="27"/>
      <c r="T698" s="27"/>
      <c r="U698" s="28"/>
      <c r="V698" s="29"/>
      <c r="W698" s="30"/>
    </row>
    <row r="699" spans="1:23" customFormat="1" ht="15.6" hidden="1" customHeight="1">
      <c r="A699" s="33"/>
      <c r="B699" s="25"/>
      <c r="C699" s="25"/>
      <c r="D699" s="25"/>
      <c r="E699" s="32"/>
      <c r="F699" s="32"/>
      <c r="G699" s="34"/>
      <c r="J699" s="34"/>
      <c r="M699" s="25"/>
      <c r="N699" s="25"/>
      <c r="O699" s="25"/>
      <c r="P699" s="25"/>
      <c r="Q699" s="26"/>
      <c r="R699" s="27"/>
      <c r="S699" s="27"/>
      <c r="T699" s="27"/>
      <c r="U699" s="28"/>
      <c r="V699" s="29"/>
      <c r="W699" s="30"/>
    </row>
    <row r="700" spans="1:23" customFormat="1" ht="15.6" hidden="1" customHeight="1">
      <c r="A700" s="33"/>
      <c r="B700" s="25"/>
      <c r="C700" s="25"/>
      <c r="D700" s="25"/>
      <c r="E700" s="32"/>
      <c r="F700" s="32"/>
      <c r="G700" s="34"/>
      <c r="J700" s="34"/>
      <c r="M700" s="25"/>
      <c r="N700" s="25"/>
      <c r="O700" s="25"/>
      <c r="P700" s="25"/>
      <c r="Q700" s="26"/>
      <c r="R700" s="27"/>
      <c r="S700" s="27"/>
      <c r="T700" s="27"/>
      <c r="U700" s="28"/>
      <c r="V700" s="29"/>
      <c r="W700" s="30"/>
    </row>
    <row r="701" spans="1:23" customFormat="1" ht="15.6" hidden="1" customHeight="1">
      <c r="A701" s="33"/>
      <c r="B701" s="25"/>
      <c r="C701" s="25"/>
      <c r="D701" s="25"/>
      <c r="E701" s="32"/>
      <c r="F701" s="32"/>
      <c r="G701" s="34"/>
      <c r="J701" s="34"/>
      <c r="M701" s="25"/>
      <c r="N701" s="25"/>
      <c r="O701" s="25"/>
      <c r="P701" s="25"/>
      <c r="Q701" s="26"/>
      <c r="R701" s="27"/>
      <c r="S701" s="27"/>
      <c r="T701" s="27"/>
      <c r="U701" s="28"/>
      <c r="V701" s="29"/>
      <c r="W701" s="30"/>
    </row>
    <row r="702" spans="1:23" customFormat="1" ht="15.6" hidden="1" customHeight="1">
      <c r="A702" s="33"/>
      <c r="B702" s="25"/>
      <c r="C702" s="25"/>
      <c r="D702" s="25"/>
      <c r="E702" s="32"/>
      <c r="F702" s="32"/>
      <c r="G702" s="34"/>
      <c r="J702" s="34"/>
      <c r="M702" s="25"/>
      <c r="N702" s="25"/>
      <c r="O702" s="25"/>
      <c r="P702" s="25"/>
      <c r="Q702" s="26"/>
      <c r="R702" s="27"/>
      <c r="S702" s="27"/>
      <c r="T702" s="27"/>
      <c r="U702" s="28"/>
      <c r="V702" s="29"/>
      <c r="W702" s="30"/>
    </row>
    <row r="703" spans="1:23" customFormat="1" ht="15.6" hidden="1" customHeight="1">
      <c r="A703" s="33"/>
      <c r="B703" s="25"/>
      <c r="C703" s="25"/>
      <c r="D703" s="25"/>
      <c r="E703" s="32"/>
      <c r="F703" s="32"/>
      <c r="G703" s="34"/>
      <c r="J703" s="34"/>
      <c r="M703" s="25"/>
      <c r="N703" s="25"/>
      <c r="O703" s="25"/>
      <c r="P703" s="25"/>
      <c r="Q703" s="26"/>
      <c r="R703" s="27"/>
      <c r="S703" s="27"/>
      <c r="T703" s="27"/>
      <c r="U703" s="28"/>
      <c r="V703" s="29"/>
      <c r="W703" s="30"/>
    </row>
    <row r="704" spans="1:23" customFormat="1" ht="15.6" hidden="1" customHeight="1">
      <c r="A704" s="33"/>
      <c r="B704" s="25"/>
      <c r="C704" s="25"/>
      <c r="D704" s="25"/>
      <c r="E704" s="32"/>
      <c r="F704" s="32"/>
      <c r="G704" s="34"/>
      <c r="J704" s="34"/>
      <c r="M704" s="25"/>
      <c r="N704" s="25"/>
      <c r="O704" s="25"/>
      <c r="P704" s="25"/>
      <c r="Q704" s="26"/>
      <c r="R704" s="27"/>
      <c r="S704" s="27"/>
      <c r="T704" s="27"/>
      <c r="U704" s="28"/>
      <c r="V704" s="29"/>
      <c r="W704" s="30"/>
    </row>
    <row r="705" spans="1:28" customFormat="1" ht="15.6" hidden="1" customHeight="1">
      <c r="A705" s="33"/>
      <c r="B705" s="25"/>
      <c r="C705" s="25"/>
      <c r="D705" s="25"/>
      <c r="E705" s="32"/>
      <c r="F705" s="32"/>
      <c r="G705" s="34"/>
      <c r="J705" s="34"/>
      <c r="M705" s="25"/>
      <c r="N705" s="25"/>
      <c r="O705" s="25"/>
      <c r="P705" s="25"/>
      <c r="Q705" s="26"/>
      <c r="R705" s="27"/>
      <c r="S705" s="27"/>
      <c r="T705" s="27"/>
      <c r="U705" s="28"/>
      <c r="V705" s="29"/>
      <c r="W705" s="30"/>
    </row>
    <row r="706" spans="1:28" customFormat="1" ht="15.6" hidden="1" customHeight="1">
      <c r="A706" s="33"/>
      <c r="B706" s="25"/>
      <c r="C706" s="25"/>
      <c r="D706" s="25"/>
      <c r="E706" s="32"/>
      <c r="F706" s="32"/>
      <c r="G706" s="34"/>
      <c r="J706" s="34"/>
      <c r="M706" s="25"/>
      <c r="N706" s="25"/>
      <c r="O706" s="25"/>
      <c r="P706" s="25"/>
      <c r="Q706" s="26"/>
      <c r="R706" s="27"/>
      <c r="S706" s="27"/>
      <c r="T706" s="27"/>
      <c r="U706" s="28"/>
      <c r="V706" s="29"/>
      <c r="W706" s="30"/>
    </row>
    <row r="707" spans="1:28" customFormat="1" ht="15.6" hidden="1" customHeight="1">
      <c r="A707" s="33"/>
      <c r="B707" s="25"/>
      <c r="C707" s="25"/>
      <c r="D707" s="25"/>
      <c r="E707" s="32"/>
      <c r="F707" s="32"/>
      <c r="G707" s="34"/>
      <c r="J707" s="34"/>
      <c r="M707" s="25"/>
      <c r="N707" s="25"/>
      <c r="O707" s="25"/>
      <c r="P707" s="25"/>
      <c r="Q707" s="26"/>
      <c r="R707" s="27"/>
      <c r="S707" s="27"/>
      <c r="T707" s="27"/>
      <c r="U707" s="28"/>
      <c r="V707" s="29"/>
      <c r="W707" s="30"/>
    </row>
    <row r="708" spans="1:28" customFormat="1" ht="15.6" hidden="1" customHeight="1">
      <c r="A708" s="33"/>
      <c r="B708" s="25"/>
      <c r="C708" s="25"/>
      <c r="D708" s="25"/>
      <c r="E708" s="32"/>
      <c r="F708" s="32"/>
      <c r="G708" s="34"/>
      <c r="J708" s="34"/>
      <c r="M708" s="25"/>
      <c r="N708" s="25"/>
      <c r="O708" s="25"/>
      <c r="P708" s="25"/>
      <c r="Q708" s="26"/>
      <c r="R708" s="27"/>
      <c r="S708" s="27"/>
      <c r="T708" s="27"/>
      <c r="U708" s="28"/>
      <c r="V708" s="29"/>
      <c r="W708" s="30"/>
    </row>
    <row r="709" spans="1:28" customFormat="1" ht="15.6" hidden="1" customHeight="1" thickBot="1">
      <c r="A709" s="54"/>
      <c r="B709" s="44"/>
      <c r="C709" s="44"/>
      <c r="D709" s="44"/>
      <c r="E709" s="65"/>
      <c r="F709" s="65"/>
      <c r="G709" s="66"/>
      <c r="H709" s="67"/>
      <c r="I709" s="67"/>
      <c r="J709" s="66"/>
      <c r="K709" s="67"/>
      <c r="L709" s="67"/>
      <c r="M709" s="44"/>
      <c r="N709" s="44"/>
      <c r="O709" s="44"/>
      <c r="P709" s="44"/>
      <c r="Q709" s="45"/>
      <c r="R709" s="46"/>
      <c r="S709" s="46"/>
      <c r="T709" s="46"/>
      <c r="U709" s="47"/>
      <c r="V709" s="48"/>
      <c r="W709" s="30"/>
    </row>
    <row r="710" spans="1:28" customFormat="1" ht="15.6" hidden="1" customHeight="1">
      <c r="A710" s="10" t="s">
        <v>205</v>
      </c>
      <c r="B710" s="11"/>
      <c r="C710" s="11"/>
      <c r="D710" s="11"/>
      <c r="E710" s="11"/>
      <c r="F710" s="11"/>
      <c r="G710" s="11"/>
      <c r="H710" s="11"/>
      <c r="I710" s="11"/>
      <c r="J710" s="11"/>
      <c r="K710" s="11"/>
      <c r="L710" s="11"/>
      <c r="M710" s="11"/>
      <c r="N710" s="11"/>
      <c r="O710" s="11"/>
      <c r="P710" s="11"/>
      <c r="Q710" s="12" t="s">
        <v>20</v>
      </c>
      <c r="R710" s="13" t="s">
        <v>206</v>
      </c>
      <c r="S710" s="13"/>
      <c r="T710" s="13" t="s">
        <v>15</v>
      </c>
      <c r="U710" s="14"/>
      <c r="V710" s="15" t="s">
        <v>207</v>
      </c>
      <c r="W710" s="16"/>
    </row>
    <row r="711" spans="1:28" customFormat="1" ht="15.6" hidden="1" customHeight="1" thickBot="1">
      <c r="A711" s="18" t="s">
        <v>211</v>
      </c>
      <c r="C711" t="s">
        <v>343</v>
      </c>
      <c r="H711" t="s">
        <v>335</v>
      </c>
      <c r="N711" s="890" t="s">
        <v>214</v>
      </c>
      <c r="O711" s="890"/>
      <c r="P711" t="s">
        <v>215</v>
      </c>
      <c r="Q711" s="19">
        <f>SUM(R711,T711,V711)</f>
        <v>51744</v>
      </c>
      <c r="R711" s="20">
        <f>INT(SUM(R712:R754))</f>
        <v>11095</v>
      </c>
      <c r="S711" s="20">
        <f>INT(SUM(S712:S754))</f>
        <v>0</v>
      </c>
      <c r="T711" s="20">
        <f>INT(SUM(T712:T754))</f>
        <v>22933</v>
      </c>
      <c r="U711" s="21">
        <f>INT(SUM(U712:U754))</f>
        <v>0</v>
      </c>
      <c r="V711" s="22">
        <f>INT(SUM(V712:V754))</f>
        <v>17716</v>
      </c>
      <c r="W711" s="23"/>
    </row>
    <row r="712" spans="1:28" customFormat="1" ht="15.6" hidden="1" customHeight="1" thickTop="1">
      <c r="A712" s="24"/>
      <c r="B712" s="25"/>
      <c r="C712" s="25"/>
      <c r="D712" s="25"/>
      <c r="E712" s="25"/>
      <c r="F712" s="25"/>
      <c r="G712" s="25"/>
      <c r="H712" s="25"/>
      <c r="I712" s="25"/>
      <c r="J712" s="25"/>
      <c r="K712" s="25"/>
      <c r="L712" s="25"/>
      <c r="M712" s="25"/>
      <c r="N712" s="25"/>
      <c r="O712" s="25"/>
      <c r="P712" s="25"/>
      <c r="Q712" s="26"/>
      <c r="R712" s="27"/>
      <c r="S712" s="27"/>
      <c r="T712" s="27"/>
      <c r="U712" s="28"/>
      <c r="V712" s="29"/>
      <c r="W712" s="30"/>
      <c r="X712" t="s">
        <v>267</v>
      </c>
      <c r="Y712">
        <v>0.2</v>
      </c>
      <c r="Z712">
        <v>0.4</v>
      </c>
      <c r="AA712">
        <v>0.7</v>
      </c>
    </row>
    <row r="713" spans="1:28" customFormat="1" ht="15.6" hidden="1" customHeight="1">
      <c r="A713" s="33" t="s">
        <v>305</v>
      </c>
      <c r="B713" s="25" t="s">
        <v>336</v>
      </c>
      <c r="H713" s="50" t="s">
        <v>289</v>
      </c>
      <c r="I713" s="891">
        <v>0.7</v>
      </c>
      <c r="J713" s="891"/>
      <c r="K713" t="s">
        <v>337</v>
      </c>
      <c r="L713" s="42"/>
      <c r="M713" t="s">
        <v>338</v>
      </c>
      <c r="N713" s="25"/>
      <c r="O713" s="25"/>
      <c r="P713" s="25"/>
      <c r="Q713" s="26"/>
      <c r="R713" s="27"/>
      <c r="S713" s="27"/>
      <c r="T713" s="27"/>
      <c r="U713" s="28"/>
      <c r="V713" s="29"/>
      <c r="W713" s="30"/>
      <c r="X713" t="s">
        <v>226</v>
      </c>
      <c r="Z713">
        <v>3.2</v>
      </c>
      <c r="AA713">
        <f>AVERAGE(Z713,AB712
)</f>
        <v>3.2</v>
      </c>
    </row>
    <row r="714" spans="1:28" customFormat="1" ht="15.6" hidden="1" customHeight="1">
      <c r="A714" s="33"/>
      <c r="B714" s="25"/>
      <c r="C714" s="50" t="s">
        <v>339</v>
      </c>
      <c r="D714" s="889" t="s">
        <v>224</v>
      </c>
      <c r="E714" s="889"/>
      <c r="F714" s="889"/>
      <c r="N714" s="25"/>
      <c r="O714" s="25"/>
      <c r="P714" s="25"/>
      <c r="Q714" s="26"/>
      <c r="R714" s="27"/>
      <c r="S714" s="27"/>
      <c r="T714" s="27"/>
      <c r="U714" s="28"/>
      <c r="V714" s="29"/>
      <c r="W714" s="30"/>
      <c r="X714" t="s">
        <v>224</v>
      </c>
      <c r="Y714">
        <v>1.75</v>
      </c>
      <c r="Z714">
        <v>2.2000000000000002</v>
      </c>
      <c r="AA714">
        <f>AVERAGE(Z714,AB713
)</f>
        <v>2.2000000000000002</v>
      </c>
    </row>
    <row r="715" spans="1:28" customFormat="1" ht="15.6" hidden="1" customHeight="1">
      <c r="A715" s="33"/>
      <c r="B715" s="25" t="s">
        <v>302</v>
      </c>
      <c r="C715" s="887">
        <f>INDEX(X712:AA715, MATCH(D714,X712:X715,), MATCH(I713,X712:AA712,))</f>
        <v>2.2000000000000002</v>
      </c>
      <c r="D715" s="887"/>
      <c r="E715" t="s">
        <v>340</v>
      </c>
      <c r="N715" s="25"/>
      <c r="O715" s="25"/>
      <c r="P715" s="25"/>
      <c r="Q715" s="26"/>
      <c r="R715" s="27"/>
      <c r="S715" s="27"/>
      <c r="T715" s="27"/>
      <c r="U715" s="28"/>
      <c r="V715" s="29"/>
      <c r="W715" s="30"/>
      <c r="X715" t="s">
        <v>220</v>
      </c>
      <c r="Z715">
        <v>1.6</v>
      </c>
      <c r="AA715">
        <f>AVERAGE(Z715,AB714
)</f>
        <v>1.6</v>
      </c>
    </row>
    <row r="716" spans="1:28" customFormat="1" ht="15.6" hidden="1" customHeight="1">
      <c r="A716" s="33"/>
      <c r="B716" s="25" t="s">
        <v>206</v>
      </c>
      <c r="C716" s="25"/>
      <c r="D716" s="25"/>
      <c r="E716" s="894">
        <v>22626</v>
      </c>
      <c r="F716" s="894"/>
      <c r="G716" s="894"/>
      <c r="H716" s="36" t="s">
        <v>303</v>
      </c>
      <c r="I716" s="888">
        <f>C715</f>
        <v>2.2000000000000002</v>
      </c>
      <c r="J716" s="888"/>
      <c r="P716" s="25"/>
      <c r="Q716" s="26"/>
      <c r="R716" s="27">
        <f>ROUND(E716/I716,1)</f>
        <v>10284.5</v>
      </c>
      <c r="S716" s="27"/>
      <c r="T716" s="27"/>
      <c r="U716" s="28"/>
      <c r="V716" s="29"/>
      <c r="W716" s="30"/>
    </row>
    <row r="717" spans="1:28" customFormat="1" ht="15.6" hidden="1" customHeight="1">
      <c r="A717" s="33"/>
      <c r="B717" s="25" t="s">
        <v>15</v>
      </c>
      <c r="C717" s="25"/>
      <c r="D717" s="25"/>
      <c r="E717" s="894">
        <v>46766</v>
      </c>
      <c r="F717" s="894"/>
      <c r="G717" s="894"/>
      <c r="H717" s="36" t="s">
        <v>303</v>
      </c>
      <c r="I717" s="888">
        <f>I716</f>
        <v>2.2000000000000002</v>
      </c>
      <c r="J717" s="888"/>
      <c r="P717" s="25"/>
      <c r="Q717" s="26">
        <f>INT(SUM(R716:V718))</f>
        <v>48346</v>
      </c>
      <c r="R717" s="27"/>
      <c r="S717" s="27"/>
      <c r="T717" s="27">
        <f>ROUND(E717/I717,1)</f>
        <v>21257.3</v>
      </c>
      <c r="U717" s="28"/>
      <c r="V717" s="29"/>
      <c r="W717" s="30"/>
    </row>
    <row r="718" spans="1:28" customFormat="1" ht="15.6" hidden="1" customHeight="1">
      <c r="A718" s="33"/>
      <c r="B718" s="25" t="s">
        <v>207</v>
      </c>
      <c r="C718" s="25"/>
      <c r="D718" s="25"/>
      <c r="E718" s="894">
        <v>36970</v>
      </c>
      <c r="F718" s="894"/>
      <c r="G718" s="894"/>
      <c r="H718" s="36" t="s">
        <v>303</v>
      </c>
      <c r="I718" s="888">
        <f>I717</f>
        <v>2.2000000000000002</v>
      </c>
      <c r="J718" s="888"/>
      <c r="P718" s="25"/>
      <c r="Q718" s="26"/>
      <c r="R718" s="27"/>
      <c r="S718" s="27"/>
      <c r="T718" s="27"/>
      <c r="U718" s="28"/>
      <c r="V718" s="29">
        <f>ROUND(E718/I718,1)</f>
        <v>16804.5</v>
      </c>
      <c r="W718" s="30"/>
    </row>
    <row r="719" spans="1:28" ht="15.6" hidden="1" customHeight="1">
      <c r="A719" s="33"/>
      <c r="B719" s="25"/>
      <c r="C719" s="25"/>
      <c r="D719" s="25"/>
      <c r="E719" s="25"/>
      <c r="F719" s="25"/>
      <c r="G719" s="25"/>
      <c r="H719" s="25"/>
      <c r="I719" s="25"/>
      <c r="J719" s="25"/>
      <c r="K719" s="25"/>
      <c r="L719" s="25"/>
      <c r="M719" s="25"/>
      <c r="N719" s="25"/>
      <c r="O719" s="25"/>
      <c r="P719" s="25"/>
      <c r="Q719" s="26"/>
      <c r="R719" s="27"/>
      <c r="S719" s="27"/>
      <c r="T719" s="27"/>
      <c r="U719" s="28"/>
      <c r="V719" s="29"/>
      <c r="AB719"/>
    </row>
    <row r="720" spans="1:28" ht="15.6" hidden="1" customHeight="1">
      <c r="A720" s="33" t="s">
        <v>341</v>
      </c>
      <c r="B720" s="25" t="s">
        <v>342</v>
      </c>
      <c r="C720" s="25"/>
      <c r="E720" s="55"/>
      <c r="I720" s="49" t="s">
        <v>289</v>
      </c>
      <c r="J720" s="891">
        <f>I713</f>
        <v>0.7</v>
      </c>
      <c r="K720" s="891"/>
      <c r="L720" s="25" t="s">
        <v>290</v>
      </c>
      <c r="M720" s="25"/>
      <c r="N720" s="25"/>
      <c r="O720" s="25"/>
      <c r="P720" s="25"/>
      <c r="Q720" s="26"/>
      <c r="R720" s="27"/>
      <c r="S720" s="27"/>
      <c r="T720" s="27"/>
      <c r="U720" s="28"/>
      <c r="V720" s="29"/>
      <c r="AB720"/>
    </row>
    <row r="721" spans="1:28" ht="15.6" hidden="1" customHeight="1">
      <c r="A721" s="33"/>
      <c r="B721" s="32" t="s">
        <v>291</v>
      </c>
      <c r="C721" s="887">
        <f>J720</f>
        <v>0.7</v>
      </c>
      <c r="D721" s="887"/>
      <c r="E721"/>
      <c r="F721"/>
      <c r="G721"/>
      <c r="H721"/>
      <c r="I721"/>
      <c r="J721"/>
      <c r="K721"/>
      <c r="L721"/>
      <c r="M721"/>
      <c r="N721"/>
      <c r="O721"/>
      <c r="P721"/>
      <c r="Q721" s="26"/>
      <c r="R721" s="27"/>
      <c r="S721" s="27"/>
      <c r="T721" s="27"/>
      <c r="U721" s="28"/>
      <c r="V721" s="29"/>
      <c r="AB721"/>
    </row>
    <row r="722" spans="1:28" ht="15.6" hidden="1" customHeight="1">
      <c r="A722" s="33"/>
      <c r="B722" s="32" t="s">
        <v>292</v>
      </c>
      <c r="C722" s="887">
        <f>VLOOKUP(E722,$AD$26:$AE$29,2,0)</f>
        <v>0.55000000000000004</v>
      </c>
      <c r="D722" s="887"/>
      <c r="E722" s="888" t="s">
        <v>260</v>
      </c>
      <c r="F722" s="888"/>
      <c r="G722" s="888"/>
      <c r="H722" s="888"/>
      <c r="I722" s="888"/>
      <c r="J722" s="888"/>
      <c r="K722" s="888"/>
      <c r="L722" s="888"/>
      <c r="M722" s="888"/>
      <c r="N722"/>
      <c r="O722"/>
      <c r="P722"/>
      <c r="Q722" s="26"/>
      <c r="R722" s="27"/>
      <c r="S722" s="27"/>
      <c r="T722" s="27"/>
      <c r="U722" s="28"/>
      <c r="V722" s="29"/>
    </row>
    <row r="723" spans="1:28" ht="15.6" hidden="1" customHeight="1">
      <c r="A723" s="33"/>
      <c r="B723" s="32" t="s">
        <v>293</v>
      </c>
      <c r="C723" s="887">
        <f>INDEX($AG$25:$AJ$28, MATCH(E723,$AG$25:$AG$28,), MATCH(K723,$AG$25:$AJ$25,))</f>
        <v>0.45</v>
      </c>
      <c r="D723" s="887"/>
      <c r="E723" s="888" t="s">
        <v>257</v>
      </c>
      <c r="F723" s="888"/>
      <c r="G723" s="888"/>
      <c r="H723" s="888"/>
      <c r="I723" s="888"/>
      <c r="J723" s="888"/>
      <c r="K723" s="889" t="s">
        <v>252</v>
      </c>
      <c r="L723" s="889"/>
      <c r="M723"/>
      <c r="N723"/>
      <c r="O723"/>
      <c r="P723"/>
      <c r="Q723" s="26"/>
      <c r="R723" s="27"/>
      <c r="S723" s="27"/>
      <c r="T723" s="27"/>
      <c r="U723" s="28"/>
      <c r="V723" s="29"/>
    </row>
    <row r="724" spans="1:28" ht="15.6" hidden="1" customHeight="1">
      <c r="A724" s="33"/>
      <c r="B724" s="32" t="s">
        <v>294</v>
      </c>
      <c r="C724" s="888">
        <f>D725</f>
        <v>1.1499999999999999</v>
      </c>
      <c r="D724" s="888"/>
      <c r="E724" t="s">
        <v>295</v>
      </c>
      <c r="F724" s="888">
        <f>D726</f>
        <v>1.4</v>
      </c>
      <c r="G724" s="888"/>
      <c r="H724" s="42" t="s">
        <v>296</v>
      </c>
      <c r="I724" s="887">
        <f>ROUND(C724/F724,2)</f>
        <v>0.82</v>
      </c>
      <c r="J724" s="887"/>
      <c r="K724" s="51"/>
      <c r="L724"/>
      <c r="M724"/>
      <c r="N724"/>
      <c r="O724"/>
      <c r="P724"/>
      <c r="Q724" s="26"/>
      <c r="R724" s="27"/>
      <c r="S724" s="27"/>
      <c r="T724" s="27"/>
      <c r="U724" s="28"/>
      <c r="V724" s="29"/>
    </row>
    <row r="725" spans="1:28" ht="15.6" hidden="1" customHeight="1">
      <c r="A725" s="33"/>
      <c r="B725"/>
      <c r="C725" s="50" t="s">
        <v>297</v>
      </c>
      <c r="D725" s="888">
        <f>IF(F725=$AB$12,1,INDEX($AB$2:$AE$22,MATCH(F725,$AB$2:$AB$22,),MATCH(L725,$AB$2:$AE$2,)))</f>
        <v>1.1499999999999999</v>
      </c>
      <c r="E725" s="888"/>
      <c r="F725" s="888" t="s">
        <v>226</v>
      </c>
      <c r="G725" s="888"/>
      <c r="H725" s="888"/>
      <c r="I725" s="888"/>
      <c r="J725" s="888"/>
      <c r="K725" s="888"/>
      <c r="L725" s="889" t="s">
        <v>218</v>
      </c>
      <c r="M725" s="889"/>
      <c r="N725"/>
      <c r="O725"/>
      <c r="P725"/>
      <c r="Q725" s="26"/>
      <c r="R725" s="27"/>
      <c r="S725" s="27"/>
      <c r="T725" s="27"/>
      <c r="U725" s="28"/>
      <c r="V725" s="29"/>
    </row>
    <row r="726" spans="1:28" ht="15.6" hidden="1" customHeight="1">
      <c r="A726" s="33"/>
      <c r="B726"/>
      <c r="C726" s="50" t="s">
        <v>298</v>
      </c>
      <c r="D726" s="888">
        <f>INDEX($X$2:$AA$21, MATCH(F726,$X$2:$X$21,), MATCH(L726,$X$2:$AA$2,))</f>
        <v>1.4</v>
      </c>
      <c r="E726" s="888"/>
      <c r="F726" s="888" t="s">
        <v>226</v>
      </c>
      <c r="G726" s="888"/>
      <c r="H726" s="888"/>
      <c r="I726" s="888"/>
      <c r="J726" s="888"/>
      <c r="K726" s="888"/>
      <c r="L726" s="889" t="s">
        <v>218</v>
      </c>
      <c r="M726" s="889"/>
      <c r="N726"/>
      <c r="O726"/>
      <c r="P726" s="25"/>
      <c r="Q726" s="26"/>
      <c r="R726" s="27"/>
      <c r="S726" s="27"/>
      <c r="T726" s="27"/>
      <c r="U726" s="28"/>
      <c r="V726" s="29"/>
    </row>
    <row r="727" spans="1:28" ht="15.6" hidden="1" customHeight="1">
      <c r="A727" s="33"/>
      <c r="B727" s="32" t="s">
        <v>299</v>
      </c>
      <c r="C727" s="51">
        <f>INDEX($X$25:$AB$30,MATCH(C721,$X$25:$X$30,0),MATCH(I727,$X$25:$AB$25,0))</f>
        <v>22</v>
      </c>
      <c r="D727"/>
      <c r="E727" s="51"/>
      <c r="F727" t="s">
        <v>300</v>
      </c>
      <c r="G727"/>
      <c r="H727"/>
      <c r="I727" s="888">
        <v>180</v>
      </c>
      <c r="J727" s="888"/>
      <c r="K727" t="s">
        <v>301</v>
      </c>
      <c r="L727"/>
      <c r="O727"/>
      <c r="P727" s="25"/>
      <c r="Q727" s="26"/>
      <c r="R727" s="27"/>
      <c r="S727" s="27"/>
      <c r="T727" s="27"/>
      <c r="U727" s="28"/>
      <c r="V727" s="29"/>
    </row>
    <row r="728" spans="1:28" ht="15.6" hidden="1" customHeight="1">
      <c r="A728" s="33"/>
      <c r="B728" s="25" t="s">
        <v>302</v>
      </c>
      <c r="C728" t="str">
        <f>"3,600 × "&amp;C721&amp;" × "&amp;C722&amp;" × "&amp;I724&amp;" × "&amp;C723&amp;" / "&amp;C727&amp;" ="</f>
        <v>3,600 × 0.7 × 0.55 × 0.82 × 0.45 / 22 =</v>
      </c>
      <c r="D728"/>
      <c r="E728"/>
      <c r="F728"/>
      <c r="G728"/>
      <c r="H728"/>
      <c r="I728"/>
      <c r="J728"/>
      <c r="K728"/>
      <c r="N728" s="887">
        <f>ROUND(3600*C721*C722*I724*C723/C727,2)</f>
        <v>23.25</v>
      </c>
      <c r="O728" s="887"/>
      <c r="P728" s="25"/>
      <c r="Q728" s="26"/>
      <c r="R728" s="27"/>
      <c r="S728" s="27"/>
      <c r="T728" s="27"/>
      <c r="U728" s="28"/>
      <c r="V728" s="29"/>
    </row>
    <row r="729" spans="1:28" ht="15.6" hidden="1" customHeight="1">
      <c r="A729" s="33"/>
      <c r="B729" s="25"/>
      <c r="C729" s="25"/>
      <c r="D729" s="25"/>
      <c r="E729" s="25"/>
      <c r="F729" s="25"/>
      <c r="G729" s="25"/>
      <c r="H729" s="25"/>
      <c r="I729" s="25"/>
      <c r="J729" s="25"/>
      <c r="K729" s="25"/>
      <c r="L729" s="25"/>
      <c r="M729" s="25"/>
      <c r="N729" s="25"/>
      <c r="O729" s="25"/>
      <c r="P729" s="25"/>
      <c r="Q729" s="26"/>
      <c r="R729" s="27"/>
      <c r="S729" s="27"/>
      <c r="T729" s="27"/>
      <c r="U729" s="28"/>
      <c r="V729" s="29"/>
    </row>
    <row r="730" spans="1:28" ht="15.6" hidden="1" customHeight="1">
      <c r="A730" s="33"/>
      <c r="B730" s="25" t="s">
        <v>206</v>
      </c>
      <c r="C730" s="25"/>
      <c r="D730" s="25"/>
      <c r="E730" s="894">
        <v>18855</v>
      </c>
      <c r="F730" s="894"/>
      <c r="G730" s="894"/>
      <c r="H730" s="36" t="s">
        <v>303</v>
      </c>
      <c r="I730" s="887">
        <f>N728</f>
        <v>23.25</v>
      </c>
      <c r="J730" s="887"/>
      <c r="K730"/>
      <c r="P730" s="52"/>
      <c r="Q730" s="26"/>
      <c r="R730" s="27">
        <f>ROUND(E730/I730,1)</f>
        <v>811</v>
      </c>
      <c r="S730" s="27"/>
      <c r="T730" s="27"/>
      <c r="U730" s="28"/>
      <c r="V730" s="29"/>
    </row>
    <row r="731" spans="1:28" ht="15.6" hidden="1" customHeight="1">
      <c r="A731" s="33"/>
      <c r="B731" s="25" t="s">
        <v>15</v>
      </c>
      <c r="C731" s="25"/>
      <c r="D731" s="25"/>
      <c r="E731" s="894">
        <v>38972</v>
      </c>
      <c r="F731" s="894"/>
      <c r="G731" s="894"/>
      <c r="H731" s="36" t="s">
        <v>303</v>
      </c>
      <c r="I731" s="887">
        <f>N728</f>
        <v>23.25</v>
      </c>
      <c r="J731" s="887"/>
      <c r="K731"/>
      <c r="P731" s="52"/>
      <c r="Q731" s="26">
        <f>INT(SUM(R730:V732))</f>
        <v>3399</v>
      </c>
      <c r="R731" s="27"/>
      <c r="S731" s="27"/>
      <c r="T731" s="27">
        <f>ROUND(E731/I731,1)</f>
        <v>1676.2</v>
      </c>
      <c r="U731" s="28"/>
      <c r="V731" s="29"/>
    </row>
    <row r="732" spans="1:28" customFormat="1" ht="15.6" hidden="1" customHeight="1">
      <c r="A732" s="33"/>
      <c r="B732" s="25" t="s">
        <v>207</v>
      </c>
      <c r="C732" s="25"/>
      <c r="D732" s="25"/>
      <c r="E732" s="894">
        <v>21214</v>
      </c>
      <c r="F732" s="894"/>
      <c r="G732" s="894"/>
      <c r="H732" s="36" t="s">
        <v>303</v>
      </c>
      <c r="I732" s="887">
        <f>N728</f>
        <v>23.25</v>
      </c>
      <c r="J732" s="887"/>
      <c r="L732" s="17"/>
      <c r="M732" s="17"/>
      <c r="N732" s="17"/>
      <c r="O732" s="17"/>
      <c r="P732" s="52"/>
      <c r="Q732" s="26"/>
      <c r="R732" s="27"/>
      <c r="S732" s="27"/>
      <c r="T732" s="27"/>
      <c r="U732" s="28"/>
      <c r="V732" s="29">
        <f>ROUND(E732/I732,1)</f>
        <v>912.4</v>
      </c>
      <c r="W732" s="30"/>
      <c r="X732" s="31"/>
    </row>
    <row r="733" spans="1:28" customFormat="1" ht="15.6" hidden="1" customHeight="1">
      <c r="A733" s="33"/>
      <c r="B733" s="25"/>
      <c r="C733" s="25"/>
      <c r="D733" s="25"/>
      <c r="F733" s="25"/>
      <c r="G733" s="25"/>
      <c r="H733" s="25"/>
      <c r="I733" s="25"/>
      <c r="J733" s="25"/>
      <c r="K733" s="25"/>
      <c r="P733" s="25"/>
      <c r="Q733" s="26"/>
      <c r="R733" s="27"/>
      <c r="S733" s="27"/>
      <c r="T733" s="27"/>
      <c r="U733" s="28"/>
      <c r="V733" s="29"/>
      <c r="W733" s="30"/>
      <c r="X733" s="31"/>
    </row>
    <row r="734" spans="1:28" customFormat="1" ht="15.6" hidden="1" customHeight="1">
      <c r="A734" s="33"/>
      <c r="B734" s="25"/>
      <c r="C734" s="25"/>
      <c r="D734" s="25"/>
      <c r="F734" s="25"/>
      <c r="G734" s="25"/>
      <c r="H734" s="25"/>
      <c r="I734" s="25"/>
      <c r="J734" s="25"/>
      <c r="K734" s="25"/>
      <c r="P734" s="25"/>
      <c r="Q734" s="26"/>
      <c r="R734" s="27"/>
      <c r="S734" s="27"/>
      <c r="T734" s="27"/>
      <c r="U734" s="28"/>
      <c r="V734" s="29"/>
      <c r="W734" s="30"/>
    </row>
    <row r="735" spans="1:28" customFormat="1" ht="15.6" hidden="1" customHeight="1">
      <c r="A735" s="33"/>
      <c r="B735" s="25"/>
      <c r="C735" s="25"/>
      <c r="D735" s="25"/>
      <c r="E735" s="32"/>
      <c r="F735" s="32"/>
      <c r="G735" s="34"/>
      <c r="J735" s="34"/>
      <c r="M735" s="25"/>
      <c r="N735" s="25"/>
      <c r="O735" s="25"/>
      <c r="P735" s="25"/>
      <c r="Q735" s="26"/>
      <c r="R735" s="27"/>
      <c r="S735" s="27"/>
      <c r="T735" s="27"/>
      <c r="U735" s="28"/>
      <c r="V735" s="29"/>
      <c r="W735" s="30"/>
    </row>
    <row r="736" spans="1:28" customFormat="1" ht="15.6" hidden="1" customHeight="1">
      <c r="A736" s="33"/>
      <c r="B736" s="25"/>
      <c r="C736" s="25"/>
      <c r="D736" s="25"/>
      <c r="E736" s="32"/>
      <c r="F736" s="32"/>
      <c r="G736" s="34"/>
      <c r="J736" s="34"/>
      <c r="M736" s="25"/>
      <c r="N736" s="25"/>
      <c r="O736" s="25"/>
      <c r="P736" s="25"/>
      <c r="Q736" s="26"/>
      <c r="R736" s="27"/>
      <c r="S736" s="27"/>
      <c r="T736" s="27"/>
      <c r="U736" s="28"/>
      <c r="V736" s="29"/>
      <c r="W736" s="30"/>
    </row>
    <row r="737" spans="1:23" customFormat="1" ht="15.6" hidden="1" customHeight="1">
      <c r="A737" s="33"/>
      <c r="B737" s="25"/>
      <c r="C737" s="25"/>
      <c r="D737" s="25"/>
      <c r="E737" s="32"/>
      <c r="F737" s="32"/>
      <c r="G737" s="34"/>
      <c r="J737" s="34"/>
      <c r="M737" s="25"/>
      <c r="N737" s="25"/>
      <c r="O737" s="25"/>
      <c r="P737" s="25"/>
      <c r="Q737" s="26"/>
      <c r="R737" s="27"/>
      <c r="S737" s="27"/>
      <c r="T737" s="27"/>
      <c r="U737" s="28"/>
      <c r="V737" s="29"/>
      <c r="W737" s="30"/>
    </row>
    <row r="738" spans="1:23" customFormat="1" ht="15.6" hidden="1" customHeight="1">
      <c r="A738" s="33"/>
      <c r="B738" s="25"/>
      <c r="C738" s="25"/>
      <c r="D738" s="25"/>
      <c r="E738" s="32"/>
      <c r="F738" s="32"/>
      <c r="G738" s="34"/>
      <c r="J738" s="34"/>
      <c r="M738" s="25"/>
      <c r="N738" s="25"/>
      <c r="O738" s="25"/>
      <c r="P738" s="25"/>
      <c r="Q738" s="26"/>
      <c r="R738" s="27"/>
      <c r="S738" s="27"/>
      <c r="T738" s="27"/>
      <c r="U738" s="28"/>
      <c r="V738" s="29"/>
      <c r="W738" s="30"/>
    </row>
    <row r="739" spans="1:23" customFormat="1" ht="15.6" hidden="1" customHeight="1">
      <c r="A739" s="33"/>
      <c r="B739" s="25"/>
      <c r="C739" s="25"/>
      <c r="D739" s="25"/>
      <c r="E739" s="32"/>
      <c r="F739" s="32"/>
      <c r="G739" s="34"/>
      <c r="J739" s="34"/>
      <c r="M739" s="25"/>
      <c r="N739" s="25"/>
      <c r="O739" s="25"/>
      <c r="P739" s="25"/>
      <c r="Q739" s="26"/>
      <c r="R739" s="27"/>
      <c r="S739" s="27"/>
      <c r="T739" s="27"/>
      <c r="U739" s="28"/>
      <c r="V739" s="29"/>
      <c r="W739" s="30"/>
    </row>
    <row r="740" spans="1:23" customFormat="1" ht="15.6" hidden="1" customHeight="1">
      <c r="A740" s="33"/>
      <c r="B740" s="25"/>
      <c r="C740" s="25"/>
      <c r="D740" s="25"/>
      <c r="E740" s="32"/>
      <c r="F740" s="32"/>
      <c r="G740" s="34"/>
      <c r="J740" s="34"/>
      <c r="M740" s="25"/>
      <c r="N740" s="25"/>
      <c r="O740" s="25"/>
      <c r="P740" s="25"/>
      <c r="Q740" s="26"/>
      <c r="R740" s="27"/>
      <c r="S740" s="27"/>
      <c r="T740" s="27"/>
      <c r="U740" s="28"/>
      <c r="V740" s="29"/>
      <c r="W740" s="30"/>
    </row>
    <row r="741" spans="1:23" customFormat="1" ht="15.6" hidden="1" customHeight="1">
      <c r="A741" s="33"/>
      <c r="B741" s="25"/>
      <c r="C741" s="25"/>
      <c r="D741" s="25"/>
      <c r="E741" s="32"/>
      <c r="F741" s="32"/>
      <c r="G741" s="34"/>
      <c r="J741" s="34"/>
      <c r="M741" s="25"/>
      <c r="N741" s="25"/>
      <c r="O741" s="25"/>
      <c r="P741" s="25"/>
      <c r="Q741" s="26"/>
      <c r="R741" s="27"/>
      <c r="S741" s="27"/>
      <c r="T741" s="27"/>
      <c r="U741" s="28"/>
      <c r="V741" s="29"/>
      <c r="W741" s="30"/>
    </row>
    <row r="742" spans="1:23" customFormat="1" ht="15.6" hidden="1" customHeight="1">
      <c r="A742" s="33"/>
      <c r="B742" s="25"/>
      <c r="C742" s="25"/>
      <c r="D742" s="25"/>
      <c r="E742" s="32"/>
      <c r="F742" s="32"/>
      <c r="G742" s="34"/>
      <c r="J742" s="34"/>
      <c r="M742" s="25"/>
      <c r="N742" s="25"/>
      <c r="O742" s="25"/>
      <c r="P742" s="25"/>
      <c r="Q742" s="26"/>
      <c r="R742" s="27"/>
      <c r="S742" s="27"/>
      <c r="T742" s="27"/>
      <c r="U742" s="28"/>
      <c r="V742" s="29"/>
      <c r="W742" s="30"/>
    </row>
    <row r="743" spans="1:23" customFormat="1" ht="15.6" hidden="1" customHeight="1">
      <c r="A743" s="33"/>
      <c r="B743" s="25"/>
      <c r="C743" s="25"/>
      <c r="D743" s="25"/>
      <c r="E743" s="32"/>
      <c r="F743" s="32"/>
      <c r="G743" s="34"/>
      <c r="J743" s="34"/>
      <c r="M743" s="25"/>
      <c r="N743" s="25"/>
      <c r="O743" s="25"/>
      <c r="P743" s="25"/>
      <c r="Q743" s="26"/>
      <c r="R743" s="27"/>
      <c r="S743" s="27"/>
      <c r="T743" s="27"/>
      <c r="U743" s="28"/>
      <c r="V743" s="29"/>
      <c r="W743" s="30"/>
    </row>
    <row r="744" spans="1:23" customFormat="1" ht="15.6" hidden="1" customHeight="1">
      <c r="A744" s="33"/>
      <c r="B744" s="25"/>
      <c r="C744" s="25"/>
      <c r="D744" s="25"/>
      <c r="E744" s="32"/>
      <c r="F744" s="32"/>
      <c r="G744" s="34"/>
      <c r="J744" s="34"/>
      <c r="M744" s="25"/>
      <c r="N744" s="25"/>
      <c r="O744" s="25"/>
      <c r="P744" s="25"/>
      <c r="Q744" s="26"/>
      <c r="R744" s="27"/>
      <c r="S744" s="27"/>
      <c r="T744" s="27"/>
      <c r="U744" s="28"/>
      <c r="V744" s="29"/>
      <c r="W744" s="30"/>
    </row>
    <row r="745" spans="1:23" customFormat="1" ht="15.6" hidden="1" customHeight="1">
      <c r="A745" s="33"/>
      <c r="B745" s="25"/>
      <c r="C745" s="25"/>
      <c r="D745" s="25"/>
      <c r="E745" s="32"/>
      <c r="F745" s="32"/>
      <c r="G745" s="34"/>
      <c r="J745" s="34"/>
      <c r="M745" s="25"/>
      <c r="N745" s="25"/>
      <c r="O745" s="25"/>
      <c r="P745" s="25"/>
      <c r="Q745" s="26"/>
      <c r="R745" s="27"/>
      <c r="S745" s="27"/>
      <c r="T745" s="27"/>
      <c r="U745" s="28"/>
      <c r="V745" s="29"/>
      <c r="W745" s="30"/>
    </row>
    <row r="746" spans="1:23" customFormat="1" ht="15.6" hidden="1" customHeight="1">
      <c r="A746" s="33"/>
      <c r="B746" s="25"/>
      <c r="C746" s="25"/>
      <c r="D746" s="25"/>
      <c r="E746" s="32"/>
      <c r="F746" s="32"/>
      <c r="G746" s="34"/>
      <c r="J746" s="34"/>
      <c r="M746" s="25"/>
      <c r="N746" s="25"/>
      <c r="O746" s="25"/>
      <c r="P746" s="25"/>
      <c r="Q746" s="26"/>
      <c r="R746" s="27"/>
      <c r="S746" s="27"/>
      <c r="T746" s="27"/>
      <c r="U746" s="28"/>
      <c r="V746" s="29"/>
      <c r="W746" s="30"/>
    </row>
    <row r="747" spans="1:23" customFormat="1" ht="15.6" hidden="1" customHeight="1">
      <c r="A747" s="33"/>
      <c r="B747" s="25"/>
      <c r="C747" s="25"/>
      <c r="D747" s="25"/>
      <c r="E747" s="32"/>
      <c r="F747" s="32"/>
      <c r="G747" s="34"/>
      <c r="J747" s="34"/>
      <c r="M747" s="25"/>
      <c r="N747" s="25"/>
      <c r="O747" s="25"/>
      <c r="P747" s="25"/>
      <c r="Q747" s="26"/>
      <c r="R747" s="27"/>
      <c r="S747" s="27"/>
      <c r="T747" s="27"/>
      <c r="U747" s="28"/>
      <c r="V747" s="29"/>
      <c r="W747" s="30"/>
    </row>
    <row r="748" spans="1:23" customFormat="1" ht="15.6" hidden="1" customHeight="1">
      <c r="A748" s="33"/>
      <c r="B748" s="25"/>
      <c r="C748" s="25"/>
      <c r="D748" s="25"/>
      <c r="E748" s="32"/>
      <c r="F748" s="32"/>
      <c r="G748" s="34"/>
      <c r="J748" s="34"/>
      <c r="M748" s="25"/>
      <c r="N748" s="25"/>
      <c r="O748" s="25"/>
      <c r="P748" s="25"/>
      <c r="Q748" s="26"/>
      <c r="R748" s="27"/>
      <c r="S748" s="27"/>
      <c r="T748" s="27"/>
      <c r="U748" s="28"/>
      <c r="V748" s="29"/>
      <c r="W748" s="30"/>
    </row>
    <row r="749" spans="1:23" customFormat="1" ht="15.6" hidden="1" customHeight="1">
      <c r="A749" s="33"/>
      <c r="B749" s="25"/>
      <c r="C749" s="25"/>
      <c r="D749" s="25"/>
      <c r="E749" s="32"/>
      <c r="F749" s="32"/>
      <c r="G749" s="34"/>
      <c r="J749" s="34"/>
      <c r="M749" s="25"/>
      <c r="N749" s="25"/>
      <c r="O749" s="25"/>
      <c r="P749" s="25"/>
      <c r="Q749" s="26"/>
      <c r="R749" s="27"/>
      <c r="S749" s="27"/>
      <c r="T749" s="27"/>
      <c r="U749" s="28"/>
      <c r="V749" s="29"/>
      <c r="W749" s="30"/>
    </row>
    <row r="750" spans="1:23" customFormat="1" ht="15.6" hidden="1" customHeight="1">
      <c r="A750" s="33"/>
      <c r="B750" s="25"/>
      <c r="C750" s="25"/>
      <c r="D750" s="25"/>
      <c r="E750" s="32"/>
      <c r="F750" s="32"/>
      <c r="G750" s="34"/>
      <c r="J750" s="34"/>
      <c r="M750" s="25"/>
      <c r="N750" s="25"/>
      <c r="O750" s="25"/>
      <c r="P750" s="25"/>
      <c r="Q750" s="26"/>
      <c r="R750" s="27"/>
      <c r="S750" s="27"/>
      <c r="T750" s="27"/>
      <c r="U750" s="28"/>
      <c r="V750" s="29"/>
      <c r="W750" s="30"/>
    </row>
    <row r="751" spans="1:23" customFormat="1" ht="15.6" hidden="1" customHeight="1">
      <c r="A751" s="33"/>
      <c r="B751" s="25"/>
      <c r="C751" s="25"/>
      <c r="D751" s="25"/>
      <c r="E751" s="32"/>
      <c r="F751" s="32"/>
      <c r="G751" s="34"/>
      <c r="J751" s="34"/>
      <c r="M751" s="25"/>
      <c r="N751" s="25"/>
      <c r="O751" s="25"/>
      <c r="P751" s="25"/>
      <c r="Q751" s="26"/>
      <c r="R751" s="27"/>
      <c r="S751" s="27"/>
      <c r="T751" s="27"/>
      <c r="U751" s="28"/>
      <c r="V751" s="29"/>
      <c r="W751" s="30"/>
    </row>
    <row r="752" spans="1:23" customFormat="1" ht="15.6" hidden="1" customHeight="1">
      <c r="A752" s="33"/>
      <c r="B752" s="25"/>
      <c r="C752" s="25"/>
      <c r="D752" s="25"/>
      <c r="E752" s="32"/>
      <c r="F752" s="32"/>
      <c r="G752" s="34"/>
      <c r="J752" s="34"/>
      <c r="M752" s="25"/>
      <c r="N752" s="25"/>
      <c r="O752" s="25"/>
      <c r="P752" s="25"/>
      <c r="Q752" s="26"/>
      <c r="R752" s="27"/>
      <c r="S752" s="27"/>
      <c r="T752" s="27"/>
      <c r="U752" s="28"/>
      <c r="V752" s="29"/>
      <c r="W752" s="30"/>
    </row>
    <row r="753" spans="1:28" customFormat="1" ht="15.6" hidden="1" customHeight="1">
      <c r="A753" s="33"/>
      <c r="B753" s="25"/>
      <c r="C753" s="25"/>
      <c r="D753" s="25"/>
      <c r="E753" s="32"/>
      <c r="F753" s="32"/>
      <c r="G753" s="34"/>
      <c r="J753" s="34"/>
      <c r="M753" s="25"/>
      <c r="N753" s="25"/>
      <c r="O753" s="25"/>
      <c r="P753" s="25"/>
      <c r="Q753" s="26"/>
      <c r="R753" s="27"/>
      <c r="S753" s="27"/>
      <c r="T753" s="27"/>
      <c r="U753" s="28"/>
      <c r="V753" s="29"/>
      <c r="W753" s="30"/>
    </row>
    <row r="754" spans="1:28" customFormat="1" ht="15.6" hidden="1" customHeight="1" thickBot="1">
      <c r="A754" s="54"/>
      <c r="B754" s="44"/>
      <c r="C754" s="44"/>
      <c r="D754" s="44"/>
      <c r="E754" s="65"/>
      <c r="F754" s="65"/>
      <c r="G754" s="66"/>
      <c r="H754" s="67"/>
      <c r="I754" s="67"/>
      <c r="J754" s="66"/>
      <c r="K754" s="67"/>
      <c r="L754" s="67"/>
      <c r="M754" s="44"/>
      <c r="N754" s="44"/>
      <c r="O754" s="44"/>
      <c r="P754" s="44"/>
      <c r="Q754" s="45"/>
      <c r="R754" s="46"/>
      <c r="S754" s="46"/>
      <c r="T754" s="46"/>
      <c r="U754" s="47"/>
      <c r="V754" s="48"/>
      <c r="W754" s="30"/>
    </row>
    <row r="755" spans="1:28" customFormat="1" ht="15.6" hidden="1" customHeight="1">
      <c r="A755" s="10" t="s">
        <v>205</v>
      </c>
      <c r="B755" s="11"/>
      <c r="C755" s="11"/>
      <c r="D755" s="11"/>
      <c r="E755" s="11"/>
      <c r="F755" s="11"/>
      <c r="G755" s="11"/>
      <c r="H755" s="11"/>
      <c r="I755" s="11"/>
      <c r="J755" s="11"/>
      <c r="K755" s="11"/>
      <c r="L755" s="11"/>
      <c r="M755" s="11"/>
      <c r="N755" s="11"/>
      <c r="O755" s="11"/>
      <c r="P755" s="11"/>
      <c r="Q755" s="12" t="s">
        <v>20</v>
      </c>
      <c r="R755" s="13" t="s">
        <v>206</v>
      </c>
      <c r="S755" s="13"/>
      <c r="T755" s="13" t="s">
        <v>15</v>
      </c>
      <c r="U755" s="14"/>
      <c r="V755" s="15" t="s">
        <v>207</v>
      </c>
      <c r="W755" s="16"/>
    </row>
    <row r="756" spans="1:28" customFormat="1" ht="15.6" hidden="1" customHeight="1" thickBot="1">
      <c r="A756" s="18" t="s">
        <v>211</v>
      </c>
      <c r="C756" t="s">
        <v>343</v>
      </c>
      <c r="H756" t="s">
        <v>429</v>
      </c>
      <c r="N756" s="890" t="s">
        <v>214</v>
      </c>
      <c r="O756" s="890"/>
      <c r="P756" t="s">
        <v>215</v>
      </c>
      <c r="Q756" s="19">
        <f>SUM(R756,T756,V756)</f>
        <v>156768</v>
      </c>
      <c r="R756" s="20">
        <f>INT(SUM(R757:R799))</f>
        <v>9273</v>
      </c>
      <c r="S756" s="20">
        <f>INT(SUM(S757:S799))</f>
        <v>0</v>
      </c>
      <c r="T756" s="20">
        <f>INT(SUM(T757:T799))</f>
        <v>142134</v>
      </c>
      <c r="U756" s="21">
        <f>INT(SUM(U757:U799))</f>
        <v>0</v>
      </c>
      <c r="V756" s="22">
        <f>INT(SUM(V757:V799))</f>
        <v>5361</v>
      </c>
      <c r="W756" s="23"/>
    </row>
    <row r="757" spans="1:28" customFormat="1" ht="15.6" hidden="1" customHeight="1" thickTop="1">
      <c r="A757" s="24"/>
      <c r="B757" s="25"/>
      <c r="C757" s="25"/>
      <c r="D757" s="25"/>
      <c r="E757" s="25"/>
      <c r="F757" s="25"/>
      <c r="G757" s="25"/>
      <c r="H757" s="25"/>
      <c r="I757" s="25"/>
      <c r="J757" s="25"/>
      <c r="K757" s="25"/>
      <c r="L757" s="25"/>
      <c r="M757" s="25"/>
      <c r="N757" s="25"/>
      <c r="O757" s="25"/>
      <c r="P757" s="25"/>
      <c r="Q757" s="26"/>
      <c r="R757" s="27"/>
      <c r="S757" s="27"/>
      <c r="T757" s="27"/>
      <c r="U757" s="28"/>
      <c r="V757" s="29"/>
      <c r="W757" s="30"/>
      <c r="X757" t="s">
        <v>267</v>
      </c>
      <c r="Y757" t="s">
        <v>430</v>
      </c>
      <c r="Z757" t="s">
        <v>199</v>
      </c>
      <c r="AA757" t="s">
        <v>431</v>
      </c>
      <c r="AB757" t="s">
        <v>432</v>
      </c>
    </row>
    <row r="758" spans="1:28" customFormat="1" ht="15.6" hidden="1" customHeight="1">
      <c r="A758" s="33"/>
      <c r="B758" s="25"/>
      <c r="C758" s="32" t="s">
        <v>339</v>
      </c>
      <c r="D758" s="889" t="s">
        <v>224</v>
      </c>
      <c r="E758" s="892"/>
      <c r="F758" s="892"/>
      <c r="I758" s="64"/>
      <c r="K758" s="25"/>
      <c r="L758" s="25"/>
      <c r="M758" s="25"/>
      <c r="N758" s="25"/>
      <c r="O758" s="25"/>
      <c r="P758" s="25"/>
      <c r="Q758" s="26"/>
      <c r="R758" s="27"/>
      <c r="S758" s="27"/>
      <c r="T758" s="27"/>
      <c r="U758" s="28"/>
      <c r="V758" s="29"/>
      <c r="W758" s="30"/>
      <c r="X758" t="s">
        <v>229</v>
      </c>
      <c r="Y758">
        <v>0.33</v>
      </c>
      <c r="Z758">
        <v>0.16</v>
      </c>
      <c r="AA758">
        <v>0.3</v>
      </c>
      <c r="AB758">
        <v>1.26</v>
      </c>
    </row>
    <row r="759" spans="1:28" customFormat="1" ht="15.6" hidden="1" customHeight="1">
      <c r="A759" s="33"/>
      <c r="B759" s="25"/>
      <c r="G759" s="25"/>
      <c r="H759" s="25"/>
      <c r="I759" s="25"/>
      <c r="K759" s="25"/>
      <c r="L759" s="25"/>
      <c r="M759" s="25"/>
      <c r="N759" s="25"/>
      <c r="O759" s="25"/>
      <c r="P759" s="25"/>
      <c r="Q759" s="26"/>
      <c r="R759" s="27"/>
      <c r="S759" s="27"/>
      <c r="T759" s="27"/>
      <c r="U759" s="28"/>
      <c r="V759" s="29"/>
      <c r="W759" s="30"/>
      <c r="X759" t="s">
        <v>226</v>
      </c>
      <c r="Y759">
        <v>0.41</v>
      </c>
      <c r="Z759">
        <v>0.21</v>
      </c>
      <c r="AA759">
        <v>0.48</v>
      </c>
      <c r="AB759">
        <v>1.68</v>
      </c>
    </row>
    <row r="760" spans="1:28" customFormat="1" ht="15.6" hidden="1" customHeight="1">
      <c r="A760" s="33" t="s">
        <v>305</v>
      </c>
      <c r="B760" s="25" t="s">
        <v>307</v>
      </c>
      <c r="C760" s="32"/>
      <c r="E760" s="25"/>
      <c r="F760" s="25"/>
      <c r="G760" s="25"/>
      <c r="H760" s="25"/>
      <c r="I760" s="25"/>
      <c r="K760" s="25"/>
      <c r="L760" s="25"/>
      <c r="M760" s="25"/>
      <c r="N760" s="25"/>
      <c r="O760" s="25"/>
      <c r="P760" s="25"/>
      <c r="Q760" s="26"/>
      <c r="R760" s="27"/>
      <c r="S760" s="27"/>
      <c r="T760" s="27"/>
      <c r="U760" s="28"/>
      <c r="V760" s="29"/>
      <c r="W760" s="30"/>
      <c r="X760" t="s">
        <v>224</v>
      </c>
      <c r="Y760">
        <v>0.57999999999999996</v>
      </c>
      <c r="Z760">
        <v>0.28999999999999998</v>
      </c>
      <c r="AA760">
        <v>0.6</v>
      </c>
      <c r="AB760">
        <v>2.4</v>
      </c>
    </row>
    <row r="761" spans="1:28" customFormat="1" ht="15.6" hidden="1" customHeight="1">
      <c r="A761" s="33"/>
      <c r="B761" s="25" t="s">
        <v>430</v>
      </c>
      <c r="C761" s="25"/>
      <c r="D761" s="25"/>
      <c r="E761" s="893">
        <v>142030</v>
      </c>
      <c r="F761" s="893"/>
      <c r="G761" s="893"/>
      <c r="H761" s="34" t="s">
        <v>228</v>
      </c>
      <c r="I761" s="888">
        <f>VLOOKUP(D758,X757:AB761,2,0)</f>
        <v>0.57999999999999996</v>
      </c>
      <c r="J761" s="888"/>
      <c r="K761" t="s">
        <v>16</v>
      </c>
      <c r="P761" s="25"/>
      <c r="Q761" s="26">
        <f>SUM(R761:V761)</f>
        <v>82377.399999999994</v>
      </c>
      <c r="R761" s="27"/>
      <c r="S761" s="27"/>
      <c r="T761" s="27">
        <f>ROUND(E761*I761,1)</f>
        <v>82377.399999999994</v>
      </c>
      <c r="U761" s="28"/>
      <c r="V761" s="29"/>
      <c r="W761" s="30"/>
      <c r="X761" t="s">
        <v>220</v>
      </c>
      <c r="Y761">
        <v>0.94</v>
      </c>
      <c r="Z761">
        <v>0.48</v>
      </c>
      <c r="AA761">
        <v>0.96</v>
      </c>
      <c r="AB761">
        <v>3.9</v>
      </c>
    </row>
    <row r="762" spans="1:28" customFormat="1" ht="15.6" hidden="1" customHeight="1">
      <c r="A762" s="33"/>
      <c r="B762" s="25" t="s">
        <v>199</v>
      </c>
      <c r="C762" s="25"/>
      <c r="D762" s="25"/>
      <c r="E762" s="893">
        <v>125427</v>
      </c>
      <c r="F762" s="893"/>
      <c r="G762" s="893"/>
      <c r="H762" s="34" t="s">
        <v>228</v>
      </c>
      <c r="I762" s="888">
        <f>VLOOKUP(D758,X757:AB761,3,0)</f>
        <v>0.28999999999999998</v>
      </c>
      <c r="J762" s="888"/>
      <c r="K762" t="s">
        <v>16</v>
      </c>
      <c r="P762" s="25"/>
      <c r="Q762" s="26">
        <f>SUM(R762:V762)</f>
        <v>36373.800000000003</v>
      </c>
      <c r="R762" s="27"/>
      <c r="S762" s="27"/>
      <c r="T762" s="27">
        <f>ROUND(E762*I762,1)</f>
        <v>36373.800000000003</v>
      </c>
      <c r="U762" s="28"/>
      <c r="V762" s="29"/>
      <c r="W762" s="30"/>
    </row>
    <row r="763" spans="1:28" customFormat="1" ht="15.6" hidden="1" customHeight="1">
      <c r="A763" s="33"/>
      <c r="B763" s="25"/>
      <c r="C763" s="25"/>
      <c r="D763" s="25"/>
      <c r="E763" s="35"/>
      <c r="F763" s="35"/>
      <c r="G763" s="35"/>
      <c r="H763" s="34"/>
      <c r="P763" s="25"/>
      <c r="Q763" s="26"/>
      <c r="R763" s="27"/>
      <c r="S763" s="27"/>
      <c r="T763" s="27"/>
      <c r="U763" s="28"/>
      <c r="V763" s="29"/>
      <c r="W763" s="30"/>
    </row>
    <row r="764" spans="1:28" customFormat="1" ht="15.6" hidden="1" customHeight="1">
      <c r="A764" s="33" t="s">
        <v>341</v>
      </c>
      <c r="B764" t="s">
        <v>306</v>
      </c>
      <c r="H764" s="25"/>
      <c r="I764" s="34"/>
      <c r="J764" s="34"/>
      <c r="K764" s="25"/>
      <c r="P764" s="25"/>
      <c r="Q764" s="26"/>
      <c r="R764" s="27"/>
      <c r="S764" s="27"/>
      <c r="T764" s="27"/>
      <c r="U764" s="28"/>
      <c r="V764" s="29"/>
      <c r="W764" s="30"/>
    </row>
    <row r="765" spans="1:28" customFormat="1" ht="15.6" hidden="1" customHeight="1">
      <c r="A765" s="33"/>
      <c r="B765" t="s">
        <v>433</v>
      </c>
      <c r="C765" t="s">
        <v>431</v>
      </c>
      <c r="H765" t="s">
        <v>434</v>
      </c>
      <c r="I765" s="34"/>
      <c r="P765" s="25"/>
      <c r="Q765" s="26"/>
      <c r="R765" s="27"/>
      <c r="S765" s="27"/>
      <c r="T765" s="27"/>
      <c r="U765" s="28"/>
      <c r="V765" s="29"/>
      <c r="W765" s="30"/>
    </row>
    <row r="766" spans="1:28" customFormat="1" ht="15.6" hidden="1" customHeight="1">
      <c r="A766" s="33"/>
      <c r="B766" s="25" t="s">
        <v>302</v>
      </c>
      <c r="C766" s="891">
        <f>VLOOKUP(D758,$X$758:$AB$761,4,0)</f>
        <v>0.6</v>
      </c>
      <c r="D766" s="891"/>
      <c r="E766" s="25" t="s">
        <v>435</v>
      </c>
      <c r="F766" s="25"/>
      <c r="H766" s="25"/>
      <c r="I766" s="34"/>
      <c r="J766" s="34"/>
      <c r="P766" s="25"/>
      <c r="Q766" s="26"/>
      <c r="R766" s="27"/>
      <c r="S766" s="27"/>
      <c r="T766" s="27"/>
      <c r="U766" s="28"/>
      <c r="V766" s="29"/>
      <c r="W766" s="30"/>
    </row>
    <row r="767" spans="1:28" customFormat="1" ht="15.6" hidden="1" customHeight="1">
      <c r="A767" s="33"/>
      <c r="B767" s="25" t="s">
        <v>206</v>
      </c>
      <c r="C767" s="25"/>
      <c r="D767" s="25"/>
      <c r="E767" s="894">
        <v>15455</v>
      </c>
      <c r="F767" s="894"/>
      <c r="G767" s="894"/>
      <c r="H767" s="34" t="s">
        <v>228</v>
      </c>
      <c r="I767" s="888">
        <f>C766</f>
        <v>0.6</v>
      </c>
      <c r="J767" s="888"/>
      <c r="K767" s="36"/>
      <c r="P767" s="25"/>
      <c r="Q767" s="26"/>
      <c r="R767" s="27">
        <f>ROUND(E767*I767,1)</f>
        <v>9273</v>
      </c>
      <c r="S767" s="27"/>
      <c r="T767" s="27"/>
      <c r="U767" s="28"/>
      <c r="V767" s="29"/>
      <c r="W767" s="30"/>
    </row>
    <row r="768" spans="1:28" customFormat="1" ht="15.6" hidden="1" customHeight="1">
      <c r="A768" s="33"/>
      <c r="B768" s="25" t="s">
        <v>15</v>
      </c>
      <c r="C768" s="25"/>
      <c r="D768" s="25"/>
      <c r="E768" s="894">
        <v>38972</v>
      </c>
      <c r="F768" s="894"/>
      <c r="G768" s="894"/>
      <c r="H768" s="34" t="s">
        <v>228</v>
      </c>
      <c r="I768" s="888">
        <f>I767</f>
        <v>0.6</v>
      </c>
      <c r="J768" s="888"/>
      <c r="K768" s="36"/>
      <c r="P768" s="25"/>
      <c r="Q768" s="26">
        <f>SUM(R767:V769)</f>
        <v>34509</v>
      </c>
      <c r="R768" s="27"/>
      <c r="S768" s="27"/>
      <c r="T768" s="27">
        <f>ROUND(E768*I768,1)</f>
        <v>23383.200000000001</v>
      </c>
      <c r="U768" s="28"/>
      <c r="V768" s="29"/>
      <c r="W768" s="30"/>
    </row>
    <row r="769" spans="1:23" customFormat="1" ht="15.6" hidden="1" customHeight="1">
      <c r="A769" s="33"/>
      <c r="B769" s="25" t="s">
        <v>207</v>
      </c>
      <c r="C769" s="25"/>
      <c r="D769" s="25"/>
      <c r="E769" s="894">
        <v>3088</v>
      </c>
      <c r="F769" s="894"/>
      <c r="G769" s="894"/>
      <c r="H769" s="34" t="s">
        <v>228</v>
      </c>
      <c r="I769" s="888">
        <f>I768</f>
        <v>0.6</v>
      </c>
      <c r="J769" s="888"/>
      <c r="K769" s="36"/>
      <c r="P769" s="25"/>
      <c r="Q769" s="26"/>
      <c r="R769" s="27"/>
      <c r="S769" s="27"/>
      <c r="T769" s="27"/>
      <c r="U769" s="28"/>
      <c r="V769" s="29">
        <f>ROUND(E769*I769,1)</f>
        <v>1852.8</v>
      </c>
      <c r="W769" s="30"/>
    </row>
    <row r="770" spans="1:23" customFormat="1" ht="15.6" hidden="1" customHeight="1">
      <c r="A770" s="33"/>
      <c r="B770" s="25"/>
      <c r="C770" s="25"/>
      <c r="D770" s="25"/>
      <c r="H770" s="34"/>
      <c r="K770" s="36"/>
      <c r="P770" s="25"/>
      <c r="Q770" s="26"/>
      <c r="R770" s="27"/>
      <c r="S770" s="27"/>
      <c r="T770" s="27"/>
      <c r="U770" s="28"/>
      <c r="V770" s="29"/>
      <c r="W770" s="30"/>
    </row>
    <row r="771" spans="1:23" customFormat="1" ht="15.6" hidden="1" customHeight="1">
      <c r="A771" s="33"/>
      <c r="B771" t="s">
        <v>436</v>
      </c>
      <c r="C771" s="25" t="s">
        <v>437</v>
      </c>
      <c r="H771" s="25" t="s">
        <v>438</v>
      </c>
      <c r="I771" s="34"/>
      <c r="P771" s="25"/>
      <c r="Q771" s="26"/>
      <c r="R771" s="27"/>
      <c r="S771" s="27"/>
      <c r="T771" s="27"/>
      <c r="U771" s="28"/>
      <c r="V771" s="29"/>
      <c r="W771" s="30"/>
    </row>
    <row r="772" spans="1:23" customFormat="1" ht="15.6" hidden="1" customHeight="1">
      <c r="A772" s="33"/>
      <c r="B772" s="32" t="s">
        <v>302</v>
      </c>
      <c r="C772" s="891">
        <f>VLOOKUP(D758,$X$758:$AB$761,5,0)</f>
        <v>2.4</v>
      </c>
      <c r="D772" s="891"/>
      <c r="E772" s="25" t="s">
        <v>435</v>
      </c>
      <c r="H772" s="25"/>
      <c r="I772" s="34"/>
      <c r="K772" s="32"/>
      <c r="P772" s="25"/>
      <c r="Q772" s="26"/>
      <c r="R772" s="27"/>
      <c r="S772" s="27"/>
      <c r="T772" s="27"/>
      <c r="U772" s="28"/>
      <c r="V772" s="29"/>
      <c r="W772" s="30"/>
    </row>
    <row r="773" spans="1:23" customFormat="1" ht="15.6" hidden="1" customHeight="1">
      <c r="A773" s="33"/>
      <c r="B773" s="25" t="s">
        <v>207</v>
      </c>
      <c r="C773" s="25"/>
      <c r="D773" s="25"/>
      <c r="E773" s="894">
        <v>731</v>
      </c>
      <c r="F773" s="894"/>
      <c r="G773" s="894"/>
      <c r="H773" s="34" t="s">
        <v>228</v>
      </c>
      <c r="I773" s="888">
        <f>C772</f>
        <v>2.4</v>
      </c>
      <c r="J773" s="888"/>
      <c r="K773" s="34" t="s">
        <v>228</v>
      </c>
      <c r="L773">
        <v>2</v>
      </c>
      <c r="P773" s="25"/>
      <c r="Q773" s="26">
        <f>V773</f>
        <v>3508.8</v>
      </c>
      <c r="R773" s="27"/>
      <c r="S773" s="27"/>
      <c r="T773" s="27"/>
      <c r="U773" s="28"/>
      <c r="V773" s="29">
        <f>ROUND(E773*I773*L773,1)</f>
        <v>3508.8</v>
      </c>
      <c r="W773" s="30"/>
    </row>
    <row r="774" spans="1:23" customFormat="1" ht="15.6" hidden="1" customHeight="1">
      <c r="A774" s="33"/>
      <c r="B774" s="25"/>
      <c r="C774" s="25"/>
      <c r="D774" s="25"/>
      <c r="E774" s="32"/>
      <c r="F774" s="32"/>
      <c r="G774" s="34"/>
      <c r="J774" s="34"/>
      <c r="M774" s="25"/>
      <c r="N774" s="25"/>
      <c r="O774" s="25"/>
      <c r="P774" s="25"/>
      <c r="Q774" s="26"/>
      <c r="R774" s="27"/>
      <c r="S774" s="27"/>
      <c r="T774" s="27"/>
      <c r="U774" s="28"/>
      <c r="V774" s="29"/>
      <c r="W774" s="30"/>
    </row>
    <row r="775" spans="1:23" customFormat="1" ht="15.6" hidden="1" customHeight="1">
      <c r="A775" s="33"/>
      <c r="B775" s="25"/>
      <c r="C775" s="25"/>
      <c r="D775" s="25"/>
      <c r="E775" s="32"/>
      <c r="F775" s="32"/>
      <c r="G775" s="34"/>
      <c r="J775" s="34"/>
      <c r="M775" s="25"/>
      <c r="N775" s="25"/>
      <c r="O775" s="25"/>
      <c r="P775" s="25"/>
      <c r="Q775" s="26"/>
      <c r="R775" s="27"/>
      <c r="S775" s="27"/>
      <c r="T775" s="27"/>
      <c r="U775" s="28"/>
      <c r="V775" s="29"/>
      <c r="W775" s="30"/>
    </row>
    <row r="776" spans="1:23" customFormat="1" ht="15.6" hidden="1" customHeight="1">
      <c r="A776" s="33"/>
      <c r="B776" s="25"/>
      <c r="C776" s="25"/>
      <c r="D776" s="25"/>
      <c r="E776" s="32"/>
      <c r="F776" s="32"/>
      <c r="G776" s="34"/>
      <c r="J776" s="34"/>
      <c r="M776" s="25"/>
      <c r="N776" s="25"/>
      <c r="O776" s="25"/>
      <c r="P776" s="25"/>
      <c r="Q776" s="26"/>
      <c r="R776" s="27"/>
      <c r="S776" s="27"/>
      <c r="T776" s="27"/>
      <c r="U776" s="28"/>
      <c r="V776" s="29"/>
      <c r="W776" s="30"/>
    </row>
    <row r="777" spans="1:23" customFormat="1" ht="15.6" hidden="1" customHeight="1">
      <c r="A777" s="33"/>
      <c r="B777" s="25"/>
      <c r="C777" s="25"/>
      <c r="D777" s="25"/>
      <c r="E777" s="32"/>
      <c r="F777" s="32"/>
      <c r="G777" s="34"/>
      <c r="J777" s="34"/>
      <c r="M777" s="25"/>
      <c r="N777" s="25"/>
      <c r="O777" s="25"/>
      <c r="P777" s="25"/>
      <c r="Q777" s="26"/>
      <c r="R777" s="27"/>
      <c r="S777" s="27"/>
      <c r="T777" s="27"/>
      <c r="U777" s="28"/>
      <c r="V777" s="29"/>
      <c r="W777" s="30"/>
    </row>
    <row r="778" spans="1:23" customFormat="1" ht="15.6" hidden="1" customHeight="1">
      <c r="A778" s="33"/>
      <c r="B778" s="25"/>
      <c r="C778" s="25"/>
      <c r="D778" s="25"/>
      <c r="E778" s="32"/>
      <c r="F778" s="32"/>
      <c r="G778" s="34"/>
      <c r="J778" s="34"/>
      <c r="M778" s="25"/>
      <c r="N778" s="25"/>
      <c r="O778" s="25"/>
      <c r="P778" s="25"/>
      <c r="Q778" s="26"/>
      <c r="R778" s="27"/>
      <c r="S778" s="27"/>
      <c r="T778" s="27"/>
      <c r="U778" s="28"/>
      <c r="V778" s="29"/>
      <c r="W778" s="30"/>
    </row>
    <row r="779" spans="1:23" customFormat="1" ht="15.6" hidden="1" customHeight="1">
      <c r="A779" s="33"/>
      <c r="B779" s="25"/>
      <c r="C779" s="25"/>
      <c r="D779" s="25"/>
      <c r="E779" s="32"/>
      <c r="F779" s="32"/>
      <c r="G779" s="34"/>
      <c r="J779" s="34"/>
      <c r="M779" s="25"/>
      <c r="N779" s="25"/>
      <c r="O779" s="25"/>
      <c r="P779" s="25"/>
      <c r="Q779" s="26"/>
      <c r="R779" s="27"/>
      <c r="S779" s="27"/>
      <c r="T779" s="27"/>
      <c r="U779" s="28"/>
      <c r="V779" s="29"/>
      <c r="W779" s="30"/>
    </row>
    <row r="780" spans="1:23" customFormat="1" ht="15.6" hidden="1" customHeight="1">
      <c r="A780" s="33"/>
      <c r="B780" s="25"/>
      <c r="C780" s="25"/>
      <c r="D780" s="25"/>
      <c r="E780" s="32"/>
      <c r="F780" s="32"/>
      <c r="G780" s="34"/>
      <c r="J780" s="34"/>
      <c r="M780" s="25"/>
      <c r="N780" s="25"/>
      <c r="O780" s="25"/>
      <c r="P780" s="25"/>
      <c r="Q780" s="26"/>
      <c r="R780" s="27"/>
      <c r="S780" s="27"/>
      <c r="T780" s="27"/>
      <c r="U780" s="28"/>
      <c r="V780" s="29"/>
      <c r="W780" s="30"/>
    </row>
    <row r="781" spans="1:23" customFormat="1" ht="15.6" hidden="1" customHeight="1">
      <c r="A781" s="33"/>
      <c r="B781" s="25"/>
      <c r="C781" s="25"/>
      <c r="D781" s="25"/>
      <c r="E781" s="32"/>
      <c r="F781" s="32"/>
      <c r="G781" s="34"/>
      <c r="J781" s="34"/>
      <c r="M781" s="25"/>
      <c r="N781" s="25"/>
      <c r="O781" s="25"/>
      <c r="P781" s="25"/>
      <c r="Q781" s="26"/>
      <c r="R781" s="27"/>
      <c r="S781" s="27"/>
      <c r="T781" s="27"/>
      <c r="U781" s="28"/>
      <c r="V781" s="29"/>
      <c r="W781" s="30"/>
    </row>
    <row r="782" spans="1:23" customFormat="1" ht="15.6" hidden="1" customHeight="1">
      <c r="A782" s="33"/>
      <c r="B782" s="25"/>
      <c r="C782" s="25"/>
      <c r="D782" s="25"/>
      <c r="E782" s="32"/>
      <c r="F782" s="32"/>
      <c r="G782" s="34"/>
      <c r="J782" s="34"/>
      <c r="M782" s="25"/>
      <c r="N782" s="25"/>
      <c r="O782" s="25"/>
      <c r="P782" s="25"/>
      <c r="Q782" s="26"/>
      <c r="R782" s="27"/>
      <c r="S782" s="27"/>
      <c r="T782" s="27"/>
      <c r="U782" s="28"/>
      <c r="V782" s="29"/>
      <c r="W782" s="30"/>
    </row>
    <row r="783" spans="1:23" customFormat="1" ht="15.6" hidden="1" customHeight="1">
      <c r="A783" s="33"/>
      <c r="B783" s="25"/>
      <c r="C783" s="25"/>
      <c r="D783" s="25"/>
      <c r="E783" s="32"/>
      <c r="F783" s="32"/>
      <c r="G783" s="34"/>
      <c r="J783" s="34"/>
      <c r="M783" s="25"/>
      <c r="N783" s="25"/>
      <c r="O783" s="25"/>
      <c r="P783" s="25"/>
      <c r="Q783" s="26"/>
      <c r="R783" s="27"/>
      <c r="S783" s="27"/>
      <c r="T783" s="27"/>
      <c r="U783" s="28"/>
      <c r="V783" s="29"/>
      <c r="W783" s="30"/>
    </row>
    <row r="784" spans="1:23" customFormat="1" ht="15.6" hidden="1" customHeight="1">
      <c r="A784" s="33"/>
      <c r="B784" s="25"/>
      <c r="C784" s="25"/>
      <c r="D784" s="25"/>
      <c r="E784" s="32"/>
      <c r="F784" s="32"/>
      <c r="G784" s="34"/>
      <c r="J784" s="34"/>
      <c r="M784" s="25"/>
      <c r="N784" s="25"/>
      <c r="O784" s="25"/>
      <c r="P784" s="25"/>
      <c r="Q784" s="26"/>
      <c r="R784" s="27"/>
      <c r="S784" s="27"/>
      <c r="T784" s="27"/>
      <c r="U784" s="28"/>
      <c r="V784" s="29"/>
      <c r="W784" s="30"/>
    </row>
    <row r="785" spans="1:23" customFormat="1" ht="15.6" hidden="1" customHeight="1">
      <c r="A785" s="33"/>
      <c r="B785" s="25"/>
      <c r="C785" s="25"/>
      <c r="D785" s="25"/>
      <c r="E785" s="32"/>
      <c r="F785" s="32"/>
      <c r="G785" s="34"/>
      <c r="J785" s="34"/>
      <c r="M785" s="25"/>
      <c r="N785" s="25"/>
      <c r="O785" s="25"/>
      <c r="P785" s="25"/>
      <c r="Q785" s="26"/>
      <c r="R785" s="27"/>
      <c r="S785" s="27"/>
      <c r="T785" s="27"/>
      <c r="U785" s="28"/>
      <c r="V785" s="29"/>
      <c r="W785" s="30"/>
    </row>
    <row r="786" spans="1:23" customFormat="1" ht="15.6" hidden="1" customHeight="1">
      <c r="A786" s="33"/>
      <c r="B786" s="25"/>
      <c r="C786" s="25"/>
      <c r="D786" s="25"/>
      <c r="E786" s="32"/>
      <c r="F786" s="32"/>
      <c r="G786" s="34"/>
      <c r="J786" s="34"/>
      <c r="M786" s="25"/>
      <c r="N786" s="25"/>
      <c r="O786" s="25"/>
      <c r="P786" s="25"/>
      <c r="Q786" s="26"/>
      <c r="R786" s="27"/>
      <c r="S786" s="27"/>
      <c r="T786" s="27"/>
      <c r="U786" s="28"/>
      <c r="V786" s="29"/>
      <c r="W786" s="30"/>
    </row>
    <row r="787" spans="1:23" customFormat="1" ht="15.6" hidden="1" customHeight="1">
      <c r="A787" s="33"/>
      <c r="B787" s="25"/>
      <c r="C787" s="25"/>
      <c r="D787" s="25"/>
      <c r="E787" s="32"/>
      <c r="F787" s="32"/>
      <c r="G787" s="34"/>
      <c r="J787" s="34"/>
      <c r="M787" s="25"/>
      <c r="N787" s="25"/>
      <c r="O787" s="25"/>
      <c r="P787" s="25"/>
      <c r="Q787" s="26"/>
      <c r="R787" s="27"/>
      <c r="S787" s="27"/>
      <c r="T787" s="27"/>
      <c r="U787" s="28"/>
      <c r="V787" s="29"/>
      <c r="W787" s="30"/>
    </row>
    <row r="788" spans="1:23" customFormat="1" ht="15.6" hidden="1" customHeight="1">
      <c r="A788" s="33"/>
      <c r="B788" s="25"/>
      <c r="C788" s="25"/>
      <c r="D788" s="25"/>
      <c r="E788" s="32"/>
      <c r="F788" s="32"/>
      <c r="G788" s="34"/>
      <c r="J788" s="34"/>
      <c r="M788" s="25"/>
      <c r="N788" s="25"/>
      <c r="O788" s="25"/>
      <c r="P788" s="25"/>
      <c r="Q788" s="26"/>
      <c r="R788" s="27"/>
      <c r="S788" s="27"/>
      <c r="T788" s="27"/>
      <c r="U788" s="28"/>
      <c r="V788" s="29"/>
      <c r="W788" s="30"/>
    </row>
    <row r="789" spans="1:23" customFormat="1" ht="15.6" hidden="1" customHeight="1">
      <c r="A789" s="33"/>
      <c r="B789" s="25"/>
      <c r="C789" s="25"/>
      <c r="D789" s="25"/>
      <c r="E789" s="32"/>
      <c r="F789" s="32"/>
      <c r="G789" s="34"/>
      <c r="J789" s="34"/>
      <c r="M789" s="25"/>
      <c r="N789" s="25"/>
      <c r="O789" s="25"/>
      <c r="P789" s="25"/>
      <c r="Q789" s="26"/>
      <c r="R789" s="27"/>
      <c r="S789" s="27"/>
      <c r="T789" s="27"/>
      <c r="U789" s="28"/>
      <c r="V789" s="29"/>
      <c r="W789" s="30"/>
    </row>
    <row r="790" spans="1:23" customFormat="1" ht="15.6" hidden="1" customHeight="1">
      <c r="A790" s="33"/>
      <c r="B790" s="25"/>
      <c r="C790" s="25"/>
      <c r="D790" s="25"/>
      <c r="E790" s="32"/>
      <c r="F790" s="32"/>
      <c r="G790" s="34"/>
      <c r="J790" s="34"/>
      <c r="M790" s="25"/>
      <c r="N790" s="25"/>
      <c r="O790" s="25"/>
      <c r="P790" s="25"/>
      <c r="Q790" s="26"/>
      <c r="R790" s="27"/>
      <c r="S790" s="27"/>
      <c r="T790" s="27"/>
      <c r="U790" s="28"/>
      <c r="V790" s="29"/>
      <c r="W790" s="30"/>
    </row>
    <row r="791" spans="1:23" customFormat="1" ht="15.6" hidden="1" customHeight="1">
      <c r="A791" s="33"/>
      <c r="B791" s="25"/>
      <c r="C791" s="25"/>
      <c r="D791" s="25"/>
      <c r="E791" s="32"/>
      <c r="F791" s="32"/>
      <c r="G791" s="34"/>
      <c r="J791" s="34"/>
      <c r="M791" s="25"/>
      <c r="N791" s="25"/>
      <c r="O791" s="25"/>
      <c r="P791" s="25"/>
      <c r="Q791" s="26"/>
      <c r="R791" s="27"/>
      <c r="S791" s="27"/>
      <c r="T791" s="27"/>
      <c r="U791" s="28"/>
      <c r="V791" s="29"/>
      <c r="W791" s="30"/>
    </row>
    <row r="792" spans="1:23" customFormat="1" ht="15.6" hidden="1" customHeight="1">
      <c r="A792" s="33"/>
      <c r="B792" s="25"/>
      <c r="C792" s="25"/>
      <c r="D792" s="25"/>
      <c r="E792" s="32"/>
      <c r="F792" s="32"/>
      <c r="G792" s="34"/>
      <c r="J792" s="34"/>
      <c r="M792" s="25"/>
      <c r="N792" s="25"/>
      <c r="O792" s="25"/>
      <c r="P792" s="25"/>
      <c r="Q792" s="26"/>
      <c r="R792" s="27"/>
      <c r="S792" s="27"/>
      <c r="T792" s="27"/>
      <c r="U792" s="28"/>
      <c r="V792" s="29"/>
      <c r="W792" s="30"/>
    </row>
    <row r="793" spans="1:23" customFormat="1" ht="15.6" hidden="1" customHeight="1">
      <c r="A793" s="33"/>
      <c r="B793" s="25"/>
      <c r="C793" s="25"/>
      <c r="D793" s="25"/>
      <c r="E793" s="32"/>
      <c r="F793" s="32"/>
      <c r="G793" s="34"/>
      <c r="J793" s="34"/>
      <c r="M793" s="25"/>
      <c r="N793" s="25"/>
      <c r="O793" s="25"/>
      <c r="P793" s="25"/>
      <c r="Q793" s="26"/>
      <c r="R793" s="27"/>
      <c r="S793" s="27"/>
      <c r="T793" s="27"/>
      <c r="U793" s="28"/>
      <c r="V793" s="29"/>
      <c r="W793" s="30"/>
    </row>
    <row r="794" spans="1:23" customFormat="1" ht="15.6" hidden="1" customHeight="1">
      <c r="A794" s="33"/>
      <c r="B794" s="25"/>
      <c r="C794" s="25"/>
      <c r="D794" s="25"/>
      <c r="E794" s="32"/>
      <c r="F794" s="32"/>
      <c r="G794" s="34"/>
      <c r="J794" s="34"/>
      <c r="M794" s="25"/>
      <c r="N794" s="25"/>
      <c r="O794" s="25"/>
      <c r="P794" s="25"/>
      <c r="Q794" s="26"/>
      <c r="R794" s="27"/>
      <c r="S794" s="27"/>
      <c r="T794" s="27"/>
      <c r="U794" s="28"/>
      <c r="V794" s="29"/>
      <c r="W794" s="30"/>
    </row>
    <row r="795" spans="1:23" customFormat="1" ht="15.6" hidden="1" customHeight="1">
      <c r="A795" s="33"/>
      <c r="B795" s="25"/>
      <c r="C795" s="25"/>
      <c r="D795" s="25"/>
      <c r="E795" s="32"/>
      <c r="F795" s="32"/>
      <c r="G795" s="34"/>
      <c r="J795" s="34"/>
      <c r="M795" s="25"/>
      <c r="N795" s="25"/>
      <c r="O795" s="25"/>
      <c r="P795" s="25"/>
      <c r="Q795" s="26"/>
      <c r="R795" s="27"/>
      <c r="S795" s="27"/>
      <c r="T795" s="27"/>
      <c r="U795" s="28"/>
      <c r="V795" s="29"/>
      <c r="W795" s="30"/>
    </row>
    <row r="796" spans="1:23" customFormat="1" ht="15.6" hidden="1" customHeight="1">
      <c r="A796" s="33"/>
      <c r="B796" s="25"/>
      <c r="C796" s="25"/>
      <c r="D796" s="25"/>
      <c r="E796" s="32"/>
      <c r="F796" s="32"/>
      <c r="G796" s="34"/>
      <c r="J796" s="34"/>
      <c r="M796" s="25"/>
      <c r="N796" s="25"/>
      <c r="O796" s="25"/>
      <c r="P796" s="25"/>
      <c r="Q796" s="26"/>
      <c r="R796" s="27"/>
      <c r="S796" s="27"/>
      <c r="T796" s="27"/>
      <c r="U796" s="28"/>
      <c r="V796" s="29"/>
      <c r="W796" s="30"/>
    </row>
    <row r="797" spans="1:23" customFormat="1" ht="15.6" hidden="1" customHeight="1">
      <c r="A797" s="33"/>
      <c r="B797" s="25"/>
      <c r="C797" s="25"/>
      <c r="D797" s="25"/>
      <c r="E797" s="32"/>
      <c r="F797" s="32"/>
      <c r="G797" s="34"/>
      <c r="J797" s="34"/>
      <c r="M797" s="25"/>
      <c r="N797" s="25"/>
      <c r="O797" s="25"/>
      <c r="P797" s="25"/>
      <c r="Q797" s="26"/>
      <c r="R797" s="27"/>
      <c r="S797" s="27"/>
      <c r="T797" s="27"/>
      <c r="U797" s="28"/>
      <c r="V797" s="29"/>
      <c r="W797" s="30"/>
    </row>
    <row r="798" spans="1:23" customFormat="1" ht="15.6" hidden="1" customHeight="1">
      <c r="A798" s="33"/>
      <c r="B798" s="25"/>
      <c r="C798" s="25"/>
      <c r="D798" s="25"/>
      <c r="E798" s="32"/>
      <c r="F798" s="32"/>
      <c r="G798" s="34"/>
      <c r="J798" s="34"/>
      <c r="M798" s="25"/>
      <c r="N798" s="25"/>
      <c r="O798" s="25"/>
      <c r="P798" s="25"/>
      <c r="Q798" s="26"/>
      <c r="R798" s="27"/>
      <c r="S798" s="27"/>
      <c r="T798" s="27"/>
      <c r="U798" s="28"/>
      <c r="V798" s="29"/>
      <c r="W798" s="30"/>
    </row>
    <row r="799" spans="1:23" customFormat="1" ht="15.6" hidden="1" customHeight="1" thickBot="1">
      <c r="A799" s="54"/>
      <c r="B799" s="44"/>
      <c r="C799" s="44"/>
      <c r="D799" s="44"/>
      <c r="E799" s="65"/>
      <c r="F799" s="65"/>
      <c r="G799" s="66"/>
      <c r="H799" s="67"/>
      <c r="I799" s="67"/>
      <c r="J799" s="66"/>
      <c r="K799" s="67"/>
      <c r="L799" s="67"/>
      <c r="M799" s="44"/>
      <c r="N799" s="44"/>
      <c r="O799" s="44"/>
      <c r="P799" s="44"/>
      <c r="Q799" s="45"/>
      <c r="R799" s="46"/>
      <c r="S799" s="46"/>
      <c r="T799" s="46"/>
      <c r="U799" s="47"/>
      <c r="V799" s="48"/>
      <c r="W799" s="30"/>
    </row>
    <row r="800" spans="1:23" customFormat="1" ht="15.6" hidden="1" customHeight="1">
      <c r="A800" s="10" t="s">
        <v>205</v>
      </c>
      <c r="B800" s="11"/>
      <c r="C800" s="11"/>
      <c r="D800" s="11"/>
      <c r="E800" s="11"/>
      <c r="F800" s="11"/>
      <c r="G800" s="11"/>
      <c r="H800" s="11"/>
      <c r="I800" s="11"/>
      <c r="J800" s="11"/>
      <c r="K800" s="11"/>
      <c r="L800" s="11"/>
      <c r="M800" s="11"/>
      <c r="N800" s="11"/>
      <c r="O800" s="11"/>
      <c r="P800" s="11"/>
      <c r="Q800" s="12" t="s">
        <v>20</v>
      </c>
      <c r="R800" s="13" t="s">
        <v>206</v>
      </c>
      <c r="S800" s="13"/>
      <c r="T800" s="13" t="s">
        <v>15</v>
      </c>
      <c r="U800" s="14"/>
      <c r="V800" s="15" t="s">
        <v>207</v>
      </c>
      <c r="W800" s="16"/>
    </row>
    <row r="801" spans="1:23" customFormat="1" ht="15.6" hidden="1" customHeight="1" thickBot="1">
      <c r="A801" s="18" t="s">
        <v>211</v>
      </c>
      <c r="C801" t="s">
        <v>397</v>
      </c>
      <c r="H801" t="s">
        <v>213</v>
      </c>
      <c r="N801" s="890" t="s">
        <v>214</v>
      </c>
      <c r="O801" s="890"/>
      <c r="P801" t="s">
        <v>215</v>
      </c>
      <c r="Q801" s="19">
        <f>SUM(R801,T801,V801)</f>
        <v>12542</v>
      </c>
      <c r="R801" s="20">
        <f>INT(SUM(R802:R844))</f>
        <v>0</v>
      </c>
      <c r="S801" s="20">
        <f>INT(SUM(S802:S844))</f>
        <v>0</v>
      </c>
      <c r="T801" s="20">
        <f>INT(SUM(T802:T844))</f>
        <v>12542</v>
      </c>
      <c r="U801" s="21">
        <f>INT(SUM(U802:U844))</f>
        <v>0</v>
      </c>
      <c r="V801" s="22">
        <f>INT(SUM(V802:V844))</f>
        <v>0</v>
      </c>
      <c r="W801" s="23"/>
    </row>
    <row r="802" spans="1:23" customFormat="1" ht="15.6" hidden="1" customHeight="1" thickTop="1">
      <c r="A802" s="24"/>
      <c r="B802" s="25"/>
      <c r="C802" s="25"/>
      <c r="D802" s="25"/>
      <c r="E802" s="25"/>
      <c r="F802" s="25"/>
      <c r="G802" s="25"/>
      <c r="H802" s="25"/>
      <c r="I802" s="25"/>
      <c r="J802" s="25"/>
      <c r="K802" s="25"/>
      <c r="L802" s="25"/>
      <c r="M802" s="25"/>
      <c r="N802" s="25"/>
      <c r="O802" s="25"/>
      <c r="P802" s="25"/>
      <c r="Q802" s="26"/>
      <c r="R802" s="27"/>
      <c r="S802" s="27"/>
      <c r="T802" s="27"/>
      <c r="U802" s="28"/>
      <c r="V802" s="29"/>
      <c r="W802" s="30"/>
    </row>
    <row r="803" spans="1:23" customFormat="1" ht="15.6" hidden="1" customHeight="1">
      <c r="A803" s="33"/>
      <c r="B803" s="25" t="s">
        <v>199</v>
      </c>
      <c r="C803" s="25"/>
      <c r="D803" s="25"/>
      <c r="E803" s="893">
        <v>125427</v>
      </c>
      <c r="F803" s="893"/>
      <c r="G803" s="893"/>
      <c r="H803" s="34" t="s">
        <v>228</v>
      </c>
      <c r="I803" s="891">
        <v>0.1</v>
      </c>
      <c r="J803" s="891"/>
      <c r="K803" t="s">
        <v>16</v>
      </c>
      <c r="L803" s="25"/>
      <c r="M803" s="25"/>
      <c r="N803" s="25"/>
      <c r="O803" s="25"/>
      <c r="P803" s="25"/>
      <c r="Q803" s="26">
        <f>SUM(R803:V803)</f>
        <v>12542.7</v>
      </c>
      <c r="R803" s="27"/>
      <c r="S803" s="27"/>
      <c r="T803" s="27">
        <f>ROUND(E803*I803,1)</f>
        <v>12542.7</v>
      </c>
      <c r="U803" s="28"/>
      <c r="V803" s="29"/>
      <c r="W803" s="30"/>
    </row>
    <row r="804" spans="1:23" customFormat="1" ht="15.6" hidden="1" customHeight="1">
      <c r="A804" s="33"/>
      <c r="B804" s="25"/>
      <c r="C804" s="25"/>
      <c r="D804" s="25"/>
      <c r="E804" s="32"/>
      <c r="F804" s="32"/>
      <c r="G804" s="34"/>
      <c r="J804" s="34"/>
      <c r="M804" s="25"/>
      <c r="N804" s="25"/>
      <c r="O804" s="25"/>
      <c r="P804" s="25"/>
      <c r="Q804" s="26"/>
      <c r="R804" s="27"/>
      <c r="S804" s="27"/>
      <c r="T804" s="27"/>
      <c r="U804" s="28"/>
      <c r="V804" s="29"/>
      <c r="W804" s="30"/>
    </row>
    <row r="805" spans="1:23" customFormat="1" ht="15.6" hidden="1" customHeight="1">
      <c r="A805" s="33"/>
      <c r="B805" s="25"/>
      <c r="C805" s="25"/>
      <c r="D805" s="25"/>
      <c r="E805" s="32"/>
      <c r="F805" s="32"/>
      <c r="G805" s="34"/>
      <c r="J805" s="34"/>
      <c r="M805" s="25"/>
      <c r="N805" s="25"/>
      <c r="O805" s="25"/>
      <c r="P805" s="25"/>
      <c r="Q805" s="26"/>
      <c r="R805" s="27"/>
      <c r="S805" s="27"/>
      <c r="T805" s="27"/>
      <c r="U805" s="28"/>
      <c r="V805" s="29"/>
      <c r="W805" s="30"/>
    </row>
    <row r="806" spans="1:23" customFormat="1" ht="15.6" hidden="1" customHeight="1">
      <c r="A806" s="33"/>
      <c r="B806" s="25"/>
      <c r="C806" s="25"/>
      <c r="D806" s="25"/>
      <c r="E806" s="32"/>
      <c r="F806" s="32"/>
      <c r="G806" s="34"/>
      <c r="J806" s="34"/>
      <c r="M806" s="25"/>
      <c r="N806" s="25"/>
      <c r="O806" s="25"/>
      <c r="P806" s="25"/>
      <c r="Q806" s="26"/>
      <c r="R806" s="27"/>
      <c r="S806" s="27"/>
      <c r="T806" s="27"/>
      <c r="U806" s="28"/>
      <c r="V806" s="29"/>
      <c r="W806" s="30"/>
    </row>
    <row r="807" spans="1:23" customFormat="1" ht="15.6" hidden="1" customHeight="1">
      <c r="A807" s="33"/>
      <c r="B807" s="25"/>
      <c r="C807" s="25"/>
      <c r="D807" s="25"/>
      <c r="E807" s="32"/>
      <c r="F807" s="32"/>
      <c r="G807" s="34"/>
      <c r="J807" s="34"/>
      <c r="M807" s="25"/>
      <c r="N807" s="25"/>
      <c r="O807" s="25"/>
      <c r="P807" s="25"/>
      <c r="Q807" s="26"/>
      <c r="R807" s="27"/>
      <c r="S807" s="27"/>
      <c r="T807" s="27"/>
      <c r="U807" s="28"/>
      <c r="V807" s="29"/>
      <c r="W807" s="30"/>
    </row>
    <row r="808" spans="1:23" customFormat="1" ht="15.6" hidden="1" customHeight="1">
      <c r="A808" s="33"/>
      <c r="B808" s="25"/>
      <c r="C808" s="25"/>
      <c r="D808" s="25"/>
      <c r="E808" s="32"/>
      <c r="F808" s="32"/>
      <c r="G808" s="34"/>
      <c r="J808" s="34"/>
      <c r="M808" s="25"/>
      <c r="N808" s="25"/>
      <c r="O808" s="25"/>
      <c r="P808" s="25"/>
      <c r="Q808" s="26"/>
      <c r="R808" s="27"/>
      <c r="S808" s="27"/>
      <c r="T808" s="27"/>
      <c r="U808" s="28"/>
      <c r="V808" s="29"/>
      <c r="W808" s="30"/>
    </row>
    <row r="809" spans="1:23" customFormat="1" ht="15.6" hidden="1" customHeight="1">
      <c r="A809" s="33"/>
      <c r="B809" s="25"/>
      <c r="C809" s="25"/>
      <c r="D809" s="25"/>
      <c r="E809" s="32"/>
      <c r="F809" s="32"/>
      <c r="G809" s="34"/>
      <c r="J809" s="34"/>
      <c r="M809" s="25"/>
      <c r="N809" s="25"/>
      <c r="O809" s="25"/>
      <c r="P809" s="25"/>
      <c r="Q809" s="26"/>
      <c r="R809" s="27"/>
      <c r="S809" s="27"/>
      <c r="T809" s="27"/>
      <c r="U809" s="28"/>
      <c r="V809" s="29"/>
      <c r="W809" s="30"/>
    </row>
    <row r="810" spans="1:23" customFormat="1" ht="15.6" hidden="1" customHeight="1">
      <c r="A810" s="33"/>
      <c r="B810" s="25"/>
      <c r="C810" s="25"/>
      <c r="D810" s="25"/>
      <c r="E810" s="32"/>
      <c r="F810" s="32"/>
      <c r="G810" s="34"/>
      <c r="J810" s="34"/>
      <c r="M810" s="25"/>
      <c r="N810" s="25"/>
      <c r="O810" s="25"/>
      <c r="P810" s="25"/>
      <c r="Q810" s="26"/>
      <c r="R810" s="27"/>
      <c r="S810" s="27"/>
      <c r="T810" s="27"/>
      <c r="U810" s="28"/>
      <c r="V810" s="29"/>
      <c r="W810" s="30"/>
    </row>
    <row r="811" spans="1:23" customFormat="1" ht="15.6" hidden="1" customHeight="1">
      <c r="A811" s="33"/>
      <c r="B811" s="25"/>
      <c r="C811" s="25"/>
      <c r="D811" s="25"/>
      <c r="E811" s="32"/>
      <c r="F811" s="32"/>
      <c r="G811" s="34"/>
      <c r="J811" s="34"/>
      <c r="M811" s="25"/>
      <c r="N811" s="25"/>
      <c r="O811" s="25"/>
      <c r="P811" s="25"/>
      <c r="Q811" s="26"/>
      <c r="R811" s="27"/>
      <c r="S811" s="27"/>
      <c r="T811" s="27"/>
      <c r="U811" s="28"/>
      <c r="V811" s="29"/>
      <c r="W811" s="30"/>
    </row>
    <row r="812" spans="1:23" customFormat="1" ht="15.6" hidden="1" customHeight="1">
      <c r="A812" s="33"/>
      <c r="B812" s="25"/>
      <c r="C812" s="25"/>
      <c r="D812" s="25"/>
      <c r="E812" s="32"/>
      <c r="F812" s="32"/>
      <c r="G812" s="34"/>
      <c r="J812" s="34"/>
      <c r="M812" s="25"/>
      <c r="N812" s="25"/>
      <c r="O812" s="25"/>
      <c r="P812" s="25"/>
      <c r="Q812" s="26"/>
      <c r="R812" s="27"/>
      <c r="S812" s="27"/>
      <c r="T812" s="27"/>
      <c r="U812" s="28"/>
      <c r="V812" s="29"/>
      <c r="W812" s="30"/>
    </row>
    <row r="813" spans="1:23" customFormat="1" ht="15.6" hidden="1" customHeight="1">
      <c r="A813" s="33"/>
      <c r="B813" s="25"/>
      <c r="C813" s="25"/>
      <c r="D813" s="25"/>
      <c r="E813" s="32"/>
      <c r="F813" s="32"/>
      <c r="G813" s="34"/>
      <c r="J813" s="34"/>
      <c r="M813" s="25"/>
      <c r="N813" s="25"/>
      <c r="O813" s="25"/>
      <c r="P813" s="25"/>
      <c r="Q813" s="26"/>
      <c r="R813" s="27"/>
      <c r="S813" s="27"/>
      <c r="T813" s="27"/>
      <c r="U813" s="28"/>
      <c r="V813" s="29"/>
      <c r="W813" s="30"/>
    </row>
    <row r="814" spans="1:23" customFormat="1" ht="15.6" hidden="1" customHeight="1">
      <c r="A814" s="33"/>
      <c r="B814" s="25"/>
      <c r="C814" s="25"/>
      <c r="D814" s="25"/>
      <c r="E814" s="32"/>
      <c r="F814" s="32"/>
      <c r="G814" s="34"/>
      <c r="J814" s="34"/>
      <c r="M814" s="25"/>
      <c r="N814" s="25"/>
      <c r="O814" s="25"/>
      <c r="P814" s="25"/>
      <c r="Q814" s="26"/>
      <c r="R814" s="27"/>
      <c r="S814" s="27"/>
      <c r="T814" s="27"/>
      <c r="U814" s="28"/>
      <c r="V814" s="29"/>
      <c r="W814" s="30"/>
    </row>
    <row r="815" spans="1:23" customFormat="1" ht="15.6" hidden="1" customHeight="1">
      <c r="A815" s="33"/>
      <c r="B815" s="25"/>
      <c r="C815" s="25"/>
      <c r="D815" s="25"/>
      <c r="E815" s="32"/>
      <c r="F815" s="32"/>
      <c r="G815" s="34"/>
      <c r="J815" s="34"/>
      <c r="M815" s="25"/>
      <c r="N815" s="25"/>
      <c r="O815" s="25"/>
      <c r="P815" s="25"/>
      <c r="Q815" s="26"/>
      <c r="R815" s="27"/>
      <c r="S815" s="27"/>
      <c r="T815" s="27"/>
      <c r="U815" s="28"/>
      <c r="V815" s="29"/>
      <c r="W815" s="30"/>
    </row>
    <row r="816" spans="1:23" customFormat="1" ht="15.6" hidden="1" customHeight="1">
      <c r="A816" s="33"/>
      <c r="B816" s="25"/>
      <c r="C816" s="25"/>
      <c r="D816" s="25"/>
      <c r="E816" s="32"/>
      <c r="F816" s="32"/>
      <c r="G816" s="34"/>
      <c r="J816" s="34"/>
      <c r="M816" s="25"/>
      <c r="N816" s="25"/>
      <c r="O816" s="25"/>
      <c r="P816" s="25"/>
      <c r="Q816" s="26"/>
      <c r="R816" s="27"/>
      <c r="S816" s="27"/>
      <c r="T816" s="27"/>
      <c r="U816" s="28"/>
      <c r="V816" s="29"/>
      <c r="W816" s="30"/>
    </row>
    <row r="817" spans="1:23" customFormat="1" ht="15.6" hidden="1" customHeight="1">
      <c r="A817" s="33"/>
      <c r="B817" s="25"/>
      <c r="C817" s="25"/>
      <c r="D817" s="25"/>
      <c r="E817" s="32"/>
      <c r="F817" s="32"/>
      <c r="G817" s="34"/>
      <c r="J817" s="34"/>
      <c r="M817" s="25"/>
      <c r="N817" s="25"/>
      <c r="O817" s="25"/>
      <c r="P817" s="25"/>
      <c r="Q817" s="26"/>
      <c r="R817" s="27"/>
      <c r="S817" s="27"/>
      <c r="T817" s="27"/>
      <c r="U817" s="28"/>
      <c r="V817" s="29"/>
      <c r="W817" s="30"/>
    </row>
    <row r="818" spans="1:23" customFormat="1" ht="15.6" hidden="1" customHeight="1">
      <c r="A818" s="33"/>
      <c r="B818" s="25"/>
      <c r="C818" s="25"/>
      <c r="D818" s="25"/>
      <c r="E818" s="32"/>
      <c r="F818" s="32"/>
      <c r="G818" s="34"/>
      <c r="J818" s="34"/>
      <c r="M818" s="25"/>
      <c r="N818" s="25"/>
      <c r="O818" s="25"/>
      <c r="P818" s="25"/>
      <c r="Q818" s="26"/>
      <c r="R818" s="27"/>
      <c r="S818" s="27"/>
      <c r="T818" s="27"/>
      <c r="U818" s="28"/>
      <c r="V818" s="29"/>
      <c r="W818" s="30"/>
    </row>
    <row r="819" spans="1:23" customFormat="1" ht="15.6" hidden="1" customHeight="1">
      <c r="A819" s="33"/>
      <c r="B819" s="25"/>
      <c r="C819" s="25"/>
      <c r="D819" s="25"/>
      <c r="E819" s="32"/>
      <c r="F819" s="32"/>
      <c r="G819" s="34"/>
      <c r="J819" s="34"/>
      <c r="M819" s="25"/>
      <c r="N819" s="25"/>
      <c r="O819" s="25"/>
      <c r="P819" s="25"/>
      <c r="Q819" s="26"/>
      <c r="R819" s="27"/>
      <c r="S819" s="27"/>
      <c r="T819" s="27"/>
      <c r="U819" s="28"/>
      <c r="V819" s="29"/>
      <c r="W819" s="30"/>
    </row>
    <row r="820" spans="1:23" customFormat="1" ht="15.6" hidden="1" customHeight="1">
      <c r="A820" s="33"/>
      <c r="B820" s="25"/>
      <c r="C820" s="25"/>
      <c r="D820" s="25"/>
      <c r="E820" s="32"/>
      <c r="F820" s="32"/>
      <c r="G820" s="34"/>
      <c r="J820" s="34"/>
      <c r="M820" s="25"/>
      <c r="N820" s="25"/>
      <c r="O820" s="25"/>
      <c r="P820" s="25"/>
      <c r="Q820" s="26"/>
      <c r="R820" s="27"/>
      <c r="S820" s="27"/>
      <c r="T820" s="27"/>
      <c r="U820" s="28"/>
      <c r="V820" s="29"/>
      <c r="W820" s="30"/>
    </row>
    <row r="821" spans="1:23" customFormat="1" ht="15.6" hidden="1" customHeight="1">
      <c r="A821" s="33"/>
      <c r="B821" s="25"/>
      <c r="C821" s="25"/>
      <c r="D821" s="25"/>
      <c r="E821" s="32"/>
      <c r="F821" s="32"/>
      <c r="G821" s="34"/>
      <c r="J821" s="34"/>
      <c r="M821" s="25"/>
      <c r="N821" s="25"/>
      <c r="O821" s="25"/>
      <c r="P821" s="25"/>
      <c r="Q821" s="26"/>
      <c r="R821" s="27"/>
      <c r="S821" s="27"/>
      <c r="T821" s="27"/>
      <c r="U821" s="28"/>
      <c r="V821" s="29"/>
      <c r="W821" s="30"/>
    </row>
    <row r="822" spans="1:23" customFormat="1" ht="15.6" hidden="1" customHeight="1">
      <c r="A822" s="33"/>
      <c r="B822" s="25"/>
      <c r="C822" s="25"/>
      <c r="D822" s="25"/>
      <c r="E822" s="32"/>
      <c r="F822" s="32"/>
      <c r="G822" s="34"/>
      <c r="J822" s="34"/>
      <c r="M822" s="25"/>
      <c r="N822" s="25"/>
      <c r="O822" s="25"/>
      <c r="P822" s="25"/>
      <c r="Q822" s="26"/>
      <c r="R822" s="27"/>
      <c r="S822" s="27"/>
      <c r="T822" s="27"/>
      <c r="U822" s="28"/>
      <c r="V822" s="29"/>
      <c r="W822" s="30"/>
    </row>
    <row r="823" spans="1:23" customFormat="1" ht="15.6" hidden="1" customHeight="1">
      <c r="A823" s="33"/>
      <c r="B823" s="25"/>
      <c r="C823" s="25"/>
      <c r="D823" s="25"/>
      <c r="E823" s="32"/>
      <c r="F823" s="32"/>
      <c r="G823" s="34"/>
      <c r="J823" s="34"/>
      <c r="M823" s="25"/>
      <c r="N823" s="25"/>
      <c r="O823" s="25"/>
      <c r="P823" s="25"/>
      <c r="Q823" s="26"/>
      <c r="R823" s="27"/>
      <c r="S823" s="27"/>
      <c r="T823" s="27"/>
      <c r="U823" s="28"/>
      <c r="V823" s="29"/>
      <c r="W823" s="30"/>
    </row>
    <row r="824" spans="1:23" customFormat="1" ht="15.6" hidden="1" customHeight="1">
      <c r="A824" s="33"/>
      <c r="B824" s="25"/>
      <c r="C824" s="25"/>
      <c r="D824" s="25"/>
      <c r="E824" s="32"/>
      <c r="F824" s="32"/>
      <c r="G824" s="34"/>
      <c r="J824" s="34"/>
      <c r="M824" s="25"/>
      <c r="N824" s="25"/>
      <c r="O824" s="25"/>
      <c r="P824" s="25"/>
      <c r="Q824" s="26"/>
      <c r="R824" s="27"/>
      <c r="S824" s="27"/>
      <c r="T824" s="27"/>
      <c r="U824" s="28"/>
      <c r="V824" s="29"/>
      <c r="W824" s="30"/>
    </row>
    <row r="825" spans="1:23" customFormat="1" ht="15.6" hidden="1" customHeight="1">
      <c r="A825" s="33"/>
      <c r="B825" s="25"/>
      <c r="C825" s="25"/>
      <c r="D825" s="25"/>
      <c r="E825" s="32"/>
      <c r="F825" s="32"/>
      <c r="G825" s="34"/>
      <c r="J825" s="34"/>
      <c r="M825" s="25"/>
      <c r="N825" s="25"/>
      <c r="O825" s="25"/>
      <c r="P825" s="25"/>
      <c r="Q825" s="26"/>
      <c r="R825" s="27"/>
      <c r="S825" s="27"/>
      <c r="T825" s="27"/>
      <c r="U825" s="28"/>
      <c r="V825" s="29"/>
      <c r="W825" s="30"/>
    </row>
    <row r="826" spans="1:23" customFormat="1" ht="15.6" hidden="1" customHeight="1">
      <c r="A826" s="33"/>
      <c r="B826" s="25"/>
      <c r="C826" s="25"/>
      <c r="D826" s="25"/>
      <c r="E826" s="32"/>
      <c r="F826" s="32"/>
      <c r="G826" s="34"/>
      <c r="J826" s="34"/>
      <c r="M826" s="25"/>
      <c r="N826" s="25"/>
      <c r="O826" s="25"/>
      <c r="P826" s="25"/>
      <c r="Q826" s="26"/>
      <c r="R826" s="27"/>
      <c r="S826" s="27"/>
      <c r="T826" s="27"/>
      <c r="U826" s="28"/>
      <c r="V826" s="29"/>
      <c r="W826" s="30"/>
    </row>
    <row r="827" spans="1:23" customFormat="1" ht="15.6" hidden="1" customHeight="1">
      <c r="A827" s="33"/>
      <c r="B827" s="25"/>
      <c r="C827" s="25"/>
      <c r="D827" s="25"/>
      <c r="E827" s="32"/>
      <c r="F827" s="32"/>
      <c r="G827" s="34"/>
      <c r="J827" s="34"/>
      <c r="M827" s="25"/>
      <c r="N827" s="25"/>
      <c r="O827" s="25"/>
      <c r="P827" s="25"/>
      <c r="Q827" s="26"/>
      <c r="R827" s="27"/>
      <c r="S827" s="27"/>
      <c r="T827" s="27"/>
      <c r="U827" s="28"/>
      <c r="V827" s="29"/>
      <c r="W827" s="30"/>
    </row>
    <row r="828" spans="1:23" customFormat="1" ht="15.6" hidden="1" customHeight="1">
      <c r="A828" s="33"/>
      <c r="B828" s="25"/>
      <c r="C828" s="25"/>
      <c r="D828" s="25"/>
      <c r="E828" s="32"/>
      <c r="F828" s="32"/>
      <c r="G828" s="34"/>
      <c r="J828" s="34"/>
      <c r="M828" s="25"/>
      <c r="N828" s="25"/>
      <c r="O828" s="25"/>
      <c r="P828" s="25"/>
      <c r="Q828" s="26"/>
      <c r="R828" s="27"/>
      <c r="S828" s="27"/>
      <c r="T828" s="27"/>
      <c r="U828" s="28"/>
      <c r="V828" s="29"/>
      <c r="W828" s="30"/>
    </row>
    <row r="829" spans="1:23" customFormat="1" ht="15.6" hidden="1" customHeight="1">
      <c r="A829" s="33"/>
      <c r="B829" s="25"/>
      <c r="C829" s="25"/>
      <c r="D829" s="25"/>
      <c r="E829" s="32"/>
      <c r="F829" s="32"/>
      <c r="G829" s="34"/>
      <c r="J829" s="34"/>
      <c r="M829" s="25"/>
      <c r="N829" s="25"/>
      <c r="O829" s="25"/>
      <c r="P829" s="25"/>
      <c r="Q829" s="26"/>
      <c r="R829" s="27"/>
      <c r="S829" s="27"/>
      <c r="T829" s="27"/>
      <c r="U829" s="28"/>
      <c r="V829" s="29"/>
      <c r="W829" s="30"/>
    </row>
    <row r="830" spans="1:23" customFormat="1" ht="15.6" hidden="1" customHeight="1">
      <c r="A830" s="33"/>
      <c r="B830" s="25"/>
      <c r="C830" s="25"/>
      <c r="D830" s="25"/>
      <c r="E830" s="32"/>
      <c r="F830" s="32"/>
      <c r="G830" s="34"/>
      <c r="J830" s="34"/>
      <c r="M830" s="25"/>
      <c r="N830" s="25"/>
      <c r="O830" s="25"/>
      <c r="P830" s="25"/>
      <c r="Q830" s="26"/>
      <c r="R830" s="27"/>
      <c r="S830" s="27"/>
      <c r="T830" s="27"/>
      <c r="U830" s="28"/>
      <c r="V830" s="29"/>
      <c r="W830" s="30"/>
    </row>
    <row r="831" spans="1:23" customFormat="1" ht="15.6" hidden="1" customHeight="1">
      <c r="A831" s="33"/>
      <c r="B831" s="25"/>
      <c r="C831" s="25"/>
      <c r="D831" s="25"/>
      <c r="E831" s="32"/>
      <c r="F831" s="32"/>
      <c r="G831" s="34"/>
      <c r="J831" s="34"/>
      <c r="M831" s="25"/>
      <c r="N831" s="25"/>
      <c r="O831" s="25"/>
      <c r="P831" s="25"/>
      <c r="Q831" s="26"/>
      <c r="R831" s="27"/>
      <c r="S831" s="27"/>
      <c r="T831" s="27"/>
      <c r="U831" s="28"/>
      <c r="V831" s="29"/>
      <c r="W831" s="30"/>
    </row>
    <row r="832" spans="1:23" customFormat="1" ht="15.6" hidden="1" customHeight="1">
      <c r="A832" s="33"/>
      <c r="B832" s="25"/>
      <c r="C832" s="25"/>
      <c r="D832" s="25"/>
      <c r="E832" s="32"/>
      <c r="F832" s="32"/>
      <c r="G832" s="34"/>
      <c r="J832" s="34"/>
      <c r="M832" s="25"/>
      <c r="N832" s="25"/>
      <c r="O832" s="25"/>
      <c r="P832" s="25"/>
      <c r="Q832" s="26"/>
      <c r="R832" s="27"/>
      <c r="S832" s="27"/>
      <c r="T832" s="27"/>
      <c r="U832" s="28"/>
      <c r="V832" s="29"/>
      <c r="W832" s="30"/>
    </row>
    <row r="833" spans="1:23" customFormat="1" ht="15.6" hidden="1" customHeight="1">
      <c r="A833" s="33"/>
      <c r="B833" s="25"/>
      <c r="C833" s="25"/>
      <c r="D833" s="25"/>
      <c r="E833" s="32"/>
      <c r="F833" s="32"/>
      <c r="G833" s="34"/>
      <c r="J833" s="34"/>
      <c r="M833" s="25"/>
      <c r="N833" s="25"/>
      <c r="O833" s="25"/>
      <c r="P833" s="25"/>
      <c r="Q833" s="26"/>
      <c r="R833" s="27"/>
      <c r="S833" s="27"/>
      <c r="T833" s="27"/>
      <c r="U833" s="28"/>
      <c r="V833" s="29"/>
      <c r="W833" s="30"/>
    </row>
    <row r="834" spans="1:23" customFormat="1" ht="15.6" hidden="1" customHeight="1">
      <c r="A834" s="33"/>
      <c r="B834" s="25"/>
      <c r="C834" s="25"/>
      <c r="D834" s="25"/>
      <c r="E834" s="32"/>
      <c r="F834" s="32"/>
      <c r="G834" s="34"/>
      <c r="J834" s="34"/>
      <c r="M834" s="25"/>
      <c r="N834" s="25"/>
      <c r="O834" s="25"/>
      <c r="P834" s="25"/>
      <c r="Q834" s="26"/>
      <c r="R834" s="27"/>
      <c r="S834" s="27"/>
      <c r="T834" s="27"/>
      <c r="U834" s="28"/>
      <c r="V834" s="29"/>
      <c r="W834" s="30"/>
    </row>
    <row r="835" spans="1:23" customFormat="1" ht="15.6" hidden="1" customHeight="1">
      <c r="A835" s="33"/>
      <c r="B835" s="25"/>
      <c r="C835" s="25"/>
      <c r="D835" s="25"/>
      <c r="E835" s="32"/>
      <c r="F835" s="32"/>
      <c r="G835" s="34"/>
      <c r="J835" s="34"/>
      <c r="M835" s="25"/>
      <c r="N835" s="25"/>
      <c r="O835" s="25"/>
      <c r="P835" s="25"/>
      <c r="Q835" s="26"/>
      <c r="R835" s="27"/>
      <c r="S835" s="27"/>
      <c r="T835" s="27"/>
      <c r="U835" s="28"/>
      <c r="V835" s="29"/>
      <c r="W835" s="30"/>
    </row>
    <row r="836" spans="1:23" customFormat="1" ht="15.6" hidden="1" customHeight="1">
      <c r="A836" s="33"/>
      <c r="B836" s="25"/>
      <c r="C836" s="25"/>
      <c r="D836" s="25"/>
      <c r="E836" s="32"/>
      <c r="F836" s="32"/>
      <c r="G836" s="34"/>
      <c r="J836" s="34"/>
      <c r="M836" s="25"/>
      <c r="N836" s="25"/>
      <c r="O836" s="25"/>
      <c r="P836" s="25"/>
      <c r="Q836" s="26"/>
      <c r="R836" s="27"/>
      <c r="S836" s="27"/>
      <c r="T836" s="27"/>
      <c r="U836" s="28"/>
      <c r="V836" s="29"/>
      <c r="W836" s="30"/>
    </row>
    <row r="837" spans="1:23" customFormat="1" ht="15.6" hidden="1" customHeight="1">
      <c r="A837" s="33"/>
      <c r="B837" s="25"/>
      <c r="C837" s="25"/>
      <c r="D837" s="25"/>
      <c r="E837" s="32"/>
      <c r="F837" s="32"/>
      <c r="G837" s="34"/>
      <c r="J837" s="34"/>
      <c r="M837" s="25"/>
      <c r="N837" s="25"/>
      <c r="O837" s="25"/>
      <c r="P837" s="25"/>
      <c r="Q837" s="26"/>
      <c r="R837" s="27"/>
      <c r="S837" s="27"/>
      <c r="T837" s="27"/>
      <c r="U837" s="28"/>
      <c r="V837" s="29"/>
      <c r="W837" s="30"/>
    </row>
    <row r="838" spans="1:23" customFormat="1" ht="15.6" hidden="1" customHeight="1">
      <c r="A838" s="33"/>
      <c r="B838" s="25"/>
      <c r="C838" s="25"/>
      <c r="D838" s="25"/>
      <c r="E838" s="32"/>
      <c r="F838" s="32"/>
      <c r="G838" s="34"/>
      <c r="J838" s="34"/>
      <c r="M838" s="25"/>
      <c r="N838" s="25"/>
      <c r="O838" s="25"/>
      <c r="P838" s="25"/>
      <c r="Q838" s="26"/>
      <c r="R838" s="27"/>
      <c r="S838" s="27"/>
      <c r="T838" s="27"/>
      <c r="U838" s="28"/>
      <c r="V838" s="29"/>
      <c r="W838" s="30"/>
    </row>
    <row r="839" spans="1:23" customFormat="1" ht="15.6" hidden="1" customHeight="1">
      <c r="A839" s="33"/>
      <c r="B839" s="25"/>
      <c r="C839" s="25"/>
      <c r="D839" s="25"/>
      <c r="E839" s="32"/>
      <c r="F839" s="32"/>
      <c r="G839" s="34"/>
      <c r="J839" s="34"/>
      <c r="M839" s="25"/>
      <c r="N839" s="25"/>
      <c r="O839" s="25"/>
      <c r="P839" s="25"/>
      <c r="Q839" s="26"/>
      <c r="R839" s="27"/>
      <c r="S839" s="27"/>
      <c r="T839" s="27"/>
      <c r="U839" s="28"/>
      <c r="V839" s="29"/>
      <c r="W839" s="30"/>
    </row>
    <row r="840" spans="1:23" customFormat="1" ht="15.6" hidden="1" customHeight="1">
      <c r="A840" s="33"/>
      <c r="B840" s="25"/>
      <c r="C840" s="25"/>
      <c r="D840" s="25"/>
      <c r="E840" s="32"/>
      <c r="F840" s="32"/>
      <c r="G840" s="34"/>
      <c r="J840" s="34"/>
      <c r="M840" s="25"/>
      <c r="N840" s="25"/>
      <c r="O840" s="25"/>
      <c r="P840" s="25"/>
      <c r="Q840" s="26"/>
      <c r="R840" s="27"/>
      <c r="S840" s="27"/>
      <c r="T840" s="27"/>
      <c r="U840" s="28"/>
      <c r="V840" s="29"/>
      <c r="W840" s="30"/>
    </row>
    <row r="841" spans="1:23" customFormat="1" ht="15.6" hidden="1" customHeight="1">
      <c r="A841" s="33"/>
      <c r="B841" s="25"/>
      <c r="C841" s="25"/>
      <c r="D841" s="25"/>
      <c r="E841" s="32"/>
      <c r="F841" s="32"/>
      <c r="G841" s="34"/>
      <c r="J841" s="34"/>
      <c r="M841" s="25"/>
      <c r="N841" s="25"/>
      <c r="O841" s="25"/>
      <c r="P841" s="25"/>
      <c r="Q841" s="26"/>
      <c r="R841" s="27"/>
      <c r="S841" s="27"/>
      <c r="T841" s="27"/>
      <c r="U841" s="28"/>
      <c r="V841" s="29"/>
      <c r="W841" s="30"/>
    </row>
    <row r="842" spans="1:23" customFormat="1" ht="15.6" hidden="1" customHeight="1">
      <c r="A842" s="33"/>
      <c r="B842" s="25"/>
      <c r="C842" s="25"/>
      <c r="D842" s="25"/>
      <c r="E842" s="32"/>
      <c r="F842" s="32"/>
      <c r="G842" s="34"/>
      <c r="J842" s="34"/>
      <c r="M842" s="25"/>
      <c r="N842" s="25"/>
      <c r="O842" s="25"/>
      <c r="P842" s="25"/>
      <c r="Q842" s="26"/>
      <c r="R842" s="27"/>
      <c r="S842" s="27"/>
      <c r="T842" s="27"/>
      <c r="U842" s="28"/>
      <c r="V842" s="29"/>
      <c r="W842" s="30"/>
    </row>
    <row r="843" spans="1:23" customFormat="1" ht="15.6" hidden="1" customHeight="1">
      <c r="A843" s="33"/>
      <c r="B843" s="25"/>
      <c r="C843" s="25"/>
      <c r="D843" s="25"/>
      <c r="E843" s="32"/>
      <c r="F843" s="32"/>
      <c r="G843" s="34"/>
      <c r="J843" s="34"/>
      <c r="M843" s="25"/>
      <c r="N843" s="25"/>
      <c r="O843" s="25"/>
      <c r="P843" s="25"/>
      <c r="Q843" s="26"/>
      <c r="R843" s="27"/>
      <c r="S843" s="27"/>
      <c r="T843" s="27"/>
      <c r="U843" s="28"/>
      <c r="V843" s="29"/>
      <c r="W843" s="30"/>
    </row>
    <row r="844" spans="1:23" customFormat="1" ht="15.6" hidden="1" customHeight="1" thickBot="1">
      <c r="A844" s="54"/>
      <c r="B844" s="44"/>
      <c r="C844" s="44"/>
      <c r="D844" s="44"/>
      <c r="E844" s="65"/>
      <c r="F844" s="65"/>
      <c r="G844" s="66"/>
      <c r="H844" s="67"/>
      <c r="I844" s="67"/>
      <c r="J844" s="66"/>
      <c r="K844" s="67"/>
      <c r="L844" s="67"/>
      <c r="M844" s="44"/>
      <c r="N844" s="44"/>
      <c r="O844" s="44"/>
      <c r="P844" s="44"/>
      <c r="Q844" s="45"/>
      <c r="R844" s="46"/>
      <c r="S844" s="46"/>
      <c r="T844" s="46"/>
      <c r="U844" s="47"/>
      <c r="V844" s="48"/>
      <c r="W844" s="30"/>
    </row>
    <row r="845" spans="1:23" customFormat="1" ht="15.6" hidden="1" customHeight="1">
      <c r="A845" s="10" t="s">
        <v>205</v>
      </c>
      <c r="B845" s="11"/>
      <c r="C845" s="11"/>
      <c r="D845" s="11"/>
      <c r="E845" s="11"/>
      <c r="F845" s="11"/>
      <c r="G845" s="11"/>
      <c r="H845" s="11"/>
      <c r="I845" s="11"/>
      <c r="J845" s="11"/>
      <c r="K845" s="11"/>
      <c r="L845" s="11"/>
      <c r="M845" s="11"/>
      <c r="N845" s="11"/>
      <c r="O845" s="11"/>
      <c r="P845" s="11"/>
      <c r="Q845" s="12" t="s">
        <v>20</v>
      </c>
      <c r="R845" s="13" t="s">
        <v>206</v>
      </c>
      <c r="S845" s="13"/>
      <c r="T845" s="13" t="s">
        <v>15</v>
      </c>
      <c r="U845" s="14"/>
      <c r="V845" s="15" t="s">
        <v>207</v>
      </c>
      <c r="W845" s="16"/>
    </row>
    <row r="846" spans="1:23" customFormat="1" ht="15.6" hidden="1" customHeight="1" thickBot="1">
      <c r="A846" s="18" t="s">
        <v>211</v>
      </c>
      <c r="C846" t="s">
        <v>439</v>
      </c>
      <c r="H846" t="s">
        <v>213</v>
      </c>
      <c r="N846" s="890" t="s">
        <v>214</v>
      </c>
      <c r="O846" s="890"/>
      <c r="P846" t="s">
        <v>215</v>
      </c>
      <c r="Q846" s="19">
        <f>SUM(R846,T846,V846)</f>
        <v>26339</v>
      </c>
      <c r="R846" s="20">
        <f>INT(SUM(R847:R889))</f>
        <v>0</v>
      </c>
      <c r="S846" s="20">
        <f>INT(SUM(S847:S889))</f>
        <v>0</v>
      </c>
      <c r="T846" s="20">
        <f>INT(SUM(T847:T889))</f>
        <v>26339</v>
      </c>
      <c r="U846" s="21">
        <f>INT(SUM(U847:U889))</f>
        <v>0</v>
      </c>
      <c r="V846" s="22">
        <f>INT(SUM(V847:V889))</f>
        <v>0</v>
      </c>
      <c r="W846" s="23"/>
    </row>
    <row r="847" spans="1:23" customFormat="1" ht="15.6" hidden="1" customHeight="1" thickTop="1">
      <c r="A847" s="24"/>
      <c r="B847" s="25"/>
      <c r="C847" s="25"/>
      <c r="D847" s="25"/>
      <c r="E847" s="25"/>
      <c r="F847" s="25"/>
      <c r="G847" s="25"/>
      <c r="H847" s="25"/>
      <c r="I847" s="25"/>
      <c r="J847" s="25"/>
      <c r="K847" s="25"/>
      <c r="L847" s="25"/>
      <c r="M847" s="25"/>
      <c r="N847" s="25"/>
      <c r="O847" s="25"/>
      <c r="P847" s="25"/>
      <c r="Q847" s="26"/>
      <c r="R847" s="27"/>
      <c r="S847" s="27"/>
      <c r="T847" s="27"/>
      <c r="U847" s="28"/>
      <c r="V847" s="29"/>
      <c r="W847" s="30"/>
    </row>
    <row r="848" spans="1:23" customFormat="1" ht="15.6" hidden="1" customHeight="1">
      <c r="A848" s="33" t="s">
        <v>305</v>
      </c>
      <c r="B848" s="25" t="s">
        <v>397</v>
      </c>
      <c r="C848" s="25"/>
      <c r="D848" s="25"/>
      <c r="E848" s="25"/>
      <c r="F848" s="25"/>
      <c r="G848" s="25"/>
      <c r="H848" s="25"/>
      <c r="I848" s="25"/>
      <c r="J848" s="25"/>
      <c r="K848" s="25"/>
      <c r="L848" s="25"/>
      <c r="M848" s="25"/>
      <c r="N848" s="25"/>
      <c r="O848" s="25"/>
      <c r="P848" s="25"/>
      <c r="Q848" s="26"/>
      <c r="R848" s="27"/>
      <c r="S848" s="27"/>
      <c r="T848" s="27"/>
      <c r="U848" s="28"/>
      <c r="V848" s="29"/>
      <c r="W848" s="30"/>
    </row>
    <row r="849" spans="1:23" customFormat="1" ht="15.6" hidden="1" customHeight="1">
      <c r="A849" s="33"/>
      <c r="B849" s="25" t="s">
        <v>199</v>
      </c>
      <c r="C849" s="25"/>
      <c r="D849" s="25"/>
      <c r="E849" s="893">
        <v>125427</v>
      </c>
      <c r="F849" s="893"/>
      <c r="G849" s="893"/>
      <c r="H849" s="34" t="s">
        <v>228</v>
      </c>
      <c r="I849" s="891">
        <v>0.1</v>
      </c>
      <c r="J849" s="891"/>
      <c r="K849" t="s">
        <v>16</v>
      </c>
      <c r="L849" s="25"/>
      <c r="M849" s="25"/>
      <c r="N849" s="25"/>
      <c r="O849" s="25"/>
      <c r="P849" s="25"/>
      <c r="Q849" s="26">
        <f>SUM(R849:V849)</f>
        <v>12542.7</v>
      </c>
      <c r="R849" s="27"/>
      <c r="S849" s="27"/>
      <c r="T849" s="27">
        <f>ROUND(E849*I849,1)</f>
        <v>12542.7</v>
      </c>
      <c r="U849" s="28"/>
      <c r="V849" s="29"/>
      <c r="W849" s="30"/>
    </row>
    <row r="850" spans="1:23" customFormat="1" ht="15.6" hidden="1" customHeight="1">
      <c r="A850" s="33"/>
      <c r="B850" s="25"/>
      <c r="C850" s="25"/>
      <c r="D850" s="25"/>
      <c r="E850" s="32"/>
      <c r="F850" s="34"/>
      <c r="I850" s="32"/>
      <c r="J850" s="34"/>
      <c r="M850" s="25"/>
      <c r="N850" s="25"/>
      <c r="O850" s="25"/>
      <c r="P850" s="25"/>
      <c r="Q850" s="26"/>
      <c r="R850" s="27"/>
      <c r="S850" s="27"/>
      <c r="T850" s="27"/>
      <c r="U850" s="28"/>
      <c r="V850" s="29"/>
      <c r="W850" s="30"/>
    </row>
    <row r="851" spans="1:23" customFormat="1" ht="15.6" hidden="1" customHeight="1">
      <c r="A851" s="33" t="s">
        <v>341</v>
      </c>
      <c r="B851" s="25" t="s">
        <v>440</v>
      </c>
      <c r="C851" s="25"/>
      <c r="D851" s="25"/>
      <c r="E851" s="25"/>
      <c r="F851" s="34"/>
      <c r="I851" s="32"/>
      <c r="J851" s="32"/>
      <c r="M851" s="25"/>
      <c r="N851" s="25"/>
      <c r="O851" s="25"/>
      <c r="P851" s="25"/>
      <c r="Q851" s="26"/>
      <c r="R851" s="27"/>
      <c r="S851" s="27"/>
      <c r="T851" s="27"/>
      <c r="U851" s="28"/>
      <c r="V851" s="29"/>
      <c r="W851" s="30"/>
    </row>
    <row r="852" spans="1:23" customFormat="1" ht="15.6" hidden="1" customHeight="1">
      <c r="A852" s="33"/>
      <c r="B852" s="25" t="s">
        <v>199</v>
      </c>
      <c r="C852" s="25"/>
      <c r="D852" s="25"/>
      <c r="E852" s="893">
        <v>125427</v>
      </c>
      <c r="F852" s="893"/>
      <c r="G852" s="893"/>
      <c r="H852" s="34" t="s">
        <v>228</v>
      </c>
      <c r="I852" s="891">
        <v>0.11</v>
      </c>
      <c r="J852" s="891"/>
      <c r="K852" t="s">
        <v>16</v>
      </c>
      <c r="L852" s="25"/>
      <c r="M852" s="25"/>
      <c r="N852" s="25"/>
      <c r="O852" s="25"/>
      <c r="P852" s="25"/>
      <c r="Q852" s="26">
        <f>SUM(R852:V852)</f>
        <v>13797</v>
      </c>
      <c r="R852" s="27"/>
      <c r="S852" s="27"/>
      <c r="T852" s="27">
        <f>ROUND(E852*I852,1)</f>
        <v>13797</v>
      </c>
      <c r="U852" s="28"/>
      <c r="V852" s="29"/>
      <c r="W852" s="30"/>
    </row>
    <row r="853" spans="1:23" customFormat="1" ht="15.6" hidden="1" customHeight="1">
      <c r="A853" s="33"/>
      <c r="B853" s="25"/>
      <c r="C853" s="25"/>
      <c r="F853" s="25"/>
      <c r="G853" s="25"/>
      <c r="I853" s="25"/>
      <c r="J853" s="25"/>
      <c r="K853" s="25"/>
      <c r="M853" s="25"/>
      <c r="N853" s="25"/>
      <c r="O853" s="25"/>
      <c r="P853" s="25"/>
      <c r="Q853" s="26"/>
      <c r="R853" s="27"/>
      <c r="S853" s="27"/>
      <c r="T853" s="27"/>
      <c r="U853" s="28"/>
      <c r="V853" s="29"/>
      <c r="W853" s="30"/>
    </row>
    <row r="854" spans="1:23" customFormat="1" ht="15.6" hidden="1" customHeight="1">
      <c r="A854" s="33"/>
      <c r="B854" s="25"/>
      <c r="C854" s="25"/>
      <c r="F854" s="25"/>
      <c r="G854" s="25"/>
      <c r="I854" s="25"/>
      <c r="J854" s="25"/>
      <c r="K854" s="25"/>
      <c r="M854" s="25"/>
      <c r="N854" s="25"/>
      <c r="O854" s="25"/>
      <c r="P854" s="25"/>
      <c r="Q854" s="26"/>
      <c r="R854" s="27"/>
      <c r="S854" s="27"/>
      <c r="T854" s="27"/>
      <c r="U854" s="28"/>
      <c r="V854" s="29"/>
      <c r="W854" s="30"/>
    </row>
    <row r="855" spans="1:23" customFormat="1" ht="15.6" hidden="1" customHeight="1">
      <c r="A855" s="33"/>
      <c r="B855" s="25"/>
      <c r="C855" s="25"/>
      <c r="F855" s="25"/>
      <c r="G855" s="25"/>
      <c r="I855" s="25"/>
      <c r="J855" s="25"/>
      <c r="K855" s="25"/>
      <c r="M855" s="25"/>
      <c r="N855" s="25"/>
      <c r="O855" s="25"/>
      <c r="P855" s="25"/>
      <c r="Q855" s="26"/>
      <c r="R855" s="27"/>
      <c r="S855" s="27"/>
      <c r="T855" s="27"/>
      <c r="U855" s="28"/>
      <c r="V855" s="29"/>
      <c r="W855" s="30"/>
    </row>
    <row r="856" spans="1:23" customFormat="1" ht="15.6" hidden="1" customHeight="1">
      <c r="A856" s="33"/>
      <c r="B856" s="25"/>
      <c r="C856" s="25"/>
      <c r="D856" s="25"/>
      <c r="E856" s="32"/>
      <c r="F856" s="25"/>
      <c r="G856" s="25"/>
      <c r="I856" s="25"/>
      <c r="J856" s="25"/>
      <c r="K856" s="25"/>
      <c r="M856" s="25"/>
      <c r="N856" s="25"/>
      <c r="O856" s="25"/>
      <c r="P856" s="25"/>
      <c r="Q856" s="26"/>
      <c r="R856" s="27"/>
      <c r="S856" s="27"/>
      <c r="T856" s="27"/>
      <c r="U856" s="28"/>
      <c r="V856" s="29"/>
      <c r="W856" s="30"/>
    </row>
    <row r="857" spans="1:23" customFormat="1" ht="15.6" hidden="1" customHeight="1">
      <c r="A857" s="33"/>
      <c r="B857" s="25"/>
      <c r="C857" s="25"/>
      <c r="D857" s="25"/>
      <c r="E857" s="32"/>
      <c r="F857" s="32"/>
      <c r="G857" s="34"/>
      <c r="J857" s="34"/>
      <c r="M857" s="25"/>
      <c r="N857" s="25"/>
      <c r="O857" s="25"/>
      <c r="P857" s="25"/>
      <c r="Q857" s="26"/>
      <c r="R857" s="27"/>
      <c r="S857" s="27"/>
      <c r="T857" s="27"/>
      <c r="U857" s="28"/>
      <c r="V857" s="29"/>
      <c r="W857" s="30"/>
    </row>
    <row r="858" spans="1:23" customFormat="1" ht="15.6" hidden="1" customHeight="1">
      <c r="A858" s="33"/>
      <c r="B858" s="25"/>
      <c r="C858" s="25"/>
      <c r="D858" s="25"/>
      <c r="E858" s="32"/>
      <c r="F858" s="32"/>
      <c r="G858" s="34"/>
      <c r="J858" s="34"/>
      <c r="M858" s="25"/>
      <c r="N858" s="25"/>
      <c r="O858" s="25"/>
      <c r="P858" s="25"/>
      <c r="Q858" s="26"/>
      <c r="R858" s="27"/>
      <c r="S858" s="27"/>
      <c r="T858" s="27"/>
      <c r="U858" s="28"/>
      <c r="V858" s="29"/>
      <c r="W858" s="30"/>
    </row>
    <row r="859" spans="1:23" customFormat="1" ht="15.6" hidden="1" customHeight="1">
      <c r="A859" s="33"/>
      <c r="B859" s="25"/>
      <c r="C859" s="25"/>
      <c r="D859" s="25"/>
      <c r="E859" s="32"/>
      <c r="F859" s="32"/>
      <c r="G859" s="34"/>
      <c r="J859" s="34"/>
      <c r="M859" s="25"/>
      <c r="N859" s="25"/>
      <c r="O859" s="25"/>
      <c r="P859" s="25"/>
      <c r="Q859" s="26"/>
      <c r="R859" s="27"/>
      <c r="S859" s="27"/>
      <c r="T859" s="27"/>
      <c r="U859" s="28"/>
      <c r="V859" s="29"/>
      <c r="W859" s="30"/>
    </row>
    <row r="860" spans="1:23" customFormat="1" ht="15.6" hidden="1" customHeight="1">
      <c r="A860" s="33"/>
      <c r="B860" s="25"/>
      <c r="C860" s="25"/>
      <c r="D860" s="25"/>
      <c r="E860" s="32"/>
      <c r="F860" s="32"/>
      <c r="G860" s="34"/>
      <c r="J860" s="34"/>
      <c r="M860" s="25"/>
      <c r="N860" s="25"/>
      <c r="O860" s="25"/>
      <c r="P860" s="25"/>
      <c r="Q860" s="26"/>
      <c r="R860" s="27"/>
      <c r="S860" s="27"/>
      <c r="T860" s="27"/>
      <c r="U860" s="28"/>
      <c r="V860" s="29"/>
      <c r="W860" s="30"/>
    </row>
    <row r="861" spans="1:23" customFormat="1" ht="15.6" hidden="1" customHeight="1">
      <c r="A861" s="33"/>
      <c r="B861" s="25"/>
      <c r="C861" s="25"/>
      <c r="D861" s="25"/>
      <c r="E861" s="32"/>
      <c r="F861" s="32"/>
      <c r="G861" s="34"/>
      <c r="J861" s="34"/>
      <c r="M861" s="25"/>
      <c r="N861" s="25"/>
      <c r="O861" s="25"/>
      <c r="P861" s="25"/>
      <c r="Q861" s="26"/>
      <c r="R861" s="27"/>
      <c r="S861" s="27"/>
      <c r="T861" s="27"/>
      <c r="U861" s="28"/>
      <c r="V861" s="29"/>
      <c r="W861" s="30"/>
    </row>
    <row r="862" spans="1:23" customFormat="1" ht="15.6" hidden="1" customHeight="1">
      <c r="A862" s="33"/>
      <c r="B862" s="25"/>
      <c r="C862" s="25"/>
      <c r="D862" s="25"/>
      <c r="E862" s="32"/>
      <c r="F862" s="32"/>
      <c r="G862" s="34"/>
      <c r="J862" s="34"/>
      <c r="M862" s="25"/>
      <c r="N862" s="25"/>
      <c r="O862" s="25"/>
      <c r="P862" s="25"/>
      <c r="Q862" s="26"/>
      <c r="R862" s="27"/>
      <c r="S862" s="27"/>
      <c r="T862" s="27"/>
      <c r="U862" s="28"/>
      <c r="V862" s="29"/>
      <c r="W862" s="30"/>
    </row>
    <row r="863" spans="1:23" customFormat="1" ht="15.6" hidden="1" customHeight="1">
      <c r="A863" s="33"/>
      <c r="B863" s="25"/>
      <c r="C863" s="25"/>
      <c r="D863" s="25"/>
      <c r="E863" s="32"/>
      <c r="F863" s="32"/>
      <c r="G863" s="34"/>
      <c r="J863" s="34"/>
      <c r="M863" s="25"/>
      <c r="N863" s="25"/>
      <c r="O863" s="25"/>
      <c r="P863" s="25"/>
      <c r="Q863" s="26"/>
      <c r="R863" s="27"/>
      <c r="S863" s="27"/>
      <c r="T863" s="27"/>
      <c r="U863" s="28"/>
      <c r="V863" s="29"/>
      <c r="W863" s="30"/>
    </row>
    <row r="864" spans="1:23" customFormat="1" ht="15.6" hidden="1" customHeight="1">
      <c r="A864" s="33"/>
      <c r="B864" s="25"/>
      <c r="C864" s="25"/>
      <c r="D864" s="25"/>
      <c r="E864" s="32"/>
      <c r="F864" s="32"/>
      <c r="G864" s="34"/>
      <c r="J864" s="34"/>
      <c r="M864" s="25"/>
      <c r="N864" s="25"/>
      <c r="O864" s="25"/>
      <c r="P864" s="25"/>
      <c r="Q864" s="26"/>
      <c r="R864" s="27"/>
      <c r="S864" s="27"/>
      <c r="T864" s="27"/>
      <c r="U864" s="28"/>
      <c r="V864" s="29"/>
      <c r="W864" s="30"/>
    </row>
    <row r="865" spans="1:23" customFormat="1" ht="15.6" hidden="1" customHeight="1">
      <c r="A865" s="33"/>
      <c r="B865" s="25"/>
      <c r="C865" s="25"/>
      <c r="D865" s="25"/>
      <c r="E865" s="32"/>
      <c r="F865" s="32"/>
      <c r="G865" s="34"/>
      <c r="J865" s="34"/>
      <c r="M865" s="25"/>
      <c r="N865" s="25"/>
      <c r="O865" s="25"/>
      <c r="P865" s="25"/>
      <c r="Q865" s="26"/>
      <c r="R865" s="27"/>
      <c r="S865" s="27"/>
      <c r="T865" s="27"/>
      <c r="U865" s="28"/>
      <c r="V865" s="29"/>
      <c r="W865" s="30"/>
    </row>
    <row r="866" spans="1:23" customFormat="1" ht="15.6" hidden="1" customHeight="1">
      <c r="A866" s="33"/>
      <c r="B866" s="25"/>
      <c r="C866" s="25"/>
      <c r="D866" s="25"/>
      <c r="E866" s="32"/>
      <c r="F866" s="32"/>
      <c r="G866" s="34"/>
      <c r="J866" s="34"/>
      <c r="M866" s="25"/>
      <c r="N866" s="25"/>
      <c r="O866" s="25"/>
      <c r="P866" s="25"/>
      <c r="Q866" s="26"/>
      <c r="R866" s="27"/>
      <c r="S866" s="27"/>
      <c r="T866" s="27"/>
      <c r="U866" s="28"/>
      <c r="V866" s="29"/>
      <c r="W866" s="30"/>
    </row>
    <row r="867" spans="1:23" customFormat="1" ht="15.6" hidden="1" customHeight="1">
      <c r="A867" s="33"/>
      <c r="B867" s="25"/>
      <c r="C867" s="25"/>
      <c r="D867" s="25"/>
      <c r="E867" s="32"/>
      <c r="F867" s="32"/>
      <c r="G867" s="34"/>
      <c r="J867" s="34"/>
      <c r="M867" s="25"/>
      <c r="N867" s="25"/>
      <c r="O867" s="25"/>
      <c r="P867" s="25"/>
      <c r="Q867" s="26"/>
      <c r="R867" s="27"/>
      <c r="S867" s="27"/>
      <c r="T867" s="27"/>
      <c r="U867" s="28"/>
      <c r="V867" s="29"/>
      <c r="W867" s="30"/>
    </row>
    <row r="868" spans="1:23" customFormat="1" ht="15.6" hidden="1" customHeight="1">
      <c r="A868" s="33"/>
      <c r="B868" s="25"/>
      <c r="C868" s="25"/>
      <c r="D868" s="25"/>
      <c r="E868" s="32"/>
      <c r="F868" s="32"/>
      <c r="G868" s="34"/>
      <c r="J868" s="34"/>
      <c r="M868" s="25"/>
      <c r="N868" s="25"/>
      <c r="O868" s="25"/>
      <c r="P868" s="25"/>
      <c r="Q868" s="26"/>
      <c r="R868" s="27"/>
      <c r="S868" s="27"/>
      <c r="T868" s="27"/>
      <c r="U868" s="28"/>
      <c r="V868" s="29"/>
      <c r="W868" s="30"/>
    </row>
    <row r="869" spans="1:23" customFormat="1" ht="15.6" hidden="1" customHeight="1">
      <c r="A869" s="33"/>
      <c r="B869" s="25"/>
      <c r="C869" s="25"/>
      <c r="D869" s="25"/>
      <c r="E869" s="32"/>
      <c r="F869" s="32"/>
      <c r="G869" s="34"/>
      <c r="J869" s="34"/>
      <c r="M869" s="25"/>
      <c r="N869" s="25"/>
      <c r="O869" s="25"/>
      <c r="P869" s="25"/>
      <c r="Q869" s="26"/>
      <c r="R869" s="27"/>
      <c r="S869" s="27"/>
      <c r="T869" s="27"/>
      <c r="U869" s="28"/>
      <c r="V869" s="29"/>
      <c r="W869" s="30"/>
    </row>
    <row r="870" spans="1:23" customFormat="1" ht="15.6" hidden="1" customHeight="1">
      <c r="A870" s="33"/>
      <c r="B870" s="25"/>
      <c r="C870" s="25"/>
      <c r="D870" s="25"/>
      <c r="E870" s="32"/>
      <c r="F870" s="32"/>
      <c r="G870" s="34"/>
      <c r="J870" s="34"/>
      <c r="M870" s="25"/>
      <c r="N870" s="25"/>
      <c r="O870" s="25"/>
      <c r="P870" s="25"/>
      <c r="Q870" s="26"/>
      <c r="R870" s="27"/>
      <c r="S870" s="27"/>
      <c r="T870" s="27"/>
      <c r="U870" s="28"/>
      <c r="V870" s="29"/>
      <c r="W870" s="30"/>
    </row>
    <row r="871" spans="1:23" customFormat="1" ht="15.6" hidden="1" customHeight="1">
      <c r="A871" s="33"/>
      <c r="B871" s="25"/>
      <c r="C871" s="25"/>
      <c r="D871" s="25"/>
      <c r="E871" s="32"/>
      <c r="F871" s="32"/>
      <c r="G871" s="34"/>
      <c r="J871" s="34"/>
      <c r="M871" s="25"/>
      <c r="N871" s="25"/>
      <c r="O871" s="25"/>
      <c r="P871" s="25"/>
      <c r="Q871" s="26"/>
      <c r="R871" s="27"/>
      <c r="S871" s="27"/>
      <c r="T871" s="27"/>
      <c r="U871" s="28"/>
      <c r="V871" s="29"/>
      <c r="W871" s="30"/>
    </row>
    <row r="872" spans="1:23" customFormat="1" ht="15.6" hidden="1" customHeight="1">
      <c r="A872" s="33"/>
      <c r="B872" s="25"/>
      <c r="C872" s="25"/>
      <c r="D872" s="25"/>
      <c r="E872" s="32"/>
      <c r="F872" s="32"/>
      <c r="G872" s="34"/>
      <c r="J872" s="34"/>
      <c r="M872" s="25"/>
      <c r="N872" s="25"/>
      <c r="O872" s="25"/>
      <c r="P872" s="25"/>
      <c r="Q872" s="26"/>
      <c r="R872" s="27"/>
      <c r="S872" s="27"/>
      <c r="T872" s="27"/>
      <c r="U872" s="28"/>
      <c r="V872" s="29"/>
      <c r="W872" s="30"/>
    </row>
    <row r="873" spans="1:23" customFormat="1" ht="15.6" hidden="1" customHeight="1">
      <c r="A873" s="33"/>
      <c r="B873" s="25"/>
      <c r="C873" s="25"/>
      <c r="D873" s="25"/>
      <c r="E873" s="32"/>
      <c r="F873" s="32"/>
      <c r="G873" s="34"/>
      <c r="J873" s="34"/>
      <c r="M873" s="25"/>
      <c r="N873" s="25"/>
      <c r="O873" s="25"/>
      <c r="P873" s="25"/>
      <c r="Q873" s="26"/>
      <c r="R873" s="27"/>
      <c r="S873" s="27"/>
      <c r="T873" s="27"/>
      <c r="U873" s="28"/>
      <c r="V873" s="29"/>
      <c r="W873" s="30"/>
    </row>
    <row r="874" spans="1:23" customFormat="1" ht="15.6" hidden="1" customHeight="1">
      <c r="A874" s="33"/>
      <c r="B874" s="25"/>
      <c r="C874" s="25"/>
      <c r="D874" s="25"/>
      <c r="E874" s="32"/>
      <c r="F874" s="32"/>
      <c r="G874" s="34"/>
      <c r="J874" s="34"/>
      <c r="M874" s="25"/>
      <c r="N874" s="25"/>
      <c r="O874" s="25"/>
      <c r="P874" s="25"/>
      <c r="Q874" s="26"/>
      <c r="R874" s="27"/>
      <c r="S874" s="27"/>
      <c r="T874" s="27"/>
      <c r="U874" s="28"/>
      <c r="V874" s="29"/>
      <c r="W874" s="30"/>
    </row>
    <row r="875" spans="1:23" customFormat="1" ht="15.6" hidden="1" customHeight="1">
      <c r="A875" s="33"/>
      <c r="B875" s="25"/>
      <c r="C875" s="25"/>
      <c r="D875" s="25"/>
      <c r="E875" s="32"/>
      <c r="F875" s="32"/>
      <c r="G875" s="34"/>
      <c r="J875" s="34"/>
      <c r="M875" s="25"/>
      <c r="N875" s="25"/>
      <c r="O875" s="25"/>
      <c r="P875" s="25"/>
      <c r="Q875" s="26"/>
      <c r="R875" s="27"/>
      <c r="S875" s="27"/>
      <c r="T875" s="27"/>
      <c r="U875" s="28"/>
      <c r="V875" s="29"/>
      <c r="W875" s="30"/>
    </row>
    <row r="876" spans="1:23" customFormat="1" ht="15.6" hidden="1" customHeight="1">
      <c r="A876" s="33"/>
      <c r="B876" s="25"/>
      <c r="C876" s="25"/>
      <c r="D876" s="25"/>
      <c r="E876" s="32"/>
      <c r="F876" s="32"/>
      <c r="G876" s="34"/>
      <c r="J876" s="34"/>
      <c r="M876" s="25"/>
      <c r="N876" s="25"/>
      <c r="O876" s="25"/>
      <c r="P876" s="25"/>
      <c r="Q876" s="26"/>
      <c r="R876" s="27"/>
      <c r="S876" s="27"/>
      <c r="T876" s="27"/>
      <c r="U876" s="28"/>
      <c r="V876" s="29"/>
      <c r="W876" s="30"/>
    </row>
    <row r="877" spans="1:23" customFormat="1" ht="15.6" hidden="1" customHeight="1">
      <c r="A877" s="33"/>
      <c r="B877" s="25"/>
      <c r="C877" s="25"/>
      <c r="D877" s="25"/>
      <c r="E877" s="32"/>
      <c r="F877" s="32"/>
      <c r="G877" s="34"/>
      <c r="J877" s="34"/>
      <c r="M877" s="25"/>
      <c r="N877" s="25"/>
      <c r="O877" s="25"/>
      <c r="P877" s="25"/>
      <c r="Q877" s="26"/>
      <c r="R877" s="27"/>
      <c r="S877" s="27"/>
      <c r="T877" s="27"/>
      <c r="U877" s="28"/>
      <c r="V877" s="29"/>
      <c r="W877" s="30"/>
    </row>
    <row r="878" spans="1:23" customFormat="1" ht="15.6" hidden="1" customHeight="1">
      <c r="A878" s="33"/>
      <c r="B878" s="25"/>
      <c r="C878" s="25"/>
      <c r="D878" s="25"/>
      <c r="E878" s="32"/>
      <c r="F878" s="32"/>
      <c r="G878" s="34"/>
      <c r="J878" s="34"/>
      <c r="M878" s="25"/>
      <c r="N878" s="25"/>
      <c r="O878" s="25"/>
      <c r="P878" s="25"/>
      <c r="Q878" s="26"/>
      <c r="R878" s="27"/>
      <c r="S878" s="27"/>
      <c r="T878" s="27"/>
      <c r="U878" s="28"/>
      <c r="V878" s="29"/>
      <c r="W878" s="30"/>
    </row>
    <row r="879" spans="1:23" customFormat="1" ht="15.6" hidden="1" customHeight="1">
      <c r="A879" s="33"/>
      <c r="B879" s="25"/>
      <c r="C879" s="25"/>
      <c r="D879" s="25"/>
      <c r="E879" s="32"/>
      <c r="F879" s="32"/>
      <c r="G879" s="34"/>
      <c r="J879" s="34"/>
      <c r="M879" s="25"/>
      <c r="N879" s="25"/>
      <c r="O879" s="25"/>
      <c r="P879" s="25"/>
      <c r="Q879" s="26"/>
      <c r="R879" s="27"/>
      <c r="S879" s="27"/>
      <c r="T879" s="27"/>
      <c r="U879" s="28"/>
      <c r="V879" s="29"/>
      <c r="W879" s="30"/>
    </row>
    <row r="880" spans="1:23" customFormat="1" ht="15.6" hidden="1" customHeight="1">
      <c r="A880" s="33"/>
      <c r="B880" s="25"/>
      <c r="C880" s="25"/>
      <c r="D880" s="25"/>
      <c r="E880" s="32"/>
      <c r="F880" s="32"/>
      <c r="G880" s="34"/>
      <c r="J880" s="34"/>
      <c r="M880" s="25"/>
      <c r="N880" s="25"/>
      <c r="O880" s="25"/>
      <c r="P880" s="25"/>
      <c r="Q880" s="26"/>
      <c r="R880" s="27"/>
      <c r="S880" s="27"/>
      <c r="T880" s="27"/>
      <c r="U880" s="28"/>
      <c r="V880" s="29"/>
      <c r="W880" s="30"/>
    </row>
    <row r="881" spans="1:24" customFormat="1" ht="15.6" hidden="1" customHeight="1">
      <c r="A881" s="33"/>
      <c r="B881" s="25"/>
      <c r="C881" s="25"/>
      <c r="D881" s="25"/>
      <c r="E881" s="32"/>
      <c r="F881" s="32"/>
      <c r="G881" s="34"/>
      <c r="J881" s="34"/>
      <c r="M881" s="25"/>
      <c r="N881" s="25"/>
      <c r="O881" s="25"/>
      <c r="P881" s="25"/>
      <c r="Q881" s="26"/>
      <c r="R881" s="27"/>
      <c r="S881" s="27"/>
      <c r="T881" s="27"/>
      <c r="U881" s="28"/>
      <c r="V881" s="29"/>
      <c r="W881" s="30"/>
    </row>
    <row r="882" spans="1:24" customFormat="1" ht="15.6" hidden="1" customHeight="1">
      <c r="A882" s="33"/>
      <c r="B882" s="25"/>
      <c r="C882" s="25"/>
      <c r="D882" s="25"/>
      <c r="E882" s="32"/>
      <c r="F882" s="32"/>
      <c r="G882" s="34"/>
      <c r="J882" s="34"/>
      <c r="M882" s="25"/>
      <c r="N882" s="25"/>
      <c r="O882" s="25"/>
      <c r="P882" s="25"/>
      <c r="Q882" s="26"/>
      <c r="R882" s="27"/>
      <c r="S882" s="27"/>
      <c r="T882" s="27"/>
      <c r="U882" s="28"/>
      <c r="V882" s="29"/>
      <c r="W882" s="30"/>
    </row>
    <row r="883" spans="1:24" customFormat="1" ht="15.6" hidden="1" customHeight="1">
      <c r="A883" s="33"/>
      <c r="B883" s="25"/>
      <c r="C883" s="25"/>
      <c r="D883" s="25"/>
      <c r="E883" s="32"/>
      <c r="F883" s="32"/>
      <c r="G883" s="34"/>
      <c r="J883" s="34"/>
      <c r="M883" s="25"/>
      <c r="N883" s="25"/>
      <c r="O883" s="25"/>
      <c r="P883" s="25"/>
      <c r="Q883" s="26"/>
      <c r="R883" s="27"/>
      <c r="S883" s="27"/>
      <c r="T883" s="27"/>
      <c r="U883" s="28"/>
      <c r="V883" s="29"/>
      <c r="W883" s="30"/>
    </row>
    <row r="884" spans="1:24" customFormat="1" ht="15.6" hidden="1" customHeight="1">
      <c r="A884" s="33"/>
      <c r="B884" s="25"/>
      <c r="C884" s="25"/>
      <c r="D884" s="25"/>
      <c r="E884" s="32"/>
      <c r="F884" s="32"/>
      <c r="G884" s="34"/>
      <c r="J884" s="34"/>
      <c r="M884" s="25"/>
      <c r="N884" s="25"/>
      <c r="O884" s="25"/>
      <c r="P884" s="25"/>
      <c r="Q884" s="26"/>
      <c r="R884" s="27"/>
      <c r="S884" s="27"/>
      <c r="T884" s="27"/>
      <c r="U884" s="28"/>
      <c r="V884" s="29"/>
      <c r="W884" s="30"/>
    </row>
    <row r="885" spans="1:24" customFormat="1" ht="15.6" hidden="1" customHeight="1">
      <c r="A885" s="33"/>
      <c r="B885" s="25"/>
      <c r="C885" s="25"/>
      <c r="D885" s="25"/>
      <c r="E885" s="32"/>
      <c r="F885" s="32"/>
      <c r="G885" s="34"/>
      <c r="J885" s="34"/>
      <c r="M885" s="25"/>
      <c r="N885" s="25"/>
      <c r="O885" s="25"/>
      <c r="P885" s="25"/>
      <c r="Q885" s="26"/>
      <c r="R885" s="27"/>
      <c r="S885" s="27"/>
      <c r="T885" s="27"/>
      <c r="U885" s="28"/>
      <c r="V885" s="29"/>
      <c r="W885" s="30"/>
    </row>
    <row r="886" spans="1:24" customFormat="1" ht="15.6" hidden="1" customHeight="1">
      <c r="A886" s="33"/>
      <c r="B886" s="25"/>
      <c r="C886" s="25"/>
      <c r="D886" s="25"/>
      <c r="E886" s="32"/>
      <c r="F886" s="32"/>
      <c r="G886" s="34"/>
      <c r="J886" s="34"/>
      <c r="M886" s="25"/>
      <c r="N886" s="25"/>
      <c r="O886" s="25"/>
      <c r="P886" s="25"/>
      <c r="Q886" s="26"/>
      <c r="R886" s="27"/>
      <c r="S886" s="27"/>
      <c r="T886" s="27"/>
      <c r="U886" s="28"/>
      <c r="V886" s="29"/>
      <c r="W886" s="30"/>
    </row>
    <row r="887" spans="1:24" customFormat="1" ht="15.6" hidden="1" customHeight="1">
      <c r="A887" s="33"/>
      <c r="B887" s="25"/>
      <c r="C887" s="25"/>
      <c r="D887" s="25"/>
      <c r="E887" s="32"/>
      <c r="F887" s="32"/>
      <c r="G887" s="34"/>
      <c r="J887" s="34"/>
      <c r="M887" s="25"/>
      <c r="N887" s="25"/>
      <c r="O887" s="25"/>
      <c r="P887" s="25"/>
      <c r="Q887" s="26"/>
      <c r="R887" s="27"/>
      <c r="S887" s="27"/>
      <c r="T887" s="27"/>
      <c r="U887" s="28"/>
      <c r="V887" s="29"/>
      <c r="W887" s="30"/>
    </row>
    <row r="888" spans="1:24" customFormat="1" ht="15.6" hidden="1" customHeight="1">
      <c r="A888" s="33"/>
      <c r="B888" s="25"/>
      <c r="C888" s="25"/>
      <c r="D888" s="25"/>
      <c r="E888" s="32"/>
      <c r="F888" s="32"/>
      <c r="G888" s="34"/>
      <c r="J888" s="34"/>
      <c r="M888" s="25"/>
      <c r="N888" s="25"/>
      <c r="O888" s="25"/>
      <c r="P888" s="25"/>
      <c r="Q888" s="26"/>
      <c r="R888" s="27"/>
      <c r="S888" s="27"/>
      <c r="T888" s="27"/>
      <c r="U888" s="28"/>
      <c r="V888" s="29"/>
      <c r="W888" s="30"/>
    </row>
    <row r="889" spans="1:24" customFormat="1" ht="15.6" hidden="1" customHeight="1" thickBot="1">
      <c r="A889" s="54"/>
      <c r="B889" s="44"/>
      <c r="C889" s="44"/>
      <c r="D889" s="44"/>
      <c r="E889" s="65"/>
      <c r="F889" s="65"/>
      <c r="G889" s="66"/>
      <c r="H889" s="67"/>
      <c r="I889" s="67"/>
      <c r="J889" s="66"/>
      <c r="K889" s="67"/>
      <c r="L889" s="67"/>
      <c r="M889" s="44"/>
      <c r="N889" s="44"/>
      <c r="O889" s="44"/>
      <c r="P889" s="44"/>
      <c r="Q889" s="45"/>
      <c r="R889" s="46"/>
      <c r="S889" s="46"/>
      <c r="T889" s="46"/>
      <c r="U889" s="47"/>
      <c r="V889" s="48"/>
      <c r="W889" s="30"/>
    </row>
    <row r="890" spans="1:24" customFormat="1" ht="15.6" hidden="1" customHeight="1">
      <c r="A890" s="10" t="s">
        <v>205</v>
      </c>
      <c r="B890" s="11"/>
      <c r="C890" s="11"/>
      <c r="D890" s="11"/>
      <c r="E890" s="11"/>
      <c r="F890" s="11"/>
      <c r="G890" s="11"/>
      <c r="H890" s="11"/>
      <c r="I890" s="11"/>
      <c r="J890" s="11"/>
      <c r="K890" s="11"/>
      <c r="L890" s="11"/>
      <c r="M890" s="11"/>
      <c r="N890" s="11"/>
      <c r="O890" s="11"/>
      <c r="P890" s="11"/>
      <c r="Q890" s="12" t="s">
        <v>20</v>
      </c>
      <c r="R890" s="13" t="s">
        <v>206</v>
      </c>
      <c r="S890" s="13"/>
      <c r="T890" s="13" t="s">
        <v>15</v>
      </c>
      <c r="U890" s="14"/>
      <c r="V890" s="15" t="s">
        <v>207</v>
      </c>
      <c r="W890" s="16"/>
    </row>
    <row r="891" spans="1:24" customFormat="1" ht="15.6" hidden="1" customHeight="1" thickBot="1">
      <c r="A891" s="18" t="s">
        <v>211</v>
      </c>
      <c r="C891" t="s">
        <v>439</v>
      </c>
      <c r="H891" t="s">
        <v>441</v>
      </c>
      <c r="N891" s="890" t="s">
        <v>214</v>
      </c>
      <c r="O891" s="890"/>
      <c r="P891" t="s">
        <v>215</v>
      </c>
      <c r="Q891" s="19">
        <f>SUM(R891,T891,V891)</f>
        <v>15655</v>
      </c>
      <c r="R891" s="20">
        <f>INT(SUM(R892:R934))</f>
        <v>195</v>
      </c>
      <c r="S891" s="20">
        <f>INT(SUM(S892:S934))</f>
        <v>0</v>
      </c>
      <c r="T891" s="20">
        <f>INT(SUM(T892:T934))</f>
        <v>15396</v>
      </c>
      <c r="U891" s="21">
        <f>INT(SUM(U892:U934))</f>
        <v>0</v>
      </c>
      <c r="V891" s="22">
        <f>INT(SUM(V892:V934))</f>
        <v>64</v>
      </c>
      <c r="W891" s="23"/>
    </row>
    <row r="892" spans="1:24" customFormat="1" ht="15.6" hidden="1" customHeight="1" thickTop="1">
      <c r="A892" s="24"/>
      <c r="B892" s="25"/>
      <c r="C892" s="25"/>
      <c r="D892" s="25"/>
      <c r="E892" s="25"/>
      <c r="F892" s="25"/>
      <c r="G892" s="25"/>
      <c r="H892" s="25"/>
      <c r="I892" s="25"/>
      <c r="J892" s="25"/>
      <c r="K892" s="25"/>
      <c r="L892" s="25"/>
      <c r="M892" s="25"/>
      <c r="N892" s="25"/>
      <c r="O892" s="25"/>
      <c r="P892" s="25"/>
      <c r="Q892" s="26"/>
      <c r="R892" s="27"/>
      <c r="S892" s="27"/>
      <c r="T892" s="27"/>
      <c r="U892" s="28"/>
      <c r="V892" s="29"/>
      <c r="W892" s="30"/>
    </row>
    <row r="893" spans="1:24" customFormat="1" ht="15.6" hidden="1" customHeight="1">
      <c r="A893" s="33" t="s">
        <v>305</v>
      </c>
      <c r="B893" s="25" t="s">
        <v>397</v>
      </c>
      <c r="C893" s="25"/>
      <c r="D893" s="25"/>
      <c r="E893" s="25"/>
      <c r="F893" s="25"/>
      <c r="G893" s="25"/>
      <c r="H893" s="25"/>
      <c r="I893" s="25"/>
      <c r="J893" s="25"/>
      <c r="K893" s="25"/>
      <c r="L893" s="25"/>
      <c r="M893" s="25"/>
      <c r="N893" s="25"/>
      <c r="O893" s="25"/>
      <c r="P893" s="25"/>
      <c r="Q893" s="26"/>
      <c r="R893" s="27"/>
      <c r="S893" s="27"/>
      <c r="T893" s="27"/>
      <c r="U893" s="28"/>
      <c r="V893" s="29"/>
      <c r="W893" s="30"/>
    </row>
    <row r="894" spans="1:24" customFormat="1" ht="15.6" hidden="1" customHeight="1">
      <c r="A894" s="33"/>
      <c r="B894" s="25" t="s">
        <v>199</v>
      </c>
      <c r="C894" s="25"/>
      <c r="D894" s="25"/>
      <c r="E894" s="893">
        <v>125427</v>
      </c>
      <c r="F894" s="893"/>
      <c r="G894" s="893"/>
      <c r="H894" t="s">
        <v>228</v>
      </c>
      <c r="I894" s="891">
        <v>0.1</v>
      </c>
      <c r="J894" s="891"/>
      <c r="K894" t="s">
        <v>16</v>
      </c>
      <c r="Q894" s="26">
        <f>SUM(R894:V894)</f>
        <v>12542.7</v>
      </c>
      <c r="R894" s="27"/>
      <c r="S894" s="27"/>
      <c r="T894" s="27">
        <f>ROUND(E894*I894,1)</f>
        <v>12542.7</v>
      </c>
      <c r="U894" s="28"/>
      <c r="V894" s="29"/>
      <c r="W894" s="30"/>
    </row>
    <row r="895" spans="1:24" customFormat="1" ht="15.6" hidden="1" customHeight="1">
      <c r="A895" s="33"/>
      <c r="B895" s="25"/>
      <c r="C895" s="25"/>
      <c r="D895" s="25"/>
      <c r="E895" s="32"/>
      <c r="F895" s="25"/>
      <c r="G895" s="25"/>
      <c r="H895" s="51"/>
      <c r="L895" s="51"/>
      <c r="Q895" s="26"/>
      <c r="R895" s="27"/>
      <c r="S895" s="27"/>
      <c r="T895" s="27"/>
      <c r="U895" s="28"/>
      <c r="V895" s="29"/>
      <c r="W895" s="30"/>
    </row>
    <row r="896" spans="1:24" customFormat="1" ht="15.6" hidden="1" customHeight="1">
      <c r="A896" s="33" t="s">
        <v>341</v>
      </c>
      <c r="B896" s="25" t="s">
        <v>440</v>
      </c>
      <c r="F896" s="50"/>
      <c r="G896" s="50"/>
      <c r="H896" t="s">
        <v>442</v>
      </c>
      <c r="K896" s="51"/>
      <c r="L896" s="51"/>
      <c r="Q896" s="26"/>
      <c r="R896" s="27"/>
      <c r="S896" s="27"/>
      <c r="T896" s="27"/>
      <c r="U896" s="28"/>
      <c r="V896" s="29"/>
      <c r="W896" s="30"/>
      <c r="X896" s="113" t="s">
        <v>312</v>
      </c>
    </row>
    <row r="897" spans="1:26" customFormat="1" ht="15.6" hidden="1" customHeight="1">
      <c r="A897" s="33"/>
      <c r="B897" s="32" t="s">
        <v>443</v>
      </c>
      <c r="C897" s="888">
        <v>1</v>
      </c>
      <c r="D897" s="888"/>
      <c r="E897" t="s">
        <v>444</v>
      </c>
      <c r="F897" s="50"/>
      <c r="G897" s="50"/>
      <c r="H897" s="51"/>
      <c r="I897" s="51"/>
      <c r="J897" s="50" t="s">
        <v>445</v>
      </c>
      <c r="K897" s="888">
        <f>HLOOKUP(M897,X897:Z898,2,0)</f>
        <v>0.6</v>
      </c>
      <c r="L897" s="888"/>
      <c r="M897" s="889" t="s">
        <v>252</v>
      </c>
      <c r="N897" s="889"/>
      <c r="Q897" s="26"/>
      <c r="R897" s="27"/>
      <c r="S897" s="27"/>
      <c r="T897" s="27"/>
      <c r="U897" s="28"/>
      <c r="V897" s="29"/>
      <c r="W897" s="30"/>
      <c r="X897" t="s">
        <v>251</v>
      </c>
      <c r="Y897" t="s">
        <v>252</v>
      </c>
      <c r="Z897" t="s">
        <v>253</v>
      </c>
    </row>
    <row r="898" spans="1:26" customFormat="1" ht="15.6" hidden="1" customHeight="1">
      <c r="A898" s="33"/>
      <c r="B898" s="32" t="s">
        <v>446</v>
      </c>
      <c r="C898" s="888">
        <v>0.45</v>
      </c>
      <c r="D898" s="888"/>
      <c r="E898" t="s">
        <v>325</v>
      </c>
      <c r="H898" s="51"/>
      <c r="I898" s="51"/>
      <c r="J898" s="50" t="s">
        <v>447</v>
      </c>
      <c r="K898" s="888">
        <v>1</v>
      </c>
      <c r="L898" s="888"/>
      <c r="Q898" s="26"/>
      <c r="R898" s="27"/>
      <c r="S898" s="27"/>
      <c r="T898" s="27"/>
      <c r="U898" s="28"/>
      <c r="V898" s="29"/>
      <c r="W898" s="30"/>
      <c r="X898">
        <v>0.8</v>
      </c>
      <c r="Y898">
        <v>0.6</v>
      </c>
      <c r="Z898">
        <v>0.4</v>
      </c>
    </row>
    <row r="899" spans="1:26" customFormat="1" ht="15.6" hidden="1" customHeight="1">
      <c r="A899" s="33"/>
      <c r="B899" s="32" t="s">
        <v>448</v>
      </c>
      <c r="C899" s="888">
        <v>0.1</v>
      </c>
      <c r="D899" s="888"/>
      <c r="E899" t="s">
        <v>325</v>
      </c>
      <c r="F899" s="50"/>
      <c r="G899" s="50"/>
      <c r="H899" s="51"/>
      <c r="I899" s="51"/>
      <c r="J899" s="50" t="s">
        <v>449</v>
      </c>
      <c r="K899" s="888">
        <v>3</v>
      </c>
      <c r="L899" s="888"/>
      <c r="M899" s="887" t="s">
        <v>418</v>
      </c>
      <c r="N899" s="887"/>
      <c r="Q899" s="26"/>
      <c r="R899" s="27"/>
      <c r="S899" s="27"/>
      <c r="T899" s="27"/>
      <c r="U899" s="28"/>
      <c r="V899" s="29"/>
      <c r="W899" s="30"/>
    </row>
    <row r="900" spans="1:26" customFormat="1" ht="15.6" hidden="1" customHeight="1">
      <c r="A900" s="33"/>
      <c r="B900" s="32" t="s">
        <v>450</v>
      </c>
      <c r="C900" t="str">
        <f>"1,000 × "&amp;C897&amp;" × "&amp;C898&amp;" × "&amp;C899&amp;" × "&amp;K897&amp;" × "&amp;K898&amp;" / "&amp;K899&amp;" ="</f>
        <v>1,000 × 1 × 0.45 × 0.1 × 0.6 × 1 / 3 =</v>
      </c>
      <c r="G900" s="58"/>
      <c r="K900" s="51"/>
      <c r="L900" s="51"/>
      <c r="M900" s="889">
        <f>ROUND(1000*C897*C898*C899*K897*K898/K899,2)</f>
        <v>9</v>
      </c>
      <c r="N900" s="889"/>
      <c r="O900" t="s">
        <v>340</v>
      </c>
      <c r="Q900" s="26"/>
      <c r="R900" s="27"/>
      <c r="S900" s="27"/>
      <c r="T900" s="27"/>
      <c r="U900" s="28"/>
      <c r="V900" s="29"/>
      <c r="W900" s="30"/>
    </row>
    <row r="901" spans="1:26" customFormat="1" ht="15.6" hidden="1" customHeight="1">
      <c r="A901" s="33"/>
      <c r="B901" s="25"/>
      <c r="C901" s="25"/>
      <c r="D901" s="25"/>
      <c r="E901" s="25"/>
      <c r="F901" s="25"/>
      <c r="G901" s="36"/>
      <c r="K901" s="51"/>
      <c r="L901" s="51"/>
      <c r="Q901" s="26"/>
      <c r="R901" s="27"/>
      <c r="S901" s="27"/>
      <c r="T901" s="27"/>
      <c r="U901" s="28"/>
      <c r="V901" s="29"/>
      <c r="W901" s="30"/>
    </row>
    <row r="902" spans="1:26" customFormat="1" ht="15.6" hidden="1" customHeight="1">
      <c r="A902" s="33"/>
      <c r="B902" s="25" t="s">
        <v>206</v>
      </c>
      <c r="C902" s="25"/>
      <c r="D902" s="25"/>
      <c r="E902" s="894">
        <v>1761</v>
      </c>
      <c r="F902" s="894"/>
      <c r="G902" s="894"/>
      <c r="H902" s="36" t="s">
        <v>303</v>
      </c>
      <c r="I902" s="888">
        <f>M900</f>
        <v>9</v>
      </c>
      <c r="J902" s="888"/>
      <c r="P902" s="52"/>
      <c r="Q902" s="26"/>
      <c r="R902" s="27">
        <f>ROUND(E902/I902,1)</f>
        <v>195.7</v>
      </c>
      <c r="S902" s="27"/>
      <c r="T902" s="27"/>
      <c r="U902" s="28"/>
      <c r="V902" s="29"/>
      <c r="W902" s="30"/>
    </row>
    <row r="903" spans="1:26" customFormat="1" ht="15.6" hidden="1" customHeight="1">
      <c r="A903" s="33"/>
      <c r="B903" s="25" t="s">
        <v>15</v>
      </c>
      <c r="C903" s="25"/>
      <c r="D903" s="25"/>
      <c r="E903" s="894">
        <v>25683</v>
      </c>
      <c r="F903" s="894"/>
      <c r="G903" s="894"/>
      <c r="H903" s="36" t="s">
        <v>303</v>
      </c>
      <c r="I903" s="888">
        <f>M900</f>
        <v>9</v>
      </c>
      <c r="J903" s="888"/>
      <c r="P903" s="52"/>
      <c r="Q903" s="26">
        <f>INT(SUM(R902:V904))</f>
        <v>3114</v>
      </c>
      <c r="R903" s="27"/>
      <c r="S903" s="27"/>
      <c r="T903" s="27">
        <f>ROUND(E903/I903,1)</f>
        <v>2853.7</v>
      </c>
      <c r="U903" s="28"/>
      <c r="V903" s="29"/>
      <c r="W903" s="30"/>
    </row>
    <row r="904" spans="1:26" customFormat="1" ht="15.6" hidden="1" customHeight="1">
      <c r="A904" s="33"/>
      <c r="B904" s="25" t="s">
        <v>207</v>
      </c>
      <c r="C904" s="25"/>
      <c r="D904" s="25"/>
      <c r="E904" s="894">
        <v>581</v>
      </c>
      <c r="F904" s="894"/>
      <c r="G904" s="894"/>
      <c r="H904" s="36" t="s">
        <v>303</v>
      </c>
      <c r="I904" s="888">
        <f>M900</f>
        <v>9</v>
      </c>
      <c r="J904" s="888"/>
      <c r="P904" s="52"/>
      <c r="Q904" s="26"/>
      <c r="R904" s="27"/>
      <c r="S904" s="27"/>
      <c r="T904" s="27"/>
      <c r="U904" s="28"/>
      <c r="V904" s="29">
        <f>ROUND(E904/I904,1)</f>
        <v>64.599999999999994</v>
      </c>
      <c r="W904" s="30"/>
    </row>
    <row r="905" spans="1:26" customFormat="1" ht="15.6" hidden="1" customHeight="1">
      <c r="A905" s="33"/>
      <c r="B905" s="25"/>
      <c r="C905" s="25"/>
      <c r="D905" s="25"/>
      <c r="E905" s="25"/>
      <c r="F905" s="25"/>
      <c r="G905" s="36"/>
      <c r="J905" s="34"/>
      <c r="M905" s="25"/>
      <c r="N905" s="25"/>
      <c r="O905" s="25"/>
      <c r="P905" s="25"/>
      <c r="Q905" s="26"/>
      <c r="R905" s="27"/>
      <c r="S905" s="27"/>
      <c r="T905" s="27"/>
      <c r="U905" s="28"/>
      <c r="V905" s="29"/>
      <c r="W905" s="30"/>
    </row>
    <row r="906" spans="1:26" customFormat="1" ht="15.6" hidden="1" customHeight="1">
      <c r="A906" s="33"/>
      <c r="B906" s="25"/>
      <c r="C906" s="25"/>
      <c r="D906" s="25"/>
      <c r="E906" s="32"/>
      <c r="F906" s="32"/>
      <c r="G906" s="34"/>
      <c r="J906" s="34"/>
      <c r="M906" s="25"/>
      <c r="N906" s="25"/>
      <c r="O906" s="25"/>
      <c r="P906" s="25"/>
      <c r="Q906" s="26"/>
      <c r="R906" s="27"/>
      <c r="S906" s="27"/>
      <c r="T906" s="27"/>
      <c r="U906" s="28"/>
      <c r="V906" s="29"/>
      <c r="W906" s="30"/>
    </row>
    <row r="907" spans="1:26" customFormat="1" ht="15.6" hidden="1" customHeight="1">
      <c r="A907" s="33"/>
      <c r="B907" s="25"/>
      <c r="C907" s="25"/>
      <c r="D907" s="25"/>
      <c r="E907" s="32"/>
      <c r="F907" s="32"/>
      <c r="G907" s="34"/>
      <c r="J907" s="34"/>
      <c r="M907" s="25"/>
      <c r="N907" s="25"/>
      <c r="O907" s="25"/>
      <c r="P907" s="25"/>
      <c r="Q907" s="26"/>
      <c r="R907" s="27"/>
      <c r="S907" s="27"/>
      <c r="T907" s="27"/>
      <c r="U907" s="28"/>
      <c r="V907" s="29"/>
      <c r="W907" s="30"/>
    </row>
    <row r="908" spans="1:26" customFormat="1" ht="15.6" hidden="1" customHeight="1">
      <c r="A908" s="33"/>
      <c r="B908" s="25"/>
      <c r="C908" s="25"/>
      <c r="D908" s="25"/>
      <c r="E908" s="32"/>
      <c r="F908" s="32"/>
      <c r="G908" s="34"/>
      <c r="J908" s="34"/>
      <c r="M908" s="25"/>
      <c r="N908" s="25"/>
      <c r="O908" s="25"/>
      <c r="P908" s="25"/>
      <c r="Q908" s="26"/>
      <c r="R908" s="27"/>
      <c r="S908" s="27"/>
      <c r="T908" s="27"/>
      <c r="U908" s="28"/>
      <c r="V908" s="29"/>
      <c r="W908" s="30"/>
    </row>
    <row r="909" spans="1:26" customFormat="1" ht="15.6" hidden="1" customHeight="1">
      <c r="A909" s="33"/>
      <c r="B909" s="25"/>
      <c r="C909" s="25"/>
      <c r="D909" s="25"/>
      <c r="E909" s="32"/>
      <c r="F909" s="32"/>
      <c r="G909" s="34"/>
      <c r="J909" s="34"/>
      <c r="M909" s="25"/>
      <c r="N909" s="25"/>
      <c r="O909" s="25"/>
      <c r="P909" s="25"/>
      <c r="Q909" s="26"/>
      <c r="R909" s="27"/>
      <c r="S909" s="27"/>
      <c r="T909" s="27"/>
      <c r="U909" s="28"/>
      <c r="V909" s="29"/>
      <c r="W909" s="30"/>
    </row>
    <row r="910" spans="1:26" customFormat="1" ht="15.6" hidden="1" customHeight="1">
      <c r="A910" s="33"/>
      <c r="B910" s="25"/>
      <c r="C910" s="25"/>
      <c r="D910" s="25"/>
      <c r="E910" s="32"/>
      <c r="F910" s="32"/>
      <c r="G910" s="34"/>
      <c r="J910" s="34"/>
      <c r="M910" s="25"/>
      <c r="N910" s="25"/>
      <c r="O910" s="25"/>
      <c r="P910" s="25"/>
      <c r="Q910" s="26"/>
      <c r="R910" s="27"/>
      <c r="S910" s="27"/>
      <c r="T910" s="27"/>
      <c r="U910" s="28"/>
      <c r="V910" s="29"/>
      <c r="W910" s="30"/>
    </row>
    <row r="911" spans="1:26" customFormat="1" ht="15.6" hidden="1" customHeight="1">
      <c r="A911" s="33"/>
      <c r="B911" s="25"/>
      <c r="C911" s="25"/>
      <c r="D911" s="25"/>
      <c r="E911" s="32"/>
      <c r="F911" s="32"/>
      <c r="G911" s="34"/>
      <c r="J911" s="34"/>
      <c r="M911" s="25"/>
      <c r="N911" s="25"/>
      <c r="O911" s="25"/>
      <c r="P911" s="25"/>
      <c r="Q911" s="26"/>
      <c r="R911" s="27"/>
      <c r="S911" s="27"/>
      <c r="T911" s="27"/>
      <c r="U911" s="28"/>
      <c r="V911" s="29"/>
      <c r="W911" s="30"/>
    </row>
    <row r="912" spans="1:26" customFormat="1" ht="15.6" hidden="1" customHeight="1">
      <c r="A912" s="33"/>
      <c r="B912" s="25"/>
      <c r="C912" s="25"/>
      <c r="D912" s="25"/>
      <c r="E912" s="32"/>
      <c r="F912" s="32"/>
      <c r="G912" s="34"/>
      <c r="J912" s="34"/>
      <c r="M912" s="25"/>
      <c r="N912" s="25"/>
      <c r="O912" s="25"/>
      <c r="P912" s="25"/>
      <c r="Q912" s="26"/>
      <c r="R912" s="27"/>
      <c r="S912" s="27"/>
      <c r="T912" s="27"/>
      <c r="U912" s="28"/>
      <c r="V912" s="29"/>
      <c r="W912" s="30"/>
    </row>
    <row r="913" spans="1:23" customFormat="1" ht="15.6" hidden="1" customHeight="1">
      <c r="A913" s="33"/>
      <c r="B913" s="25"/>
      <c r="C913" s="25"/>
      <c r="D913" s="25"/>
      <c r="E913" s="32"/>
      <c r="F913" s="32"/>
      <c r="G913" s="34"/>
      <c r="J913" s="34"/>
      <c r="M913" s="25"/>
      <c r="N913" s="25"/>
      <c r="O913" s="25"/>
      <c r="P913" s="25"/>
      <c r="Q913" s="26"/>
      <c r="R913" s="27"/>
      <c r="S913" s="27"/>
      <c r="T913" s="27"/>
      <c r="U913" s="28"/>
      <c r="V913" s="29"/>
      <c r="W913" s="30"/>
    </row>
    <row r="914" spans="1:23" customFormat="1" ht="15.6" hidden="1" customHeight="1">
      <c r="A914" s="33"/>
      <c r="B914" s="25"/>
      <c r="C914" s="25"/>
      <c r="D914" s="25"/>
      <c r="E914" s="32"/>
      <c r="F914" s="32"/>
      <c r="G914" s="34"/>
      <c r="J914" s="34"/>
      <c r="M914" s="25"/>
      <c r="N914" s="25"/>
      <c r="O914" s="25"/>
      <c r="P914" s="25"/>
      <c r="Q914" s="26"/>
      <c r="R914" s="27"/>
      <c r="S914" s="27"/>
      <c r="T914" s="27"/>
      <c r="U914" s="28"/>
      <c r="V914" s="29"/>
      <c r="W914" s="30"/>
    </row>
    <row r="915" spans="1:23" customFormat="1" ht="15.6" hidden="1" customHeight="1">
      <c r="A915" s="33"/>
      <c r="B915" s="25"/>
      <c r="C915" s="25"/>
      <c r="D915" s="25"/>
      <c r="E915" s="32"/>
      <c r="F915" s="32"/>
      <c r="G915" s="34"/>
      <c r="J915" s="34"/>
      <c r="M915" s="25"/>
      <c r="N915" s="25"/>
      <c r="O915" s="25"/>
      <c r="P915" s="25"/>
      <c r="Q915" s="26"/>
      <c r="R915" s="27"/>
      <c r="S915" s="27"/>
      <c r="T915" s="27"/>
      <c r="U915" s="28"/>
      <c r="V915" s="29"/>
      <c r="W915" s="30"/>
    </row>
    <row r="916" spans="1:23" customFormat="1" ht="15.6" hidden="1" customHeight="1">
      <c r="A916" s="33"/>
      <c r="B916" s="25"/>
      <c r="C916" s="25"/>
      <c r="D916" s="25"/>
      <c r="E916" s="32"/>
      <c r="F916" s="32"/>
      <c r="G916" s="34"/>
      <c r="J916" s="34"/>
      <c r="M916" s="25"/>
      <c r="N916" s="25"/>
      <c r="O916" s="25"/>
      <c r="P916" s="25"/>
      <c r="Q916" s="26"/>
      <c r="R916" s="27"/>
      <c r="S916" s="27"/>
      <c r="T916" s="27"/>
      <c r="U916" s="28"/>
      <c r="V916" s="29"/>
      <c r="W916" s="30"/>
    </row>
    <row r="917" spans="1:23" customFormat="1" ht="15.6" hidden="1" customHeight="1">
      <c r="A917" s="33"/>
      <c r="B917" s="25"/>
      <c r="C917" s="25"/>
      <c r="D917" s="25"/>
      <c r="E917" s="32"/>
      <c r="F917" s="32"/>
      <c r="G917" s="34"/>
      <c r="J917" s="34"/>
      <c r="M917" s="25"/>
      <c r="N917" s="25"/>
      <c r="O917" s="25"/>
      <c r="P917" s="25"/>
      <c r="Q917" s="26"/>
      <c r="R917" s="27"/>
      <c r="S917" s="27"/>
      <c r="T917" s="27"/>
      <c r="U917" s="28"/>
      <c r="V917" s="29"/>
      <c r="W917" s="30"/>
    </row>
    <row r="918" spans="1:23" customFormat="1" ht="15.6" hidden="1" customHeight="1">
      <c r="A918" s="33"/>
      <c r="B918" s="25"/>
      <c r="C918" s="25"/>
      <c r="D918" s="25"/>
      <c r="E918" s="32"/>
      <c r="F918" s="32"/>
      <c r="G918" s="34"/>
      <c r="J918" s="34"/>
      <c r="M918" s="25"/>
      <c r="N918" s="25"/>
      <c r="O918" s="25"/>
      <c r="P918" s="25"/>
      <c r="Q918" s="26"/>
      <c r="R918" s="27"/>
      <c r="S918" s="27"/>
      <c r="T918" s="27"/>
      <c r="U918" s="28"/>
      <c r="V918" s="29"/>
      <c r="W918" s="30"/>
    </row>
    <row r="919" spans="1:23" customFormat="1" ht="15.6" hidden="1" customHeight="1">
      <c r="A919" s="33"/>
      <c r="B919" s="25"/>
      <c r="C919" s="25"/>
      <c r="D919" s="25"/>
      <c r="E919" s="32"/>
      <c r="F919" s="32"/>
      <c r="G919" s="34"/>
      <c r="J919" s="34"/>
      <c r="M919" s="25"/>
      <c r="N919" s="25"/>
      <c r="O919" s="25"/>
      <c r="P919" s="25"/>
      <c r="Q919" s="26"/>
      <c r="R919" s="27"/>
      <c r="S919" s="27"/>
      <c r="T919" s="27"/>
      <c r="U919" s="28"/>
      <c r="V919" s="29"/>
      <c r="W919" s="30"/>
    </row>
    <row r="920" spans="1:23" customFormat="1" ht="15.6" hidden="1" customHeight="1">
      <c r="A920" s="33"/>
      <c r="B920" s="25"/>
      <c r="C920" s="25"/>
      <c r="D920" s="25"/>
      <c r="E920" s="32"/>
      <c r="F920" s="32"/>
      <c r="G920" s="34"/>
      <c r="J920" s="34"/>
      <c r="M920" s="25"/>
      <c r="N920" s="25"/>
      <c r="O920" s="25"/>
      <c r="P920" s="25"/>
      <c r="Q920" s="26"/>
      <c r="R920" s="27"/>
      <c r="S920" s="27"/>
      <c r="T920" s="27"/>
      <c r="U920" s="28"/>
      <c r="V920" s="29"/>
      <c r="W920" s="30"/>
    </row>
    <row r="921" spans="1:23" customFormat="1" ht="15.6" hidden="1" customHeight="1">
      <c r="A921" s="33"/>
      <c r="B921" s="25"/>
      <c r="C921" s="25"/>
      <c r="D921" s="25"/>
      <c r="E921" s="32"/>
      <c r="F921" s="32"/>
      <c r="G921" s="34"/>
      <c r="J921" s="34"/>
      <c r="M921" s="25"/>
      <c r="N921" s="25"/>
      <c r="O921" s="25"/>
      <c r="P921" s="25"/>
      <c r="Q921" s="26"/>
      <c r="R921" s="27"/>
      <c r="S921" s="27"/>
      <c r="T921" s="27"/>
      <c r="U921" s="28"/>
      <c r="V921" s="29"/>
      <c r="W921" s="30"/>
    </row>
    <row r="922" spans="1:23" customFormat="1" ht="15.6" hidden="1" customHeight="1">
      <c r="A922" s="33"/>
      <c r="B922" s="25"/>
      <c r="C922" s="25"/>
      <c r="D922" s="25"/>
      <c r="E922" s="32"/>
      <c r="F922" s="32"/>
      <c r="G922" s="34"/>
      <c r="J922" s="34"/>
      <c r="M922" s="25"/>
      <c r="N922" s="25"/>
      <c r="O922" s="25"/>
      <c r="P922" s="25"/>
      <c r="Q922" s="26"/>
      <c r="R922" s="27"/>
      <c r="S922" s="27"/>
      <c r="T922" s="27"/>
      <c r="U922" s="28"/>
      <c r="V922" s="29"/>
      <c r="W922" s="30"/>
    </row>
    <row r="923" spans="1:23" customFormat="1" ht="15.6" hidden="1" customHeight="1">
      <c r="A923" s="33"/>
      <c r="B923" s="25"/>
      <c r="C923" s="25"/>
      <c r="D923" s="25"/>
      <c r="E923" s="32"/>
      <c r="F923" s="32"/>
      <c r="G923" s="34"/>
      <c r="J923" s="34"/>
      <c r="M923" s="25"/>
      <c r="N923" s="25"/>
      <c r="O923" s="25"/>
      <c r="P923" s="25"/>
      <c r="Q923" s="26"/>
      <c r="R923" s="27"/>
      <c r="S923" s="27"/>
      <c r="T923" s="27"/>
      <c r="U923" s="28"/>
      <c r="V923" s="29"/>
      <c r="W923" s="30"/>
    </row>
    <row r="924" spans="1:23" customFormat="1" ht="15.6" hidden="1" customHeight="1">
      <c r="A924" s="33"/>
      <c r="B924" s="25"/>
      <c r="C924" s="25"/>
      <c r="D924" s="25"/>
      <c r="E924" s="32"/>
      <c r="F924" s="32"/>
      <c r="G924" s="34"/>
      <c r="J924" s="34"/>
      <c r="M924" s="25"/>
      <c r="N924" s="25"/>
      <c r="O924" s="25"/>
      <c r="P924" s="25"/>
      <c r="Q924" s="26"/>
      <c r="R924" s="27"/>
      <c r="S924" s="27"/>
      <c r="T924" s="27"/>
      <c r="U924" s="28"/>
      <c r="V924" s="29"/>
      <c r="W924" s="30"/>
    </row>
    <row r="925" spans="1:23" customFormat="1" ht="15.6" hidden="1" customHeight="1">
      <c r="A925" s="33"/>
      <c r="B925" s="25"/>
      <c r="C925" s="25"/>
      <c r="D925" s="25"/>
      <c r="E925" s="32"/>
      <c r="F925" s="32"/>
      <c r="G925" s="34"/>
      <c r="J925" s="34"/>
      <c r="M925" s="25"/>
      <c r="N925" s="25"/>
      <c r="O925" s="25"/>
      <c r="P925" s="25"/>
      <c r="Q925" s="26"/>
      <c r="R925" s="27"/>
      <c r="S925" s="27"/>
      <c r="T925" s="27"/>
      <c r="U925" s="28"/>
      <c r="V925" s="29"/>
      <c r="W925" s="30"/>
    </row>
    <row r="926" spans="1:23" customFormat="1" ht="15.6" hidden="1" customHeight="1">
      <c r="A926" s="33"/>
      <c r="B926" s="25"/>
      <c r="C926" s="25"/>
      <c r="D926" s="25"/>
      <c r="E926" s="32"/>
      <c r="F926" s="32"/>
      <c r="G926" s="34"/>
      <c r="J926" s="34"/>
      <c r="M926" s="25"/>
      <c r="N926" s="25"/>
      <c r="O926" s="25"/>
      <c r="P926" s="25"/>
      <c r="Q926" s="26"/>
      <c r="R926" s="27"/>
      <c r="S926" s="27"/>
      <c r="T926" s="27"/>
      <c r="U926" s="28"/>
      <c r="V926" s="29"/>
      <c r="W926" s="30"/>
    </row>
    <row r="927" spans="1:23" customFormat="1" ht="15.6" hidden="1" customHeight="1">
      <c r="A927" s="33"/>
      <c r="B927" s="25"/>
      <c r="C927" s="25"/>
      <c r="D927" s="25"/>
      <c r="E927" s="32"/>
      <c r="F927" s="32"/>
      <c r="G927" s="34"/>
      <c r="J927" s="34"/>
      <c r="M927" s="25"/>
      <c r="N927" s="25"/>
      <c r="O927" s="25"/>
      <c r="P927" s="25"/>
      <c r="Q927" s="26"/>
      <c r="R927" s="27"/>
      <c r="S927" s="27"/>
      <c r="T927" s="27"/>
      <c r="U927" s="28"/>
      <c r="V927" s="29"/>
      <c r="W927" s="30"/>
    </row>
    <row r="928" spans="1:23" customFormat="1" ht="15.6" hidden="1" customHeight="1">
      <c r="A928" s="33"/>
      <c r="B928" s="25"/>
      <c r="C928" s="25"/>
      <c r="D928" s="25"/>
      <c r="E928" s="32"/>
      <c r="F928" s="32"/>
      <c r="G928" s="34"/>
      <c r="J928" s="34"/>
      <c r="M928" s="25"/>
      <c r="N928" s="25"/>
      <c r="O928" s="25"/>
      <c r="P928" s="25"/>
      <c r="Q928" s="26"/>
      <c r="R928" s="27"/>
      <c r="S928" s="27"/>
      <c r="T928" s="27"/>
      <c r="U928" s="28"/>
      <c r="V928" s="29"/>
      <c r="W928" s="30"/>
    </row>
    <row r="929" spans="1:26" customFormat="1" ht="15.6" hidden="1" customHeight="1">
      <c r="A929" s="33"/>
      <c r="B929" s="25"/>
      <c r="C929" s="25"/>
      <c r="D929" s="25"/>
      <c r="E929" s="32"/>
      <c r="F929" s="32"/>
      <c r="G929" s="34"/>
      <c r="J929" s="34"/>
      <c r="M929" s="25"/>
      <c r="N929" s="25"/>
      <c r="O929" s="25"/>
      <c r="P929" s="25"/>
      <c r="Q929" s="26"/>
      <c r="R929" s="27"/>
      <c r="S929" s="27"/>
      <c r="T929" s="27"/>
      <c r="U929" s="28"/>
      <c r="V929" s="29"/>
      <c r="W929" s="30"/>
    </row>
    <row r="930" spans="1:26" customFormat="1" ht="15.6" hidden="1" customHeight="1">
      <c r="A930" s="33"/>
      <c r="B930" s="25"/>
      <c r="C930" s="25"/>
      <c r="D930" s="25"/>
      <c r="E930" s="32"/>
      <c r="F930" s="32"/>
      <c r="G930" s="34"/>
      <c r="J930" s="34"/>
      <c r="M930" s="25"/>
      <c r="N930" s="25"/>
      <c r="O930" s="25"/>
      <c r="P930" s="25"/>
      <c r="Q930" s="26"/>
      <c r="R930" s="27"/>
      <c r="S930" s="27"/>
      <c r="T930" s="27"/>
      <c r="U930" s="28"/>
      <c r="V930" s="29"/>
      <c r="W930" s="30"/>
    </row>
    <row r="931" spans="1:26" customFormat="1" ht="15.6" hidden="1" customHeight="1">
      <c r="A931" s="33"/>
      <c r="B931" s="25"/>
      <c r="C931" s="25"/>
      <c r="D931" s="25"/>
      <c r="E931" s="32"/>
      <c r="F931" s="32"/>
      <c r="G931" s="34"/>
      <c r="J931" s="34"/>
      <c r="M931" s="25"/>
      <c r="N931" s="25"/>
      <c r="O931" s="25"/>
      <c r="P931" s="25"/>
      <c r="Q931" s="26"/>
      <c r="R931" s="27"/>
      <c r="S931" s="27"/>
      <c r="T931" s="27"/>
      <c r="U931" s="28"/>
      <c r="V931" s="29"/>
      <c r="W931" s="30"/>
    </row>
    <row r="932" spans="1:26" customFormat="1" ht="15.6" hidden="1" customHeight="1">
      <c r="A932" s="33"/>
      <c r="B932" s="25"/>
      <c r="C932" s="25"/>
      <c r="D932" s="25"/>
      <c r="E932" s="32"/>
      <c r="F932" s="32"/>
      <c r="G932" s="34"/>
      <c r="J932" s="34"/>
      <c r="M932" s="25"/>
      <c r="N932" s="25"/>
      <c r="O932" s="25"/>
      <c r="P932" s="25"/>
      <c r="Q932" s="26"/>
      <c r="R932" s="27"/>
      <c r="S932" s="27"/>
      <c r="T932" s="27"/>
      <c r="U932" s="28"/>
      <c r="V932" s="29"/>
      <c r="W932" s="30"/>
    </row>
    <row r="933" spans="1:26" customFormat="1" ht="15.6" hidden="1" customHeight="1">
      <c r="A933" s="33"/>
      <c r="B933" s="25"/>
      <c r="C933" s="25"/>
      <c r="D933" s="25"/>
      <c r="E933" s="32"/>
      <c r="F933" s="32"/>
      <c r="G933" s="34"/>
      <c r="J933" s="34"/>
      <c r="M933" s="25"/>
      <c r="N933" s="25"/>
      <c r="O933" s="25"/>
      <c r="P933" s="25"/>
      <c r="Q933" s="26"/>
      <c r="R933" s="27"/>
      <c r="S933" s="27"/>
      <c r="T933" s="27"/>
      <c r="U933" s="28"/>
      <c r="V933" s="29"/>
      <c r="W933" s="30"/>
    </row>
    <row r="934" spans="1:26" customFormat="1" ht="15.6" hidden="1" customHeight="1" thickBot="1">
      <c r="A934" s="54"/>
      <c r="B934" s="44"/>
      <c r="C934" s="44"/>
      <c r="D934" s="44"/>
      <c r="E934" s="65"/>
      <c r="F934" s="65"/>
      <c r="G934" s="66"/>
      <c r="H934" s="67"/>
      <c r="I934" s="67"/>
      <c r="J934" s="66"/>
      <c r="K934" s="67"/>
      <c r="L934" s="67"/>
      <c r="M934" s="44"/>
      <c r="N934" s="44"/>
      <c r="O934" s="44"/>
      <c r="P934" s="44"/>
      <c r="Q934" s="45"/>
      <c r="R934" s="46"/>
      <c r="S934" s="46"/>
      <c r="T934" s="46"/>
      <c r="U934" s="47"/>
      <c r="V934" s="48"/>
      <c r="W934" s="30"/>
    </row>
    <row r="935" spans="1:26" customFormat="1" ht="15.6" hidden="1" customHeight="1">
      <c r="A935" s="10" t="s">
        <v>205</v>
      </c>
      <c r="B935" s="11"/>
      <c r="C935" s="11"/>
      <c r="D935" s="11"/>
      <c r="E935" s="11"/>
      <c r="F935" s="11"/>
      <c r="G935" s="11"/>
      <c r="H935" s="11"/>
      <c r="I935" s="11"/>
      <c r="J935" s="11"/>
      <c r="K935" s="11"/>
      <c r="L935" s="11"/>
      <c r="M935" s="11"/>
      <c r="N935" s="11"/>
      <c r="O935" s="11"/>
      <c r="P935" s="11"/>
      <c r="Q935" s="12" t="s">
        <v>20</v>
      </c>
      <c r="R935" s="13" t="s">
        <v>206</v>
      </c>
      <c r="S935" s="13"/>
      <c r="T935" s="13" t="s">
        <v>15</v>
      </c>
      <c r="U935" s="14"/>
      <c r="V935" s="15" t="s">
        <v>207</v>
      </c>
      <c r="W935" s="16"/>
    </row>
    <row r="936" spans="1:26" customFormat="1" ht="15.6" hidden="1" customHeight="1" thickBot="1">
      <c r="A936" s="18" t="s">
        <v>211</v>
      </c>
      <c r="C936" t="s">
        <v>439</v>
      </c>
      <c r="H936" t="s">
        <v>451</v>
      </c>
      <c r="N936" s="890" t="s">
        <v>214</v>
      </c>
      <c r="O936" s="890"/>
      <c r="P936" t="s">
        <v>215</v>
      </c>
      <c r="Q936" s="19">
        <f>SUM(R936,T936,V936)</f>
        <v>18792</v>
      </c>
      <c r="R936" s="20">
        <f>INT(SUM(R937:R979))</f>
        <v>259</v>
      </c>
      <c r="S936" s="20">
        <f>INT(SUM(S937:S979))</f>
        <v>0</v>
      </c>
      <c r="T936" s="20">
        <f>INT(SUM(T937:T979))</f>
        <v>18433</v>
      </c>
      <c r="U936" s="21">
        <f>INT(SUM(U937:U979))</f>
        <v>0</v>
      </c>
      <c r="V936" s="22">
        <f>INT(SUM(V937:V979))</f>
        <v>100</v>
      </c>
      <c r="W936" s="23"/>
    </row>
    <row r="937" spans="1:26" customFormat="1" ht="15.6" hidden="1" customHeight="1" thickTop="1">
      <c r="A937" s="24"/>
      <c r="B937" s="25"/>
      <c r="C937" s="25"/>
      <c r="D937" s="25"/>
      <c r="E937" s="25"/>
      <c r="F937" s="25"/>
      <c r="G937" s="25"/>
      <c r="H937" s="25"/>
      <c r="I937" s="25"/>
      <c r="J937" s="25"/>
      <c r="K937" s="25"/>
      <c r="L937" s="25"/>
      <c r="M937" s="25"/>
      <c r="N937" s="25"/>
      <c r="O937" s="25"/>
      <c r="P937" s="25"/>
      <c r="Q937" s="26"/>
      <c r="R937" s="27"/>
      <c r="S937" s="27"/>
      <c r="T937" s="27"/>
      <c r="U937" s="28"/>
      <c r="V937" s="29"/>
      <c r="W937" s="30"/>
    </row>
    <row r="938" spans="1:26" customFormat="1" ht="15.6" hidden="1" customHeight="1">
      <c r="A938" s="33" t="s">
        <v>305</v>
      </c>
      <c r="B938" s="25" t="s">
        <v>397</v>
      </c>
      <c r="C938" s="25"/>
      <c r="D938" s="25"/>
      <c r="E938" s="25"/>
      <c r="F938" s="25"/>
      <c r="G938" s="25"/>
      <c r="H938" s="25"/>
      <c r="I938" s="25"/>
      <c r="J938" s="25"/>
      <c r="K938" s="25"/>
      <c r="L938" s="25"/>
      <c r="M938" s="25"/>
      <c r="N938" s="25"/>
      <c r="O938" s="25"/>
      <c r="P938" s="25"/>
      <c r="Q938" s="26"/>
      <c r="R938" s="27"/>
      <c r="S938" s="27"/>
      <c r="T938" s="27"/>
      <c r="U938" s="28"/>
      <c r="V938" s="29"/>
      <c r="W938" s="30"/>
    </row>
    <row r="939" spans="1:26" customFormat="1" ht="15.6" hidden="1" customHeight="1">
      <c r="A939" s="33"/>
      <c r="B939" s="25" t="s">
        <v>199</v>
      </c>
      <c r="C939" s="25"/>
      <c r="D939" s="25"/>
      <c r="E939" s="893">
        <v>125427</v>
      </c>
      <c r="F939" s="893"/>
      <c r="G939" s="893"/>
      <c r="H939" s="34" t="s">
        <v>228</v>
      </c>
      <c r="I939" s="891">
        <v>0.1</v>
      </c>
      <c r="J939" s="891"/>
      <c r="K939" t="s">
        <v>16</v>
      </c>
      <c r="L939" s="25"/>
      <c r="M939" s="25"/>
      <c r="N939" s="25"/>
      <c r="O939" s="25"/>
      <c r="P939" s="25"/>
      <c r="Q939" s="26">
        <f>SUM(R939:V939)</f>
        <v>12542.7</v>
      </c>
      <c r="R939" s="27"/>
      <c r="S939" s="27"/>
      <c r="T939" s="27">
        <f>ROUND(I939*E939,1)</f>
        <v>12542.7</v>
      </c>
      <c r="U939" s="28"/>
      <c r="V939" s="29"/>
      <c r="W939" s="30"/>
    </row>
    <row r="940" spans="1:26" customFormat="1" ht="15.6" hidden="1" customHeight="1">
      <c r="A940" s="33"/>
      <c r="B940" s="25"/>
      <c r="C940" s="25"/>
      <c r="D940" s="25"/>
      <c r="E940" s="32"/>
      <c r="F940" s="32"/>
      <c r="G940" s="34"/>
      <c r="J940" s="34"/>
      <c r="M940" s="25"/>
      <c r="N940" s="25"/>
      <c r="O940" s="25"/>
      <c r="P940" s="25"/>
      <c r="Q940" s="26"/>
      <c r="R940" s="27"/>
      <c r="S940" s="27"/>
      <c r="T940" s="27"/>
      <c r="U940" s="28"/>
      <c r="V940" s="29"/>
      <c r="W940" s="30"/>
    </row>
    <row r="941" spans="1:26" customFormat="1" ht="15.6" hidden="1" customHeight="1">
      <c r="A941" s="33" t="s">
        <v>341</v>
      </c>
      <c r="B941" s="25" t="s">
        <v>440</v>
      </c>
      <c r="C941" s="25"/>
      <c r="E941" s="25"/>
      <c r="F941" s="32"/>
      <c r="G941" s="32"/>
      <c r="H941" s="25" t="s">
        <v>452</v>
      </c>
      <c r="J941" s="34"/>
      <c r="M941" s="25"/>
      <c r="N941" s="25"/>
      <c r="O941" s="25"/>
      <c r="P941" s="25"/>
      <c r="Q941" s="26"/>
      <c r="R941" s="27"/>
      <c r="S941" s="27"/>
      <c r="T941" s="27"/>
      <c r="U941" s="28"/>
      <c r="V941" s="29"/>
      <c r="W941" s="30"/>
      <c r="X941" s="113" t="s">
        <v>312</v>
      </c>
    </row>
    <row r="942" spans="1:26" customFormat="1" ht="15.6" hidden="1" customHeight="1">
      <c r="A942" s="33"/>
      <c r="B942" s="32" t="s">
        <v>453</v>
      </c>
      <c r="C942" s="888">
        <f>ROUND(0.28*0.33,3)</f>
        <v>9.1999999999999998E-2</v>
      </c>
      <c r="D942" s="888"/>
      <c r="E942" t="s">
        <v>340</v>
      </c>
      <c r="F942" s="50"/>
      <c r="G942" s="50"/>
      <c r="H942" s="51"/>
      <c r="I942" s="51"/>
      <c r="J942" s="50" t="s">
        <v>445</v>
      </c>
      <c r="K942" s="888">
        <f>HLOOKUP(M942,X942:Z943,2,0)</f>
        <v>0.5</v>
      </c>
      <c r="L942" s="888"/>
      <c r="M942" s="889" t="s">
        <v>252</v>
      </c>
      <c r="N942" s="889"/>
      <c r="O942" s="25"/>
      <c r="P942" s="25"/>
      <c r="Q942" s="26"/>
      <c r="R942" s="27"/>
      <c r="S942" s="27"/>
      <c r="T942" s="27"/>
      <c r="U942" s="28"/>
      <c r="V942" s="29"/>
      <c r="W942" s="30"/>
      <c r="X942" t="s">
        <v>251</v>
      </c>
      <c r="Y942" t="s">
        <v>252</v>
      </c>
      <c r="Z942" t="s">
        <v>253</v>
      </c>
    </row>
    <row r="943" spans="1:26" customFormat="1" ht="15.6" hidden="1" customHeight="1">
      <c r="A943" s="33"/>
      <c r="B943" s="32" t="s">
        <v>449</v>
      </c>
      <c r="C943" s="888">
        <v>36000</v>
      </c>
      <c r="D943" s="888"/>
      <c r="E943" t="s">
        <v>454</v>
      </c>
      <c r="H943" s="51"/>
      <c r="I943" s="51"/>
      <c r="J943" s="50" t="s">
        <v>447</v>
      </c>
      <c r="K943" s="888">
        <v>1</v>
      </c>
      <c r="L943" s="888"/>
      <c r="O943" s="25"/>
      <c r="P943" s="25"/>
      <c r="Q943" s="26"/>
      <c r="R943" s="27"/>
      <c r="S943" s="27"/>
      <c r="T943" s="27"/>
      <c r="U943" s="28"/>
      <c r="V943" s="29"/>
      <c r="W943" s="30"/>
      <c r="X943">
        <v>0.7</v>
      </c>
      <c r="Y943">
        <v>0.5</v>
      </c>
      <c r="Z943">
        <v>0.3</v>
      </c>
    </row>
    <row r="944" spans="1:26" customFormat="1" ht="15.6" hidden="1" customHeight="1">
      <c r="A944" s="33"/>
      <c r="B944" s="32" t="s">
        <v>455</v>
      </c>
      <c r="C944" s="888">
        <v>0.15</v>
      </c>
      <c r="D944" s="888"/>
      <c r="E944" t="s">
        <v>325</v>
      </c>
      <c r="F944" s="50"/>
      <c r="G944" s="50"/>
      <c r="H944" s="51"/>
      <c r="I944" s="51"/>
      <c r="J944" s="50" t="s">
        <v>456</v>
      </c>
      <c r="K944" s="888">
        <v>57</v>
      </c>
      <c r="L944" s="888"/>
      <c r="M944" s="887" t="s">
        <v>418</v>
      </c>
      <c r="N944" s="887"/>
      <c r="O944" s="25"/>
      <c r="P944" s="25"/>
      <c r="Q944" s="26"/>
      <c r="R944" s="27"/>
      <c r="S944" s="27"/>
      <c r="T944" s="27"/>
      <c r="U944" s="28"/>
      <c r="V944" s="29"/>
      <c r="W944" s="30"/>
    </row>
    <row r="945" spans="1:23" customFormat="1" ht="15.6" hidden="1" customHeight="1">
      <c r="A945" s="33"/>
      <c r="B945" s="32" t="s">
        <v>450</v>
      </c>
      <c r="C945" t="str">
        <f>C942&amp;" × "&amp;C943&amp;" × "&amp;C944&amp;" × "&amp;K942&amp;" × "&amp;K943&amp;" / "&amp;K944&amp;" ="</f>
        <v>0.092 × 36000 × 0.15 × 0.5 × 1 / 57 =</v>
      </c>
      <c r="G945" s="58"/>
      <c r="K945" s="51"/>
      <c r="L945" s="51"/>
      <c r="M945" s="889">
        <f>ROUND(C942*C943*C944*K942*K943/K944,2)</f>
        <v>4.3600000000000003</v>
      </c>
      <c r="N945" s="889"/>
      <c r="O945" s="25" t="s">
        <v>340</v>
      </c>
      <c r="Q945" s="26"/>
      <c r="R945" s="27"/>
      <c r="S945" s="27"/>
      <c r="T945" s="27"/>
      <c r="U945" s="28"/>
      <c r="V945" s="29"/>
      <c r="W945" s="30"/>
    </row>
    <row r="946" spans="1:23" customFormat="1" ht="15.6" hidden="1" customHeight="1">
      <c r="A946" s="33"/>
      <c r="B946" s="25"/>
      <c r="C946" s="25"/>
      <c r="D946" s="25"/>
      <c r="E946" s="25"/>
      <c r="F946" s="25"/>
      <c r="G946" s="36"/>
      <c r="J946" s="34"/>
      <c r="M946" s="25"/>
      <c r="N946" s="25"/>
      <c r="O946" s="25"/>
      <c r="P946" s="25"/>
      <c r="Q946" s="26"/>
      <c r="R946" s="27"/>
      <c r="S946" s="27"/>
      <c r="T946" s="27"/>
      <c r="U946" s="28"/>
      <c r="V946" s="29"/>
      <c r="W946" s="30"/>
    </row>
    <row r="947" spans="1:23" customFormat="1" ht="15.6" hidden="1" customHeight="1">
      <c r="A947" s="33"/>
      <c r="B947" s="25" t="s">
        <v>206</v>
      </c>
      <c r="C947" s="25"/>
      <c r="D947" s="25"/>
      <c r="E947" s="894">
        <v>1130</v>
      </c>
      <c r="F947" s="894"/>
      <c r="G947" s="894"/>
      <c r="H947" s="36" t="s">
        <v>303</v>
      </c>
      <c r="I947" s="888">
        <f>M945</f>
        <v>4.3600000000000003</v>
      </c>
      <c r="J947" s="888"/>
      <c r="P947" s="52"/>
      <c r="Q947" s="26"/>
      <c r="R947" s="27">
        <f>ROUND(E947/I947,1)</f>
        <v>259.2</v>
      </c>
      <c r="S947" s="27"/>
      <c r="T947" s="27"/>
      <c r="U947" s="28"/>
      <c r="V947" s="29"/>
      <c r="W947" s="30"/>
    </row>
    <row r="948" spans="1:23" customFormat="1" ht="15.6" hidden="1" customHeight="1">
      <c r="A948" s="33"/>
      <c r="B948" s="25" t="s">
        <v>15</v>
      </c>
      <c r="C948" s="25"/>
      <c r="D948" s="25"/>
      <c r="E948" s="894">
        <v>25683</v>
      </c>
      <c r="F948" s="894"/>
      <c r="G948" s="894"/>
      <c r="H948" s="36" t="s">
        <v>303</v>
      </c>
      <c r="I948" s="888">
        <f>M945</f>
        <v>4.3600000000000003</v>
      </c>
      <c r="J948" s="888"/>
      <c r="P948" s="52"/>
      <c r="Q948" s="26">
        <f>INT(SUM(R947:V949))</f>
        <v>6250</v>
      </c>
      <c r="R948" s="27"/>
      <c r="S948" s="27"/>
      <c r="T948" s="27">
        <f>ROUND(E948/I948,1)</f>
        <v>5890.6</v>
      </c>
      <c r="U948" s="28"/>
      <c r="V948" s="29"/>
      <c r="W948" s="30"/>
    </row>
    <row r="949" spans="1:23" customFormat="1" ht="15.6" hidden="1" customHeight="1">
      <c r="A949" s="33"/>
      <c r="B949" s="25" t="s">
        <v>207</v>
      </c>
      <c r="C949" s="25"/>
      <c r="D949" s="25"/>
      <c r="E949" s="894">
        <v>440</v>
      </c>
      <c r="F949" s="894"/>
      <c r="G949" s="894"/>
      <c r="H949" s="36" t="s">
        <v>303</v>
      </c>
      <c r="I949" s="888">
        <f>M945</f>
        <v>4.3600000000000003</v>
      </c>
      <c r="J949" s="888"/>
      <c r="P949" s="52"/>
      <c r="Q949" s="26"/>
      <c r="R949" s="27"/>
      <c r="S949" s="27"/>
      <c r="T949" s="27"/>
      <c r="U949" s="28"/>
      <c r="V949" s="29">
        <f>ROUND(E949/I949,1)</f>
        <v>100.9</v>
      </c>
      <c r="W949" s="30"/>
    </row>
    <row r="950" spans="1:23" customFormat="1" ht="15.6" hidden="1" customHeight="1">
      <c r="A950" s="33"/>
      <c r="B950" s="25"/>
      <c r="C950" s="25"/>
      <c r="D950" s="25"/>
      <c r="E950" s="25"/>
      <c r="F950" s="25"/>
      <c r="G950" s="36"/>
      <c r="J950" s="34"/>
      <c r="M950" s="25"/>
      <c r="N950" s="25"/>
      <c r="O950" s="25"/>
      <c r="P950" s="25"/>
      <c r="Q950" s="26"/>
      <c r="R950" s="27"/>
      <c r="S950" s="27"/>
      <c r="T950" s="27"/>
      <c r="U950" s="28"/>
      <c r="V950" s="29"/>
      <c r="W950" s="30"/>
    </row>
    <row r="951" spans="1:23" customFormat="1" ht="15.6" hidden="1" customHeight="1">
      <c r="A951" s="33"/>
      <c r="B951" s="25"/>
      <c r="C951" s="25"/>
      <c r="D951" s="25"/>
      <c r="E951" s="32"/>
      <c r="F951" s="32"/>
      <c r="G951" s="34"/>
      <c r="J951" s="34"/>
      <c r="M951" s="25"/>
      <c r="N951" s="25"/>
      <c r="O951" s="25"/>
      <c r="P951" s="25"/>
      <c r="Q951" s="26"/>
      <c r="R951" s="27"/>
      <c r="S951" s="27"/>
      <c r="T951" s="27"/>
      <c r="U951" s="28"/>
      <c r="V951" s="29"/>
      <c r="W951" s="30"/>
    </row>
    <row r="952" spans="1:23" customFormat="1" ht="15.6" hidden="1" customHeight="1">
      <c r="A952" s="33"/>
      <c r="B952" s="25"/>
      <c r="C952" s="25"/>
      <c r="D952" s="25"/>
      <c r="E952" s="32"/>
      <c r="F952" s="32"/>
      <c r="G952" s="34"/>
      <c r="J952" s="34"/>
      <c r="M952" s="25"/>
      <c r="N952" s="25"/>
      <c r="O952" s="25"/>
      <c r="P952" s="25"/>
      <c r="Q952" s="26"/>
      <c r="R952" s="27"/>
      <c r="S952" s="27"/>
      <c r="T952" s="27"/>
      <c r="U952" s="28"/>
      <c r="V952" s="29"/>
      <c r="W952" s="30"/>
    </row>
    <row r="953" spans="1:23" customFormat="1" ht="15.6" hidden="1" customHeight="1">
      <c r="A953" s="33"/>
      <c r="B953" s="25"/>
      <c r="C953" s="25"/>
      <c r="D953" s="25"/>
      <c r="E953" s="32"/>
      <c r="F953" s="32"/>
      <c r="G953" s="34"/>
      <c r="J953" s="34"/>
      <c r="M953" s="25"/>
      <c r="N953" s="25"/>
      <c r="O953" s="25"/>
      <c r="P953" s="25"/>
      <c r="Q953" s="26"/>
      <c r="R953" s="27"/>
      <c r="S953" s="27"/>
      <c r="T953" s="27"/>
      <c r="U953" s="28"/>
      <c r="V953" s="29"/>
      <c r="W953" s="30"/>
    </row>
    <row r="954" spans="1:23" customFormat="1" ht="15.6" hidden="1" customHeight="1">
      <c r="A954" s="33"/>
      <c r="B954" s="25"/>
      <c r="C954" s="25"/>
      <c r="D954" s="25"/>
      <c r="E954" s="32"/>
      <c r="F954" s="32"/>
      <c r="G954" s="34"/>
      <c r="J954" s="34"/>
      <c r="M954" s="25"/>
      <c r="N954" s="25"/>
      <c r="O954" s="25"/>
      <c r="P954" s="25"/>
      <c r="Q954" s="26"/>
      <c r="R954" s="27"/>
      <c r="S954" s="27"/>
      <c r="T954" s="27"/>
      <c r="U954" s="28"/>
      <c r="V954" s="29"/>
      <c r="W954" s="30"/>
    </row>
    <row r="955" spans="1:23" customFormat="1" ht="15.6" hidden="1" customHeight="1">
      <c r="A955" s="33"/>
      <c r="B955" s="25"/>
      <c r="C955" s="25"/>
      <c r="D955" s="25"/>
      <c r="E955" s="32"/>
      <c r="F955" s="32"/>
      <c r="G955" s="34"/>
      <c r="J955" s="34"/>
      <c r="M955" s="25"/>
      <c r="N955" s="25"/>
      <c r="O955" s="25"/>
      <c r="P955" s="25"/>
      <c r="Q955" s="26"/>
      <c r="R955" s="27"/>
      <c r="S955" s="27"/>
      <c r="T955" s="27"/>
      <c r="U955" s="28"/>
      <c r="V955" s="29"/>
      <c r="W955" s="30"/>
    </row>
    <row r="956" spans="1:23" customFormat="1" ht="15.6" hidden="1" customHeight="1">
      <c r="A956" s="33"/>
      <c r="B956" s="25"/>
      <c r="C956" s="25"/>
      <c r="D956" s="25"/>
      <c r="E956" s="32"/>
      <c r="F956" s="32"/>
      <c r="G956" s="34"/>
      <c r="J956" s="34"/>
      <c r="M956" s="25"/>
      <c r="N956" s="25"/>
      <c r="O956" s="25"/>
      <c r="P956" s="25"/>
      <c r="Q956" s="26"/>
      <c r="R956" s="27"/>
      <c r="S956" s="27"/>
      <c r="T956" s="27"/>
      <c r="U956" s="28"/>
      <c r="V956" s="29"/>
      <c r="W956" s="30"/>
    </row>
    <row r="957" spans="1:23" customFormat="1" ht="15.6" hidden="1" customHeight="1">
      <c r="A957" s="33"/>
      <c r="B957" s="25"/>
      <c r="C957" s="25"/>
      <c r="D957" s="25"/>
      <c r="E957" s="32"/>
      <c r="F957" s="32"/>
      <c r="G957" s="34"/>
      <c r="J957" s="34"/>
      <c r="M957" s="25"/>
      <c r="N957" s="25"/>
      <c r="O957" s="25"/>
      <c r="P957" s="25"/>
      <c r="Q957" s="26"/>
      <c r="R957" s="27"/>
      <c r="S957" s="27"/>
      <c r="T957" s="27"/>
      <c r="U957" s="28"/>
      <c r="V957" s="29"/>
      <c r="W957" s="30"/>
    </row>
    <row r="958" spans="1:23" customFormat="1" ht="15.6" hidden="1" customHeight="1">
      <c r="A958" s="33"/>
      <c r="B958" s="25"/>
      <c r="C958" s="25"/>
      <c r="D958" s="25"/>
      <c r="E958" s="32"/>
      <c r="F958" s="32"/>
      <c r="G958" s="34"/>
      <c r="J958" s="34"/>
      <c r="M958" s="25"/>
      <c r="N958" s="25"/>
      <c r="O958" s="25"/>
      <c r="P958" s="25"/>
      <c r="Q958" s="26"/>
      <c r="R958" s="27"/>
      <c r="S958" s="27"/>
      <c r="T958" s="27"/>
      <c r="U958" s="28"/>
      <c r="V958" s="29"/>
      <c r="W958" s="30"/>
    </row>
    <row r="959" spans="1:23" customFormat="1" ht="15.6" hidden="1" customHeight="1">
      <c r="A959" s="33"/>
      <c r="B959" s="25"/>
      <c r="C959" s="25"/>
      <c r="D959" s="25"/>
      <c r="E959" s="32"/>
      <c r="F959" s="32"/>
      <c r="G959" s="34"/>
      <c r="J959" s="34"/>
      <c r="M959" s="25"/>
      <c r="N959" s="25"/>
      <c r="O959" s="25"/>
      <c r="P959" s="25"/>
      <c r="Q959" s="26"/>
      <c r="R959" s="27"/>
      <c r="S959" s="27"/>
      <c r="T959" s="27"/>
      <c r="U959" s="28"/>
      <c r="V959" s="29"/>
      <c r="W959" s="30"/>
    </row>
    <row r="960" spans="1:23" customFormat="1" ht="15.6" hidden="1" customHeight="1">
      <c r="A960" s="33"/>
      <c r="B960" s="25"/>
      <c r="C960" s="25"/>
      <c r="D960" s="25"/>
      <c r="E960" s="32"/>
      <c r="F960" s="32"/>
      <c r="G960" s="34"/>
      <c r="J960" s="34"/>
      <c r="M960" s="25"/>
      <c r="N960" s="25"/>
      <c r="O960" s="25"/>
      <c r="P960" s="25"/>
      <c r="Q960" s="26"/>
      <c r="R960" s="27"/>
      <c r="S960" s="27"/>
      <c r="T960" s="27"/>
      <c r="U960" s="28"/>
      <c r="V960" s="29"/>
      <c r="W960" s="30"/>
    </row>
    <row r="961" spans="1:23" customFormat="1" ht="15.6" hidden="1" customHeight="1">
      <c r="A961" s="33"/>
      <c r="B961" s="25"/>
      <c r="C961" s="25"/>
      <c r="D961" s="25"/>
      <c r="E961" s="32"/>
      <c r="F961" s="32"/>
      <c r="G961" s="34"/>
      <c r="J961" s="34"/>
      <c r="M961" s="25"/>
      <c r="N961" s="25"/>
      <c r="O961" s="25"/>
      <c r="P961" s="25"/>
      <c r="Q961" s="26"/>
      <c r="R961" s="27"/>
      <c r="S961" s="27"/>
      <c r="T961" s="27"/>
      <c r="U961" s="28"/>
      <c r="V961" s="29"/>
      <c r="W961" s="30"/>
    </row>
    <row r="962" spans="1:23" customFormat="1" ht="15.6" hidden="1" customHeight="1">
      <c r="A962" s="33"/>
      <c r="B962" s="25"/>
      <c r="C962" s="25"/>
      <c r="D962" s="25"/>
      <c r="E962" s="32"/>
      <c r="F962" s="32"/>
      <c r="G962" s="34"/>
      <c r="J962" s="34"/>
      <c r="M962" s="25"/>
      <c r="N962" s="25"/>
      <c r="O962" s="25"/>
      <c r="P962" s="25"/>
      <c r="Q962" s="26"/>
      <c r="R962" s="27"/>
      <c r="S962" s="27"/>
      <c r="T962" s="27"/>
      <c r="U962" s="28"/>
      <c r="V962" s="29"/>
      <c r="W962" s="30"/>
    </row>
    <row r="963" spans="1:23" customFormat="1" ht="15.6" hidden="1" customHeight="1">
      <c r="A963" s="33"/>
      <c r="B963" s="25"/>
      <c r="C963" s="25"/>
      <c r="D963" s="25"/>
      <c r="E963" s="32"/>
      <c r="F963" s="32"/>
      <c r="G963" s="34"/>
      <c r="J963" s="34"/>
      <c r="M963" s="25"/>
      <c r="N963" s="25"/>
      <c r="O963" s="25"/>
      <c r="P963" s="25"/>
      <c r="Q963" s="26"/>
      <c r="R963" s="27"/>
      <c r="S963" s="27"/>
      <c r="T963" s="27"/>
      <c r="U963" s="28"/>
      <c r="V963" s="29"/>
      <c r="W963" s="30"/>
    </row>
    <row r="964" spans="1:23" customFormat="1" ht="15.6" hidden="1" customHeight="1">
      <c r="A964" s="33"/>
      <c r="B964" s="25"/>
      <c r="C964" s="25"/>
      <c r="D964" s="25"/>
      <c r="E964" s="32"/>
      <c r="F964" s="32"/>
      <c r="G964" s="34"/>
      <c r="J964" s="34"/>
      <c r="M964" s="25"/>
      <c r="N964" s="25"/>
      <c r="O964" s="25"/>
      <c r="P964" s="25"/>
      <c r="Q964" s="26"/>
      <c r="R964" s="27"/>
      <c r="S964" s="27"/>
      <c r="T964" s="27"/>
      <c r="U964" s="28"/>
      <c r="V964" s="29"/>
      <c r="W964" s="30"/>
    </row>
    <row r="965" spans="1:23" customFormat="1" ht="15.6" hidden="1" customHeight="1">
      <c r="A965" s="33"/>
      <c r="B965" s="25"/>
      <c r="C965" s="25"/>
      <c r="D965" s="25"/>
      <c r="E965" s="32"/>
      <c r="F965" s="32"/>
      <c r="G965" s="34"/>
      <c r="J965" s="34"/>
      <c r="M965" s="25"/>
      <c r="N965" s="25"/>
      <c r="O965" s="25"/>
      <c r="P965" s="25"/>
      <c r="Q965" s="26"/>
      <c r="R965" s="27"/>
      <c r="S965" s="27"/>
      <c r="T965" s="27"/>
      <c r="U965" s="28"/>
      <c r="V965" s="29"/>
      <c r="W965" s="30"/>
    </row>
    <row r="966" spans="1:23" customFormat="1" ht="15.6" hidden="1" customHeight="1">
      <c r="A966" s="33"/>
      <c r="B966" s="25"/>
      <c r="C966" s="25"/>
      <c r="D966" s="25"/>
      <c r="E966" s="32"/>
      <c r="F966" s="32"/>
      <c r="G966" s="34"/>
      <c r="J966" s="34"/>
      <c r="M966" s="25"/>
      <c r="N966" s="25"/>
      <c r="O966" s="25"/>
      <c r="P966" s="25"/>
      <c r="Q966" s="26"/>
      <c r="R966" s="27"/>
      <c r="S966" s="27"/>
      <c r="T966" s="27"/>
      <c r="U966" s="28"/>
      <c r="V966" s="29"/>
      <c r="W966" s="30"/>
    </row>
    <row r="967" spans="1:23" customFormat="1" ht="15.6" hidden="1" customHeight="1">
      <c r="A967" s="33"/>
      <c r="B967" s="25"/>
      <c r="C967" s="25"/>
      <c r="D967" s="25"/>
      <c r="E967" s="32"/>
      <c r="F967" s="32"/>
      <c r="G967" s="34"/>
      <c r="J967" s="34"/>
      <c r="M967" s="25"/>
      <c r="N967" s="25"/>
      <c r="O967" s="25"/>
      <c r="P967" s="25"/>
      <c r="Q967" s="26"/>
      <c r="R967" s="27"/>
      <c r="S967" s="27"/>
      <c r="T967" s="27"/>
      <c r="U967" s="28"/>
      <c r="V967" s="29"/>
      <c r="W967" s="30"/>
    </row>
    <row r="968" spans="1:23" customFormat="1" ht="15.6" hidden="1" customHeight="1">
      <c r="A968" s="33"/>
      <c r="B968" s="25"/>
      <c r="C968" s="25"/>
      <c r="D968" s="25"/>
      <c r="E968" s="32"/>
      <c r="F968" s="32"/>
      <c r="G968" s="34"/>
      <c r="J968" s="34"/>
      <c r="M968" s="25"/>
      <c r="N968" s="25"/>
      <c r="O968" s="25"/>
      <c r="P968" s="25"/>
      <c r="Q968" s="26"/>
      <c r="R968" s="27"/>
      <c r="S968" s="27"/>
      <c r="T968" s="27"/>
      <c r="U968" s="28"/>
      <c r="V968" s="29"/>
      <c r="W968" s="30"/>
    </row>
    <row r="969" spans="1:23" customFormat="1" ht="15.6" hidden="1" customHeight="1">
      <c r="A969" s="33"/>
      <c r="B969" s="25"/>
      <c r="C969" s="25"/>
      <c r="D969" s="25"/>
      <c r="E969" s="32"/>
      <c r="F969" s="32"/>
      <c r="G969" s="34"/>
      <c r="J969" s="34"/>
      <c r="M969" s="25"/>
      <c r="N969" s="25"/>
      <c r="O969" s="25"/>
      <c r="P969" s="25"/>
      <c r="Q969" s="26"/>
      <c r="R969" s="27"/>
      <c r="S969" s="27"/>
      <c r="T969" s="27"/>
      <c r="U969" s="28"/>
      <c r="V969" s="29"/>
      <c r="W969" s="30"/>
    </row>
    <row r="970" spans="1:23" customFormat="1" ht="15.6" hidden="1" customHeight="1">
      <c r="A970" s="33"/>
      <c r="B970" s="25"/>
      <c r="C970" s="25"/>
      <c r="D970" s="25"/>
      <c r="E970" s="32"/>
      <c r="F970" s="32"/>
      <c r="G970" s="34"/>
      <c r="J970" s="34"/>
      <c r="M970" s="25"/>
      <c r="N970" s="25"/>
      <c r="O970" s="25"/>
      <c r="P970" s="25"/>
      <c r="Q970" s="26"/>
      <c r="R970" s="27"/>
      <c r="S970" s="27"/>
      <c r="T970" s="27"/>
      <c r="U970" s="28"/>
      <c r="V970" s="29"/>
      <c r="W970" s="30"/>
    </row>
    <row r="971" spans="1:23" customFormat="1" ht="15.6" hidden="1" customHeight="1">
      <c r="A971" s="33"/>
      <c r="B971" s="25"/>
      <c r="C971" s="25"/>
      <c r="D971" s="25"/>
      <c r="E971" s="32"/>
      <c r="F971" s="32"/>
      <c r="G971" s="34"/>
      <c r="J971" s="34"/>
      <c r="M971" s="25"/>
      <c r="N971" s="25"/>
      <c r="O971" s="25"/>
      <c r="P971" s="25"/>
      <c r="Q971" s="26"/>
      <c r="R971" s="27"/>
      <c r="S971" s="27"/>
      <c r="T971" s="27"/>
      <c r="U971" s="28"/>
      <c r="V971" s="29"/>
      <c r="W971" s="30"/>
    </row>
    <row r="972" spans="1:23" customFormat="1" ht="15.6" hidden="1" customHeight="1">
      <c r="A972" s="33"/>
      <c r="B972" s="25"/>
      <c r="C972" s="25"/>
      <c r="D972" s="25"/>
      <c r="E972" s="32"/>
      <c r="F972" s="32"/>
      <c r="G972" s="34"/>
      <c r="J972" s="34"/>
      <c r="M972" s="25"/>
      <c r="N972" s="25"/>
      <c r="O972" s="25"/>
      <c r="P972" s="25"/>
      <c r="Q972" s="26"/>
      <c r="R972" s="27"/>
      <c r="S972" s="27"/>
      <c r="T972" s="27"/>
      <c r="U972" s="28"/>
      <c r="V972" s="29"/>
      <c r="W972" s="30"/>
    </row>
    <row r="973" spans="1:23" customFormat="1" ht="15.6" hidden="1" customHeight="1">
      <c r="A973" s="33"/>
      <c r="B973" s="25"/>
      <c r="C973" s="25"/>
      <c r="D973" s="25"/>
      <c r="E973" s="32"/>
      <c r="F973" s="32"/>
      <c r="G973" s="34"/>
      <c r="J973" s="34"/>
      <c r="M973" s="25"/>
      <c r="N973" s="25"/>
      <c r="O973" s="25"/>
      <c r="P973" s="25"/>
      <c r="Q973" s="26"/>
      <c r="R973" s="27"/>
      <c r="S973" s="27"/>
      <c r="T973" s="27"/>
      <c r="U973" s="28"/>
      <c r="V973" s="29"/>
      <c r="W973" s="30"/>
    </row>
    <row r="974" spans="1:23" customFormat="1" ht="15.6" hidden="1" customHeight="1">
      <c r="A974" s="33"/>
      <c r="B974" s="25"/>
      <c r="C974" s="25"/>
      <c r="D974" s="25"/>
      <c r="E974" s="32"/>
      <c r="F974" s="32"/>
      <c r="G974" s="34"/>
      <c r="J974" s="34"/>
      <c r="M974" s="25"/>
      <c r="N974" s="25"/>
      <c r="O974" s="25"/>
      <c r="P974" s="25"/>
      <c r="Q974" s="26"/>
      <c r="R974" s="27"/>
      <c r="S974" s="27"/>
      <c r="T974" s="27"/>
      <c r="U974" s="28"/>
      <c r="V974" s="29"/>
      <c r="W974" s="30"/>
    </row>
    <row r="975" spans="1:23" customFormat="1" ht="15.6" hidden="1" customHeight="1">
      <c r="A975" s="33"/>
      <c r="B975" s="25"/>
      <c r="C975" s="25"/>
      <c r="D975" s="25"/>
      <c r="E975" s="32"/>
      <c r="F975" s="32"/>
      <c r="G975" s="34"/>
      <c r="J975" s="34"/>
      <c r="M975" s="25"/>
      <c r="N975" s="25"/>
      <c r="O975" s="25"/>
      <c r="P975" s="25"/>
      <c r="Q975" s="26"/>
      <c r="R975" s="27"/>
      <c r="S975" s="27"/>
      <c r="T975" s="27"/>
      <c r="U975" s="28"/>
      <c r="V975" s="29"/>
      <c r="W975" s="30"/>
    </row>
    <row r="976" spans="1:23" customFormat="1" ht="15.6" hidden="1" customHeight="1">
      <c r="A976" s="33"/>
      <c r="B976" s="25"/>
      <c r="C976" s="25"/>
      <c r="D976" s="25"/>
      <c r="E976" s="32"/>
      <c r="F976" s="32"/>
      <c r="G976" s="34"/>
      <c r="J976" s="34"/>
      <c r="M976" s="25"/>
      <c r="N976" s="25"/>
      <c r="O976" s="25"/>
      <c r="P976" s="25"/>
      <c r="Q976" s="26"/>
      <c r="R976" s="27"/>
      <c r="S976" s="27"/>
      <c r="T976" s="27"/>
      <c r="U976" s="28"/>
      <c r="V976" s="29"/>
      <c r="W976" s="30"/>
    </row>
    <row r="977" spans="1:28" customFormat="1" ht="15.6" hidden="1" customHeight="1">
      <c r="A977" s="33"/>
      <c r="B977" s="25"/>
      <c r="C977" s="25"/>
      <c r="D977" s="25"/>
      <c r="E977" s="32"/>
      <c r="F977" s="32"/>
      <c r="G977" s="34"/>
      <c r="J977" s="34"/>
      <c r="M977" s="25"/>
      <c r="N977" s="25"/>
      <c r="O977" s="25"/>
      <c r="P977" s="25"/>
      <c r="Q977" s="26"/>
      <c r="R977" s="27"/>
      <c r="S977" s="27"/>
      <c r="T977" s="27"/>
      <c r="U977" s="28"/>
      <c r="V977" s="29"/>
      <c r="W977" s="30"/>
    </row>
    <row r="978" spans="1:28" customFormat="1" ht="15.6" hidden="1" customHeight="1">
      <c r="A978" s="33"/>
      <c r="B978" s="25"/>
      <c r="C978" s="25"/>
      <c r="D978" s="25"/>
      <c r="E978" s="32"/>
      <c r="F978" s="32"/>
      <c r="G978" s="34"/>
      <c r="J978" s="34"/>
      <c r="M978" s="25"/>
      <c r="N978" s="25"/>
      <c r="O978" s="25"/>
      <c r="P978" s="25"/>
      <c r="Q978" s="26"/>
      <c r="R978" s="27"/>
      <c r="S978" s="27"/>
      <c r="T978" s="27"/>
      <c r="U978" s="28"/>
      <c r="V978" s="29"/>
      <c r="W978" s="30"/>
    </row>
    <row r="979" spans="1:28" customFormat="1" ht="15.6" hidden="1" customHeight="1" thickBot="1">
      <c r="A979" s="54"/>
      <c r="B979" s="44"/>
      <c r="C979" s="44"/>
      <c r="D979" s="44"/>
      <c r="E979" s="65"/>
      <c r="F979" s="65"/>
      <c r="G979" s="66"/>
      <c r="H979" s="67"/>
      <c r="I979" s="67"/>
      <c r="J979" s="66"/>
      <c r="K979" s="67"/>
      <c r="L979" s="67"/>
      <c r="M979" s="44"/>
      <c r="N979" s="44"/>
      <c r="O979" s="44"/>
      <c r="P979" s="44"/>
      <c r="Q979" s="45"/>
      <c r="R979" s="46"/>
      <c r="S979" s="46"/>
      <c r="T979" s="46"/>
      <c r="U979" s="47"/>
      <c r="V979" s="48"/>
      <c r="W979" s="30"/>
    </row>
    <row r="980" spans="1:28" customFormat="1" ht="15.6" hidden="1" customHeight="1">
      <c r="A980" s="10" t="s">
        <v>205</v>
      </c>
      <c r="B980" s="11"/>
      <c r="C980" s="11"/>
      <c r="D980" s="11"/>
      <c r="E980" s="11"/>
      <c r="F980" s="11"/>
      <c r="G980" s="11"/>
      <c r="H980" s="11"/>
      <c r="I980" s="11"/>
      <c r="J980" s="11"/>
      <c r="K980" s="11"/>
      <c r="L980" s="11"/>
      <c r="M980" s="11"/>
      <c r="N980" s="11"/>
      <c r="O980" s="11"/>
      <c r="P980" s="11"/>
      <c r="Q980" s="12" t="s">
        <v>20</v>
      </c>
      <c r="R980" s="13" t="s">
        <v>206</v>
      </c>
      <c r="S980" s="13"/>
      <c r="T980" s="13" t="s">
        <v>15</v>
      </c>
      <c r="U980" s="14"/>
      <c r="V980" s="15" t="s">
        <v>207</v>
      </c>
      <c r="W980" s="16"/>
    </row>
    <row r="981" spans="1:28" customFormat="1" ht="15.6" hidden="1" customHeight="1" thickBot="1">
      <c r="A981" s="18" t="s">
        <v>211</v>
      </c>
      <c r="C981" t="s">
        <v>397</v>
      </c>
      <c r="H981" t="s">
        <v>457</v>
      </c>
      <c r="N981" s="890" t="s">
        <v>214</v>
      </c>
      <c r="O981" s="890"/>
      <c r="P981" t="s">
        <v>215</v>
      </c>
      <c r="Q981" s="19" t="e">
        <f>SUM(R981,T981,V981)</f>
        <v>#REF!</v>
      </c>
      <c r="R981" s="20" t="e">
        <f>INT(SUM(R982:R1024))</f>
        <v>#REF!</v>
      </c>
      <c r="S981" s="20">
        <f>INT(SUM(S982:S1024))</f>
        <v>0</v>
      </c>
      <c r="T981" s="20" t="e">
        <f>INT(SUM(T982:T1024))</f>
        <v>#REF!</v>
      </c>
      <c r="U981" s="21">
        <f>INT(SUM(U982:U1024))</f>
        <v>0</v>
      </c>
      <c r="V981" s="22" t="e">
        <f>INT(SUM(V982:V1024))</f>
        <v>#REF!</v>
      </c>
      <c r="W981" s="23"/>
    </row>
    <row r="982" spans="1:28" ht="15.6" hidden="1" customHeight="1" thickTop="1">
      <c r="A982" s="33"/>
      <c r="B982" s="25"/>
      <c r="C982" s="25"/>
      <c r="D982" s="25"/>
      <c r="E982" s="32"/>
      <c r="F982" s="32"/>
      <c r="G982" s="34"/>
      <c r="H982"/>
      <c r="I982"/>
      <c r="J982" s="34"/>
      <c r="K982"/>
      <c r="L982"/>
      <c r="M982" s="25"/>
      <c r="N982" s="25"/>
      <c r="O982" s="25"/>
      <c r="P982" s="25"/>
      <c r="Q982" s="26"/>
      <c r="R982" s="27"/>
      <c r="S982" s="27"/>
      <c r="T982" s="27"/>
      <c r="U982" s="28"/>
      <c r="V982" s="29"/>
      <c r="AB982"/>
    </row>
    <row r="983" spans="1:28" ht="15.6" hidden="1" customHeight="1">
      <c r="A983" s="33"/>
      <c r="C983" s="50" t="s">
        <v>289</v>
      </c>
      <c r="J983" s="891">
        <v>0.7</v>
      </c>
      <c r="K983" s="891"/>
      <c r="L983" t="s">
        <v>290</v>
      </c>
      <c r="M983"/>
      <c r="N983"/>
      <c r="O983" s="25"/>
      <c r="P983" s="25"/>
      <c r="Q983" s="26"/>
      <c r="R983" s="27"/>
      <c r="S983" s="27"/>
      <c r="T983" s="27"/>
      <c r="U983" s="28"/>
      <c r="V983" s="29"/>
      <c r="AB983"/>
    </row>
    <row r="984" spans="1:28" ht="15.6" hidden="1" customHeight="1">
      <c r="A984" s="33"/>
      <c r="B984" s="50" t="s">
        <v>291</v>
      </c>
      <c r="C984" s="887">
        <f>J983</f>
        <v>0.7</v>
      </c>
      <c r="D984" s="887"/>
      <c r="E984"/>
      <c r="F984"/>
      <c r="G984"/>
      <c r="M984"/>
      <c r="N984"/>
      <c r="O984"/>
      <c r="P984"/>
      <c r="Q984" s="26"/>
      <c r="R984" s="27"/>
      <c r="S984" s="27"/>
      <c r="T984" s="27"/>
      <c r="U984" s="28"/>
      <c r="V984" s="29"/>
      <c r="AB984"/>
    </row>
    <row r="985" spans="1:28" ht="15.6" hidden="1" customHeight="1">
      <c r="A985" s="33"/>
      <c r="B985" s="50" t="s">
        <v>292</v>
      </c>
      <c r="C985" s="887">
        <f>VLOOKUP(E985,$AD$26:$AE$29,2,0)</f>
        <v>1.1000000000000001</v>
      </c>
      <c r="D985" s="887"/>
      <c r="E985" s="888" t="s">
        <v>254</v>
      </c>
      <c r="F985" s="888"/>
      <c r="G985" s="888"/>
      <c r="H985" s="888"/>
      <c r="I985" s="888"/>
      <c r="J985" s="888"/>
      <c r="K985" s="888"/>
      <c r="L985" s="888"/>
      <c r="M985" s="888"/>
      <c r="N985"/>
      <c r="O985"/>
      <c r="P985"/>
      <c r="Q985" s="26"/>
      <c r="R985" s="27"/>
      <c r="S985" s="27"/>
      <c r="T985" s="27"/>
      <c r="U985" s="28"/>
      <c r="V985" s="29"/>
    </row>
    <row r="986" spans="1:28" ht="15.6" hidden="1" customHeight="1">
      <c r="A986" s="33"/>
      <c r="B986" s="50" t="s">
        <v>293</v>
      </c>
      <c r="C986" s="887">
        <f>INDEX($AG$25:$AJ$28, MATCH(E986,$AG$25:$AG$28,), MATCH(K986,$AG$25:$AJ$25,))</f>
        <v>0.7</v>
      </c>
      <c r="D986" s="887"/>
      <c r="E986" s="888" t="s">
        <v>255</v>
      </c>
      <c r="F986" s="888"/>
      <c r="G986" s="888"/>
      <c r="H986" s="888"/>
      <c r="I986" s="888"/>
      <c r="J986" s="888"/>
      <c r="K986" s="889" t="s">
        <v>252</v>
      </c>
      <c r="L986" s="889"/>
      <c r="M986"/>
      <c r="N986"/>
      <c r="O986"/>
      <c r="P986"/>
      <c r="Q986" s="26"/>
      <c r="R986" s="27"/>
      <c r="S986" s="27"/>
      <c r="T986" s="27"/>
      <c r="U986" s="28"/>
      <c r="V986" s="29"/>
    </row>
    <row r="987" spans="1:28" ht="15.6" hidden="1" customHeight="1">
      <c r="A987" s="33"/>
      <c r="B987" s="50" t="s">
        <v>294</v>
      </c>
      <c r="C987" s="888">
        <f>D988</f>
        <v>0.88</v>
      </c>
      <c r="D987" s="888"/>
      <c r="E987" t="s">
        <v>295</v>
      </c>
      <c r="F987" s="888">
        <f>D989</f>
        <v>1.25</v>
      </c>
      <c r="G987" s="888"/>
      <c r="H987" s="42" t="s">
        <v>296</v>
      </c>
      <c r="I987" s="887">
        <f>ROUND(C987/F987,2)</f>
        <v>0.7</v>
      </c>
      <c r="J987" s="887"/>
      <c r="K987" s="51"/>
      <c r="L987"/>
      <c r="M987"/>
      <c r="N987"/>
      <c r="O987"/>
      <c r="P987"/>
      <c r="Q987" s="26"/>
      <c r="R987" s="27"/>
      <c r="S987" s="27"/>
      <c r="T987" s="27"/>
      <c r="U987" s="28"/>
      <c r="V987" s="29"/>
    </row>
    <row r="988" spans="1:28" ht="15.6" hidden="1" customHeight="1">
      <c r="A988" s="33"/>
      <c r="B988"/>
      <c r="C988" s="50" t="s">
        <v>297</v>
      </c>
      <c r="D988" s="888">
        <f>IF(F988=$AB$12,1,INDEX($AB$2:$AE$22,MATCH(F988,$AB$2:$AB$22,),MATCH(L988,$AB$2:$AE$2,)))</f>
        <v>0.88</v>
      </c>
      <c r="E988" s="888"/>
      <c r="F988" s="888" t="s">
        <v>238</v>
      </c>
      <c r="G988" s="888"/>
      <c r="H988" s="888"/>
      <c r="I988" s="888"/>
      <c r="J988" s="888"/>
      <c r="K988" s="888"/>
      <c r="L988" s="889" t="s">
        <v>218</v>
      </c>
      <c r="M988" s="889"/>
      <c r="N988"/>
      <c r="O988"/>
      <c r="P988"/>
      <c r="Q988" s="26"/>
      <c r="R988" s="27"/>
      <c r="S988" s="27"/>
      <c r="T988" s="27"/>
      <c r="U988" s="28"/>
      <c r="V988" s="29"/>
    </row>
    <row r="989" spans="1:28" ht="15.6" hidden="1" customHeight="1">
      <c r="A989" s="33"/>
      <c r="B989"/>
      <c r="C989" s="50" t="s">
        <v>298</v>
      </c>
      <c r="D989" s="888">
        <f>INDEX($X$2:$AA$21, MATCH(F989,$X$2:$X$21,), MATCH(L989,$X$2:$AA$2,))</f>
        <v>1.25</v>
      </c>
      <c r="E989" s="888"/>
      <c r="F989" s="888" t="s">
        <v>238</v>
      </c>
      <c r="G989" s="888"/>
      <c r="H989" s="888"/>
      <c r="I989" s="888"/>
      <c r="J989" s="888"/>
      <c r="K989" s="888"/>
      <c r="L989" s="889" t="s">
        <v>218</v>
      </c>
      <c r="M989" s="889"/>
      <c r="N989"/>
      <c r="O989"/>
      <c r="P989" s="25"/>
      <c r="Q989" s="26"/>
      <c r="R989" s="27"/>
      <c r="S989" s="27"/>
      <c r="T989" s="27"/>
      <c r="U989" s="28"/>
      <c r="V989" s="29"/>
    </row>
    <row r="990" spans="1:28" ht="15.6" hidden="1" customHeight="1">
      <c r="A990" s="33"/>
      <c r="B990" s="50" t="s">
        <v>299</v>
      </c>
      <c r="C990" s="51">
        <f>INDEX($X$25:$AB$30,MATCH(C984,$X$25:$X$30,0),MATCH(I990,$X$25:$AB$25,0))</f>
        <v>18</v>
      </c>
      <c r="D990"/>
      <c r="E990" s="51"/>
      <c r="F990" t="s">
        <v>300</v>
      </c>
      <c r="G990"/>
      <c r="H990"/>
      <c r="I990" s="888">
        <v>90</v>
      </c>
      <c r="J990" s="888"/>
      <c r="K990" t="s">
        <v>301</v>
      </c>
      <c r="L990"/>
      <c r="O990" s="25"/>
      <c r="P990" s="25"/>
      <c r="Q990" s="26"/>
      <c r="R990" s="27"/>
      <c r="S990" s="27"/>
      <c r="T990" s="27"/>
      <c r="U990" s="28"/>
      <c r="V990" s="29"/>
    </row>
    <row r="991" spans="1:28" ht="15.6" hidden="1" customHeight="1">
      <c r="A991" s="33"/>
      <c r="B991" t="s">
        <v>302</v>
      </c>
      <c r="C991" t="str">
        <f>"3,600 × "&amp;C984&amp;" × "&amp;C985&amp;" × "&amp;I987&amp;" × "&amp;C986&amp;" / "&amp;C990&amp;" ="</f>
        <v>3,600 × 0.7 × 1.1 × 0.7 × 0.7 / 18 =</v>
      </c>
      <c r="D991"/>
      <c r="E991"/>
      <c r="F991"/>
      <c r="G991"/>
      <c r="H991"/>
      <c r="I991"/>
      <c r="J991"/>
      <c r="K991"/>
      <c r="M991" s="887">
        <f>ROUND(3600*C984*C985*I987*C986/C990,2)</f>
        <v>75.459999999999994</v>
      </c>
      <c r="N991" s="887"/>
      <c r="O991" s="25" t="s">
        <v>340</v>
      </c>
      <c r="P991" s="25"/>
      <c r="Q991" s="26"/>
      <c r="R991" s="27"/>
      <c r="S991" s="27"/>
      <c r="T991" s="27"/>
      <c r="U991" s="28"/>
      <c r="V991" s="29"/>
    </row>
    <row r="992" spans="1:28" ht="15.6" hidden="1" customHeight="1">
      <c r="A992" s="33"/>
      <c r="B992" s="25"/>
      <c r="C992" s="25"/>
      <c r="D992" s="25"/>
      <c r="E992" s="25"/>
      <c r="F992" s="25"/>
      <c r="G992" s="25"/>
      <c r="H992" s="25"/>
      <c r="I992" s="25"/>
      <c r="J992" s="25"/>
      <c r="K992" s="25"/>
      <c r="L992" s="25"/>
      <c r="O992" s="25"/>
      <c r="P992" s="25"/>
      <c r="Q992" s="26"/>
      <c r="R992" s="27"/>
      <c r="S992" s="27"/>
      <c r="T992" s="27"/>
      <c r="U992" s="28"/>
      <c r="V992" s="29"/>
    </row>
    <row r="993" spans="1:23" ht="15.6" hidden="1" customHeight="1">
      <c r="A993" s="33"/>
      <c r="B993" s="25" t="s">
        <v>206</v>
      </c>
      <c r="C993" s="25"/>
      <c r="D993" s="25"/>
      <c r="E993" s="894">
        <v>18855</v>
      </c>
      <c r="F993" s="894"/>
      <c r="G993" s="894"/>
      <c r="H993" s="36" t="s">
        <v>303</v>
      </c>
      <c r="I993" s="887">
        <f>M991</f>
        <v>75.459999999999994</v>
      </c>
      <c r="J993" s="887"/>
      <c r="K993" t="s">
        <v>228</v>
      </c>
      <c r="L993" s="897" t="e">
        <f>1+#REF!</f>
        <v>#REF!</v>
      </c>
      <c r="M993" s="897"/>
      <c r="P993" s="52"/>
      <c r="Q993" s="26"/>
      <c r="R993" s="27" t="e">
        <f>ROUND(E993/I993*L993,1)</f>
        <v>#REF!</v>
      </c>
      <c r="S993" s="27"/>
      <c r="T993" s="27"/>
      <c r="U993" s="28"/>
      <c r="V993" s="29"/>
    </row>
    <row r="994" spans="1:23" ht="15.6" hidden="1" customHeight="1">
      <c r="A994" s="33"/>
      <c r="B994" s="25" t="s">
        <v>15</v>
      </c>
      <c r="C994" s="25"/>
      <c r="D994" s="25"/>
      <c r="E994" s="894">
        <v>38972</v>
      </c>
      <c r="F994" s="894"/>
      <c r="G994" s="894"/>
      <c r="H994" s="36" t="s">
        <v>303</v>
      </c>
      <c r="I994" s="887">
        <f>M991</f>
        <v>75.459999999999994</v>
      </c>
      <c r="J994" s="887"/>
      <c r="K994" t="s">
        <v>228</v>
      </c>
      <c r="L994" s="897" t="e">
        <f>1+#REF!</f>
        <v>#REF!</v>
      </c>
      <c r="M994" s="897"/>
      <c r="P994" s="52"/>
      <c r="Q994" s="26" t="e">
        <f>INT(SUM(R993:V995))</f>
        <v>#REF!</v>
      </c>
      <c r="R994" s="27"/>
      <c r="S994" s="27"/>
      <c r="T994" s="27" t="e">
        <f>ROUND(E994/I994*L994,1)</f>
        <v>#REF!</v>
      </c>
      <c r="U994" s="28"/>
      <c r="V994" s="29"/>
    </row>
    <row r="995" spans="1:23" customFormat="1" ht="15.6" hidden="1" customHeight="1">
      <c r="A995" s="33"/>
      <c r="B995" s="25" t="s">
        <v>207</v>
      </c>
      <c r="C995" s="25"/>
      <c r="D995" s="25"/>
      <c r="E995" s="894">
        <v>21214</v>
      </c>
      <c r="F995" s="894"/>
      <c r="G995" s="894"/>
      <c r="H995" s="36" t="s">
        <v>303</v>
      </c>
      <c r="I995" s="887">
        <f>M991</f>
        <v>75.459999999999994</v>
      </c>
      <c r="J995" s="887"/>
      <c r="K995" t="s">
        <v>228</v>
      </c>
      <c r="L995" s="897" t="e">
        <f>1+#REF!</f>
        <v>#REF!</v>
      </c>
      <c r="M995" s="897"/>
      <c r="N995" s="17"/>
      <c r="O995" s="17"/>
      <c r="P995" s="52"/>
      <c r="Q995" s="26"/>
      <c r="R995" s="27"/>
      <c r="S995" s="27"/>
      <c r="T995" s="27"/>
      <c r="U995" s="28"/>
      <c r="V995" s="29" t="e">
        <f>ROUND(E995/I995*L995,1)</f>
        <v>#REF!</v>
      </c>
      <c r="W995" s="30"/>
    </row>
    <row r="996" spans="1:23" customFormat="1" ht="15.6" hidden="1" customHeight="1">
      <c r="A996" s="33"/>
      <c r="B996" s="25"/>
      <c r="C996" s="25"/>
      <c r="D996" s="25"/>
      <c r="E996" s="32"/>
      <c r="F996" s="32"/>
      <c r="G996" s="34"/>
      <c r="J996" s="34"/>
      <c r="M996" s="25"/>
      <c r="N996" s="25"/>
      <c r="O996" s="25"/>
      <c r="P996" s="25"/>
      <c r="Q996" s="26"/>
      <c r="R996" s="27"/>
      <c r="S996" s="27"/>
      <c r="T996" s="27"/>
      <c r="U996" s="28"/>
      <c r="V996" s="29"/>
      <c r="W996" s="30"/>
    </row>
    <row r="997" spans="1:23" customFormat="1" ht="15.6" hidden="1" customHeight="1">
      <c r="A997" s="33"/>
      <c r="B997" s="25"/>
      <c r="C997" s="25"/>
      <c r="D997" s="25"/>
      <c r="E997" s="32"/>
      <c r="F997" s="32"/>
      <c r="G997" s="34"/>
      <c r="J997" s="34"/>
      <c r="M997" s="25"/>
      <c r="N997" s="25"/>
      <c r="O997" s="25"/>
      <c r="P997" s="25"/>
      <c r="Q997" s="26"/>
      <c r="R997" s="27"/>
      <c r="S997" s="27"/>
      <c r="T997" s="27"/>
      <c r="U997" s="28"/>
      <c r="V997" s="29"/>
      <c r="W997" s="30"/>
    </row>
    <row r="998" spans="1:23" customFormat="1" ht="15.6" hidden="1" customHeight="1">
      <c r="A998" s="33"/>
      <c r="B998" s="25"/>
      <c r="C998" s="25"/>
      <c r="D998" s="25"/>
      <c r="E998" s="32"/>
      <c r="F998" s="32"/>
      <c r="G998" s="34"/>
      <c r="J998" s="34"/>
      <c r="M998" s="25"/>
      <c r="N998" s="25"/>
      <c r="O998" s="25"/>
      <c r="P998" s="25"/>
      <c r="Q998" s="26"/>
      <c r="R998" s="27"/>
      <c r="S998" s="27"/>
      <c r="T998" s="27"/>
      <c r="U998" s="28"/>
      <c r="V998" s="29"/>
      <c r="W998" s="30"/>
    </row>
    <row r="999" spans="1:23" customFormat="1" ht="15.6" hidden="1" customHeight="1">
      <c r="A999" s="33"/>
      <c r="B999" s="25"/>
      <c r="C999" s="25"/>
      <c r="D999" s="25"/>
      <c r="E999" s="32"/>
      <c r="F999" s="32"/>
      <c r="G999" s="34"/>
      <c r="J999" s="34"/>
      <c r="M999" s="25"/>
      <c r="N999" s="25"/>
      <c r="O999" s="25"/>
      <c r="P999" s="25"/>
      <c r="Q999" s="26"/>
      <c r="R999" s="27"/>
      <c r="S999" s="27"/>
      <c r="T999" s="27"/>
      <c r="U999" s="28"/>
      <c r="V999" s="29"/>
      <c r="W999" s="30"/>
    </row>
    <row r="1000" spans="1:23" customFormat="1" ht="15.6" hidden="1" customHeight="1">
      <c r="A1000" s="33"/>
      <c r="B1000" s="25"/>
      <c r="C1000" s="25"/>
      <c r="D1000" s="25"/>
      <c r="E1000" s="32"/>
      <c r="F1000" s="32"/>
      <c r="G1000" s="34"/>
      <c r="J1000" s="34"/>
      <c r="M1000" s="25"/>
      <c r="N1000" s="25"/>
      <c r="O1000" s="25"/>
      <c r="P1000" s="25"/>
      <c r="Q1000" s="26"/>
      <c r="R1000" s="27"/>
      <c r="S1000" s="27"/>
      <c r="T1000" s="27"/>
      <c r="U1000" s="28"/>
      <c r="V1000" s="29"/>
      <c r="W1000" s="30"/>
    </row>
    <row r="1001" spans="1:23" customFormat="1" ht="15.6" hidden="1" customHeight="1">
      <c r="A1001" s="33"/>
      <c r="B1001" s="25"/>
      <c r="C1001" s="25"/>
      <c r="D1001" s="25"/>
      <c r="E1001" s="32"/>
      <c r="F1001" s="32"/>
      <c r="G1001" s="34"/>
      <c r="J1001" s="34"/>
      <c r="M1001" s="25"/>
      <c r="N1001" s="25"/>
      <c r="O1001" s="25"/>
      <c r="P1001" s="25"/>
      <c r="Q1001" s="26"/>
      <c r="R1001" s="27"/>
      <c r="S1001" s="27"/>
      <c r="T1001" s="27"/>
      <c r="U1001" s="28"/>
      <c r="V1001" s="29"/>
      <c r="W1001" s="30"/>
    </row>
    <row r="1002" spans="1:23" customFormat="1" ht="15.6" hidden="1" customHeight="1">
      <c r="A1002" s="33"/>
      <c r="B1002" s="25"/>
      <c r="C1002" s="25"/>
      <c r="D1002" s="25"/>
      <c r="E1002" s="32"/>
      <c r="F1002" s="32"/>
      <c r="G1002" s="34"/>
      <c r="J1002" s="34"/>
      <c r="M1002" s="25"/>
      <c r="N1002" s="25"/>
      <c r="O1002" s="25"/>
      <c r="P1002" s="25"/>
      <c r="Q1002" s="26"/>
      <c r="R1002" s="27"/>
      <c r="S1002" s="27"/>
      <c r="T1002" s="27"/>
      <c r="U1002" s="28"/>
      <c r="V1002" s="29"/>
      <c r="W1002" s="30"/>
    </row>
    <row r="1003" spans="1:23" customFormat="1" ht="15.6" hidden="1" customHeight="1">
      <c r="A1003" s="33"/>
      <c r="B1003" s="25"/>
      <c r="C1003" s="25"/>
      <c r="D1003" s="25"/>
      <c r="E1003" s="32"/>
      <c r="F1003" s="32"/>
      <c r="G1003" s="34"/>
      <c r="J1003" s="34"/>
      <c r="M1003" s="25"/>
      <c r="N1003" s="25"/>
      <c r="O1003" s="25"/>
      <c r="P1003" s="25"/>
      <c r="Q1003" s="26"/>
      <c r="R1003" s="27"/>
      <c r="S1003" s="27"/>
      <c r="T1003" s="27"/>
      <c r="U1003" s="28"/>
      <c r="V1003" s="29"/>
      <c r="W1003" s="30"/>
    </row>
    <row r="1004" spans="1:23" customFormat="1" ht="15.6" hidden="1" customHeight="1">
      <c r="A1004" s="33"/>
      <c r="B1004" s="25"/>
      <c r="C1004" s="25"/>
      <c r="D1004" s="25"/>
      <c r="E1004" s="32"/>
      <c r="F1004" s="32"/>
      <c r="G1004" s="34"/>
      <c r="J1004" s="34"/>
      <c r="M1004" s="25"/>
      <c r="N1004" s="25"/>
      <c r="O1004" s="25"/>
      <c r="P1004" s="25"/>
      <c r="Q1004" s="26"/>
      <c r="R1004" s="27"/>
      <c r="S1004" s="27"/>
      <c r="T1004" s="27"/>
      <c r="U1004" s="28"/>
      <c r="V1004" s="29"/>
      <c r="W1004" s="30"/>
    </row>
    <row r="1005" spans="1:23" customFormat="1" ht="15.6" hidden="1" customHeight="1">
      <c r="A1005" s="33"/>
      <c r="B1005" s="25"/>
      <c r="C1005" s="25"/>
      <c r="D1005" s="25"/>
      <c r="E1005" s="32"/>
      <c r="F1005" s="32"/>
      <c r="G1005" s="34"/>
      <c r="J1005" s="34"/>
      <c r="M1005" s="25"/>
      <c r="N1005" s="25"/>
      <c r="O1005" s="25"/>
      <c r="P1005" s="25"/>
      <c r="Q1005" s="26"/>
      <c r="R1005" s="27"/>
      <c r="S1005" s="27"/>
      <c r="T1005" s="27"/>
      <c r="U1005" s="28"/>
      <c r="V1005" s="29"/>
      <c r="W1005" s="30"/>
    </row>
    <row r="1006" spans="1:23" customFormat="1" ht="15.6" hidden="1" customHeight="1">
      <c r="A1006" s="33"/>
      <c r="B1006" s="25"/>
      <c r="C1006" s="25"/>
      <c r="D1006" s="25"/>
      <c r="E1006" s="32"/>
      <c r="F1006" s="32"/>
      <c r="G1006" s="34"/>
      <c r="J1006" s="34"/>
      <c r="M1006" s="25"/>
      <c r="N1006" s="25"/>
      <c r="O1006" s="25"/>
      <c r="P1006" s="25"/>
      <c r="Q1006" s="26"/>
      <c r="R1006" s="27"/>
      <c r="S1006" s="27"/>
      <c r="T1006" s="27"/>
      <c r="U1006" s="28"/>
      <c r="V1006" s="29"/>
      <c r="W1006" s="30"/>
    </row>
    <row r="1007" spans="1:23" customFormat="1" ht="15.6" hidden="1" customHeight="1">
      <c r="A1007" s="33"/>
      <c r="B1007" s="25"/>
      <c r="C1007" s="25"/>
      <c r="D1007" s="25"/>
      <c r="E1007" s="32"/>
      <c r="F1007" s="32"/>
      <c r="G1007" s="34"/>
      <c r="J1007" s="34"/>
      <c r="M1007" s="25"/>
      <c r="N1007" s="25"/>
      <c r="O1007" s="25"/>
      <c r="P1007" s="25"/>
      <c r="Q1007" s="26"/>
      <c r="R1007" s="27"/>
      <c r="S1007" s="27"/>
      <c r="T1007" s="27"/>
      <c r="U1007" s="28"/>
      <c r="V1007" s="29"/>
      <c r="W1007" s="30"/>
    </row>
    <row r="1008" spans="1:23" customFormat="1" ht="15.6" hidden="1" customHeight="1">
      <c r="A1008" s="33"/>
      <c r="B1008" s="25"/>
      <c r="C1008" s="25"/>
      <c r="D1008" s="25"/>
      <c r="E1008" s="32"/>
      <c r="F1008" s="32"/>
      <c r="G1008" s="34"/>
      <c r="J1008" s="34"/>
      <c r="M1008" s="25"/>
      <c r="N1008" s="25"/>
      <c r="O1008" s="25"/>
      <c r="P1008" s="25"/>
      <c r="Q1008" s="26"/>
      <c r="R1008" s="27"/>
      <c r="S1008" s="27"/>
      <c r="T1008" s="27"/>
      <c r="U1008" s="28"/>
      <c r="V1008" s="29"/>
      <c r="W1008" s="30"/>
    </row>
    <row r="1009" spans="1:23" customFormat="1" ht="15.6" hidden="1" customHeight="1">
      <c r="A1009" s="33"/>
      <c r="B1009" s="25"/>
      <c r="C1009" s="25"/>
      <c r="D1009" s="25"/>
      <c r="E1009" s="32"/>
      <c r="F1009" s="32"/>
      <c r="G1009" s="34"/>
      <c r="J1009" s="34"/>
      <c r="M1009" s="25"/>
      <c r="N1009" s="25"/>
      <c r="O1009" s="25"/>
      <c r="P1009" s="25"/>
      <c r="Q1009" s="26"/>
      <c r="R1009" s="27"/>
      <c r="S1009" s="27"/>
      <c r="T1009" s="27"/>
      <c r="U1009" s="28"/>
      <c r="V1009" s="29"/>
      <c r="W1009" s="30"/>
    </row>
    <row r="1010" spans="1:23" customFormat="1" ht="15.6" hidden="1" customHeight="1">
      <c r="A1010" s="33"/>
      <c r="B1010" s="25"/>
      <c r="C1010" s="25"/>
      <c r="D1010" s="25"/>
      <c r="E1010" s="32"/>
      <c r="F1010" s="32"/>
      <c r="G1010" s="34"/>
      <c r="J1010" s="34"/>
      <c r="M1010" s="25"/>
      <c r="N1010" s="25"/>
      <c r="O1010" s="25"/>
      <c r="P1010" s="25"/>
      <c r="Q1010" s="26"/>
      <c r="R1010" s="27"/>
      <c r="S1010" s="27"/>
      <c r="T1010" s="27"/>
      <c r="U1010" s="28"/>
      <c r="V1010" s="29"/>
      <c r="W1010" s="30"/>
    </row>
    <row r="1011" spans="1:23" customFormat="1" ht="15.6" hidden="1" customHeight="1">
      <c r="A1011" s="33"/>
      <c r="B1011" s="25"/>
      <c r="C1011" s="25"/>
      <c r="D1011" s="25"/>
      <c r="E1011" s="32"/>
      <c r="F1011" s="32"/>
      <c r="G1011" s="34"/>
      <c r="J1011" s="34"/>
      <c r="M1011" s="25"/>
      <c r="N1011" s="25"/>
      <c r="O1011" s="25"/>
      <c r="P1011" s="25"/>
      <c r="Q1011" s="26"/>
      <c r="R1011" s="27"/>
      <c r="S1011" s="27"/>
      <c r="T1011" s="27"/>
      <c r="U1011" s="28"/>
      <c r="V1011" s="29"/>
      <c r="W1011" s="30"/>
    </row>
    <row r="1012" spans="1:23" customFormat="1" ht="15.6" hidden="1" customHeight="1">
      <c r="A1012" s="33"/>
      <c r="B1012" s="25"/>
      <c r="C1012" s="25"/>
      <c r="D1012" s="25"/>
      <c r="E1012" s="32"/>
      <c r="F1012" s="32"/>
      <c r="G1012" s="34"/>
      <c r="J1012" s="34"/>
      <c r="M1012" s="25"/>
      <c r="N1012" s="25"/>
      <c r="O1012" s="25"/>
      <c r="P1012" s="25"/>
      <c r="Q1012" s="26"/>
      <c r="R1012" s="27"/>
      <c r="S1012" s="27"/>
      <c r="T1012" s="27"/>
      <c r="U1012" s="28"/>
      <c r="V1012" s="29"/>
      <c r="W1012" s="30"/>
    </row>
    <row r="1013" spans="1:23" customFormat="1" ht="15.6" hidden="1" customHeight="1">
      <c r="A1013" s="33"/>
      <c r="B1013" s="25"/>
      <c r="C1013" s="25"/>
      <c r="D1013" s="25"/>
      <c r="E1013" s="32"/>
      <c r="F1013" s="32"/>
      <c r="G1013" s="34"/>
      <c r="J1013" s="34"/>
      <c r="M1013" s="25"/>
      <c r="N1013" s="25"/>
      <c r="O1013" s="25"/>
      <c r="P1013" s="25"/>
      <c r="Q1013" s="26"/>
      <c r="R1013" s="27"/>
      <c r="S1013" s="27"/>
      <c r="T1013" s="27"/>
      <c r="U1013" s="28"/>
      <c r="V1013" s="29"/>
      <c r="W1013" s="30"/>
    </row>
    <row r="1014" spans="1:23" customFormat="1" ht="15.6" hidden="1" customHeight="1">
      <c r="A1014" s="33"/>
      <c r="B1014" s="25"/>
      <c r="C1014" s="25"/>
      <c r="D1014" s="25"/>
      <c r="E1014" s="32"/>
      <c r="F1014" s="32"/>
      <c r="G1014" s="34"/>
      <c r="J1014" s="34"/>
      <c r="M1014" s="25"/>
      <c r="N1014" s="25"/>
      <c r="O1014" s="25"/>
      <c r="P1014" s="25"/>
      <c r="Q1014" s="26"/>
      <c r="R1014" s="27"/>
      <c r="S1014" s="27"/>
      <c r="T1014" s="27"/>
      <c r="U1014" s="28"/>
      <c r="V1014" s="29"/>
      <c r="W1014" s="30"/>
    </row>
    <row r="1015" spans="1:23" customFormat="1" ht="15.6" hidden="1" customHeight="1">
      <c r="A1015" s="33"/>
      <c r="B1015" s="25"/>
      <c r="C1015" s="25"/>
      <c r="D1015" s="25"/>
      <c r="E1015" s="32"/>
      <c r="F1015" s="32"/>
      <c r="G1015" s="34"/>
      <c r="J1015" s="34"/>
      <c r="M1015" s="25"/>
      <c r="N1015" s="25"/>
      <c r="O1015" s="25"/>
      <c r="P1015" s="25"/>
      <c r="Q1015" s="26"/>
      <c r="R1015" s="27"/>
      <c r="S1015" s="27"/>
      <c r="T1015" s="27"/>
      <c r="U1015" s="28"/>
      <c r="V1015" s="29"/>
      <c r="W1015" s="30"/>
    </row>
    <row r="1016" spans="1:23" customFormat="1" ht="15.6" hidden="1" customHeight="1">
      <c r="A1016" s="33"/>
      <c r="B1016" s="25"/>
      <c r="C1016" s="25"/>
      <c r="D1016" s="25"/>
      <c r="E1016" s="32"/>
      <c r="F1016" s="32"/>
      <c r="G1016" s="34"/>
      <c r="J1016" s="34"/>
      <c r="M1016" s="25"/>
      <c r="N1016" s="25"/>
      <c r="O1016" s="25"/>
      <c r="P1016" s="25"/>
      <c r="Q1016" s="26"/>
      <c r="R1016" s="27"/>
      <c r="S1016" s="27"/>
      <c r="T1016" s="27"/>
      <c r="U1016" s="28"/>
      <c r="V1016" s="29"/>
      <c r="W1016" s="30"/>
    </row>
    <row r="1017" spans="1:23" customFormat="1" ht="15.6" hidden="1" customHeight="1">
      <c r="A1017" s="33"/>
      <c r="B1017" s="25"/>
      <c r="C1017" s="25"/>
      <c r="D1017" s="25"/>
      <c r="E1017" s="32"/>
      <c r="F1017" s="32"/>
      <c r="G1017" s="34"/>
      <c r="J1017" s="34"/>
      <c r="M1017" s="25"/>
      <c r="N1017" s="25"/>
      <c r="O1017" s="25"/>
      <c r="P1017" s="25"/>
      <c r="Q1017" s="26"/>
      <c r="R1017" s="27"/>
      <c r="S1017" s="27"/>
      <c r="T1017" s="27"/>
      <c r="U1017" s="28"/>
      <c r="V1017" s="29"/>
      <c r="W1017" s="30"/>
    </row>
    <row r="1018" spans="1:23" customFormat="1" ht="15.6" hidden="1" customHeight="1">
      <c r="A1018" s="33"/>
      <c r="B1018" s="25"/>
      <c r="C1018" s="25"/>
      <c r="D1018" s="25"/>
      <c r="E1018" s="32"/>
      <c r="F1018" s="32"/>
      <c r="G1018" s="34"/>
      <c r="J1018" s="34"/>
      <c r="M1018" s="25"/>
      <c r="N1018" s="25"/>
      <c r="O1018" s="25"/>
      <c r="P1018" s="25"/>
      <c r="Q1018" s="26"/>
      <c r="R1018" s="27"/>
      <c r="S1018" s="27"/>
      <c r="T1018" s="27"/>
      <c r="U1018" s="28"/>
      <c r="V1018" s="29"/>
      <c r="W1018" s="30"/>
    </row>
    <row r="1019" spans="1:23" customFormat="1" ht="15.6" hidden="1" customHeight="1">
      <c r="A1019" s="33"/>
      <c r="B1019" s="25"/>
      <c r="C1019" s="25"/>
      <c r="D1019" s="25"/>
      <c r="E1019" s="32"/>
      <c r="F1019" s="32"/>
      <c r="G1019" s="34"/>
      <c r="J1019" s="34"/>
      <c r="M1019" s="25"/>
      <c r="N1019" s="25"/>
      <c r="O1019" s="25"/>
      <c r="P1019" s="25"/>
      <c r="Q1019" s="26"/>
      <c r="R1019" s="27"/>
      <c r="S1019" s="27"/>
      <c r="T1019" s="27"/>
      <c r="U1019" s="28"/>
      <c r="V1019" s="29"/>
      <c r="W1019" s="30"/>
    </row>
    <row r="1020" spans="1:23" customFormat="1" ht="15.6" hidden="1" customHeight="1">
      <c r="A1020" s="33"/>
      <c r="B1020" s="25"/>
      <c r="C1020" s="25"/>
      <c r="D1020" s="25"/>
      <c r="E1020" s="32"/>
      <c r="F1020" s="32"/>
      <c r="G1020" s="34"/>
      <c r="J1020" s="34"/>
      <c r="M1020" s="25"/>
      <c r="N1020" s="25"/>
      <c r="O1020" s="25"/>
      <c r="P1020" s="25"/>
      <c r="Q1020" s="26"/>
      <c r="R1020" s="27"/>
      <c r="S1020" s="27"/>
      <c r="T1020" s="27"/>
      <c r="U1020" s="28"/>
      <c r="V1020" s="29"/>
      <c r="W1020" s="30"/>
    </row>
    <row r="1021" spans="1:23" customFormat="1" ht="15.6" hidden="1" customHeight="1">
      <c r="A1021" s="33"/>
      <c r="B1021" s="25"/>
      <c r="C1021" s="25"/>
      <c r="D1021" s="25"/>
      <c r="E1021" s="32"/>
      <c r="F1021" s="32"/>
      <c r="G1021" s="34"/>
      <c r="J1021" s="34"/>
      <c r="M1021" s="25"/>
      <c r="N1021" s="25"/>
      <c r="O1021" s="25"/>
      <c r="P1021" s="25"/>
      <c r="Q1021" s="26"/>
      <c r="R1021" s="27"/>
      <c r="S1021" s="27"/>
      <c r="T1021" s="27"/>
      <c r="U1021" s="28"/>
      <c r="V1021" s="29"/>
      <c r="W1021" s="30"/>
    </row>
    <row r="1022" spans="1:23" customFormat="1" ht="15.6" hidden="1" customHeight="1">
      <c r="A1022" s="33"/>
      <c r="B1022" s="25"/>
      <c r="C1022" s="25"/>
      <c r="D1022" s="25"/>
      <c r="E1022" s="32"/>
      <c r="F1022" s="32"/>
      <c r="G1022" s="34"/>
      <c r="J1022" s="34"/>
      <c r="M1022" s="25"/>
      <c r="N1022" s="25"/>
      <c r="O1022" s="25"/>
      <c r="P1022" s="25"/>
      <c r="Q1022" s="26"/>
      <c r="R1022" s="27"/>
      <c r="S1022" s="27"/>
      <c r="T1022" s="27"/>
      <c r="U1022" s="28"/>
      <c r="V1022" s="29"/>
      <c r="W1022" s="30"/>
    </row>
    <row r="1023" spans="1:23" customFormat="1" ht="15.6" hidden="1" customHeight="1">
      <c r="A1023" s="33"/>
      <c r="B1023" s="25"/>
      <c r="C1023" s="25"/>
      <c r="D1023" s="25"/>
      <c r="E1023" s="32"/>
      <c r="F1023" s="32"/>
      <c r="G1023" s="34"/>
      <c r="J1023" s="34"/>
      <c r="M1023" s="25"/>
      <c r="N1023" s="25"/>
      <c r="O1023" s="25"/>
      <c r="P1023" s="25"/>
      <c r="Q1023" s="26"/>
      <c r="R1023" s="27"/>
      <c r="S1023" s="27"/>
      <c r="T1023" s="27"/>
      <c r="U1023" s="28"/>
      <c r="V1023" s="29"/>
      <c r="W1023" s="30"/>
    </row>
    <row r="1024" spans="1:23" customFormat="1" ht="15.6" customHeight="1" thickBot="1">
      <c r="A1024" s="54"/>
      <c r="B1024" s="44"/>
      <c r="C1024" s="44"/>
      <c r="D1024" s="44"/>
      <c r="E1024" s="65"/>
      <c r="F1024" s="65"/>
      <c r="G1024" s="66"/>
      <c r="H1024" s="67"/>
      <c r="I1024" s="67"/>
      <c r="J1024" s="66"/>
      <c r="K1024" s="67"/>
      <c r="L1024" s="67"/>
      <c r="M1024" s="44"/>
      <c r="N1024" s="44"/>
      <c r="O1024" s="44"/>
      <c r="P1024" s="44"/>
      <c r="Q1024" s="45"/>
      <c r="R1024" s="46"/>
      <c r="S1024" s="46"/>
      <c r="T1024" s="46"/>
      <c r="U1024" s="47"/>
      <c r="V1024" s="48"/>
      <c r="W1024" s="30"/>
    </row>
    <row r="1025" spans="1:28" customFormat="1" ht="20.100000000000001" customHeight="1">
      <c r="A1025" s="10" t="s">
        <v>205</v>
      </c>
      <c r="B1025" s="11"/>
      <c r="C1025" s="11"/>
      <c r="D1025" s="11"/>
      <c r="E1025" s="11"/>
      <c r="F1025" s="11"/>
      <c r="G1025" s="11"/>
      <c r="H1025" s="11"/>
      <c r="I1025" s="11"/>
      <c r="J1025" s="11"/>
      <c r="K1025" s="11"/>
      <c r="L1025" s="11"/>
      <c r="M1025" s="11"/>
      <c r="N1025" s="11"/>
      <c r="O1025" s="11"/>
      <c r="P1025" s="11"/>
      <c r="Q1025" s="12" t="s">
        <v>20</v>
      </c>
      <c r="R1025" s="13" t="s">
        <v>206</v>
      </c>
      <c r="S1025" s="13"/>
      <c r="T1025" s="13" t="s">
        <v>15</v>
      </c>
      <c r="U1025" s="14"/>
      <c r="V1025" s="15" t="s">
        <v>207</v>
      </c>
      <c r="W1025" s="16"/>
    </row>
    <row r="1026" spans="1:28" customFormat="1" ht="20.100000000000001" customHeight="1" thickBot="1">
      <c r="A1026" s="18" t="s">
        <v>211</v>
      </c>
      <c r="C1026" t="s">
        <v>397</v>
      </c>
      <c r="H1026" t="s">
        <v>458</v>
      </c>
      <c r="N1026" s="890" t="s">
        <v>214</v>
      </c>
      <c r="O1026" s="890"/>
      <c r="P1026" t="s">
        <v>215</v>
      </c>
      <c r="Q1026" s="19">
        <f>SUM(R1026,T1026,V1026)</f>
        <v>4012</v>
      </c>
      <c r="R1026" s="20">
        <f>INT(SUM(R1027:R1057))</f>
        <v>212</v>
      </c>
      <c r="S1026" s="20">
        <f>INT(SUM(S1027:S1057))</f>
        <v>0</v>
      </c>
      <c r="T1026" s="20">
        <f>INT(SUM(T1027:T1057))</f>
        <v>3695</v>
      </c>
      <c r="U1026" s="21">
        <f>INT(SUM(U1027:U1057))</f>
        <v>0</v>
      </c>
      <c r="V1026" s="22">
        <f>INT(SUM(V1027:V1057))</f>
        <v>105</v>
      </c>
      <c r="W1026" s="23"/>
    </row>
    <row r="1027" spans="1:28" ht="20.100000000000001" customHeight="1" thickTop="1">
      <c r="A1027" s="114"/>
      <c r="B1027" s="81"/>
      <c r="C1027" s="81"/>
      <c r="D1027" s="81"/>
      <c r="E1027" s="115"/>
      <c r="F1027" s="115"/>
      <c r="G1027" s="116"/>
      <c r="H1027" s="117"/>
      <c r="I1027" s="117"/>
      <c r="J1027" s="116"/>
      <c r="K1027" s="117"/>
      <c r="L1027" s="117"/>
      <c r="M1027" s="81"/>
      <c r="N1027" s="81"/>
      <c r="O1027" s="81"/>
      <c r="P1027" s="81"/>
      <c r="Q1027" s="82"/>
      <c r="R1027" s="83"/>
      <c r="S1027" s="83"/>
      <c r="T1027" s="83"/>
      <c r="U1027" s="84"/>
      <c r="V1027" s="85"/>
      <c r="AB1027"/>
    </row>
    <row r="1028" spans="1:28" ht="20.100000000000001" customHeight="1">
      <c r="A1028" s="86" t="s">
        <v>305</v>
      </c>
      <c r="B1028" s="87" t="s">
        <v>397</v>
      </c>
      <c r="C1028" s="87"/>
      <c r="D1028" s="87"/>
      <c r="E1028" s="87"/>
      <c r="F1028" s="87"/>
      <c r="G1028" s="87" t="s">
        <v>656</v>
      </c>
      <c r="H1028" s="87"/>
      <c r="I1028"/>
      <c r="J1028" s="925">
        <v>0.7</v>
      </c>
      <c r="K1028" s="925"/>
      <c r="L1028" s="87" t="s">
        <v>290</v>
      </c>
      <c r="M1028" s="87"/>
      <c r="N1028" s="87"/>
      <c r="O1028" s="87"/>
      <c r="P1028" s="89"/>
      <c r="Q1028" s="90"/>
      <c r="R1028" s="91"/>
      <c r="S1028" s="91"/>
      <c r="T1028" s="91"/>
      <c r="U1028" s="92"/>
      <c r="V1028" s="93"/>
      <c r="AB1028"/>
    </row>
    <row r="1029" spans="1:28" ht="20.100000000000001" customHeight="1">
      <c r="A1029" s="86"/>
      <c r="B1029" t="s">
        <v>291</v>
      </c>
      <c r="C1029" s="921">
        <f>J1028</f>
        <v>0.7</v>
      </c>
      <c r="D1029" s="921"/>
      <c r="E1029" s="87"/>
      <c r="F1029" s="87"/>
      <c r="G1029" s="87"/>
      <c r="H1029" s="87"/>
      <c r="I1029" s="87"/>
      <c r="J1029" s="87"/>
      <c r="K1029" s="87"/>
      <c r="L1029" s="87"/>
      <c r="M1029" s="87"/>
      <c r="N1029" s="87"/>
      <c r="O1029" s="87"/>
      <c r="P1029"/>
      <c r="Q1029" s="90"/>
      <c r="R1029" s="91"/>
      <c r="S1029" s="91"/>
      <c r="T1029" s="91"/>
      <c r="U1029" s="92"/>
      <c r="V1029" s="93"/>
      <c r="AB1029"/>
    </row>
    <row r="1030" spans="1:28" ht="20.100000000000001" customHeight="1">
      <c r="A1030" s="86"/>
      <c r="B1030" t="s">
        <v>292</v>
      </c>
      <c r="C1030" s="921">
        <f>VLOOKUP(E1030,$AD$26:$AE$29,2,0)</f>
        <v>0.9</v>
      </c>
      <c r="D1030" s="921"/>
      <c r="E1030" s="920" t="s">
        <v>256</v>
      </c>
      <c r="F1030" s="920"/>
      <c r="G1030" s="920"/>
      <c r="H1030" s="920"/>
      <c r="I1030" s="920"/>
      <c r="J1030" s="920"/>
      <c r="K1030" s="920"/>
      <c r="L1030" s="920"/>
      <c r="M1030" s="920"/>
      <c r="N1030" s="94"/>
      <c r="O1030" s="94"/>
      <c r="P1030"/>
      <c r="Q1030" s="90"/>
      <c r="R1030" s="91"/>
      <c r="S1030" s="91"/>
      <c r="T1030" s="91"/>
      <c r="U1030" s="92"/>
      <c r="V1030" s="93"/>
    </row>
    <row r="1031" spans="1:28" ht="20.100000000000001" customHeight="1">
      <c r="A1031" s="86"/>
      <c r="B1031" t="s">
        <v>293</v>
      </c>
      <c r="C1031" s="921">
        <f>INDEX($AG$25:$AJ$28, MATCH(E1031,$AG$25:$AG$28,), MATCH(K1031,$AG$25:$AJ$25,))</f>
        <v>0.6</v>
      </c>
      <c r="D1031" s="921"/>
      <c r="E1031" s="920" t="s">
        <v>259</v>
      </c>
      <c r="F1031" s="920"/>
      <c r="G1031" s="920"/>
      <c r="H1031" s="920"/>
      <c r="I1031" s="920"/>
      <c r="J1031" s="920"/>
      <c r="K1031" s="922" t="s">
        <v>252</v>
      </c>
      <c r="L1031" s="922"/>
      <c r="M1031" s="87"/>
      <c r="N1031" s="87"/>
      <c r="O1031" s="87"/>
      <c r="P1031"/>
      <c r="Q1031" s="90"/>
      <c r="R1031" s="91"/>
      <c r="S1031" s="91"/>
      <c r="T1031" s="91"/>
      <c r="U1031" s="92"/>
      <c r="V1031" s="93"/>
    </row>
    <row r="1032" spans="1:28" ht="20.100000000000001" customHeight="1">
      <c r="A1032" s="86"/>
      <c r="B1032" t="s">
        <v>294</v>
      </c>
      <c r="C1032" s="920">
        <f>D1033</f>
        <v>0.95</v>
      </c>
      <c r="D1032" s="920"/>
      <c r="E1032" s="87" t="s">
        <v>295</v>
      </c>
      <c r="F1032" s="920">
        <f>D1034</f>
        <v>1.38</v>
      </c>
      <c r="G1032" s="920"/>
      <c r="H1032" s="95" t="s">
        <v>296</v>
      </c>
      <c r="I1032" s="921">
        <f>ROUND(C1032/F1032,2)</f>
        <v>0.69</v>
      </c>
      <c r="J1032" s="921"/>
      <c r="K1032" s="88"/>
      <c r="L1032" s="87"/>
      <c r="M1032" s="87"/>
      <c r="N1032" s="87"/>
      <c r="O1032" s="87"/>
      <c r="P1032"/>
      <c r="Q1032" s="90"/>
      <c r="R1032" s="91"/>
      <c r="S1032" s="91"/>
      <c r="T1032" s="91"/>
      <c r="U1032" s="92"/>
      <c r="V1032" s="93"/>
    </row>
    <row r="1033" spans="1:28" ht="20.100000000000001" customHeight="1">
      <c r="A1033" s="86"/>
      <c r="B1033" s="87"/>
      <c r="C1033" t="s">
        <v>297</v>
      </c>
      <c r="D1033" s="920">
        <f>IF(F1033=$AB$12,1,INDEX($AB$2:$AE$22,MATCH(F1033,$AB$2:$AB$22,),MATCH(L1033,$AB$2:$AE$2,)))</f>
        <v>0.95</v>
      </c>
      <c r="E1033" s="920"/>
      <c r="F1033" s="920" t="s">
        <v>241</v>
      </c>
      <c r="G1033" s="920"/>
      <c r="H1033" s="920"/>
      <c r="I1033" s="920"/>
      <c r="J1033" s="920"/>
      <c r="K1033" s="920"/>
      <c r="L1033" s="922" t="s">
        <v>218</v>
      </c>
      <c r="M1033" s="922"/>
      <c r="N1033" s="87"/>
      <c r="O1033" s="87"/>
      <c r="P1033"/>
      <c r="Q1033" s="90"/>
      <c r="R1033" s="91"/>
      <c r="S1033" s="91"/>
      <c r="T1033" s="91"/>
      <c r="U1033" s="92"/>
      <c r="V1033" s="93"/>
    </row>
    <row r="1034" spans="1:28" ht="20.100000000000001" customHeight="1">
      <c r="A1034" s="86"/>
      <c r="B1034" s="87"/>
      <c r="C1034" t="s">
        <v>298</v>
      </c>
      <c r="D1034" s="920">
        <f>INDEX($X$2:$AA$21, MATCH(F1034,$X$2:$X$21,), MATCH(L1034,$X$2:$AA$2,))</f>
        <v>1.38</v>
      </c>
      <c r="E1034" s="920"/>
      <c r="F1034" s="920" t="str">
        <f>F1033</f>
        <v>력이 섞인 점질토</v>
      </c>
      <c r="G1034" s="920"/>
      <c r="H1034" s="920"/>
      <c r="I1034" s="920"/>
      <c r="J1034" s="920"/>
      <c r="K1034" s="920"/>
      <c r="L1034" s="922" t="s">
        <v>218</v>
      </c>
      <c r="M1034" s="922"/>
      <c r="N1034" s="87"/>
      <c r="O1034" s="87"/>
      <c r="P1034" s="89"/>
      <c r="Q1034" s="90"/>
      <c r="R1034" s="91"/>
      <c r="S1034" s="91"/>
      <c r="T1034" s="91"/>
      <c r="U1034" s="92"/>
      <c r="V1034" s="93"/>
    </row>
    <row r="1035" spans="1:28" ht="20.100000000000001" customHeight="1">
      <c r="A1035" s="86"/>
      <c r="B1035" t="s">
        <v>299</v>
      </c>
      <c r="C1035" s="88">
        <f>INDEX($X$25:$AB$30,MATCH(C1029,$X$25:$X$30,0),MATCH(I1035,$X$25:$AB$25,0))</f>
        <v>18</v>
      </c>
      <c r="D1035" s="87"/>
      <c r="E1035" s="88"/>
      <c r="F1035" s="87" t="s">
        <v>300</v>
      </c>
      <c r="G1035" s="87"/>
      <c r="H1035" s="87"/>
      <c r="I1035" s="920">
        <v>90</v>
      </c>
      <c r="J1035" s="920"/>
      <c r="K1035" s="87" t="s">
        <v>301</v>
      </c>
      <c r="L1035" s="87"/>
      <c r="M1035" s="87"/>
      <c r="N1035" s="87"/>
      <c r="O1035" s="87"/>
      <c r="P1035" s="89"/>
      <c r="Q1035" s="90"/>
      <c r="R1035" s="91"/>
      <c r="S1035" s="91"/>
      <c r="T1035" s="91"/>
      <c r="U1035" s="92"/>
      <c r="V1035" s="93"/>
    </row>
    <row r="1036" spans="1:28" ht="20.100000000000001" customHeight="1">
      <c r="A1036" s="86"/>
      <c r="B1036" s="87" t="s">
        <v>302</v>
      </c>
      <c r="C1036" s="87" t="str">
        <f>"3,600 × "&amp;C1029&amp;" × "&amp;C1030&amp;" × "&amp;I1032&amp;" × "&amp;C1031&amp;" / "&amp;C1035&amp;" ="</f>
        <v>3,600 × 0.7 × 0.9 × 0.69 × 0.6 / 18 =</v>
      </c>
      <c r="D1036" s="87"/>
      <c r="E1036" s="87"/>
      <c r="F1036" s="87"/>
      <c r="G1036" s="87"/>
      <c r="H1036" s="87"/>
      <c r="I1036" s="87"/>
      <c r="J1036" s="87"/>
      <c r="K1036" s="87"/>
      <c r="L1036" s="87"/>
      <c r="M1036" s="87"/>
      <c r="N1036" s="921">
        <f>ROUND(3600*C1029*C1030*I1032*C1031/C1035,2)</f>
        <v>52.16</v>
      </c>
      <c r="O1036" s="921"/>
      <c r="P1036" s="89"/>
      <c r="Q1036" s="90"/>
      <c r="R1036" s="91"/>
      <c r="S1036" s="91"/>
      <c r="T1036" s="91"/>
      <c r="U1036" s="92"/>
      <c r="V1036" s="93"/>
    </row>
    <row r="1037" spans="1:28" ht="20.100000000000001" customHeight="1">
      <c r="A1037" s="86"/>
      <c r="B1037" s="118" t="s">
        <v>296</v>
      </c>
      <c r="C1037" s="922">
        <f>N1036/0.1</f>
        <v>521.59999999999991</v>
      </c>
      <c r="D1037" s="922"/>
      <c r="E1037" s="87" t="s">
        <v>459</v>
      </c>
      <c r="F1037" s="87"/>
      <c r="G1037" s="87"/>
      <c r="H1037" s="87"/>
      <c r="I1037" s="87"/>
      <c r="J1037" s="87"/>
      <c r="K1037" s="87"/>
      <c r="L1037" s="87"/>
      <c r="M1037" s="87"/>
      <c r="N1037" s="87"/>
      <c r="O1037" s="87"/>
      <c r="P1037" s="89"/>
      <c r="Q1037" s="90"/>
      <c r="R1037" s="91"/>
      <c r="S1037" s="91"/>
      <c r="T1037" s="91"/>
      <c r="U1037" s="92"/>
      <c r="V1037" s="93"/>
    </row>
    <row r="1038" spans="1:28" ht="20.100000000000001" customHeight="1">
      <c r="A1038" s="86"/>
      <c r="B1038" s="89" t="s">
        <v>206</v>
      </c>
      <c r="C1038" s="89"/>
      <c r="D1038" s="89"/>
      <c r="E1038" s="927">
        <f>기계경비!D4</f>
        <v>16583</v>
      </c>
      <c r="F1038" s="927"/>
      <c r="G1038" s="927"/>
      <c r="H1038" s="96" t="s">
        <v>303</v>
      </c>
      <c r="I1038" s="921">
        <f>C1037</f>
        <v>521.59999999999991</v>
      </c>
      <c r="J1038" s="921"/>
      <c r="K1038"/>
      <c r="L1038" s="87"/>
      <c r="M1038" s="87"/>
      <c r="N1038" s="87"/>
      <c r="O1038" s="87"/>
      <c r="P1038" s="119"/>
      <c r="Q1038" s="90"/>
      <c r="R1038" s="91">
        <f>ROUND(E1038/I1038,1)</f>
        <v>31.8</v>
      </c>
      <c r="S1038" s="91"/>
      <c r="T1038" s="91"/>
      <c r="U1038" s="92"/>
      <c r="V1038" s="93"/>
    </row>
    <row r="1039" spans="1:28" ht="20.100000000000001" customHeight="1">
      <c r="A1039" s="86"/>
      <c r="B1039" s="89" t="s">
        <v>15</v>
      </c>
      <c r="C1039" s="89"/>
      <c r="D1039" s="89"/>
      <c r="E1039" s="927">
        <f>기계경비!F4</f>
        <v>50605</v>
      </c>
      <c r="F1039" s="927"/>
      <c r="G1039" s="927"/>
      <c r="H1039" s="96" t="s">
        <v>303</v>
      </c>
      <c r="I1039" s="921">
        <f>I1038</f>
        <v>521.59999999999991</v>
      </c>
      <c r="J1039" s="921"/>
      <c r="K1039"/>
      <c r="L1039" s="87"/>
      <c r="M1039" s="87"/>
      <c r="N1039" s="87"/>
      <c r="O1039" s="87"/>
      <c r="P1039" s="119"/>
      <c r="Q1039" s="90">
        <f>INT(SUM(R1038:V1040))</f>
        <v>172</v>
      </c>
      <c r="R1039" s="91"/>
      <c r="S1039" s="91"/>
      <c r="T1039" s="91">
        <f>ROUND(E1039/I1039,1)</f>
        <v>97</v>
      </c>
      <c r="U1039" s="92"/>
      <c r="V1039" s="93"/>
    </row>
    <row r="1040" spans="1:28" customFormat="1" ht="20.100000000000001" customHeight="1">
      <c r="A1040" s="86"/>
      <c r="B1040" s="89" t="s">
        <v>207</v>
      </c>
      <c r="C1040" s="89"/>
      <c r="D1040" s="89"/>
      <c r="E1040" s="927">
        <f>기계경비!H4</f>
        <v>22522</v>
      </c>
      <c r="F1040" s="927"/>
      <c r="G1040" s="927"/>
      <c r="H1040" s="96" t="s">
        <v>303</v>
      </c>
      <c r="I1040" s="921">
        <f>I1038</f>
        <v>521.59999999999991</v>
      </c>
      <c r="J1040" s="921"/>
      <c r="L1040" s="87"/>
      <c r="M1040" s="87"/>
      <c r="N1040" s="87"/>
      <c r="O1040" s="87"/>
      <c r="P1040" s="119"/>
      <c r="Q1040" s="90"/>
      <c r="R1040" s="91"/>
      <c r="S1040" s="91"/>
      <c r="T1040" s="91"/>
      <c r="U1040" s="92"/>
      <c r="V1040" s="93">
        <f>ROUND(E1040/I1040,1)</f>
        <v>43.2</v>
      </c>
      <c r="W1040" s="30"/>
    </row>
    <row r="1041" spans="1:26" customFormat="1" ht="20.100000000000001" customHeight="1">
      <c r="A1041" s="86"/>
      <c r="B1041" s="89"/>
      <c r="C1041" s="89"/>
      <c r="D1041" s="89"/>
      <c r="E1041" s="98"/>
      <c r="F1041" s="98"/>
      <c r="G1041" s="100"/>
      <c r="J1041" s="100"/>
      <c r="M1041" s="89"/>
      <c r="N1041" s="89"/>
      <c r="O1041" s="89"/>
      <c r="P1041" s="89"/>
      <c r="Q1041" s="90"/>
      <c r="R1041" s="91"/>
      <c r="S1041" s="91"/>
      <c r="T1041" s="91"/>
      <c r="U1041" s="92"/>
      <c r="V1041" s="93"/>
      <c r="W1041" s="30"/>
    </row>
    <row r="1042" spans="1:26" customFormat="1" ht="20.100000000000001" customHeight="1">
      <c r="A1042" s="86" t="s">
        <v>341</v>
      </c>
      <c r="B1042" s="89" t="s">
        <v>440</v>
      </c>
      <c r="C1042" s="87"/>
      <c r="D1042" s="87"/>
      <c r="E1042" s="87"/>
      <c r="H1042" s="87" t="s">
        <v>442</v>
      </c>
      <c r="I1042" s="87"/>
      <c r="J1042" s="94"/>
      <c r="K1042" s="88"/>
      <c r="L1042" s="88"/>
      <c r="M1042" s="87"/>
      <c r="N1042" s="87"/>
      <c r="O1042" s="89"/>
      <c r="P1042" s="89"/>
      <c r="Q1042" s="90"/>
      <c r="R1042" s="91"/>
      <c r="S1042" s="91"/>
      <c r="T1042" s="91"/>
      <c r="U1042" s="92"/>
      <c r="V1042" s="93"/>
      <c r="W1042" s="30"/>
      <c r="X1042" s="113" t="s">
        <v>312</v>
      </c>
    </row>
    <row r="1043" spans="1:26" customFormat="1" ht="20.100000000000001" customHeight="1">
      <c r="A1043" s="86"/>
      <c r="B1043" s="98" t="s">
        <v>443</v>
      </c>
      <c r="C1043" s="920">
        <v>1</v>
      </c>
      <c r="D1043" s="920"/>
      <c r="E1043" s="87" t="s">
        <v>444</v>
      </c>
      <c r="H1043" s="88"/>
      <c r="I1043" s="88"/>
      <c r="J1043" t="s">
        <v>445</v>
      </c>
      <c r="K1043" s="920">
        <f>HLOOKUP(M1043,X1043:Z1044,2,0)</f>
        <v>0.6</v>
      </c>
      <c r="L1043" s="920"/>
      <c r="M1043" s="922" t="s">
        <v>252</v>
      </c>
      <c r="N1043" s="922"/>
      <c r="O1043" s="89"/>
      <c r="P1043" s="89"/>
      <c r="Q1043" s="90"/>
      <c r="R1043" s="91"/>
      <c r="S1043" s="91"/>
      <c r="T1043" s="91"/>
      <c r="U1043" s="92"/>
      <c r="V1043" s="93"/>
      <c r="W1043" s="30"/>
      <c r="X1043" t="s">
        <v>251</v>
      </c>
      <c r="Y1043" t="s">
        <v>252</v>
      </c>
      <c r="Z1043" t="s">
        <v>253</v>
      </c>
    </row>
    <row r="1044" spans="1:26" customFormat="1" ht="20.100000000000001" customHeight="1">
      <c r="A1044" s="86"/>
      <c r="B1044" s="98" t="s">
        <v>446</v>
      </c>
      <c r="C1044" s="920">
        <v>0.45</v>
      </c>
      <c r="D1044" s="920"/>
      <c r="E1044" s="87" t="s">
        <v>325</v>
      </c>
      <c r="F1044" s="87"/>
      <c r="G1044" s="87"/>
      <c r="H1044" s="88"/>
      <c r="I1044" s="88"/>
      <c r="J1044" t="s">
        <v>447</v>
      </c>
      <c r="K1044" s="920">
        <v>1</v>
      </c>
      <c r="L1044" s="920"/>
      <c r="M1044" s="87"/>
      <c r="N1044" s="94"/>
      <c r="O1044" s="89"/>
      <c r="P1044" s="89"/>
      <c r="Q1044" s="90"/>
      <c r="R1044" s="91"/>
      <c r="S1044" s="91"/>
      <c r="T1044" s="91"/>
      <c r="U1044" s="92"/>
      <c r="V1044" s="93"/>
      <c r="W1044" s="30"/>
      <c r="X1044">
        <v>0.8</v>
      </c>
      <c r="Y1044">
        <v>0.6</v>
      </c>
      <c r="Z1044">
        <v>0.4</v>
      </c>
    </row>
    <row r="1045" spans="1:26" customFormat="1" ht="20.100000000000001" customHeight="1">
      <c r="A1045" s="86"/>
      <c r="B1045" s="98" t="s">
        <v>448</v>
      </c>
      <c r="C1045" s="920">
        <v>0.1</v>
      </c>
      <c r="D1045" s="920"/>
      <c r="E1045" s="87" t="s">
        <v>325</v>
      </c>
      <c r="H1045" s="88"/>
      <c r="I1045" s="88"/>
      <c r="J1045" t="s">
        <v>449</v>
      </c>
      <c r="K1045" s="920">
        <v>3</v>
      </c>
      <c r="L1045" s="920"/>
      <c r="M1045" s="921" t="s">
        <v>418</v>
      </c>
      <c r="N1045" s="921"/>
      <c r="O1045" s="89"/>
      <c r="P1045" s="89"/>
      <c r="Q1045" s="90"/>
      <c r="R1045" s="91"/>
      <c r="S1045" s="91"/>
      <c r="T1045" s="91"/>
      <c r="U1045" s="92"/>
      <c r="V1045" s="93"/>
      <c r="W1045" s="30"/>
    </row>
    <row r="1046" spans="1:26" customFormat="1" ht="20.100000000000001" customHeight="1">
      <c r="A1046" s="86"/>
      <c r="B1046" s="98" t="s">
        <v>450</v>
      </c>
      <c r="C1046" s="87" t="str">
        <f>"1,000 × "&amp;C1043&amp;" × "&amp;C1044&amp;" × "&amp;C1045&amp;" × "&amp;K1043&amp;" × "&amp;K1044&amp;" / "&amp;K1045&amp;" ="</f>
        <v>1,000 × 1 × 0.45 × 0.1 × 0.6 × 1 / 3 =</v>
      </c>
      <c r="D1046" s="87"/>
      <c r="E1046" s="87"/>
      <c r="F1046" s="87"/>
      <c r="G1046" s="120"/>
      <c r="H1046" s="87"/>
      <c r="I1046" s="87"/>
      <c r="J1046" s="94"/>
      <c r="K1046" s="88"/>
      <c r="L1046" s="88"/>
      <c r="M1046" s="922">
        <f>ROUND(1000*C1043*C1044*C1045*K1043*K1044/K1045,2)</f>
        <v>9</v>
      </c>
      <c r="N1046" s="922"/>
      <c r="O1046" s="89" t="s">
        <v>340</v>
      </c>
      <c r="P1046" s="89"/>
      <c r="Q1046" s="90"/>
      <c r="R1046" s="91"/>
      <c r="S1046" s="91"/>
      <c r="T1046" s="91"/>
      <c r="U1046" s="92"/>
      <c r="V1046" s="93"/>
      <c r="W1046" s="30"/>
    </row>
    <row r="1047" spans="1:26" customFormat="1" ht="20.100000000000001" customHeight="1">
      <c r="A1047" s="86"/>
      <c r="B1047" s="89"/>
      <c r="C1047" s="89"/>
      <c r="D1047" s="89"/>
      <c r="E1047" s="89"/>
      <c r="F1047" s="89"/>
      <c r="G1047" s="96"/>
      <c r="J1047" s="100"/>
      <c r="M1047" s="89"/>
      <c r="N1047" s="89"/>
      <c r="O1047" s="89"/>
      <c r="P1047" s="89"/>
      <c r="Q1047" s="90"/>
      <c r="R1047" s="91"/>
      <c r="S1047" s="91"/>
      <c r="T1047" s="91"/>
      <c r="U1047" s="92"/>
      <c r="V1047" s="93"/>
      <c r="W1047" s="30"/>
    </row>
    <row r="1048" spans="1:26" customFormat="1" ht="20.100000000000001" customHeight="1">
      <c r="A1048" s="86"/>
      <c r="B1048" s="89" t="s">
        <v>206</v>
      </c>
      <c r="C1048" s="89"/>
      <c r="D1048" s="89"/>
      <c r="E1048" s="927">
        <f>기계경비!D15</f>
        <v>1626</v>
      </c>
      <c r="F1048" s="927"/>
      <c r="G1048" s="927"/>
      <c r="H1048" s="96" t="s">
        <v>303</v>
      </c>
      <c r="I1048" s="920">
        <f>M1046</f>
        <v>9</v>
      </c>
      <c r="J1048" s="920"/>
      <c r="P1048" s="119"/>
      <c r="Q1048" s="90"/>
      <c r="R1048" s="91">
        <f>ROUND(E1048/I1048,1)</f>
        <v>180.7</v>
      </c>
      <c r="S1048" s="91"/>
      <c r="T1048" s="91"/>
      <c r="U1048" s="92"/>
      <c r="V1048" s="93"/>
      <c r="W1048" s="30"/>
    </row>
    <row r="1049" spans="1:26" customFormat="1" ht="20.100000000000001" customHeight="1">
      <c r="A1049" s="86"/>
      <c r="B1049" s="89" t="s">
        <v>15</v>
      </c>
      <c r="C1049" s="89"/>
      <c r="D1049" s="89"/>
      <c r="E1049" s="927">
        <f>기계경비!F15</f>
        <v>32386</v>
      </c>
      <c r="F1049" s="927"/>
      <c r="G1049" s="927"/>
      <c r="H1049" s="96" t="s">
        <v>303</v>
      </c>
      <c r="I1049" s="920">
        <f>M1046</f>
        <v>9</v>
      </c>
      <c r="J1049" s="920"/>
      <c r="P1049" s="119"/>
      <c r="Q1049" s="90">
        <f>INT(SUM(R1048:V1050))</f>
        <v>3841</v>
      </c>
      <c r="R1049" s="91"/>
      <c r="S1049" s="91"/>
      <c r="T1049" s="91">
        <f>ROUND(E1049/I1049,1)</f>
        <v>3598.4</v>
      </c>
      <c r="U1049" s="92"/>
      <c r="V1049" s="93"/>
      <c r="W1049" s="30"/>
    </row>
    <row r="1050" spans="1:26" customFormat="1" ht="20.100000000000001" customHeight="1">
      <c r="A1050" s="86"/>
      <c r="B1050" s="89" t="s">
        <v>207</v>
      </c>
      <c r="C1050" s="89"/>
      <c r="D1050" s="89"/>
      <c r="E1050" s="927">
        <f>기계경비!H15</f>
        <v>564</v>
      </c>
      <c r="F1050" s="927"/>
      <c r="G1050" s="927"/>
      <c r="H1050" s="96" t="s">
        <v>303</v>
      </c>
      <c r="I1050" s="920">
        <f>M1046</f>
        <v>9</v>
      </c>
      <c r="J1050" s="920"/>
      <c r="P1050" s="119"/>
      <c r="Q1050" s="90"/>
      <c r="R1050" s="91"/>
      <c r="S1050" s="91"/>
      <c r="T1050" s="91"/>
      <c r="U1050" s="92"/>
      <c r="V1050" s="93">
        <f>ROUND(E1050/I1050,1)</f>
        <v>62.7</v>
      </c>
      <c r="W1050" s="30"/>
    </row>
    <row r="1051" spans="1:26" customFormat="1" ht="20.100000000000001" customHeight="1">
      <c r="A1051" s="86"/>
      <c r="B1051" s="89"/>
      <c r="C1051" s="89"/>
      <c r="D1051" s="89"/>
      <c r="E1051" s="89"/>
      <c r="F1051" s="89"/>
      <c r="G1051" s="96"/>
      <c r="I1051" s="87"/>
      <c r="J1051" s="94"/>
      <c r="M1051" s="89"/>
      <c r="N1051" s="89"/>
      <c r="O1051" s="89"/>
      <c r="P1051" s="89"/>
      <c r="Q1051" s="90"/>
      <c r="R1051" s="91"/>
      <c r="S1051" s="91"/>
      <c r="T1051" s="91"/>
      <c r="U1051" s="92"/>
      <c r="V1051" s="93"/>
      <c r="W1051" s="30"/>
    </row>
    <row r="1052" spans="1:26" customFormat="1" ht="20.100000000000001" customHeight="1">
      <c r="A1052" s="86"/>
      <c r="B1052" s="89"/>
      <c r="C1052" s="89"/>
      <c r="D1052" s="89"/>
      <c r="E1052" s="98"/>
      <c r="F1052" s="98"/>
      <c r="G1052" s="100"/>
      <c r="J1052" s="100"/>
      <c r="M1052" s="89"/>
      <c r="N1052" s="89"/>
      <c r="O1052" s="89"/>
      <c r="P1052" s="89"/>
      <c r="Q1052" s="90"/>
      <c r="R1052" s="91"/>
      <c r="S1052" s="91"/>
      <c r="T1052" s="91"/>
      <c r="U1052" s="92"/>
      <c r="V1052" s="93"/>
      <c r="W1052" s="30"/>
    </row>
    <row r="1053" spans="1:26" customFormat="1" ht="20.100000000000001" customHeight="1">
      <c r="A1053" s="86"/>
      <c r="B1053" s="89"/>
      <c r="C1053" s="89"/>
      <c r="D1053" s="89"/>
      <c r="E1053" s="98"/>
      <c r="F1053" s="98"/>
      <c r="G1053" s="100"/>
      <c r="J1053" s="100"/>
      <c r="M1053" s="89"/>
      <c r="N1053" s="89"/>
      <c r="O1053" s="89"/>
      <c r="P1053" s="89"/>
      <c r="Q1053" s="90"/>
      <c r="R1053" s="91"/>
      <c r="S1053" s="91"/>
      <c r="T1053" s="91"/>
      <c r="U1053" s="92"/>
      <c r="V1053" s="93"/>
      <c r="W1053" s="30"/>
    </row>
    <row r="1054" spans="1:26" customFormat="1" ht="20.100000000000001" customHeight="1">
      <c r="A1054" s="86"/>
      <c r="B1054" s="89"/>
      <c r="C1054" s="89"/>
      <c r="D1054" s="89"/>
      <c r="E1054" s="98"/>
      <c r="F1054" s="98"/>
      <c r="G1054" s="100"/>
      <c r="J1054" s="100"/>
      <c r="M1054" s="89"/>
      <c r="N1054" s="89"/>
      <c r="O1054" s="89"/>
      <c r="P1054" s="89"/>
      <c r="Q1054" s="90"/>
      <c r="R1054" s="91"/>
      <c r="S1054" s="91"/>
      <c r="T1054" s="91"/>
      <c r="U1054" s="92"/>
      <c r="V1054" s="93"/>
      <c r="W1054" s="30"/>
    </row>
    <row r="1055" spans="1:26" customFormat="1" ht="20.100000000000001" customHeight="1">
      <c r="A1055" s="86"/>
      <c r="B1055" s="89"/>
      <c r="C1055" s="89"/>
      <c r="D1055" s="89"/>
      <c r="E1055" s="98"/>
      <c r="F1055" s="98"/>
      <c r="G1055" s="100"/>
      <c r="J1055" s="100"/>
      <c r="M1055" s="89"/>
      <c r="N1055" s="89"/>
      <c r="O1055" s="89"/>
      <c r="P1055" s="89"/>
      <c r="Q1055" s="90"/>
      <c r="R1055" s="91"/>
      <c r="S1055" s="91"/>
      <c r="T1055" s="91"/>
      <c r="U1055" s="92"/>
      <c r="V1055" s="93"/>
      <c r="W1055" s="30"/>
    </row>
    <row r="1056" spans="1:26" customFormat="1" ht="20.100000000000001" customHeight="1" thickBot="1">
      <c r="A1056" s="102"/>
      <c r="B1056" s="103"/>
      <c r="C1056" s="103"/>
      <c r="D1056" s="103"/>
      <c r="E1056" s="121"/>
      <c r="F1056" s="121"/>
      <c r="G1056" s="122"/>
      <c r="H1056" s="123"/>
      <c r="I1056" s="123"/>
      <c r="J1056" s="122"/>
      <c r="K1056" s="123"/>
      <c r="L1056" s="123"/>
      <c r="M1056" s="103"/>
      <c r="N1056" s="103"/>
      <c r="O1056" s="103"/>
      <c r="P1056" s="103"/>
      <c r="Q1056" s="104"/>
      <c r="R1056" s="105"/>
      <c r="S1056" s="105"/>
      <c r="T1056" s="105"/>
      <c r="U1056" s="106"/>
      <c r="V1056" s="107"/>
      <c r="W1056" s="30"/>
    </row>
    <row r="1057" spans="1:28" customFormat="1" ht="20.100000000000001" customHeight="1" thickBot="1">
      <c r="A1057" s="108" t="s">
        <v>460</v>
      </c>
      <c r="B1057" s="109"/>
      <c r="C1057" s="110"/>
      <c r="D1057" s="111" t="s">
        <v>461</v>
      </c>
      <c r="E1057" s="110"/>
      <c r="F1057" s="110"/>
      <c r="G1057" s="110"/>
      <c r="H1057" s="110"/>
      <c r="I1057" s="110"/>
      <c r="J1057" s="110"/>
      <c r="K1057" s="110"/>
      <c r="L1057" s="110"/>
      <c r="M1057" s="110"/>
      <c r="N1057" s="110"/>
      <c r="O1057" s="110"/>
      <c r="P1057" s="110"/>
      <c r="Q1057" s="110"/>
      <c r="R1057" s="110"/>
      <c r="S1057" s="110"/>
      <c r="T1057" s="110"/>
      <c r="U1057" s="110"/>
      <c r="V1057" s="112"/>
      <c r="W1057" s="30"/>
    </row>
    <row r="1058" spans="1:28" customFormat="1" ht="15.6" hidden="1" customHeight="1">
      <c r="A1058" s="10" t="s">
        <v>205</v>
      </c>
      <c r="B1058" s="11"/>
      <c r="C1058" s="11"/>
      <c r="D1058" s="11"/>
      <c r="E1058" s="11"/>
      <c r="F1058" s="11"/>
      <c r="G1058" s="11"/>
      <c r="H1058" s="11"/>
      <c r="I1058" s="11"/>
      <c r="J1058" s="11"/>
      <c r="K1058" s="11"/>
      <c r="L1058" s="11"/>
      <c r="M1058" s="11"/>
      <c r="N1058" s="11"/>
      <c r="O1058" s="11"/>
      <c r="P1058" s="11"/>
      <c r="Q1058" s="12" t="s">
        <v>20</v>
      </c>
      <c r="R1058" s="13" t="s">
        <v>206</v>
      </c>
      <c r="S1058" s="13"/>
      <c r="T1058" s="13" t="s">
        <v>15</v>
      </c>
      <c r="U1058" s="14"/>
      <c r="V1058" s="15" t="s">
        <v>207</v>
      </c>
      <c r="W1058" s="16"/>
    </row>
    <row r="1059" spans="1:28" customFormat="1" ht="15.6" hidden="1" customHeight="1" thickBot="1">
      <c r="A1059" s="18" t="s">
        <v>211</v>
      </c>
      <c r="C1059" t="s">
        <v>439</v>
      </c>
      <c r="H1059" t="s">
        <v>462</v>
      </c>
      <c r="N1059" s="890" t="s">
        <v>214</v>
      </c>
      <c r="O1059" s="890"/>
      <c r="P1059" t="s">
        <v>215</v>
      </c>
      <c r="Q1059" s="19">
        <f>SUM(R1059,T1059,V1059)</f>
        <v>7529</v>
      </c>
      <c r="R1059" s="20">
        <f>INT(SUM(R1060:R1102))</f>
        <v>564</v>
      </c>
      <c r="S1059" s="20">
        <f>INT(SUM(S1060:S1102))</f>
        <v>0</v>
      </c>
      <c r="T1059" s="20">
        <f>INT(SUM(T1060:T1102))</f>
        <v>6521</v>
      </c>
      <c r="U1059" s="21">
        <f>INT(SUM(U1060:U1102))</f>
        <v>0</v>
      </c>
      <c r="V1059" s="22">
        <f>INT(SUM(V1060:V1102))</f>
        <v>444</v>
      </c>
      <c r="W1059" s="23"/>
    </row>
    <row r="1060" spans="1:28" ht="15.6" hidden="1" customHeight="1" thickTop="1">
      <c r="A1060" s="33"/>
      <c r="B1060" s="25"/>
      <c r="C1060" s="25"/>
      <c r="D1060" s="25"/>
      <c r="E1060" s="32"/>
      <c r="F1060" s="32"/>
      <c r="G1060" s="34"/>
      <c r="H1060"/>
      <c r="I1060"/>
      <c r="J1060" s="34"/>
      <c r="K1060"/>
      <c r="L1060"/>
      <c r="M1060" s="25"/>
      <c r="N1060" s="25"/>
      <c r="O1060" s="25"/>
      <c r="P1060" s="25"/>
      <c r="Q1060" s="26"/>
      <c r="R1060" s="27"/>
      <c r="S1060" s="27"/>
      <c r="T1060" s="27"/>
      <c r="U1060" s="28"/>
      <c r="V1060" s="29"/>
      <c r="AB1060"/>
    </row>
    <row r="1061" spans="1:28" ht="15.6" hidden="1" customHeight="1">
      <c r="A1061" s="33" t="s">
        <v>305</v>
      </c>
      <c r="B1061" s="17" t="s">
        <v>397</v>
      </c>
      <c r="I1061" s="50" t="s">
        <v>289</v>
      </c>
      <c r="J1061" s="891">
        <v>0.7</v>
      </c>
      <c r="K1061" s="891"/>
      <c r="L1061" t="s">
        <v>290</v>
      </c>
      <c r="N1061"/>
      <c r="O1061"/>
      <c r="P1061" s="25"/>
      <c r="Q1061" s="26"/>
      <c r="R1061" s="27"/>
      <c r="S1061" s="27"/>
      <c r="T1061" s="27"/>
      <c r="U1061" s="28"/>
      <c r="V1061" s="29"/>
      <c r="AB1061"/>
    </row>
    <row r="1062" spans="1:28" ht="15.6" hidden="1" customHeight="1">
      <c r="A1062" s="33"/>
      <c r="B1062" s="50" t="s">
        <v>291</v>
      </c>
      <c r="C1062" s="887">
        <f>J1061</f>
        <v>0.7</v>
      </c>
      <c r="D1062" s="887"/>
      <c r="E1062"/>
      <c r="F1062"/>
      <c r="G1062"/>
      <c r="H1062"/>
      <c r="I1062"/>
      <c r="J1062"/>
      <c r="K1062"/>
      <c r="L1062"/>
      <c r="M1062"/>
      <c r="N1062"/>
      <c r="O1062"/>
      <c r="P1062"/>
      <c r="Q1062" s="26"/>
      <c r="R1062" s="27"/>
      <c r="S1062" s="27"/>
      <c r="T1062" s="27"/>
      <c r="U1062" s="28"/>
      <c r="V1062" s="29"/>
      <c r="AB1062"/>
    </row>
    <row r="1063" spans="1:28" ht="15.6" hidden="1" customHeight="1">
      <c r="A1063" s="33"/>
      <c r="B1063" s="50" t="s">
        <v>292</v>
      </c>
      <c r="C1063" s="887">
        <f>VLOOKUP(E1063,$AD$26:$AE$29,2,0)</f>
        <v>1.1000000000000001</v>
      </c>
      <c r="D1063" s="887"/>
      <c r="E1063" s="888" t="s">
        <v>254</v>
      </c>
      <c r="F1063" s="888"/>
      <c r="G1063" s="888"/>
      <c r="H1063" s="888"/>
      <c r="I1063" s="888"/>
      <c r="J1063" s="888"/>
      <c r="K1063" s="888"/>
      <c r="L1063" s="888"/>
      <c r="M1063" s="888"/>
      <c r="N1063"/>
      <c r="O1063"/>
      <c r="P1063"/>
      <c r="Q1063" s="26"/>
      <c r="R1063" s="27"/>
      <c r="S1063" s="27"/>
      <c r="T1063" s="27"/>
      <c r="U1063" s="28"/>
      <c r="V1063" s="29"/>
    </row>
    <row r="1064" spans="1:28" ht="15.6" hidden="1" customHeight="1">
      <c r="A1064" s="33"/>
      <c r="B1064" s="50" t="s">
        <v>293</v>
      </c>
      <c r="C1064" s="887">
        <f>INDEX($AG$25:$AJ$28, MATCH(E1064,$AG$25:$AG$28,), MATCH(K1064,$AG$25:$AJ$25,))</f>
        <v>0.7</v>
      </c>
      <c r="D1064" s="887"/>
      <c r="E1064" s="888" t="s">
        <v>255</v>
      </c>
      <c r="F1064" s="888"/>
      <c r="G1064" s="888"/>
      <c r="H1064" s="888"/>
      <c r="I1064" s="888"/>
      <c r="J1064" s="888"/>
      <c r="K1064" s="889" t="s">
        <v>252</v>
      </c>
      <c r="L1064" s="889"/>
      <c r="M1064"/>
      <c r="N1064"/>
      <c r="O1064"/>
      <c r="P1064"/>
      <c r="Q1064" s="26"/>
      <c r="R1064" s="27"/>
      <c r="S1064" s="27"/>
      <c r="T1064" s="27"/>
      <c r="U1064" s="28"/>
      <c r="V1064" s="29"/>
    </row>
    <row r="1065" spans="1:28" ht="15.6" hidden="1" customHeight="1">
      <c r="A1065" s="33"/>
      <c r="B1065" s="50" t="s">
        <v>294</v>
      </c>
      <c r="C1065" s="888">
        <f>D1066</f>
        <v>0.88</v>
      </c>
      <c r="D1065" s="888"/>
      <c r="E1065" t="s">
        <v>295</v>
      </c>
      <c r="F1065" s="888">
        <f>D1067</f>
        <v>1.25</v>
      </c>
      <c r="G1065" s="888"/>
      <c r="H1065" s="42" t="s">
        <v>296</v>
      </c>
      <c r="I1065" s="887">
        <f>ROUND(C1065/F1065,2)</f>
        <v>0.7</v>
      </c>
      <c r="J1065" s="887"/>
      <c r="K1065" s="51"/>
      <c r="L1065"/>
      <c r="M1065"/>
      <c r="N1065"/>
      <c r="O1065"/>
      <c r="P1065"/>
      <c r="Q1065" s="26"/>
      <c r="R1065" s="27"/>
      <c r="S1065" s="27"/>
      <c r="T1065" s="27"/>
      <c r="U1065" s="28"/>
      <c r="V1065" s="29"/>
    </row>
    <row r="1066" spans="1:28" ht="15.6" hidden="1" customHeight="1">
      <c r="A1066" s="33"/>
      <c r="B1066"/>
      <c r="C1066" s="50" t="s">
        <v>297</v>
      </c>
      <c r="D1066" s="888">
        <f>IF(F1066=$AB$12,1,INDEX($AB$2:$AE$22,MATCH(F1066,$AB$2:$AB$22,),MATCH(L1066,$AB$2:$AE$2,)))</f>
        <v>0.88</v>
      </c>
      <c r="E1066" s="888"/>
      <c r="F1066" s="888" t="s">
        <v>238</v>
      </c>
      <c r="G1066" s="888"/>
      <c r="H1066" s="888"/>
      <c r="I1066" s="888"/>
      <c r="J1066" s="888"/>
      <c r="K1066" s="888"/>
      <c r="L1066" s="889" t="s">
        <v>218</v>
      </c>
      <c r="M1066" s="889"/>
      <c r="N1066"/>
      <c r="O1066"/>
      <c r="P1066"/>
      <c r="Q1066" s="26"/>
      <c r="R1066" s="27"/>
      <c r="S1066" s="27"/>
      <c r="T1066" s="27"/>
      <c r="U1066" s="28"/>
      <c r="V1066" s="29"/>
    </row>
    <row r="1067" spans="1:28" ht="15.6" hidden="1" customHeight="1">
      <c r="A1067" s="33"/>
      <c r="B1067"/>
      <c r="C1067" s="50" t="s">
        <v>298</v>
      </c>
      <c r="D1067" s="888">
        <f>INDEX($X$2:$AA$21, MATCH(F1067,$X$2:$X$21,), MATCH(L1067,$X$2:$AA$2,))</f>
        <v>1.25</v>
      </c>
      <c r="E1067" s="888"/>
      <c r="F1067" s="888" t="s">
        <v>238</v>
      </c>
      <c r="G1067" s="888"/>
      <c r="H1067" s="888"/>
      <c r="I1067" s="888"/>
      <c r="J1067" s="888"/>
      <c r="K1067" s="888"/>
      <c r="L1067" s="889" t="s">
        <v>218</v>
      </c>
      <c r="M1067" s="889"/>
      <c r="N1067"/>
      <c r="O1067"/>
      <c r="P1067" s="25"/>
      <c r="Q1067" s="26"/>
      <c r="R1067" s="27"/>
      <c r="S1067" s="27"/>
      <c r="T1067" s="27"/>
      <c r="U1067" s="28"/>
      <c r="V1067" s="29"/>
    </row>
    <row r="1068" spans="1:28" ht="15.6" hidden="1" customHeight="1">
      <c r="A1068" s="33"/>
      <c r="B1068" s="50" t="s">
        <v>299</v>
      </c>
      <c r="C1068" s="51">
        <f>INDEX($X$25:$AB$30,MATCH(C1062,$X$25:$X$30,0),MATCH(I1068,$X$25:$AB$25,0))</f>
        <v>22</v>
      </c>
      <c r="D1068"/>
      <c r="E1068" s="51"/>
      <c r="F1068" t="s">
        <v>300</v>
      </c>
      <c r="G1068"/>
      <c r="H1068"/>
      <c r="I1068" s="888">
        <v>180</v>
      </c>
      <c r="J1068" s="888"/>
      <c r="K1068" t="s">
        <v>301</v>
      </c>
      <c r="L1068"/>
      <c r="O1068"/>
      <c r="P1068" s="25"/>
      <c r="Q1068" s="26"/>
      <c r="R1068" s="27"/>
      <c r="S1068" s="27"/>
      <c r="T1068" s="27"/>
      <c r="U1068" s="28"/>
      <c r="V1068" s="29"/>
    </row>
    <row r="1069" spans="1:28" ht="15.6" hidden="1" customHeight="1">
      <c r="A1069" s="33"/>
      <c r="B1069" t="s">
        <v>302</v>
      </c>
      <c r="C1069" t="str">
        <f>"3,600 × "&amp;C1062&amp;" × "&amp;C1063&amp;" × "&amp;I1065&amp;" × "&amp;C1064&amp;" / "&amp;C1068&amp;" ="</f>
        <v>3,600 × 0.7 × 1.1 × 0.7 × 0.7 / 22 =</v>
      </c>
      <c r="D1069"/>
      <c r="E1069"/>
      <c r="F1069"/>
      <c r="G1069"/>
      <c r="H1069"/>
      <c r="I1069"/>
      <c r="J1069"/>
      <c r="K1069"/>
      <c r="N1069" s="887">
        <f>ROUND(3600*C1062*C1063*I1065*C1064/C1068,2)</f>
        <v>61.74</v>
      </c>
      <c r="O1069" s="887"/>
      <c r="P1069" s="25"/>
      <c r="Q1069" s="26"/>
      <c r="R1069" s="27"/>
      <c r="S1069" s="27"/>
      <c r="T1069" s="27"/>
      <c r="U1069" s="28"/>
      <c r="V1069" s="29"/>
    </row>
    <row r="1070" spans="1:28" ht="15.6" hidden="1" customHeight="1">
      <c r="A1070" s="33"/>
      <c r="B1070" s="25"/>
      <c r="C1070" s="25"/>
      <c r="D1070" s="25"/>
      <c r="E1070" s="25"/>
      <c r="F1070" s="25"/>
      <c r="G1070" s="25"/>
      <c r="H1070" s="25"/>
      <c r="I1070" s="25"/>
      <c r="J1070" s="25"/>
      <c r="K1070" s="25"/>
      <c r="L1070" s="25"/>
      <c r="M1070" s="25"/>
      <c r="N1070" s="25"/>
      <c r="O1070" s="25"/>
      <c r="P1070" s="25"/>
      <c r="Q1070" s="26"/>
      <c r="R1070" s="27"/>
      <c r="S1070" s="27"/>
      <c r="T1070" s="27"/>
      <c r="U1070" s="28"/>
      <c r="V1070" s="29"/>
    </row>
    <row r="1071" spans="1:28" ht="15.6" hidden="1" customHeight="1">
      <c r="A1071" s="33"/>
      <c r="B1071" s="25" t="s">
        <v>206</v>
      </c>
      <c r="C1071" s="25"/>
      <c r="D1071" s="25"/>
      <c r="E1071" s="894">
        <v>18855</v>
      </c>
      <c r="F1071" s="894"/>
      <c r="G1071" s="894"/>
      <c r="H1071" s="36" t="s">
        <v>303</v>
      </c>
      <c r="I1071" s="887">
        <f>N1069</f>
        <v>61.74</v>
      </c>
      <c r="J1071" s="887"/>
      <c r="K1071"/>
      <c r="P1071" s="52"/>
      <c r="Q1071" s="26"/>
      <c r="R1071" s="27">
        <f>ROUND(E1071/I1071,1)</f>
        <v>305.39999999999998</v>
      </c>
      <c r="S1071" s="27"/>
      <c r="T1071" s="27"/>
      <c r="U1071" s="28"/>
      <c r="V1071" s="29"/>
    </row>
    <row r="1072" spans="1:28" ht="15.6" hidden="1" customHeight="1">
      <c r="A1072" s="33"/>
      <c r="B1072" s="25" t="s">
        <v>15</v>
      </c>
      <c r="C1072" s="25"/>
      <c r="D1072" s="25"/>
      <c r="E1072" s="894">
        <v>38972</v>
      </c>
      <c r="F1072" s="894"/>
      <c r="G1072" s="894"/>
      <c r="H1072" s="36" t="s">
        <v>303</v>
      </c>
      <c r="I1072" s="887">
        <f>N1069</f>
        <v>61.74</v>
      </c>
      <c r="J1072" s="887"/>
      <c r="K1072"/>
      <c r="P1072" s="52"/>
      <c r="Q1072" s="26">
        <f>INT(SUM(R1071:V1073))</f>
        <v>1280</v>
      </c>
      <c r="R1072" s="27"/>
      <c r="S1072" s="27"/>
      <c r="T1072" s="27">
        <f>ROUND(E1072/I1072,1)</f>
        <v>631.20000000000005</v>
      </c>
      <c r="U1072" s="28"/>
      <c r="V1072" s="29"/>
    </row>
    <row r="1073" spans="1:26" customFormat="1" ht="15.6" hidden="1" customHeight="1">
      <c r="A1073" s="33"/>
      <c r="B1073" s="25" t="s">
        <v>207</v>
      </c>
      <c r="C1073" s="25"/>
      <c r="D1073" s="25"/>
      <c r="E1073" s="894">
        <v>21214</v>
      </c>
      <c r="F1073" s="894"/>
      <c r="G1073" s="894"/>
      <c r="H1073" s="36" t="s">
        <v>303</v>
      </c>
      <c r="I1073" s="887">
        <f>N1069</f>
        <v>61.74</v>
      </c>
      <c r="J1073" s="887"/>
      <c r="L1073" s="17"/>
      <c r="M1073" s="17"/>
      <c r="N1073" s="17"/>
      <c r="O1073" s="17"/>
      <c r="P1073" s="52"/>
      <c r="Q1073" s="26"/>
      <c r="R1073" s="27"/>
      <c r="S1073" s="27"/>
      <c r="T1073" s="27"/>
      <c r="U1073" s="28"/>
      <c r="V1073" s="29">
        <f>ROUND(E1073/I1073,1)</f>
        <v>343.6</v>
      </c>
      <c r="W1073" s="30"/>
    </row>
    <row r="1074" spans="1:26" customFormat="1" ht="15.6" hidden="1" customHeight="1">
      <c r="A1074" s="33"/>
      <c r="B1074" s="25"/>
      <c r="C1074" s="25"/>
      <c r="D1074" s="25"/>
      <c r="E1074" s="32"/>
      <c r="F1074" s="32"/>
      <c r="G1074" s="34"/>
      <c r="J1074" s="34"/>
      <c r="M1074" s="25"/>
      <c r="N1074" s="25"/>
      <c r="O1074" s="25"/>
      <c r="P1074" s="25"/>
      <c r="Q1074" s="26"/>
      <c r="R1074" s="27"/>
      <c r="S1074" s="27"/>
      <c r="T1074" s="27"/>
      <c r="U1074" s="28"/>
      <c r="V1074" s="29"/>
      <c r="W1074" s="30"/>
    </row>
    <row r="1075" spans="1:26" customFormat="1" ht="15.6" hidden="1" customHeight="1">
      <c r="A1075" s="33" t="s">
        <v>341</v>
      </c>
      <c r="B1075" s="25" t="s">
        <v>440</v>
      </c>
      <c r="C1075" s="25"/>
      <c r="E1075" s="25"/>
      <c r="F1075" s="32"/>
      <c r="G1075" s="32"/>
      <c r="H1075" s="25" t="s">
        <v>452</v>
      </c>
      <c r="J1075" s="34"/>
      <c r="M1075" s="25"/>
      <c r="N1075" s="25"/>
      <c r="O1075" s="25"/>
      <c r="P1075" s="25"/>
      <c r="Q1075" s="26"/>
      <c r="R1075" s="27"/>
      <c r="S1075" s="27"/>
      <c r="T1075" s="27"/>
      <c r="U1075" s="28"/>
      <c r="V1075" s="29"/>
      <c r="W1075" s="30"/>
      <c r="X1075" s="113" t="s">
        <v>312</v>
      </c>
    </row>
    <row r="1076" spans="1:26" customFormat="1" ht="15.6" hidden="1" customHeight="1">
      <c r="A1076" s="124"/>
      <c r="B1076" s="50" t="s">
        <v>453</v>
      </c>
      <c r="C1076" s="888">
        <f>ROUND(0.28*0.33,3)</f>
        <v>9.1999999999999998E-2</v>
      </c>
      <c r="D1076" s="888"/>
      <c r="E1076" t="s">
        <v>340</v>
      </c>
      <c r="F1076" s="50"/>
      <c r="G1076" s="50"/>
      <c r="H1076" s="51"/>
      <c r="I1076" s="51"/>
      <c r="J1076" s="50" t="s">
        <v>445</v>
      </c>
      <c r="K1076" s="888">
        <f>HLOOKUP(M1076,X1076:Z1077,2,0)</f>
        <v>0.5</v>
      </c>
      <c r="L1076" s="888"/>
      <c r="M1076" s="889" t="s">
        <v>252</v>
      </c>
      <c r="N1076" s="889"/>
      <c r="P1076" s="25"/>
      <c r="Q1076" s="26"/>
      <c r="R1076" s="27"/>
      <c r="S1076" s="27"/>
      <c r="T1076" s="27"/>
      <c r="U1076" s="28"/>
      <c r="V1076" s="29"/>
      <c r="W1076" s="30"/>
      <c r="X1076" t="s">
        <v>251</v>
      </c>
      <c r="Y1076" t="s">
        <v>252</v>
      </c>
      <c r="Z1076" t="s">
        <v>253</v>
      </c>
    </row>
    <row r="1077" spans="1:26" customFormat="1" ht="15.6" hidden="1" customHeight="1">
      <c r="A1077" s="124"/>
      <c r="B1077" s="50" t="s">
        <v>449</v>
      </c>
      <c r="C1077" s="888">
        <v>36000</v>
      </c>
      <c r="D1077" s="888"/>
      <c r="E1077" t="s">
        <v>454</v>
      </c>
      <c r="H1077" s="51"/>
      <c r="I1077" s="51"/>
      <c r="J1077" s="50" t="s">
        <v>447</v>
      </c>
      <c r="K1077" s="888">
        <v>1</v>
      </c>
      <c r="L1077" s="888"/>
      <c r="P1077" s="25"/>
      <c r="Q1077" s="26"/>
      <c r="R1077" s="27"/>
      <c r="S1077" s="27"/>
      <c r="T1077" s="27"/>
      <c r="U1077" s="28"/>
      <c r="V1077" s="29"/>
      <c r="W1077" s="30"/>
      <c r="X1077">
        <v>0.7</v>
      </c>
      <c r="Y1077">
        <v>0.5</v>
      </c>
      <c r="Z1077">
        <v>0.3</v>
      </c>
    </row>
    <row r="1078" spans="1:26" customFormat="1" ht="15.6" hidden="1" customHeight="1">
      <c r="A1078" s="124"/>
      <c r="B1078" s="50" t="s">
        <v>455</v>
      </c>
      <c r="C1078" s="888">
        <v>0.15</v>
      </c>
      <c r="D1078" s="888"/>
      <c r="E1078" t="s">
        <v>325</v>
      </c>
      <c r="F1078" s="50"/>
      <c r="G1078" s="50"/>
      <c r="H1078" s="51"/>
      <c r="I1078" s="51"/>
      <c r="J1078" s="50" t="s">
        <v>456</v>
      </c>
      <c r="K1078" s="888">
        <v>57</v>
      </c>
      <c r="L1078" s="888"/>
      <c r="M1078" s="887" t="s">
        <v>418</v>
      </c>
      <c r="N1078" s="887"/>
      <c r="P1078" s="25"/>
      <c r="Q1078" s="26"/>
      <c r="R1078" s="27"/>
      <c r="S1078" s="27"/>
      <c r="T1078" s="27"/>
      <c r="U1078" s="28"/>
      <c r="V1078" s="29"/>
      <c r="W1078" s="30"/>
    </row>
    <row r="1079" spans="1:26" customFormat="1" ht="15.6" hidden="1" customHeight="1">
      <c r="A1079" s="124"/>
      <c r="B1079" s="50" t="s">
        <v>450</v>
      </c>
      <c r="C1079" t="str">
        <f>C1076&amp;" × "&amp;C1077&amp;" × "&amp;C1078&amp;" × "&amp;K1076&amp;" × "&amp;K1077&amp;" / "&amp;K1078&amp;" ="</f>
        <v>0.092 × 36000 × 0.15 × 0.5 × 1 / 57 =</v>
      </c>
      <c r="G1079" s="58"/>
      <c r="K1079" s="51"/>
      <c r="L1079" s="51"/>
      <c r="M1079" s="889">
        <f>ROUND(C1076*C1077*C1078*K1076*K1077/K1078,2)</f>
        <v>4.3600000000000003</v>
      </c>
      <c r="N1079" s="889"/>
      <c r="O1079" t="s">
        <v>340</v>
      </c>
      <c r="Q1079" s="26"/>
      <c r="R1079" s="27"/>
      <c r="S1079" s="27"/>
      <c r="T1079" s="27"/>
      <c r="U1079" s="28"/>
      <c r="V1079" s="29"/>
      <c r="W1079" s="30"/>
    </row>
    <row r="1080" spans="1:26" customFormat="1" ht="15.6" hidden="1" customHeight="1">
      <c r="A1080" s="124"/>
      <c r="G1080" s="58"/>
      <c r="K1080" s="51"/>
      <c r="L1080" s="51"/>
      <c r="P1080" s="25"/>
      <c r="Q1080" s="26"/>
      <c r="R1080" s="27"/>
      <c r="S1080" s="27"/>
      <c r="T1080" s="27"/>
      <c r="U1080" s="28"/>
      <c r="V1080" s="29"/>
      <c r="W1080" s="30"/>
    </row>
    <row r="1081" spans="1:26" customFormat="1" ht="15.6" hidden="1" customHeight="1">
      <c r="A1081" s="33"/>
      <c r="B1081" s="25" t="s">
        <v>206</v>
      </c>
      <c r="C1081" s="25"/>
      <c r="D1081" s="25"/>
      <c r="E1081" s="894">
        <v>1130</v>
      </c>
      <c r="F1081" s="894"/>
      <c r="G1081" s="894"/>
      <c r="H1081" s="36" t="s">
        <v>303</v>
      </c>
      <c r="I1081" s="888">
        <f>M1079</f>
        <v>4.3600000000000003</v>
      </c>
      <c r="J1081" s="888"/>
      <c r="P1081" s="52"/>
      <c r="Q1081" s="26"/>
      <c r="R1081" s="27">
        <f>ROUND(E1081/I1081,1)</f>
        <v>259.2</v>
      </c>
      <c r="S1081" s="27"/>
      <c r="T1081" s="27"/>
      <c r="U1081" s="28"/>
      <c r="V1081" s="29"/>
      <c r="W1081" s="30"/>
    </row>
    <row r="1082" spans="1:26" customFormat="1" ht="15.6" hidden="1" customHeight="1">
      <c r="A1082" s="33"/>
      <c r="B1082" s="25" t="s">
        <v>15</v>
      </c>
      <c r="C1082" s="25"/>
      <c r="D1082" s="25"/>
      <c r="E1082" s="894">
        <v>25683</v>
      </c>
      <c r="F1082" s="894"/>
      <c r="G1082" s="894"/>
      <c r="H1082" s="36" t="s">
        <v>303</v>
      </c>
      <c r="I1082" s="888">
        <f>M1079</f>
        <v>4.3600000000000003</v>
      </c>
      <c r="J1082" s="888"/>
      <c r="P1082" s="52"/>
      <c r="Q1082" s="26">
        <f>INT(SUM(R1081:V1083))</f>
        <v>6250</v>
      </c>
      <c r="R1082" s="27"/>
      <c r="S1082" s="27"/>
      <c r="T1082" s="27">
        <f>ROUND(E1082/I1082,1)</f>
        <v>5890.6</v>
      </c>
      <c r="U1082" s="28"/>
      <c r="V1082" s="29"/>
      <c r="W1082" s="30"/>
    </row>
    <row r="1083" spans="1:26" customFormat="1" ht="15.6" hidden="1" customHeight="1">
      <c r="A1083" s="33"/>
      <c r="B1083" s="25" t="s">
        <v>207</v>
      </c>
      <c r="C1083" s="25"/>
      <c r="D1083" s="25"/>
      <c r="E1083" s="894">
        <v>440</v>
      </c>
      <c r="F1083" s="894"/>
      <c r="G1083" s="894"/>
      <c r="H1083" s="36" t="s">
        <v>303</v>
      </c>
      <c r="I1083" s="888">
        <f>M1079</f>
        <v>4.3600000000000003</v>
      </c>
      <c r="J1083" s="888"/>
      <c r="P1083" s="52"/>
      <c r="Q1083" s="26"/>
      <c r="R1083" s="27"/>
      <c r="S1083" s="27"/>
      <c r="T1083" s="27"/>
      <c r="U1083" s="28"/>
      <c r="V1083" s="29">
        <f>ROUND(E1083/I1083,1)</f>
        <v>100.9</v>
      </c>
      <c r="W1083" s="30"/>
    </row>
    <row r="1084" spans="1:26" customFormat="1" ht="15.6" hidden="1" customHeight="1">
      <c r="A1084" s="33"/>
      <c r="B1084" s="25"/>
      <c r="C1084" s="25"/>
      <c r="D1084" s="25"/>
      <c r="E1084" s="25"/>
      <c r="F1084" s="25"/>
      <c r="G1084" s="36"/>
      <c r="M1084" s="25"/>
      <c r="N1084" s="25"/>
      <c r="O1084" s="25"/>
      <c r="P1084" s="25"/>
      <c r="Q1084" s="26"/>
      <c r="R1084" s="27"/>
      <c r="S1084" s="27"/>
      <c r="T1084" s="27"/>
      <c r="U1084" s="28"/>
      <c r="V1084" s="29"/>
      <c r="W1084" s="30"/>
    </row>
    <row r="1085" spans="1:26" customFormat="1" ht="15.6" hidden="1" customHeight="1">
      <c r="A1085" s="33"/>
      <c r="B1085" s="25"/>
      <c r="C1085" s="25"/>
      <c r="D1085" s="25"/>
      <c r="E1085" s="32"/>
      <c r="F1085" s="32"/>
      <c r="G1085" s="34"/>
      <c r="J1085" s="34"/>
      <c r="M1085" s="25"/>
      <c r="N1085" s="25"/>
      <c r="O1085" s="25"/>
      <c r="P1085" s="25"/>
      <c r="Q1085" s="26"/>
      <c r="R1085" s="27"/>
      <c r="S1085" s="27"/>
      <c r="T1085" s="27"/>
      <c r="U1085" s="28"/>
      <c r="V1085" s="29"/>
      <c r="W1085" s="30"/>
    </row>
    <row r="1086" spans="1:26" customFormat="1" ht="15.6" hidden="1" customHeight="1">
      <c r="A1086" s="33"/>
      <c r="B1086" s="25"/>
      <c r="C1086" s="25"/>
      <c r="D1086" s="25"/>
      <c r="E1086" s="32"/>
      <c r="F1086" s="32"/>
      <c r="G1086" s="34"/>
      <c r="J1086" s="34"/>
      <c r="M1086" s="25"/>
      <c r="N1086" s="25"/>
      <c r="O1086" s="25"/>
      <c r="P1086" s="25"/>
      <c r="Q1086" s="26"/>
      <c r="R1086" s="27"/>
      <c r="S1086" s="27"/>
      <c r="T1086" s="27"/>
      <c r="U1086" s="28"/>
      <c r="V1086" s="29"/>
      <c r="W1086" s="30"/>
    </row>
    <row r="1087" spans="1:26" customFormat="1" ht="15.6" hidden="1" customHeight="1">
      <c r="A1087" s="33"/>
      <c r="B1087" s="25"/>
      <c r="C1087" s="25"/>
      <c r="D1087" s="25"/>
      <c r="E1087" s="32"/>
      <c r="F1087" s="32"/>
      <c r="G1087" s="34"/>
      <c r="J1087" s="34"/>
      <c r="M1087" s="25"/>
      <c r="N1087" s="25"/>
      <c r="O1087" s="25"/>
      <c r="P1087" s="25"/>
      <c r="Q1087" s="26"/>
      <c r="R1087" s="27"/>
      <c r="S1087" s="27"/>
      <c r="T1087" s="27"/>
      <c r="U1087" s="28"/>
      <c r="V1087" s="29"/>
      <c r="W1087" s="30"/>
    </row>
    <row r="1088" spans="1:26" customFormat="1" ht="15.6" hidden="1" customHeight="1">
      <c r="A1088" s="33"/>
      <c r="B1088" s="25"/>
      <c r="C1088" s="25"/>
      <c r="D1088" s="25"/>
      <c r="E1088" s="32"/>
      <c r="F1088" s="32"/>
      <c r="G1088" s="34"/>
      <c r="J1088" s="34"/>
      <c r="M1088" s="25"/>
      <c r="N1088" s="25"/>
      <c r="O1088" s="25"/>
      <c r="P1088" s="25"/>
      <c r="Q1088" s="26"/>
      <c r="R1088" s="27"/>
      <c r="S1088" s="27"/>
      <c r="T1088" s="27"/>
      <c r="U1088" s="28"/>
      <c r="V1088" s="29"/>
      <c r="W1088" s="30"/>
    </row>
    <row r="1089" spans="1:23" customFormat="1" ht="15.6" hidden="1" customHeight="1">
      <c r="A1089" s="33"/>
      <c r="B1089" s="25"/>
      <c r="C1089" s="25"/>
      <c r="D1089" s="25"/>
      <c r="E1089" s="32"/>
      <c r="F1089" s="32"/>
      <c r="G1089" s="34"/>
      <c r="J1089" s="34"/>
      <c r="M1089" s="25"/>
      <c r="N1089" s="25"/>
      <c r="O1089" s="25"/>
      <c r="P1089" s="25"/>
      <c r="Q1089" s="26"/>
      <c r="R1089" s="27"/>
      <c r="S1089" s="27"/>
      <c r="T1089" s="27"/>
      <c r="U1089" s="28"/>
      <c r="V1089" s="29"/>
      <c r="W1089" s="30"/>
    </row>
    <row r="1090" spans="1:23" customFormat="1" ht="15.6" hidden="1" customHeight="1">
      <c r="A1090" s="33"/>
      <c r="B1090" s="25"/>
      <c r="C1090" s="25"/>
      <c r="D1090" s="25"/>
      <c r="E1090" s="32"/>
      <c r="F1090" s="32"/>
      <c r="G1090" s="34"/>
      <c r="J1090" s="34"/>
      <c r="M1090" s="25"/>
      <c r="N1090" s="25"/>
      <c r="O1090" s="25"/>
      <c r="P1090" s="25"/>
      <c r="Q1090" s="26"/>
      <c r="R1090" s="27"/>
      <c r="S1090" s="27"/>
      <c r="T1090" s="27"/>
      <c r="U1090" s="28"/>
      <c r="V1090" s="29"/>
      <c r="W1090" s="30"/>
    </row>
    <row r="1091" spans="1:23" customFormat="1" ht="15.6" hidden="1" customHeight="1">
      <c r="A1091" s="33"/>
      <c r="B1091" s="25"/>
      <c r="C1091" s="25"/>
      <c r="D1091" s="25"/>
      <c r="E1091" s="32"/>
      <c r="F1091" s="32"/>
      <c r="G1091" s="34"/>
      <c r="J1091" s="34"/>
      <c r="M1091" s="25"/>
      <c r="N1091" s="25"/>
      <c r="O1091" s="25"/>
      <c r="P1091" s="25"/>
      <c r="Q1091" s="26"/>
      <c r="R1091" s="27"/>
      <c r="S1091" s="27"/>
      <c r="T1091" s="27"/>
      <c r="U1091" s="28"/>
      <c r="V1091" s="29"/>
      <c r="W1091" s="30"/>
    </row>
    <row r="1092" spans="1:23" customFormat="1" ht="15.6" hidden="1" customHeight="1">
      <c r="A1092" s="33"/>
      <c r="B1092" s="25"/>
      <c r="C1092" s="25"/>
      <c r="D1092" s="25"/>
      <c r="E1092" s="32"/>
      <c r="F1092" s="32"/>
      <c r="G1092" s="34"/>
      <c r="J1092" s="34"/>
      <c r="M1092" s="25"/>
      <c r="N1092" s="25"/>
      <c r="O1092" s="25"/>
      <c r="P1092" s="25"/>
      <c r="Q1092" s="26"/>
      <c r="R1092" s="27"/>
      <c r="S1092" s="27"/>
      <c r="T1092" s="27"/>
      <c r="U1092" s="28"/>
      <c r="V1092" s="29"/>
      <c r="W1092" s="30"/>
    </row>
    <row r="1093" spans="1:23" customFormat="1" ht="15.6" hidden="1" customHeight="1">
      <c r="A1093" s="33"/>
      <c r="B1093" s="25"/>
      <c r="C1093" s="25"/>
      <c r="D1093" s="25"/>
      <c r="E1093" s="32"/>
      <c r="F1093" s="32"/>
      <c r="G1093" s="34"/>
      <c r="J1093" s="34"/>
      <c r="M1093" s="25"/>
      <c r="N1093" s="25"/>
      <c r="O1093" s="25"/>
      <c r="P1093" s="25"/>
      <c r="Q1093" s="26"/>
      <c r="R1093" s="27"/>
      <c r="S1093" s="27"/>
      <c r="T1093" s="27"/>
      <c r="U1093" s="28"/>
      <c r="V1093" s="29"/>
      <c r="W1093" s="30"/>
    </row>
    <row r="1094" spans="1:23" customFormat="1" ht="15.6" hidden="1" customHeight="1">
      <c r="A1094" s="33"/>
      <c r="B1094" s="25"/>
      <c r="C1094" s="25"/>
      <c r="D1094" s="25"/>
      <c r="E1094" s="32"/>
      <c r="F1094" s="32"/>
      <c r="G1094" s="34"/>
      <c r="J1094" s="34"/>
      <c r="M1094" s="25"/>
      <c r="N1094" s="25"/>
      <c r="O1094" s="25"/>
      <c r="P1094" s="25"/>
      <c r="Q1094" s="26"/>
      <c r="R1094" s="27"/>
      <c r="S1094" s="27"/>
      <c r="T1094" s="27"/>
      <c r="U1094" s="28"/>
      <c r="V1094" s="29"/>
      <c r="W1094" s="30"/>
    </row>
    <row r="1095" spans="1:23" customFormat="1" ht="15.6" hidden="1" customHeight="1">
      <c r="A1095" s="33"/>
      <c r="B1095" s="25"/>
      <c r="C1095" s="25"/>
      <c r="D1095" s="25"/>
      <c r="E1095" s="32"/>
      <c r="F1095" s="32"/>
      <c r="G1095" s="34"/>
      <c r="J1095" s="34"/>
      <c r="M1095" s="25"/>
      <c r="N1095" s="25"/>
      <c r="O1095" s="25"/>
      <c r="P1095" s="25"/>
      <c r="Q1095" s="26"/>
      <c r="R1095" s="27"/>
      <c r="S1095" s="27"/>
      <c r="T1095" s="27"/>
      <c r="U1095" s="28"/>
      <c r="V1095" s="29"/>
      <c r="W1095" s="30"/>
    </row>
    <row r="1096" spans="1:23" customFormat="1" ht="15.6" hidden="1" customHeight="1">
      <c r="A1096" s="33"/>
      <c r="B1096" s="25"/>
      <c r="C1096" s="25"/>
      <c r="D1096" s="25"/>
      <c r="E1096" s="32"/>
      <c r="F1096" s="32"/>
      <c r="G1096" s="34"/>
      <c r="J1096" s="34"/>
      <c r="M1096" s="25"/>
      <c r="N1096" s="25"/>
      <c r="O1096" s="25"/>
      <c r="P1096" s="25"/>
      <c r="Q1096" s="26"/>
      <c r="R1096" s="27"/>
      <c r="S1096" s="27"/>
      <c r="T1096" s="27"/>
      <c r="U1096" s="28"/>
      <c r="V1096" s="29"/>
      <c r="W1096" s="30"/>
    </row>
    <row r="1097" spans="1:23" customFormat="1" ht="15.6" hidden="1" customHeight="1">
      <c r="A1097" s="33"/>
      <c r="B1097" s="25"/>
      <c r="C1097" s="25"/>
      <c r="D1097" s="25"/>
      <c r="E1097" s="32"/>
      <c r="F1097" s="32"/>
      <c r="G1097" s="34"/>
      <c r="J1097" s="34"/>
      <c r="M1097" s="25"/>
      <c r="N1097" s="25"/>
      <c r="O1097" s="25"/>
      <c r="P1097" s="25"/>
      <c r="Q1097" s="26"/>
      <c r="R1097" s="27"/>
      <c r="S1097" s="27"/>
      <c r="T1097" s="27"/>
      <c r="U1097" s="28"/>
      <c r="V1097" s="29"/>
      <c r="W1097" s="30"/>
    </row>
    <row r="1098" spans="1:23" customFormat="1" ht="15.6" hidden="1" customHeight="1">
      <c r="A1098" s="33"/>
      <c r="B1098" s="25"/>
      <c r="C1098" s="25"/>
      <c r="D1098" s="25"/>
      <c r="E1098" s="32"/>
      <c r="F1098" s="32"/>
      <c r="G1098" s="34"/>
      <c r="J1098" s="34"/>
      <c r="M1098" s="25"/>
      <c r="N1098" s="25"/>
      <c r="O1098" s="25"/>
      <c r="P1098" s="25"/>
      <c r="Q1098" s="26"/>
      <c r="R1098" s="27"/>
      <c r="S1098" s="27"/>
      <c r="T1098" s="27"/>
      <c r="U1098" s="28"/>
      <c r="V1098" s="29"/>
      <c r="W1098" s="30"/>
    </row>
    <row r="1099" spans="1:23" customFormat="1" ht="15.6" hidden="1" customHeight="1">
      <c r="A1099" s="33"/>
      <c r="B1099" s="25"/>
      <c r="C1099" s="25"/>
      <c r="D1099" s="25"/>
      <c r="E1099" s="32"/>
      <c r="F1099" s="32"/>
      <c r="G1099" s="34"/>
      <c r="J1099" s="34"/>
      <c r="M1099" s="25"/>
      <c r="N1099" s="25"/>
      <c r="O1099" s="25"/>
      <c r="P1099" s="25"/>
      <c r="Q1099" s="26"/>
      <c r="R1099" s="27"/>
      <c r="S1099" s="27"/>
      <c r="T1099" s="27"/>
      <c r="U1099" s="28"/>
      <c r="V1099" s="29"/>
      <c r="W1099" s="30"/>
    </row>
    <row r="1100" spans="1:23" customFormat="1" ht="15.6" hidden="1" customHeight="1">
      <c r="A1100" s="33"/>
      <c r="B1100" s="25"/>
      <c r="C1100" s="25"/>
      <c r="D1100" s="25"/>
      <c r="E1100" s="32"/>
      <c r="F1100" s="32"/>
      <c r="G1100" s="34"/>
      <c r="J1100" s="34"/>
      <c r="M1100" s="25"/>
      <c r="N1100" s="25"/>
      <c r="O1100" s="25"/>
      <c r="P1100" s="25"/>
      <c r="Q1100" s="26"/>
      <c r="R1100" s="27"/>
      <c r="S1100" s="27"/>
      <c r="T1100" s="27"/>
      <c r="U1100" s="28"/>
      <c r="V1100" s="29"/>
      <c r="W1100" s="30"/>
    </row>
    <row r="1101" spans="1:23" customFormat="1" ht="15.6" hidden="1" customHeight="1">
      <c r="A1101" s="33"/>
      <c r="B1101" s="25"/>
      <c r="C1101" s="25"/>
      <c r="D1101" s="25"/>
      <c r="E1101" s="32"/>
      <c r="F1101" s="32"/>
      <c r="G1101" s="34"/>
      <c r="J1101" s="34"/>
      <c r="M1101" s="25"/>
      <c r="N1101" s="25"/>
      <c r="O1101" s="25"/>
      <c r="P1101" s="25"/>
      <c r="Q1101" s="26"/>
      <c r="R1101" s="27"/>
      <c r="S1101" s="27"/>
      <c r="T1101" s="27"/>
      <c r="U1101" s="28"/>
      <c r="V1101" s="29"/>
      <c r="W1101" s="30"/>
    </row>
    <row r="1102" spans="1:23" customFormat="1" ht="15.6" hidden="1" customHeight="1" thickBot="1">
      <c r="A1102" s="54"/>
      <c r="B1102" s="44"/>
      <c r="C1102" s="44"/>
      <c r="D1102" s="44"/>
      <c r="E1102" s="65"/>
      <c r="F1102" s="65"/>
      <c r="G1102" s="66"/>
      <c r="H1102" s="67"/>
      <c r="I1102" s="67"/>
      <c r="J1102" s="66"/>
      <c r="K1102" s="67"/>
      <c r="L1102" s="67"/>
      <c r="M1102" s="44"/>
      <c r="N1102" s="44"/>
      <c r="O1102" s="44"/>
      <c r="P1102" s="44"/>
      <c r="Q1102" s="45"/>
      <c r="R1102" s="46"/>
      <c r="S1102" s="46"/>
      <c r="T1102" s="46"/>
      <c r="U1102" s="47"/>
      <c r="V1102" s="48"/>
      <c r="W1102" s="30"/>
    </row>
    <row r="1103" spans="1:23" customFormat="1" ht="15.6" hidden="1" customHeight="1">
      <c r="A1103" s="10" t="s">
        <v>205</v>
      </c>
      <c r="B1103" s="11"/>
      <c r="C1103" s="11"/>
      <c r="D1103" s="11"/>
      <c r="E1103" s="11"/>
      <c r="F1103" s="11"/>
      <c r="G1103" s="11"/>
      <c r="H1103" s="11"/>
      <c r="I1103" s="11"/>
      <c r="J1103" s="11"/>
      <c r="K1103" s="11"/>
      <c r="L1103" s="11"/>
      <c r="M1103" s="11"/>
      <c r="N1103" s="11"/>
      <c r="O1103" s="11"/>
      <c r="P1103" s="11"/>
      <c r="Q1103" s="12" t="s">
        <v>20</v>
      </c>
      <c r="R1103" s="13" t="s">
        <v>206</v>
      </c>
      <c r="S1103" s="13"/>
      <c r="T1103" s="13" t="s">
        <v>15</v>
      </c>
      <c r="U1103" s="14"/>
      <c r="V1103" s="15" t="s">
        <v>207</v>
      </c>
      <c r="W1103" s="16"/>
    </row>
    <row r="1104" spans="1:23" customFormat="1" ht="15.6" hidden="1" customHeight="1" thickBot="1">
      <c r="A1104" s="18" t="s">
        <v>211</v>
      </c>
      <c r="C1104" t="s">
        <v>397</v>
      </c>
      <c r="H1104" t="s">
        <v>463</v>
      </c>
      <c r="N1104" s="890" t="s">
        <v>214</v>
      </c>
      <c r="O1104" s="890"/>
      <c r="P1104" t="s">
        <v>215</v>
      </c>
      <c r="Q1104" s="19">
        <f>SUM(R1104,T1104,V1104)</f>
        <v>4436</v>
      </c>
      <c r="R1104" s="20">
        <f>INT(SUM(R1105:R1147))</f>
        <v>601</v>
      </c>
      <c r="S1104" s="20">
        <f>INT(SUM(S1105:S1147))</f>
        <v>0</v>
      </c>
      <c r="T1104" s="20">
        <f>INT(SUM(T1105:T1147))</f>
        <v>2906</v>
      </c>
      <c r="U1104" s="21">
        <f>INT(SUM(U1105:U1147))</f>
        <v>0</v>
      </c>
      <c r="V1104" s="22">
        <f>INT(SUM(V1105:V1147))</f>
        <v>929</v>
      </c>
      <c r="W1104" s="23"/>
    </row>
    <row r="1105" spans="1:28" ht="15.6" hidden="1" customHeight="1" thickTop="1">
      <c r="A1105" s="33"/>
      <c r="B1105" s="25"/>
      <c r="C1105" s="25"/>
      <c r="D1105" s="25"/>
      <c r="E1105" s="32"/>
      <c r="F1105" s="32"/>
      <c r="G1105" s="34"/>
      <c r="H1105"/>
      <c r="I1105"/>
      <c r="J1105" s="34"/>
      <c r="K1105"/>
      <c r="L1105"/>
      <c r="M1105" s="25"/>
      <c r="N1105" s="25"/>
      <c r="O1105" s="25"/>
      <c r="P1105" s="25"/>
      <c r="Q1105" s="26"/>
      <c r="R1105" s="27"/>
      <c r="S1105" s="27"/>
      <c r="T1105" s="27"/>
      <c r="U1105" s="28"/>
      <c r="V1105" s="29"/>
      <c r="AB1105"/>
    </row>
    <row r="1106" spans="1:28" ht="15.6" hidden="1" customHeight="1">
      <c r="A1106" s="33" t="s">
        <v>305</v>
      </c>
      <c r="B1106" s="17" t="s">
        <v>397</v>
      </c>
      <c r="I1106" s="49" t="s">
        <v>289</v>
      </c>
      <c r="J1106" s="891">
        <v>0.2</v>
      </c>
      <c r="K1106" s="891"/>
      <c r="L1106" s="25" t="s">
        <v>290</v>
      </c>
      <c r="N1106" s="25"/>
      <c r="O1106" s="25"/>
      <c r="P1106" s="25"/>
      <c r="Q1106" s="26"/>
      <c r="R1106" s="27"/>
      <c r="S1106" s="27"/>
      <c r="T1106" s="27"/>
      <c r="U1106" s="28"/>
      <c r="V1106" s="29"/>
      <c r="AB1106"/>
    </row>
    <row r="1107" spans="1:28" ht="15.6" hidden="1" customHeight="1">
      <c r="A1107" s="33"/>
      <c r="B1107" s="32" t="s">
        <v>291</v>
      </c>
      <c r="C1107" s="887">
        <f>J1106</f>
        <v>0.2</v>
      </c>
      <c r="D1107" s="887"/>
      <c r="E1107" s="25"/>
      <c r="F1107"/>
      <c r="G1107"/>
      <c r="H1107"/>
      <c r="I1107"/>
      <c r="J1107"/>
      <c r="K1107"/>
      <c r="L1107"/>
      <c r="M1107"/>
      <c r="N1107"/>
      <c r="O1107"/>
      <c r="P1107"/>
      <c r="Q1107" s="26"/>
      <c r="R1107" s="27"/>
      <c r="S1107" s="27"/>
      <c r="T1107" s="27"/>
      <c r="U1107" s="28"/>
      <c r="V1107" s="29"/>
      <c r="AB1107"/>
    </row>
    <row r="1108" spans="1:28" ht="15.6" hidden="1" customHeight="1">
      <c r="A1108" s="33"/>
      <c r="B1108" s="32" t="s">
        <v>292</v>
      </c>
      <c r="C1108" s="887">
        <f>VLOOKUP(E1108,$AD$26:$AE$29,2,0)</f>
        <v>0.9</v>
      </c>
      <c r="D1108" s="887"/>
      <c r="E1108" s="888" t="s">
        <v>256</v>
      </c>
      <c r="F1108" s="888"/>
      <c r="G1108" s="888"/>
      <c r="H1108" s="888"/>
      <c r="I1108" s="888"/>
      <c r="J1108" s="888"/>
      <c r="K1108" s="888"/>
      <c r="L1108" s="888"/>
      <c r="M1108" s="888"/>
      <c r="N1108"/>
      <c r="O1108"/>
      <c r="P1108"/>
      <c r="Q1108" s="26"/>
      <c r="R1108" s="27"/>
      <c r="S1108" s="27"/>
      <c r="T1108" s="27"/>
      <c r="U1108" s="28"/>
      <c r="V1108" s="29"/>
    </row>
    <row r="1109" spans="1:28" ht="15.6" hidden="1" customHeight="1">
      <c r="A1109" s="33"/>
      <c r="B1109" s="32" t="s">
        <v>293</v>
      </c>
      <c r="C1109" s="903">
        <f>INDEX($AG$25:$AJ$28, MATCH(E1109,$AG$25:$AG$28,), MATCH(K1109,$AG$25:$AJ$25,))</f>
        <v>0.6</v>
      </c>
      <c r="D1109" s="887"/>
      <c r="E1109" s="888" t="s">
        <v>259</v>
      </c>
      <c r="F1109" s="888"/>
      <c r="G1109" s="888"/>
      <c r="H1109" s="888"/>
      <c r="I1109" s="888"/>
      <c r="J1109" s="888"/>
      <c r="K1109" s="889" t="s">
        <v>252</v>
      </c>
      <c r="L1109" s="889"/>
      <c r="M1109"/>
      <c r="N1109"/>
      <c r="O1109"/>
      <c r="P1109"/>
      <c r="Q1109" s="26"/>
      <c r="R1109" s="27"/>
      <c r="S1109" s="27"/>
      <c r="T1109" s="27"/>
      <c r="U1109" s="28"/>
      <c r="V1109" s="29"/>
    </row>
    <row r="1110" spans="1:28" ht="15.6" hidden="1" customHeight="1">
      <c r="A1110" s="33"/>
      <c r="B1110" s="32" t="s">
        <v>294</v>
      </c>
      <c r="C1110" s="901">
        <f>D1111</f>
        <v>0.95</v>
      </c>
      <c r="D1110" s="901"/>
      <c r="E1110" s="25" t="s">
        <v>295</v>
      </c>
      <c r="F1110" s="888">
        <f>D1112</f>
        <v>1.38</v>
      </c>
      <c r="G1110" s="888"/>
      <c r="H1110" s="42" t="s">
        <v>296</v>
      </c>
      <c r="I1110" s="887">
        <f>ROUND(C1110/F1110,2)</f>
        <v>0.69</v>
      </c>
      <c r="J1110" s="887"/>
      <c r="K1110"/>
      <c r="L1110"/>
      <c r="M1110"/>
      <c r="N1110"/>
      <c r="O1110"/>
      <c r="P1110"/>
      <c r="Q1110" s="26"/>
      <c r="R1110" s="27"/>
      <c r="S1110" s="27"/>
      <c r="T1110" s="27"/>
      <c r="U1110" s="28"/>
      <c r="V1110" s="29"/>
    </row>
    <row r="1111" spans="1:28" ht="15.6" hidden="1" customHeight="1">
      <c r="A1111" s="33"/>
      <c r="B1111"/>
      <c r="C1111" t="s">
        <v>297</v>
      </c>
      <c r="D1111" s="901">
        <f>IF(F1111=$AB$12,1,INDEX($AB$2:$AE$22,MATCH(F1111,$AB$2:$AB$22,),MATCH(L1111,$AB$2:$AE$2,)))</f>
        <v>0.95</v>
      </c>
      <c r="E1111" s="901"/>
      <c r="F1111" s="888" t="s">
        <v>241</v>
      </c>
      <c r="G1111" s="888"/>
      <c r="H1111" s="888"/>
      <c r="I1111" s="888"/>
      <c r="J1111" s="888"/>
      <c r="K1111" s="888"/>
      <c r="L1111" s="889" t="s">
        <v>218</v>
      </c>
      <c r="M1111" s="889"/>
      <c r="N1111"/>
      <c r="O1111"/>
      <c r="P1111"/>
      <c r="Q1111" s="26"/>
      <c r="R1111" s="27"/>
      <c r="S1111" s="27"/>
      <c r="T1111" s="27"/>
      <c r="U1111" s="28"/>
      <c r="V1111" s="29"/>
    </row>
    <row r="1112" spans="1:28" ht="15.6" hidden="1" customHeight="1">
      <c r="A1112" s="33"/>
      <c r="B1112"/>
      <c r="C1112" s="32" t="s">
        <v>298</v>
      </c>
      <c r="D1112" s="901">
        <f>INDEX($X$2:$AA$21, MATCH(F1112,$X$2:$X$21,), MATCH(L1112,$X$2:$AA$2,))</f>
        <v>1.38</v>
      </c>
      <c r="E1112" s="901"/>
      <c r="F1112" s="888" t="str">
        <f>F1111</f>
        <v>력이 섞인 점질토</v>
      </c>
      <c r="G1112" s="888"/>
      <c r="H1112" s="888"/>
      <c r="I1112" s="888"/>
      <c r="J1112" s="888"/>
      <c r="K1112" s="888"/>
      <c r="L1112" s="889" t="s">
        <v>218</v>
      </c>
      <c r="M1112" s="889"/>
      <c r="N1112"/>
      <c r="O1112"/>
      <c r="P1112" s="25"/>
      <c r="Q1112" s="26"/>
      <c r="R1112" s="27"/>
      <c r="S1112" s="27"/>
      <c r="T1112" s="27"/>
      <c r="U1112" s="28"/>
      <c r="V1112" s="29"/>
    </row>
    <row r="1113" spans="1:28" ht="15.6" hidden="1" customHeight="1">
      <c r="A1113" s="33"/>
      <c r="B1113" s="32" t="s">
        <v>299</v>
      </c>
      <c r="C1113" s="70">
        <f>INDEX($X$25:$AB$30,MATCH(C1107,$X$25:$X$30,0),MATCH(I1113,$X$25:$AB$25,0))</f>
        <v>20</v>
      </c>
      <c r="D1113" s="25"/>
      <c r="E1113" s="70"/>
      <c r="F1113" s="25" t="s">
        <v>300</v>
      </c>
      <c r="G1113" s="25"/>
      <c r="H1113" s="25"/>
      <c r="I1113" s="888">
        <v>180</v>
      </c>
      <c r="J1113" s="888"/>
      <c r="K1113" s="25" t="s">
        <v>301</v>
      </c>
      <c r="L1113" s="25"/>
      <c r="O1113" s="25"/>
      <c r="P1113" s="25"/>
      <c r="Q1113" s="26"/>
      <c r="R1113" s="27"/>
      <c r="S1113" s="27"/>
      <c r="T1113" s="27"/>
      <c r="U1113" s="28"/>
      <c r="V1113" s="29"/>
    </row>
    <row r="1114" spans="1:28" ht="15.6" hidden="1" customHeight="1">
      <c r="A1114" s="33"/>
      <c r="B1114" s="25" t="s">
        <v>302</v>
      </c>
      <c r="C1114" s="25" t="str">
        <f>"3,600 × "&amp;C1107&amp;" × "&amp;C1108&amp;" × "&amp;I1110&amp;" × "&amp;C1109&amp;" / "&amp;C1113&amp;" ="</f>
        <v>3,600 × 0.2 × 0.9 × 0.69 × 0.6 / 20 =</v>
      </c>
      <c r="D1114" s="25"/>
      <c r="E1114" s="25"/>
      <c r="F1114" s="25"/>
      <c r="G1114" s="25"/>
      <c r="H1114" s="25"/>
      <c r="I1114" s="25"/>
      <c r="J1114" s="25"/>
      <c r="K1114" s="25"/>
      <c r="M1114" s="887">
        <f>ROUND(3600*C1107*C1108*I1110*C1109/C1113,2)</f>
        <v>13.41</v>
      </c>
      <c r="N1114" s="887"/>
      <c r="O1114" s="25" t="s">
        <v>340</v>
      </c>
      <c r="P1114" s="25"/>
      <c r="Q1114" s="26"/>
      <c r="R1114" s="27"/>
      <c r="S1114" s="27"/>
      <c r="T1114" s="27"/>
      <c r="U1114" s="28"/>
      <c r="V1114" s="29"/>
    </row>
    <row r="1115" spans="1:28" ht="15.6" hidden="1" customHeight="1">
      <c r="A1115" s="33"/>
      <c r="B1115" s="25"/>
      <c r="C1115" s="25"/>
      <c r="D1115" s="25"/>
      <c r="E1115" s="25"/>
      <c r="F1115" s="25"/>
      <c r="G1115" s="25"/>
      <c r="H1115" s="25"/>
      <c r="I1115" s="25"/>
      <c r="J1115" s="25"/>
      <c r="K1115" s="25"/>
      <c r="L1115" s="25"/>
      <c r="P1115" s="25"/>
      <c r="Q1115" s="26"/>
      <c r="R1115" s="27"/>
      <c r="S1115" s="27"/>
      <c r="T1115" s="27"/>
      <c r="U1115" s="28"/>
      <c r="V1115" s="29"/>
    </row>
    <row r="1116" spans="1:28" ht="15.6" hidden="1" customHeight="1">
      <c r="A1116" s="33"/>
      <c r="B1116" s="25" t="s">
        <v>206</v>
      </c>
      <c r="C1116" s="25"/>
      <c r="D1116" s="25"/>
      <c r="E1116" s="894">
        <v>8060</v>
      </c>
      <c r="F1116" s="894"/>
      <c r="G1116" s="894"/>
      <c r="H1116" s="36" t="s">
        <v>303</v>
      </c>
      <c r="I1116" s="887">
        <f>M1114</f>
        <v>13.41</v>
      </c>
      <c r="J1116" s="887"/>
      <c r="K1116"/>
      <c r="P1116" s="52"/>
      <c r="Q1116" s="26"/>
      <c r="R1116" s="27">
        <f>ROUND(E1116/I1116,1)</f>
        <v>601</v>
      </c>
      <c r="S1116" s="27"/>
      <c r="T1116" s="27"/>
      <c r="U1116" s="28"/>
      <c r="V1116" s="29"/>
    </row>
    <row r="1117" spans="1:28" ht="15.6" hidden="1" customHeight="1">
      <c r="A1117" s="33"/>
      <c r="B1117" s="25" t="s">
        <v>15</v>
      </c>
      <c r="C1117" s="25"/>
      <c r="D1117" s="25"/>
      <c r="E1117" s="894">
        <v>38972</v>
      </c>
      <c r="F1117" s="894"/>
      <c r="G1117" s="894"/>
      <c r="H1117" s="36" t="s">
        <v>303</v>
      </c>
      <c r="I1117" s="887">
        <f>M1114</f>
        <v>13.41</v>
      </c>
      <c r="J1117" s="887"/>
      <c r="K1117"/>
      <c r="P1117" s="52"/>
      <c r="Q1117" s="26">
        <f>INT(SUM(R1116:V1118))</f>
        <v>4436</v>
      </c>
      <c r="R1117" s="27"/>
      <c r="S1117" s="27"/>
      <c r="T1117" s="27">
        <f>ROUND(E1117/I1117,1)</f>
        <v>2906.2</v>
      </c>
      <c r="U1117" s="28"/>
      <c r="V1117" s="29"/>
    </row>
    <row r="1118" spans="1:28" customFormat="1" ht="15.6" hidden="1" customHeight="1">
      <c r="A1118" s="33"/>
      <c r="B1118" s="25" t="s">
        <v>207</v>
      </c>
      <c r="C1118" s="25"/>
      <c r="D1118" s="25"/>
      <c r="E1118" s="894">
        <v>12464</v>
      </c>
      <c r="F1118" s="894"/>
      <c r="G1118" s="894"/>
      <c r="H1118" s="36" t="s">
        <v>303</v>
      </c>
      <c r="I1118" s="887">
        <f>M1114</f>
        <v>13.41</v>
      </c>
      <c r="J1118" s="887"/>
      <c r="L1118" s="17"/>
      <c r="M1118" s="17"/>
      <c r="N1118" s="17"/>
      <c r="O1118" s="17"/>
      <c r="P1118" s="52"/>
      <c r="Q1118" s="26"/>
      <c r="R1118" s="27"/>
      <c r="S1118" s="27"/>
      <c r="T1118" s="27"/>
      <c r="U1118" s="28"/>
      <c r="V1118" s="29">
        <f>ROUND(E1118/I1118,1)</f>
        <v>929.5</v>
      </c>
      <c r="W1118" s="30"/>
    </row>
    <row r="1119" spans="1:28" customFormat="1" ht="15.6" hidden="1" customHeight="1">
      <c r="A1119" s="33"/>
      <c r="B1119" s="25"/>
      <c r="C1119" s="25"/>
      <c r="D1119" s="25"/>
      <c r="E1119" s="32"/>
      <c r="F1119" s="32"/>
      <c r="G1119" s="34"/>
      <c r="J1119" s="34"/>
      <c r="M1119" s="25"/>
      <c r="N1119" s="25"/>
      <c r="O1119" s="25"/>
      <c r="P1119" s="25"/>
      <c r="Q1119" s="26"/>
      <c r="R1119" s="27"/>
      <c r="S1119" s="27"/>
      <c r="T1119" s="27"/>
      <c r="U1119" s="28"/>
      <c r="V1119" s="29"/>
      <c r="W1119" s="30"/>
    </row>
    <row r="1120" spans="1:28" customFormat="1" ht="15.6" hidden="1" customHeight="1">
      <c r="A1120" s="33"/>
      <c r="B1120" s="25"/>
      <c r="C1120" s="25"/>
      <c r="D1120" s="25"/>
      <c r="E1120" s="25"/>
      <c r="F1120" s="32"/>
      <c r="G1120" s="25"/>
      <c r="J1120" s="34"/>
      <c r="M1120" s="25"/>
      <c r="N1120" s="25"/>
      <c r="O1120" s="25"/>
      <c r="P1120" s="25"/>
      <c r="Q1120" s="26"/>
      <c r="R1120" s="27"/>
      <c r="S1120" s="27"/>
      <c r="T1120" s="27"/>
      <c r="U1120" s="28"/>
      <c r="V1120" s="29"/>
      <c r="W1120" s="30"/>
      <c r="X1120" s="113" t="s">
        <v>312</v>
      </c>
    </row>
    <row r="1121" spans="1:26" customFormat="1" ht="15.6" hidden="1" customHeight="1">
      <c r="A1121" s="33"/>
      <c r="B1121" s="32"/>
      <c r="C1121" s="901"/>
      <c r="D1121" s="901"/>
      <c r="E1121" s="25"/>
      <c r="F1121" s="32"/>
      <c r="G1121" s="32"/>
      <c r="I1121" s="32"/>
      <c r="J1121" s="888"/>
      <c r="K1121" s="888"/>
      <c r="Q1121" s="26"/>
      <c r="R1121" s="27"/>
      <c r="S1121" s="27"/>
      <c r="T1121" s="27"/>
      <c r="U1121" s="28"/>
      <c r="V1121" s="29"/>
      <c r="W1121" s="30"/>
      <c r="X1121" t="s">
        <v>251</v>
      </c>
      <c r="Y1121" t="s">
        <v>252</v>
      </c>
      <c r="Z1121" t="s">
        <v>253</v>
      </c>
    </row>
    <row r="1122" spans="1:26" customFormat="1" ht="15.6" hidden="1" customHeight="1">
      <c r="A1122" s="33"/>
      <c r="B1122" s="32"/>
      <c r="C1122" s="888"/>
      <c r="D1122" s="888"/>
      <c r="I1122" s="32"/>
      <c r="J1122" s="934"/>
      <c r="K1122" s="934"/>
      <c r="L1122" s="889"/>
      <c r="M1122" s="889"/>
      <c r="P1122" s="25"/>
      <c r="Q1122" s="26"/>
      <c r="R1122" s="27"/>
      <c r="S1122" s="27"/>
      <c r="T1122" s="27"/>
      <c r="U1122" s="28"/>
      <c r="V1122" s="29"/>
      <c r="W1122" s="30"/>
      <c r="X1122">
        <v>0.8</v>
      </c>
      <c r="Y1122">
        <v>0.6</v>
      </c>
      <c r="Z1122">
        <v>0.4</v>
      </c>
    </row>
    <row r="1123" spans="1:26" customFormat="1" ht="15.6" hidden="1" customHeight="1">
      <c r="A1123" s="33"/>
      <c r="B1123" s="32"/>
      <c r="C1123" s="888"/>
      <c r="D1123" s="888"/>
      <c r="E1123" s="25"/>
      <c r="H1123" s="42"/>
      <c r="J1123" s="935"/>
      <c r="K1123" s="935"/>
      <c r="L1123" s="936"/>
      <c r="M1123" s="936"/>
      <c r="N1123" s="70"/>
      <c r="O1123" s="70"/>
      <c r="Q1123" s="26"/>
      <c r="R1123" s="27"/>
      <c r="S1123" s="27"/>
      <c r="T1123" s="27"/>
      <c r="U1123" s="28"/>
      <c r="V1123" s="29"/>
      <c r="W1123" s="30"/>
    </row>
    <row r="1124" spans="1:26" customFormat="1" ht="15.6" hidden="1" customHeight="1">
      <c r="A1124" s="33"/>
      <c r="B1124" s="32"/>
      <c r="C1124" s="25"/>
      <c r="D1124" s="25"/>
      <c r="E1124" s="25"/>
      <c r="F1124" s="25"/>
      <c r="G1124" s="36"/>
      <c r="J1124" s="34"/>
      <c r="M1124" s="932"/>
      <c r="N1124" s="932"/>
      <c r="O1124" s="25"/>
      <c r="P1124" s="25"/>
      <c r="Q1124" s="26"/>
      <c r="R1124" s="27"/>
      <c r="S1124" s="27"/>
      <c r="T1124" s="27"/>
      <c r="U1124" s="28"/>
      <c r="V1124" s="29"/>
      <c r="W1124" s="30"/>
    </row>
    <row r="1125" spans="1:26" customFormat="1" ht="15.6" hidden="1" customHeight="1">
      <c r="A1125" s="33"/>
      <c r="B1125" s="125"/>
      <c r="F1125" s="25"/>
      <c r="G1125" s="36"/>
      <c r="J1125" s="34"/>
      <c r="O1125" s="25"/>
      <c r="P1125" s="25"/>
      <c r="Q1125" s="26"/>
      <c r="R1125" s="27"/>
      <c r="S1125" s="27"/>
      <c r="T1125" s="27"/>
      <c r="U1125" s="28"/>
      <c r="V1125" s="29"/>
      <c r="W1125" s="30"/>
    </row>
    <row r="1126" spans="1:26" customFormat="1" ht="15.6" hidden="1" customHeight="1">
      <c r="A1126" s="33"/>
      <c r="B1126" s="25"/>
      <c r="C1126" s="25"/>
      <c r="D1126" s="25"/>
      <c r="E1126" s="894"/>
      <c r="F1126" s="894"/>
      <c r="G1126" s="894"/>
      <c r="H1126" s="36"/>
      <c r="I1126" s="933"/>
      <c r="J1126" s="933"/>
      <c r="P1126" s="52"/>
      <c r="Q1126" s="26"/>
      <c r="R1126" s="27"/>
      <c r="S1126" s="27"/>
      <c r="T1126" s="27"/>
      <c r="U1126" s="28"/>
      <c r="V1126" s="29"/>
      <c r="W1126" s="30"/>
    </row>
    <row r="1127" spans="1:26" customFormat="1" ht="15.6" hidden="1" customHeight="1">
      <c r="A1127" s="33"/>
      <c r="B1127" s="25"/>
      <c r="C1127" s="25"/>
      <c r="D1127" s="25"/>
      <c r="E1127" s="894"/>
      <c r="F1127" s="894"/>
      <c r="G1127" s="894"/>
      <c r="H1127" s="36"/>
      <c r="I1127" s="933"/>
      <c r="J1127" s="933"/>
      <c r="P1127" s="52"/>
      <c r="Q1127" s="26"/>
      <c r="R1127" s="27"/>
      <c r="S1127" s="27"/>
      <c r="T1127" s="27"/>
      <c r="U1127" s="28"/>
      <c r="V1127" s="29"/>
      <c r="W1127" s="30"/>
    </row>
    <row r="1128" spans="1:26" customFormat="1" ht="15.6" hidden="1" customHeight="1">
      <c r="A1128" s="33"/>
      <c r="B1128" s="25"/>
      <c r="C1128" s="25"/>
      <c r="D1128" s="25"/>
      <c r="E1128" s="894"/>
      <c r="F1128" s="894"/>
      <c r="G1128" s="894"/>
      <c r="H1128" s="36"/>
      <c r="I1128" s="933"/>
      <c r="J1128" s="933"/>
      <c r="P1128" s="52"/>
      <c r="Q1128" s="26"/>
      <c r="R1128" s="27"/>
      <c r="S1128" s="27"/>
      <c r="T1128" s="27"/>
      <c r="U1128" s="28"/>
      <c r="V1128" s="29"/>
      <c r="W1128" s="30"/>
    </row>
    <row r="1129" spans="1:26" customFormat="1" ht="15.6" hidden="1" customHeight="1">
      <c r="A1129" s="33"/>
      <c r="B1129" s="25"/>
      <c r="C1129" s="25"/>
      <c r="D1129" s="25"/>
      <c r="E1129" s="32"/>
      <c r="F1129" s="32"/>
      <c r="G1129" s="34"/>
      <c r="J1129" s="34"/>
      <c r="M1129" s="25"/>
      <c r="N1129" s="25"/>
      <c r="O1129" s="25"/>
      <c r="P1129" s="25"/>
      <c r="Q1129" s="26"/>
      <c r="R1129" s="27"/>
      <c r="S1129" s="27"/>
      <c r="T1129" s="27"/>
      <c r="U1129" s="28"/>
      <c r="V1129" s="29"/>
      <c r="W1129" s="30"/>
    </row>
    <row r="1130" spans="1:26" customFormat="1" ht="15.6" hidden="1" customHeight="1">
      <c r="A1130" s="33"/>
      <c r="B1130" s="25"/>
      <c r="C1130" s="25"/>
      <c r="D1130" s="25"/>
      <c r="E1130" s="32"/>
      <c r="F1130" s="32"/>
      <c r="G1130" s="34"/>
      <c r="J1130" s="34"/>
      <c r="M1130" s="25"/>
      <c r="N1130" s="25"/>
      <c r="O1130" s="25"/>
      <c r="P1130" s="25"/>
      <c r="Q1130" s="26"/>
      <c r="R1130" s="27"/>
      <c r="S1130" s="27"/>
      <c r="T1130" s="27"/>
      <c r="U1130" s="28"/>
      <c r="V1130" s="29"/>
      <c r="W1130" s="30"/>
    </row>
    <row r="1131" spans="1:26" customFormat="1" ht="15.6" hidden="1" customHeight="1">
      <c r="A1131" s="33"/>
      <c r="B1131" s="25"/>
      <c r="C1131" s="25"/>
      <c r="D1131" s="25"/>
      <c r="E1131" s="32"/>
      <c r="F1131" s="32"/>
      <c r="G1131" s="34"/>
      <c r="J1131" s="34"/>
      <c r="M1131" s="25"/>
      <c r="N1131" s="25"/>
      <c r="O1131" s="25"/>
      <c r="P1131" s="25"/>
      <c r="Q1131" s="26"/>
      <c r="R1131" s="27"/>
      <c r="S1131" s="27"/>
      <c r="T1131" s="27"/>
      <c r="U1131" s="28"/>
      <c r="V1131" s="29"/>
      <c r="W1131" s="30"/>
    </row>
    <row r="1132" spans="1:26" customFormat="1" ht="15.6" hidden="1" customHeight="1">
      <c r="A1132" s="33"/>
      <c r="B1132" s="25"/>
      <c r="C1132" s="25"/>
      <c r="D1132" s="25"/>
      <c r="E1132" s="32"/>
      <c r="F1132" s="32"/>
      <c r="G1132" s="34"/>
      <c r="J1132" s="34"/>
      <c r="M1132" s="25"/>
      <c r="N1132" s="25"/>
      <c r="O1132" s="25"/>
      <c r="P1132" s="25"/>
      <c r="Q1132" s="26"/>
      <c r="R1132" s="27"/>
      <c r="S1132" s="27"/>
      <c r="T1132" s="27"/>
      <c r="U1132" s="28"/>
      <c r="V1132" s="29"/>
      <c r="W1132" s="30"/>
    </row>
    <row r="1133" spans="1:26" customFormat="1" ht="15.6" hidden="1" customHeight="1">
      <c r="A1133" s="33"/>
      <c r="B1133" s="25"/>
      <c r="C1133" s="25"/>
      <c r="D1133" s="25"/>
      <c r="E1133" s="32"/>
      <c r="F1133" s="32"/>
      <c r="G1133" s="34"/>
      <c r="J1133" s="34"/>
      <c r="M1133" s="25"/>
      <c r="N1133" s="25"/>
      <c r="O1133" s="25"/>
      <c r="P1133" s="25"/>
      <c r="Q1133" s="26"/>
      <c r="R1133" s="27"/>
      <c r="S1133" s="27"/>
      <c r="T1133" s="27"/>
      <c r="U1133" s="28"/>
      <c r="V1133" s="29"/>
      <c r="W1133" s="30"/>
    </row>
    <row r="1134" spans="1:26" customFormat="1" ht="15.6" hidden="1" customHeight="1">
      <c r="A1134" s="33"/>
      <c r="B1134" s="25"/>
      <c r="C1134" s="25"/>
      <c r="D1134" s="25"/>
      <c r="E1134" s="32"/>
      <c r="F1134" s="32"/>
      <c r="G1134" s="34"/>
      <c r="J1134" s="34"/>
      <c r="M1134" s="25"/>
      <c r="N1134" s="25"/>
      <c r="O1134" s="25"/>
      <c r="P1134" s="25"/>
      <c r="Q1134" s="26"/>
      <c r="R1134" s="27"/>
      <c r="S1134" s="27"/>
      <c r="T1134" s="27"/>
      <c r="U1134" s="28"/>
      <c r="V1134" s="29"/>
      <c r="W1134" s="30"/>
    </row>
    <row r="1135" spans="1:26" customFormat="1" ht="15.6" hidden="1" customHeight="1">
      <c r="A1135" s="33"/>
      <c r="B1135" s="25"/>
      <c r="C1135" s="25"/>
      <c r="D1135" s="25"/>
      <c r="E1135" s="32"/>
      <c r="F1135" s="32"/>
      <c r="G1135" s="34"/>
      <c r="J1135" s="34"/>
      <c r="M1135" s="25"/>
      <c r="N1135" s="25"/>
      <c r="O1135" s="25"/>
      <c r="P1135" s="25"/>
      <c r="Q1135" s="26"/>
      <c r="R1135" s="27"/>
      <c r="S1135" s="27"/>
      <c r="T1135" s="27"/>
      <c r="U1135" s="28"/>
      <c r="V1135" s="29"/>
      <c r="W1135" s="30"/>
    </row>
    <row r="1136" spans="1:26" customFormat="1" ht="15.6" hidden="1" customHeight="1">
      <c r="A1136" s="33"/>
      <c r="B1136" s="25"/>
      <c r="C1136" s="25"/>
      <c r="D1136" s="25"/>
      <c r="E1136" s="32"/>
      <c r="F1136" s="32"/>
      <c r="G1136" s="34"/>
      <c r="J1136" s="34"/>
      <c r="M1136" s="25"/>
      <c r="N1136" s="25"/>
      <c r="O1136" s="25"/>
      <c r="P1136" s="25"/>
      <c r="Q1136" s="26"/>
      <c r="R1136" s="27"/>
      <c r="S1136" s="27"/>
      <c r="T1136" s="27"/>
      <c r="U1136" s="28"/>
      <c r="V1136" s="29"/>
      <c r="W1136" s="30"/>
    </row>
    <row r="1137" spans="1:28" customFormat="1" ht="15.6" hidden="1" customHeight="1">
      <c r="A1137" s="33"/>
      <c r="B1137" s="25"/>
      <c r="C1137" s="25"/>
      <c r="D1137" s="25"/>
      <c r="E1137" s="32"/>
      <c r="F1137" s="32"/>
      <c r="G1137" s="34"/>
      <c r="J1137" s="34"/>
      <c r="M1137" s="25"/>
      <c r="N1137" s="25"/>
      <c r="O1137" s="25"/>
      <c r="P1137" s="25"/>
      <c r="Q1137" s="26"/>
      <c r="R1137" s="27"/>
      <c r="S1137" s="27"/>
      <c r="T1137" s="27"/>
      <c r="U1137" s="28"/>
      <c r="V1137" s="29"/>
      <c r="W1137" s="30"/>
    </row>
    <row r="1138" spans="1:28" customFormat="1" ht="15.6" hidden="1" customHeight="1">
      <c r="A1138" s="33"/>
      <c r="B1138" s="25"/>
      <c r="C1138" s="25"/>
      <c r="D1138" s="25"/>
      <c r="E1138" s="32"/>
      <c r="F1138" s="32"/>
      <c r="G1138" s="34"/>
      <c r="J1138" s="34"/>
      <c r="M1138" s="25"/>
      <c r="N1138" s="25"/>
      <c r="O1138" s="25"/>
      <c r="P1138" s="25"/>
      <c r="Q1138" s="26"/>
      <c r="R1138" s="27"/>
      <c r="S1138" s="27"/>
      <c r="T1138" s="27"/>
      <c r="U1138" s="28"/>
      <c r="V1138" s="29"/>
      <c r="W1138" s="30"/>
    </row>
    <row r="1139" spans="1:28" customFormat="1" ht="15.6" hidden="1" customHeight="1">
      <c r="A1139" s="33"/>
      <c r="B1139" s="25"/>
      <c r="C1139" s="25"/>
      <c r="D1139" s="25"/>
      <c r="E1139" s="32"/>
      <c r="F1139" s="32"/>
      <c r="G1139" s="34"/>
      <c r="J1139" s="34"/>
      <c r="M1139" s="25"/>
      <c r="N1139" s="25"/>
      <c r="O1139" s="25"/>
      <c r="P1139" s="25"/>
      <c r="Q1139" s="26"/>
      <c r="R1139" s="27"/>
      <c r="S1139" s="27"/>
      <c r="T1139" s="27"/>
      <c r="U1139" s="28"/>
      <c r="V1139" s="29"/>
      <c r="W1139" s="30"/>
    </row>
    <row r="1140" spans="1:28" customFormat="1" ht="15.6" hidden="1" customHeight="1">
      <c r="A1140" s="33"/>
      <c r="B1140" s="25"/>
      <c r="C1140" s="25"/>
      <c r="D1140" s="25"/>
      <c r="E1140" s="32"/>
      <c r="F1140" s="32"/>
      <c r="G1140" s="34"/>
      <c r="J1140" s="34"/>
      <c r="M1140" s="25"/>
      <c r="N1140" s="25"/>
      <c r="O1140" s="25"/>
      <c r="P1140" s="25"/>
      <c r="Q1140" s="26"/>
      <c r="R1140" s="27"/>
      <c r="S1140" s="27"/>
      <c r="T1140" s="27"/>
      <c r="U1140" s="28"/>
      <c r="V1140" s="29"/>
      <c r="W1140" s="30"/>
    </row>
    <row r="1141" spans="1:28" customFormat="1" ht="15.6" hidden="1" customHeight="1">
      <c r="A1141" s="33"/>
      <c r="B1141" s="25"/>
      <c r="C1141" s="25"/>
      <c r="D1141" s="25"/>
      <c r="E1141" s="32"/>
      <c r="F1141" s="32"/>
      <c r="G1141" s="34"/>
      <c r="J1141" s="34"/>
      <c r="M1141" s="25"/>
      <c r="N1141" s="25"/>
      <c r="O1141" s="25"/>
      <c r="P1141" s="25"/>
      <c r="Q1141" s="26"/>
      <c r="R1141" s="27"/>
      <c r="S1141" s="27"/>
      <c r="T1141" s="27"/>
      <c r="U1141" s="28"/>
      <c r="V1141" s="29"/>
      <c r="W1141" s="30"/>
    </row>
    <row r="1142" spans="1:28" customFormat="1" ht="15.6" hidden="1" customHeight="1">
      <c r="A1142" s="33"/>
      <c r="B1142" s="25"/>
      <c r="C1142" s="25"/>
      <c r="D1142" s="25"/>
      <c r="E1142" s="32"/>
      <c r="F1142" s="32"/>
      <c r="G1142" s="34"/>
      <c r="J1142" s="34"/>
      <c r="M1142" s="25"/>
      <c r="N1142" s="25"/>
      <c r="O1142" s="25"/>
      <c r="P1142" s="25"/>
      <c r="Q1142" s="26"/>
      <c r="R1142" s="27"/>
      <c r="S1142" s="27"/>
      <c r="T1142" s="27"/>
      <c r="U1142" s="28"/>
      <c r="V1142" s="29"/>
      <c r="W1142" s="30"/>
    </row>
    <row r="1143" spans="1:28" customFormat="1" ht="15.6" hidden="1" customHeight="1">
      <c r="A1143" s="33"/>
      <c r="B1143" s="25"/>
      <c r="C1143" s="25"/>
      <c r="D1143" s="25"/>
      <c r="E1143" s="32"/>
      <c r="F1143" s="32"/>
      <c r="G1143" s="34"/>
      <c r="J1143" s="34"/>
      <c r="M1143" s="25"/>
      <c r="N1143" s="25"/>
      <c r="O1143" s="25"/>
      <c r="P1143" s="25"/>
      <c r="Q1143" s="26"/>
      <c r="R1143" s="27"/>
      <c r="S1143" s="27"/>
      <c r="T1143" s="27"/>
      <c r="U1143" s="28"/>
      <c r="V1143" s="29"/>
      <c r="W1143" s="30"/>
    </row>
    <row r="1144" spans="1:28" customFormat="1" ht="15.6" hidden="1" customHeight="1">
      <c r="A1144" s="33"/>
      <c r="B1144" s="25"/>
      <c r="C1144" s="25"/>
      <c r="D1144" s="25"/>
      <c r="E1144" s="32"/>
      <c r="F1144" s="32"/>
      <c r="G1144" s="34"/>
      <c r="J1144" s="34"/>
      <c r="M1144" s="25"/>
      <c r="N1144" s="25"/>
      <c r="O1144" s="25"/>
      <c r="P1144" s="25"/>
      <c r="Q1144" s="26"/>
      <c r="R1144" s="27"/>
      <c r="S1144" s="27"/>
      <c r="T1144" s="27"/>
      <c r="U1144" s="28"/>
      <c r="V1144" s="29"/>
      <c r="W1144" s="30"/>
    </row>
    <row r="1145" spans="1:28" customFormat="1" ht="15.6" hidden="1" customHeight="1">
      <c r="A1145" s="33"/>
      <c r="B1145" s="25"/>
      <c r="C1145" s="25"/>
      <c r="D1145" s="25"/>
      <c r="E1145" s="32"/>
      <c r="F1145" s="32"/>
      <c r="G1145" s="34"/>
      <c r="J1145" s="34"/>
      <c r="M1145" s="25"/>
      <c r="N1145" s="25"/>
      <c r="O1145" s="25"/>
      <c r="P1145" s="25"/>
      <c r="Q1145" s="26"/>
      <c r="R1145" s="27"/>
      <c r="S1145" s="27"/>
      <c r="T1145" s="27"/>
      <c r="U1145" s="28"/>
      <c r="V1145" s="29"/>
      <c r="W1145" s="30"/>
    </row>
    <row r="1146" spans="1:28" customFormat="1" ht="15.6" hidden="1" customHeight="1">
      <c r="A1146" s="33"/>
      <c r="B1146" s="25"/>
      <c r="C1146" s="25"/>
      <c r="D1146" s="25"/>
      <c r="E1146" s="32"/>
      <c r="F1146" s="32"/>
      <c r="G1146" s="34"/>
      <c r="J1146" s="34"/>
      <c r="M1146" s="25"/>
      <c r="N1146" s="25"/>
      <c r="O1146" s="25"/>
      <c r="P1146" s="25"/>
      <c r="Q1146" s="26"/>
      <c r="R1146" s="27"/>
      <c r="S1146" s="27"/>
      <c r="T1146" s="27"/>
      <c r="U1146" s="28"/>
      <c r="V1146" s="29"/>
      <c r="W1146" s="30"/>
    </row>
    <row r="1147" spans="1:28" customFormat="1" ht="15.6" hidden="1" customHeight="1" thickBot="1">
      <c r="A1147" s="54"/>
      <c r="B1147" s="44"/>
      <c r="C1147" s="44"/>
      <c r="D1147" s="44"/>
      <c r="E1147" s="65"/>
      <c r="F1147" s="65"/>
      <c r="G1147" s="66"/>
      <c r="H1147" s="67"/>
      <c r="I1147" s="67"/>
      <c r="J1147" s="66"/>
      <c r="K1147" s="67"/>
      <c r="L1147" s="67"/>
      <c r="M1147" s="44"/>
      <c r="N1147" s="44"/>
      <c r="O1147" s="44"/>
      <c r="P1147" s="44"/>
      <c r="Q1147" s="45"/>
      <c r="R1147" s="46"/>
      <c r="S1147" s="46"/>
      <c r="T1147" s="46"/>
      <c r="U1147" s="47"/>
      <c r="V1147" s="48"/>
      <c r="W1147" s="30"/>
    </row>
    <row r="1148" spans="1:28" customFormat="1" ht="15.6" hidden="1" customHeight="1">
      <c r="A1148" s="10" t="s">
        <v>205</v>
      </c>
      <c r="B1148" s="11"/>
      <c r="C1148" s="11"/>
      <c r="D1148" s="11"/>
      <c r="E1148" s="11"/>
      <c r="F1148" s="11"/>
      <c r="G1148" s="11"/>
      <c r="H1148" s="11"/>
      <c r="I1148" s="11"/>
      <c r="J1148" s="11"/>
      <c r="K1148" s="11"/>
      <c r="L1148" s="11"/>
      <c r="M1148" s="11"/>
      <c r="N1148" s="11"/>
      <c r="O1148" s="11"/>
      <c r="P1148" s="11"/>
      <c r="Q1148" s="12" t="s">
        <v>20</v>
      </c>
      <c r="R1148" s="13" t="s">
        <v>206</v>
      </c>
      <c r="S1148" s="13"/>
      <c r="T1148" s="13" t="s">
        <v>15</v>
      </c>
      <c r="U1148" s="14"/>
      <c r="V1148" s="15" t="s">
        <v>207</v>
      </c>
      <c r="W1148" s="16"/>
    </row>
    <row r="1149" spans="1:28" customFormat="1" ht="15.6" hidden="1" customHeight="1" thickBot="1">
      <c r="A1149" s="18" t="s">
        <v>211</v>
      </c>
      <c r="C1149" t="s">
        <v>439</v>
      </c>
      <c r="H1149" t="s">
        <v>464</v>
      </c>
      <c r="N1149" s="890" t="s">
        <v>214</v>
      </c>
      <c r="O1149" s="890"/>
      <c r="P1149" t="s">
        <v>215</v>
      </c>
      <c r="Q1149" s="19">
        <f>SUM(R1149,T1149,V1149)</f>
        <v>3237</v>
      </c>
      <c r="R1149" s="20">
        <f>INT(SUM(R1150:R1192))</f>
        <v>496</v>
      </c>
      <c r="S1149" s="20">
        <f>INT(SUM(S1150:S1192))</f>
        <v>0</v>
      </c>
      <c r="T1149" s="20">
        <f>INT(SUM(T1150:T1192))</f>
        <v>2163</v>
      </c>
      <c r="U1149" s="21">
        <f>INT(SUM(U1150:U1192))</f>
        <v>0</v>
      </c>
      <c r="V1149" s="22">
        <f>INT(SUM(V1150:V1192))</f>
        <v>578</v>
      </c>
      <c r="W1149" s="23"/>
    </row>
    <row r="1150" spans="1:28" ht="15.6" hidden="1" customHeight="1" thickTop="1">
      <c r="A1150" s="33"/>
      <c r="B1150" s="25"/>
      <c r="C1150" s="25"/>
      <c r="D1150" s="25"/>
      <c r="E1150" s="32"/>
      <c r="F1150" s="32"/>
      <c r="G1150" s="34"/>
      <c r="H1150"/>
      <c r="I1150"/>
      <c r="J1150" s="34"/>
      <c r="K1150"/>
      <c r="L1150"/>
      <c r="M1150" s="25"/>
      <c r="N1150" s="25"/>
      <c r="O1150" s="25"/>
      <c r="P1150" s="25"/>
      <c r="Q1150" s="26"/>
      <c r="R1150" s="27"/>
      <c r="S1150" s="27"/>
      <c r="T1150" s="27"/>
      <c r="U1150" s="28"/>
      <c r="V1150" s="29"/>
      <c r="AB1150"/>
    </row>
    <row r="1151" spans="1:28" ht="15.6" hidden="1" customHeight="1">
      <c r="A1151" s="33" t="s">
        <v>305</v>
      </c>
      <c r="B1151" s="17" t="s">
        <v>397</v>
      </c>
      <c r="I1151" s="49" t="s">
        <v>289</v>
      </c>
      <c r="J1151" s="891">
        <v>0.7</v>
      </c>
      <c r="K1151" s="891"/>
      <c r="L1151" s="25" t="s">
        <v>290</v>
      </c>
      <c r="N1151" s="25"/>
      <c r="O1151" s="25"/>
      <c r="P1151" s="25"/>
      <c r="Q1151" s="26"/>
      <c r="R1151" s="27"/>
      <c r="S1151" s="27"/>
      <c r="T1151" s="27"/>
      <c r="U1151" s="28"/>
      <c r="V1151" s="29"/>
      <c r="AB1151"/>
    </row>
    <row r="1152" spans="1:28" ht="15.6" hidden="1" customHeight="1">
      <c r="A1152" s="33"/>
      <c r="B1152" s="32" t="s">
        <v>291</v>
      </c>
      <c r="C1152" s="887">
        <f>J1151</f>
        <v>0.7</v>
      </c>
      <c r="D1152" s="887"/>
      <c r="E1152" s="25"/>
      <c r="F1152"/>
      <c r="G1152"/>
      <c r="H1152"/>
      <c r="I1152"/>
      <c r="J1152"/>
      <c r="K1152"/>
      <c r="L1152"/>
      <c r="M1152"/>
      <c r="N1152"/>
      <c r="O1152"/>
      <c r="P1152"/>
      <c r="Q1152" s="26"/>
      <c r="R1152" s="27"/>
      <c r="S1152" s="27"/>
      <c r="T1152" s="27"/>
      <c r="U1152" s="28"/>
      <c r="V1152" s="29"/>
      <c r="AB1152"/>
    </row>
    <row r="1153" spans="1:26" ht="15.6" hidden="1" customHeight="1">
      <c r="A1153" s="33"/>
      <c r="B1153" s="32" t="s">
        <v>292</v>
      </c>
      <c r="C1153" s="887">
        <f>VLOOKUP(E1153,$AD$26:$AE$29,2,0)</f>
        <v>0.9</v>
      </c>
      <c r="D1153" s="887"/>
      <c r="E1153" s="888" t="s">
        <v>256</v>
      </c>
      <c r="F1153" s="888"/>
      <c r="G1153" s="888"/>
      <c r="H1153" s="888"/>
      <c r="I1153" s="888"/>
      <c r="J1153" s="888"/>
      <c r="K1153" s="888"/>
      <c r="L1153" s="888"/>
      <c r="M1153" s="888"/>
      <c r="N1153"/>
      <c r="O1153"/>
      <c r="P1153"/>
      <c r="Q1153" s="26"/>
      <c r="R1153" s="27"/>
      <c r="S1153" s="27"/>
      <c r="T1153" s="27"/>
      <c r="U1153" s="28"/>
      <c r="V1153" s="29"/>
    </row>
    <row r="1154" spans="1:26" ht="15.6" hidden="1" customHeight="1">
      <c r="A1154" s="33"/>
      <c r="B1154" s="32" t="s">
        <v>293</v>
      </c>
      <c r="C1154" s="903">
        <f>INDEX($AG$25:$AJ$28, MATCH(E1154,$AG$25:$AG$28,), MATCH(K1154,$AG$25:$AJ$25,))</f>
        <v>0.7</v>
      </c>
      <c r="D1154" s="887"/>
      <c r="E1154" s="888" t="s">
        <v>255</v>
      </c>
      <c r="F1154" s="888"/>
      <c r="G1154" s="888"/>
      <c r="H1154" s="888"/>
      <c r="I1154" s="888"/>
      <c r="J1154" s="888"/>
      <c r="K1154" s="889" t="s">
        <v>252</v>
      </c>
      <c r="L1154" s="889"/>
      <c r="M1154"/>
      <c r="N1154"/>
      <c r="O1154"/>
      <c r="P1154"/>
      <c r="Q1154" s="26"/>
      <c r="R1154" s="27"/>
      <c r="S1154" s="27"/>
      <c r="T1154" s="27"/>
      <c r="U1154" s="28"/>
      <c r="V1154" s="29"/>
    </row>
    <row r="1155" spans="1:26" ht="15.6" hidden="1" customHeight="1">
      <c r="A1155" s="33"/>
      <c r="B1155" s="32" t="s">
        <v>294</v>
      </c>
      <c r="C1155" s="901">
        <f>D1156</f>
        <v>0.88</v>
      </c>
      <c r="D1155" s="901"/>
      <c r="E1155" s="25" t="s">
        <v>295</v>
      </c>
      <c r="F1155" s="888">
        <f>D1157</f>
        <v>1.25</v>
      </c>
      <c r="G1155" s="888"/>
      <c r="H1155" s="42" t="s">
        <v>296</v>
      </c>
      <c r="I1155" s="887">
        <f>ROUND(C1155/F1155,2)</f>
        <v>0.7</v>
      </c>
      <c r="J1155" s="887"/>
      <c r="K1155"/>
      <c r="L1155"/>
      <c r="M1155"/>
      <c r="N1155"/>
      <c r="O1155"/>
      <c r="P1155"/>
      <c r="Q1155" s="26"/>
      <c r="R1155" s="27"/>
      <c r="S1155" s="27"/>
      <c r="T1155" s="27"/>
      <c r="U1155" s="28"/>
      <c r="V1155" s="29"/>
    </row>
    <row r="1156" spans="1:26" ht="15.6" hidden="1" customHeight="1">
      <c r="A1156" s="33"/>
      <c r="B1156"/>
      <c r="C1156" t="s">
        <v>297</v>
      </c>
      <c r="D1156" s="901">
        <f>IF(F1156=$AB$12,1,INDEX($AB$2:$AE$22,MATCH(F1156,$AB$2:$AB$22,),MATCH(L1156,$AB$2:$AE$2,)))</f>
        <v>0.88</v>
      </c>
      <c r="E1156" s="901"/>
      <c r="F1156" s="888" t="s">
        <v>238</v>
      </c>
      <c r="G1156" s="888"/>
      <c r="H1156" s="888"/>
      <c r="I1156" s="888"/>
      <c r="J1156" s="888"/>
      <c r="K1156" s="888"/>
      <c r="L1156" s="889" t="s">
        <v>218</v>
      </c>
      <c r="M1156" s="889"/>
      <c r="N1156"/>
      <c r="O1156"/>
      <c r="P1156"/>
      <c r="Q1156" s="26"/>
      <c r="R1156" s="27"/>
      <c r="S1156" s="27"/>
      <c r="T1156" s="27"/>
      <c r="U1156" s="28"/>
      <c r="V1156" s="29"/>
    </row>
    <row r="1157" spans="1:26" ht="15.6" hidden="1" customHeight="1">
      <c r="A1157" s="33"/>
      <c r="B1157"/>
      <c r="C1157" s="32" t="s">
        <v>298</v>
      </c>
      <c r="D1157" s="901">
        <f>INDEX($X$2:$AA$21, MATCH(F1157,$X$2:$X$21,), MATCH(L1157,$X$2:$AA$2,))</f>
        <v>1.25</v>
      </c>
      <c r="E1157" s="901"/>
      <c r="F1157" s="888" t="s">
        <v>238</v>
      </c>
      <c r="G1157" s="888"/>
      <c r="H1157" s="888"/>
      <c r="I1157" s="888"/>
      <c r="J1157" s="888"/>
      <c r="K1157" s="888"/>
      <c r="L1157" s="889" t="s">
        <v>218</v>
      </c>
      <c r="M1157" s="889"/>
      <c r="N1157"/>
      <c r="O1157"/>
      <c r="P1157" s="25"/>
      <c r="Q1157" s="26"/>
      <c r="R1157" s="27"/>
      <c r="S1157" s="27"/>
      <c r="T1157" s="27"/>
      <c r="U1157" s="28"/>
      <c r="V1157" s="29"/>
    </row>
    <row r="1158" spans="1:26" ht="15.6" hidden="1" customHeight="1">
      <c r="A1158" s="33"/>
      <c r="B1158" s="32" t="s">
        <v>299</v>
      </c>
      <c r="C1158" s="70">
        <f>INDEX($X$25:$AB$30,MATCH(C1152,$X$25:$X$30,0),MATCH(I1158,$X$25:$AB$25,0))</f>
        <v>22</v>
      </c>
      <c r="D1158" s="25"/>
      <c r="E1158" s="70"/>
      <c r="F1158" s="25" t="s">
        <v>300</v>
      </c>
      <c r="G1158" s="25"/>
      <c r="H1158" s="25"/>
      <c r="I1158" s="888">
        <v>180</v>
      </c>
      <c r="J1158" s="888"/>
      <c r="K1158" s="25" t="s">
        <v>301</v>
      </c>
      <c r="L1158" s="25"/>
      <c r="O1158" s="25"/>
      <c r="P1158" s="25"/>
      <c r="Q1158" s="26"/>
      <c r="R1158" s="27"/>
      <c r="S1158" s="27"/>
      <c r="T1158" s="27"/>
      <c r="U1158" s="28"/>
      <c r="V1158" s="29"/>
    </row>
    <row r="1159" spans="1:26" ht="15.6" hidden="1" customHeight="1">
      <c r="A1159" s="33"/>
      <c r="B1159" s="25" t="s">
        <v>302</v>
      </c>
      <c r="C1159" s="25" t="str">
        <f>"3,600 × "&amp;C1152&amp;" × "&amp;C1153&amp;" × "&amp;I1155&amp;" × "&amp;C1154&amp;" / "&amp;C1158&amp;" ="</f>
        <v>3,600 × 0.7 × 0.9 × 0.7 × 0.7 / 22 =</v>
      </c>
      <c r="D1159" s="25"/>
      <c r="E1159" s="25"/>
      <c r="F1159" s="25"/>
      <c r="G1159" s="25"/>
      <c r="H1159" s="25"/>
      <c r="I1159" s="25"/>
      <c r="J1159" s="25"/>
      <c r="K1159" s="25"/>
      <c r="M1159" s="887">
        <f>ROUND(3600*C1152*C1153*I1155*C1154/C1158,2)</f>
        <v>50.51</v>
      </c>
      <c r="N1159" s="887"/>
      <c r="O1159" s="25" t="s">
        <v>340</v>
      </c>
      <c r="P1159" s="25"/>
      <c r="Q1159" s="26"/>
      <c r="R1159" s="27"/>
      <c r="S1159" s="27"/>
      <c r="T1159" s="27"/>
      <c r="U1159" s="28"/>
      <c r="V1159" s="29"/>
    </row>
    <row r="1160" spans="1:26" ht="15.6" hidden="1" customHeight="1">
      <c r="A1160" s="33"/>
      <c r="B1160" s="25"/>
      <c r="C1160" s="25"/>
      <c r="D1160" s="25"/>
      <c r="E1160" s="25"/>
      <c r="F1160" s="25"/>
      <c r="G1160" s="25"/>
      <c r="H1160" s="25"/>
      <c r="I1160" s="25"/>
      <c r="J1160" s="25"/>
      <c r="K1160" s="25"/>
      <c r="L1160" s="25"/>
      <c r="O1160" s="25"/>
      <c r="P1160" s="25"/>
      <c r="Q1160" s="26"/>
      <c r="R1160" s="27"/>
      <c r="S1160" s="27"/>
      <c r="T1160" s="27"/>
      <c r="U1160" s="28"/>
      <c r="V1160" s="29"/>
    </row>
    <row r="1161" spans="1:26" ht="15.6" hidden="1" customHeight="1">
      <c r="A1161" s="33"/>
      <c r="B1161" s="25" t="s">
        <v>206</v>
      </c>
      <c r="C1161" s="25"/>
      <c r="D1161" s="25"/>
      <c r="E1161" s="894">
        <v>18855</v>
      </c>
      <c r="F1161" s="894"/>
      <c r="G1161" s="894"/>
      <c r="H1161" s="36" t="s">
        <v>303</v>
      </c>
      <c r="I1161" s="887">
        <f>M1159</f>
        <v>50.51</v>
      </c>
      <c r="J1161" s="887"/>
      <c r="K1161"/>
      <c r="P1161" s="52"/>
      <c r="Q1161" s="26"/>
      <c r="R1161" s="27">
        <f>ROUND(E1161/I1161,1)</f>
        <v>373.3</v>
      </c>
      <c r="S1161" s="27"/>
      <c r="T1161" s="27"/>
      <c r="U1161" s="28"/>
      <c r="V1161" s="29"/>
    </row>
    <row r="1162" spans="1:26" ht="15.6" hidden="1" customHeight="1">
      <c r="A1162" s="33"/>
      <c r="B1162" s="25" t="s">
        <v>15</v>
      </c>
      <c r="C1162" s="25"/>
      <c r="D1162" s="25"/>
      <c r="E1162" s="894">
        <v>38972</v>
      </c>
      <c r="F1162" s="894"/>
      <c r="G1162" s="894"/>
      <c r="H1162" s="36" t="s">
        <v>303</v>
      </c>
      <c r="I1162" s="887">
        <f>M1159</f>
        <v>50.51</v>
      </c>
      <c r="J1162" s="887"/>
      <c r="K1162"/>
      <c r="P1162" s="52"/>
      <c r="Q1162" s="26">
        <f>INT(SUM(R1161:V1163))</f>
        <v>1564</v>
      </c>
      <c r="R1162" s="27"/>
      <c r="S1162" s="27"/>
      <c r="T1162" s="27">
        <f>ROUND(E1162/I1162,1)</f>
        <v>771.6</v>
      </c>
      <c r="U1162" s="28"/>
      <c r="V1162" s="29"/>
    </row>
    <row r="1163" spans="1:26" customFormat="1" ht="15.6" hidden="1" customHeight="1">
      <c r="A1163" s="33"/>
      <c r="B1163" s="25" t="s">
        <v>207</v>
      </c>
      <c r="C1163" s="25"/>
      <c r="D1163" s="25"/>
      <c r="E1163" s="894">
        <v>21214</v>
      </c>
      <c r="F1163" s="894"/>
      <c r="G1163" s="894"/>
      <c r="H1163" s="36" t="s">
        <v>303</v>
      </c>
      <c r="I1163" s="887">
        <f>M1159</f>
        <v>50.51</v>
      </c>
      <c r="J1163" s="887"/>
      <c r="L1163" s="17"/>
      <c r="M1163" s="17"/>
      <c r="N1163" s="17"/>
      <c r="O1163" s="17"/>
      <c r="P1163" s="52"/>
      <c r="Q1163" s="26"/>
      <c r="R1163" s="27"/>
      <c r="S1163" s="27"/>
      <c r="T1163" s="27"/>
      <c r="U1163" s="28"/>
      <c r="V1163" s="29">
        <f>ROUND(E1163/I1163,1)</f>
        <v>420</v>
      </c>
      <c r="W1163" s="30"/>
    </row>
    <row r="1164" spans="1:26" customFormat="1" ht="15.6" hidden="1" customHeight="1">
      <c r="A1164" s="33"/>
      <c r="B1164" s="25"/>
      <c r="C1164" s="25"/>
      <c r="D1164" s="25"/>
      <c r="E1164" s="32"/>
      <c r="F1164" s="32"/>
      <c r="G1164" s="34"/>
      <c r="J1164" s="34"/>
      <c r="M1164" s="25"/>
      <c r="N1164" s="25"/>
      <c r="O1164" s="25"/>
      <c r="P1164" s="25"/>
      <c r="Q1164" s="26"/>
      <c r="R1164" s="27"/>
      <c r="S1164" s="27"/>
      <c r="T1164" s="27"/>
      <c r="U1164" s="28"/>
      <c r="V1164" s="29"/>
      <c r="W1164" s="30"/>
    </row>
    <row r="1165" spans="1:26" customFormat="1" ht="15.6" hidden="1" customHeight="1">
      <c r="A1165" s="33" t="s">
        <v>341</v>
      </c>
      <c r="B1165" s="25" t="s">
        <v>440</v>
      </c>
      <c r="C1165" s="25"/>
      <c r="D1165" s="25" t="s">
        <v>465</v>
      </c>
      <c r="E1165" s="25"/>
      <c r="F1165" s="32"/>
      <c r="G1165" s="25" t="s">
        <v>466</v>
      </c>
      <c r="J1165" s="34"/>
      <c r="M1165" s="25"/>
      <c r="N1165" s="25"/>
      <c r="O1165" s="25"/>
      <c r="P1165" s="25"/>
      <c r="Q1165" s="26"/>
      <c r="R1165" s="27"/>
      <c r="S1165" s="27"/>
      <c r="T1165" s="27"/>
      <c r="U1165" s="28"/>
      <c r="V1165" s="29"/>
      <c r="W1165" s="30"/>
      <c r="X1165" s="113" t="s">
        <v>312</v>
      </c>
    </row>
    <row r="1166" spans="1:26" customFormat="1" ht="15.6" hidden="1" customHeight="1">
      <c r="A1166" s="33"/>
      <c r="B1166" s="32" t="s">
        <v>467</v>
      </c>
      <c r="C1166" s="901">
        <v>1</v>
      </c>
      <c r="D1166" s="901"/>
      <c r="E1166" s="25" t="s">
        <v>444</v>
      </c>
      <c r="F1166" s="32"/>
      <c r="G1166" s="32"/>
      <c r="I1166" s="32" t="s">
        <v>468</v>
      </c>
      <c r="J1166" s="888">
        <v>0.7</v>
      </c>
      <c r="K1166" s="888"/>
      <c r="L1166" t="s">
        <v>325</v>
      </c>
      <c r="Q1166" s="26"/>
      <c r="R1166" s="27"/>
      <c r="S1166" s="27"/>
      <c r="T1166" s="27"/>
      <c r="U1166" s="28"/>
      <c r="V1166" s="29"/>
      <c r="W1166" s="30"/>
      <c r="X1166" t="s">
        <v>251</v>
      </c>
      <c r="Y1166" t="s">
        <v>252</v>
      </c>
      <c r="Z1166" t="s">
        <v>253</v>
      </c>
    </row>
    <row r="1167" spans="1:26" customFormat="1" ht="15.6" hidden="1" customHeight="1">
      <c r="A1167" s="33"/>
      <c r="B1167" s="32" t="s">
        <v>448</v>
      </c>
      <c r="C1167" s="888">
        <v>0.2</v>
      </c>
      <c r="D1167" s="888"/>
      <c r="E1167" t="s">
        <v>325</v>
      </c>
      <c r="I1167" s="32" t="s">
        <v>445</v>
      </c>
      <c r="J1167" s="934">
        <f>HLOOKUP(L1167,X1166:Z1167,2,0)</f>
        <v>0.8</v>
      </c>
      <c r="K1167" s="934"/>
      <c r="L1167" s="889" t="s">
        <v>251</v>
      </c>
      <c r="M1167" s="889"/>
      <c r="P1167" s="25"/>
      <c r="Q1167" s="26"/>
      <c r="R1167" s="27"/>
      <c r="S1167" s="27"/>
      <c r="T1167" s="27"/>
      <c r="U1167" s="28"/>
      <c r="V1167" s="29"/>
      <c r="W1167" s="30"/>
      <c r="X1167">
        <v>0.8</v>
      </c>
      <c r="Y1167">
        <v>0.6</v>
      </c>
      <c r="Z1167">
        <v>0.4</v>
      </c>
    </row>
    <row r="1168" spans="1:26" customFormat="1" ht="15.6" hidden="1" customHeight="1">
      <c r="A1168" s="33"/>
      <c r="B1168" s="32" t="s">
        <v>447</v>
      </c>
      <c r="C1168" s="888">
        <v>1</v>
      </c>
      <c r="D1168" s="888"/>
      <c r="E1168" s="25"/>
      <c r="H1168" s="42"/>
      <c r="I1168" t="s">
        <v>449</v>
      </c>
      <c r="J1168" s="935">
        <v>4</v>
      </c>
      <c r="K1168" s="935"/>
      <c r="L1168" s="936" t="s">
        <v>418</v>
      </c>
      <c r="M1168" s="936"/>
      <c r="N1168" s="70"/>
      <c r="O1168" s="70"/>
      <c r="Q1168" s="26"/>
      <c r="R1168" s="27"/>
      <c r="S1168" s="27"/>
      <c r="T1168" s="27"/>
      <c r="U1168" s="28"/>
      <c r="V1168" s="29"/>
      <c r="W1168" s="30"/>
    </row>
    <row r="1169" spans="1:23" customFormat="1" ht="15.6" hidden="1" customHeight="1">
      <c r="A1169" s="33"/>
      <c r="B1169" s="32" t="s">
        <v>450</v>
      </c>
      <c r="C1169" s="25" t="str">
        <f>"1,000 × "&amp;C1166&amp;" × "&amp;J1166&amp;" × "&amp;C1167&amp;" × "&amp;J1167&amp;" × "&amp;C1168&amp;" / "&amp;J1168&amp;" ="</f>
        <v>1,000 × 1 × 0.7 × 0.2 × 0.8 × 1 / 4 =</v>
      </c>
      <c r="D1169" s="25"/>
      <c r="E1169" s="25"/>
      <c r="F1169" s="25"/>
      <c r="G1169" s="36"/>
      <c r="J1169" s="34"/>
      <c r="M1169" s="889">
        <f>ROUND(1000*C1166*J1166*C1167*J1167*C1168/J1168,2)</f>
        <v>28</v>
      </c>
      <c r="N1169" s="889"/>
      <c r="O1169" s="25" t="s">
        <v>340</v>
      </c>
      <c r="P1169" s="25"/>
      <c r="Q1169" s="26"/>
      <c r="R1169" s="27"/>
      <c r="S1169" s="27"/>
      <c r="T1169" s="27"/>
      <c r="U1169" s="28"/>
      <c r="V1169" s="29"/>
      <c r="W1169" s="30"/>
    </row>
    <row r="1170" spans="1:23" customFormat="1" ht="15.6" hidden="1" customHeight="1">
      <c r="A1170" s="33"/>
      <c r="B1170" s="125"/>
      <c r="F1170" s="25"/>
      <c r="G1170" s="36"/>
      <c r="J1170" s="34"/>
      <c r="O1170" s="25"/>
      <c r="P1170" s="25"/>
      <c r="Q1170" s="26"/>
      <c r="R1170" s="27"/>
      <c r="S1170" s="27"/>
      <c r="T1170" s="27"/>
      <c r="U1170" s="28"/>
      <c r="V1170" s="29"/>
      <c r="W1170" s="30"/>
    </row>
    <row r="1171" spans="1:23" customFormat="1" ht="15.6" hidden="1" customHeight="1">
      <c r="A1171" s="33"/>
      <c r="B1171" s="25" t="s">
        <v>206</v>
      </c>
      <c r="C1171" s="25"/>
      <c r="D1171" s="25"/>
      <c r="E1171" s="894">
        <v>3462</v>
      </c>
      <c r="F1171" s="894"/>
      <c r="G1171" s="894"/>
      <c r="H1171" s="36" t="s">
        <v>303</v>
      </c>
      <c r="I1171" s="888">
        <f>M1169</f>
        <v>28</v>
      </c>
      <c r="J1171" s="888"/>
      <c r="P1171" s="52"/>
      <c r="Q1171" s="26"/>
      <c r="R1171" s="27">
        <f>ROUND(E1171/I1171,1)</f>
        <v>123.6</v>
      </c>
      <c r="S1171" s="27"/>
      <c r="T1171" s="27"/>
      <c r="U1171" s="28"/>
      <c r="V1171" s="29"/>
      <c r="W1171" s="30"/>
    </row>
    <row r="1172" spans="1:23" customFormat="1" ht="15.6" hidden="1" customHeight="1">
      <c r="A1172" s="33"/>
      <c r="B1172" s="25" t="s">
        <v>15</v>
      </c>
      <c r="C1172" s="25"/>
      <c r="D1172" s="25"/>
      <c r="E1172" s="894">
        <v>38972</v>
      </c>
      <c r="F1172" s="894"/>
      <c r="G1172" s="894"/>
      <c r="H1172" s="36" t="s">
        <v>303</v>
      </c>
      <c r="I1172" s="888">
        <f>M1169</f>
        <v>28</v>
      </c>
      <c r="J1172" s="888"/>
      <c r="P1172" s="52"/>
      <c r="Q1172" s="26">
        <f>INT(SUM(R1171:V1173))</f>
        <v>1673</v>
      </c>
      <c r="R1172" s="27"/>
      <c r="S1172" s="27"/>
      <c r="T1172" s="27">
        <f>ROUND(E1172/I1172,1)</f>
        <v>1391.9</v>
      </c>
      <c r="U1172" s="28"/>
      <c r="V1172" s="29"/>
      <c r="W1172" s="30"/>
    </row>
    <row r="1173" spans="1:23" customFormat="1" ht="15.6" hidden="1" customHeight="1">
      <c r="A1173" s="33"/>
      <c r="B1173" s="25" t="s">
        <v>207</v>
      </c>
      <c r="C1173" s="25"/>
      <c r="D1173" s="25"/>
      <c r="E1173" s="894">
        <v>4431</v>
      </c>
      <c r="F1173" s="894"/>
      <c r="G1173" s="894"/>
      <c r="H1173" s="36" t="s">
        <v>303</v>
      </c>
      <c r="I1173" s="888">
        <f>M1169</f>
        <v>28</v>
      </c>
      <c r="J1173" s="888"/>
      <c r="P1173" s="52"/>
      <c r="Q1173" s="26"/>
      <c r="R1173" s="27"/>
      <c r="S1173" s="27"/>
      <c r="T1173" s="27"/>
      <c r="U1173" s="28"/>
      <c r="V1173" s="29">
        <f>ROUND(E1173/I1173,1)</f>
        <v>158.30000000000001</v>
      </c>
      <c r="W1173" s="30"/>
    </row>
    <row r="1174" spans="1:23" customFormat="1" ht="15.6" hidden="1" customHeight="1">
      <c r="A1174" s="33"/>
      <c r="B1174" s="25"/>
      <c r="C1174" s="25"/>
      <c r="D1174" s="25"/>
      <c r="G1174" s="36"/>
      <c r="Q1174" s="26"/>
      <c r="R1174" s="27"/>
      <c r="S1174" s="27"/>
      <c r="T1174" s="27"/>
      <c r="U1174" s="28"/>
      <c r="V1174" s="29"/>
      <c r="W1174" s="30"/>
    </row>
    <row r="1175" spans="1:23" customFormat="1" ht="15.6" hidden="1" customHeight="1">
      <c r="A1175" s="33"/>
      <c r="B1175" s="25"/>
      <c r="C1175" s="25"/>
      <c r="D1175" s="25"/>
      <c r="E1175" s="32"/>
      <c r="F1175" s="32"/>
      <c r="G1175" s="34"/>
      <c r="J1175" s="34"/>
      <c r="M1175" s="25"/>
      <c r="N1175" s="25"/>
      <c r="O1175" s="25"/>
      <c r="P1175" s="25"/>
      <c r="Q1175" s="26"/>
      <c r="R1175" s="27"/>
      <c r="S1175" s="27"/>
      <c r="T1175" s="27"/>
      <c r="U1175" s="28"/>
      <c r="V1175" s="29"/>
      <c r="W1175" s="30"/>
    </row>
    <row r="1176" spans="1:23" customFormat="1" ht="15.6" hidden="1" customHeight="1">
      <c r="A1176" s="33"/>
      <c r="B1176" s="25"/>
      <c r="C1176" s="25"/>
      <c r="D1176" s="25"/>
      <c r="E1176" s="32"/>
      <c r="F1176" s="32"/>
      <c r="G1176" s="34"/>
      <c r="J1176" s="34"/>
      <c r="M1176" s="25"/>
      <c r="N1176" s="25"/>
      <c r="O1176" s="25"/>
      <c r="P1176" s="25"/>
      <c r="Q1176" s="26"/>
      <c r="R1176" s="27"/>
      <c r="S1176" s="27"/>
      <c r="T1176" s="27"/>
      <c r="U1176" s="28"/>
      <c r="V1176" s="29"/>
      <c r="W1176" s="30"/>
    </row>
    <row r="1177" spans="1:23" customFormat="1" ht="15.6" hidden="1" customHeight="1">
      <c r="A1177" s="33"/>
      <c r="B1177" s="25"/>
      <c r="C1177" s="25"/>
      <c r="D1177" s="25"/>
      <c r="E1177" s="32"/>
      <c r="F1177" s="32"/>
      <c r="G1177" s="34"/>
      <c r="J1177" s="34"/>
      <c r="M1177" s="25"/>
      <c r="N1177" s="25"/>
      <c r="O1177" s="25"/>
      <c r="P1177" s="25"/>
      <c r="Q1177" s="26"/>
      <c r="R1177" s="27"/>
      <c r="S1177" s="27"/>
      <c r="T1177" s="27"/>
      <c r="U1177" s="28"/>
      <c r="V1177" s="29"/>
      <c r="W1177" s="30"/>
    </row>
    <row r="1178" spans="1:23" customFormat="1" ht="15.6" hidden="1" customHeight="1">
      <c r="A1178" s="33"/>
      <c r="B1178" s="25"/>
      <c r="C1178" s="25"/>
      <c r="D1178" s="25"/>
      <c r="E1178" s="32"/>
      <c r="F1178" s="32"/>
      <c r="G1178" s="34"/>
      <c r="J1178" s="34"/>
      <c r="M1178" s="25"/>
      <c r="N1178" s="25"/>
      <c r="O1178" s="25"/>
      <c r="P1178" s="25"/>
      <c r="Q1178" s="26"/>
      <c r="R1178" s="27"/>
      <c r="S1178" s="27"/>
      <c r="T1178" s="27"/>
      <c r="U1178" s="28"/>
      <c r="V1178" s="29"/>
      <c r="W1178" s="30"/>
    </row>
    <row r="1179" spans="1:23" customFormat="1" ht="15.6" hidden="1" customHeight="1">
      <c r="A1179" s="33"/>
      <c r="B1179" s="25"/>
      <c r="C1179" s="25"/>
      <c r="D1179" s="25"/>
      <c r="E1179" s="32"/>
      <c r="F1179" s="32"/>
      <c r="G1179" s="34"/>
      <c r="J1179" s="34"/>
      <c r="M1179" s="25"/>
      <c r="N1179" s="25"/>
      <c r="O1179" s="25"/>
      <c r="P1179" s="25"/>
      <c r="Q1179" s="26"/>
      <c r="R1179" s="27"/>
      <c r="S1179" s="27"/>
      <c r="T1179" s="27"/>
      <c r="U1179" s="28"/>
      <c r="V1179" s="29"/>
      <c r="W1179" s="30"/>
    </row>
    <row r="1180" spans="1:23" customFormat="1" ht="15.6" hidden="1" customHeight="1">
      <c r="A1180" s="33"/>
      <c r="B1180" s="25"/>
      <c r="C1180" s="25"/>
      <c r="D1180" s="25"/>
      <c r="E1180" s="32"/>
      <c r="F1180" s="32"/>
      <c r="G1180" s="34"/>
      <c r="J1180" s="34"/>
      <c r="M1180" s="25"/>
      <c r="N1180" s="25"/>
      <c r="O1180" s="25"/>
      <c r="P1180" s="25"/>
      <c r="Q1180" s="26"/>
      <c r="R1180" s="27"/>
      <c r="S1180" s="27"/>
      <c r="T1180" s="27"/>
      <c r="U1180" s="28"/>
      <c r="V1180" s="29"/>
      <c r="W1180" s="30"/>
    </row>
    <row r="1181" spans="1:23" customFormat="1" ht="15.6" hidden="1" customHeight="1">
      <c r="A1181" s="33"/>
      <c r="B1181" s="25"/>
      <c r="C1181" s="25"/>
      <c r="D1181" s="25"/>
      <c r="E1181" s="32"/>
      <c r="F1181" s="32"/>
      <c r="G1181" s="34"/>
      <c r="J1181" s="34"/>
      <c r="M1181" s="25"/>
      <c r="N1181" s="25"/>
      <c r="O1181" s="25"/>
      <c r="P1181" s="25"/>
      <c r="Q1181" s="26"/>
      <c r="R1181" s="27"/>
      <c r="S1181" s="27"/>
      <c r="T1181" s="27"/>
      <c r="U1181" s="28"/>
      <c r="V1181" s="29"/>
      <c r="W1181" s="30"/>
    </row>
    <row r="1182" spans="1:23" customFormat="1" ht="15.6" hidden="1" customHeight="1">
      <c r="A1182" s="33"/>
      <c r="B1182" s="25"/>
      <c r="C1182" s="25"/>
      <c r="D1182" s="25"/>
      <c r="E1182" s="32"/>
      <c r="F1182" s="32"/>
      <c r="G1182" s="34"/>
      <c r="J1182" s="34"/>
      <c r="M1182" s="25"/>
      <c r="N1182" s="25"/>
      <c r="O1182" s="25"/>
      <c r="P1182" s="25"/>
      <c r="Q1182" s="26"/>
      <c r="R1182" s="27"/>
      <c r="S1182" s="27"/>
      <c r="T1182" s="27"/>
      <c r="U1182" s="28"/>
      <c r="V1182" s="29"/>
      <c r="W1182" s="30"/>
    </row>
    <row r="1183" spans="1:23" customFormat="1" ht="15.6" hidden="1" customHeight="1">
      <c r="A1183" s="33"/>
      <c r="B1183" s="25"/>
      <c r="C1183" s="25"/>
      <c r="D1183" s="25"/>
      <c r="E1183" s="32"/>
      <c r="F1183" s="32"/>
      <c r="G1183" s="34"/>
      <c r="J1183" s="34"/>
      <c r="M1183" s="25"/>
      <c r="N1183" s="25"/>
      <c r="O1183" s="25"/>
      <c r="P1183" s="25"/>
      <c r="Q1183" s="26"/>
      <c r="R1183" s="27"/>
      <c r="S1183" s="27"/>
      <c r="T1183" s="27"/>
      <c r="U1183" s="28"/>
      <c r="V1183" s="29"/>
      <c r="W1183" s="30"/>
    </row>
    <row r="1184" spans="1:23" customFormat="1" ht="15.6" hidden="1" customHeight="1">
      <c r="A1184" s="33"/>
      <c r="B1184" s="25"/>
      <c r="C1184" s="25"/>
      <c r="D1184" s="25"/>
      <c r="E1184" s="32"/>
      <c r="F1184" s="32"/>
      <c r="G1184" s="34"/>
      <c r="J1184" s="34"/>
      <c r="M1184" s="25"/>
      <c r="N1184" s="25"/>
      <c r="O1184" s="25"/>
      <c r="P1184" s="25"/>
      <c r="Q1184" s="26"/>
      <c r="R1184" s="27"/>
      <c r="S1184" s="27"/>
      <c r="T1184" s="27"/>
      <c r="U1184" s="28"/>
      <c r="V1184" s="29"/>
      <c r="W1184" s="30"/>
    </row>
    <row r="1185" spans="1:28" customFormat="1" ht="15.6" hidden="1" customHeight="1">
      <c r="A1185" s="33"/>
      <c r="B1185" s="25"/>
      <c r="C1185" s="25"/>
      <c r="D1185" s="25"/>
      <c r="E1185" s="32"/>
      <c r="F1185" s="32"/>
      <c r="G1185" s="34"/>
      <c r="J1185" s="34"/>
      <c r="M1185" s="25"/>
      <c r="N1185" s="25"/>
      <c r="O1185" s="25"/>
      <c r="P1185" s="25"/>
      <c r="Q1185" s="26"/>
      <c r="R1185" s="27"/>
      <c r="S1185" s="27"/>
      <c r="T1185" s="27"/>
      <c r="U1185" s="28"/>
      <c r="V1185" s="29"/>
      <c r="W1185" s="30"/>
    </row>
    <row r="1186" spans="1:28" customFormat="1" ht="15.6" hidden="1" customHeight="1">
      <c r="A1186" s="33"/>
      <c r="B1186" s="25"/>
      <c r="C1186" s="25"/>
      <c r="D1186" s="25"/>
      <c r="E1186" s="32"/>
      <c r="F1186" s="32"/>
      <c r="G1186" s="34"/>
      <c r="J1186" s="34"/>
      <c r="M1186" s="25"/>
      <c r="N1186" s="25"/>
      <c r="O1186" s="25"/>
      <c r="P1186" s="25"/>
      <c r="Q1186" s="26"/>
      <c r="R1186" s="27"/>
      <c r="S1186" s="27"/>
      <c r="T1186" s="27"/>
      <c r="U1186" s="28"/>
      <c r="V1186" s="29"/>
      <c r="W1186" s="30"/>
    </row>
    <row r="1187" spans="1:28" customFormat="1" ht="15.6" hidden="1" customHeight="1">
      <c r="A1187" s="33"/>
      <c r="B1187" s="25"/>
      <c r="C1187" s="25"/>
      <c r="D1187" s="25"/>
      <c r="E1187" s="32"/>
      <c r="F1187" s="32"/>
      <c r="G1187" s="34"/>
      <c r="J1187" s="34"/>
      <c r="M1187" s="25"/>
      <c r="N1187" s="25"/>
      <c r="O1187" s="25"/>
      <c r="P1187" s="25"/>
      <c r="Q1187" s="26"/>
      <c r="R1187" s="27"/>
      <c r="S1187" s="27"/>
      <c r="T1187" s="27"/>
      <c r="U1187" s="28"/>
      <c r="V1187" s="29"/>
      <c r="W1187" s="30"/>
    </row>
    <row r="1188" spans="1:28" customFormat="1" ht="15.6" hidden="1" customHeight="1">
      <c r="A1188" s="33"/>
      <c r="B1188" s="25"/>
      <c r="C1188" s="25"/>
      <c r="D1188" s="25"/>
      <c r="E1188" s="32"/>
      <c r="F1188" s="32"/>
      <c r="G1188" s="34"/>
      <c r="J1188" s="34"/>
      <c r="M1188" s="25"/>
      <c r="N1188" s="25"/>
      <c r="O1188" s="25"/>
      <c r="P1188" s="25"/>
      <c r="Q1188" s="26"/>
      <c r="R1188" s="27"/>
      <c r="S1188" s="27"/>
      <c r="T1188" s="27"/>
      <c r="U1188" s="28"/>
      <c r="V1188" s="29"/>
      <c r="W1188" s="30"/>
    </row>
    <row r="1189" spans="1:28" customFormat="1" ht="15.6" hidden="1" customHeight="1">
      <c r="A1189" s="33"/>
      <c r="B1189" s="25"/>
      <c r="C1189" s="25"/>
      <c r="D1189" s="25"/>
      <c r="E1189" s="32"/>
      <c r="F1189" s="32"/>
      <c r="G1189" s="34"/>
      <c r="J1189" s="34"/>
      <c r="M1189" s="25"/>
      <c r="N1189" s="25"/>
      <c r="O1189" s="25"/>
      <c r="P1189" s="25"/>
      <c r="Q1189" s="26"/>
      <c r="R1189" s="27"/>
      <c r="S1189" s="27"/>
      <c r="T1189" s="27"/>
      <c r="U1189" s="28"/>
      <c r="V1189" s="29"/>
      <c r="W1189" s="30"/>
    </row>
    <row r="1190" spans="1:28" customFormat="1" ht="15.6" hidden="1" customHeight="1">
      <c r="A1190" s="33"/>
      <c r="B1190" s="25"/>
      <c r="C1190" s="25"/>
      <c r="D1190" s="25"/>
      <c r="E1190" s="32"/>
      <c r="F1190" s="32"/>
      <c r="G1190" s="34"/>
      <c r="J1190" s="34"/>
      <c r="M1190" s="25"/>
      <c r="N1190" s="25"/>
      <c r="O1190" s="25"/>
      <c r="P1190" s="25"/>
      <c r="Q1190" s="26"/>
      <c r="R1190" s="27"/>
      <c r="S1190" s="27"/>
      <c r="T1190" s="27"/>
      <c r="U1190" s="28"/>
      <c r="V1190" s="29"/>
      <c r="W1190" s="30"/>
    </row>
    <row r="1191" spans="1:28" customFormat="1" ht="15.6" hidden="1" customHeight="1">
      <c r="A1191" s="33"/>
      <c r="B1191" s="25"/>
      <c r="C1191" s="25"/>
      <c r="D1191" s="25"/>
      <c r="E1191" s="32"/>
      <c r="F1191" s="32"/>
      <c r="G1191" s="34"/>
      <c r="J1191" s="34"/>
      <c r="M1191" s="25"/>
      <c r="N1191" s="25"/>
      <c r="O1191" s="25"/>
      <c r="P1191" s="25"/>
      <c r="Q1191" s="26"/>
      <c r="R1191" s="27"/>
      <c r="S1191" s="27"/>
      <c r="T1191" s="27"/>
      <c r="U1191" s="28"/>
      <c r="V1191" s="29"/>
      <c r="W1191" s="30"/>
    </row>
    <row r="1192" spans="1:28" customFormat="1" ht="15.6" hidden="1" customHeight="1" thickBot="1">
      <c r="A1192" s="54"/>
      <c r="B1192" s="44"/>
      <c r="C1192" s="44"/>
      <c r="D1192" s="44"/>
      <c r="E1192" s="65"/>
      <c r="F1192" s="65"/>
      <c r="G1192" s="66"/>
      <c r="H1192" s="67"/>
      <c r="I1192" s="67"/>
      <c r="J1192" s="66"/>
      <c r="K1192" s="67"/>
      <c r="L1192" s="67"/>
      <c r="M1192" s="44"/>
      <c r="N1192" s="44"/>
      <c r="O1192" s="44"/>
      <c r="P1192" s="44"/>
      <c r="Q1192" s="45"/>
      <c r="R1192" s="46"/>
      <c r="S1192" s="46"/>
      <c r="T1192" s="46"/>
      <c r="U1192" s="47"/>
      <c r="V1192" s="48"/>
      <c r="W1192" s="30"/>
    </row>
    <row r="1193" spans="1:28" customFormat="1" ht="20.100000000000001" customHeight="1">
      <c r="A1193" s="10" t="s">
        <v>205</v>
      </c>
      <c r="B1193" s="11"/>
      <c r="C1193" s="11"/>
      <c r="D1193" s="11"/>
      <c r="E1193" s="11"/>
      <c r="F1193" s="11"/>
      <c r="G1193" s="11"/>
      <c r="H1193" s="11"/>
      <c r="I1193" s="11"/>
      <c r="J1193" s="11"/>
      <c r="K1193" s="11"/>
      <c r="L1193" s="11"/>
      <c r="M1193" s="11"/>
      <c r="N1193" s="11"/>
      <c r="O1193" s="11"/>
      <c r="P1193" s="11"/>
      <c r="Q1193" s="12" t="s">
        <v>20</v>
      </c>
      <c r="R1193" s="13" t="s">
        <v>206</v>
      </c>
      <c r="S1193" s="13"/>
      <c r="T1193" s="13" t="s">
        <v>15</v>
      </c>
      <c r="U1193" s="14"/>
      <c r="V1193" s="15" t="s">
        <v>207</v>
      </c>
      <c r="W1193" s="16"/>
    </row>
    <row r="1194" spans="1:28" customFormat="1" ht="20.100000000000001" customHeight="1" thickBot="1">
      <c r="A1194" s="18" t="s">
        <v>211</v>
      </c>
      <c r="C1194" t="s">
        <v>391</v>
      </c>
      <c r="N1194" s="890" t="s">
        <v>214</v>
      </c>
      <c r="O1194" s="890"/>
      <c r="P1194" t="s">
        <v>215</v>
      </c>
      <c r="Q1194" s="19">
        <f>SUM(R1194,T1194,V1194)</f>
        <v>1079</v>
      </c>
      <c r="R1194" s="20">
        <f>INT(SUM(R1195:R1225))</f>
        <v>199</v>
      </c>
      <c r="S1194" s="20">
        <f>INT(SUM(S1195:S1225))</f>
        <v>0</v>
      </c>
      <c r="T1194" s="20">
        <f>INT(SUM(T1195:T1225))</f>
        <v>609</v>
      </c>
      <c r="U1194" s="21">
        <f>INT(SUM(U1195:U1225))</f>
        <v>0</v>
      </c>
      <c r="V1194" s="22">
        <f>INT(SUM(V1195:V1225))</f>
        <v>271</v>
      </c>
      <c r="W1194" s="23"/>
    </row>
    <row r="1195" spans="1:28" ht="20.100000000000001" customHeight="1" thickTop="1">
      <c r="A1195" s="114"/>
      <c r="B1195" s="81"/>
      <c r="C1195" s="81"/>
      <c r="D1195" s="81"/>
      <c r="E1195" s="115"/>
      <c r="F1195" s="115"/>
      <c r="G1195" s="116"/>
      <c r="H1195" s="117"/>
      <c r="I1195" s="117"/>
      <c r="J1195" s="116"/>
      <c r="K1195" s="117"/>
      <c r="L1195" s="117"/>
      <c r="M1195" s="81"/>
      <c r="N1195" s="81"/>
      <c r="O1195" s="81"/>
      <c r="P1195" s="81"/>
      <c r="Q1195" s="82"/>
      <c r="R1195" s="83"/>
      <c r="S1195" s="83"/>
      <c r="T1195" s="83"/>
      <c r="U1195" s="84"/>
      <c r="V1195" s="85"/>
      <c r="AB1195"/>
    </row>
    <row r="1196" spans="1:28" ht="20.100000000000001" customHeight="1">
      <c r="A1196" s="86"/>
      <c r="B1196" s="87" t="s">
        <v>397</v>
      </c>
      <c r="C1196" s="87"/>
      <c r="D1196" s="87"/>
      <c r="E1196" s="87"/>
      <c r="F1196" s="87"/>
      <c r="G1196" s="87"/>
      <c r="H1196" s="87"/>
      <c r="I1196" s="126" t="s">
        <v>289</v>
      </c>
      <c r="J1196" s="925">
        <v>0.7</v>
      </c>
      <c r="K1196" s="925"/>
      <c r="L1196" s="89" t="s">
        <v>290</v>
      </c>
      <c r="M1196" s="87"/>
      <c r="N1196" s="89"/>
      <c r="O1196" s="89"/>
      <c r="P1196" s="89"/>
      <c r="Q1196" s="90"/>
      <c r="R1196" s="91"/>
      <c r="S1196" s="91"/>
      <c r="T1196" s="91"/>
      <c r="U1196" s="92"/>
      <c r="V1196" s="93"/>
      <c r="AB1196"/>
    </row>
    <row r="1197" spans="1:28" ht="20.100000000000001" customHeight="1">
      <c r="A1197" s="86"/>
      <c r="B1197" s="98" t="s">
        <v>291</v>
      </c>
      <c r="C1197" s="921">
        <f>J1196</f>
        <v>0.7</v>
      </c>
      <c r="D1197" s="921"/>
      <c r="E1197" s="89"/>
      <c r="F1197"/>
      <c r="G1197"/>
      <c r="H1197"/>
      <c r="I1197"/>
      <c r="J1197"/>
      <c r="K1197"/>
      <c r="L1197"/>
      <c r="M1197"/>
      <c r="N1197"/>
      <c r="O1197"/>
      <c r="P1197"/>
      <c r="Q1197" s="90"/>
      <c r="R1197" s="91"/>
      <c r="S1197" s="91"/>
      <c r="T1197" s="91"/>
      <c r="U1197" s="92"/>
      <c r="V1197" s="93"/>
      <c r="AB1197"/>
    </row>
    <row r="1198" spans="1:28" ht="20.100000000000001" customHeight="1">
      <c r="A1198" s="86"/>
      <c r="B1198" s="98" t="s">
        <v>292</v>
      </c>
      <c r="C1198" s="921">
        <f>VLOOKUP(E1198,$AD$26:$AE$29,2,0)</f>
        <v>1.1000000000000001</v>
      </c>
      <c r="D1198" s="921"/>
      <c r="E1198" s="920" t="s">
        <v>254</v>
      </c>
      <c r="F1198" s="920"/>
      <c r="G1198" s="920"/>
      <c r="H1198" s="920"/>
      <c r="I1198" s="920"/>
      <c r="J1198" s="920"/>
      <c r="K1198" s="920"/>
      <c r="L1198" s="920"/>
      <c r="M1198" s="920"/>
      <c r="N1198"/>
      <c r="O1198"/>
      <c r="P1198"/>
      <c r="Q1198" s="90"/>
      <c r="R1198" s="91"/>
      <c r="S1198" s="91"/>
      <c r="T1198" s="91"/>
      <c r="U1198" s="92"/>
      <c r="V1198" s="93"/>
    </row>
    <row r="1199" spans="1:28" ht="20.100000000000001" customHeight="1">
      <c r="A1199" s="86"/>
      <c r="B1199" s="98" t="s">
        <v>293</v>
      </c>
      <c r="C1199" s="938">
        <f>INDEX($AG$25:$AJ$28, MATCH(E1199,$AG$25:$AG$28,), MATCH(K1199,$AG$25:$AJ$25,))</f>
        <v>0.7</v>
      </c>
      <c r="D1199" s="921"/>
      <c r="E1199" s="920" t="s">
        <v>255</v>
      </c>
      <c r="F1199" s="920"/>
      <c r="G1199" s="920"/>
      <c r="H1199" s="920"/>
      <c r="I1199" s="920"/>
      <c r="J1199" s="920"/>
      <c r="K1199" s="922" t="s">
        <v>252</v>
      </c>
      <c r="L1199" s="922"/>
      <c r="M1199"/>
      <c r="N1199"/>
      <c r="O1199"/>
      <c r="P1199"/>
      <c r="Q1199" s="90"/>
      <c r="R1199" s="91"/>
      <c r="S1199" s="91"/>
      <c r="T1199" s="91"/>
      <c r="U1199" s="92"/>
      <c r="V1199" s="93"/>
    </row>
    <row r="1200" spans="1:28" ht="20.100000000000001" customHeight="1">
      <c r="A1200" s="86"/>
      <c r="B1200" s="98" t="s">
        <v>294</v>
      </c>
      <c r="C1200" s="937">
        <f>D1201</f>
        <v>0.85</v>
      </c>
      <c r="D1200" s="937"/>
      <c r="E1200" s="89" t="s">
        <v>295</v>
      </c>
      <c r="F1200" s="920">
        <f>D1202</f>
        <v>1.1000000000000001</v>
      </c>
      <c r="G1200" s="920"/>
      <c r="H1200" s="95" t="s">
        <v>296</v>
      </c>
      <c r="I1200" s="921">
        <f>ROUND(C1200/F1200,2)</f>
        <v>0.77</v>
      </c>
      <c r="J1200" s="921"/>
      <c r="K1200"/>
      <c r="L1200"/>
      <c r="M1200"/>
      <c r="N1200"/>
      <c r="O1200"/>
      <c r="P1200"/>
      <c r="Q1200" s="90"/>
      <c r="R1200" s="91"/>
      <c r="S1200" s="91"/>
      <c r="T1200" s="91"/>
      <c r="U1200" s="92"/>
      <c r="V1200" s="93"/>
    </row>
    <row r="1201" spans="1:24" ht="20.100000000000001" customHeight="1">
      <c r="A1201" s="86"/>
      <c r="B1201"/>
      <c r="C1201" t="s">
        <v>297</v>
      </c>
      <c r="D1201" s="937">
        <f>IF(F1201=$AB$12,1,INDEX($AB$2:$AE$22,MATCH(F1201,$AB$2:$AB$22,),MATCH(L1201,$AB$2:$AE$2,)))</f>
        <v>0.85</v>
      </c>
      <c r="E1201" s="937"/>
      <c r="F1201" s="920" t="s">
        <v>235</v>
      </c>
      <c r="G1201" s="920"/>
      <c r="H1201" s="920"/>
      <c r="I1201" s="920"/>
      <c r="J1201" s="920"/>
      <c r="K1201" s="920"/>
      <c r="L1201" s="922" t="s">
        <v>217</v>
      </c>
      <c r="M1201" s="922"/>
      <c r="N1201"/>
      <c r="O1201"/>
      <c r="P1201"/>
      <c r="Q1201" s="90"/>
      <c r="R1201" s="91"/>
      <c r="S1201" s="91"/>
      <c r="T1201" s="91"/>
      <c r="U1201" s="92"/>
      <c r="V1201" s="93"/>
    </row>
    <row r="1202" spans="1:24" ht="20.100000000000001" customHeight="1">
      <c r="A1202" s="86"/>
      <c r="B1202"/>
      <c r="C1202" s="98" t="s">
        <v>298</v>
      </c>
      <c r="D1202" s="937">
        <f>INDEX($X$2:$AA$21, MATCH(F1202,$X$2:$X$21,), MATCH(L1202,$X$2:$AA$2,))</f>
        <v>1.1000000000000001</v>
      </c>
      <c r="E1202" s="937"/>
      <c r="F1202" s="920" t="str">
        <f>F1201</f>
        <v>모래</v>
      </c>
      <c r="G1202" s="920"/>
      <c r="H1202" s="920"/>
      <c r="I1202" s="920"/>
      <c r="J1202" s="920"/>
      <c r="K1202" s="920"/>
      <c r="L1202" s="922" t="s">
        <v>217</v>
      </c>
      <c r="M1202" s="922"/>
      <c r="N1202"/>
      <c r="O1202"/>
      <c r="P1202" s="89"/>
      <c r="Q1202" s="90"/>
      <c r="R1202" s="91"/>
      <c r="S1202" s="91"/>
      <c r="T1202" s="91"/>
      <c r="U1202" s="92"/>
      <c r="V1202" s="93"/>
    </row>
    <row r="1203" spans="1:24" ht="20.100000000000001" customHeight="1">
      <c r="A1203" s="86"/>
      <c r="B1203" s="98" t="s">
        <v>299</v>
      </c>
      <c r="C1203" s="127">
        <f>INDEX($X$25:$AB$30,MATCH(C1197,$X$25:$X$30,0),MATCH(I1203,$X$25:$AB$25,0))</f>
        <v>18</v>
      </c>
      <c r="D1203" s="89"/>
      <c r="E1203" s="127"/>
      <c r="F1203" s="89" t="s">
        <v>300</v>
      </c>
      <c r="G1203" s="89"/>
      <c r="H1203" s="89"/>
      <c r="I1203" s="920">
        <v>90</v>
      </c>
      <c r="J1203" s="920"/>
      <c r="K1203" s="89" t="s">
        <v>301</v>
      </c>
      <c r="L1203" s="89"/>
      <c r="M1203" s="87"/>
      <c r="N1203" s="87"/>
      <c r="O1203" s="89"/>
      <c r="P1203" s="89"/>
      <c r="Q1203" s="90"/>
      <c r="R1203" s="91"/>
      <c r="S1203" s="91"/>
      <c r="T1203" s="91"/>
      <c r="U1203" s="92"/>
      <c r="V1203" s="93"/>
    </row>
    <row r="1204" spans="1:24" ht="20.100000000000001" customHeight="1">
      <c r="A1204" s="86"/>
      <c r="B1204" s="89" t="s">
        <v>302</v>
      </c>
      <c r="C1204" s="89" t="str">
        <f>"3,600 × "&amp;C1197&amp;" × "&amp;C1198&amp;" × "&amp;I1200&amp;" × "&amp;C1199&amp;" / "&amp;C1203&amp;" ="</f>
        <v>3,600 × 0.7 × 1.1 × 0.77 × 0.7 / 18 =</v>
      </c>
      <c r="D1204" s="89"/>
      <c r="E1204" s="89"/>
      <c r="F1204" s="89"/>
      <c r="G1204" s="89"/>
      <c r="H1204" s="89"/>
      <c r="I1204" s="89"/>
      <c r="J1204" s="89"/>
      <c r="K1204" s="89"/>
      <c r="L1204" s="87"/>
      <c r="M1204" s="921">
        <f>ROUND(3600*C1197*C1198*I1200*C1199/C1203,2)</f>
        <v>83.01</v>
      </c>
      <c r="N1204" s="921"/>
      <c r="O1204" s="89" t="s">
        <v>340</v>
      </c>
      <c r="P1204" s="89"/>
      <c r="Q1204" s="90"/>
      <c r="R1204" s="91"/>
      <c r="S1204" s="91"/>
      <c r="T1204" s="91"/>
      <c r="U1204" s="92"/>
      <c r="V1204" s="93"/>
    </row>
    <row r="1205" spans="1:24" ht="20.100000000000001" customHeight="1">
      <c r="A1205" s="86"/>
      <c r="B1205" s="89"/>
      <c r="C1205" s="89"/>
      <c r="D1205" s="89"/>
      <c r="E1205" s="89"/>
      <c r="F1205" s="89"/>
      <c r="G1205" s="89"/>
      <c r="H1205" s="89"/>
      <c r="I1205" s="89"/>
      <c r="J1205" s="89"/>
      <c r="K1205" s="89"/>
      <c r="L1205" s="89"/>
      <c r="M1205" s="87"/>
      <c r="N1205" s="87"/>
      <c r="O1205" s="89"/>
      <c r="P1205" s="89"/>
      <c r="Q1205" s="90"/>
      <c r="R1205" s="91"/>
      <c r="S1205" s="91"/>
      <c r="T1205" s="91"/>
      <c r="U1205" s="92"/>
      <c r="V1205" s="93"/>
    </row>
    <row r="1206" spans="1:24" ht="20.100000000000001" customHeight="1">
      <c r="A1206" s="86"/>
      <c r="B1206" s="89" t="s">
        <v>206</v>
      </c>
      <c r="C1206" s="89"/>
      <c r="D1206" s="89"/>
      <c r="E1206" s="927">
        <f>기계경비!D4</f>
        <v>16583</v>
      </c>
      <c r="F1206" s="927"/>
      <c r="G1206" s="927"/>
      <c r="H1206" s="96" t="s">
        <v>303</v>
      </c>
      <c r="I1206" s="921">
        <f>M1204</f>
        <v>83.01</v>
      </c>
      <c r="J1206" s="921"/>
      <c r="K1206"/>
      <c r="L1206" s="87"/>
      <c r="M1206" s="87"/>
      <c r="N1206" s="87"/>
      <c r="O1206" s="87"/>
      <c r="P1206" s="119"/>
      <c r="Q1206" s="90"/>
      <c r="R1206" s="91">
        <f>ROUND(E1206/I1206,1)</f>
        <v>199.8</v>
      </c>
      <c r="S1206" s="91"/>
      <c r="T1206" s="91"/>
      <c r="U1206" s="92"/>
      <c r="V1206" s="93"/>
    </row>
    <row r="1207" spans="1:24" ht="20.100000000000001" customHeight="1">
      <c r="A1207" s="86"/>
      <c r="B1207" s="89" t="s">
        <v>15</v>
      </c>
      <c r="C1207" s="89"/>
      <c r="D1207" s="89"/>
      <c r="E1207" s="927">
        <f>기계경비!F4</f>
        <v>50605</v>
      </c>
      <c r="F1207" s="927"/>
      <c r="G1207" s="927"/>
      <c r="H1207" s="96" t="s">
        <v>303</v>
      </c>
      <c r="I1207" s="921">
        <f>M1204</f>
        <v>83.01</v>
      </c>
      <c r="J1207" s="921"/>
      <c r="K1207"/>
      <c r="L1207" s="87"/>
      <c r="M1207" s="87"/>
      <c r="N1207" s="87"/>
      <c r="O1207" s="87"/>
      <c r="P1207" s="119"/>
      <c r="Q1207" s="90">
        <f>INT(SUM(R1206:V1208))</f>
        <v>1080</v>
      </c>
      <c r="R1207" s="91"/>
      <c r="S1207" s="91"/>
      <c r="T1207" s="91">
        <f>ROUND(E1207/I1207,1)</f>
        <v>609.6</v>
      </c>
      <c r="U1207" s="92"/>
      <c r="V1207" s="93"/>
    </row>
    <row r="1208" spans="1:24" customFormat="1" ht="20.100000000000001" customHeight="1">
      <c r="A1208" s="86"/>
      <c r="B1208" s="89" t="s">
        <v>207</v>
      </c>
      <c r="C1208" s="89"/>
      <c r="D1208" s="89"/>
      <c r="E1208" s="927">
        <f>기계경비!H4</f>
        <v>22522</v>
      </c>
      <c r="F1208" s="927"/>
      <c r="G1208" s="927"/>
      <c r="H1208" s="96" t="s">
        <v>303</v>
      </c>
      <c r="I1208" s="921">
        <f>M1204</f>
        <v>83.01</v>
      </c>
      <c r="J1208" s="921"/>
      <c r="L1208" s="87"/>
      <c r="M1208" s="87"/>
      <c r="N1208" s="87"/>
      <c r="O1208" s="87"/>
      <c r="P1208" s="119"/>
      <c r="Q1208" s="90"/>
      <c r="R1208" s="91"/>
      <c r="S1208" s="91"/>
      <c r="T1208" s="91"/>
      <c r="U1208" s="92"/>
      <c r="V1208" s="93">
        <f>ROUND(E1208/I1208,1)</f>
        <v>271.3</v>
      </c>
      <c r="W1208" s="30"/>
    </row>
    <row r="1209" spans="1:24" customFormat="1" ht="20.100000000000001" customHeight="1">
      <c r="A1209" s="86"/>
      <c r="B1209" s="89"/>
      <c r="C1209" s="89"/>
      <c r="D1209" s="89"/>
      <c r="E1209" s="98"/>
      <c r="F1209" s="98"/>
      <c r="G1209" s="100"/>
      <c r="J1209" s="100"/>
      <c r="M1209" s="89"/>
      <c r="N1209" s="89"/>
      <c r="O1209" s="89"/>
      <c r="P1209" s="89"/>
      <c r="Q1209" s="90"/>
      <c r="R1209" s="91"/>
      <c r="S1209" s="91"/>
      <c r="T1209" s="91"/>
      <c r="U1209" s="92"/>
      <c r="V1209" s="93"/>
      <c r="W1209" s="30"/>
    </row>
    <row r="1210" spans="1:24" customFormat="1" ht="20.100000000000001" customHeight="1">
      <c r="A1210" s="86"/>
      <c r="B1210" s="89"/>
      <c r="C1210" s="89"/>
      <c r="D1210" s="89"/>
      <c r="E1210" s="89"/>
      <c r="F1210" s="98"/>
      <c r="G1210" s="89"/>
      <c r="J1210" s="100"/>
      <c r="M1210" s="89"/>
      <c r="N1210" s="89"/>
      <c r="O1210" s="89"/>
      <c r="P1210" s="89"/>
      <c r="Q1210" s="90"/>
      <c r="R1210" s="91"/>
      <c r="S1210" s="91"/>
      <c r="T1210" s="91"/>
      <c r="U1210" s="92"/>
      <c r="V1210" s="93"/>
      <c r="W1210" s="30"/>
      <c r="X1210" s="113"/>
    </row>
    <row r="1211" spans="1:24" customFormat="1" ht="20.100000000000001" customHeight="1">
      <c r="A1211" s="86"/>
      <c r="B1211" s="98"/>
      <c r="E1211" s="89"/>
      <c r="F1211" s="98"/>
      <c r="G1211" s="98"/>
      <c r="I1211" s="98"/>
      <c r="Q1211" s="90"/>
      <c r="R1211" s="91"/>
      <c r="S1211" s="91"/>
      <c r="T1211" s="91"/>
      <c r="U1211" s="92"/>
      <c r="V1211" s="93"/>
      <c r="W1211" s="30"/>
    </row>
    <row r="1212" spans="1:24" customFormat="1" ht="20.100000000000001" customHeight="1">
      <c r="A1212" s="86"/>
      <c r="B1212" s="98"/>
      <c r="I1212" s="98"/>
      <c r="J1212" s="128"/>
      <c r="K1212" s="128"/>
      <c r="P1212" s="89"/>
      <c r="Q1212" s="90"/>
      <c r="R1212" s="91"/>
      <c r="S1212" s="91"/>
      <c r="T1212" s="91"/>
      <c r="U1212" s="92"/>
      <c r="V1212" s="93"/>
      <c r="W1212" s="30"/>
    </row>
    <row r="1213" spans="1:24" customFormat="1" ht="20.100000000000001" customHeight="1">
      <c r="A1213" s="86"/>
      <c r="B1213" s="98"/>
      <c r="E1213" s="89"/>
      <c r="H1213" s="95"/>
      <c r="J1213" s="100"/>
      <c r="K1213" s="100"/>
      <c r="L1213" s="127"/>
      <c r="M1213" s="127"/>
      <c r="N1213" s="127"/>
      <c r="O1213" s="127"/>
      <c r="Q1213" s="90"/>
      <c r="R1213" s="91"/>
      <c r="S1213" s="91"/>
      <c r="T1213" s="91"/>
      <c r="U1213" s="92"/>
      <c r="V1213" s="93"/>
      <c r="W1213" s="30"/>
    </row>
    <row r="1214" spans="1:24" customFormat="1" ht="20.100000000000001" customHeight="1">
      <c r="A1214" s="86"/>
      <c r="B1214" s="98"/>
      <c r="C1214" s="89"/>
      <c r="D1214" s="89"/>
      <c r="E1214" s="89"/>
      <c r="F1214" s="89"/>
      <c r="G1214" s="96"/>
      <c r="J1214" s="100"/>
      <c r="P1214" s="89"/>
      <c r="Q1214" s="90"/>
      <c r="R1214" s="91"/>
      <c r="S1214" s="91"/>
      <c r="T1214" s="91"/>
      <c r="U1214" s="92"/>
      <c r="V1214" s="93"/>
      <c r="W1214" s="30"/>
    </row>
    <row r="1215" spans="1:24" customFormat="1" ht="20.100000000000001" customHeight="1">
      <c r="A1215" s="86"/>
      <c r="B1215" s="129"/>
      <c r="F1215" s="89"/>
      <c r="G1215" s="96"/>
      <c r="J1215" s="100"/>
      <c r="M1215" s="89"/>
      <c r="N1215" s="89"/>
      <c r="O1215" s="89"/>
      <c r="P1215" s="89"/>
      <c r="Q1215" s="90"/>
      <c r="R1215" s="91"/>
      <c r="S1215" s="91"/>
      <c r="T1215" s="91"/>
      <c r="U1215" s="92"/>
      <c r="V1215" s="93"/>
      <c r="W1215" s="30"/>
    </row>
    <row r="1216" spans="1:24" customFormat="1" ht="20.100000000000001" customHeight="1">
      <c r="A1216" s="86"/>
      <c r="B1216" s="89"/>
      <c r="C1216" s="89"/>
      <c r="D1216" s="89"/>
      <c r="H1216" s="96"/>
      <c r="P1216" s="119"/>
      <c r="Q1216" s="90"/>
      <c r="R1216" s="91"/>
      <c r="S1216" s="91"/>
      <c r="T1216" s="91"/>
      <c r="U1216" s="92"/>
      <c r="V1216" s="93"/>
      <c r="W1216" s="30"/>
    </row>
    <row r="1217" spans="1:26" customFormat="1" ht="20.100000000000001" customHeight="1">
      <c r="A1217" s="86"/>
      <c r="B1217" s="89"/>
      <c r="C1217" s="89"/>
      <c r="D1217" s="89"/>
      <c r="H1217" s="96"/>
      <c r="P1217" s="119"/>
      <c r="Q1217" s="90"/>
      <c r="R1217" s="91"/>
      <c r="S1217" s="91"/>
      <c r="T1217" s="91"/>
      <c r="U1217" s="92"/>
      <c r="V1217" s="93"/>
      <c r="W1217" s="30"/>
    </row>
    <row r="1218" spans="1:26" customFormat="1" ht="20.100000000000001" customHeight="1">
      <c r="A1218" s="86"/>
      <c r="B1218" s="89"/>
      <c r="C1218" s="89"/>
      <c r="D1218" s="89"/>
      <c r="H1218" s="96"/>
      <c r="P1218" s="119"/>
      <c r="Q1218" s="90"/>
      <c r="R1218" s="91"/>
      <c r="S1218" s="91"/>
      <c r="T1218" s="91"/>
      <c r="U1218" s="92"/>
      <c r="V1218" s="93"/>
      <c r="W1218" s="30"/>
    </row>
    <row r="1219" spans="1:26" customFormat="1" ht="20.100000000000001" customHeight="1">
      <c r="A1219" s="86"/>
      <c r="B1219" s="89"/>
      <c r="C1219" s="89"/>
      <c r="D1219" s="89"/>
      <c r="G1219" s="96"/>
      <c r="Q1219" s="90"/>
      <c r="R1219" s="91"/>
      <c r="S1219" s="91"/>
      <c r="T1219" s="91"/>
      <c r="U1219" s="92"/>
      <c r="V1219" s="93"/>
      <c r="W1219" s="30"/>
    </row>
    <row r="1220" spans="1:26" customFormat="1" ht="20.100000000000001" customHeight="1">
      <c r="A1220" s="86"/>
      <c r="B1220" s="89"/>
      <c r="C1220" s="89"/>
      <c r="D1220" s="89"/>
      <c r="E1220" s="98"/>
      <c r="F1220" s="98"/>
      <c r="G1220" s="100"/>
      <c r="J1220" s="100"/>
      <c r="M1220" s="89"/>
      <c r="N1220" s="89"/>
      <c r="O1220" s="89"/>
      <c r="P1220" s="89"/>
      <c r="Q1220" s="90"/>
      <c r="R1220" s="91"/>
      <c r="S1220" s="91"/>
      <c r="T1220" s="91"/>
      <c r="U1220" s="92"/>
      <c r="V1220" s="93"/>
      <c r="W1220" s="30"/>
    </row>
    <row r="1221" spans="1:26" customFormat="1" ht="20.100000000000001" customHeight="1">
      <c r="A1221" s="86"/>
      <c r="B1221" s="89"/>
      <c r="C1221" s="89"/>
      <c r="D1221" s="89"/>
      <c r="E1221" s="98"/>
      <c r="F1221" s="98"/>
      <c r="G1221" s="100"/>
      <c r="J1221" s="100"/>
      <c r="M1221" s="89"/>
      <c r="N1221" s="89"/>
      <c r="O1221" s="89"/>
      <c r="P1221" s="89"/>
      <c r="Q1221" s="90"/>
      <c r="R1221" s="91"/>
      <c r="S1221" s="91"/>
      <c r="T1221" s="91"/>
      <c r="U1221" s="92"/>
      <c r="V1221" s="93"/>
      <c r="W1221" s="30"/>
    </row>
    <row r="1222" spans="1:26" customFormat="1" ht="20.100000000000001" customHeight="1">
      <c r="A1222" s="86"/>
      <c r="B1222" s="89"/>
      <c r="C1222" s="89"/>
      <c r="D1222" s="89"/>
      <c r="E1222" s="98"/>
      <c r="F1222" s="98"/>
      <c r="G1222" s="100"/>
      <c r="J1222" s="100"/>
      <c r="M1222" s="89"/>
      <c r="N1222" s="89"/>
      <c r="O1222" s="89"/>
      <c r="P1222" s="89"/>
      <c r="Q1222" s="90"/>
      <c r="R1222" s="91"/>
      <c r="S1222" s="91"/>
      <c r="T1222" s="91"/>
      <c r="U1222" s="92"/>
      <c r="V1222" s="93"/>
      <c r="W1222" s="30"/>
    </row>
    <row r="1223" spans="1:26" customFormat="1" ht="20.100000000000001" customHeight="1">
      <c r="A1223" s="86"/>
      <c r="B1223" s="89"/>
      <c r="C1223" s="89"/>
      <c r="D1223" s="89"/>
      <c r="E1223" s="98"/>
      <c r="F1223" s="98"/>
      <c r="G1223" s="100"/>
      <c r="J1223" s="100"/>
      <c r="M1223" s="89"/>
      <c r="N1223" s="89"/>
      <c r="O1223" s="89"/>
      <c r="P1223" s="89"/>
      <c r="Q1223" s="90"/>
      <c r="R1223" s="91"/>
      <c r="S1223" s="91"/>
      <c r="T1223" s="91"/>
      <c r="U1223" s="92"/>
      <c r="V1223" s="93"/>
      <c r="W1223" s="30"/>
    </row>
    <row r="1224" spans="1:26" customFormat="1" ht="20.100000000000001" customHeight="1" thickBot="1">
      <c r="A1224" s="102"/>
      <c r="B1224" s="103"/>
      <c r="C1224" s="103"/>
      <c r="D1224" s="103"/>
      <c r="E1224" s="121"/>
      <c r="F1224" s="121"/>
      <c r="G1224" s="122"/>
      <c r="H1224" s="123"/>
      <c r="I1224" s="123"/>
      <c r="J1224" s="122"/>
      <c r="K1224" s="123"/>
      <c r="L1224" s="123"/>
      <c r="M1224" s="103"/>
      <c r="N1224" s="103"/>
      <c r="O1224" s="103"/>
      <c r="P1224" s="103"/>
      <c r="Q1224" s="104"/>
      <c r="R1224" s="105"/>
      <c r="S1224" s="105"/>
      <c r="T1224" s="105"/>
      <c r="U1224" s="106"/>
      <c r="V1224" s="107"/>
      <c r="W1224" s="30"/>
    </row>
    <row r="1225" spans="1:26" customFormat="1" ht="20.100000000000001" customHeight="1" thickBot="1">
      <c r="A1225" s="108" t="s">
        <v>469</v>
      </c>
      <c r="B1225" s="109"/>
      <c r="C1225" s="110"/>
      <c r="D1225" s="111" t="s">
        <v>470</v>
      </c>
      <c r="E1225" s="110"/>
      <c r="F1225" s="110"/>
      <c r="G1225" s="110"/>
      <c r="H1225" s="110"/>
      <c r="I1225" s="110"/>
      <c r="J1225" s="110"/>
      <c r="K1225" s="110"/>
      <c r="L1225" s="110"/>
      <c r="M1225" s="110"/>
      <c r="N1225" s="110"/>
      <c r="O1225" s="110"/>
      <c r="P1225" s="110"/>
      <c r="Q1225" s="110"/>
      <c r="R1225" s="110"/>
      <c r="S1225" s="110"/>
      <c r="T1225" s="110"/>
      <c r="U1225" s="110"/>
      <c r="V1225" s="112"/>
      <c r="W1225" s="30"/>
    </row>
    <row r="1226" spans="1:26" customFormat="1" ht="15.6" hidden="1" customHeight="1">
      <c r="A1226" s="10" t="s">
        <v>205</v>
      </c>
      <c r="B1226" s="11"/>
      <c r="C1226" s="11"/>
      <c r="D1226" s="11"/>
      <c r="E1226" s="11"/>
      <c r="F1226" s="11"/>
      <c r="G1226" s="11"/>
      <c r="H1226" s="11"/>
      <c r="I1226" s="11"/>
      <c r="J1226" s="11"/>
      <c r="K1226" s="11"/>
      <c r="L1226" s="11"/>
      <c r="M1226" s="11"/>
      <c r="N1226" s="11"/>
      <c r="O1226" s="11"/>
      <c r="P1226" s="11"/>
      <c r="Q1226" s="12" t="s">
        <v>20</v>
      </c>
      <c r="R1226" s="13" t="s">
        <v>206</v>
      </c>
      <c r="S1226" s="13"/>
      <c r="T1226" s="13" t="s">
        <v>15</v>
      </c>
      <c r="U1226" s="14"/>
      <c r="V1226" s="15" t="s">
        <v>207</v>
      </c>
      <c r="W1226" s="16"/>
    </row>
    <row r="1227" spans="1:26" customFormat="1" ht="15.6" hidden="1" customHeight="1" thickBot="1">
      <c r="A1227" s="18" t="s">
        <v>211</v>
      </c>
      <c r="C1227" t="s">
        <v>471</v>
      </c>
      <c r="H1227" t="s">
        <v>307</v>
      </c>
      <c r="N1227" s="890" t="s">
        <v>214</v>
      </c>
      <c r="O1227" s="890"/>
      <c r="P1227" t="s">
        <v>215</v>
      </c>
      <c r="Q1227" s="19">
        <f>SUM(R1227,T1227,V1227)</f>
        <v>13797</v>
      </c>
      <c r="R1227" s="20">
        <f>INT(SUM(R1228:R1270))</f>
        <v>0</v>
      </c>
      <c r="S1227" s="20">
        <f>INT(SUM(S1228:S1270))</f>
        <v>0</v>
      </c>
      <c r="T1227" s="20">
        <f>INT(SUM(T1228:T1270))</f>
        <v>13797</v>
      </c>
      <c r="U1227" s="21">
        <f>INT(SUM(U1228:U1270))</f>
        <v>0</v>
      </c>
      <c r="V1227" s="22">
        <f>INT(SUM(V1228:V1270))</f>
        <v>0</v>
      </c>
      <c r="W1227" s="23"/>
    </row>
    <row r="1228" spans="1:26" customFormat="1" ht="15.6" hidden="1" customHeight="1" thickTop="1">
      <c r="A1228" s="33"/>
      <c r="B1228" s="25"/>
      <c r="C1228" s="25"/>
      <c r="D1228" s="25"/>
      <c r="E1228" s="32"/>
      <c r="F1228" s="32"/>
      <c r="G1228" s="34"/>
      <c r="J1228" s="34"/>
      <c r="M1228" s="25"/>
      <c r="N1228" s="25"/>
      <c r="O1228" s="25"/>
      <c r="P1228" s="25"/>
      <c r="Q1228" s="26"/>
      <c r="R1228" s="27"/>
      <c r="S1228" s="27"/>
      <c r="T1228" s="27"/>
      <c r="U1228" s="28"/>
      <c r="V1228" s="29"/>
      <c r="W1228" s="30"/>
      <c r="X1228" s="25" t="s">
        <v>267</v>
      </c>
      <c r="Y1228" s="25" t="s">
        <v>472</v>
      </c>
      <c r="Z1228" s="25" t="s">
        <v>473</v>
      </c>
    </row>
    <row r="1229" spans="1:26" customFormat="1" ht="15.6" hidden="1" customHeight="1">
      <c r="A1229" s="24"/>
      <c r="B1229" s="25"/>
      <c r="C1229" s="25"/>
      <c r="D1229" s="32" t="s">
        <v>222</v>
      </c>
      <c r="E1229" s="892" t="s">
        <v>463</v>
      </c>
      <c r="F1229" s="892"/>
      <c r="G1229" s="25"/>
      <c r="H1229" s="25"/>
      <c r="I1229" s="25"/>
      <c r="J1229" s="25"/>
      <c r="K1229" s="25"/>
      <c r="L1229" s="25"/>
      <c r="M1229" s="25"/>
      <c r="N1229" s="25"/>
      <c r="O1229" s="25"/>
      <c r="P1229" s="25"/>
      <c r="Q1229" s="26"/>
      <c r="R1229" s="27"/>
      <c r="S1229" s="27"/>
      <c r="T1229" s="27"/>
      <c r="U1229" s="28"/>
      <c r="V1229" s="29"/>
      <c r="W1229" s="30"/>
      <c r="X1229" s="25" t="s">
        <v>463</v>
      </c>
      <c r="Y1229">
        <v>0.14000000000000001</v>
      </c>
      <c r="Z1229">
        <v>0.11</v>
      </c>
    </row>
    <row r="1230" spans="1:26" customFormat="1" ht="15.6" hidden="1" customHeight="1">
      <c r="A1230" s="24"/>
      <c r="B1230" s="25"/>
      <c r="D1230" s="32" t="s">
        <v>474</v>
      </c>
      <c r="E1230" s="892" t="s">
        <v>473</v>
      </c>
      <c r="F1230" s="892"/>
      <c r="G1230" s="25"/>
      <c r="H1230" s="25"/>
      <c r="I1230" s="25"/>
      <c r="J1230" s="25"/>
      <c r="K1230" s="25"/>
      <c r="L1230" s="25"/>
      <c r="M1230" s="25"/>
      <c r="N1230" s="25"/>
      <c r="O1230" s="25"/>
      <c r="P1230" s="25"/>
      <c r="Q1230" s="26"/>
      <c r="R1230" s="27"/>
      <c r="S1230" s="27"/>
      <c r="T1230" s="27"/>
      <c r="U1230" s="28"/>
      <c r="V1230" s="29"/>
      <c r="W1230" s="30"/>
      <c r="X1230" s="25" t="s">
        <v>243</v>
      </c>
      <c r="Y1230">
        <v>0.25</v>
      </c>
      <c r="Z1230">
        <v>0.19</v>
      </c>
    </row>
    <row r="1231" spans="1:26" customFormat="1" ht="15.6" hidden="1" customHeight="1">
      <c r="A1231" s="24"/>
      <c r="B1231" s="25"/>
      <c r="C1231" s="25"/>
      <c r="D1231" s="25"/>
      <c r="E1231" s="25"/>
      <c r="F1231" s="25"/>
      <c r="G1231" s="25"/>
      <c r="L1231" s="25"/>
      <c r="M1231" s="25"/>
      <c r="N1231" s="25"/>
      <c r="O1231" s="25"/>
      <c r="P1231" s="25"/>
      <c r="Q1231" s="26"/>
      <c r="R1231" s="27"/>
      <c r="S1231" s="27"/>
      <c r="T1231" s="27"/>
      <c r="U1231" s="28"/>
      <c r="V1231" s="29"/>
      <c r="W1231" s="30"/>
      <c r="X1231" s="25"/>
    </row>
    <row r="1232" spans="1:26" customFormat="1" ht="15.6" hidden="1" customHeight="1">
      <c r="A1232" s="33"/>
      <c r="B1232" s="25" t="s">
        <v>199</v>
      </c>
      <c r="C1232" s="25"/>
      <c r="D1232" s="25"/>
      <c r="E1232" s="893">
        <v>125427</v>
      </c>
      <c r="F1232" s="893"/>
      <c r="G1232" s="893"/>
      <c r="H1232" s="34" t="s">
        <v>228</v>
      </c>
      <c r="I1232" s="891">
        <f>INDEX(X1228:Z1230, MATCH(E1229,X1228:X1230,), MATCH(E1230,X1228:Z1228,))</f>
        <v>0.11</v>
      </c>
      <c r="J1232" s="891"/>
      <c r="K1232" t="s">
        <v>16</v>
      </c>
      <c r="L1232" s="25"/>
      <c r="M1232" s="25"/>
      <c r="N1232" s="25"/>
      <c r="O1232" s="25"/>
      <c r="P1232" s="25"/>
      <c r="Q1232" s="26">
        <f>SUM(R1232:V1232)</f>
        <v>13797</v>
      </c>
      <c r="R1232" s="27"/>
      <c r="S1232" s="27"/>
      <c r="T1232" s="27">
        <f>ROUND(I1232*E1232,1)</f>
        <v>13797</v>
      </c>
      <c r="U1232" s="28"/>
      <c r="V1232" s="29"/>
      <c r="W1232" s="30"/>
      <c r="X1232" s="25"/>
    </row>
    <row r="1233" spans="1:23" customFormat="1" ht="15.6" hidden="1" customHeight="1">
      <c r="A1233" s="33"/>
      <c r="B1233" s="25"/>
      <c r="C1233" s="25"/>
      <c r="D1233" s="25"/>
      <c r="E1233" s="32"/>
      <c r="M1233" s="25"/>
      <c r="N1233" s="25"/>
      <c r="O1233" s="25"/>
      <c r="P1233" s="25"/>
      <c r="Q1233" s="26"/>
      <c r="R1233" s="27"/>
      <c r="S1233" s="27"/>
      <c r="T1233" s="27"/>
      <c r="U1233" s="28"/>
      <c r="V1233" s="29"/>
      <c r="W1233" s="30"/>
    </row>
    <row r="1234" spans="1:23" customFormat="1" ht="15.6" hidden="1" customHeight="1">
      <c r="A1234" s="33"/>
      <c r="B1234" s="25"/>
      <c r="C1234" s="25"/>
      <c r="D1234" s="25"/>
      <c r="E1234" s="25"/>
      <c r="F1234" s="25"/>
      <c r="G1234" s="25"/>
      <c r="J1234" s="34"/>
      <c r="M1234" s="25"/>
      <c r="N1234" s="25"/>
      <c r="O1234" s="25"/>
      <c r="P1234" s="25"/>
      <c r="Q1234" s="26"/>
      <c r="R1234" s="27"/>
      <c r="S1234" s="27"/>
      <c r="T1234" s="27"/>
      <c r="U1234" s="28"/>
      <c r="V1234" s="29"/>
      <c r="W1234" s="30"/>
    </row>
    <row r="1235" spans="1:23" customFormat="1" ht="15.6" hidden="1" customHeight="1">
      <c r="A1235" s="33"/>
      <c r="B1235" s="25"/>
      <c r="C1235" s="25"/>
      <c r="D1235" s="25"/>
      <c r="E1235" s="25"/>
      <c r="F1235" s="25"/>
      <c r="G1235" s="25"/>
      <c r="J1235" s="34"/>
      <c r="M1235" s="25"/>
      <c r="N1235" s="25"/>
      <c r="O1235" s="25"/>
      <c r="P1235" s="25"/>
      <c r="Q1235" s="26"/>
      <c r="R1235" s="27"/>
      <c r="S1235" s="27"/>
      <c r="T1235" s="27"/>
      <c r="U1235" s="28"/>
      <c r="V1235" s="29"/>
      <c r="W1235" s="30"/>
    </row>
    <row r="1236" spans="1:23" customFormat="1" ht="15.6" hidden="1" customHeight="1">
      <c r="A1236" s="33"/>
      <c r="B1236" s="25"/>
      <c r="C1236" s="25"/>
      <c r="D1236" s="25"/>
      <c r="E1236" s="25"/>
      <c r="F1236" s="25"/>
      <c r="G1236" s="25"/>
      <c r="J1236" s="34"/>
      <c r="M1236" s="25"/>
      <c r="N1236" s="25"/>
      <c r="O1236" s="25"/>
      <c r="P1236" s="25"/>
      <c r="Q1236" s="26"/>
      <c r="R1236" s="27"/>
      <c r="S1236" s="27"/>
      <c r="T1236" s="27"/>
      <c r="U1236" s="28"/>
      <c r="V1236" s="29"/>
      <c r="W1236" s="30"/>
    </row>
    <row r="1237" spans="1:23" customFormat="1" ht="15.6" hidden="1" customHeight="1">
      <c r="A1237" s="33"/>
      <c r="B1237" s="25"/>
      <c r="C1237" s="25"/>
      <c r="D1237" s="25"/>
      <c r="E1237" s="32"/>
      <c r="F1237" s="32"/>
      <c r="G1237" s="34"/>
      <c r="J1237" s="34"/>
      <c r="M1237" s="25"/>
      <c r="N1237" s="25"/>
      <c r="O1237" s="25"/>
      <c r="P1237" s="25"/>
      <c r="Q1237" s="26"/>
      <c r="R1237" s="27"/>
      <c r="S1237" s="27"/>
      <c r="T1237" s="27"/>
      <c r="U1237" s="28"/>
      <c r="V1237" s="29"/>
      <c r="W1237" s="30"/>
    </row>
    <row r="1238" spans="1:23" customFormat="1" ht="15.6" hidden="1" customHeight="1">
      <c r="A1238" s="33"/>
      <c r="B1238" s="25"/>
      <c r="C1238" s="25"/>
      <c r="D1238" s="25"/>
      <c r="E1238" s="32"/>
      <c r="F1238" s="32"/>
      <c r="G1238" s="34"/>
      <c r="J1238" s="34"/>
      <c r="M1238" s="25"/>
      <c r="N1238" s="25"/>
      <c r="O1238" s="25"/>
      <c r="P1238" s="25"/>
      <c r="Q1238" s="26"/>
      <c r="R1238" s="27"/>
      <c r="S1238" s="27"/>
      <c r="T1238" s="27"/>
      <c r="U1238" s="28"/>
      <c r="V1238" s="29"/>
      <c r="W1238" s="30"/>
    </row>
    <row r="1239" spans="1:23" customFormat="1" ht="15.6" hidden="1" customHeight="1">
      <c r="A1239" s="33"/>
      <c r="B1239" s="25"/>
      <c r="C1239" s="25"/>
      <c r="D1239" s="25"/>
      <c r="E1239" s="32"/>
      <c r="F1239" s="32"/>
      <c r="G1239" s="34"/>
      <c r="J1239" s="34"/>
      <c r="M1239" s="25"/>
      <c r="N1239" s="25"/>
      <c r="O1239" s="25"/>
      <c r="P1239" s="25"/>
      <c r="Q1239" s="26"/>
      <c r="R1239" s="27"/>
      <c r="S1239" s="27"/>
      <c r="T1239" s="27"/>
      <c r="U1239" s="28"/>
      <c r="V1239" s="29"/>
      <c r="W1239" s="30"/>
    </row>
    <row r="1240" spans="1:23" customFormat="1" ht="15.6" hidden="1" customHeight="1">
      <c r="A1240" s="33"/>
      <c r="B1240" s="25"/>
      <c r="C1240" s="25"/>
      <c r="D1240" s="25"/>
      <c r="E1240" s="32"/>
      <c r="F1240" s="32"/>
      <c r="G1240" s="34"/>
      <c r="J1240" s="34"/>
      <c r="M1240" s="25"/>
      <c r="N1240" s="25"/>
      <c r="O1240" s="25"/>
      <c r="P1240" s="25"/>
      <c r="Q1240" s="26"/>
      <c r="R1240" s="27"/>
      <c r="S1240" s="27"/>
      <c r="T1240" s="27"/>
      <c r="U1240" s="28"/>
      <c r="V1240" s="29"/>
      <c r="W1240" s="30"/>
    </row>
    <row r="1241" spans="1:23" customFormat="1" ht="15.6" hidden="1" customHeight="1">
      <c r="A1241" s="33"/>
      <c r="B1241" s="25"/>
      <c r="C1241" s="25"/>
      <c r="D1241" s="25"/>
      <c r="E1241" s="32"/>
      <c r="F1241" s="32"/>
      <c r="G1241" s="34"/>
      <c r="J1241" s="34"/>
      <c r="M1241" s="25"/>
      <c r="N1241" s="25"/>
      <c r="O1241" s="25"/>
      <c r="P1241" s="25"/>
      <c r="Q1241" s="26"/>
      <c r="R1241" s="27"/>
      <c r="S1241" s="27"/>
      <c r="T1241" s="27"/>
      <c r="U1241" s="28"/>
      <c r="V1241" s="29"/>
      <c r="W1241" s="30"/>
    </row>
    <row r="1242" spans="1:23" customFormat="1" ht="15.6" hidden="1" customHeight="1">
      <c r="A1242" s="33"/>
      <c r="B1242" s="25"/>
      <c r="C1242" s="25"/>
      <c r="D1242" s="25"/>
      <c r="E1242" s="32"/>
      <c r="F1242" s="32"/>
      <c r="G1242" s="34"/>
      <c r="J1242" s="34"/>
      <c r="M1242" s="25"/>
      <c r="N1242" s="25"/>
      <c r="O1242" s="25"/>
      <c r="P1242" s="25"/>
      <c r="Q1242" s="26"/>
      <c r="R1242" s="27"/>
      <c r="S1242" s="27"/>
      <c r="T1242" s="27"/>
      <c r="U1242" s="28"/>
      <c r="V1242" s="29"/>
      <c r="W1242" s="30"/>
    </row>
    <row r="1243" spans="1:23" customFormat="1" ht="15.6" hidden="1" customHeight="1">
      <c r="A1243" s="33"/>
      <c r="B1243" s="25"/>
      <c r="C1243" s="25"/>
      <c r="D1243" s="25"/>
      <c r="E1243" s="32"/>
      <c r="F1243" s="32"/>
      <c r="G1243" s="34"/>
      <c r="J1243" s="34"/>
      <c r="M1243" s="25"/>
      <c r="N1243" s="25"/>
      <c r="O1243" s="25"/>
      <c r="P1243" s="25"/>
      <c r="Q1243" s="26"/>
      <c r="R1243" s="27"/>
      <c r="S1243" s="27"/>
      <c r="T1243" s="27"/>
      <c r="U1243" s="28"/>
      <c r="V1243" s="29"/>
      <c r="W1243" s="30"/>
    </row>
    <row r="1244" spans="1:23" customFormat="1" ht="15.6" hidden="1" customHeight="1">
      <c r="A1244" s="33"/>
      <c r="B1244" s="25"/>
      <c r="C1244" s="25"/>
      <c r="D1244" s="25"/>
      <c r="E1244" s="32"/>
      <c r="F1244" s="32"/>
      <c r="G1244" s="34"/>
      <c r="J1244" s="34"/>
      <c r="M1244" s="25"/>
      <c r="N1244" s="25"/>
      <c r="O1244" s="25"/>
      <c r="P1244" s="25"/>
      <c r="Q1244" s="26"/>
      <c r="R1244" s="27"/>
      <c r="S1244" s="27"/>
      <c r="T1244" s="27"/>
      <c r="U1244" s="28"/>
      <c r="V1244" s="29"/>
      <c r="W1244" s="30"/>
    </row>
    <row r="1245" spans="1:23" customFormat="1" ht="15.6" hidden="1" customHeight="1">
      <c r="A1245" s="33"/>
      <c r="B1245" s="25"/>
      <c r="C1245" s="25"/>
      <c r="D1245" s="25"/>
      <c r="E1245" s="32"/>
      <c r="F1245" s="32"/>
      <c r="G1245" s="34"/>
      <c r="J1245" s="34"/>
      <c r="M1245" s="25"/>
      <c r="N1245" s="25"/>
      <c r="O1245" s="25"/>
      <c r="P1245" s="25"/>
      <c r="Q1245" s="26"/>
      <c r="R1245" s="27"/>
      <c r="S1245" s="27"/>
      <c r="T1245" s="27"/>
      <c r="U1245" s="28"/>
      <c r="V1245" s="29"/>
      <c r="W1245" s="30"/>
    </row>
    <row r="1246" spans="1:23" customFormat="1" ht="15.6" hidden="1" customHeight="1">
      <c r="A1246" s="33"/>
      <c r="B1246" s="25"/>
      <c r="C1246" s="25"/>
      <c r="D1246" s="25"/>
      <c r="E1246" s="32"/>
      <c r="F1246" s="32"/>
      <c r="G1246" s="34"/>
      <c r="J1246" s="34"/>
      <c r="M1246" s="25"/>
      <c r="N1246" s="25"/>
      <c r="O1246" s="25"/>
      <c r="P1246" s="25"/>
      <c r="Q1246" s="26"/>
      <c r="R1246" s="27"/>
      <c r="S1246" s="27"/>
      <c r="T1246" s="27"/>
      <c r="U1246" s="28"/>
      <c r="V1246" s="29"/>
      <c r="W1246" s="30"/>
    </row>
    <row r="1247" spans="1:23" customFormat="1" ht="15.6" hidden="1" customHeight="1">
      <c r="A1247" s="33"/>
      <c r="B1247" s="25"/>
      <c r="C1247" s="25"/>
      <c r="D1247" s="25"/>
      <c r="E1247" s="32"/>
      <c r="F1247" s="32"/>
      <c r="G1247" s="34"/>
      <c r="J1247" s="34"/>
      <c r="M1247" s="25"/>
      <c r="N1247" s="25"/>
      <c r="O1247" s="25"/>
      <c r="P1247" s="25"/>
      <c r="Q1247" s="26"/>
      <c r="R1247" s="27"/>
      <c r="S1247" s="27"/>
      <c r="T1247" s="27"/>
      <c r="U1247" s="28"/>
      <c r="V1247" s="29"/>
      <c r="W1247" s="30"/>
    </row>
    <row r="1248" spans="1:23" customFormat="1" ht="15.6" hidden="1" customHeight="1">
      <c r="A1248" s="33"/>
      <c r="B1248" s="25"/>
      <c r="C1248" s="25"/>
      <c r="D1248" s="25"/>
      <c r="E1248" s="32"/>
      <c r="F1248" s="32"/>
      <c r="G1248" s="34"/>
      <c r="J1248" s="34"/>
      <c r="M1248" s="25"/>
      <c r="N1248" s="25"/>
      <c r="O1248" s="25"/>
      <c r="P1248" s="25"/>
      <c r="Q1248" s="26"/>
      <c r="R1248" s="27"/>
      <c r="S1248" s="27"/>
      <c r="T1248" s="27"/>
      <c r="U1248" s="28"/>
      <c r="V1248" s="29"/>
      <c r="W1248" s="30"/>
    </row>
    <row r="1249" spans="1:23" customFormat="1" ht="15.6" hidden="1" customHeight="1">
      <c r="A1249" s="33"/>
      <c r="B1249" s="25"/>
      <c r="C1249" s="25"/>
      <c r="D1249" s="25"/>
      <c r="E1249" s="32"/>
      <c r="F1249" s="32"/>
      <c r="G1249" s="34"/>
      <c r="J1249" s="34"/>
      <c r="M1249" s="25"/>
      <c r="N1249" s="25"/>
      <c r="O1249" s="25"/>
      <c r="P1249" s="25"/>
      <c r="Q1249" s="26"/>
      <c r="R1249" s="27"/>
      <c r="S1249" s="27"/>
      <c r="T1249" s="27"/>
      <c r="U1249" s="28"/>
      <c r="V1249" s="29"/>
      <c r="W1249" s="30"/>
    </row>
    <row r="1250" spans="1:23" customFormat="1" ht="15.6" hidden="1" customHeight="1">
      <c r="A1250" s="33"/>
      <c r="B1250" s="25"/>
      <c r="C1250" s="25"/>
      <c r="D1250" s="25"/>
      <c r="E1250" s="32"/>
      <c r="F1250" s="32"/>
      <c r="G1250" s="34"/>
      <c r="J1250" s="34"/>
      <c r="M1250" s="25"/>
      <c r="N1250" s="25"/>
      <c r="O1250" s="25"/>
      <c r="P1250" s="25"/>
      <c r="Q1250" s="26"/>
      <c r="R1250" s="27"/>
      <c r="S1250" s="27"/>
      <c r="T1250" s="27"/>
      <c r="U1250" s="28"/>
      <c r="V1250" s="29"/>
      <c r="W1250" s="30"/>
    </row>
    <row r="1251" spans="1:23" customFormat="1" ht="15.6" hidden="1" customHeight="1">
      <c r="A1251" s="33"/>
      <c r="B1251" s="25"/>
      <c r="C1251" s="25"/>
      <c r="D1251" s="25"/>
      <c r="E1251" s="32"/>
      <c r="F1251" s="32"/>
      <c r="G1251" s="34"/>
      <c r="J1251" s="34"/>
      <c r="M1251" s="25"/>
      <c r="N1251" s="25"/>
      <c r="O1251" s="25"/>
      <c r="P1251" s="25"/>
      <c r="Q1251" s="26"/>
      <c r="R1251" s="27"/>
      <c r="S1251" s="27"/>
      <c r="T1251" s="27"/>
      <c r="U1251" s="28"/>
      <c r="V1251" s="29"/>
      <c r="W1251" s="30"/>
    </row>
    <row r="1252" spans="1:23" customFormat="1" ht="15.6" hidden="1" customHeight="1">
      <c r="A1252" s="33"/>
      <c r="B1252" s="25"/>
      <c r="C1252" s="25"/>
      <c r="D1252" s="25"/>
      <c r="E1252" s="32"/>
      <c r="F1252" s="32"/>
      <c r="G1252" s="34"/>
      <c r="J1252" s="34"/>
      <c r="M1252" s="25"/>
      <c r="N1252" s="25"/>
      <c r="O1252" s="25"/>
      <c r="P1252" s="25"/>
      <c r="Q1252" s="26"/>
      <c r="R1252" s="27"/>
      <c r="S1252" s="27"/>
      <c r="T1252" s="27"/>
      <c r="U1252" s="28"/>
      <c r="V1252" s="29"/>
      <c r="W1252" s="30"/>
    </row>
    <row r="1253" spans="1:23" customFormat="1" ht="15.6" hidden="1" customHeight="1">
      <c r="A1253" s="33"/>
      <c r="B1253" s="25"/>
      <c r="C1253" s="25"/>
      <c r="D1253" s="25"/>
      <c r="E1253" s="32"/>
      <c r="F1253" s="32"/>
      <c r="G1253" s="34"/>
      <c r="J1253" s="34"/>
      <c r="M1253" s="25"/>
      <c r="N1253" s="25"/>
      <c r="O1253" s="25"/>
      <c r="P1253" s="25"/>
      <c r="Q1253" s="26"/>
      <c r="R1253" s="27"/>
      <c r="S1253" s="27"/>
      <c r="T1253" s="27"/>
      <c r="U1253" s="28"/>
      <c r="V1253" s="29"/>
      <c r="W1253" s="30"/>
    </row>
    <row r="1254" spans="1:23" customFormat="1" ht="15.6" hidden="1" customHeight="1">
      <c r="A1254" s="33"/>
      <c r="B1254" s="25"/>
      <c r="C1254" s="25"/>
      <c r="D1254" s="25"/>
      <c r="E1254" s="32"/>
      <c r="F1254" s="32"/>
      <c r="G1254" s="34"/>
      <c r="J1254" s="34"/>
      <c r="M1254" s="25"/>
      <c r="N1254" s="25"/>
      <c r="O1254" s="25"/>
      <c r="P1254" s="25"/>
      <c r="Q1254" s="26"/>
      <c r="R1254" s="27"/>
      <c r="S1254" s="27"/>
      <c r="T1254" s="27"/>
      <c r="U1254" s="28"/>
      <c r="V1254" s="29"/>
      <c r="W1254" s="30"/>
    </row>
    <row r="1255" spans="1:23" customFormat="1" ht="15.6" hidden="1" customHeight="1">
      <c r="A1255" s="33"/>
      <c r="B1255" s="25"/>
      <c r="C1255" s="25"/>
      <c r="D1255" s="25"/>
      <c r="E1255" s="32"/>
      <c r="F1255" s="32"/>
      <c r="G1255" s="34"/>
      <c r="J1255" s="34"/>
      <c r="M1255" s="25"/>
      <c r="N1255" s="25"/>
      <c r="O1255" s="25"/>
      <c r="P1255" s="25"/>
      <c r="Q1255" s="26"/>
      <c r="R1255" s="27"/>
      <c r="S1255" s="27"/>
      <c r="T1255" s="27"/>
      <c r="U1255" s="28"/>
      <c r="V1255" s="29"/>
      <c r="W1255" s="30"/>
    </row>
    <row r="1256" spans="1:23" customFormat="1" ht="15.6" hidden="1" customHeight="1">
      <c r="A1256" s="33"/>
      <c r="B1256" s="25"/>
      <c r="C1256" s="25"/>
      <c r="D1256" s="25"/>
      <c r="E1256" s="32"/>
      <c r="F1256" s="32"/>
      <c r="G1256" s="34"/>
      <c r="J1256" s="34"/>
      <c r="M1256" s="25"/>
      <c r="N1256" s="25"/>
      <c r="O1256" s="25"/>
      <c r="P1256" s="25"/>
      <c r="Q1256" s="26"/>
      <c r="R1256" s="27"/>
      <c r="S1256" s="27"/>
      <c r="T1256" s="27"/>
      <c r="U1256" s="28"/>
      <c r="V1256" s="29"/>
      <c r="W1256" s="30"/>
    </row>
    <row r="1257" spans="1:23" customFormat="1" ht="15.6" hidden="1" customHeight="1">
      <c r="A1257" s="33"/>
      <c r="B1257" s="25"/>
      <c r="C1257" s="25"/>
      <c r="D1257" s="25"/>
      <c r="E1257" s="32"/>
      <c r="F1257" s="32"/>
      <c r="G1257" s="34"/>
      <c r="J1257" s="34"/>
      <c r="M1257" s="25"/>
      <c r="N1257" s="25"/>
      <c r="O1257" s="25"/>
      <c r="P1257" s="25"/>
      <c r="Q1257" s="26"/>
      <c r="R1257" s="27"/>
      <c r="S1257" s="27"/>
      <c r="T1257" s="27"/>
      <c r="U1257" s="28"/>
      <c r="V1257" s="29"/>
      <c r="W1257" s="30"/>
    </row>
    <row r="1258" spans="1:23" customFormat="1" ht="15.6" hidden="1" customHeight="1">
      <c r="A1258" s="33"/>
      <c r="B1258" s="25"/>
      <c r="C1258" s="25"/>
      <c r="D1258" s="25"/>
      <c r="E1258" s="32"/>
      <c r="F1258" s="32"/>
      <c r="G1258" s="34"/>
      <c r="J1258" s="34"/>
      <c r="M1258" s="25"/>
      <c r="N1258" s="25"/>
      <c r="O1258" s="25"/>
      <c r="P1258" s="25"/>
      <c r="Q1258" s="26"/>
      <c r="R1258" s="27"/>
      <c r="S1258" s="27"/>
      <c r="T1258" s="27"/>
      <c r="U1258" s="28"/>
      <c r="V1258" s="29"/>
      <c r="W1258" s="30"/>
    </row>
    <row r="1259" spans="1:23" customFormat="1" ht="15.6" hidden="1" customHeight="1">
      <c r="A1259" s="33"/>
      <c r="B1259" s="25"/>
      <c r="C1259" s="25"/>
      <c r="D1259" s="25"/>
      <c r="E1259" s="32"/>
      <c r="F1259" s="32"/>
      <c r="G1259" s="34"/>
      <c r="J1259" s="34"/>
      <c r="M1259" s="25"/>
      <c r="N1259" s="25"/>
      <c r="O1259" s="25"/>
      <c r="P1259" s="25"/>
      <c r="Q1259" s="26"/>
      <c r="R1259" s="27"/>
      <c r="S1259" s="27"/>
      <c r="T1259" s="27"/>
      <c r="U1259" s="28"/>
      <c r="V1259" s="29"/>
      <c r="W1259" s="30"/>
    </row>
    <row r="1260" spans="1:23" customFormat="1" ht="15.6" hidden="1" customHeight="1">
      <c r="A1260" s="33"/>
      <c r="B1260" s="25"/>
      <c r="C1260" s="25"/>
      <c r="D1260" s="25"/>
      <c r="E1260" s="32"/>
      <c r="F1260" s="32"/>
      <c r="G1260" s="34"/>
      <c r="J1260" s="34"/>
      <c r="M1260" s="25"/>
      <c r="N1260" s="25"/>
      <c r="O1260" s="25"/>
      <c r="P1260" s="25"/>
      <c r="Q1260" s="26"/>
      <c r="R1260" s="27"/>
      <c r="S1260" s="27"/>
      <c r="T1260" s="27"/>
      <c r="U1260" s="28"/>
      <c r="V1260" s="29"/>
      <c r="W1260" s="30"/>
    </row>
    <row r="1261" spans="1:23" customFormat="1" ht="15.6" hidden="1" customHeight="1">
      <c r="A1261" s="33"/>
      <c r="B1261" s="25"/>
      <c r="C1261" s="25"/>
      <c r="D1261" s="25"/>
      <c r="E1261" s="32"/>
      <c r="F1261" s="32"/>
      <c r="G1261" s="34"/>
      <c r="J1261" s="34"/>
      <c r="M1261" s="25"/>
      <c r="N1261" s="25"/>
      <c r="O1261" s="25"/>
      <c r="P1261" s="25"/>
      <c r="Q1261" s="26"/>
      <c r="R1261" s="27"/>
      <c r="S1261" s="27"/>
      <c r="T1261" s="27"/>
      <c r="U1261" s="28"/>
      <c r="V1261" s="29"/>
      <c r="W1261" s="30"/>
    </row>
    <row r="1262" spans="1:23" customFormat="1" ht="15.6" hidden="1" customHeight="1">
      <c r="A1262" s="33"/>
      <c r="B1262" s="25"/>
      <c r="C1262" s="25"/>
      <c r="D1262" s="25"/>
      <c r="E1262" s="32"/>
      <c r="F1262" s="32"/>
      <c r="G1262" s="34"/>
      <c r="J1262" s="34"/>
      <c r="M1262" s="25"/>
      <c r="N1262" s="25"/>
      <c r="O1262" s="25"/>
      <c r="P1262" s="25"/>
      <c r="Q1262" s="26"/>
      <c r="R1262" s="27"/>
      <c r="S1262" s="27"/>
      <c r="T1262" s="27"/>
      <c r="U1262" s="28"/>
      <c r="V1262" s="29"/>
      <c r="W1262" s="30"/>
    </row>
    <row r="1263" spans="1:23" customFormat="1" ht="15.6" hidden="1" customHeight="1">
      <c r="A1263" s="33"/>
      <c r="B1263" s="25"/>
      <c r="C1263" s="25"/>
      <c r="D1263" s="25"/>
      <c r="E1263" s="32"/>
      <c r="F1263" s="32"/>
      <c r="G1263" s="34"/>
      <c r="J1263" s="34"/>
      <c r="M1263" s="25"/>
      <c r="N1263" s="25"/>
      <c r="O1263" s="25"/>
      <c r="P1263" s="25"/>
      <c r="Q1263" s="26"/>
      <c r="R1263" s="27"/>
      <c r="S1263" s="27"/>
      <c r="T1263" s="27"/>
      <c r="U1263" s="28"/>
      <c r="V1263" s="29"/>
      <c r="W1263" s="30"/>
    </row>
    <row r="1264" spans="1:23" customFormat="1" ht="15.6" hidden="1" customHeight="1">
      <c r="A1264" s="33"/>
      <c r="B1264" s="25"/>
      <c r="C1264" s="25"/>
      <c r="D1264" s="25"/>
      <c r="E1264" s="32"/>
      <c r="F1264" s="32"/>
      <c r="G1264" s="34"/>
      <c r="J1264" s="34"/>
      <c r="M1264" s="25"/>
      <c r="N1264" s="25"/>
      <c r="O1264" s="25"/>
      <c r="P1264" s="25"/>
      <c r="Q1264" s="26"/>
      <c r="R1264" s="27"/>
      <c r="S1264" s="27"/>
      <c r="T1264" s="27"/>
      <c r="U1264" s="28"/>
      <c r="V1264" s="29"/>
      <c r="W1264" s="30"/>
    </row>
    <row r="1265" spans="1:26" customFormat="1" ht="15.6" hidden="1" customHeight="1">
      <c r="A1265" s="33"/>
      <c r="B1265" s="25"/>
      <c r="C1265" s="25"/>
      <c r="D1265" s="25"/>
      <c r="E1265" s="32"/>
      <c r="F1265" s="32"/>
      <c r="G1265" s="34"/>
      <c r="J1265" s="34"/>
      <c r="M1265" s="25"/>
      <c r="N1265" s="25"/>
      <c r="O1265" s="25"/>
      <c r="P1265" s="25"/>
      <c r="Q1265" s="26"/>
      <c r="R1265" s="27"/>
      <c r="S1265" s="27"/>
      <c r="T1265" s="27"/>
      <c r="U1265" s="28"/>
      <c r="V1265" s="29"/>
      <c r="W1265" s="30"/>
    </row>
    <row r="1266" spans="1:26" customFormat="1" ht="15.6" hidden="1" customHeight="1">
      <c r="A1266" s="33"/>
      <c r="B1266" s="25"/>
      <c r="C1266" s="25"/>
      <c r="D1266" s="25"/>
      <c r="E1266" s="32"/>
      <c r="F1266" s="32"/>
      <c r="G1266" s="34"/>
      <c r="J1266" s="34"/>
      <c r="M1266" s="25"/>
      <c r="N1266" s="25"/>
      <c r="O1266" s="25"/>
      <c r="P1266" s="25"/>
      <c r="Q1266" s="26"/>
      <c r="R1266" s="27"/>
      <c r="S1266" s="27"/>
      <c r="T1266" s="27"/>
      <c r="U1266" s="28"/>
      <c r="V1266" s="29"/>
      <c r="W1266" s="30"/>
    </row>
    <row r="1267" spans="1:26" customFormat="1" ht="15.6" hidden="1" customHeight="1">
      <c r="A1267" s="33"/>
      <c r="B1267" s="25"/>
      <c r="C1267" s="25"/>
      <c r="D1267" s="25"/>
      <c r="E1267" s="32"/>
      <c r="F1267" s="32"/>
      <c r="G1267" s="34"/>
      <c r="J1267" s="34"/>
      <c r="M1267" s="25"/>
      <c r="N1267" s="25"/>
      <c r="O1267" s="25"/>
      <c r="P1267" s="25"/>
      <c r="Q1267" s="26"/>
      <c r="R1267" s="27"/>
      <c r="S1267" s="27"/>
      <c r="T1267" s="27"/>
      <c r="U1267" s="28"/>
      <c r="V1267" s="29"/>
      <c r="W1267" s="30"/>
    </row>
    <row r="1268" spans="1:26" customFormat="1" ht="15.6" hidden="1" customHeight="1">
      <c r="A1268" s="33"/>
      <c r="B1268" s="25"/>
      <c r="C1268" s="25"/>
      <c r="D1268" s="25"/>
      <c r="E1268" s="32"/>
      <c r="F1268" s="32"/>
      <c r="G1268" s="34"/>
      <c r="J1268" s="34"/>
      <c r="M1268" s="25"/>
      <c r="N1268" s="25"/>
      <c r="O1268" s="25"/>
      <c r="P1268" s="25"/>
      <c r="Q1268" s="26"/>
      <c r="R1268" s="27"/>
      <c r="S1268" s="27"/>
      <c r="T1268" s="27"/>
      <c r="U1268" s="28"/>
      <c r="V1268" s="29"/>
      <c r="W1268" s="30"/>
    </row>
    <row r="1269" spans="1:26" customFormat="1" ht="15.6" hidden="1" customHeight="1">
      <c r="A1269" s="33"/>
      <c r="B1269" s="25"/>
      <c r="C1269" s="25"/>
      <c r="D1269" s="25"/>
      <c r="E1269" s="32"/>
      <c r="F1269" s="32"/>
      <c r="G1269" s="34"/>
      <c r="J1269" s="34"/>
      <c r="M1269" s="25"/>
      <c r="N1269" s="25"/>
      <c r="O1269" s="25"/>
      <c r="P1269" s="25"/>
      <c r="Q1269" s="26"/>
      <c r="R1269" s="27"/>
      <c r="S1269" s="27"/>
      <c r="T1269" s="27"/>
      <c r="U1269" s="28"/>
      <c r="V1269" s="29"/>
      <c r="W1269" s="30"/>
    </row>
    <row r="1270" spans="1:26" customFormat="1" ht="15.6" hidden="1" customHeight="1" thickBot="1">
      <c r="A1270" s="54"/>
      <c r="B1270" s="44"/>
      <c r="C1270" s="44"/>
      <c r="D1270" s="44"/>
      <c r="E1270" s="65"/>
      <c r="F1270" s="65"/>
      <c r="G1270" s="66"/>
      <c r="H1270" s="67"/>
      <c r="I1270" s="67"/>
      <c r="J1270" s="66"/>
      <c r="K1270" s="67"/>
      <c r="L1270" s="67"/>
      <c r="M1270" s="44"/>
      <c r="N1270" s="44"/>
      <c r="O1270" s="44"/>
      <c r="P1270" s="44"/>
      <c r="Q1270" s="45"/>
      <c r="R1270" s="46"/>
      <c r="S1270" s="46"/>
      <c r="T1270" s="46"/>
      <c r="U1270" s="47"/>
      <c r="V1270" s="48"/>
      <c r="W1270" s="30"/>
    </row>
    <row r="1271" spans="1:26" customFormat="1" ht="15.6" hidden="1" customHeight="1">
      <c r="A1271" s="10" t="s">
        <v>205</v>
      </c>
      <c r="B1271" s="11"/>
      <c r="C1271" s="11"/>
      <c r="D1271" s="11"/>
      <c r="E1271" s="11"/>
      <c r="F1271" s="11"/>
      <c r="G1271" s="11"/>
      <c r="H1271" s="11"/>
      <c r="I1271" s="11"/>
      <c r="J1271" s="11"/>
      <c r="K1271" s="11"/>
      <c r="L1271" s="11"/>
      <c r="M1271" s="11"/>
      <c r="N1271" s="11"/>
      <c r="O1271" s="11"/>
      <c r="P1271" s="11"/>
      <c r="Q1271" s="12" t="s">
        <v>20</v>
      </c>
      <c r="R1271" s="13" t="s">
        <v>206</v>
      </c>
      <c r="S1271" s="13"/>
      <c r="T1271" s="13" t="s">
        <v>15</v>
      </c>
      <c r="U1271" s="14"/>
      <c r="V1271" s="15" t="s">
        <v>207</v>
      </c>
      <c r="W1271" s="16"/>
    </row>
    <row r="1272" spans="1:26" customFormat="1" ht="15.6" hidden="1" customHeight="1" thickBot="1">
      <c r="A1272" s="18" t="s">
        <v>211</v>
      </c>
      <c r="C1272" t="s">
        <v>471</v>
      </c>
      <c r="H1272" t="s">
        <v>307</v>
      </c>
      <c r="N1272" s="890" t="s">
        <v>475</v>
      </c>
      <c r="O1272" s="890"/>
      <c r="P1272" t="s">
        <v>215</v>
      </c>
      <c r="Q1272" s="19">
        <f>SUM(R1272,T1272,V1272)</f>
        <v>4766</v>
      </c>
      <c r="R1272" s="20">
        <f>INT(SUM(R1273:R1315))</f>
        <v>0</v>
      </c>
      <c r="S1272" s="20">
        <f>INT(SUM(S1273:S1315))</f>
        <v>0</v>
      </c>
      <c r="T1272" s="20">
        <f>INT(SUM(T1273:T1315))</f>
        <v>4766</v>
      </c>
      <c r="U1272" s="21">
        <f>INT(SUM(U1273:U1315))</f>
        <v>0</v>
      </c>
      <c r="V1272" s="22">
        <f>INT(SUM(V1273:V1315))</f>
        <v>0</v>
      </c>
      <c r="W1272" s="23"/>
    </row>
    <row r="1273" spans="1:26" customFormat="1" ht="15.6" hidden="1" customHeight="1" thickTop="1">
      <c r="A1273" s="33"/>
      <c r="B1273" s="25"/>
      <c r="C1273" s="25"/>
      <c r="D1273" s="25"/>
      <c r="E1273" s="32"/>
      <c r="F1273" s="32"/>
      <c r="G1273" s="34"/>
      <c r="J1273" s="34"/>
      <c r="M1273" s="25"/>
      <c r="N1273" s="25"/>
      <c r="O1273" s="25"/>
      <c r="P1273" s="25"/>
      <c r="Q1273" s="26"/>
      <c r="R1273" s="27"/>
      <c r="S1273" s="27"/>
      <c r="T1273" s="27"/>
      <c r="U1273" s="28"/>
      <c r="V1273" s="29"/>
      <c r="W1273" s="30"/>
      <c r="X1273" s="25" t="s">
        <v>267</v>
      </c>
      <c r="Y1273" s="25" t="s">
        <v>472</v>
      </c>
      <c r="Z1273" s="25" t="s">
        <v>473</v>
      </c>
    </row>
    <row r="1274" spans="1:26" customFormat="1" ht="15.6" hidden="1" customHeight="1">
      <c r="A1274" s="24"/>
      <c r="B1274" s="25"/>
      <c r="C1274" s="25"/>
      <c r="D1274" s="32" t="s">
        <v>222</v>
      </c>
      <c r="E1274" s="892" t="s">
        <v>243</v>
      </c>
      <c r="F1274" s="892"/>
      <c r="G1274" s="25"/>
      <c r="H1274" s="25"/>
      <c r="I1274" s="25"/>
      <c r="J1274" s="25"/>
      <c r="K1274" s="25"/>
      <c r="L1274" s="25"/>
      <c r="M1274" s="25"/>
      <c r="N1274" s="25"/>
      <c r="O1274" s="25"/>
      <c r="P1274" s="25"/>
      <c r="Q1274" s="26"/>
      <c r="R1274" s="27"/>
      <c r="S1274" s="27"/>
      <c r="T1274" s="27"/>
      <c r="U1274" s="28"/>
      <c r="V1274" s="29"/>
      <c r="W1274" s="30"/>
      <c r="X1274" s="25" t="s">
        <v>463</v>
      </c>
      <c r="Y1274">
        <v>2.1399999999999999E-2</v>
      </c>
      <c r="Z1274">
        <v>3.3000000000000002E-2</v>
      </c>
    </row>
    <row r="1275" spans="1:26" customFormat="1" ht="15.6" hidden="1" customHeight="1">
      <c r="A1275" s="24"/>
      <c r="B1275" s="25"/>
      <c r="D1275" s="32" t="s">
        <v>474</v>
      </c>
      <c r="E1275" s="892" t="s">
        <v>472</v>
      </c>
      <c r="F1275" s="892"/>
      <c r="G1275" s="25"/>
      <c r="H1275" s="25"/>
      <c r="I1275" s="25"/>
      <c r="J1275" s="25"/>
      <c r="K1275" s="25"/>
      <c r="L1275" s="25"/>
      <c r="M1275" s="25"/>
      <c r="N1275" s="25"/>
      <c r="O1275" s="25"/>
      <c r="P1275" s="25"/>
      <c r="Q1275" s="26"/>
      <c r="R1275" s="27"/>
      <c r="S1275" s="27"/>
      <c r="T1275" s="27"/>
      <c r="U1275" s="28"/>
      <c r="V1275" s="29"/>
      <c r="W1275" s="30"/>
      <c r="X1275" s="25" t="s">
        <v>243</v>
      </c>
      <c r="Y1275">
        <v>3.7999999999999999E-2</v>
      </c>
      <c r="Z1275">
        <v>5.7000000000000002E-2</v>
      </c>
    </row>
    <row r="1276" spans="1:26" customFormat="1" ht="15.6" hidden="1" customHeight="1">
      <c r="A1276" s="24"/>
      <c r="B1276" s="25"/>
      <c r="C1276" s="25"/>
      <c r="D1276" s="25"/>
      <c r="E1276" s="25"/>
      <c r="F1276" s="25"/>
      <c r="G1276" s="25"/>
      <c r="L1276" s="25"/>
      <c r="M1276" s="25"/>
      <c r="N1276" s="25"/>
      <c r="O1276" s="25"/>
      <c r="P1276" s="25"/>
      <c r="Q1276" s="26"/>
      <c r="R1276" s="27"/>
      <c r="S1276" s="27"/>
      <c r="T1276" s="27"/>
      <c r="U1276" s="28"/>
      <c r="V1276" s="29"/>
      <c r="W1276" s="30"/>
      <c r="X1276" s="25"/>
    </row>
    <row r="1277" spans="1:26" customFormat="1" ht="15.6" hidden="1" customHeight="1">
      <c r="A1277" s="33"/>
      <c r="B1277" s="25" t="s">
        <v>199</v>
      </c>
      <c r="C1277" s="25"/>
      <c r="D1277" s="25"/>
      <c r="E1277" s="893">
        <v>125427</v>
      </c>
      <c r="F1277" s="893"/>
      <c r="G1277" s="893"/>
      <c r="H1277" s="34" t="s">
        <v>228</v>
      </c>
      <c r="I1277" s="891">
        <f>INDEX(X1273:Z1275, MATCH(E1274,X1273:X1275,), MATCH(E1275,X1273:Z1273,))</f>
        <v>3.7999999999999999E-2</v>
      </c>
      <c r="J1277" s="891"/>
      <c r="K1277" t="s">
        <v>16</v>
      </c>
      <c r="L1277" s="25"/>
      <c r="M1277" s="25"/>
      <c r="N1277" s="25"/>
      <c r="O1277" s="25"/>
      <c r="P1277" s="25"/>
      <c r="Q1277" s="26">
        <f>SUM(R1277:V1277)</f>
        <v>4766.2</v>
      </c>
      <c r="R1277" s="27"/>
      <c r="S1277" s="27"/>
      <c r="T1277" s="27">
        <f>ROUND(I1277*E1277,1)</f>
        <v>4766.2</v>
      </c>
      <c r="U1277" s="28"/>
      <c r="V1277" s="29"/>
      <c r="W1277" s="30"/>
      <c r="X1277" s="25"/>
    </row>
    <row r="1278" spans="1:26" customFormat="1" ht="15.6" hidden="1" customHeight="1">
      <c r="A1278" s="33"/>
      <c r="B1278" s="25"/>
      <c r="C1278" s="25"/>
      <c r="D1278" s="25"/>
      <c r="E1278" s="32"/>
      <c r="M1278" s="25"/>
      <c r="N1278" s="25"/>
      <c r="O1278" s="25"/>
      <c r="P1278" s="25"/>
      <c r="Q1278" s="26"/>
      <c r="R1278" s="27"/>
      <c r="S1278" s="27"/>
      <c r="T1278" s="27"/>
      <c r="U1278" s="28"/>
      <c r="V1278" s="29"/>
      <c r="W1278" s="30"/>
    </row>
    <row r="1279" spans="1:26" customFormat="1" ht="15.6" hidden="1" customHeight="1">
      <c r="A1279" s="33"/>
      <c r="B1279" s="25"/>
      <c r="C1279" s="25"/>
      <c r="D1279" s="25"/>
      <c r="E1279" s="25"/>
      <c r="F1279" s="25"/>
      <c r="G1279" s="25"/>
      <c r="J1279" s="34"/>
      <c r="M1279" s="25"/>
      <c r="N1279" s="25"/>
      <c r="O1279" s="25"/>
      <c r="P1279" s="25"/>
      <c r="Q1279" s="26"/>
      <c r="R1279" s="27"/>
      <c r="S1279" s="27"/>
      <c r="T1279" s="27"/>
      <c r="U1279" s="28"/>
      <c r="V1279" s="29"/>
      <c r="W1279" s="30"/>
    </row>
    <row r="1280" spans="1:26" customFormat="1" ht="15.6" hidden="1" customHeight="1">
      <c r="A1280" s="33"/>
      <c r="B1280" s="25"/>
      <c r="C1280" s="25"/>
      <c r="D1280" s="25"/>
      <c r="E1280" s="25"/>
      <c r="F1280" s="25"/>
      <c r="G1280" s="25"/>
      <c r="J1280" s="34"/>
      <c r="M1280" s="25"/>
      <c r="N1280" s="25"/>
      <c r="O1280" s="25"/>
      <c r="P1280" s="25"/>
      <c r="Q1280" s="26"/>
      <c r="R1280" s="27"/>
      <c r="S1280" s="27"/>
      <c r="T1280" s="27"/>
      <c r="U1280" s="28"/>
      <c r="V1280" s="29"/>
      <c r="W1280" s="30"/>
    </row>
    <row r="1281" spans="1:23" customFormat="1" ht="15.6" hidden="1" customHeight="1">
      <c r="A1281" s="33"/>
      <c r="B1281" s="25"/>
      <c r="C1281" s="25"/>
      <c r="D1281" s="25"/>
      <c r="E1281" s="25"/>
      <c r="F1281" s="25"/>
      <c r="G1281" s="25"/>
      <c r="J1281" s="34"/>
      <c r="M1281" s="25"/>
      <c r="N1281" s="25"/>
      <c r="O1281" s="25"/>
      <c r="P1281" s="25"/>
      <c r="Q1281" s="26"/>
      <c r="R1281" s="27"/>
      <c r="S1281" s="27"/>
      <c r="T1281" s="27"/>
      <c r="U1281" s="28"/>
      <c r="V1281" s="29"/>
      <c r="W1281" s="30"/>
    </row>
    <row r="1282" spans="1:23" customFormat="1" ht="15.6" hidden="1" customHeight="1">
      <c r="A1282" s="33"/>
      <c r="B1282" s="25"/>
      <c r="C1282" s="25"/>
      <c r="D1282" s="25"/>
      <c r="E1282" s="32"/>
      <c r="F1282" s="32"/>
      <c r="G1282" s="34"/>
      <c r="J1282" s="34"/>
      <c r="M1282" s="25"/>
      <c r="N1282" s="25"/>
      <c r="O1282" s="25"/>
      <c r="P1282" s="25"/>
      <c r="Q1282" s="26"/>
      <c r="R1282" s="27"/>
      <c r="S1282" s="27"/>
      <c r="T1282" s="27"/>
      <c r="U1282" s="28"/>
      <c r="V1282" s="29"/>
      <c r="W1282" s="30"/>
    </row>
    <row r="1283" spans="1:23" customFormat="1" ht="15.6" hidden="1" customHeight="1">
      <c r="A1283" s="33"/>
      <c r="B1283" s="25"/>
      <c r="C1283" s="25"/>
      <c r="D1283" s="25"/>
      <c r="E1283" s="32"/>
      <c r="F1283" s="32"/>
      <c r="G1283" s="34"/>
      <c r="J1283" s="34"/>
      <c r="M1283" s="25"/>
      <c r="N1283" s="25"/>
      <c r="O1283" s="25"/>
      <c r="P1283" s="25"/>
      <c r="Q1283" s="26"/>
      <c r="R1283" s="27"/>
      <c r="S1283" s="27"/>
      <c r="T1283" s="27"/>
      <c r="U1283" s="28"/>
      <c r="V1283" s="29"/>
      <c r="W1283" s="30"/>
    </row>
    <row r="1284" spans="1:23" customFormat="1" ht="15.6" hidden="1" customHeight="1">
      <c r="A1284" s="33"/>
      <c r="B1284" s="25"/>
      <c r="C1284" s="25"/>
      <c r="D1284" s="25"/>
      <c r="E1284" s="32"/>
      <c r="F1284" s="32"/>
      <c r="G1284" s="34"/>
      <c r="J1284" s="34"/>
      <c r="M1284" s="25"/>
      <c r="N1284" s="25"/>
      <c r="O1284" s="25"/>
      <c r="P1284" s="25"/>
      <c r="Q1284" s="26"/>
      <c r="R1284" s="27"/>
      <c r="S1284" s="27"/>
      <c r="T1284" s="27"/>
      <c r="U1284" s="28"/>
      <c r="V1284" s="29"/>
      <c r="W1284" s="30"/>
    </row>
    <row r="1285" spans="1:23" customFormat="1" ht="15.6" hidden="1" customHeight="1">
      <c r="A1285" s="33"/>
      <c r="B1285" s="25"/>
      <c r="C1285" s="25"/>
      <c r="D1285" s="25"/>
      <c r="E1285" s="32"/>
      <c r="F1285" s="32"/>
      <c r="G1285" s="34"/>
      <c r="J1285" s="34"/>
      <c r="M1285" s="25"/>
      <c r="N1285" s="25"/>
      <c r="O1285" s="25"/>
      <c r="P1285" s="25"/>
      <c r="Q1285" s="26"/>
      <c r="R1285" s="27"/>
      <c r="S1285" s="27"/>
      <c r="T1285" s="27"/>
      <c r="U1285" s="28"/>
      <c r="V1285" s="29"/>
      <c r="W1285" s="30"/>
    </row>
    <row r="1286" spans="1:23" customFormat="1" ht="15.6" hidden="1" customHeight="1">
      <c r="A1286" s="33"/>
      <c r="B1286" s="25"/>
      <c r="C1286" s="25"/>
      <c r="D1286" s="25"/>
      <c r="E1286" s="32"/>
      <c r="F1286" s="32"/>
      <c r="G1286" s="34"/>
      <c r="J1286" s="34"/>
      <c r="M1286" s="25"/>
      <c r="N1286" s="25"/>
      <c r="O1286" s="25"/>
      <c r="P1286" s="25"/>
      <c r="Q1286" s="26"/>
      <c r="R1286" s="27"/>
      <c r="S1286" s="27"/>
      <c r="T1286" s="27"/>
      <c r="U1286" s="28"/>
      <c r="V1286" s="29"/>
      <c r="W1286" s="30"/>
    </row>
    <row r="1287" spans="1:23" customFormat="1" ht="15.6" hidden="1" customHeight="1">
      <c r="A1287" s="33"/>
      <c r="B1287" s="25"/>
      <c r="C1287" s="25"/>
      <c r="D1287" s="25"/>
      <c r="E1287" s="32"/>
      <c r="F1287" s="32"/>
      <c r="G1287" s="34"/>
      <c r="J1287" s="34"/>
      <c r="M1287" s="25"/>
      <c r="N1287" s="25"/>
      <c r="O1287" s="25"/>
      <c r="P1287" s="25"/>
      <c r="Q1287" s="26"/>
      <c r="R1287" s="27"/>
      <c r="S1287" s="27"/>
      <c r="T1287" s="27"/>
      <c r="U1287" s="28"/>
      <c r="V1287" s="29"/>
      <c r="W1287" s="30"/>
    </row>
    <row r="1288" spans="1:23" customFormat="1" ht="15.6" hidden="1" customHeight="1">
      <c r="A1288" s="33"/>
      <c r="B1288" s="25"/>
      <c r="C1288" s="25"/>
      <c r="D1288" s="25"/>
      <c r="E1288" s="32"/>
      <c r="F1288" s="32"/>
      <c r="G1288" s="34"/>
      <c r="J1288" s="34"/>
      <c r="M1288" s="25"/>
      <c r="N1288" s="25"/>
      <c r="O1288" s="25"/>
      <c r="P1288" s="25"/>
      <c r="Q1288" s="26"/>
      <c r="R1288" s="27"/>
      <c r="S1288" s="27"/>
      <c r="T1288" s="27"/>
      <c r="U1288" s="28"/>
      <c r="V1288" s="29"/>
      <c r="W1288" s="30"/>
    </row>
    <row r="1289" spans="1:23" customFormat="1" ht="15.6" hidden="1" customHeight="1">
      <c r="A1289" s="33"/>
      <c r="B1289" s="25"/>
      <c r="C1289" s="25"/>
      <c r="D1289" s="25"/>
      <c r="E1289" s="32"/>
      <c r="F1289" s="32"/>
      <c r="G1289" s="34"/>
      <c r="J1289" s="34"/>
      <c r="M1289" s="25"/>
      <c r="N1289" s="25"/>
      <c r="O1289" s="25"/>
      <c r="P1289" s="25"/>
      <c r="Q1289" s="26"/>
      <c r="R1289" s="27"/>
      <c r="S1289" s="27"/>
      <c r="T1289" s="27"/>
      <c r="U1289" s="28"/>
      <c r="V1289" s="29"/>
      <c r="W1289" s="30"/>
    </row>
    <row r="1290" spans="1:23" customFormat="1" ht="15.6" hidden="1" customHeight="1">
      <c r="A1290" s="33"/>
      <c r="B1290" s="25"/>
      <c r="C1290" s="25"/>
      <c r="D1290" s="25"/>
      <c r="E1290" s="32"/>
      <c r="F1290" s="32"/>
      <c r="G1290" s="34"/>
      <c r="J1290" s="34"/>
      <c r="M1290" s="25"/>
      <c r="N1290" s="25"/>
      <c r="O1290" s="25"/>
      <c r="P1290" s="25"/>
      <c r="Q1290" s="26"/>
      <c r="R1290" s="27"/>
      <c r="S1290" s="27"/>
      <c r="T1290" s="27"/>
      <c r="U1290" s="28"/>
      <c r="V1290" s="29"/>
      <c r="W1290" s="30"/>
    </row>
    <row r="1291" spans="1:23" customFormat="1" ht="15.6" hidden="1" customHeight="1">
      <c r="A1291" s="33"/>
      <c r="B1291" s="25"/>
      <c r="C1291" s="25"/>
      <c r="D1291" s="25"/>
      <c r="E1291" s="32"/>
      <c r="F1291" s="32"/>
      <c r="G1291" s="34"/>
      <c r="J1291" s="34"/>
      <c r="M1291" s="25"/>
      <c r="N1291" s="25"/>
      <c r="O1291" s="25"/>
      <c r="P1291" s="25"/>
      <c r="Q1291" s="26"/>
      <c r="R1291" s="27"/>
      <c r="S1291" s="27"/>
      <c r="T1291" s="27"/>
      <c r="U1291" s="28"/>
      <c r="V1291" s="29"/>
      <c r="W1291" s="30"/>
    </row>
    <row r="1292" spans="1:23" customFormat="1" ht="15.6" hidden="1" customHeight="1">
      <c r="A1292" s="33"/>
      <c r="B1292" s="25"/>
      <c r="C1292" s="25"/>
      <c r="D1292" s="25"/>
      <c r="E1292" s="32"/>
      <c r="F1292" s="32"/>
      <c r="G1292" s="34"/>
      <c r="J1292" s="34"/>
      <c r="M1292" s="25"/>
      <c r="N1292" s="25"/>
      <c r="O1292" s="25"/>
      <c r="P1292" s="25"/>
      <c r="Q1292" s="26"/>
      <c r="R1292" s="27"/>
      <c r="S1292" s="27"/>
      <c r="T1292" s="27"/>
      <c r="U1292" s="28"/>
      <c r="V1292" s="29"/>
      <c r="W1292" s="30"/>
    </row>
    <row r="1293" spans="1:23" customFormat="1" ht="15.6" hidden="1" customHeight="1">
      <c r="A1293" s="33"/>
      <c r="B1293" s="25"/>
      <c r="C1293" s="25"/>
      <c r="D1293" s="25"/>
      <c r="E1293" s="32"/>
      <c r="F1293" s="32"/>
      <c r="G1293" s="34"/>
      <c r="J1293" s="34"/>
      <c r="M1293" s="25"/>
      <c r="N1293" s="25"/>
      <c r="O1293" s="25"/>
      <c r="P1293" s="25"/>
      <c r="Q1293" s="26"/>
      <c r="R1293" s="27"/>
      <c r="S1293" s="27"/>
      <c r="T1293" s="27"/>
      <c r="U1293" s="28"/>
      <c r="V1293" s="29"/>
      <c r="W1293" s="30"/>
    </row>
    <row r="1294" spans="1:23" customFormat="1" ht="15.6" hidden="1" customHeight="1">
      <c r="A1294" s="33"/>
      <c r="B1294" s="25"/>
      <c r="C1294" s="25"/>
      <c r="D1294" s="25"/>
      <c r="E1294" s="32"/>
      <c r="F1294" s="32"/>
      <c r="G1294" s="34"/>
      <c r="J1294" s="34"/>
      <c r="M1294" s="25"/>
      <c r="N1294" s="25"/>
      <c r="O1294" s="25"/>
      <c r="P1294" s="25"/>
      <c r="Q1294" s="26"/>
      <c r="R1294" s="27"/>
      <c r="S1294" s="27"/>
      <c r="T1294" s="27"/>
      <c r="U1294" s="28"/>
      <c r="V1294" s="29"/>
      <c r="W1294" s="30"/>
    </row>
    <row r="1295" spans="1:23" customFormat="1" ht="15.6" hidden="1" customHeight="1">
      <c r="A1295" s="33"/>
      <c r="B1295" s="25"/>
      <c r="C1295" s="25"/>
      <c r="D1295" s="25"/>
      <c r="E1295" s="32"/>
      <c r="F1295" s="32"/>
      <c r="G1295" s="34"/>
      <c r="J1295" s="34"/>
      <c r="M1295" s="25"/>
      <c r="N1295" s="25"/>
      <c r="O1295" s="25"/>
      <c r="P1295" s="25"/>
      <c r="Q1295" s="26"/>
      <c r="R1295" s="27"/>
      <c r="S1295" s="27"/>
      <c r="T1295" s="27"/>
      <c r="U1295" s="28"/>
      <c r="V1295" s="29"/>
      <c r="W1295" s="30"/>
    </row>
    <row r="1296" spans="1:23" customFormat="1" ht="15.6" hidden="1" customHeight="1">
      <c r="A1296" s="33"/>
      <c r="B1296" s="25"/>
      <c r="C1296" s="25"/>
      <c r="D1296" s="25"/>
      <c r="E1296" s="32"/>
      <c r="F1296" s="32"/>
      <c r="G1296" s="34"/>
      <c r="J1296" s="34"/>
      <c r="M1296" s="25"/>
      <c r="N1296" s="25"/>
      <c r="O1296" s="25"/>
      <c r="P1296" s="25"/>
      <c r="Q1296" s="26"/>
      <c r="R1296" s="27"/>
      <c r="S1296" s="27"/>
      <c r="T1296" s="27"/>
      <c r="U1296" s="28"/>
      <c r="V1296" s="29"/>
      <c r="W1296" s="30"/>
    </row>
    <row r="1297" spans="1:23" customFormat="1" ht="15.6" hidden="1" customHeight="1">
      <c r="A1297" s="33"/>
      <c r="B1297" s="25"/>
      <c r="C1297" s="25"/>
      <c r="D1297" s="25"/>
      <c r="E1297" s="32"/>
      <c r="F1297" s="32"/>
      <c r="G1297" s="34"/>
      <c r="J1297" s="34"/>
      <c r="M1297" s="25"/>
      <c r="N1297" s="25"/>
      <c r="O1297" s="25"/>
      <c r="P1297" s="25"/>
      <c r="Q1297" s="26"/>
      <c r="R1297" s="27"/>
      <c r="S1297" s="27"/>
      <c r="T1297" s="27"/>
      <c r="U1297" s="28"/>
      <c r="V1297" s="29"/>
      <c r="W1297" s="30"/>
    </row>
    <row r="1298" spans="1:23" customFormat="1" ht="15.6" hidden="1" customHeight="1">
      <c r="A1298" s="33"/>
      <c r="B1298" s="25"/>
      <c r="C1298" s="25"/>
      <c r="D1298" s="25"/>
      <c r="E1298" s="32"/>
      <c r="F1298" s="32"/>
      <c r="G1298" s="34"/>
      <c r="J1298" s="34"/>
      <c r="M1298" s="25"/>
      <c r="N1298" s="25"/>
      <c r="O1298" s="25"/>
      <c r="P1298" s="25"/>
      <c r="Q1298" s="26"/>
      <c r="R1298" s="27"/>
      <c r="S1298" s="27"/>
      <c r="T1298" s="27"/>
      <c r="U1298" s="28"/>
      <c r="V1298" s="29"/>
      <c r="W1298" s="30"/>
    </row>
    <row r="1299" spans="1:23" customFormat="1" ht="15.6" hidden="1" customHeight="1">
      <c r="A1299" s="33"/>
      <c r="B1299" s="25"/>
      <c r="C1299" s="25"/>
      <c r="D1299" s="25"/>
      <c r="E1299" s="32"/>
      <c r="F1299" s="32"/>
      <c r="G1299" s="34"/>
      <c r="J1299" s="34"/>
      <c r="M1299" s="25"/>
      <c r="N1299" s="25"/>
      <c r="O1299" s="25"/>
      <c r="P1299" s="25"/>
      <c r="Q1299" s="26"/>
      <c r="R1299" s="27"/>
      <c r="S1299" s="27"/>
      <c r="T1299" s="27"/>
      <c r="U1299" s="28"/>
      <c r="V1299" s="29"/>
      <c r="W1299" s="30"/>
    </row>
    <row r="1300" spans="1:23" customFormat="1" ht="15.6" hidden="1" customHeight="1">
      <c r="A1300" s="33"/>
      <c r="B1300" s="25"/>
      <c r="C1300" s="25"/>
      <c r="D1300" s="25"/>
      <c r="E1300" s="32"/>
      <c r="F1300" s="32"/>
      <c r="G1300" s="34"/>
      <c r="J1300" s="34"/>
      <c r="M1300" s="25"/>
      <c r="N1300" s="25"/>
      <c r="O1300" s="25"/>
      <c r="P1300" s="25"/>
      <c r="Q1300" s="26"/>
      <c r="R1300" s="27"/>
      <c r="S1300" s="27"/>
      <c r="T1300" s="27"/>
      <c r="U1300" s="28"/>
      <c r="V1300" s="29"/>
      <c r="W1300" s="30"/>
    </row>
    <row r="1301" spans="1:23" customFormat="1" ht="15.6" hidden="1" customHeight="1">
      <c r="A1301" s="33"/>
      <c r="B1301" s="25"/>
      <c r="C1301" s="25"/>
      <c r="D1301" s="25"/>
      <c r="E1301" s="32"/>
      <c r="F1301" s="32"/>
      <c r="G1301" s="34"/>
      <c r="J1301" s="34"/>
      <c r="M1301" s="25"/>
      <c r="N1301" s="25"/>
      <c r="O1301" s="25"/>
      <c r="P1301" s="25"/>
      <c r="Q1301" s="26"/>
      <c r="R1301" s="27"/>
      <c r="S1301" s="27"/>
      <c r="T1301" s="27"/>
      <c r="U1301" s="28"/>
      <c r="V1301" s="29"/>
      <c r="W1301" s="30"/>
    </row>
    <row r="1302" spans="1:23" customFormat="1" ht="15.6" hidden="1" customHeight="1">
      <c r="A1302" s="33"/>
      <c r="B1302" s="25"/>
      <c r="C1302" s="25"/>
      <c r="D1302" s="25"/>
      <c r="E1302" s="32"/>
      <c r="F1302" s="32"/>
      <c r="G1302" s="34"/>
      <c r="J1302" s="34"/>
      <c r="M1302" s="25"/>
      <c r="N1302" s="25"/>
      <c r="O1302" s="25"/>
      <c r="P1302" s="25"/>
      <c r="Q1302" s="26"/>
      <c r="R1302" s="27"/>
      <c r="S1302" s="27"/>
      <c r="T1302" s="27"/>
      <c r="U1302" s="28"/>
      <c r="V1302" s="29"/>
      <c r="W1302" s="30"/>
    </row>
    <row r="1303" spans="1:23" customFormat="1" ht="15.6" hidden="1" customHeight="1">
      <c r="A1303" s="33"/>
      <c r="B1303" s="25"/>
      <c r="C1303" s="25"/>
      <c r="D1303" s="25"/>
      <c r="E1303" s="32"/>
      <c r="F1303" s="32"/>
      <c r="G1303" s="34"/>
      <c r="J1303" s="34"/>
      <c r="M1303" s="25"/>
      <c r="N1303" s="25"/>
      <c r="O1303" s="25"/>
      <c r="P1303" s="25"/>
      <c r="Q1303" s="26"/>
      <c r="R1303" s="27"/>
      <c r="S1303" s="27"/>
      <c r="T1303" s="27"/>
      <c r="U1303" s="28"/>
      <c r="V1303" s="29"/>
      <c r="W1303" s="30"/>
    </row>
    <row r="1304" spans="1:23" customFormat="1" ht="15.6" hidden="1" customHeight="1">
      <c r="A1304" s="33"/>
      <c r="B1304" s="25"/>
      <c r="C1304" s="25"/>
      <c r="D1304" s="25"/>
      <c r="E1304" s="32"/>
      <c r="F1304" s="32"/>
      <c r="G1304" s="34"/>
      <c r="J1304" s="34"/>
      <c r="M1304" s="25"/>
      <c r="N1304" s="25"/>
      <c r="O1304" s="25"/>
      <c r="P1304" s="25"/>
      <c r="Q1304" s="26"/>
      <c r="R1304" s="27"/>
      <c r="S1304" s="27"/>
      <c r="T1304" s="27"/>
      <c r="U1304" s="28"/>
      <c r="V1304" s="29"/>
      <c r="W1304" s="30"/>
    </row>
    <row r="1305" spans="1:23" customFormat="1" ht="15.6" hidden="1" customHeight="1">
      <c r="A1305" s="33"/>
      <c r="B1305" s="25"/>
      <c r="C1305" s="25"/>
      <c r="D1305" s="25"/>
      <c r="E1305" s="32"/>
      <c r="F1305" s="32"/>
      <c r="G1305" s="34"/>
      <c r="J1305" s="34"/>
      <c r="M1305" s="25"/>
      <c r="N1305" s="25"/>
      <c r="O1305" s="25"/>
      <c r="P1305" s="25"/>
      <c r="Q1305" s="26"/>
      <c r="R1305" s="27"/>
      <c r="S1305" s="27"/>
      <c r="T1305" s="27"/>
      <c r="U1305" s="28"/>
      <c r="V1305" s="29"/>
      <c r="W1305" s="30"/>
    </row>
    <row r="1306" spans="1:23" customFormat="1" ht="15.6" hidden="1" customHeight="1">
      <c r="A1306" s="33"/>
      <c r="B1306" s="25"/>
      <c r="C1306" s="25"/>
      <c r="D1306" s="25"/>
      <c r="E1306" s="32"/>
      <c r="F1306" s="32"/>
      <c r="G1306" s="34"/>
      <c r="J1306" s="34"/>
      <c r="M1306" s="25"/>
      <c r="N1306" s="25"/>
      <c r="O1306" s="25"/>
      <c r="P1306" s="25"/>
      <c r="Q1306" s="26"/>
      <c r="R1306" s="27"/>
      <c r="S1306" s="27"/>
      <c r="T1306" s="27"/>
      <c r="U1306" s="28"/>
      <c r="V1306" s="29"/>
      <c r="W1306" s="30"/>
    </row>
    <row r="1307" spans="1:23" customFormat="1" ht="15.6" hidden="1" customHeight="1">
      <c r="A1307" s="33"/>
      <c r="B1307" s="25"/>
      <c r="C1307" s="25"/>
      <c r="D1307" s="25"/>
      <c r="E1307" s="32"/>
      <c r="F1307" s="32"/>
      <c r="G1307" s="34"/>
      <c r="J1307" s="34"/>
      <c r="M1307" s="25"/>
      <c r="N1307" s="25"/>
      <c r="O1307" s="25"/>
      <c r="P1307" s="25"/>
      <c r="Q1307" s="26"/>
      <c r="R1307" s="27"/>
      <c r="S1307" s="27"/>
      <c r="T1307" s="27"/>
      <c r="U1307" s="28"/>
      <c r="V1307" s="29"/>
      <c r="W1307" s="30"/>
    </row>
    <row r="1308" spans="1:23" customFormat="1" ht="15.6" hidden="1" customHeight="1">
      <c r="A1308" s="33"/>
      <c r="B1308" s="25"/>
      <c r="C1308" s="25"/>
      <c r="D1308" s="25"/>
      <c r="E1308" s="32"/>
      <c r="F1308" s="32"/>
      <c r="G1308" s="34"/>
      <c r="J1308" s="34"/>
      <c r="M1308" s="25"/>
      <c r="N1308" s="25"/>
      <c r="O1308" s="25"/>
      <c r="P1308" s="25"/>
      <c r="Q1308" s="26"/>
      <c r="R1308" s="27"/>
      <c r="S1308" s="27"/>
      <c r="T1308" s="27"/>
      <c r="U1308" s="28"/>
      <c r="V1308" s="29"/>
      <c r="W1308" s="30"/>
    </row>
    <row r="1309" spans="1:23" customFormat="1" ht="15.6" hidden="1" customHeight="1">
      <c r="A1309" s="33"/>
      <c r="B1309" s="25"/>
      <c r="C1309" s="25"/>
      <c r="D1309" s="25"/>
      <c r="E1309" s="32"/>
      <c r="F1309" s="32"/>
      <c r="G1309" s="34"/>
      <c r="J1309" s="34"/>
      <c r="M1309" s="25"/>
      <c r="N1309" s="25"/>
      <c r="O1309" s="25"/>
      <c r="P1309" s="25"/>
      <c r="Q1309" s="26"/>
      <c r="R1309" s="27"/>
      <c r="S1309" s="27"/>
      <c r="T1309" s="27"/>
      <c r="U1309" s="28"/>
      <c r="V1309" s="29"/>
      <c r="W1309" s="30"/>
    </row>
    <row r="1310" spans="1:23" customFormat="1" ht="15.6" hidden="1" customHeight="1">
      <c r="A1310" s="33"/>
      <c r="B1310" s="25"/>
      <c r="C1310" s="25"/>
      <c r="D1310" s="25"/>
      <c r="E1310" s="32"/>
      <c r="F1310" s="32"/>
      <c r="G1310" s="34"/>
      <c r="J1310" s="34"/>
      <c r="M1310" s="25"/>
      <c r="N1310" s="25"/>
      <c r="O1310" s="25"/>
      <c r="P1310" s="25"/>
      <c r="Q1310" s="26"/>
      <c r="R1310" s="27"/>
      <c r="S1310" s="27"/>
      <c r="T1310" s="27"/>
      <c r="U1310" s="28"/>
      <c r="V1310" s="29"/>
      <c r="W1310" s="30"/>
    </row>
    <row r="1311" spans="1:23" customFormat="1" ht="15.6" hidden="1" customHeight="1">
      <c r="A1311" s="33"/>
      <c r="B1311" s="25"/>
      <c r="C1311" s="25"/>
      <c r="D1311" s="25"/>
      <c r="E1311" s="32"/>
      <c r="F1311" s="32"/>
      <c r="G1311" s="34"/>
      <c r="J1311" s="34"/>
      <c r="M1311" s="25"/>
      <c r="N1311" s="25"/>
      <c r="O1311" s="25"/>
      <c r="P1311" s="25"/>
      <c r="Q1311" s="26"/>
      <c r="R1311" s="27"/>
      <c r="S1311" s="27"/>
      <c r="T1311" s="27"/>
      <c r="U1311" s="28"/>
      <c r="V1311" s="29"/>
      <c r="W1311" s="30"/>
    </row>
    <row r="1312" spans="1:23" customFormat="1" ht="15.6" hidden="1" customHeight="1">
      <c r="A1312" s="33"/>
      <c r="B1312" s="25"/>
      <c r="C1312" s="25"/>
      <c r="D1312" s="25"/>
      <c r="E1312" s="32"/>
      <c r="F1312" s="32"/>
      <c r="G1312" s="34"/>
      <c r="J1312" s="34"/>
      <c r="M1312" s="25"/>
      <c r="N1312" s="25"/>
      <c r="O1312" s="25"/>
      <c r="P1312" s="25"/>
      <c r="Q1312" s="26"/>
      <c r="R1312" s="27"/>
      <c r="S1312" s="27"/>
      <c r="T1312" s="27"/>
      <c r="U1312" s="28"/>
      <c r="V1312" s="29"/>
      <c r="W1312" s="30"/>
    </row>
    <row r="1313" spans="1:23" customFormat="1" ht="15.6" hidden="1" customHeight="1">
      <c r="A1313" s="33"/>
      <c r="B1313" s="25"/>
      <c r="C1313" s="25"/>
      <c r="D1313" s="25"/>
      <c r="E1313" s="32"/>
      <c r="F1313" s="32"/>
      <c r="G1313" s="34"/>
      <c r="J1313" s="34"/>
      <c r="M1313" s="25"/>
      <c r="N1313" s="25"/>
      <c r="O1313" s="25"/>
      <c r="P1313" s="25"/>
      <c r="Q1313" s="26"/>
      <c r="R1313" s="27"/>
      <c r="S1313" s="27"/>
      <c r="T1313" s="27"/>
      <c r="U1313" s="28"/>
      <c r="V1313" s="29"/>
      <c r="W1313" s="30"/>
    </row>
    <row r="1314" spans="1:23" customFormat="1" ht="15.6" hidden="1" customHeight="1">
      <c r="A1314" s="33"/>
      <c r="B1314" s="25"/>
      <c r="C1314" s="25"/>
      <c r="D1314" s="25"/>
      <c r="E1314" s="32"/>
      <c r="F1314" s="32"/>
      <c r="G1314" s="34"/>
      <c r="J1314" s="34"/>
      <c r="M1314" s="25"/>
      <c r="N1314" s="25"/>
      <c r="O1314" s="25"/>
      <c r="P1314" s="25"/>
      <c r="Q1314" s="26"/>
      <c r="R1314" s="27"/>
      <c r="S1314" s="27"/>
      <c r="T1314" s="27"/>
      <c r="U1314" s="28"/>
      <c r="V1314" s="29"/>
      <c r="W1314" s="30"/>
    </row>
    <row r="1315" spans="1:23" customFormat="1" ht="15.6" hidden="1" customHeight="1" thickBot="1">
      <c r="A1315" s="54"/>
      <c r="B1315" s="44"/>
      <c r="C1315" s="44"/>
      <c r="D1315" s="44"/>
      <c r="E1315" s="65"/>
      <c r="F1315" s="65"/>
      <c r="G1315" s="66"/>
      <c r="H1315" s="67"/>
      <c r="I1315" s="67"/>
      <c r="J1315" s="66"/>
      <c r="K1315" s="67"/>
      <c r="L1315" s="67"/>
      <c r="M1315" s="44"/>
      <c r="N1315" s="44"/>
      <c r="O1315" s="44"/>
      <c r="P1315" s="44"/>
      <c r="Q1315" s="45"/>
      <c r="R1315" s="46"/>
      <c r="S1315" s="46"/>
      <c r="T1315" s="46"/>
      <c r="U1315" s="47"/>
      <c r="V1315" s="48"/>
      <c r="W1315" s="30"/>
    </row>
    <row r="1316" spans="1:23" customFormat="1" ht="15.6" hidden="1" customHeight="1">
      <c r="A1316" s="10" t="s">
        <v>205</v>
      </c>
      <c r="B1316" s="11"/>
      <c r="C1316" s="11"/>
      <c r="D1316" s="11"/>
      <c r="E1316" s="11"/>
      <c r="F1316" s="11"/>
      <c r="G1316" s="11"/>
      <c r="H1316" s="11"/>
      <c r="I1316" s="11"/>
      <c r="J1316" s="11"/>
      <c r="K1316" s="11"/>
      <c r="L1316" s="11"/>
      <c r="M1316" s="11"/>
      <c r="N1316" s="11"/>
      <c r="O1316" s="11"/>
      <c r="P1316" s="11"/>
      <c r="Q1316" s="12" t="s">
        <v>20</v>
      </c>
      <c r="R1316" s="13" t="s">
        <v>206</v>
      </c>
      <c r="S1316" s="13"/>
      <c r="T1316" s="13" t="s">
        <v>15</v>
      </c>
      <c r="U1316" s="14"/>
      <c r="V1316" s="15" t="s">
        <v>207</v>
      </c>
      <c r="W1316" s="16"/>
    </row>
    <row r="1317" spans="1:23" customFormat="1" ht="15.6" hidden="1" customHeight="1" thickBot="1">
      <c r="A1317" s="18" t="s">
        <v>211</v>
      </c>
      <c r="C1317" t="s">
        <v>476</v>
      </c>
      <c r="H1317" t="s">
        <v>477</v>
      </c>
      <c r="L1317" s="130"/>
      <c r="N1317" s="890" t="s">
        <v>475</v>
      </c>
      <c r="O1317" s="890"/>
      <c r="P1317" t="s">
        <v>215</v>
      </c>
      <c r="Q1317" s="19">
        <f>SUM(R1317,T1317,V1317)</f>
        <v>1056</v>
      </c>
      <c r="R1317" s="20">
        <f>INT(SUM(R1318:R1360))</f>
        <v>242</v>
      </c>
      <c r="S1317" s="20">
        <f>INT(SUM(S1318:S1360))</f>
        <v>0</v>
      </c>
      <c r="T1317" s="20">
        <f>INT(SUM(T1318:T1360))</f>
        <v>501</v>
      </c>
      <c r="U1317" s="21">
        <f>INT(SUM(U1318:U1360))</f>
        <v>0</v>
      </c>
      <c r="V1317" s="22">
        <f>INT(SUM(V1318:V1360))</f>
        <v>313</v>
      </c>
      <c r="W1317" s="23"/>
    </row>
    <row r="1318" spans="1:23" customFormat="1" ht="15.6" hidden="1" customHeight="1" thickTop="1">
      <c r="A1318" s="33"/>
      <c r="B1318" s="25"/>
      <c r="C1318" s="25"/>
      <c r="D1318" s="25"/>
      <c r="E1318" s="25"/>
      <c r="F1318" s="25"/>
      <c r="G1318" s="25"/>
      <c r="H1318" s="25"/>
      <c r="I1318" s="25"/>
      <c r="J1318" s="25"/>
      <c r="K1318" s="25"/>
      <c r="L1318" s="25"/>
      <c r="M1318" s="25"/>
      <c r="N1318" s="25"/>
      <c r="O1318" s="25"/>
      <c r="P1318" s="25"/>
      <c r="Q1318" s="26"/>
      <c r="R1318" s="27"/>
      <c r="S1318" s="27"/>
      <c r="T1318" s="27"/>
      <c r="U1318" s="28"/>
      <c r="V1318" s="29"/>
      <c r="W1318" s="30"/>
    </row>
    <row r="1319" spans="1:23" customFormat="1" ht="15.6" hidden="1" customHeight="1">
      <c r="A1319" s="33" t="s">
        <v>305</v>
      </c>
      <c r="B1319" s="25" t="s">
        <v>289</v>
      </c>
      <c r="C1319" s="25"/>
      <c r="G1319" s="25"/>
      <c r="J1319" s="888">
        <v>0.7</v>
      </c>
      <c r="K1319" s="888"/>
      <c r="L1319" s="25" t="s">
        <v>290</v>
      </c>
      <c r="M1319" s="25"/>
      <c r="N1319" s="25"/>
      <c r="O1319" s="25"/>
      <c r="P1319" s="25"/>
      <c r="Q1319" s="26"/>
      <c r="R1319" s="27"/>
      <c r="S1319" s="27"/>
      <c r="T1319" s="27"/>
      <c r="U1319" s="28"/>
      <c r="V1319" s="29"/>
      <c r="W1319" s="30"/>
    </row>
    <row r="1320" spans="1:23" customFormat="1" ht="15.6" hidden="1" customHeight="1">
      <c r="A1320" s="33"/>
      <c r="B1320" s="25" t="s">
        <v>450</v>
      </c>
      <c r="C1320" s="939">
        <v>77.7</v>
      </c>
      <c r="D1320" s="939"/>
      <c r="E1320" s="25" t="s">
        <v>478</v>
      </c>
      <c r="F1320" s="25"/>
      <c r="I1320" s="25"/>
      <c r="O1320" s="25"/>
      <c r="P1320" s="25"/>
      <c r="Q1320" s="26"/>
      <c r="R1320" s="27"/>
      <c r="S1320" s="27"/>
      <c r="T1320" s="27"/>
      <c r="U1320" s="28"/>
      <c r="V1320" s="29"/>
      <c r="W1320" s="30"/>
    </row>
    <row r="1321" spans="1:23" customFormat="1" ht="15.6" hidden="1" customHeight="1">
      <c r="A1321" s="33"/>
      <c r="B1321" s="25" t="s">
        <v>206</v>
      </c>
      <c r="C1321" s="25"/>
      <c r="D1321" s="25"/>
      <c r="E1321" s="894">
        <v>18855</v>
      </c>
      <c r="F1321" s="894"/>
      <c r="G1321" s="894"/>
      <c r="H1321" s="36" t="s">
        <v>303</v>
      </c>
      <c r="I1321" s="903">
        <f>C1320</f>
        <v>77.7</v>
      </c>
      <c r="J1321" s="903"/>
      <c r="M1321" s="25"/>
      <c r="N1321" s="25"/>
      <c r="O1321" s="25"/>
      <c r="P1321" s="25"/>
      <c r="Q1321" s="26"/>
      <c r="R1321" s="27">
        <f>ROUND(E1321/I1321,1)</f>
        <v>242.7</v>
      </c>
      <c r="S1321" s="27"/>
      <c r="T1321" s="27"/>
      <c r="U1321" s="28"/>
      <c r="V1321" s="29"/>
      <c r="W1321" s="30"/>
    </row>
    <row r="1322" spans="1:23" customFormat="1" ht="15.6" hidden="1" customHeight="1">
      <c r="A1322" s="33"/>
      <c r="B1322" s="25" t="s">
        <v>15</v>
      </c>
      <c r="C1322" s="25"/>
      <c r="D1322" s="25"/>
      <c r="E1322" s="894">
        <v>38972</v>
      </c>
      <c r="F1322" s="894"/>
      <c r="G1322" s="894"/>
      <c r="H1322" s="36" t="s">
        <v>303</v>
      </c>
      <c r="I1322" s="903">
        <f>I1321</f>
        <v>77.7</v>
      </c>
      <c r="J1322" s="903"/>
      <c r="M1322" s="25"/>
      <c r="N1322" s="25"/>
      <c r="O1322" s="25"/>
      <c r="P1322" s="25"/>
      <c r="Q1322" s="26">
        <f>INT(SUM(R1321:V1323))</f>
        <v>1017</v>
      </c>
      <c r="R1322" s="27"/>
      <c r="S1322" s="27"/>
      <c r="T1322" s="27">
        <f>ROUND(E1322/I1322,1)</f>
        <v>501.6</v>
      </c>
      <c r="U1322" s="28"/>
      <c r="V1322" s="29"/>
      <c r="W1322" s="30"/>
    </row>
    <row r="1323" spans="1:23" customFormat="1" ht="15.6" hidden="1" customHeight="1">
      <c r="A1323" s="33"/>
      <c r="B1323" s="25" t="s">
        <v>207</v>
      </c>
      <c r="C1323" s="25"/>
      <c r="D1323" s="25"/>
      <c r="E1323" s="894">
        <v>21214</v>
      </c>
      <c r="F1323" s="894"/>
      <c r="G1323" s="894"/>
      <c r="H1323" s="36" t="s">
        <v>303</v>
      </c>
      <c r="I1323" s="903">
        <f>I1322</f>
        <v>77.7</v>
      </c>
      <c r="J1323" s="903"/>
      <c r="M1323" s="25"/>
      <c r="N1323" s="25"/>
      <c r="O1323" s="25"/>
      <c r="P1323" s="25"/>
      <c r="Q1323" s="26"/>
      <c r="R1323" s="27"/>
      <c r="S1323" s="27"/>
      <c r="T1323" s="27"/>
      <c r="U1323" s="28"/>
      <c r="V1323" s="29">
        <f>ROUND(E1323/I1323,1)</f>
        <v>273</v>
      </c>
      <c r="W1323" s="30"/>
    </row>
    <row r="1324" spans="1:23" customFormat="1" ht="15.6" hidden="1" customHeight="1">
      <c r="A1324" s="33"/>
      <c r="B1324" s="25"/>
      <c r="C1324" s="25"/>
      <c r="D1324" s="25"/>
      <c r="E1324" s="32"/>
      <c r="F1324" s="32"/>
      <c r="G1324" s="34"/>
      <c r="J1324" s="34"/>
      <c r="M1324" s="25"/>
      <c r="P1324" s="25"/>
      <c r="Q1324" s="26"/>
      <c r="R1324" s="27"/>
      <c r="S1324" s="27"/>
      <c r="T1324" s="27"/>
      <c r="U1324" s="28"/>
      <c r="V1324" s="29"/>
      <c r="W1324" s="30"/>
    </row>
    <row r="1325" spans="1:23" customFormat="1" ht="15.6" hidden="1" customHeight="1">
      <c r="A1325" s="33" t="s">
        <v>341</v>
      </c>
      <c r="B1325" s="25" t="s">
        <v>479</v>
      </c>
      <c r="C1325" s="25"/>
      <c r="D1325" s="25"/>
      <c r="E1325" s="32"/>
      <c r="F1325" s="32"/>
      <c r="G1325" s="34"/>
      <c r="J1325" s="34"/>
      <c r="P1325" s="25"/>
      <c r="Q1325" s="26"/>
      <c r="R1325" s="27"/>
      <c r="S1325" s="27"/>
      <c r="T1325" s="27"/>
      <c r="U1325" s="28"/>
      <c r="V1325" s="29"/>
      <c r="W1325" s="30"/>
    </row>
    <row r="1326" spans="1:23" customFormat="1" ht="15.6" hidden="1" customHeight="1">
      <c r="A1326" s="33"/>
      <c r="B1326" s="25" t="s">
        <v>450</v>
      </c>
      <c r="C1326" s="939">
        <f>C1320</f>
        <v>77.7</v>
      </c>
      <c r="D1326" s="939"/>
      <c r="E1326" s="25" t="s">
        <v>478</v>
      </c>
      <c r="F1326" s="25"/>
      <c r="P1326" s="25"/>
      <c r="Q1326" s="26"/>
      <c r="R1326" s="27"/>
      <c r="S1326" s="27"/>
      <c r="T1326" s="27"/>
      <c r="U1326" s="28"/>
      <c r="V1326" s="29"/>
      <c r="W1326" s="30"/>
    </row>
    <row r="1327" spans="1:23" customFormat="1" ht="15.6" hidden="1" customHeight="1">
      <c r="A1327" s="33"/>
      <c r="B1327" s="25" t="s">
        <v>207</v>
      </c>
      <c r="C1327" s="25"/>
      <c r="D1327" s="25"/>
      <c r="E1327" s="894">
        <v>3142</v>
      </c>
      <c r="F1327" s="894"/>
      <c r="G1327" s="894"/>
      <c r="H1327" s="36" t="s">
        <v>303</v>
      </c>
      <c r="I1327" s="903">
        <f>C1326</f>
        <v>77.7</v>
      </c>
      <c r="J1327" s="903"/>
      <c r="P1327" s="25"/>
      <c r="Q1327" s="26">
        <f>SUM(R1327:V1327)</f>
        <v>40.4</v>
      </c>
      <c r="R1327" s="27"/>
      <c r="S1327" s="27"/>
      <c r="T1327" s="27"/>
      <c r="U1327" s="28"/>
      <c r="V1327" s="29">
        <f>ROUND(E1327/I1327,1)</f>
        <v>40.4</v>
      </c>
      <c r="W1327" s="30"/>
    </row>
    <row r="1328" spans="1:23" customFormat="1" ht="15.6" hidden="1" customHeight="1">
      <c r="A1328" s="33"/>
      <c r="B1328" s="25"/>
      <c r="C1328" s="25"/>
      <c r="D1328" s="25"/>
      <c r="E1328" s="32"/>
      <c r="F1328" s="32"/>
      <c r="G1328" s="34"/>
      <c r="J1328" s="34"/>
      <c r="M1328" s="25"/>
      <c r="N1328" s="25"/>
      <c r="O1328" s="25"/>
      <c r="P1328" s="25"/>
      <c r="Q1328" s="26"/>
      <c r="R1328" s="27"/>
      <c r="S1328" s="27"/>
      <c r="T1328" s="27"/>
      <c r="U1328" s="28"/>
      <c r="V1328" s="29"/>
      <c r="W1328" s="30"/>
    </row>
    <row r="1329" spans="1:23" customFormat="1" ht="15.6" hidden="1" customHeight="1">
      <c r="A1329" s="33"/>
      <c r="B1329" s="25"/>
      <c r="C1329" s="25"/>
      <c r="D1329" s="25"/>
      <c r="E1329" s="32"/>
      <c r="F1329" s="32"/>
      <c r="G1329" s="34"/>
      <c r="J1329" s="34"/>
      <c r="M1329" s="25"/>
      <c r="N1329" s="25"/>
      <c r="O1329" s="25"/>
      <c r="P1329" s="25"/>
      <c r="Q1329" s="26"/>
      <c r="R1329" s="27"/>
      <c r="S1329" s="27"/>
      <c r="T1329" s="27"/>
      <c r="U1329" s="28"/>
      <c r="V1329" s="29"/>
      <c r="W1329" s="30"/>
    </row>
    <row r="1330" spans="1:23" customFormat="1" ht="15.6" hidden="1" customHeight="1">
      <c r="A1330" s="33"/>
      <c r="B1330" s="25"/>
      <c r="C1330" s="25"/>
      <c r="D1330" s="25"/>
      <c r="E1330" s="32"/>
      <c r="F1330" s="32"/>
      <c r="G1330" s="34"/>
      <c r="J1330" s="34"/>
      <c r="M1330" s="25"/>
      <c r="N1330" s="25"/>
      <c r="O1330" s="25"/>
      <c r="P1330" s="25"/>
      <c r="Q1330" s="26"/>
      <c r="R1330" s="27"/>
      <c r="S1330" s="27"/>
      <c r="T1330" s="27"/>
      <c r="U1330" s="28"/>
      <c r="V1330" s="29"/>
      <c r="W1330" s="30"/>
    </row>
    <row r="1331" spans="1:23" customFormat="1" ht="15.6" hidden="1" customHeight="1">
      <c r="A1331" s="33"/>
      <c r="B1331" s="25"/>
      <c r="C1331" s="25"/>
      <c r="D1331" s="25"/>
      <c r="E1331" s="32"/>
      <c r="F1331" s="32"/>
      <c r="G1331" s="34"/>
      <c r="J1331" s="34"/>
      <c r="M1331" s="25"/>
      <c r="N1331" s="25"/>
      <c r="O1331" s="25"/>
      <c r="P1331" s="25"/>
      <c r="Q1331" s="26"/>
      <c r="R1331" s="27"/>
      <c r="S1331" s="27"/>
      <c r="T1331" s="27"/>
      <c r="U1331" s="28"/>
      <c r="V1331" s="29"/>
      <c r="W1331" s="30"/>
    </row>
    <row r="1332" spans="1:23" customFormat="1" ht="15.6" hidden="1" customHeight="1">
      <c r="A1332" s="33"/>
      <c r="B1332" s="25"/>
      <c r="C1332" s="25"/>
      <c r="D1332" s="25"/>
      <c r="E1332" s="32"/>
      <c r="F1332" s="32"/>
      <c r="G1332" s="34"/>
      <c r="J1332" s="34"/>
      <c r="M1332" s="25"/>
      <c r="N1332" s="25"/>
      <c r="O1332" s="25"/>
      <c r="P1332" s="25"/>
      <c r="Q1332" s="26"/>
      <c r="R1332" s="27"/>
      <c r="S1332" s="27"/>
      <c r="T1332" s="27"/>
      <c r="U1332" s="28"/>
      <c r="V1332" s="29"/>
      <c r="W1332" s="30"/>
    </row>
    <row r="1333" spans="1:23" customFormat="1" ht="15.6" hidden="1" customHeight="1">
      <c r="A1333" s="33"/>
      <c r="B1333" s="25"/>
      <c r="C1333" s="25"/>
      <c r="D1333" s="25"/>
      <c r="E1333" s="32"/>
      <c r="F1333" s="32"/>
      <c r="G1333" s="34"/>
      <c r="J1333" s="34"/>
      <c r="M1333" s="25"/>
      <c r="N1333" s="25"/>
      <c r="O1333" s="25"/>
      <c r="P1333" s="25"/>
      <c r="Q1333" s="26"/>
      <c r="R1333" s="27"/>
      <c r="S1333" s="27"/>
      <c r="T1333" s="27"/>
      <c r="U1333" s="28"/>
      <c r="V1333" s="29"/>
      <c r="W1333" s="30"/>
    </row>
    <row r="1334" spans="1:23" customFormat="1" ht="15.6" hidden="1" customHeight="1">
      <c r="A1334" s="33"/>
      <c r="B1334" s="25"/>
      <c r="C1334" s="25"/>
      <c r="D1334" s="25"/>
      <c r="E1334" s="32"/>
      <c r="F1334" s="32"/>
      <c r="G1334" s="34"/>
      <c r="J1334" s="34"/>
      <c r="M1334" s="25"/>
      <c r="N1334" s="25"/>
      <c r="O1334" s="25"/>
      <c r="P1334" s="25"/>
      <c r="Q1334" s="26"/>
      <c r="R1334" s="27"/>
      <c r="S1334" s="27"/>
      <c r="T1334" s="27"/>
      <c r="U1334" s="28"/>
      <c r="V1334" s="29"/>
      <c r="W1334" s="30"/>
    </row>
    <row r="1335" spans="1:23" customFormat="1" ht="15.6" hidden="1" customHeight="1">
      <c r="A1335" s="33"/>
      <c r="B1335" s="25"/>
      <c r="C1335" s="25"/>
      <c r="D1335" s="25"/>
      <c r="E1335" s="32"/>
      <c r="F1335" s="32"/>
      <c r="G1335" s="34"/>
      <c r="J1335" s="34"/>
      <c r="M1335" s="25"/>
      <c r="N1335" s="25"/>
      <c r="O1335" s="25"/>
      <c r="P1335" s="25"/>
      <c r="Q1335" s="26"/>
      <c r="R1335" s="27"/>
      <c r="S1335" s="27"/>
      <c r="T1335" s="27"/>
      <c r="U1335" s="28"/>
      <c r="V1335" s="29"/>
      <c r="W1335" s="30"/>
    </row>
    <row r="1336" spans="1:23" customFormat="1" ht="15.6" hidden="1" customHeight="1">
      <c r="A1336" s="33"/>
      <c r="B1336" s="25"/>
      <c r="C1336" s="25"/>
      <c r="D1336" s="25"/>
      <c r="E1336" s="32"/>
      <c r="F1336" s="32"/>
      <c r="G1336" s="34"/>
      <c r="J1336" s="34"/>
      <c r="M1336" s="25"/>
      <c r="N1336" s="25"/>
      <c r="O1336" s="25"/>
      <c r="P1336" s="25"/>
      <c r="Q1336" s="26"/>
      <c r="R1336" s="27"/>
      <c r="S1336" s="27"/>
      <c r="T1336" s="27"/>
      <c r="U1336" s="28"/>
      <c r="V1336" s="29"/>
      <c r="W1336" s="30"/>
    </row>
    <row r="1337" spans="1:23" customFormat="1" ht="15.6" hidden="1" customHeight="1">
      <c r="A1337" s="33"/>
      <c r="B1337" s="25"/>
      <c r="C1337" s="25"/>
      <c r="D1337" s="25"/>
      <c r="E1337" s="32"/>
      <c r="F1337" s="32"/>
      <c r="G1337" s="34"/>
      <c r="J1337" s="34"/>
      <c r="M1337" s="25"/>
      <c r="N1337" s="25"/>
      <c r="O1337" s="25"/>
      <c r="P1337" s="25"/>
      <c r="Q1337" s="26"/>
      <c r="R1337" s="27"/>
      <c r="S1337" s="27"/>
      <c r="T1337" s="27"/>
      <c r="U1337" s="28"/>
      <c r="V1337" s="29"/>
      <c r="W1337" s="30"/>
    </row>
    <row r="1338" spans="1:23" customFormat="1" ht="15.6" hidden="1" customHeight="1">
      <c r="A1338" s="33"/>
      <c r="B1338" s="25"/>
      <c r="C1338" s="25"/>
      <c r="D1338" s="25"/>
      <c r="E1338" s="32"/>
      <c r="F1338" s="32"/>
      <c r="G1338" s="34"/>
      <c r="J1338" s="34"/>
      <c r="M1338" s="25"/>
      <c r="N1338" s="25"/>
      <c r="O1338" s="25"/>
      <c r="P1338" s="25"/>
      <c r="Q1338" s="26"/>
      <c r="R1338" s="27"/>
      <c r="S1338" s="27"/>
      <c r="T1338" s="27"/>
      <c r="U1338" s="28"/>
      <c r="V1338" s="29"/>
      <c r="W1338" s="30"/>
    </row>
    <row r="1339" spans="1:23" customFormat="1" ht="15.6" hidden="1" customHeight="1">
      <c r="A1339" s="33"/>
      <c r="B1339" s="25"/>
      <c r="C1339" s="25"/>
      <c r="D1339" s="25"/>
      <c r="E1339" s="32"/>
      <c r="F1339" s="32"/>
      <c r="G1339" s="34"/>
      <c r="J1339" s="34"/>
      <c r="M1339" s="25"/>
      <c r="N1339" s="25"/>
      <c r="O1339" s="25"/>
      <c r="P1339" s="25"/>
      <c r="Q1339" s="26"/>
      <c r="R1339" s="27"/>
      <c r="S1339" s="27"/>
      <c r="T1339" s="27"/>
      <c r="U1339" s="28"/>
      <c r="V1339" s="29"/>
      <c r="W1339" s="30"/>
    </row>
    <row r="1340" spans="1:23" customFormat="1" ht="15.6" hidden="1" customHeight="1">
      <c r="A1340" s="33"/>
      <c r="B1340" s="25"/>
      <c r="C1340" s="25"/>
      <c r="D1340" s="25"/>
      <c r="E1340" s="32"/>
      <c r="F1340" s="32"/>
      <c r="G1340" s="34"/>
      <c r="J1340" s="34"/>
      <c r="M1340" s="25"/>
      <c r="N1340" s="25"/>
      <c r="O1340" s="25"/>
      <c r="P1340" s="25"/>
      <c r="Q1340" s="26"/>
      <c r="R1340" s="27"/>
      <c r="S1340" s="27"/>
      <c r="T1340" s="27"/>
      <c r="U1340" s="28"/>
      <c r="V1340" s="29"/>
      <c r="W1340" s="30"/>
    </row>
    <row r="1341" spans="1:23" customFormat="1" ht="15.6" hidden="1" customHeight="1">
      <c r="A1341" s="33"/>
      <c r="B1341" s="25"/>
      <c r="C1341" s="25"/>
      <c r="D1341" s="25"/>
      <c r="E1341" s="32"/>
      <c r="F1341" s="32"/>
      <c r="G1341" s="34"/>
      <c r="J1341" s="34"/>
      <c r="M1341" s="25"/>
      <c r="N1341" s="25"/>
      <c r="O1341" s="25"/>
      <c r="P1341" s="25"/>
      <c r="Q1341" s="26"/>
      <c r="R1341" s="27"/>
      <c r="S1341" s="27"/>
      <c r="T1341" s="27"/>
      <c r="U1341" s="28"/>
      <c r="V1341" s="29"/>
      <c r="W1341" s="30"/>
    </row>
    <row r="1342" spans="1:23" customFormat="1" ht="15.6" hidden="1" customHeight="1">
      <c r="A1342" s="33"/>
      <c r="B1342" s="25"/>
      <c r="C1342" s="25"/>
      <c r="D1342" s="25"/>
      <c r="E1342" s="32"/>
      <c r="F1342" s="32"/>
      <c r="G1342" s="34"/>
      <c r="J1342" s="34"/>
      <c r="M1342" s="25"/>
      <c r="N1342" s="25"/>
      <c r="O1342" s="25"/>
      <c r="P1342" s="25"/>
      <c r="Q1342" s="26"/>
      <c r="R1342" s="27"/>
      <c r="S1342" s="27"/>
      <c r="T1342" s="27"/>
      <c r="U1342" s="28"/>
      <c r="V1342" s="29"/>
      <c r="W1342" s="30"/>
    </row>
    <row r="1343" spans="1:23" customFormat="1" ht="15.6" hidden="1" customHeight="1">
      <c r="A1343" s="33"/>
      <c r="B1343" s="25"/>
      <c r="C1343" s="25"/>
      <c r="D1343" s="25"/>
      <c r="E1343" s="32"/>
      <c r="F1343" s="32"/>
      <c r="G1343" s="34"/>
      <c r="J1343" s="34"/>
      <c r="M1343" s="25"/>
      <c r="N1343" s="25"/>
      <c r="O1343" s="25"/>
      <c r="P1343" s="25"/>
      <c r="Q1343" s="26"/>
      <c r="R1343" s="27"/>
      <c r="S1343" s="27"/>
      <c r="T1343" s="27"/>
      <c r="U1343" s="28"/>
      <c r="V1343" s="29"/>
      <c r="W1343" s="30"/>
    </row>
    <row r="1344" spans="1:23" customFormat="1" ht="15.6" hidden="1" customHeight="1">
      <c r="A1344" s="33"/>
      <c r="B1344" s="25"/>
      <c r="C1344" s="25"/>
      <c r="D1344" s="25"/>
      <c r="E1344" s="32"/>
      <c r="F1344" s="32"/>
      <c r="G1344" s="34"/>
      <c r="J1344" s="34"/>
      <c r="M1344" s="25"/>
      <c r="N1344" s="25"/>
      <c r="O1344" s="25"/>
      <c r="P1344" s="25"/>
      <c r="Q1344" s="26"/>
      <c r="R1344" s="27"/>
      <c r="S1344" s="27"/>
      <c r="T1344" s="27"/>
      <c r="U1344" s="28"/>
      <c r="V1344" s="29"/>
      <c r="W1344" s="30"/>
    </row>
    <row r="1345" spans="1:23" customFormat="1" ht="15.6" hidden="1" customHeight="1">
      <c r="A1345" s="33"/>
      <c r="B1345" s="25"/>
      <c r="C1345" s="25"/>
      <c r="D1345" s="25"/>
      <c r="E1345" s="32"/>
      <c r="F1345" s="32"/>
      <c r="G1345" s="34"/>
      <c r="J1345" s="34"/>
      <c r="M1345" s="25"/>
      <c r="N1345" s="25"/>
      <c r="O1345" s="25"/>
      <c r="P1345" s="25"/>
      <c r="Q1345" s="26"/>
      <c r="R1345" s="27"/>
      <c r="S1345" s="27"/>
      <c r="T1345" s="27"/>
      <c r="U1345" s="28"/>
      <c r="V1345" s="29"/>
      <c r="W1345" s="30"/>
    </row>
    <row r="1346" spans="1:23" customFormat="1" ht="15.6" hidden="1" customHeight="1">
      <c r="A1346" s="33"/>
      <c r="B1346" s="25"/>
      <c r="C1346" s="25"/>
      <c r="D1346" s="25"/>
      <c r="E1346" s="32"/>
      <c r="F1346" s="32"/>
      <c r="G1346" s="34"/>
      <c r="J1346" s="34"/>
      <c r="M1346" s="25"/>
      <c r="N1346" s="25"/>
      <c r="O1346" s="25"/>
      <c r="P1346" s="25"/>
      <c r="Q1346" s="26"/>
      <c r="R1346" s="27"/>
      <c r="S1346" s="27"/>
      <c r="T1346" s="27"/>
      <c r="U1346" s="28"/>
      <c r="V1346" s="29"/>
      <c r="W1346" s="30"/>
    </row>
    <row r="1347" spans="1:23" customFormat="1" ht="15.6" hidden="1" customHeight="1">
      <c r="A1347" s="33"/>
      <c r="B1347" s="25"/>
      <c r="C1347" s="25"/>
      <c r="D1347" s="25"/>
      <c r="E1347" s="32"/>
      <c r="F1347" s="32"/>
      <c r="G1347" s="34"/>
      <c r="J1347" s="34"/>
      <c r="M1347" s="25"/>
      <c r="N1347" s="25"/>
      <c r="O1347" s="25"/>
      <c r="P1347" s="25"/>
      <c r="Q1347" s="26"/>
      <c r="R1347" s="27"/>
      <c r="S1347" s="27"/>
      <c r="T1347" s="27"/>
      <c r="U1347" s="28"/>
      <c r="V1347" s="29"/>
      <c r="W1347" s="30"/>
    </row>
    <row r="1348" spans="1:23" customFormat="1" ht="15.6" hidden="1" customHeight="1">
      <c r="A1348" s="33"/>
      <c r="B1348" s="25"/>
      <c r="C1348" s="25"/>
      <c r="D1348" s="25"/>
      <c r="E1348" s="32"/>
      <c r="F1348" s="32"/>
      <c r="G1348" s="34"/>
      <c r="J1348" s="34"/>
      <c r="M1348" s="25"/>
      <c r="N1348" s="25"/>
      <c r="O1348" s="25"/>
      <c r="P1348" s="25"/>
      <c r="Q1348" s="26"/>
      <c r="R1348" s="27"/>
      <c r="S1348" s="27"/>
      <c r="T1348" s="27"/>
      <c r="U1348" s="28"/>
      <c r="V1348" s="29"/>
      <c r="W1348" s="30"/>
    </row>
    <row r="1349" spans="1:23" customFormat="1" ht="15.6" hidden="1" customHeight="1">
      <c r="A1349" s="33"/>
      <c r="B1349" s="25"/>
      <c r="C1349" s="25"/>
      <c r="D1349" s="25"/>
      <c r="E1349" s="32"/>
      <c r="F1349" s="32"/>
      <c r="G1349" s="34"/>
      <c r="J1349" s="34"/>
      <c r="M1349" s="25"/>
      <c r="N1349" s="25"/>
      <c r="O1349" s="25"/>
      <c r="P1349" s="25"/>
      <c r="Q1349" s="26"/>
      <c r="R1349" s="27"/>
      <c r="S1349" s="27"/>
      <c r="T1349" s="27"/>
      <c r="U1349" s="28"/>
      <c r="V1349" s="29"/>
      <c r="W1349" s="30"/>
    </row>
    <row r="1350" spans="1:23" customFormat="1" ht="15.6" hidden="1" customHeight="1">
      <c r="A1350" s="33"/>
      <c r="B1350" s="25"/>
      <c r="C1350" s="25"/>
      <c r="D1350" s="25"/>
      <c r="E1350" s="32"/>
      <c r="F1350" s="32"/>
      <c r="G1350" s="34"/>
      <c r="J1350" s="34"/>
      <c r="M1350" s="25"/>
      <c r="N1350" s="25"/>
      <c r="O1350" s="25"/>
      <c r="P1350" s="25"/>
      <c r="Q1350" s="26"/>
      <c r="R1350" s="27"/>
      <c r="S1350" s="27"/>
      <c r="T1350" s="27"/>
      <c r="U1350" s="28"/>
      <c r="V1350" s="29"/>
      <c r="W1350" s="30"/>
    </row>
    <row r="1351" spans="1:23" customFormat="1" ht="15.6" hidden="1" customHeight="1">
      <c r="A1351" s="33"/>
      <c r="B1351" s="25"/>
      <c r="C1351" s="25"/>
      <c r="D1351" s="25"/>
      <c r="E1351" s="32"/>
      <c r="F1351" s="32"/>
      <c r="G1351" s="34"/>
      <c r="J1351" s="34"/>
      <c r="M1351" s="25"/>
      <c r="N1351" s="25"/>
      <c r="O1351" s="25"/>
      <c r="P1351" s="25"/>
      <c r="Q1351" s="26"/>
      <c r="R1351" s="27"/>
      <c r="S1351" s="27"/>
      <c r="T1351" s="27"/>
      <c r="U1351" s="28"/>
      <c r="V1351" s="29"/>
      <c r="W1351" s="30"/>
    </row>
    <row r="1352" spans="1:23" customFormat="1" ht="15.6" hidden="1" customHeight="1">
      <c r="A1352" s="33"/>
      <c r="B1352" s="25"/>
      <c r="C1352" s="25"/>
      <c r="D1352" s="25"/>
      <c r="E1352" s="32"/>
      <c r="F1352" s="32"/>
      <c r="G1352" s="34"/>
      <c r="J1352" s="34"/>
      <c r="M1352" s="25"/>
      <c r="N1352" s="25"/>
      <c r="O1352" s="25"/>
      <c r="P1352" s="25"/>
      <c r="Q1352" s="26"/>
      <c r="R1352" s="27"/>
      <c r="S1352" s="27"/>
      <c r="T1352" s="27"/>
      <c r="U1352" s="28"/>
      <c r="V1352" s="29"/>
      <c r="W1352" s="30"/>
    </row>
    <row r="1353" spans="1:23" customFormat="1" ht="15.6" hidden="1" customHeight="1">
      <c r="A1353" s="33"/>
      <c r="B1353" s="25"/>
      <c r="C1353" s="25"/>
      <c r="D1353" s="25"/>
      <c r="E1353" s="32"/>
      <c r="F1353" s="32"/>
      <c r="G1353" s="34"/>
      <c r="J1353" s="34"/>
      <c r="M1353" s="25"/>
      <c r="N1353" s="25"/>
      <c r="O1353" s="25"/>
      <c r="P1353" s="25"/>
      <c r="Q1353" s="26"/>
      <c r="R1353" s="27"/>
      <c r="S1353" s="27"/>
      <c r="T1353" s="27"/>
      <c r="U1353" s="28"/>
      <c r="V1353" s="29"/>
      <c r="W1353" s="30"/>
    </row>
    <row r="1354" spans="1:23" customFormat="1" ht="15.6" hidden="1" customHeight="1">
      <c r="A1354" s="33"/>
      <c r="B1354" s="25"/>
      <c r="C1354" s="25"/>
      <c r="D1354" s="25"/>
      <c r="E1354" s="32"/>
      <c r="F1354" s="32"/>
      <c r="G1354" s="34"/>
      <c r="J1354" s="34"/>
      <c r="M1354" s="25"/>
      <c r="N1354" s="25"/>
      <c r="O1354" s="25"/>
      <c r="P1354" s="25"/>
      <c r="Q1354" s="26"/>
      <c r="R1354" s="27"/>
      <c r="S1354" s="27"/>
      <c r="T1354" s="27"/>
      <c r="U1354" s="28"/>
      <c r="V1354" s="29"/>
      <c r="W1354" s="30"/>
    </row>
    <row r="1355" spans="1:23" customFormat="1" ht="15.6" hidden="1" customHeight="1">
      <c r="A1355" s="33"/>
      <c r="B1355" s="25"/>
      <c r="C1355" s="25"/>
      <c r="D1355" s="25"/>
      <c r="E1355" s="32"/>
      <c r="F1355" s="32"/>
      <c r="G1355" s="34"/>
      <c r="J1355" s="34"/>
      <c r="M1355" s="25"/>
      <c r="N1355" s="25"/>
      <c r="O1355" s="25"/>
      <c r="P1355" s="25"/>
      <c r="Q1355" s="26"/>
      <c r="R1355" s="27"/>
      <c r="S1355" s="27"/>
      <c r="T1355" s="27"/>
      <c r="U1355" s="28"/>
      <c r="V1355" s="29"/>
      <c r="W1355" s="30"/>
    </row>
    <row r="1356" spans="1:23" customFormat="1" ht="15.6" hidden="1" customHeight="1">
      <c r="A1356" s="33"/>
      <c r="B1356" s="25"/>
      <c r="C1356" s="25"/>
      <c r="D1356" s="25"/>
      <c r="E1356" s="32"/>
      <c r="F1356" s="32"/>
      <c r="G1356" s="34"/>
      <c r="J1356" s="34"/>
      <c r="M1356" s="25"/>
      <c r="N1356" s="25"/>
      <c r="O1356" s="25"/>
      <c r="P1356" s="25"/>
      <c r="Q1356" s="26"/>
      <c r="R1356" s="27"/>
      <c r="S1356" s="27"/>
      <c r="T1356" s="27"/>
      <c r="U1356" s="28"/>
      <c r="V1356" s="29"/>
      <c r="W1356" s="30"/>
    </row>
    <row r="1357" spans="1:23" customFormat="1" ht="15.6" hidden="1" customHeight="1">
      <c r="A1357" s="33"/>
      <c r="B1357" s="25"/>
      <c r="C1357" s="25"/>
      <c r="D1357" s="25"/>
      <c r="E1357" s="32"/>
      <c r="F1357" s="32"/>
      <c r="G1357" s="34"/>
      <c r="J1357" s="34"/>
      <c r="M1357" s="25"/>
      <c r="N1357" s="25"/>
      <c r="O1357" s="25"/>
      <c r="P1357" s="25"/>
      <c r="Q1357" s="26"/>
      <c r="R1357" s="27"/>
      <c r="S1357" s="27"/>
      <c r="T1357" s="27"/>
      <c r="U1357" s="28"/>
      <c r="V1357" s="29"/>
      <c r="W1357" s="30"/>
    </row>
    <row r="1358" spans="1:23" customFormat="1" ht="15.6" hidden="1" customHeight="1">
      <c r="A1358" s="33"/>
      <c r="B1358" s="25"/>
      <c r="C1358" s="25"/>
      <c r="D1358" s="25"/>
      <c r="E1358" s="32"/>
      <c r="F1358" s="32"/>
      <c r="G1358" s="34"/>
      <c r="J1358" s="34"/>
      <c r="M1358" s="25"/>
      <c r="N1358" s="25"/>
      <c r="O1358" s="25"/>
      <c r="P1358" s="25"/>
      <c r="Q1358" s="26"/>
      <c r="R1358" s="27"/>
      <c r="S1358" s="27"/>
      <c r="T1358" s="27"/>
      <c r="U1358" s="28"/>
      <c r="V1358" s="29"/>
      <c r="W1358" s="30"/>
    </row>
    <row r="1359" spans="1:23" customFormat="1" ht="15.6" hidden="1" customHeight="1">
      <c r="A1359" s="33"/>
      <c r="B1359" s="25"/>
      <c r="C1359" s="25"/>
      <c r="D1359" s="25"/>
      <c r="E1359" s="32"/>
      <c r="F1359" s="32"/>
      <c r="G1359" s="34"/>
      <c r="J1359" s="34"/>
      <c r="M1359" s="25"/>
      <c r="N1359" s="25"/>
      <c r="O1359" s="25"/>
      <c r="P1359" s="25"/>
      <c r="Q1359" s="26"/>
      <c r="R1359" s="27"/>
      <c r="S1359" s="27"/>
      <c r="T1359" s="27"/>
      <c r="U1359" s="28"/>
      <c r="V1359" s="29"/>
      <c r="W1359" s="30"/>
    </row>
    <row r="1360" spans="1:23" customFormat="1" ht="15.6" hidden="1" customHeight="1" thickBot="1">
      <c r="A1360" s="54"/>
      <c r="B1360" s="44"/>
      <c r="C1360" s="44"/>
      <c r="D1360" s="44"/>
      <c r="E1360" s="65"/>
      <c r="F1360" s="65"/>
      <c r="G1360" s="66"/>
      <c r="H1360" s="67"/>
      <c r="I1360" s="67"/>
      <c r="J1360" s="66"/>
      <c r="K1360" s="67"/>
      <c r="L1360" s="67"/>
      <c r="M1360" s="44"/>
      <c r="N1360" s="44"/>
      <c r="O1360" s="44"/>
      <c r="P1360" s="44"/>
      <c r="Q1360" s="45"/>
      <c r="R1360" s="46"/>
      <c r="S1360" s="46"/>
      <c r="T1360" s="46"/>
      <c r="U1360" s="47"/>
      <c r="V1360" s="48"/>
      <c r="W1360" s="30"/>
    </row>
    <row r="1361" spans="1:26" customFormat="1" ht="15.6" hidden="1" customHeight="1">
      <c r="A1361" s="10" t="s">
        <v>205</v>
      </c>
      <c r="B1361" s="11"/>
      <c r="C1361" s="11"/>
      <c r="D1361" s="11"/>
      <c r="E1361" s="11"/>
      <c r="F1361" s="11"/>
      <c r="G1361" s="11"/>
      <c r="H1361" s="11"/>
      <c r="I1361" s="11"/>
      <c r="J1361" s="11"/>
      <c r="K1361" s="11"/>
      <c r="L1361" s="11"/>
      <c r="M1361" s="11"/>
      <c r="N1361" s="11"/>
      <c r="O1361" s="11"/>
      <c r="P1361" s="11"/>
      <c r="Q1361" s="12" t="s">
        <v>20</v>
      </c>
      <c r="R1361" s="13" t="s">
        <v>206</v>
      </c>
      <c r="S1361" s="13"/>
      <c r="T1361" s="13" t="s">
        <v>15</v>
      </c>
      <c r="U1361" s="14"/>
      <c r="V1361" s="15" t="s">
        <v>207</v>
      </c>
      <c r="W1361" s="16"/>
    </row>
    <row r="1362" spans="1:26" customFormat="1" ht="15.6" hidden="1" customHeight="1" thickBot="1">
      <c r="A1362" s="18" t="s">
        <v>211</v>
      </c>
      <c r="C1362" t="s">
        <v>480</v>
      </c>
      <c r="H1362" s="940" t="s">
        <v>481</v>
      </c>
      <c r="I1362" s="940"/>
      <c r="J1362" s="940"/>
      <c r="K1362" s="940"/>
      <c r="L1362" s="940"/>
      <c r="M1362" s="940"/>
      <c r="N1362" s="890" t="s">
        <v>475</v>
      </c>
      <c r="O1362" s="890"/>
      <c r="P1362" t="s">
        <v>215</v>
      </c>
      <c r="Q1362" s="19">
        <f>SUM(R1362,T1362,V1362)</f>
        <v>3150</v>
      </c>
      <c r="R1362" s="20">
        <f>INT(SUM(R1363:R1405))</f>
        <v>452</v>
      </c>
      <c r="S1362" s="20">
        <f>INT(SUM(S1363:S1405))</f>
        <v>0</v>
      </c>
      <c r="T1362" s="20">
        <f>INT(SUM(T1363:T1405))</f>
        <v>2189</v>
      </c>
      <c r="U1362" s="21">
        <f>INT(SUM(U1363:U1405))</f>
        <v>0</v>
      </c>
      <c r="V1362" s="22">
        <f>INT(SUM(V1363:V1405))</f>
        <v>509</v>
      </c>
      <c r="W1362" s="23"/>
    </row>
    <row r="1363" spans="1:26" customFormat="1" ht="15.6" hidden="1" customHeight="1" thickTop="1">
      <c r="A1363" s="33"/>
      <c r="B1363" s="25"/>
      <c r="C1363" s="25"/>
      <c r="D1363" s="25"/>
      <c r="E1363" s="32"/>
      <c r="F1363" s="32"/>
      <c r="G1363" s="34"/>
      <c r="J1363" s="34"/>
      <c r="M1363" s="25"/>
      <c r="N1363" s="25"/>
      <c r="O1363" s="25"/>
      <c r="P1363" s="25"/>
      <c r="Q1363" s="26"/>
      <c r="R1363" s="27"/>
      <c r="S1363" s="27"/>
      <c r="T1363" s="27"/>
      <c r="U1363" s="28"/>
      <c r="V1363" s="29"/>
      <c r="W1363" s="30"/>
      <c r="X1363" s="25" t="s">
        <v>267</v>
      </c>
      <c r="Y1363" s="25" t="s">
        <v>199</v>
      </c>
      <c r="Z1363" s="25" t="s">
        <v>289</v>
      </c>
    </row>
    <row r="1364" spans="1:26" customFormat="1" ht="15.6" hidden="1" customHeight="1">
      <c r="A1364" s="33" t="s">
        <v>305</v>
      </c>
      <c r="B1364" s="25" t="s">
        <v>307</v>
      </c>
      <c r="C1364" s="25"/>
      <c r="D1364" s="25"/>
      <c r="E1364" s="25"/>
      <c r="F1364" s="25"/>
      <c r="G1364" s="25"/>
      <c r="H1364" s="25"/>
      <c r="I1364" s="25"/>
      <c r="J1364" s="25"/>
      <c r="K1364" s="25"/>
      <c r="L1364" s="25"/>
      <c r="M1364" s="25"/>
      <c r="N1364" s="25"/>
      <c r="O1364" s="25"/>
      <c r="P1364" s="25"/>
      <c r="Q1364" s="26"/>
      <c r="R1364" s="27"/>
      <c r="S1364" s="27"/>
      <c r="T1364" s="27"/>
      <c r="U1364" s="28"/>
      <c r="V1364" s="29"/>
      <c r="W1364" s="30"/>
      <c r="X1364" s="25" t="s">
        <v>482</v>
      </c>
      <c r="Y1364">
        <v>5.0000000000000001E-3</v>
      </c>
      <c r="Z1364">
        <v>1.4999999999999999E-2</v>
      </c>
    </row>
    <row r="1365" spans="1:26" customFormat="1" ht="15.6" hidden="1" customHeight="1">
      <c r="A1365" s="33"/>
      <c r="B1365" s="25" t="s">
        <v>199</v>
      </c>
      <c r="C1365" s="25"/>
      <c r="D1365" s="25"/>
      <c r="E1365" s="893">
        <v>125427</v>
      </c>
      <c r="F1365" s="893"/>
      <c r="G1365" s="893"/>
      <c r="H1365" s="34" t="s">
        <v>228</v>
      </c>
      <c r="I1365" s="891">
        <f>VLOOKUP(H1362,X1364:Z1367,2,1)</f>
        <v>0.01</v>
      </c>
      <c r="J1365" s="891"/>
      <c r="K1365" t="s">
        <v>16</v>
      </c>
      <c r="L1365" s="25"/>
      <c r="M1365" s="25"/>
      <c r="N1365" s="25"/>
      <c r="O1365" s="25"/>
      <c r="P1365" s="25"/>
      <c r="Q1365" s="26">
        <f>SUM(R1365:V1365)</f>
        <v>1254.3</v>
      </c>
      <c r="R1365" s="27"/>
      <c r="S1365" s="27"/>
      <c r="T1365" s="27">
        <f>ROUND(I1365*E1365,1)</f>
        <v>1254.3</v>
      </c>
      <c r="U1365" s="28"/>
      <c r="V1365" s="29"/>
      <c r="W1365" s="30"/>
      <c r="X1365" s="25" t="s">
        <v>483</v>
      </c>
      <c r="Y1365">
        <v>8.9999999999999993E-3</v>
      </c>
      <c r="Z1365">
        <v>2.1000000000000001E-2</v>
      </c>
    </row>
    <row r="1366" spans="1:26" customFormat="1" ht="15.6" hidden="1" customHeight="1">
      <c r="A1366" s="33"/>
      <c r="B1366" s="25"/>
      <c r="C1366" s="25"/>
      <c r="D1366" s="25"/>
      <c r="E1366" s="32"/>
      <c r="F1366" s="32"/>
      <c r="G1366" s="34"/>
      <c r="J1366" s="34"/>
      <c r="M1366" s="25"/>
      <c r="N1366" s="25"/>
      <c r="O1366" s="25"/>
      <c r="P1366" s="25"/>
      <c r="Q1366" s="26"/>
      <c r="R1366" s="27"/>
      <c r="S1366" s="27"/>
      <c r="T1366" s="27"/>
      <c r="U1366" s="28"/>
      <c r="V1366" s="29"/>
      <c r="W1366" s="30"/>
      <c r="X1366" s="25" t="s">
        <v>481</v>
      </c>
      <c r="Y1366">
        <v>0.01</v>
      </c>
      <c r="Z1366">
        <v>2.4E-2</v>
      </c>
    </row>
    <row r="1367" spans="1:26" customFormat="1" ht="15.6" hidden="1" customHeight="1">
      <c r="A1367" s="33" t="s">
        <v>341</v>
      </c>
      <c r="B1367" t="s">
        <v>306</v>
      </c>
      <c r="C1367" s="25"/>
      <c r="F1367" s="32" t="s">
        <v>289</v>
      </c>
      <c r="J1367" s="888">
        <v>0.7</v>
      </c>
      <c r="K1367" s="888"/>
      <c r="L1367" t="s">
        <v>290</v>
      </c>
      <c r="M1367" s="25"/>
      <c r="N1367" s="25"/>
      <c r="O1367" s="25"/>
      <c r="P1367" s="25"/>
      <c r="Q1367" s="26"/>
      <c r="R1367" s="27"/>
      <c r="S1367" s="27"/>
      <c r="T1367" s="27"/>
      <c r="U1367" s="28"/>
      <c r="V1367" s="29"/>
      <c r="W1367" s="30"/>
      <c r="X1367" s="25" t="s">
        <v>229</v>
      </c>
      <c r="Y1367">
        <v>1.9E-2</v>
      </c>
      <c r="Z1367">
        <v>4.4999999999999998E-2</v>
      </c>
    </row>
    <row r="1368" spans="1:26" customFormat="1" ht="15.6" hidden="1" customHeight="1">
      <c r="A1368" s="33"/>
      <c r="B1368" t="s">
        <v>450</v>
      </c>
      <c r="C1368" s="889">
        <f>VLOOKUP(H1362,X1364:Z1367,3,1)</f>
        <v>2.4E-2</v>
      </c>
      <c r="D1368" s="889"/>
      <c r="E1368" s="25" t="s">
        <v>269</v>
      </c>
      <c r="J1368" s="34"/>
      <c r="M1368" s="25"/>
      <c r="N1368" s="25"/>
      <c r="O1368" s="25"/>
      <c r="P1368" s="25"/>
      <c r="Q1368" s="26"/>
      <c r="R1368" s="27"/>
      <c r="S1368" s="27"/>
      <c r="T1368" s="27"/>
      <c r="U1368" s="28"/>
      <c r="V1368" s="29"/>
      <c r="W1368" s="30"/>
    </row>
    <row r="1369" spans="1:26" customFormat="1" ht="15.6" hidden="1" customHeight="1">
      <c r="A1369" s="24"/>
      <c r="B1369" s="25" t="s">
        <v>206</v>
      </c>
      <c r="C1369" s="25"/>
      <c r="D1369" s="25"/>
      <c r="E1369" s="894">
        <v>18855</v>
      </c>
      <c r="F1369" s="894"/>
      <c r="G1369" s="894"/>
      <c r="H1369" s="34" t="s">
        <v>228</v>
      </c>
      <c r="I1369" s="889">
        <f>C1368</f>
        <v>2.4E-2</v>
      </c>
      <c r="J1369" s="889"/>
      <c r="M1369" s="25"/>
      <c r="N1369" s="25"/>
      <c r="O1369" s="25"/>
      <c r="P1369" s="25"/>
      <c r="Q1369" s="26"/>
      <c r="R1369" s="27">
        <f>ROUND(E1369*I1369,1)</f>
        <v>452.5</v>
      </c>
      <c r="S1369" s="27"/>
      <c r="T1369" s="27"/>
      <c r="U1369" s="28"/>
      <c r="V1369" s="29"/>
      <c r="W1369" s="30"/>
    </row>
    <row r="1370" spans="1:26" customFormat="1" ht="15.6" hidden="1" customHeight="1">
      <c r="A1370" s="24"/>
      <c r="B1370" s="25" t="s">
        <v>15</v>
      </c>
      <c r="C1370" s="25"/>
      <c r="D1370" s="25"/>
      <c r="E1370" s="894">
        <v>38972</v>
      </c>
      <c r="F1370" s="894"/>
      <c r="G1370" s="894"/>
      <c r="H1370" s="34" t="s">
        <v>228</v>
      </c>
      <c r="I1370" s="889">
        <f>I1369</f>
        <v>2.4E-2</v>
      </c>
      <c r="J1370" s="889"/>
      <c r="M1370" s="25"/>
      <c r="N1370" s="25"/>
      <c r="O1370" s="25"/>
      <c r="P1370" s="25"/>
      <c r="Q1370" s="26">
        <f>SUM(R1369:V1371)</f>
        <v>1896.9</v>
      </c>
      <c r="R1370" s="27"/>
      <c r="S1370" s="27"/>
      <c r="T1370" s="27">
        <f>ROUND(E1370*I1370,1)</f>
        <v>935.3</v>
      </c>
      <c r="U1370" s="28"/>
      <c r="V1370" s="29"/>
      <c r="W1370" s="30"/>
    </row>
    <row r="1371" spans="1:26" customFormat="1" ht="15.6" hidden="1" customHeight="1">
      <c r="A1371" s="24"/>
      <c r="B1371" s="25" t="s">
        <v>207</v>
      </c>
      <c r="C1371" s="25"/>
      <c r="D1371" s="25"/>
      <c r="E1371" s="894">
        <v>21214</v>
      </c>
      <c r="F1371" s="894"/>
      <c r="G1371" s="894"/>
      <c r="H1371" s="34" t="s">
        <v>228</v>
      </c>
      <c r="I1371" s="889">
        <f>I1370</f>
        <v>2.4E-2</v>
      </c>
      <c r="J1371" s="889"/>
      <c r="M1371" s="25"/>
      <c r="N1371" s="25"/>
      <c r="O1371" s="25"/>
      <c r="P1371" s="25"/>
      <c r="Q1371" s="26"/>
      <c r="R1371" s="27"/>
      <c r="S1371" s="27"/>
      <c r="T1371" s="27"/>
      <c r="U1371" s="28"/>
      <c r="V1371" s="29">
        <f>ROUND(E1371*I1371,1)</f>
        <v>509.1</v>
      </c>
      <c r="W1371" s="30"/>
    </row>
    <row r="1372" spans="1:26" customFormat="1" ht="15.6" hidden="1" customHeight="1">
      <c r="A1372" s="33"/>
      <c r="B1372" s="25"/>
      <c r="C1372" s="25"/>
      <c r="D1372" s="25"/>
      <c r="E1372" s="25"/>
      <c r="F1372" s="25"/>
      <c r="G1372" s="25"/>
      <c r="J1372" s="34"/>
      <c r="M1372" s="25"/>
      <c r="N1372" s="25"/>
      <c r="O1372" s="25"/>
      <c r="P1372" s="25"/>
      <c r="Q1372" s="26"/>
      <c r="R1372" s="27"/>
      <c r="S1372" s="27"/>
      <c r="T1372" s="27"/>
      <c r="U1372" s="28"/>
      <c r="V1372" s="29"/>
      <c r="W1372" s="30"/>
    </row>
    <row r="1373" spans="1:26" customFormat="1" ht="15.6" hidden="1" customHeight="1">
      <c r="A1373" s="33"/>
      <c r="B1373" s="25"/>
      <c r="C1373" s="25"/>
      <c r="D1373" s="25"/>
      <c r="E1373" s="25"/>
      <c r="F1373" s="25"/>
      <c r="G1373" s="25"/>
      <c r="J1373" s="34"/>
      <c r="M1373" s="25"/>
      <c r="N1373" s="25"/>
      <c r="O1373" s="25"/>
      <c r="P1373" s="25"/>
      <c r="Q1373" s="26"/>
      <c r="R1373" s="27"/>
      <c r="S1373" s="27"/>
      <c r="T1373" s="27"/>
      <c r="U1373" s="28"/>
      <c r="V1373" s="29"/>
      <c r="W1373" s="30"/>
    </row>
    <row r="1374" spans="1:26" customFormat="1" ht="15.6" hidden="1" customHeight="1">
      <c r="A1374" s="33"/>
      <c r="B1374" s="25"/>
      <c r="C1374" s="25"/>
      <c r="D1374" s="25"/>
      <c r="E1374" s="32"/>
      <c r="F1374" s="32"/>
      <c r="G1374" s="34"/>
      <c r="J1374" s="34"/>
      <c r="M1374" s="25"/>
      <c r="N1374" s="25"/>
      <c r="O1374" s="25"/>
      <c r="P1374" s="25"/>
      <c r="Q1374" s="26"/>
      <c r="R1374" s="27"/>
      <c r="S1374" s="27"/>
      <c r="T1374" s="27"/>
      <c r="U1374" s="28"/>
      <c r="V1374" s="29"/>
      <c r="W1374" s="30"/>
    </row>
    <row r="1375" spans="1:26" customFormat="1" ht="15.6" hidden="1" customHeight="1">
      <c r="A1375" s="33"/>
      <c r="B1375" s="25"/>
      <c r="C1375" s="25"/>
      <c r="D1375" s="25"/>
      <c r="E1375" s="32"/>
      <c r="F1375" s="32"/>
      <c r="G1375" s="34"/>
      <c r="J1375" s="34"/>
      <c r="M1375" s="25"/>
      <c r="N1375" s="25"/>
      <c r="O1375" s="25"/>
      <c r="P1375" s="25"/>
      <c r="Q1375" s="26"/>
      <c r="R1375" s="27"/>
      <c r="S1375" s="27"/>
      <c r="T1375" s="27"/>
      <c r="U1375" s="28"/>
      <c r="V1375" s="29"/>
      <c r="W1375" s="30"/>
    </row>
    <row r="1376" spans="1:26" customFormat="1" ht="15.6" hidden="1" customHeight="1">
      <c r="A1376" s="33"/>
      <c r="B1376" s="25"/>
      <c r="C1376" s="25"/>
      <c r="D1376" s="25"/>
      <c r="E1376" s="32"/>
      <c r="F1376" s="32"/>
      <c r="G1376" s="34"/>
      <c r="J1376" s="34"/>
      <c r="M1376" s="25"/>
      <c r="N1376" s="25"/>
      <c r="O1376" s="25"/>
      <c r="P1376" s="25"/>
      <c r="Q1376" s="26"/>
      <c r="R1376" s="27"/>
      <c r="S1376" s="27"/>
      <c r="T1376" s="27"/>
      <c r="U1376" s="28"/>
      <c r="V1376" s="29"/>
      <c r="W1376" s="30"/>
    </row>
    <row r="1377" spans="1:23" customFormat="1" ht="15.6" hidden="1" customHeight="1">
      <c r="A1377" s="33"/>
      <c r="B1377" s="25"/>
      <c r="C1377" s="25"/>
      <c r="D1377" s="25"/>
      <c r="E1377" s="32"/>
      <c r="F1377" s="32"/>
      <c r="G1377" s="34"/>
      <c r="J1377" s="34"/>
      <c r="M1377" s="25"/>
      <c r="N1377" s="25"/>
      <c r="O1377" s="25"/>
      <c r="P1377" s="25"/>
      <c r="Q1377" s="26"/>
      <c r="R1377" s="27"/>
      <c r="S1377" s="27"/>
      <c r="T1377" s="27"/>
      <c r="U1377" s="28"/>
      <c r="V1377" s="29"/>
      <c r="W1377" s="30"/>
    </row>
    <row r="1378" spans="1:23" customFormat="1" ht="15.6" hidden="1" customHeight="1">
      <c r="A1378" s="33"/>
      <c r="B1378" s="25"/>
      <c r="C1378" s="25"/>
      <c r="D1378" s="25"/>
      <c r="E1378" s="32"/>
      <c r="F1378" s="32"/>
      <c r="G1378" s="34"/>
      <c r="J1378" s="34"/>
      <c r="M1378" s="25"/>
      <c r="N1378" s="25"/>
      <c r="O1378" s="25"/>
      <c r="P1378" s="25"/>
      <c r="Q1378" s="26"/>
      <c r="R1378" s="27"/>
      <c r="S1378" s="27"/>
      <c r="T1378" s="27"/>
      <c r="U1378" s="28"/>
      <c r="V1378" s="29"/>
      <c r="W1378" s="30"/>
    </row>
    <row r="1379" spans="1:23" customFormat="1" ht="15.6" hidden="1" customHeight="1">
      <c r="A1379" s="33"/>
      <c r="B1379" s="25"/>
      <c r="C1379" s="25"/>
      <c r="D1379" s="25"/>
      <c r="E1379" s="32"/>
      <c r="F1379" s="32"/>
      <c r="G1379" s="34"/>
      <c r="J1379" s="34"/>
      <c r="M1379" s="25"/>
      <c r="N1379" s="25"/>
      <c r="O1379" s="25"/>
      <c r="P1379" s="25"/>
      <c r="Q1379" s="26"/>
      <c r="R1379" s="27"/>
      <c r="S1379" s="27"/>
      <c r="T1379" s="27"/>
      <c r="U1379" s="28"/>
      <c r="V1379" s="29"/>
      <c r="W1379" s="30"/>
    </row>
    <row r="1380" spans="1:23" customFormat="1" ht="15.6" hidden="1" customHeight="1">
      <c r="A1380" s="33"/>
      <c r="B1380" s="25"/>
      <c r="C1380" s="25"/>
      <c r="D1380" s="25"/>
      <c r="E1380" s="32"/>
      <c r="F1380" s="32"/>
      <c r="G1380" s="34"/>
      <c r="J1380" s="34"/>
      <c r="M1380" s="25"/>
      <c r="N1380" s="25"/>
      <c r="O1380" s="25"/>
      <c r="P1380" s="25"/>
      <c r="Q1380" s="26"/>
      <c r="R1380" s="27"/>
      <c r="S1380" s="27"/>
      <c r="T1380" s="27"/>
      <c r="U1380" s="28"/>
      <c r="V1380" s="29"/>
      <c r="W1380" s="30"/>
    </row>
    <row r="1381" spans="1:23" customFormat="1" ht="15.6" hidden="1" customHeight="1">
      <c r="A1381" s="33"/>
      <c r="B1381" s="25"/>
      <c r="C1381" s="25"/>
      <c r="D1381" s="25"/>
      <c r="E1381" s="32"/>
      <c r="F1381" s="32"/>
      <c r="G1381" s="34"/>
      <c r="J1381" s="34"/>
      <c r="M1381" s="25"/>
      <c r="N1381" s="25"/>
      <c r="O1381" s="25"/>
      <c r="P1381" s="25"/>
      <c r="Q1381" s="26"/>
      <c r="R1381" s="27"/>
      <c r="S1381" s="27"/>
      <c r="T1381" s="27"/>
      <c r="U1381" s="28"/>
      <c r="V1381" s="29"/>
      <c r="W1381" s="30"/>
    </row>
    <row r="1382" spans="1:23" customFormat="1" ht="15.6" hidden="1" customHeight="1">
      <c r="A1382" s="33"/>
      <c r="B1382" s="25"/>
      <c r="C1382" s="25"/>
      <c r="D1382" s="25"/>
      <c r="E1382" s="32"/>
      <c r="F1382" s="32"/>
      <c r="G1382" s="34"/>
      <c r="J1382" s="34"/>
      <c r="M1382" s="25"/>
      <c r="N1382" s="25"/>
      <c r="O1382" s="25"/>
      <c r="P1382" s="25"/>
      <c r="Q1382" s="26"/>
      <c r="R1382" s="27"/>
      <c r="S1382" s="27"/>
      <c r="T1382" s="27"/>
      <c r="U1382" s="28"/>
      <c r="V1382" s="29"/>
      <c r="W1382" s="30"/>
    </row>
    <row r="1383" spans="1:23" customFormat="1" ht="15.6" hidden="1" customHeight="1">
      <c r="A1383" s="33"/>
      <c r="B1383" s="25"/>
      <c r="C1383" s="25"/>
      <c r="D1383" s="25"/>
      <c r="E1383" s="32"/>
      <c r="F1383" s="32"/>
      <c r="G1383" s="34"/>
      <c r="J1383" s="34"/>
      <c r="M1383" s="25"/>
      <c r="N1383" s="25"/>
      <c r="O1383" s="25"/>
      <c r="P1383" s="25"/>
      <c r="Q1383" s="26"/>
      <c r="R1383" s="27"/>
      <c r="S1383" s="27"/>
      <c r="T1383" s="27"/>
      <c r="U1383" s="28"/>
      <c r="V1383" s="29"/>
      <c r="W1383" s="30"/>
    </row>
    <row r="1384" spans="1:23" customFormat="1" ht="15.6" hidden="1" customHeight="1">
      <c r="A1384" s="33"/>
      <c r="B1384" s="25"/>
      <c r="C1384" s="25"/>
      <c r="D1384" s="25"/>
      <c r="E1384" s="32"/>
      <c r="F1384" s="32"/>
      <c r="G1384" s="34"/>
      <c r="J1384" s="34"/>
      <c r="M1384" s="25"/>
      <c r="N1384" s="25"/>
      <c r="O1384" s="25"/>
      <c r="P1384" s="25"/>
      <c r="Q1384" s="26"/>
      <c r="R1384" s="27"/>
      <c r="S1384" s="27"/>
      <c r="T1384" s="27"/>
      <c r="U1384" s="28"/>
      <c r="V1384" s="29"/>
      <c r="W1384" s="30"/>
    </row>
    <row r="1385" spans="1:23" customFormat="1" ht="15.6" hidden="1" customHeight="1">
      <c r="A1385" s="33"/>
      <c r="B1385" s="25"/>
      <c r="C1385" s="25"/>
      <c r="D1385" s="25"/>
      <c r="E1385" s="32"/>
      <c r="F1385" s="32"/>
      <c r="G1385" s="34"/>
      <c r="J1385" s="34"/>
      <c r="M1385" s="25"/>
      <c r="N1385" s="25"/>
      <c r="O1385" s="25"/>
      <c r="P1385" s="25"/>
      <c r="Q1385" s="26"/>
      <c r="R1385" s="27"/>
      <c r="S1385" s="27"/>
      <c r="T1385" s="27"/>
      <c r="U1385" s="28"/>
      <c r="V1385" s="29"/>
      <c r="W1385" s="30"/>
    </row>
    <row r="1386" spans="1:23" customFormat="1" ht="15.6" hidden="1" customHeight="1">
      <c r="A1386" s="33"/>
      <c r="B1386" s="25"/>
      <c r="C1386" s="25"/>
      <c r="D1386" s="25"/>
      <c r="E1386" s="32"/>
      <c r="F1386" s="32"/>
      <c r="G1386" s="34"/>
      <c r="J1386" s="34"/>
      <c r="M1386" s="25"/>
      <c r="N1386" s="25"/>
      <c r="O1386" s="25"/>
      <c r="P1386" s="25"/>
      <c r="Q1386" s="26"/>
      <c r="R1386" s="27"/>
      <c r="S1386" s="27"/>
      <c r="T1386" s="27"/>
      <c r="U1386" s="28"/>
      <c r="V1386" s="29"/>
      <c r="W1386" s="30"/>
    </row>
    <row r="1387" spans="1:23" customFormat="1" ht="15.6" hidden="1" customHeight="1">
      <c r="A1387" s="33"/>
      <c r="B1387" s="25"/>
      <c r="C1387" s="25"/>
      <c r="D1387" s="25"/>
      <c r="E1387" s="32"/>
      <c r="F1387" s="32"/>
      <c r="G1387" s="34"/>
      <c r="J1387" s="34"/>
      <c r="M1387" s="25"/>
      <c r="N1387" s="25"/>
      <c r="O1387" s="25"/>
      <c r="P1387" s="25"/>
      <c r="Q1387" s="26"/>
      <c r="R1387" s="27"/>
      <c r="S1387" s="27"/>
      <c r="T1387" s="27"/>
      <c r="U1387" s="28"/>
      <c r="V1387" s="29"/>
      <c r="W1387" s="30"/>
    </row>
    <row r="1388" spans="1:23" customFormat="1" ht="15.6" hidden="1" customHeight="1">
      <c r="A1388" s="33"/>
      <c r="B1388" s="25"/>
      <c r="C1388" s="25"/>
      <c r="D1388" s="25"/>
      <c r="E1388" s="32"/>
      <c r="F1388" s="32"/>
      <c r="G1388" s="34"/>
      <c r="J1388" s="34"/>
      <c r="M1388" s="25"/>
      <c r="N1388" s="25"/>
      <c r="O1388" s="25"/>
      <c r="P1388" s="25"/>
      <c r="Q1388" s="26"/>
      <c r="R1388" s="27"/>
      <c r="S1388" s="27"/>
      <c r="T1388" s="27"/>
      <c r="U1388" s="28"/>
      <c r="V1388" s="29"/>
      <c r="W1388" s="30"/>
    </row>
    <row r="1389" spans="1:23" customFormat="1" ht="15.6" hidden="1" customHeight="1">
      <c r="A1389" s="33"/>
      <c r="B1389" s="25"/>
      <c r="C1389" s="25"/>
      <c r="D1389" s="25"/>
      <c r="E1389" s="32"/>
      <c r="F1389" s="32"/>
      <c r="G1389" s="34"/>
      <c r="J1389" s="34"/>
      <c r="M1389" s="25"/>
      <c r="N1389" s="25"/>
      <c r="O1389" s="25"/>
      <c r="P1389" s="25"/>
      <c r="Q1389" s="26"/>
      <c r="R1389" s="27"/>
      <c r="S1389" s="27"/>
      <c r="T1389" s="27"/>
      <c r="U1389" s="28"/>
      <c r="V1389" s="29"/>
      <c r="W1389" s="30"/>
    </row>
    <row r="1390" spans="1:23" customFormat="1" ht="15.6" hidden="1" customHeight="1">
      <c r="A1390" s="33"/>
      <c r="B1390" s="25"/>
      <c r="C1390" s="25"/>
      <c r="D1390" s="25"/>
      <c r="E1390" s="32"/>
      <c r="F1390" s="32"/>
      <c r="G1390" s="34"/>
      <c r="J1390" s="34"/>
      <c r="M1390" s="25"/>
      <c r="N1390" s="25"/>
      <c r="O1390" s="25"/>
      <c r="P1390" s="25"/>
      <c r="Q1390" s="26"/>
      <c r="R1390" s="27"/>
      <c r="S1390" s="27"/>
      <c r="T1390" s="27"/>
      <c r="U1390" s="28"/>
      <c r="V1390" s="29"/>
      <c r="W1390" s="30"/>
    </row>
    <row r="1391" spans="1:23" customFormat="1" ht="15.6" hidden="1" customHeight="1">
      <c r="A1391" s="33"/>
      <c r="B1391" s="25"/>
      <c r="C1391" s="25"/>
      <c r="D1391" s="25"/>
      <c r="E1391" s="32"/>
      <c r="F1391" s="32"/>
      <c r="G1391" s="34"/>
      <c r="J1391" s="34"/>
      <c r="M1391" s="25"/>
      <c r="N1391" s="25"/>
      <c r="O1391" s="25"/>
      <c r="P1391" s="25"/>
      <c r="Q1391" s="26"/>
      <c r="R1391" s="27"/>
      <c r="S1391" s="27"/>
      <c r="T1391" s="27"/>
      <c r="U1391" s="28"/>
      <c r="V1391" s="29"/>
      <c r="W1391" s="30"/>
    </row>
    <row r="1392" spans="1:23" customFormat="1" ht="15.6" hidden="1" customHeight="1">
      <c r="A1392" s="33"/>
      <c r="B1392" s="25"/>
      <c r="C1392" s="25"/>
      <c r="D1392" s="25"/>
      <c r="E1392" s="32"/>
      <c r="F1392" s="32"/>
      <c r="G1392" s="34"/>
      <c r="J1392" s="34"/>
      <c r="M1392" s="25"/>
      <c r="N1392" s="25"/>
      <c r="O1392" s="25"/>
      <c r="P1392" s="25"/>
      <c r="Q1392" s="26"/>
      <c r="R1392" s="27"/>
      <c r="S1392" s="27"/>
      <c r="T1392" s="27"/>
      <c r="U1392" s="28"/>
      <c r="V1392" s="29"/>
      <c r="W1392" s="30"/>
    </row>
    <row r="1393" spans="1:27" customFormat="1" ht="15.6" hidden="1" customHeight="1">
      <c r="A1393" s="33"/>
      <c r="B1393" s="25"/>
      <c r="C1393" s="25"/>
      <c r="D1393" s="25"/>
      <c r="E1393" s="32"/>
      <c r="F1393" s="32"/>
      <c r="G1393" s="34"/>
      <c r="J1393" s="34"/>
      <c r="M1393" s="25"/>
      <c r="N1393" s="25"/>
      <c r="O1393" s="25"/>
      <c r="P1393" s="25"/>
      <c r="Q1393" s="26"/>
      <c r="R1393" s="27"/>
      <c r="S1393" s="27"/>
      <c r="T1393" s="27"/>
      <c r="U1393" s="28"/>
      <c r="V1393" s="29"/>
      <c r="W1393" s="30"/>
    </row>
    <row r="1394" spans="1:27" customFormat="1" ht="15.6" hidden="1" customHeight="1">
      <c r="A1394" s="33"/>
      <c r="B1394" s="25"/>
      <c r="C1394" s="25"/>
      <c r="D1394" s="25"/>
      <c r="E1394" s="32"/>
      <c r="F1394" s="32"/>
      <c r="G1394" s="34"/>
      <c r="J1394" s="34"/>
      <c r="M1394" s="25"/>
      <c r="N1394" s="25"/>
      <c r="O1394" s="25"/>
      <c r="P1394" s="25"/>
      <c r="Q1394" s="26"/>
      <c r="R1394" s="27"/>
      <c r="S1394" s="27"/>
      <c r="T1394" s="27"/>
      <c r="U1394" s="28"/>
      <c r="V1394" s="29"/>
      <c r="W1394" s="30"/>
    </row>
    <row r="1395" spans="1:27" customFormat="1" ht="15.6" hidden="1" customHeight="1">
      <c r="A1395" s="33"/>
      <c r="B1395" s="25"/>
      <c r="C1395" s="25"/>
      <c r="D1395" s="25"/>
      <c r="E1395" s="32"/>
      <c r="F1395" s="32"/>
      <c r="G1395" s="34"/>
      <c r="J1395" s="34"/>
      <c r="M1395" s="25"/>
      <c r="N1395" s="25"/>
      <c r="O1395" s="25"/>
      <c r="P1395" s="25"/>
      <c r="Q1395" s="26"/>
      <c r="R1395" s="27"/>
      <c r="S1395" s="27"/>
      <c r="T1395" s="27"/>
      <c r="U1395" s="28"/>
      <c r="V1395" s="29"/>
      <c r="W1395" s="30"/>
    </row>
    <row r="1396" spans="1:27" customFormat="1" ht="15.6" hidden="1" customHeight="1">
      <c r="A1396" s="33"/>
      <c r="B1396" s="25"/>
      <c r="C1396" s="25"/>
      <c r="D1396" s="25"/>
      <c r="E1396" s="32"/>
      <c r="F1396" s="32"/>
      <c r="G1396" s="34"/>
      <c r="J1396" s="34"/>
      <c r="M1396" s="25"/>
      <c r="N1396" s="25"/>
      <c r="O1396" s="25"/>
      <c r="P1396" s="25"/>
      <c r="Q1396" s="26"/>
      <c r="R1396" s="27"/>
      <c r="S1396" s="27"/>
      <c r="T1396" s="27"/>
      <c r="U1396" s="28"/>
      <c r="V1396" s="29"/>
      <c r="W1396" s="30"/>
    </row>
    <row r="1397" spans="1:27" customFormat="1" ht="15.6" hidden="1" customHeight="1">
      <c r="A1397" s="33"/>
      <c r="B1397" s="25"/>
      <c r="C1397" s="25"/>
      <c r="D1397" s="25"/>
      <c r="E1397" s="32"/>
      <c r="F1397" s="32"/>
      <c r="G1397" s="34"/>
      <c r="J1397" s="34"/>
      <c r="M1397" s="25"/>
      <c r="N1397" s="25"/>
      <c r="O1397" s="25"/>
      <c r="P1397" s="25"/>
      <c r="Q1397" s="26"/>
      <c r="R1397" s="27"/>
      <c r="S1397" s="27"/>
      <c r="T1397" s="27"/>
      <c r="U1397" s="28"/>
      <c r="V1397" s="29"/>
      <c r="W1397" s="30"/>
    </row>
    <row r="1398" spans="1:27" customFormat="1" ht="15.6" hidden="1" customHeight="1">
      <c r="A1398" s="33"/>
      <c r="B1398" s="25"/>
      <c r="C1398" s="25"/>
      <c r="D1398" s="25"/>
      <c r="E1398" s="32"/>
      <c r="F1398" s="32"/>
      <c r="G1398" s="34"/>
      <c r="J1398" s="34"/>
      <c r="M1398" s="25"/>
      <c r="N1398" s="25"/>
      <c r="O1398" s="25"/>
      <c r="P1398" s="25"/>
      <c r="Q1398" s="26"/>
      <c r="R1398" s="27"/>
      <c r="S1398" s="27"/>
      <c r="T1398" s="27"/>
      <c r="U1398" s="28"/>
      <c r="V1398" s="29"/>
      <c r="W1398" s="30"/>
    </row>
    <row r="1399" spans="1:27" customFormat="1" ht="15.6" hidden="1" customHeight="1">
      <c r="A1399" s="33"/>
      <c r="B1399" s="25"/>
      <c r="C1399" s="25"/>
      <c r="D1399" s="25"/>
      <c r="E1399" s="32"/>
      <c r="F1399" s="32"/>
      <c r="G1399" s="34"/>
      <c r="J1399" s="34"/>
      <c r="M1399" s="25"/>
      <c r="N1399" s="25"/>
      <c r="O1399" s="25"/>
      <c r="P1399" s="25"/>
      <c r="Q1399" s="26"/>
      <c r="R1399" s="27"/>
      <c r="S1399" s="27"/>
      <c r="T1399" s="27"/>
      <c r="U1399" s="28"/>
      <c r="V1399" s="29"/>
      <c r="W1399" s="30"/>
    </row>
    <row r="1400" spans="1:27" customFormat="1" ht="15.6" hidden="1" customHeight="1">
      <c r="A1400" s="33"/>
      <c r="B1400" s="25"/>
      <c r="C1400" s="25"/>
      <c r="D1400" s="25"/>
      <c r="E1400" s="32"/>
      <c r="F1400" s="32"/>
      <c r="G1400" s="34"/>
      <c r="J1400" s="34"/>
      <c r="M1400" s="25"/>
      <c r="N1400" s="25"/>
      <c r="O1400" s="25"/>
      <c r="P1400" s="25"/>
      <c r="Q1400" s="26"/>
      <c r="R1400" s="27"/>
      <c r="S1400" s="27"/>
      <c r="T1400" s="27"/>
      <c r="U1400" s="28"/>
      <c r="V1400" s="29"/>
      <c r="W1400" s="30"/>
    </row>
    <row r="1401" spans="1:27" customFormat="1" ht="15.6" hidden="1" customHeight="1">
      <c r="A1401" s="33"/>
      <c r="B1401" s="25"/>
      <c r="C1401" s="25"/>
      <c r="D1401" s="25"/>
      <c r="E1401" s="32"/>
      <c r="F1401" s="32"/>
      <c r="G1401" s="34"/>
      <c r="J1401" s="34"/>
      <c r="M1401" s="25"/>
      <c r="N1401" s="25"/>
      <c r="O1401" s="25"/>
      <c r="P1401" s="25"/>
      <c r="Q1401" s="26"/>
      <c r="R1401" s="27"/>
      <c r="S1401" s="27"/>
      <c r="T1401" s="27"/>
      <c r="U1401" s="28"/>
      <c r="V1401" s="29"/>
      <c r="W1401" s="30"/>
    </row>
    <row r="1402" spans="1:27" customFormat="1" ht="15.6" hidden="1" customHeight="1">
      <c r="A1402" s="33"/>
      <c r="B1402" s="25"/>
      <c r="C1402" s="25"/>
      <c r="D1402" s="25"/>
      <c r="E1402" s="32"/>
      <c r="F1402" s="32"/>
      <c r="G1402" s="34"/>
      <c r="J1402" s="34"/>
      <c r="M1402" s="25"/>
      <c r="N1402" s="25"/>
      <c r="O1402" s="25"/>
      <c r="P1402" s="25"/>
      <c r="Q1402" s="26"/>
      <c r="R1402" s="27"/>
      <c r="S1402" s="27"/>
      <c r="T1402" s="27"/>
      <c r="U1402" s="28"/>
      <c r="V1402" s="29"/>
      <c r="W1402" s="30"/>
    </row>
    <row r="1403" spans="1:27" customFormat="1" ht="15.6" hidden="1" customHeight="1">
      <c r="A1403" s="33"/>
      <c r="B1403" s="25"/>
      <c r="C1403" s="25"/>
      <c r="D1403" s="25"/>
      <c r="E1403" s="32"/>
      <c r="F1403" s="32"/>
      <c r="G1403" s="34"/>
      <c r="J1403" s="34"/>
      <c r="M1403" s="25"/>
      <c r="N1403" s="25"/>
      <c r="O1403" s="25"/>
      <c r="P1403" s="25"/>
      <c r="Q1403" s="26"/>
      <c r="R1403" s="27"/>
      <c r="S1403" s="27"/>
      <c r="T1403" s="27"/>
      <c r="U1403" s="28"/>
      <c r="V1403" s="29"/>
      <c r="W1403" s="30"/>
    </row>
    <row r="1404" spans="1:27" customFormat="1" ht="15.6" hidden="1" customHeight="1">
      <c r="A1404" s="33"/>
      <c r="B1404" s="25"/>
      <c r="C1404" s="25"/>
      <c r="D1404" s="25"/>
      <c r="E1404" s="32"/>
      <c r="F1404" s="32"/>
      <c r="G1404" s="34"/>
      <c r="J1404" s="34"/>
      <c r="M1404" s="25"/>
      <c r="N1404" s="25"/>
      <c r="O1404" s="25"/>
      <c r="P1404" s="25"/>
      <c r="Q1404" s="26"/>
      <c r="R1404" s="27"/>
      <c r="S1404" s="27"/>
      <c r="T1404" s="27"/>
      <c r="U1404" s="28"/>
      <c r="V1404" s="29"/>
      <c r="W1404" s="30"/>
    </row>
    <row r="1405" spans="1:27" customFormat="1" ht="15.6" hidden="1" customHeight="1" thickBot="1">
      <c r="A1405" s="54"/>
      <c r="B1405" s="44"/>
      <c r="C1405" s="44"/>
      <c r="D1405" s="44"/>
      <c r="E1405" s="65"/>
      <c r="F1405" s="65"/>
      <c r="G1405" s="66"/>
      <c r="H1405" s="67"/>
      <c r="I1405" s="67"/>
      <c r="J1405" s="66"/>
      <c r="K1405" s="67"/>
      <c r="L1405" s="67"/>
      <c r="M1405" s="44"/>
      <c r="N1405" s="44"/>
      <c r="O1405" s="44"/>
      <c r="P1405" s="44"/>
      <c r="Q1405" s="45"/>
      <c r="R1405" s="46"/>
      <c r="S1405" s="46"/>
      <c r="T1405" s="46"/>
      <c r="U1405" s="47"/>
      <c r="V1405" s="48"/>
      <c r="W1405" s="30"/>
    </row>
    <row r="1406" spans="1:27" customFormat="1" ht="15.6" hidden="1" customHeight="1">
      <c r="A1406" s="10" t="s">
        <v>205</v>
      </c>
      <c r="B1406" s="11"/>
      <c r="C1406" s="11"/>
      <c r="D1406" s="11"/>
      <c r="E1406" s="11"/>
      <c r="F1406" s="11"/>
      <c r="G1406" s="11"/>
      <c r="H1406" s="11"/>
      <c r="I1406" s="11"/>
      <c r="J1406" s="11"/>
      <c r="K1406" s="11"/>
      <c r="L1406" s="11"/>
      <c r="M1406" s="11"/>
      <c r="N1406" s="11"/>
      <c r="O1406" s="11"/>
      <c r="P1406" s="11"/>
      <c r="Q1406" s="12" t="s">
        <v>20</v>
      </c>
      <c r="R1406" s="13" t="s">
        <v>206</v>
      </c>
      <c r="S1406" s="13"/>
      <c r="T1406" s="13" t="s">
        <v>15</v>
      </c>
      <c r="U1406" s="14"/>
      <c r="V1406" s="15" t="s">
        <v>207</v>
      </c>
      <c r="W1406" s="16"/>
    </row>
    <row r="1407" spans="1:27" customFormat="1" ht="15.6" hidden="1" customHeight="1" thickBot="1">
      <c r="A1407" s="18" t="s">
        <v>211</v>
      </c>
      <c r="C1407" t="s">
        <v>480</v>
      </c>
      <c r="H1407" s="940" t="s">
        <v>226</v>
      </c>
      <c r="I1407" s="940"/>
      <c r="J1407" s="940"/>
      <c r="K1407" s="940"/>
      <c r="L1407" s="940"/>
      <c r="M1407" s="940"/>
      <c r="N1407" s="890" t="s">
        <v>475</v>
      </c>
      <c r="O1407" s="890"/>
      <c r="P1407" t="s">
        <v>215</v>
      </c>
      <c r="Q1407" s="19">
        <f>SUM(R1407,T1407,V1407)</f>
        <v>16552</v>
      </c>
      <c r="R1407" s="20">
        <f>INT(SUM(R1408:R1450))</f>
        <v>1197</v>
      </c>
      <c r="S1407" s="20">
        <f>INT(SUM(S1408:S1450))</f>
        <v>0</v>
      </c>
      <c r="T1407" s="20">
        <f>INT(SUM(T1408:T1450))</f>
        <v>14990</v>
      </c>
      <c r="U1407" s="21">
        <f>INT(SUM(U1408:U1450))</f>
        <v>0</v>
      </c>
      <c r="V1407" s="22">
        <f>INT(SUM(V1408:V1450))</f>
        <v>365</v>
      </c>
      <c r="W1407" s="23"/>
    </row>
    <row r="1408" spans="1:27" customFormat="1" ht="15.6" hidden="1" customHeight="1" thickTop="1">
      <c r="A1408" s="33"/>
      <c r="B1408" s="25"/>
      <c r="C1408" s="25"/>
      <c r="D1408" s="25"/>
      <c r="E1408" s="32"/>
      <c r="F1408" s="32"/>
      <c r="G1408" s="34"/>
      <c r="J1408" s="34"/>
      <c r="M1408" s="25"/>
      <c r="N1408" s="25"/>
      <c r="O1408" s="25"/>
      <c r="P1408" s="25"/>
      <c r="Q1408" s="26"/>
      <c r="R1408" s="27"/>
      <c r="S1408" s="27"/>
      <c r="T1408" s="27"/>
      <c r="U1408" s="28"/>
      <c r="V1408" s="29"/>
      <c r="W1408" s="30"/>
      <c r="X1408" s="25" t="s">
        <v>267</v>
      </c>
      <c r="Y1408" s="25" t="s">
        <v>199</v>
      </c>
      <c r="Z1408" t="s">
        <v>431</v>
      </c>
      <c r="AA1408" s="25" t="s">
        <v>484</v>
      </c>
    </row>
    <row r="1409" spans="1:27" customFormat="1" ht="15.6" hidden="1" customHeight="1">
      <c r="A1409" s="33" t="s">
        <v>305</v>
      </c>
      <c r="B1409" s="25" t="s">
        <v>307</v>
      </c>
      <c r="C1409" s="25"/>
      <c r="D1409" s="25"/>
      <c r="E1409" s="25"/>
      <c r="F1409" s="25"/>
      <c r="G1409" s="25"/>
      <c r="L1409" s="25"/>
      <c r="M1409" s="25"/>
      <c r="N1409" s="25"/>
      <c r="O1409" s="25"/>
      <c r="P1409" s="25"/>
      <c r="Q1409" s="26"/>
      <c r="R1409" s="27"/>
      <c r="S1409" s="27"/>
      <c r="T1409" s="27"/>
      <c r="U1409" s="28"/>
      <c r="V1409" s="29"/>
      <c r="W1409" s="30"/>
      <c r="X1409" s="25" t="s">
        <v>226</v>
      </c>
      <c r="Y1409">
        <v>4.5999999999999999E-2</v>
      </c>
      <c r="Z1409">
        <v>0.125</v>
      </c>
      <c r="AA1409">
        <v>0.245</v>
      </c>
    </row>
    <row r="1410" spans="1:27" customFormat="1" ht="15.6" hidden="1" customHeight="1">
      <c r="A1410" s="33"/>
      <c r="B1410" s="25" t="s">
        <v>199</v>
      </c>
      <c r="C1410" s="25"/>
      <c r="E1410" s="893">
        <v>125427</v>
      </c>
      <c r="F1410" s="893"/>
      <c r="G1410" s="893"/>
      <c r="H1410" s="34" t="s">
        <v>228</v>
      </c>
      <c r="I1410" s="891">
        <f>VLOOKUP(H1407,X1409:AA1410,2,0)</f>
        <v>4.5999999999999999E-2</v>
      </c>
      <c r="J1410" s="891"/>
      <c r="K1410" t="s">
        <v>16</v>
      </c>
      <c r="L1410" s="25"/>
      <c r="M1410" s="25"/>
      <c r="N1410" s="25"/>
      <c r="O1410" s="25"/>
      <c r="P1410" s="25"/>
      <c r="Q1410" s="26">
        <f>SUM(R1410:V1410)</f>
        <v>5769.6</v>
      </c>
      <c r="R1410" s="27"/>
      <c r="S1410" s="27"/>
      <c r="T1410" s="27">
        <f>ROUND(I1410*E1410,1)</f>
        <v>5769.6</v>
      </c>
      <c r="U1410" s="28"/>
      <c r="V1410" s="29"/>
      <c r="W1410" s="30"/>
      <c r="X1410" s="25" t="s">
        <v>485</v>
      </c>
      <c r="Y1410">
        <v>6.0999999999999999E-2</v>
      </c>
      <c r="Z1410">
        <v>0.155</v>
      </c>
      <c r="AA1410">
        <v>0.30499999999999999</v>
      </c>
    </row>
    <row r="1411" spans="1:27" customFormat="1" ht="15.6" hidden="1" customHeight="1">
      <c r="A1411" s="33"/>
      <c r="B1411" s="25"/>
      <c r="C1411" s="25"/>
      <c r="D1411" s="25"/>
      <c r="M1411" s="25"/>
      <c r="N1411" s="25"/>
      <c r="O1411" s="25"/>
      <c r="P1411" s="25"/>
      <c r="Q1411" s="26"/>
      <c r="R1411" s="27"/>
      <c r="S1411" s="27"/>
      <c r="T1411" s="27"/>
      <c r="U1411" s="28"/>
      <c r="V1411" s="29"/>
      <c r="W1411" s="30"/>
      <c r="X1411" s="25"/>
    </row>
    <row r="1412" spans="1:27" customFormat="1" ht="15.6" hidden="1" customHeight="1">
      <c r="A1412" s="33" t="s">
        <v>341</v>
      </c>
      <c r="B1412" t="s">
        <v>306</v>
      </c>
      <c r="C1412" s="25"/>
      <c r="D1412" s="25"/>
      <c r="E1412" s="25"/>
      <c r="F1412" s="25"/>
      <c r="G1412" s="25"/>
      <c r="J1412" s="34"/>
      <c r="M1412" s="25"/>
      <c r="N1412" s="25"/>
      <c r="O1412" s="25"/>
      <c r="P1412" s="25"/>
      <c r="Q1412" s="26"/>
      <c r="R1412" s="27"/>
      <c r="S1412" s="27"/>
      <c r="T1412" s="27"/>
      <c r="U1412" s="28"/>
      <c r="V1412" s="29"/>
      <c r="W1412" s="30"/>
      <c r="X1412" s="25"/>
    </row>
    <row r="1413" spans="1:27" customFormat="1" ht="15.6" hidden="1" customHeight="1">
      <c r="A1413" s="33"/>
      <c r="B1413" t="s">
        <v>433</v>
      </c>
      <c r="C1413" s="25" t="s">
        <v>431</v>
      </c>
      <c r="D1413" s="25"/>
      <c r="E1413" s="25"/>
      <c r="F1413" s="25"/>
      <c r="G1413" s="25"/>
      <c r="H1413" t="s">
        <v>486</v>
      </c>
      <c r="J1413" s="34"/>
      <c r="M1413" s="25"/>
      <c r="N1413" s="25"/>
      <c r="O1413" s="25"/>
      <c r="P1413" s="25"/>
      <c r="Q1413" s="26"/>
      <c r="R1413" s="27"/>
      <c r="S1413" s="27"/>
      <c r="T1413" s="27"/>
      <c r="U1413" s="28"/>
      <c r="V1413" s="29"/>
      <c r="W1413" s="30"/>
      <c r="X1413" s="25"/>
    </row>
    <row r="1414" spans="1:27" customFormat="1" ht="15.6" hidden="1" customHeight="1">
      <c r="A1414" s="33"/>
      <c r="B1414" t="s">
        <v>450</v>
      </c>
      <c r="C1414" s="889">
        <f>VLOOKUP(H1407,X1409:AA1410,3,0)</f>
        <v>0.125</v>
      </c>
      <c r="D1414" s="889"/>
      <c r="E1414" s="25" t="s">
        <v>269</v>
      </c>
      <c r="F1414" s="25"/>
      <c r="G1414" s="25"/>
      <c r="J1414" s="34"/>
      <c r="M1414" s="25"/>
      <c r="N1414" s="25"/>
      <c r="O1414" s="25"/>
      <c r="P1414" s="25"/>
      <c r="Q1414" s="26"/>
      <c r="R1414" s="27"/>
      <c r="S1414" s="27"/>
      <c r="T1414" s="27"/>
      <c r="U1414" s="28"/>
      <c r="V1414" s="29"/>
      <c r="W1414" s="30"/>
    </row>
    <row r="1415" spans="1:27" customFormat="1" ht="15.6" hidden="1" customHeight="1">
      <c r="A1415" s="24"/>
      <c r="B1415" s="25" t="s">
        <v>206</v>
      </c>
      <c r="C1415" s="25"/>
      <c r="D1415" s="25"/>
      <c r="E1415" s="894">
        <v>9582</v>
      </c>
      <c r="F1415" s="894"/>
      <c r="G1415" s="894"/>
      <c r="H1415" s="34" t="s">
        <v>228</v>
      </c>
      <c r="I1415" s="889">
        <f>C1414</f>
        <v>0.125</v>
      </c>
      <c r="J1415" s="889"/>
      <c r="N1415" s="25"/>
      <c r="O1415" s="25"/>
      <c r="P1415" s="25"/>
      <c r="Q1415" s="26"/>
      <c r="R1415" s="27">
        <f>ROUND(E1415*I1415,1)</f>
        <v>1197.8</v>
      </c>
      <c r="S1415" s="27"/>
      <c r="T1415" s="27"/>
      <c r="U1415" s="28"/>
      <c r="V1415" s="29"/>
      <c r="W1415" s="30"/>
    </row>
    <row r="1416" spans="1:27" customFormat="1" ht="15.6" hidden="1" customHeight="1">
      <c r="A1416" s="24"/>
      <c r="B1416" s="25" t="s">
        <v>15</v>
      </c>
      <c r="C1416" s="25"/>
      <c r="D1416" s="25"/>
      <c r="E1416" s="894">
        <v>38972</v>
      </c>
      <c r="F1416" s="894"/>
      <c r="G1416" s="894"/>
      <c r="H1416" s="34" t="s">
        <v>228</v>
      </c>
      <c r="I1416" s="889">
        <f>C1414</f>
        <v>0.125</v>
      </c>
      <c r="J1416" s="889"/>
      <c r="N1416" s="25"/>
      <c r="O1416" s="25"/>
      <c r="P1416" s="25"/>
      <c r="Q1416" s="26">
        <f>SUM(R1415:V1417)</f>
        <v>6321.8</v>
      </c>
      <c r="R1416" s="27"/>
      <c r="S1416" s="27"/>
      <c r="T1416" s="27">
        <f>ROUND(E1416*I1416,1)</f>
        <v>4871.5</v>
      </c>
      <c r="U1416" s="28"/>
      <c r="V1416" s="29"/>
      <c r="W1416" s="30"/>
    </row>
    <row r="1417" spans="1:27" customFormat="1" ht="15.6" hidden="1" customHeight="1">
      <c r="A1417" s="24"/>
      <c r="B1417" s="25" t="s">
        <v>207</v>
      </c>
      <c r="C1417" s="25"/>
      <c r="D1417" s="25"/>
      <c r="E1417" s="894">
        <v>2020</v>
      </c>
      <c r="F1417" s="894"/>
      <c r="G1417" s="894"/>
      <c r="H1417" s="34" t="s">
        <v>228</v>
      </c>
      <c r="I1417" s="889">
        <f>I1416</f>
        <v>0.125</v>
      </c>
      <c r="J1417" s="889"/>
      <c r="N1417" s="25"/>
      <c r="O1417" s="25"/>
      <c r="P1417" s="25"/>
      <c r="Q1417" s="26"/>
      <c r="R1417" s="27"/>
      <c r="S1417" s="27"/>
      <c r="T1417" s="27"/>
      <c r="U1417" s="28"/>
      <c r="V1417" s="29">
        <f>ROUND(E1417*I1417,1)</f>
        <v>252.5</v>
      </c>
      <c r="W1417" s="30"/>
    </row>
    <row r="1418" spans="1:27" customFormat="1" ht="15.6" hidden="1" customHeight="1">
      <c r="A1418" s="24"/>
      <c r="B1418" s="25"/>
      <c r="C1418" s="25"/>
      <c r="D1418" s="25"/>
      <c r="H1418" s="34"/>
      <c r="N1418" s="25"/>
      <c r="O1418" s="25"/>
      <c r="P1418" s="25"/>
      <c r="Q1418" s="26"/>
      <c r="R1418" s="27"/>
      <c r="S1418" s="27"/>
      <c r="T1418" s="27"/>
      <c r="U1418" s="28"/>
      <c r="V1418" s="29"/>
      <c r="W1418" s="30"/>
    </row>
    <row r="1419" spans="1:27" customFormat="1" ht="15.6" hidden="1" customHeight="1">
      <c r="A1419" s="33"/>
      <c r="B1419" t="s">
        <v>436</v>
      </c>
      <c r="C1419" s="25" t="s">
        <v>437</v>
      </c>
      <c r="D1419" s="25"/>
      <c r="H1419" t="s">
        <v>487</v>
      </c>
      <c r="I1419" s="72"/>
      <c r="J1419" s="34"/>
      <c r="M1419" s="25"/>
      <c r="N1419" s="25"/>
      <c r="O1419" s="25"/>
      <c r="P1419" s="25"/>
      <c r="Q1419" s="26"/>
      <c r="R1419" s="27"/>
      <c r="S1419" s="27"/>
      <c r="T1419" s="27"/>
      <c r="U1419" s="28"/>
      <c r="V1419" s="29"/>
      <c r="W1419" s="30"/>
    </row>
    <row r="1420" spans="1:27" customFormat="1" ht="15.6" hidden="1" customHeight="1">
      <c r="A1420" s="33"/>
      <c r="B1420" t="s">
        <v>450</v>
      </c>
      <c r="C1420" s="889">
        <f>VLOOKUP(H1407,X1409:AA1410,4,0)</f>
        <v>0.245</v>
      </c>
      <c r="D1420" s="889"/>
      <c r="E1420" s="25" t="s">
        <v>435</v>
      </c>
      <c r="H1420" s="72"/>
      <c r="J1420" s="34"/>
      <c r="M1420" s="25"/>
      <c r="N1420" s="25"/>
      <c r="O1420" s="25"/>
      <c r="P1420" s="25"/>
      <c r="Q1420" s="26"/>
      <c r="R1420" s="27"/>
      <c r="S1420" s="27"/>
      <c r="T1420" s="27"/>
      <c r="U1420" s="28"/>
      <c r="V1420" s="29"/>
      <c r="W1420" s="30"/>
    </row>
    <row r="1421" spans="1:27" customFormat="1" ht="15.6" hidden="1" customHeight="1">
      <c r="A1421" s="24"/>
      <c r="B1421" s="25" t="s">
        <v>207</v>
      </c>
      <c r="C1421" s="25"/>
      <c r="D1421" s="25"/>
      <c r="E1421" s="894">
        <v>460</v>
      </c>
      <c r="F1421" s="894"/>
      <c r="G1421" s="894"/>
      <c r="H1421" s="34" t="s">
        <v>228</v>
      </c>
      <c r="I1421" s="889">
        <f>C1420</f>
        <v>0.245</v>
      </c>
      <c r="J1421" s="889"/>
      <c r="N1421" s="25"/>
      <c r="O1421" s="25"/>
      <c r="P1421" s="25"/>
      <c r="Q1421" s="26">
        <f>SUM(R1421:V1421)</f>
        <v>112.7</v>
      </c>
      <c r="R1421" s="27"/>
      <c r="S1421" s="27"/>
      <c r="T1421" s="27"/>
      <c r="U1421" s="28"/>
      <c r="V1421" s="29">
        <f>ROUND(E1421*I1421,1)</f>
        <v>112.7</v>
      </c>
      <c r="W1421" s="30"/>
    </row>
    <row r="1422" spans="1:27" customFormat="1" ht="15.6" hidden="1" customHeight="1">
      <c r="A1422" s="24"/>
      <c r="B1422" s="25"/>
      <c r="C1422" s="25"/>
      <c r="D1422" s="25"/>
      <c r="E1422" s="131"/>
      <c r="F1422" s="131"/>
      <c r="G1422" s="131"/>
      <c r="H1422" s="34"/>
      <c r="N1422" s="25"/>
      <c r="O1422" s="25"/>
      <c r="P1422" s="25"/>
      <c r="Q1422" s="26"/>
      <c r="R1422" s="27"/>
      <c r="S1422" s="27"/>
      <c r="T1422" s="27"/>
      <c r="U1422" s="28"/>
      <c r="V1422" s="29"/>
      <c r="W1422" s="30"/>
    </row>
    <row r="1423" spans="1:27" customFormat="1" ht="15.6" hidden="1" customHeight="1">
      <c r="A1423" s="33"/>
      <c r="B1423" s="25" t="s">
        <v>430</v>
      </c>
      <c r="C1423" s="25"/>
      <c r="D1423" s="25"/>
      <c r="E1423" s="893">
        <v>142030</v>
      </c>
      <c r="F1423" s="893"/>
      <c r="G1423" s="893"/>
      <c r="H1423" s="34" t="s">
        <v>228</v>
      </c>
      <c r="I1423" s="891">
        <f>C1420</f>
        <v>0.245</v>
      </c>
      <c r="J1423" s="891"/>
      <c r="K1423" s="64" t="s">
        <v>303</v>
      </c>
      <c r="L1423" s="25">
        <v>8</v>
      </c>
      <c r="M1423" s="25" t="s">
        <v>488</v>
      </c>
      <c r="O1423" s="25"/>
      <c r="P1423" s="25"/>
      <c r="Q1423" s="26">
        <f>SUM(R1423:V1423)</f>
        <v>4349.7</v>
      </c>
      <c r="R1423" s="27"/>
      <c r="S1423" s="27"/>
      <c r="T1423" s="27">
        <f>ROUND(I1423*E1423/L1423,1)</f>
        <v>4349.7</v>
      </c>
      <c r="U1423" s="28"/>
      <c r="V1423" s="29"/>
      <c r="W1423" s="30"/>
    </row>
    <row r="1424" spans="1:27" customFormat="1" ht="15.6" hidden="1" customHeight="1">
      <c r="A1424" s="33"/>
      <c r="B1424" s="25"/>
      <c r="C1424" s="25"/>
      <c r="D1424" s="25"/>
      <c r="O1424" s="25"/>
      <c r="P1424" s="25"/>
      <c r="Q1424" s="26"/>
      <c r="R1424" s="27"/>
      <c r="S1424" s="27"/>
      <c r="T1424" s="27"/>
      <c r="U1424" s="28"/>
      <c r="V1424" s="29"/>
      <c r="W1424" s="30"/>
    </row>
    <row r="1425" spans="1:23" customFormat="1" ht="15.6" hidden="1" customHeight="1">
      <c r="A1425" s="33"/>
      <c r="B1425" s="25"/>
      <c r="C1425" s="25"/>
      <c r="D1425" s="25"/>
      <c r="E1425" s="32"/>
      <c r="F1425" s="32"/>
      <c r="G1425" s="34"/>
      <c r="J1425" s="34"/>
      <c r="M1425" s="25"/>
      <c r="N1425" s="25"/>
      <c r="O1425" s="25"/>
      <c r="P1425" s="25"/>
      <c r="Q1425" s="26"/>
      <c r="R1425" s="27"/>
      <c r="S1425" s="27"/>
      <c r="T1425" s="27"/>
      <c r="U1425" s="28"/>
      <c r="V1425" s="29"/>
      <c r="W1425" s="30"/>
    </row>
    <row r="1426" spans="1:23" customFormat="1" ht="15.6" hidden="1" customHeight="1">
      <c r="A1426" s="33"/>
      <c r="B1426" s="25"/>
      <c r="C1426" s="25"/>
      <c r="D1426" s="25"/>
      <c r="E1426" s="32"/>
      <c r="F1426" s="32"/>
      <c r="G1426" s="34"/>
      <c r="J1426" s="34"/>
      <c r="M1426" s="25"/>
      <c r="N1426" s="25"/>
      <c r="O1426" s="25"/>
      <c r="P1426" s="25"/>
      <c r="Q1426" s="26"/>
      <c r="R1426" s="27"/>
      <c r="S1426" s="27"/>
      <c r="T1426" s="27"/>
      <c r="U1426" s="28"/>
      <c r="V1426" s="29"/>
      <c r="W1426" s="30"/>
    </row>
    <row r="1427" spans="1:23" customFormat="1" ht="15.6" hidden="1" customHeight="1">
      <c r="A1427" s="33"/>
      <c r="B1427" s="25"/>
      <c r="C1427" s="25"/>
      <c r="D1427" s="25"/>
      <c r="E1427" s="32"/>
      <c r="F1427" s="32"/>
      <c r="G1427" s="34"/>
      <c r="J1427" s="34"/>
      <c r="M1427" s="25"/>
      <c r="N1427" s="25"/>
      <c r="O1427" s="25"/>
      <c r="P1427" s="25"/>
      <c r="Q1427" s="26"/>
      <c r="R1427" s="27"/>
      <c r="S1427" s="27"/>
      <c r="T1427" s="27"/>
      <c r="U1427" s="28"/>
      <c r="V1427" s="29"/>
      <c r="W1427" s="30"/>
    </row>
    <row r="1428" spans="1:23" customFormat="1" ht="15.6" hidden="1" customHeight="1">
      <c r="A1428" s="33"/>
      <c r="B1428" s="25"/>
      <c r="C1428" s="25"/>
      <c r="D1428" s="25"/>
      <c r="E1428" s="32"/>
      <c r="F1428" s="32"/>
      <c r="G1428" s="34"/>
      <c r="J1428" s="34"/>
      <c r="M1428" s="25"/>
      <c r="N1428" s="25"/>
      <c r="O1428" s="25"/>
      <c r="P1428" s="25"/>
      <c r="Q1428" s="26"/>
      <c r="R1428" s="27"/>
      <c r="S1428" s="27"/>
      <c r="T1428" s="27"/>
      <c r="U1428" s="28"/>
      <c r="V1428" s="29"/>
      <c r="W1428" s="30"/>
    </row>
    <row r="1429" spans="1:23" customFormat="1" ht="15.6" hidden="1" customHeight="1">
      <c r="A1429" s="33"/>
      <c r="B1429" s="25"/>
      <c r="C1429" s="25"/>
      <c r="D1429" s="25"/>
      <c r="E1429" s="32"/>
      <c r="F1429" s="32"/>
      <c r="G1429" s="34"/>
      <c r="J1429" s="34"/>
      <c r="M1429" s="25"/>
      <c r="N1429" s="25"/>
      <c r="O1429" s="25"/>
      <c r="P1429" s="25"/>
      <c r="Q1429" s="26"/>
      <c r="R1429" s="27"/>
      <c r="S1429" s="27"/>
      <c r="T1429" s="27"/>
      <c r="U1429" s="28"/>
      <c r="V1429" s="29"/>
      <c r="W1429" s="30"/>
    </row>
    <row r="1430" spans="1:23" customFormat="1" ht="15.6" hidden="1" customHeight="1">
      <c r="A1430" s="33"/>
      <c r="B1430" s="25"/>
      <c r="C1430" s="25"/>
      <c r="D1430" s="25"/>
      <c r="E1430" s="32"/>
      <c r="F1430" s="32"/>
      <c r="G1430" s="34"/>
      <c r="J1430" s="34"/>
      <c r="M1430" s="25"/>
      <c r="N1430" s="25"/>
      <c r="O1430" s="25"/>
      <c r="P1430" s="25"/>
      <c r="Q1430" s="26"/>
      <c r="R1430" s="27"/>
      <c r="S1430" s="27"/>
      <c r="T1430" s="27"/>
      <c r="U1430" s="28"/>
      <c r="V1430" s="29"/>
      <c r="W1430" s="30"/>
    </row>
    <row r="1431" spans="1:23" customFormat="1" ht="15.6" hidden="1" customHeight="1">
      <c r="A1431" s="33"/>
      <c r="B1431" s="25"/>
      <c r="C1431" s="25"/>
      <c r="D1431" s="25"/>
      <c r="E1431" s="32"/>
      <c r="F1431" s="32"/>
      <c r="G1431" s="34"/>
      <c r="J1431" s="34"/>
      <c r="M1431" s="25"/>
      <c r="N1431" s="25"/>
      <c r="O1431" s="25"/>
      <c r="P1431" s="25"/>
      <c r="Q1431" s="26"/>
      <c r="R1431" s="27"/>
      <c r="S1431" s="27"/>
      <c r="T1431" s="27"/>
      <c r="U1431" s="28"/>
      <c r="V1431" s="29"/>
      <c r="W1431" s="30"/>
    </row>
    <row r="1432" spans="1:23" customFormat="1" ht="15.6" hidden="1" customHeight="1">
      <c r="A1432" s="33"/>
      <c r="B1432" s="25"/>
      <c r="C1432" s="25"/>
      <c r="D1432" s="25"/>
      <c r="E1432" s="32"/>
      <c r="F1432" s="32"/>
      <c r="G1432" s="34"/>
      <c r="J1432" s="34"/>
      <c r="M1432" s="25"/>
      <c r="N1432" s="25"/>
      <c r="O1432" s="25"/>
      <c r="P1432" s="25"/>
      <c r="Q1432" s="26"/>
      <c r="R1432" s="27"/>
      <c r="S1432" s="27"/>
      <c r="T1432" s="27"/>
      <c r="U1432" s="28"/>
      <c r="V1432" s="29"/>
      <c r="W1432" s="30"/>
    </row>
    <row r="1433" spans="1:23" customFormat="1" ht="15.6" hidden="1" customHeight="1">
      <c r="A1433" s="33"/>
      <c r="B1433" s="25"/>
      <c r="C1433" s="25"/>
      <c r="D1433" s="25"/>
      <c r="E1433" s="32"/>
      <c r="F1433" s="32"/>
      <c r="G1433" s="34"/>
      <c r="J1433" s="34"/>
      <c r="M1433" s="25"/>
      <c r="N1433" s="25"/>
      <c r="O1433" s="25"/>
      <c r="P1433" s="25"/>
      <c r="Q1433" s="26"/>
      <c r="R1433" s="27"/>
      <c r="S1433" s="27"/>
      <c r="T1433" s="27"/>
      <c r="U1433" s="28"/>
      <c r="V1433" s="29"/>
      <c r="W1433" s="30"/>
    </row>
    <row r="1434" spans="1:23" customFormat="1" ht="15.6" hidden="1" customHeight="1">
      <c r="A1434" s="33"/>
      <c r="B1434" s="25"/>
      <c r="C1434" s="25"/>
      <c r="D1434" s="25"/>
      <c r="E1434" s="32"/>
      <c r="F1434" s="32"/>
      <c r="G1434" s="34"/>
      <c r="J1434" s="34"/>
      <c r="M1434" s="25"/>
      <c r="N1434" s="25"/>
      <c r="O1434" s="25"/>
      <c r="P1434" s="25"/>
      <c r="Q1434" s="26"/>
      <c r="R1434" s="27"/>
      <c r="S1434" s="27"/>
      <c r="T1434" s="27"/>
      <c r="U1434" s="28"/>
      <c r="V1434" s="29"/>
      <c r="W1434" s="30"/>
    </row>
    <row r="1435" spans="1:23" customFormat="1" ht="15.6" hidden="1" customHeight="1">
      <c r="A1435" s="33"/>
      <c r="B1435" s="25"/>
      <c r="C1435" s="25"/>
      <c r="D1435" s="25"/>
      <c r="E1435" s="32"/>
      <c r="F1435" s="32"/>
      <c r="G1435" s="34"/>
      <c r="J1435" s="34"/>
      <c r="M1435" s="25"/>
      <c r="N1435" s="25"/>
      <c r="O1435" s="25"/>
      <c r="P1435" s="25"/>
      <c r="Q1435" s="26"/>
      <c r="R1435" s="27"/>
      <c r="S1435" s="27"/>
      <c r="T1435" s="27"/>
      <c r="U1435" s="28"/>
      <c r="V1435" s="29"/>
      <c r="W1435" s="30"/>
    </row>
    <row r="1436" spans="1:23" customFormat="1" ht="15.6" hidden="1" customHeight="1">
      <c r="A1436" s="33"/>
      <c r="B1436" s="25"/>
      <c r="C1436" s="25"/>
      <c r="D1436" s="25"/>
      <c r="E1436" s="32"/>
      <c r="F1436" s="32"/>
      <c r="G1436" s="34"/>
      <c r="J1436" s="34"/>
      <c r="M1436" s="25"/>
      <c r="N1436" s="25"/>
      <c r="O1436" s="25"/>
      <c r="P1436" s="25"/>
      <c r="Q1436" s="26"/>
      <c r="R1436" s="27"/>
      <c r="S1436" s="27"/>
      <c r="T1436" s="27"/>
      <c r="U1436" s="28"/>
      <c r="V1436" s="29"/>
      <c r="W1436" s="30"/>
    </row>
    <row r="1437" spans="1:23" customFormat="1" ht="15.6" hidden="1" customHeight="1">
      <c r="A1437" s="33"/>
      <c r="B1437" s="25"/>
      <c r="C1437" s="25"/>
      <c r="D1437" s="25"/>
      <c r="E1437" s="32"/>
      <c r="F1437" s="32"/>
      <c r="G1437" s="34"/>
      <c r="J1437" s="34"/>
      <c r="M1437" s="25"/>
      <c r="N1437" s="25"/>
      <c r="O1437" s="25"/>
      <c r="P1437" s="25"/>
      <c r="Q1437" s="26"/>
      <c r="R1437" s="27"/>
      <c r="S1437" s="27"/>
      <c r="T1437" s="27"/>
      <c r="U1437" s="28"/>
      <c r="V1437" s="29"/>
      <c r="W1437" s="30"/>
    </row>
    <row r="1438" spans="1:23" customFormat="1" ht="15.6" hidden="1" customHeight="1">
      <c r="A1438" s="33"/>
      <c r="B1438" s="25"/>
      <c r="C1438" s="25"/>
      <c r="D1438" s="25"/>
      <c r="E1438" s="32"/>
      <c r="F1438" s="32"/>
      <c r="G1438" s="34"/>
      <c r="J1438" s="34"/>
      <c r="M1438" s="25"/>
      <c r="N1438" s="25"/>
      <c r="O1438" s="25"/>
      <c r="P1438" s="25"/>
      <c r="Q1438" s="26"/>
      <c r="R1438" s="27"/>
      <c r="S1438" s="27"/>
      <c r="T1438" s="27"/>
      <c r="U1438" s="28"/>
      <c r="V1438" s="29"/>
      <c r="W1438" s="30"/>
    </row>
    <row r="1439" spans="1:23" customFormat="1" ht="15.6" hidden="1" customHeight="1">
      <c r="A1439" s="33"/>
      <c r="B1439" s="25"/>
      <c r="C1439" s="25"/>
      <c r="D1439" s="25"/>
      <c r="E1439" s="32"/>
      <c r="F1439" s="32"/>
      <c r="G1439" s="34"/>
      <c r="J1439" s="34"/>
      <c r="M1439" s="25"/>
      <c r="N1439" s="25"/>
      <c r="O1439" s="25"/>
      <c r="P1439" s="25"/>
      <c r="Q1439" s="26"/>
      <c r="R1439" s="27"/>
      <c r="S1439" s="27"/>
      <c r="T1439" s="27"/>
      <c r="U1439" s="28"/>
      <c r="V1439" s="29"/>
      <c r="W1439" s="30"/>
    </row>
    <row r="1440" spans="1:23" customFormat="1" ht="15.6" hidden="1" customHeight="1">
      <c r="A1440" s="33"/>
      <c r="B1440" s="25"/>
      <c r="C1440" s="25"/>
      <c r="D1440" s="25"/>
      <c r="E1440" s="32"/>
      <c r="F1440" s="32"/>
      <c r="G1440" s="34"/>
      <c r="J1440" s="34"/>
      <c r="M1440" s="25"/>
      <c r="N1440" s="25"/>
      <c r="O1440" s="25"/>
      <c r="P1440" s="25"/>
      <c r="Q1440" s="26"/>
      <c r="R1440" s="27"/>
      <c r="S1440" s="27"/>
      <c r="T1440" s="27"/>
      <c r="U1440" s="28"/>
      <c r="V1440" s="29"/>
      <c r="W1440" s="30"/>
    </row>
    <row r="1441" spans="1:27" customFormat="1" ht="15.6" hidden="1" customHeight="1">
      <c r="A1441" s="33"/>
      <c r="B1441" s="25"/>
      <c r="C1441" s="25"/>
      <c r="D1441" s="25"/>
      <c r="E1441" s="32"/>
      <c r="F1441" s="32"/>
      <c r="G1441" s="34"/>
      <c r="J1441" s="34"/>
      <c r="M1441" s="25"/>
      <c r="N1441" s="25"/>
      <c r="O1441" s="25"/>
      <c r="P1441" s="25"/>
      <c r="Q1441" s="26"/>
      <c r="R1441" s="27"/>
      <c r="S1441" s="27"/>
      <c r="T1441" s="27"/>
      <c r="U1441" s="28"/>
      <c r="V1441" s="29"/>
      <c r="W1441" s="30"/>
    </row>
    <row r="1442" spans="1:27" customFormat="1" ht="15.6" hidden="1" customHeight="1">
      <c r="A1442" s="33"/>
      <c r="B1442" s="25"/>
      <c r="C1442" s="25"/>
      <c r="D1442" s="25"/>
      <c r="E1442" s="32"/>
      <c r="F1442" s="32"/>
      <c r="G1442" s="34"/>
      <c r="J1442" s="34"/>
      <c r="M1442" s="25"/>
      <c r="N1442" s="25"/>
      <c r="O1442" s="25"/>
      <c r="P1442" s="25"/>
      <c r="Q1442" s="26"/>
      <c r="R1442" s="27"/>
      <c r="S1442" s="27"/>
      <c r="T1442" s="27"/>
      <c r="U1442" s="28"/>
      <c r="V1442" s="29"/>
      <c r="W1442" s="30"/>
    </row>
    <row r="1443" spans="1:27" customFormat="1" ht="15.6" hidden="1" customHeight="1">
      <c r="A1443" s="33"/>
      <c r="B1443" s="25"/>
      <c r="C1443" s="25"/>
      <c r="D1443" s="25"/>
      <c r="E1443" s="32"/>
      <c r="F1443" s="32"/>
      <c r="G1443" s="34"/>
      <c r="J1443" s="34"/>
      <c r="M1443" s="25"/>
      <c r="N1443" s="25"/>
      <c r="O1443" s="25"/>
      <c r="P1443" s="25"/>
      <c r="Q1443" s="26"/>
      <c r="R1443" s="27"/>
      <c r="S1443" s="27"/>
      <c r="T1443" s="27"/>
      <c r="U1443" s="28"/>
      <c r="V1443" s="29"/>
      <c r="W1443" s="30"/>
    </row>
    <row r="1444" spans="1:27" customFormat="1" ht="15.6" hidden="1" customHeight="1">
      <c r="A1444" s="33"/>
      <c r="B1444" s="25"/>
      <c r="C1444" s="25"/>
      <c r="D1444" s="25"/>
      <c r="E1444" s="32"/>
      <c r="F1444" s="32"/>
      <c r="G1444" s="34"/>
      <c r="J1444" s="34"/>
      <c r="M1444" s="25"/>
      <c r="N1444" s="25"/>
      <c r="O1444" s="25"/>
      <c r="P1444" s="25"/>
      <c r="Q1444" s="26"/>
      <c r="R1444" s="27"/>
      <c r="S1444" s="27"/>
      <c r="T1444" s="27"/>
      <c r="U1444" s="28"/>
      <c r="V1444" s="29"/>
      <c r="W1444" s="30"/>
    </row>
    <row r="1445" spans="1:27" customFormat="1" ht="15.6" hidden="1" customHeight="1">
      <c r="A1445" s="33"/>
      <c r="B1445" s="25"/>
      <c r="C1445" s="25"/>
      <c r="D1445" s="25"/>
      <c r="E1445" s="32"/>
      <c r="F1445" s="32"/>
      <c r="G1445" s="34"/>
      <c r="J1445" s="34"/>
      <c r="M1445" s="25"/>
      <c r="N1445" s="25"/>
      <c r="O1445" s="25"/>
      <c r="P1445" s="25"/>
      <c r="Q1445" s="26"/>
      <c r="R1445" s="27"/>
      <c r="S1445" s="27"/>
      <c r="T1445" s="27"/>
      <c r="U1445" s="28"/>
      <c r="V1445" s="29"/>
      <c r="W1445" s="30"/>
    </row>
    <row r="1446" spans="1:27" customFormat="1" ht="15.6" hidden="1" customHeight="1">
      <c r="A1446" s="33"/>
      <c r="B1446" s="25"/>
      <c r="C1446" s="25"/>
      <c r="D1446" s="25"/>
      <c r="E1446" s="32"/>
      <c r="F1446" s="32"/>
      <c r="G1446" s="34"/>
      <c r="J1446" s="34"/>
      <c r="M1446" s="25"/>
      <c r="N1446" s="25"/>
      <c r="O1446" s="25"/>
      <c r="P1446" s="25"/>
      <c r="Q1446" s="26"/>
      <c r="R1446" s="27"/>
      <c r="S1446" s="27"/>
      <c r="T1446" s="27"/>
      <c r="U1446" s="28"/>
      <c r="V1446" s="29"/>
      <c r="W1446" s="30"/>
    </row>
    <row r="1447" spans="1:27" customFormat="1" ht="15.6" hidden="1" customHeight="1">
      <c r="A1447" s="33"/>
      <c r="B1447" s="25"/>
      <c r="C1447" s="25"/>
      <c r="D1447" s="25"/>
      <c r="E1447" s="32"/>
      <c r="F1447" s="32"/>
      <c r="G1447" s="34"/>
      <c r="J1447" s="34"/>
      <c r="M1447" s="25"/>
      <c r="N1447" s="25"/>
      <c r="O1447" s="25"/>
      <c r="P1447" s="25"/>
      <c r="Q1447" s="26"/>
      <c r="R1447" s="27"/>
      <c r="S1447" s="27"/>
      <c r="T1447" s="27"/>
      <c r="U1447" s="28"/>
      <c r="V1447" s="29"/>
      <c r="W1447" s="30"/>
    </row>
    <row r="1448" spans="1:27" customFormat="1" ht="15.6" hidden="1" customHeight="1">
      <c r="A1448" s="33"/>
      <c r="B1448" s="25"/>
      <c r="C1448" s="25"/>
      <c r="D1448" s="25"/>
      <c r="E1448" s="32"/>
      <c r="F1448" s="32"/>
      <c r="G1448" s="34"/>
      <c r="J1448" s="34"/>
      <c r="M1448" s="25"/>
      <c r="N1448" s="25"/>
      <c r="O1448" s="25"/>
      <c r="P1448" s="25"/>
      <c r="Q1448" s="26"/>
      <c r="R1448" s="27"/>
      <c r="S1448" s="27"/>
      <c r="T1448" s="27"/>
      <c r="U1448" s="28"/>
      <c r="V1448" s="29"/>
      <c r="W1448" s="30"/>
    </row>
    <row r="1449" spans="1:27" customFormat="1" ht="15.6" hidden="1" customHeight="1">
      <c r="A1449" s="33"/>
      <c r="B1449" s="25"/>
      <c r="C1449" s="25"/>
      <c r="D1449" s="25"/>
      <c r="E1449" s="32"/>
      <c r="F1449" s="32"/>
      <c r="G1449" s="34"/>
      <c r="J1449" s="34"/>
      <c r="M1449" s="25"/>
      <c r="N1449" s="25"/>
      <c r="O1449" s="25"/>
      <c r="P1449" s="25"/>
      <c r="Q1449" s="26"/>
      <c r="R1449" s="27"/>
      <c r="S1449" s="27"/>
      <c r="T1449" s="27"/>
      <c r="U1449" s="28"/>
      <c r="V1449" s="29"/>
      <c r="W1449" s="30"/>
    </row>
    <row r="1450" spans="1:27" customFormat="1" ht="15.6" hidden="1" customHeight="1" thickBot="1">
      <c r="A1450" s="54"/>
      <c r="B1450" s="44"/>
      <c r="C1450" s="44"/>
      <c r="D1450" s="44"/>
      <c r="E1450" s="65"/>
      <c r="F1450" s="65"/>
      <c r="G1450" s="66"/>
      <c r="H1450" s="67"/>
      <c r="I1450" s="67"/>
      <c r="J1450" s="66"/>
      <c r="K1450" s="67"/>
      <c r="L1450" s="67"/>
      <c r="M1450" s="44"/>
      <c r="N1450" s="44"/>
      <c r="O1450" s="44"/>
      <c r="P1450" s="44"/>
      <c r="Q1450" s="45"/>
      <c r="R1450" s="46"/>
      <c r="S1450" s="46"/>
      <c r="T1450" s="46"/>
      <c r="U1450" s="47"/>
      <c r="V1450" s="48"/>
      <c r="W1450" s="30"/>
    </row>
    <row r="1451" spans="1:27" customFormat="1" ht="15.6" hidden="1" customHeight="1">
      <c r="A1451" s="10" t="s">
        <v>205</v>
      </c>
      <c r="B1451" s="11"/>
      <c r="C1451" s="11"/>
      <c r="D1451" s="11"/>
      <c r="E1451" s="11"/>
      <c r="F1451" s="11"/>
      <c r="G1451" s="11"/>
      <c r="H1451" s="11"/>
      <c r="I1451" s="11"/>
      <c r="J1451" s="11"/>
      <c r="K1451" s="11"/>
      <c r="L1451" s="11"/>
      <c r="M1451" s="11"/>
      <c r="N1451" s="11"/>
      <c r="O1451" s="11"/>
      <c r="P1451" s="11"/>
      <c r="Q1451" s="12" t="s">
        <v>20</v>
      </c>
      <c r="R1451" s="13" t="s">
        <v>206</v>
      </c>
      <c r="S1451" s="13"/>
      <c r="T1451" s="13" t="s">
        <v>15</v>
      </c>
      <c r="U1451" s="14"/>
      <c r="V1451" s="15" t="s">
        <v>207</v>
      </c>
      <c r="W1451" s="16"/>
    </row>
    <row r="1452" spans="1:27" customFormat="1" ht="15.6" hidden="1" customHeight="1" thickBot="1">
      <c r="A1452" s="18" t="s">
        <v>211</v>
      </c>
      <c r="C1452" t="s">
        <v>489</v>
      </c>
      <c r="H1452" s="940" t="s">
        <v>240</v>
      </c>
      <c r="I1452" s="940"/>
      <c r="J1452" s="940"/>
      <c r="K1452" s="940"/>
      <c r="L1452" s="940"/>
      <c r="M1452" s="940"/>
      <c r="N1452" s="890" t="s">
        <v>475</v>
      </c>
      <c r="O1452" s="890"/>
      <c r="P1452" t="s">
        <v>215</v>
      </c>
      <c r="Q1452" s="19">
        <f>SUM(R1452,T1452,V1452)</f>
        <v>2383</v>
      </c>
      <c r="R1452" s="20">
        <f>INT(SUM(R1453:R1495))</f>
        <v>0</v>
      </c>
      <c r="S1452" s="20">
        <f>INT(SUM(S1453:S1495))</f>
        <v>0</v>
      </c>
      <c r="T1452" s="20">
        <f>INT(SUM(T1453:T1495))</f>
        <v>2383</v>
      </c>
      <c r="U1452" s="21">
        <f>INT(SUM(U1453:U1495))</f>
        <v>0</v>
      </c>
      <c r="V1452" s="22">
        <f>INT(SUM(V1453:V1495))</f>
        <v>0</v>
      </c>
      <c r="W1452" s="23"/>
    </row>
    <row r="1453" spans="1:27" customFormat="1" ht="15.6" hidden="1" customHeight="1" thickTop="1">
      <c r="A1453" s="33"/>
      <c r="B1453" s="25"/>
      <c r="C1453" s="25"/>
      <c r="D1453" s="25"/>
      <c r="E1453" s="32"/>
      <c r="F1453" s="32"/>
      <c r="G1453" s="34"/>
      <c r="J1453" s="34"/>
      <c r="M1453" s="25"/>
      <c r="N1453" s="25"/>
      <c r="O1453" s="25"/>
      <c r="P1453" s="25"/>
      <c r="Q1453" s="26"/>
      <c r="R1453" s="27"/>
      <c r="S1453" s="27"/>
      <c r="T1453" s="27"/>
      <c r="U1453" s="28"/>
      <c r="V1453" s="29"/>
      <c r="W1453" s="30"/>
      <c r="X1453" s="25" t="s">
        <v>267</v>
      </c>
      <c r="Y1453" s="25" t="s">
        <v>199</v>
      </c>
      <c r="AA1453" s="25"/>
    </row>
    <row r="1454" spans="1:27" customFormat="1" ht="15.6" hidden="1" customHeight="1">
      <c r="A1454" s="33"/>
      <c r="B1454" s="25" t="s">
        <v>199</v>
      </c>
      <c r="C1454" s="25"/>
      <c r="D1454" s="25"/>
      <c r="E1454" s="893">
        <v>125427</v>
      </c>
      <c r="F1454" s="893"/>
      <c r="G1454" s="893"/>
      <c r="H1454" s="34" t="s">
        <v>228</v>
      </c>
      <c r="I1454" s="891">
        <f>VLOOKUP(H1452,X1454:AA1455,2,0)</f>
        <v>1.9E-2</v>
      </c>
      <c r="J1454" s="891"/>
      <c r="K1454" t="s">
        <v>16</v>
      </c>
      <c r="L1454" s="25"/>
      <c r="M1454" s="25"/>
      <c r="N1454" s="25"/>
      <c r="O1454" s="25"/>
      <c r="P1454" s="25"/>
      <c r="Q1454" s="26">
        <f>SUM(R1454:V1454)</f>
        <v>2383.1</v>
      </c>
      <c r="R1454" s="27"/>
      <c r="S1454" s="27"/>
      <c r="T1454" s="27">
        <f>ROUND(I1454*E1454,1)</f>
        <v>2383.1</v>
      </c>
      <c r="U1454" s="28"/>
      <c r="V1454" s="29"/>
      <c r="W1454" s="30"/>
      <c r="X1454" s="25" t="s">
        <v>240</v>
      </c>
      <c r="Y1454">
        <v>1.9E-2</v>
      </c>
    </row>
    <row r="1455" spans="1:27" customFormat="1" ht="15.6" hidden="1" customHeight="1">
      <c r="A1455" s="33"/>
      <c r="B1455" s="25"/>
      <c r="C1455" s="25"/>
      <c r="D1455" s="25"/>
      <c r="M1455" s="25"/>
      <c r="N1455" s="25"/>
      <c r="O1455" s="25"/>
      <c r="P1455" s="25"/>
      <c r="Q1455" s="26"/>
      <c r="R1455" s="27"/>
      <c r="S1455" s="27"/>
      <c r="T1455" s="27"/>
      <c r="U1455" s="28"/>
      <c r="V1455" s="29"/>
      <c r="W1455" s="30"/>
      <c r="X1455" s="25" t="s">
        <v>490</v>
      </c>
      <c r="Y1455">
        <v>1.7000000000000001E-2</v>
      </c>
    </row>
    <row r="1456" spans="1:27" customFormat="1" ht="15.6" hidden="1" customHeight="1">
      <c r="A1456" s="33"/>
      <c r="B1456" s="25"/>
      <c r="C1456" s="25"/>
      <c r="D1456" s="25"/>
      <c r="E1456" s="32"/>
      <c r="F1456" s="32"/>
      <c r="G1456" s="34"/>
      <c r="J1456" s="34"/>
      <c r="M1456" s="25"/>
      <c r="N1456" s="25"/>
      <c r="O1456" s="25"/>
      <c r="P1456" s="25"/>
      <c r="Q1456" s="26"/>
      <c r="R1456" s="27"/>
      <c r="S1456" s="27"/>
      <c r="T1456" s="27"/>
      <c r="U1456" s="28"/>
      <c r="V1456" s="29"/>
      <c r="W1456" s="30"/>
    </row>
    <row r="1457" spans="1:23" customFormat="1" ht="15.6" hidden="1" customHeight="1">
      <c r="A1457" s="33"/>
      <c r="B1457" s="25"/>
      <c r="C1457" s="25"/>
      <c r="D1457" s="25"/>
      <c r="E1457" s="32"/>
      <c r="F1457" s="32"/>
      <c r="G1457" s="34"/>
      <c r="J1457" s="34"/>
      <c r="M1457" s="25"/>
      <c r="N1457" s="25"/>
      <c r="O1457" s="25"/>
      <c r="P1457" s="25"/>
      <c r="Q1457" s="26"/>
      <c r="R1457" s="27"/>
      <c r="S1457" s="27"/>
      <c r="T1457" s="27"/>
      <c r="U1457" s="28"/>
      <c r="V1457" s="29"/>
      <c r="W1457" s="30"/>
    </row>
    <row r="1458" spans="1:23" customFormat="1" ht="15.6" hidden="1" customHeight="1">
      <c r="A1458" s="33"/>
      <c r="B1458" s="25"/>
      <c r="C1458" s="25"/>
      <c r="D1458" s="25"/>
      <c r="E1458" s="32"/>
      <c r="F1458" s="32"/>
      <c r="G1458" s="34"/>
      <c r="J1458" s="34"/>
      <c r="M1458" s="25"/>
      <c r="N1458" s="25"/>
      <c r="O1458" s="25"/>
      <c r="P1458" s="25"/>
      <c r="Q1458" s="26"/>
      <c r="R1458" s="27"/>
      <c r="S1458" s="27"/>
      <c r="T1458" s="27"/>
      <c r="U1458" s="28"/>
      <c r="V1458" s="29"/>
      <c r="W1458" s="30"/>
    </row>
    <row r="1459" spans="1:23" customFormat="1" ht="15.6" hidden="1" customHeight="1">
      <c r="A1459" s="33"/>
      <c r="B1459" s="25"/>
      <c r="C1459" s="25"/>
      <c r="D1459" s="25"/>
      <c r="E1459" s="32"/>
      <c r="F1459" s="32"/>
      <c r="G1459" s="34"/>
      <c r="J1459" s="34"/>
      <c r="M1459" s="25"/>
      <c r="N1459" s="25"/>
      <c r="O1459" s="25"/>
      <c r="P1459" s="25"/>
      <c r="Q1459" s="26"/>
      <c r="R1459" s="27"/>
      <c r="S1459" s="27"/>
      <c r="T1459" s="27"/>
      <c r="U1459" s="28"/>
      <c r="V1459" s="29"/>
      <c r="W1459" s="30"/>
    </row>
    <row r="1460" spans="1:23" customFormat="1" ht="15.6" hidden="1" customHeight="1">
      <c r="A1460" s="33"/>
      <c r="B1460" s="25"/>
      <c r="C1460" s="25"/>
      <c r="D1460" s="25"/>
      <c r="E1460" s="32"/>
      <c r="F1460" s="32"/>
      <c r="G1460" s="34"/>
      <c r="J1460" s="34"/>
      <c r="M1460" s="25"/>
      <c r="N1460" s="25"/>
      <c r="O1460" s="25"/>
      <c r="P1460" s="25"/>
      <c r="Q1460" s="26"/>
      <c r="R1460" s="27"/>
      <c r="S1460" s="27"/>
      <c r="T1460" s="27"/>
      <c r="U1460" s="28"/>
      <c r="V1460" s="29"/>
      <c r="W1460" s="30"/>
    </row>
    <row r="1461" spans="1:23" customFormat="1" ht="15.6" hidden="1" customHeight="1">
      <c r="A1461" s="33"/>
      <c r="B1461" s="25"/>
      <c r="C1461" s="25"/>
      <c r="D1461" s="25"/>
      <c r="E1461" s="32"/>
      <c r="F1461" s="32"/>
      <c r="G1461" s="34"/>
      <c r="J1461" s="34"/>
      <c r="M1461" s="25"/>
      <c r="N1461" s="25"/>
      <c r="O1461" s="25"/>
      <c r="P1461" s="25"/>
      <c r="Q1461" s="26"/>
      <c r="R1461" s="27"/>
      <c r="S1461" s="27"/>
      <c r="T1461" s="27"/>
      <c r="U1461" s="28"/>
      <c r="V1461" s="29"/>
      <c r="W1461" s="30"/>
    </row>
    <row r="1462" spans="1:23" customFormat="1" ht="15.6" hidden="1" customHeight="1">
      <c r="A1462" s="33"/>
      <c r="B1462" s="25"/>
      <c r="C1462" s="25"/>
      <c r="D1462" s="25"/>
      <c r="E1462" s="32"/>
      <c r="F1462" s="32"/>
      <c r="G1462" s="34"/>
      <c r="J1462" s="34"/>
      <c r="M1462" s="25"/>
      <c r="N1462" s="25"/>
      <c r="O1462" s="25"/>
      <c r="P1462" s="25"/>
      <c r="Q1462" s="26"/>
      <c r="R1462" s="27"/>
      <c r="S1462" s="27"/>
      <c r="T1462" s="27"/>
      <c r="U1462" s="28"/>
      <c r="V1462" s="29"/>
      <c r="W1462" s="30"/>
    </row>
    <row r="1463" spans="1:23" customFormat="1" ht="15.6" hidden="1" customHeight="1">
      <c r="A1463" s="33"/>
      <c r="B1463" s="25"/>
      <c r="C1463" s="25"/>
      <c r="D1463" s="25"/>
      <c r="E1463" s="32"/>
      <c r="F1463" s="32"/>
      <c r="G1463" s="34"/>
      <c r="J1463" s="34"/>
      <c r="M1463" s="25"/>
      <c r="N1463" s="25"/>
      <c r="O1463" s="25"/>
      <c r="P1463" s="25"/>
      <c r="Q1463" s="26"/>
      <c r="R1463" s="27"/>
      <c r="S1463" s="27"/>
      <c r="T1463" s="27"/>
      <c r="U1463" s="28"/>
      <c r="V1463" s="29"/>
      <c r="W1463" s="30"/>
    </row>
    <row r="1464" spans="1:23" customFormat="1" ht="15.6" hidden="1" customHeight="1">
      <c r="A1464" s="33"/>
      <c r="B1464" s="25"/>
      <c r="C1464" s="25"/>
      <c r="D1464" s="25"/>
      <c r="E1464" s="32"/>
      <c r="F1464" s="32"/>
      <c r="G1464" s="34"/>
      <c r="J1464" s="34"/>
      <c r="M1464" s="25"/>
      <c r="N1464" s="25"/>
      <c r="O1464" s="25"/>
      <c r="P1464" s="25"/>
      <c r="Q1464" s="26"/>
      <c r="R1464" s="27"/>
      <c r="S1464" s="27"/>
      <c r="T1464" s="27"/>
      <c r="U1464" s="28"/>
      <c r="V1464" s="29"/>
      <c r="W1464" s="30"/>
    </row>
    <row r="1465" spans="1:23" customFormat="1" ht="15.6" hidden="1" customHeight="1">
      <c r="A1465" s="33"/>
      <c r="B1465" s="25"/>
      <c r="C1465" s="25"/>
      <c r="D1465" s="25"/>
      <c r="E1465" s="32"/>
      <c r="F1465" s="32"/>
      <c r="G1465" s="34"/>
      <c r="J1465" s="34"/>
      <c r="M1465" s="25"/>
      <c r="N1465" s="25"/>
      <c r="O1465" s="25"/>
      <c r="P1465" s="25"/>
      <c r="Q1465" s="26"/>
      <c r="R1465" s="27"/>
      <c r="S1465" s="27"/>
      <c r="T1465" s="27"/>
      <c r="U1465" s="28"/>
      <c r="V1465" s="29"/>
      <c r="W1465" s="30"/>
    </row>
    <row r="1466" spans="1:23" customFormat="1" ht="15.6" hidden="1" customHeight="1">
      <c r="A1466" s="33"/>
      <c r="B1466" s="25"/>
      <c r="C1466" s="25"/>
      <c r="D1466" s="25"/>
      <c r="E1466" s="32"/>
      <c r="F1466" s="32"/>
      <c r="G1466" s="34"/>
      <c r="J1466" s="34"/>
      <c r="M1466" s="25"/>
      <c r="N1466" s="25"/>
      <c r="O1466" s="25"/>
      <c r="P1466" s="25"/>
      <c r="Q1466" s="26"/>
      <c r="R1466" s="27"/>
      <c r="S1466" s="27"/>
      <c r="T1466" s="27"/>
      <c r="U1466" s="28"/>
      <c r="V1466" s="29"/>
      <c r="W1466" s="30"/>
    </row>
    <row r="1467" spans="1:23" customFormat="1" ht="15.6" hidden="1" customHeight="1">
      <c r="A1467" s="33"/>
      <c r="B1467" s="25"/>
      <c r="C1467" s="25"/>
      <c r="D1467" s="25"/>
      <c r="E1467" s="32"/>
      <c r="F1467" s="32"/>
      <c r="G1467" s="34"/>
      <c r="J1467" s="34"/>
      <c r="M1467" s="25"/>
      <c r="N1467" s="25"/>
      <c r="O1467" s="25"/>
      <c r="P1467" s="25"/>
      <c r="Q1467" s="26"/>
      <c r="R1467" s="27"/>
      <c r="S1467" s="27"/>
      <c r="T1467" s="27"/>
      <c r="U1467" s="28"/>
      <c r="V1467" s="29"/>
      <c r="W1467" s="30"/>
    </row>
    <row r="1468" spans="1:23" customFormat="1" ht="15.6" hidden="1" customHeight="1">
      <c r="A1468" s="33"/>
      <c r="B1468" s="25"/>
      <c r="C1468" s="25"/>
      <c r="D1468" s="25"/>
      <c r="E1468" s="32"/>
      <c r="F1468" s="32"/>
      <c r="G1468" s="34"/>
      <c r="J1468" s="34"/>
      <c r="M1468" s="25"/>
      <c r="N1468" s="25"/>
      <c r="O1468" s="25"/>
      <c r="P1468" s="25"/>
      <c r="Q1468" s="26"/>
      <c r="R1468" s="27"/>
      <c r="S1468" s="27"/>
      <c r="T1468" s="27"/>
      <c r="U1468" s="28"/>
      <c r="V1468" s="29"/>
      <c r="W1468" s="30"/>
    </row>
    <row r="1469" spans="1:23" customFormat="1" ht="15.6" hidden="1" customHeight="1">
      <c r="A1469" s="33"/>
      <c r="B1469" s="25"/>
      <c r="C1469" s="25"/>
      <c r="D1469" s="25"/>
      <c r="E1469" s="32"/>
      <c r="F1469" s="32"/>
      <c r="G1469" s="34"/>
      <c r="J1469" s="34"/>
      <c r="M1469" s="25"/>
      <c r="N1469" s="25"/>
      <c r="O1469" s="25"/>
      <c r="P1469" s="25"/>
      <c r="Q1469" s="26"/>
      <c r="R1469" s="27"/>
      <c r="S1469" s="27"/>
      <c r="T1469" s="27"/>
      <c r="U1469" s="28"/>
      <c r="V1469" s="29"/>
      <c r="W1469" s="30"/>
    </row>
    <row r="1470" spans="1:23" customFormat="1" ht="15.6" hidden="1" customHeight="1">
      <c r="A1470" s="33"/>
      <c r="B1470" s="25"/>
      <c r="C1470" s="25"/>
      <c r="D1470" s="25"/>
      <c r="E1470" s="32"/>
      <c r="F1470" s="32"/>
      <c r="G1470" s="34"/>
      <c r="J1470" s="34"/>
      <c r="M1470" s="25"/>
      <c r="N1470" s="25"/>
      <c r="O1470" s="25"/>
      <c r="P1470" s="25"/>
      <c r="Q1470" s="26"/>
      <c r="R1470" s="27"/>
      <c r="S1470" s="27"/>
      <c r="T1470" s="27"/>
      <c r="U1470" s="28"/>
      <c r="V1470" s="29"/>
      <c r="W1470" s="30"/>
    </row>
    <row r="1471" spans="1:23" customFormat="1" ht="15.6" hidden="1" customHeight="1">
      <c r="A1471" s="33"/>
      <c r="B1471" s="25"/>
      <c r="C1471" s="25"/>
      <c r="D1471" s="25"/>
      <c r="E1471" s="32"/>
      <c r="F1471" s="32"/>
      <c r="G1471" s="34"/>
      <c r="J1471" s="34"/>
      <c r="M1471" s="25"/>
      <c r="N1471" s="25"/>
      <c r="O1471" s="25"/>
      <c r="P1471" s="25"/>
      <c r="Q1471" s="26"/>
      <c r="R1471" s="27"/>
      <c r="S1471" s="27"/>
      <c r="T1471" s="27"/>
      <c r="U1471" s="28"/>
      <c r="V1471" s="29"/>
      <c r="W1471" s="30"/>
    </row>
    <row r="1472" spans="1:23" customFormat="1" ht="15.6" hidden="1" customHeight="1">
      <c r="A1472" s="33"/>
      <c r="B1472" s="25"/>
      <c r="C1472" s="25"/>
      <c r="D1472" s="25"/>
      <c r="E1472" s="32"/>
      <c r="F1472" s="32"/>
      <c r="G1472" s="34"/>
      <c r="J1472" s="34"/>
      <c r="M1472" s="25"/>
      <c r="N1472" s="25"/>
      <c r="O1472" s="25"/>
      <c r="P1472" s="25"/>
      <c r="Q1472" s="26"/>
      <c r="R1472" s="27"/>
      <c r="S1472" s="27"/>
      <c r="T1472" s="27"/>
      <c r="U1472" s="28"/>
      <c r="V1472" s="29"/>
      <c r="W1472" s="30"/>
    </row>
    <row r="1473" spans="1:23" customFormat="1" ht="15.6" hidden="1" customHeight="1">
      <c r="A1473" s="33"/>
      <c r="B1473" s="25"/>
      <c r="C1473" s="25"/>
      <c r="D1473" s="25"/>
      <c r="E1473" s="32"/>
      <c r="F1473" s="32"/>
      <c r="G1473" s="34"/>
      <c r="J1473" s="34"/>
      <c r="M1473" s="25"/>
      <c r="N1473" s="25"/>
      <c r="O1473" s="25"/>
      <c r="P1473" s="25"/>
      <c r="Q1473" s="26"/>
      <c r="R1473" s="27"/>
      <c r="S1473" s="27"/>
      <c r="T1473" s="27"/>
      <c r="U1473" s="28"/>
      <c r="V1473" s="29"/>
      <c r="W1473" s="30"/>
    </row>
    <row r="1474" spans="1:23" customFormat="1" ht="15.6" hidden="1" customHeight="1">
      <c r="A1474" s="33"/>
      <c r="B1474" s="25"/>
      <c r="C1474" s="25"/>
      <c r="D1474" s="25"/>
      <c r="E1474" s="32"/>
      <c r="F1474" s="32"/>
      <c r="G1474" s="34"/>
      <c r="J1474" s="34"/>
      <c r="M1474" s="25"/>
      <c r="N1474" s="25"/>
      <c r="O1474" s="25"/>
      <c r="P1474" s="25"/>
      <c r="Q1474" s="26"/>
      <c r="R1474" s="27"/>
      <c r="S1474" s="27"/>
      <c r="T1474" s="27"/>
      <c r="U1474" s="28"/>
      <c r="V1474" s="29"/>
      <c r="W1474" s="30"/>
    </row>
    <row r="1475" spans="1:23" customFormat="1" ht="15.6" hidden="1" customHeight="1">
      <c r="A1475" s="33"/>
      <c r="B1475" s="25"/>
      <c r="C1475" s="25"/>
      <c r="D1475" s="25"/>
      <c r="E1475" s="32"/>
      <c r="F1475" s="32"/>
      <c r="G1475" s="34"/>
      <c r="J1475" s="34"/>
      <c r="M1475" s="25"/>
      <c r="N1475" s="25"/>
      <c r="O1475" s="25"/>
      <c r="P1475" s="25"/>
      <c r="Q1475" s="26"/>
      <c r="R1475" s="27"/>
      <c r="S1475" s="27"/>
      <c r="T1475" s="27"/>
      <c r="U1475" s="28"/>
      <c r="V1475" s="29"/>
      <c r="W1475" s="30"/>
    </row>
    <row r="1476" spans="1:23" customFormat="1" ht="15.6" hidden="1" customHeight="1">
      <c r="A1476" s="33"/>
      <c r="B1476" s="25"/>
      <c r="C1476" s="25"/>
      <c r="D1476" s="25"/>
      <c r="E1476" s="32"/>
      <c r="F1476" s="32"/>
      <c r="G1476" s="34"/>
      <c r="J1476" s="34"/>
      <c r="M1476" s="25"/>
      <c r="N1476" s="25"/>
      <c r="O1476" s="25"/>
      <c r="P1476" s="25"/>
      <c r="Q1476" s="26"/>
      <c r="R1476" s="27"/>
      <c r="S1476" s="27"/>
      <c r="T1476" s="27"/>
      <c r="U1476" s="28"/>
      <c r="V1476" s="29"/>
      <c r="W1476" s="30"/>
    </row>
    <row r="1477" spans="1:23" customFormat="1" ht="15.6" hidden="1" customHeight="1">
      <c r="A1477" s="33"/>
      <c r="B1477" s="25"/>
      <c r="C1477" s="25"/>
      <c r="D1477" s="25"/>
      <c r="E1477" s="32"/>
      <c r="F1477" s="32"/>
      <c r="G1477" s="34"/>
      <c r="J1477" s="34"/>
      <c r="M1477" s="25"/>
      <c r="N1477" s="25"/>
      <c r="O1477" s="25"/>
      <c r="P1477" s="25"/>
      <c r="Q1477" s="26"/>
      <c r="R1477" s="27"/>
      <c r="S1477" s="27"/>
      <c r="T1477" s="27"/>
      <c r="U1477" s="28"/>
      <c r="V1477" s="29"/>
      <c r="W1477" s="30"/>
    </row>
    <row r="1478" spans="1:23" customFormat="1" ht="15.6" hidden="1" customHeight="1">
      <c r="A1478" s="33"/>
      <c r="B1478" s="25"/>
      <c r="C1478" s="25"/>
      <c r="D1478" s="25"/>
      <c r="E1478" s="32"/>
      <c r="F1478" s="32"/>
      <c r="G1478" s="34"/>
      <c r="J1478" s="34"/>
      <c r="M1478" s="25"/>
      <c r="N1478" s="25"/>
      <c r="O1478" s="25"/>
      <c r="P1478" s="25"/>
      <c r="Q1478" s="26"/>
      <c r="R1478" s="27"/>
      <c r="S1478" s="27"/>
      <c r="T1478" s="27"/>
      <c r="U1478" s="28"/>
      <c r="V1478" s="29"/>
      <c r="W1478" s="30"/>
    </row>
    <row r="1479" spans="1:23" customFormat="1" ht="15.6" hidden="1" customHeight="1">
      <c r="A1479" s="33"/>
      <c r="B1479" s="25"/>
      <c r="C1479" s="25"/>
      <c r="D1479" s="25"/>
      <c r="E1479" s="32"/>
      <c r="F1479" s="32"/>
      <c r="G1479" s="34"/>
      <c r="J1479" s="34"/>
      <c r="M1479" s="25"/>
      <c r="N1479" s="25"/>
      <c r="O1479" s="25"/>
      <c r="P1479" s="25"/>
      <c r="Q1479" s="26"/>
      <c r="R1479" s="27"/>
      <c r="S1479" s="27"/>
      <c r="T1479" s="27"/>
      <c r="U1479" s="28"/>
      <c r="V1479" s="29"/>
      <c r="W1479" s="30"/>
    </row>
    <row r="1480" spans="1:23" customFormat="1" ht="15.6" hidden="1" customHeight="1">
      <c r="A1480" s="33"/>
      <c r="B1480" s="25"/>
      <c r="C1480" s="25"/>
      <c r="D1480" s="25"/>
      <c r="E1480" s="32"/>
      <c r="F1480" s="32"/>
      <c r="G1480" s="34"/>
      <c r="J1480" s="34"/>
      <c r="M1480" s="25"/>
      <c r="N1480" s="25"/>
      <c r="O1480" s="25"/>
      <c r="P1480" s="25"/>
      <c r="Q1480" s="26"/>
      <c r="R1480" s="27"/>
      <c r="S1480" s="27"/>
      <c r="T1480" s="27"/>
      <c r="U1480" s="28"/>
      <c r="V1480" s="29"/>
      <c r="W1480" s="30"/>
    </row>
    <row r="1481" spans="1:23" customFormat="1" ht="15.6" hidden="1" customHeight="1">
      <c r="A1481" s="33"/>
      <c r="B1481" s="25"/>
      <c r="C1481" s="25"/>
      <c r="D1481" s="25"/>
      <c r="E1481" s="32"/>
      <c r="F1481" s="32"/>
      <c r="G1481" s="34"/>
      <c r="J1481" s="34"/>
      <c r="M1481" s="25"/>
      <c r="N1481" s="25"/>
      <c r="O1481" s="25"/>
      <c r="P1481" s="25"/>
      <c r="Q1481" s="26"/>
      <c r="R1481" s="27"/>
      <c r="S1481" s="27"/>
      <c r="T1481" s="27"/>
      <c r="U1481" s="28"/>
      <c r="V1481" s="29"/>
      <c r="W1481" s="30"/>
    </row>
    <row r="1482" spans="1:23" customFormat="1" ht="15.6" hidden="1" customHeight="1">
      <c r="A1482" s="33"/>
      <c r="B1482" s="25"/>
      <c r="C1482" s="25"/>
      <c r="D1482" s="25"/>
      <c r="E1482" s="32"/>
      <c r="F1482" s="32"/>
      <c r="G1482" s="34"/>
      <c r="J1482" s="34"/>
      <c r="M1482" s="25"/>
      <c r="N1482" s="25"/>
      <c r="O1482" s="25"/>
      <c r="P1482" s="25"/>
      <c r="Q1482" s="26"/>
      <c r="R1482" s="27"/>
      <c r="S1482" s="27"/>
      <c r="T1482" s="27"/>
      <c r="U1482" s="28"/>
      <c r="V1482" s="29"/>
      <c r="W1482" s="30"/>
    </row>
    <row r="1483" spans="1:23" customFormat="1" ht="15.6" hidden="1" customHeight="1">
      <c r="A1483" s="33"/>
      <c r="B1483" s="25"/>
      <c r="C1483" s="25"/>
      <c r="D1483" s="25"/>
      <c r="E1483" s="32"/>
      <c r="F1483" s="32"/>
      <c r="G1483" s="34"/>
      <c r="J1483" s="34"/>
      <c r="M1483" s="25"/>
      <c r="N1483" s="25"/>
      <c r="O1483" s="25"/>
      <c r="P1483" s="25"/>
      <c r="Q1483" s="26"/>
      <c r="R1483" s="27"/>
      <c r="S1483" s="27"/>
      <c r="T1483" s="27"/>
      <c r="U1483" s="28"/>
      <c r="V1483" s="29"/>
      <c r="W1483" s="30"/>
    </row>
    <row r="1484" spans="1:23" customFormat="1" ht="15.6" hidden="1" customHeight="1">
      <c r="A1484" s="33"/>
      <c r="B1484" s="25"/>
      <c r="C1484" s="25"/>
      <c r="D1484" s="25"/>
      <c r="E1484" s="32"/>
      <c r="F1484" s="32"/>
      <c r="G1484" s="34"/>
      <c r="J1484" s="34"/>
      <c r="M1484" s="25"/>
      <c r="N1484" s="25"/>
      <c r="O1484" s="25"/>
      <c r="P1484" s="25"/>
      <c r="Q1484" s="26"/>
      <c r="R1484" s="27"/>
      <c r="S1484" s="27"/>
      <c r="T1484" s="27"/>
      <c r="U1484" s="28"/>
      <c r="V1484" s="29"/>
      <c r="W1484" s="30"/>
    </row>
    <row r="1485" spans="1:23" customFormat="1" ht="15.6" hidden="1" customHeight="1">
      <c r="A1485" s="33"/>
      <c r="B1485" s="25"/>
      <c r="C1485" s="25"/>
      <c r="D1485" s="25"/>
      <c r="E1485" s="32"/>
      <c r="F1485" s="32"/>
      <c r="G1485" s="34"/>
      <c r="J1485" s="34"/>
      <c r="M1485" s="25"/>
      <c r="N1485" s="25"/>
      <c r="O1485" s="25"/>
      <c r="P1485" s="25"/>
      <c r="Q1485" s="26"/>
      <c r="R1485" s="27"/>
      <c r="S1485" s="27"/>
      <c r="T1485" s="27"/>
      <c r="U1485" s="28"/>
      <c r="V1485" s="29"/>
      <c r="W1485" s="30"/>
    </row>
    <row r="1486" spans="1:23" customFormat="1" ht="15.6" hidden="1" customHeight="1">
      <c r="A1486" s="33"/>
      <c r="B1486" s="25"/>
      <c r="C1486" s="25"/>
      <c r="D1486" s="25"/>
      <c r="E1486" s="32"/>
      <c r="F1486" s="32"/>
      <c r="G1486" s="34"/>
      <c r="J1486" s="34"/>
      <c r="M1486" s="25"/>
      <c r="N1486" s="25"/>
      <c r="O1486" s="25"/>
      <c r="P1486" s="25"/>
      <c r="Q1486" s="26"/>
      <c r="R1486" s="27"/>
      <c r="S1486" s="27"/>
      <c r="T1486" s="27"/>
      <c r="U1486" s="28"/>
      <c r="V1486" s="29"/>
      <c r="W1486" s="30"/>
    </row>
    <row r="1487" spans="1:23" customFormat="1" ht="15.6" hidden="1" customHeight="1">
      <c r="A1487" s="33"/>
      <c r="B1487" s="25"/>
      <c r="C1487" s="25"/>
      <c r="D1487" s="25"/>
      <c r="E1487" s="32"/>
      <c r="F1487" s="32"/>
      <c r="G1487" s="34"/>
      <c r="J1487" s="34"/>
      <c r="M1487" s="25"/>
      <c r="N1487" s="25"/>
      <c r="O1487" s="25"/>
      <c r="P1487" s="25"/>
      <c r="Q1487" s="26"/>
      <c r="R1487" s="27"/>
      <c r="S1487" s="27"/>
      <c r="T1487" s="27"/>
      <c r="U1487" s="28"/>
      <c r="V1487" s="29"/>
      <c r="W1487" s="30"/>
    </row>
    <row r="1488" spans="1:23" customFormat="1" ht="15.6" hidden="1" customHeight="1">
      <c r="A1488" s="33"/>
      <c r="B1488" s="25"/>
      <c r="C1488" s="25"/>
      <c r="D1488" s="25"/>
      <c r="E1488" s="32"/>
      <c r="F1488" s="32"/>
      <c r="G1488" s="34"/>
      <c r="J1488" s="34"/>
      <c r="M1488" s="25"/>
      <c r="N1488" s="25"/>
      <c r="O1488" s="25"/>
      <c r="P1488" s="25"/>
      <c r="Q1488" s="26"/>
      <c r="R1488" s="27"/>
      <c r="S1488" s="27"/>
      <c r="T1488" s="27"/>
      <c r="U1488" s="28"/>
      <c r="V1488" s="29"/>
      <c r="W1488" s="30"/>
    </row>
    <row r="1489" spans="1:28" customFormat="1" ht="15.6" hidden="1" customHeight="1">
      <c r="A1489" s="33"/>
      <c r="B1489" s="25"/>
      <c r="C1489" s="25"/>
      <c r="D1489" s="25"/>
      <c r="E1489" s="32"/>
      <c r="F1489" s="32"/>
      <c r="G1489" s="34"/>
      <c r="J1489" s="34"/>
      <c r="M1489" s="25"/>
      <c r="N1489" s="25"/>
      <c r="O1489" s="25"/>
      <c r="P1489" s="25"/>
      <c r="Q1489" s="26"/>
      <c r="R1489" s="27"/>
      <c r="S1489" s="27"/>
      <c r="T1489" s="27"/>
      <c r="U1489" s="28"/>
      <c r="V1489" s="29"/>
      <c r="W1489" s="30"/>
    </row>
    <row r="1490" spans="1:28" customFormat="1" ht="15.6" hidden="1" customHeight="1">
      <c r="A1490" s="33"/>
      <c r="B1490" s="25"/>
      <c r="C1490" s="25"/>
      <c r="D1490" s="25"/>
      <c r="E1490" s="32"/>
      <c r="F1490" s="32"/>
      <c r="G1490" s="34"/>
      <c r="J1490" s="34"/>
      <c r="M1490" s="25"/>
      <c r="N1490" s="25"/>
      <c r="O1490" s="25"/>
      <c r="P1490" s="25"/>
      <c r="Q1490" s="26"/>
      <c r="R1490" s="27"/>
      <c r="S1490" s="27"/>
      <c r="T1490" s="27"/>
      <c r="U1490" s="28"/>
      <c r="V1490" s="29"/>
      <c r="W1490" s="30"/>
    </row>
    <row r="1491" spans="1:28" customFormat="1" ht="15.6" hidden="1" customHeight="1">
      <c r="A1491" s="33"/>
      <c r="B1491" s="25"/>
      <c r="C1491" s="25"/>
      <c r="D1491" s="25"/>
      <c r="E1491" s="32"/>
      <c r="F1491" s="32"/>
      <c r="G1491" s="34"/>
      <c r="J1491" s="34"/>
      <c r="M1491" s="25"/>
      <c r="N1491" s="25"/>
      <c r="O1491" s="25"/>
      <c r="P1491" s="25"/>
      <c r="Q1491" s="26"/>
      <c r="R1491" s="27"/>
      <c r="S1491" s="27"/>
      <c r="T1491" s="27"/>
      <c r="U1491" s="28"/>
      <c r="V1491" s="29"/>
      <c r="W1491" s="30"/>
    </row>
    <row r="1492" spans="1:28" customFormat="1" ht="15.6" hidden="1" customHeight="1">
      <c r="A1492" s="33"/>
      <c r="B1492" s="25"/>
      <c r="C1492" s="25"/>
      <c r="D1492" s="25"/>
      <c r="E1492" s="32"/>
      <c r="F1492" s="32"/>
      <c r="G1492" s="34"/>
      <c r="J1492" s="34"/>
      <c r="M1492" s="25"/>
      <c r="N1492" s="25"/>
      <c r="O1492" s="25"/>
      <c r="P1492" s="25"/>
      <c r="Q1492" s="26"/>
      <c r="R1492" s="27"/>
      <c r="S1492" s="27"/>
      <c r="T1492" s="27"/>
      <c r="U1492" s="28"/>
      <c r="V1492" s="29"/>
      <c r="W1492" s="30"/>
    </row>
    <row r="1493" spans="1:28" customFormat="1" ht="15.6" hidden="1" customHeight="1">
      <c r="A1493" s="33"/>
      <c r="B1493" s="25"/>
      <c r="C1493" s="25"/>
      <c r="D1493" s="25"/>
      <c r="E1493" s="32"/>
      <c r="F1493" s="32"/>
      <c r="G1493" s="34"/>
      <c r="J1493" s="34"/>
      <c r="M1493" s="25"/>
      <c r="N1493" s="25"/>
      <c r="O1493" s="25"/>
      <c r="P1493" s="25"/>
      <c r="Q1493" s="26"/>
      <c r="R1493" s="27"/>
      <c r="S1493" s="27"/>
      <c r="T1493" s="27"/>
      <c r="U1493" s="28"/>
      <c r="V1493" s="29"/>
      <c r="W1493" s="30"/>
    </row>
    <row r="1494" spans="1:28" customFormat="1" ht="15.6" hidden="1" customHeight="1">
      <c r="A1494" s="33"/>
      <c r="B1494" s="25"/>
      <c r="C1494" s="25"/>
      <c r="D1494" s="25"/>
      <c r="E1494" s="32"/>
      <c r="F1494" s="32"/>
      <c r="G1494" s="34"/>
      <c r="J1494" s="34"/>
      <c r="M1494" s="25"/>
      <c r="N1494" s="25"/>
      <c r="O1494" s="25"/>
      <c r="P1494" s="25"/>
      <c r="Q1494" s="26"/>
      <c r="R1494" s="27"/>
      <c r="S1494" s="27"/>
      <c r="T1494" s="27"/>
      <c r="U1494" s="28"/>
      <c r="V1494" s="29"/>
      <c r="W1494" s="30"/>
    </row>
    <row r="1495" spans="1:28" customFormat="1" ht="15.6" hidden="1" customHeight="1" thickBot="1">
      <c r="A1495" s="54"/>
      <c r="B1495" s="44"/>
      <c r="C1495" s="44"/>
      <c r="D1495" s="44"/>
      <c r="E1495" s="65"/>
      <c r="F1495" s="65"/>
      <c r="G1495" s="66"/>
      <c r="H1495" s="67"/>
      <c r="I1495" s="67"/>
      <c r="J1495" s="66"/>
      <c r="K1495" s="67"/>
      <c r="L1495" s="67"/>
      <c r="M1495" s="44"/>
      <c r="N1495" s="44"/>
      <c r="O1495" s="44"/>
      <c r="P1495" s="44"/>
      <c r="Q1495" s="45"/>
      <c r="R1495" s="46"/>
      <c r="S1495" s="46"/>
      <c r="T1495" s="46"/>
      <c r="U1495" s="47"/>
      <c r="V1495" s="48"/>
      <c r="W1495" s="30"/>
    </row>
    <row r="1496" spans="1:28" customFormat="1" ht="15.6" hidden="1" customHeight="1">
      <c r="A1496" s="10" t="s">
        <v>205</v>
      </c>
      <c r="B1496" s="11"/>
      <c r="C1496" s="11"/>
      <c r="D1496" s="11"/>
      <c r="E1496" s="11"/>
      <c r="F1496" s="11"/>
      <c r="G1496" s="11"/>
      <c r="H1496" s="11"/>
      <c r="I1496" s="11"/>
      <c r="J1496" s="11"/>
      <c r="K1496" s="11"/>
      <c r="L1496" s="11"/>
      <c r="M1496" s="11"/>
      <c r="N1496" s="11"/>
      <c r="O1496" s="11"/>
      <c r="P1496" s="11"/>
      <c r="Q1496" s="12" t="s">
        <v>20</v>
      </c>
      <c r="R1496" s="13" t="s">
        <v>206</v>
      </c>
      <c r="S1496" s="13"/>
      <c r="T1496" s="13" t="s">
        <v>15</v>
      </c>
      <c r="U1496" s="14"/>
      <c r="V1496" s="15" t="s">
        <v>207</v>
      </c>
      <c r="W1496" s="16"/>
    </row>
    <row r="1497" spans="1:28" customFormat="1" ht="15.6" hidden="1" customHeight="1" thickBot="1">
      <c r="A1497" s="18" t="s">
        <v>211</v>
      </c>
      <c r="C1497" t="s">
        <v>491</v>
      </c>
      <c r="H1497" s="940"/>
      <c r="I1497" s="940"/>
      <c r="J1497" s="940"/>
      <c r="K1497" s="940"/>
      <c r="L1497" s="940"/>
      <c r="M1497" s="940"/>
      <c r="N1497" s="890" t="s">
        <v>475</v>
      </c>
      <c r="O1497" s="890"/>
      <c r="P1497" t="s">
        <v>215</v>
      </c>
      <c r="Q1497" s="19">
        <f>SUM(R1497,T1497,V1497)</f>
        <v>677</v>
      </c>
      <c r="R1497" s="20">
        <f>INT(SUM(R1498:R1540))</f>
        <v>149</v>
      </c>
      <c r="S1497" s="20">
        <f>INT(SUM(S1498:S1540))</f>
        <v>0</v>
      </c>
      <c r="T1497" s="20">
        <f>INT(SUM(T1498:T1540))</f>
        <v>350</v>
      </c>
      <c r="U1497" s="21">
        <f>INT(SUM(U1498:U1540))</f>
        <v>0</v>
      </c>
      <c r="V1497" s="22">
        <f>INT(SUM(V1498:V1540))</f>
        <v>178</v>
      </c>
      <c r="W1497" s="23"/>
    </row>
    <row r="1498" spans="1:28" customFormat="1" ht="15.6" hidden="1" customHeight="1" thickTop="1">
      <c r="A1498" s="33"/>
      <c r="B1498" s="25"/>
      <c r="C1498" s="25"/>
      <c r="D1498" s="25"/>
      <c r="E1498" s="32"/>
      <c r="F1498" s="32"/>
      <c r="G1498" s="34"/>
      <c r="J1498" s="34"/>
      <c r="M1498" s="25"/>
      <c r="N1498" s="25"/>
      <c r="O1498" s="25"/>
      <c r="P1498" s="25"/>
      <c r="Q1498" s="26"/>
      <c r="R1498" s="27"/>
      <c r="S1498" s="27"/>
      <c r="T1498" s="27"/>
      <c r="U1498" s="28"/>
      <c r="V1498" s="29"/>
      <c r="W1498" s="30"/>
      <c r="X1498" s="25" t="s">
        <v>267</v>
      </c>
      <c r="Y1498" s="25" t="s">
        <v>199</v>
      </c>
      <c r="AA1498" s="25"/>
    </row>
    <row r="1499" spans="1:28" customFormat="1" ht="15.6" hidden="1" customHeight="1">
      <c r="A1499" s="33"/>
      <c r="B1499" t="s">
        <v>289</v>
      </c>
      <c r="J1499" s="888">
        <v>0.6</v>
      </c>
      <c r="K1499" s="888"/>
      <c r="L1499" t="s">
        <v>290</v>
      </c>
      <c r="N1499" s="25"/>
      <c r="O1499" s="25"/>
      <c r="P1499" s="25"/>
      <c r="Q1499" s="26"/>
      <c r="R1499" s="27"/>
      <c r="S1499" s="27"/>
      <c r="T1499" s="27"/>
      <c r="U1499" s="28"/>
      <c r="V1499" s="29"/>
      <c r="W1499" s="30"/>
      <c r="AB1499" s="31"/>
    </row>
    <row r="1500" spans="1:28" customFormat="1" ht="15.6" hidden="1" customHeight="1">
      <c r="A1500" s="33"/>
      <c r="B1500" t="s">
        <v>450</v>
      </c>
      <c r="C1500" s="889">
        <v>8.9999999999999993E-3</v>
      </c>
      <c r="D1500" s="889"/>
      <c r="E1500" s="25" t="s">
        <v>269</v>
      </c>
      <c r="F1500" s="25"/>
      <c r="G1500" s="25"/>
      <c r="M1500" s="25"/>
      <c r="N1500" s="25"/>
      <c r="O1500" s="25"/>
      <c r="P1500" s="25"/>
      <c r="Q1500" s="26"/>
      <c r="R1500" s="27"/>
      <c r="S1500" s="27"/>
      <c r="T1500" s="27"/>
      <c r="U1500" s="28"/>
      <c r="V1500" s="29"/>
      <c r="W1500" s="30"/>
    </row>
    <row r="1501" spans="1:28" customFormat="1" ht="15.6" hidden="1" customHeight="1">
      <c r="A1501" s="33"/>
      <c r="B1501" s="25" t="s">
        <v>206</v>
      </c>
      <c r="C1501" s="25"/>
      <c r="D1501" s="25"/>
      <c r="E1501" s="894">
        <v>16579</v>
      </c>
      <c r="F1501" s="894"/>
      <c r="G1501" s="894"/>
      <c r="H1501" s="34" t="s">
        <v>228</v>
      </c>
      <c r="I1501" s="887">
        <f>C1500</f>
        <v>8.9999999999999993E-3</v>
      </c>
      <c r="J1501" s="887"/>
      <c r="O1501" s="25"/>
      <c r="P1501" s="25"/>
      <c r="Q1501" s="26"/>
      <c r="R1501" s="27">
        <f>ROUND(E1501*I1501,1)</f>
        <v>149.19999999999999</v>
      </c>
      <c r="S1501" s="27"/>
      <c r="T1501" s="27"/>
      <c r="U1501" s="28"/>
      <c r="V1501" s="29"/>
      <c r="W1501" s="30"/>
      <c r="AB1501" s="31"/>
    </row>
    <row r="1502" spans="1:28" customFormat="1" ht="15.6" hidden="1" customHeight="1">
      <c r="A1502" s="33"/>
      <c r="B1502" s="25" t="s">
        <v>15</v>
      </c>
      <c r="C1502" s="25"/>
      <c r="D1502" s="25"/>
      <c r="E1502" s="894">
        <v>38972</v>
      </c>
      <c r="F1502" s="894"/>
      <c r="G1502" s="894"/>
      <c r="H1502" s="34" t="s">
        <v>228</v>
      </c>
      <c r="I1502" s="887">
        <f>I1501</f>
        <v>8.9999999999999993E-3</v>
      </c>
      <c r="J1502" s="887"/>
      <c r="O1502" s="25"/>
      <c r="P1502" s="25"/>
      <c r="Q1502" s="26">
        <f>SUM(R1501:V1503)</f>
        <v>678.8</v>
      </c>
      <c r="R1502" s="27"/>
      <c r="S1502" s="27"/>
      <c r="T1502" s="27">
        <f>ROUND(E1502*I1502,1)</f>
        <v>350.7</v>
      </c>
      <c r="U1502" s="28"/>
      <c r="V1502" s="29"/>
      <c r="W1502" s="30"/>
      <c r="AA1502" s="40"/>
      <c r="AB1502" s="31"/>
    </row>
    <row r="1503" spans="1:28" customFormat="1" ht="15.6" hidden="1" customHeight="1">
      <c r="A1503" s="33"/>
      <c r="B1503" s="25" t="s">
        <v>207</v>
      </c>
      <c r="C1503" s="25"/>
      <c r="D1503" s="25"/>
      <c r="E1503" s="894">
        <v>19879</v>
      </c>
      <c r="F1503" s="894"/>
      <c r="G1503" s="894"/>
      <c r="H1503" s="34" t="s">
        <v>228</v>
      </c>
      <c r="I1503" s="887">
        <f>I1502</f>
        <v>8.9999999999999993E-3</v>
      </c>
      <c r="J1503" s="887"/>
      <c r="O1503" s="25"/>
      <c r="P1503" s="25"/>
      <c r="Q1503" s="26"/>
      <c r="R1503" s="27"/>
      <c r="S1503" s="27"/>
      <c r="T1503" s="27"/>
      <c r="U1503" s="28"/>
      <c r="V1503" s="29">
        <f>ROUND(E1503*I1503,1)</f>
        <v>178.9</v>
      </c>
      <c r="W1503" s="30"/>
      <c r="AA1503" s="40"/>
      <c r="AB1503" s="31"/>
    </row>
    <row r="1504" spans="1:28" customFormat="1" ht="15.6" hidden="1" customHeight="1">
      <c r="A1504" s="33"/>
      <c r="B1504" s="25"/>
      <c r="C1504" s="25"/>
      <c r="D1504" s="25"/>
      <c r="E1504" s="32"/>
      <c r="F1504" s="32"/>
      <c r="G1504" s="34"/>
      <c r="J1504" s="34"/>
      <c r="M1504" s="25"/>
      <c r="N1504" s="25"/>
      <c r="O1504" s="25"/>
      <c r="P1504" s="25"/>
      <c r="Q1504" s="26"/>
      <c r="R1504" s="27"/>
      <c r="S1504" s="27"/>
      <c r="T1504" s="27"/>
      <c r="U1504" s="28"/>
      <c r="V1504" s="29"/>
      <c r="W1504" s="30"/>
    </row>
    <row r="1505" spans="1:23" customFormat="1" ht="15.6" hidden="1" customHeight="1">
      <c r="A1505" s="33"/>
      <c r="B1505" s="25"/>
      <c r="C1505" s="25"/>
      <c r="D1505" s="25"/>
      <c r="E1505" s="32"/>
      <c r="F1505" s="32"/>
      <c r="G1505" s="34"/>
      <c r="J1505" s="34"/>
      <c r="M1505" s="25"/>
      <c r="N1505" s="25"/>
      <c r="O1505" s="25"/>
      <c r="P1505" s="25"/>
      <c r="Q1505" s="26"/>
      <c r="R1505" s="27"/>
      <c r="S1505" s="27"/>
      <c r="T1505" s="27"/>
      <c r="U1505" s="28"/>
      <c r="V1505" s="29"/>
      <c r="W1505" s="30"/>
    </row>
    <row r="1506" spans="1:23" customFormat="1" ht="15.6" hidden="1" customHeight="1">
      <c r="A1506" s="33"/>
      <c r="B1506" s="25"/>
      <c r="C1506" s="25"/>
      <c r="D1506" s="25"/>
      <c r="E1506" s="32"/>
      <c r="F1506" s="32"/>
      <c r="G1506" s="34"/>
      <c r="J1506" s="34"/>
      <c r="M1506" s="25"/>
      <c r="N1506" s="25"/>
      <c r="O1506" s="25"/>
      <c r="P1506" s="25"/>
      <c r="Q1506" s="26"/>
      <c r="R1506" s="27"/>
      <c r="S1506" s="27"/>
      <c r="T1506" s="27"/>
      <c r="U1506" s="28"/>
      <c r="V1506" s="29"/>
      <c r="W1506" s="30"/>
    </row>
    <row r="1507" spans="1:23" customFormat="1" ht="15.6" hidden="1" customHeight="1">
      <c r="A1507" s="33"/>
      <c r="B1507" s="25"/>
      <c r="C1507" s="25"/>
      <c r="D1507" s="25"/>
      <c r="E1507" s="32"/>
      <c r="F1507" s="32"/>
      <c r="G1507" s="34"/>
      <c r="J1507" s="34"/>
      <c r="M1507" s="25"/>
      <c r="N1507" s="25"/>
      <c r="O1507" s="25"/>
      <c r="P1507" s="25"/>
      <c r="Q1507" s="26"/>
      <c r="R1507" s="27"/>
      <c r="S1507" s="27"/>
      <c r="T1507" s="27"/>
      <c r="U1507" s="28"/>
      <c r="V1507" s="29"/>
      <c r="W1507" s="30"/>
    </row>
    <row r="1508" spans="1:23" customFormat="1" ht="15.6" hidden="1" customHeight="1">
      <c r="A1508" s="33"/>
      <c r="B1508" s="25"/>
      <c r="C1508" s="25"/>
      <c r="D1508" s="25"/>
      <c r="E1508" s="32"/>
      <c r="F1508" s="32"/>
      <c r="G1508" s="34"/>
      <c r="J1508" s="34"/>
      <c r="M1508" s="25"/>
      <c r="N1508" s="25"/>
      <c r="O1508" s="25"/>
      <c r="P1508" s="25"/>
      <c r="Q1508" s="26"/>
      <c r="R1508" s="27"/>
      <c r="S1508" s="27"/>
      <c r="T1508" s="27"/>
      <c r="U1508" s="28"/>
      <c r="V1508" s="29"/>
      <c r="W1508" s="30"/>
    </row>
    <row r="1509" spans="1:23" customFormat="1" ht="15.6" hidden="1" customHeight="1">
      <c r="A1509" s="33"/>
      <c r="B1509" s="25"/>
      <c r="C1509" s="25"/>
      <c r="D1509" s="25"/>
      <c r="E1509" s="32"/>
      <c r="F1509" s="32"/>
      <c r="G1509" s="34"/>
      <c r="J1509" s="34"/>
      <c r="M1509" s="25"/>
      <c r="N1509" s="25"/>
      <c r="O1509" s="25"/>
      <c r="P1509" s="25"/>
      <c r="Q1509" s="26"/>
      <c r="R1509" s="27"/>
      <c r="S1509" s="27"/>
      <c r="T1509" s="27"/>
      <c r="U1509" s="28"/>
      <c r="V1509" s="29"/>
      <c r="W1509" s="30"/>
    </row>
    <row r="1510" spans="1:23" customFormat="1" ht="15.6" hidden="1" customHeight="1">
      <c r="A1510" s="33"/>
      <c r="B1510" s="25"/>
      <c r="C1510" s="25"/>
      <c r="D1510" s="25"/>
      <c r="E1510" s="32"/>
      <c r="F1510" s="32"/>
      <c r="G1510" s="34"/>
      <c r="J1510" s="34"/>
      <c r="M1510" s="25"/>
      <c r="N1510" s="25"/>
      <c r="O1510" s="25"/>
      <c r="P1510" s="25"/>
      <c r="Q1510" s="26"/>
      <c r="R1510" s="27"/>
      <c r="S1510" s="27"/>
      <c r="T1510" s="27"/>
      <c r="U1510" s="28"/>
      <c r="V1510" s="29"/>
      <c r="W1510" s="30"/>
    </row>
    <row r="1511" spans="1:23" customFormat="1" ht="15.6" hidden="1" customHeight="1">
      <c r="A1511" s="33"/>
      <c r="B1511" s="25"/>
      <c r="C1511" s="25"/>
      <c r="D1511" s="25"/>
      <c r="E1511" s="32"/>
      <c r="F1511" s="32"/>
      <c r="G1511" s="34"/>
      <c r="J1511" s="34"/>
      <c r="M1511" s="25"/>
      <c r="N1511" s="25"/>
      <c r="O1511" s="25"/>
      <c r="P1511" s="25"/>
      <c r="Q1511" s="26"/>
      <c r="R1511" s="27"/>
      <c r="S1511" s="27"/>
      <c r="T1511" s="27"/>
      <c r="U1511" s="28"/>
      <c r="V1511" s="29"/>
      <c r="W1511" s="30"/>
    </row>
    <row r="1512" spans="1:23" customFormat="1" ht="15.6" hidden="1" customHeight="1">
      <c r="A1512" s="33"/>
      <c r="B1512" s="25"/>
      <c r="C1512" s="25"/>
      <c r="D1512" s="25"/>
      <c r="E1512" s="32"/>
      <c r="F1512" s="32"/>
      <c r="G1512" s="34"/>
      <c r="J1512" s="34"/>
      <c r="M1512" s="25"/>
      <c r="N1512" s="25"/>
      <c r="O1512" s="25"/>
      <c r="P1512" s="25"/>
      <c r="Q1512" s="26"/>
      <c r="R1512" s="27"/>
      <c r="S1512" s="27"/>
      <c r="T1512" s="27"/>
      <c r="U1512" s="28"/>
      <c r="V1512" s="29"/>
      <c r="W1512" s="30"/>
    </row>
    <row r="1513" spans="1:23" customFormat="1" ht="15.6" hidden="1" customHeight="1">
      <c r="A1513" s="33"/>
      <c r="B1513" s="25"/>
      <c r="C1513" s="25"/>
      <c r="D1513" s="25"/>
      <c r="E1513" s="32"/>
      <c r="F1513" s="32"/>
      <c r="G1513" s="34"/>
      <c r="J1513" s="34"/>
      <c r="M1513" s="25"/>
      <c r="N1513" s="25"/>
      <c r="O1513" s="25"/>
      <c r="P1513" s="25"/>
      <c r="Q1513" s="26"/>
      <c r="R1513" s="27"/>
      <c r="S1513" s="27"/>
      <c r="T1513" s="27"/>
      <c r="U1513" s="28"/>
      <c r="V1513" s="29"/>
      <c r="W1513" s="30"/>
    </row>
    <row r="1514" spans="1:23" customFormat="1" ht="15.6" hidden="1" customHeight="1">
      <c r="A1514" s="33"/>
      <c r="B1514" s="25"/>
      <c r="C1514" s="25"/>
      <c r="D1514" s="25"/>
      <c r="E1514" s="32"/>
      <c r="F1514" s="32"/>
      <c r="G1514" s="34"/>
      <c r="J1514" s="34"/>
      <c r="M1514" s="25"/>
      <c r="N1514" s="25"/>
      <c r="O1514" s="25"/>
      <c r="P1514" s="25"/>
      <c r="Q1514" s="26"/>
      <c r="R1514" s="27"/>
      <c r="S1514" s="27"/>
      <c r="T1514" s="27"/>
      <c r="U1514" s="28"/>
      <c r="V1514" s="29"/>
      <c r="W1514" s="30"/>
    </row>
    <row r="1515" spans="1:23" customFormat="1" ht="15.6" hidden="1" customHeight="1">
      <c r="A1515" s="33"/>
      <c r="B1515" s="25"/>
      <c r="C1515" s="25"/>
      <c r="D1515" s="25"/>
      <c r="E1515" s="32"/>
      <c r="F1515" s="32"/>
      <c r="G1515" s="34"/>
      <c r="J1515" s="34"/>
      <c r="M1515" s="25"/>
      <c r="N1515" s="25"/>
      <c r="O1515" s="25"/>
      <c r="P1515" s="25"/>
      <c r="Q1515" s="26"/>
      <c r="R1515" s="27"/>
      <c r="S1515" s="27"/>
      <c r="T1515" s="27"/>
      <c r="U1515" s="28"/>
      <c r="V1515" s="29"/>
      <c r="W1515" s="30"/>
    </row>
    <row r="1516" spans="1:23" customFormat="1" ht="15.6" hidden="1" customHeight="1">
      <c r="A1516" s="33"/>
      <c r="B1516" s="25"/>
      <c r="C1516" s="25"/>
      <c r="D1516" s="25"/>
      <c r="E1516" s="32"/>
      <c r="F1516" s="32"/>
      <c r="G1516" s="34"/>
      <c r="J1516" s="34"/>
      <c r="M1516" s="25"/>
      <c r="N1516" s="25"/>
      <c r="O1516" s="25"/>
      <c r="P1516" s="25"/>
      <c r="Q1516" s="26"/>
      <c r="R1516" s="27"/>
      <c r="S1516" s="27"/>
      <c r="T1516" s="27"/>
      <c r="U1516" s="28"/>
      <c r="V1516" s="29"/>
      <c r="W1516" s="30"/>
    </row>
    <row r="1517" spans="1:23" customFormat="1" ht="15.6" hidden="1" customHeight="1">
      <c r="A1517" s="33"/>
      <c r="B1517" s="25"/>
      <c r="C1517" s="25"/>
      <c r="D1517" s="25"/>
      <c r="E1517" s="32"/>
      <c r="F1517" s="32"/>
      <c r="G1517" s="34"/>
      <c r="J1517" s="34"/>
      <c r="M1517" s="25"/>
      <c r="N1517" s="25"/>
      <c r="O1517" s="25"/>
      <c r="P1517" s="25"/>
      <c r="Q1517" s="26"/>
      <c r="R1517" s="27"/>
      <c r="S1517" s="27"/>
      <c r="T1517" s="27"/>
      <c r="U1517" s="28"/>
      <c r="V1517" s="29"/>
      <c r="W1517" s="30"/>
    </row>
    <row r="1518" spans="1:23" customFormat="1" ht="15.6" hidden="1" customHeight="1">
      <c r="A1518" s="33"/>
      <c r="B1518" s="25"/>
      <c r="C1518" s="25"/>
      <c r="D1518" s="25"/>
      <c r="E1518" s="32"/>
      <c r="F1518" s="32"/>
      <c r="G1518" s="34"/>
      <c r="J1518" s="34"/>
      <c r="M1518" s="25"/>
      <c r="N1518" s="25"/>
      <c r="O1518" s="25"/>
      <c r="P1518" s="25"/>
      <c r="Q1518" s="26"/>
      <c r="R1518" s="27"/>
      <c r="S1518" s="27"/>
      <c r="T1518" s="27"/>
      <c r="U1518" s="28"/>
      <c r="V1518" s="29"/>
      <c r="W1518" s="30"/>
    </row>
    <row r="1519" spans="1:23" customFormat="1" ht="15.6" hidden="1" customHeight="1">
      <c r="A1519" s="33"/>
      <c r="B1519" s="25"/>
      <c r="C1519" s="25"/>
      <c r="D1519" s="25"/>
      <c r="E1519" s="32"/>
      <c r="F1519" s="32"/>
      <c r="G1519" s="34"/>
      <c r="J1519" s="34"/>
      <c r="M1519" s="25"/>
      <c r="N1519" s="25"/>
      <c r="O1519" s="25"/>
      <c r="P1519" s="25"/>
      <c r="Q1519" s="26"/>
      <c r="R1519" s="27"/>
      <c r="S1519" s="27"/>
      <c r="T1519" s="27"/>
      <c r="U1519" s="28"/>
      <c r="V1519" s="29"/>
      <c r="W1519" s="30"/>
    </row>
    <row r="1520" spans="1:23" customFormat="1" ht="15.6" hidden="1" customHeight="1">
      <c r="A1520" s="33"/>
      <c r="B1520" s="25"/>
      <c r="C1520" s="25"/>
      <c r="D1520" s="25"/>
      <c r="E1520" s="32"/>
      <c r="F1520" s="32"/>
      <c r="G1520" s="34"/>
      <c r="J1520" s="34"/>
      <c r="M1520" s="25"/>
      <c r="N1520" s="25"/>
      <c r="O1520" s="25"/>
      <c r="P1520" s="25"/>
      <c r="Q1520" s="26"/>
      <c r="R1520" s="27"/>
      <c r="S1520" s="27"/>
      <c r="T1520" s="27"/>
      <c r="U1520" s="28"/>
      <c r="V1520" s="29"/>
      <c r="W1520" s="30"/>
    </row>
    <row r="1521" spans="1:23" customFormat="1" ht="15.6" hidden="1" customHeight="1">
      <c r="A1521" s="33"/>
      <c r="B1521" s="25"/>
      <c r="C1521" s="25"/>
      <c r="D1521" s="25"/>
      <c r="E1521" s="32"/>
      <c r="F1521" s="32"/>
      <c r="G1521" s="34"/>
      <c r="J1521" s="34"/>
      <c r="M1521" s="25"/>
      <c r="N1521" s="25"/>
      <c r="O1521" s="25"/>
      <c r="P1521" s="25"/>
      <c r="Q1521" s="26"/>
      <c r="R1521" s="27"/>
      <c r="S1521" s="27"/>
      <c r="T1521" s="27"/>
      <c r="U1521" s="28"/>
      <c r="V1521" s="29"/>
      <c r="W1521" s="30"/>
    </row>
    <row r="1522" spans="1:23" customFormat="1" ht="15.6" hidden="1" customHeight="1">
      <c r="A1522" s="33"/>
      <c r="B1522" s="25"/>
      <c r="C1522" s="25"/>
      <c r="D1522" s="25"/>
      <c r="E1522" s="32"/>
      <c r="F1522" s="32"/>
      <c r="G1522" s="34"/>
      <c r="J1522" s="34"/>
      <c r="M1522" s="25"/>
      <c r="N1522" s="25"/>
      <c r="O1522" s="25"/>
      <c r="P1522" s="25"/>
      <c r="Q1522" s="26"/>
      <c r="R1522" s="27"/>
      <c r="S1522" s="27"/>
      <c r="T1522" s="27"/>
      <c r="U1522" s="28"/>
      <c r="V1522" s="29"/>
      <c r="W1522" s="30"/>
    </row>
    <row r="1523" spans="1:23" customFormat="1" ht="15.6" hidden="1" customHeight="1">
      <c r="A1523" s="33"/>
      <c r="B1523" s="25"/>
      <c r="C1523" s="25"/>
      <c r="D1523" s="25"/>
      <c r="E1523" s="32"/>
      <c r="F1523" s="32"/>
      <c r="G1523" s="34"/>
      <c r="J1523" s="34"/>
      <c r="M1523" s="25"/>
      <c r="N1523" s="25"/>
      <c r="O1523" s="25"/>
      <c r="P1523" s="25"/>
      <c r="Q1523" s="26"/>
      <c r="R1523" s="27"/>
      <c r="S1523" s="27"/>
      <c r="T1523" s="27"/>
      <c r="U1523" s="28"/>
      <c r="V1523" s="29"/>
      <c r="W1523" s="30"/>
    </row>
    <row r="1524" spans="1:23" customFormat="1" ht="15.6" hidden="1" customHeight="1">
      <c r="A1524" s="33"/>
      <c r="B1524" s="25"/>
      <c r="C1524" s="25"/>
      <c r="D1524" s="25"/>
      <c r="E1524" s="32"/>
      <c r="F1524" s="32"/>
      <c r="G1524" s="34"/>
      <c r="J1524" s="34"/>
      <c r="M1524" s="25"/>
      <c r="N1524" s="25"/>
      <c r="O1524" s="25"/>
      <c r="P1524" s="25"/>
      <c r="Q1524" s="26"/>
      <c r="R1524" s="27"/>
      <c r="S1524" s="27"/>
      <c r="T1524" s="27"/>
      <c r="U1524" s="28"/>
      <c r="V1524" s="29"/>
      <c r="W1524" s="30"/>
    </row>
    <row r="1525" spans="1:23" customFormat="1" ht="15.6" hidden="1" customHeight="1">
      <c r="A1525" s="33"/>
      <c r="B1525" s="25"/>
      <c r="C1525" s="25"/>
      <c r="D1525" s="25"/>
      <c r="E1525" s="32"/>
      <c r="F1525" s="32"/>
      <c r="G1525" s="34"/>
      <c r="J1525" s="34"/>
      <c r="M1525" s="25"/>
      <c r="N1525" s="25"/>
      <c r="O1525" s="25"/>
      <c r="P1525" s="25"/>
      <c r="Q1525" s="26"/>
      <c r="R1525" s="27"/>
      <c r="S1525" s="27"/>
      <c r="T1525" s="27"/>
      <c r="U1525" s="28"/>
      <c r="V1525" s="29"/>
      <c r="W1525" s="30"/>
    </row>
    <row r="1526" spans="1:23" customFormat="1" ht="15.6" hidden="1" customHeight="1">
      <c r="A1526" s="33"/>
      <c r="B1526" s="25"/>
      <c r="C1526" s="25"/>
      <c r="D1526" s="25"/>
      <c r="E1526" s="32"/>
      <c r="F1526" s="32"/>
      <c r="G1526" s="34"/>
      <c r="J1526" s="34"/>
      <c r="M1526" s="25"/>
      <c r="N1526" s="25"/>
      <c r="O1526" s="25"/>
      <c r="P1526" s="25"/>
      <c r="Q1526" s="26"/>
      <c r="R1526" s="27"/>
      <c r="S1526" s="27"/>
      <c r="T1526" s="27"/>
      <c r="U1526" s="28"/>
      <c r="V1526" s="29"/>
      <c r="W1526" s="30"/>
    </row>
    <row r="1527" spans="1:23" customFormat="1" ht="15.6" hidden="1" customHeight="1">
      <c r="A1527" s="33"/>
      <c r="B1527" s="25"/>
      <c r="C1527" s="25"/>
      <c r="D1527" s="25"/>
      <c r="E1527" s="32"/>
      <c r="F1527" s="32"/>
      <c r="G1527" s="34"/>
      <c r="J1527" s="34"/>
      <c r="M1527" s="25"/>
      <c r="N1527" s="25"/>
      <c r="O1527" s="25"/>
      <c r="P1527" s="25"/>
      <c r="Q1527" s="26"/>
      <c r="R1527" s="27"/>
      <c r="S1527" s="27"/>
      <c r="T1527" s="27"/>
      <c r="U1527" s="28"/>
      <c r="V1527" s="29"/>
      <c r="W1527" s="30"/>
    </row>
    <row r="1528" spans="1:23" customFormat="1" ht="15.6" hidden="1" customHeight="1">
      <c r="A1528" s="33"/>
      <c r="B1528" s="25"/>
      <c r="C1528" s="25"/>
      <c r="D1528" s="25"/>
      <c r="E1528" s="32"/>
      <c r="F1528" s="32"/>
      <c r="G1528" s="34"/>
      <c r="J1528" s="34"/>
      <c r="M1528" s="25"/>
      <c r="N1528" s="25"/>
      <c r="O1528" s="25"/>
      <c r="P1528" s="25"/>
      <c r="Q1528" s="26"/>
      <c r="R1528" s="27"/>
      <c r="S1528" s="27"/>
      <c r="T1528" s="27"/>
      <c r="U1528" s="28"/>
      <c r="V1528" s="29"/>
      <c r="W1528" s="30"/>
    </row>
    <row r="1529" spans="1:23" customFormat="1" ht="15.6" hidden="1" customHeight="1">
      <c r="A1529" s="33"/>
      <c r="B1529" s="25"/>
      <c r="C1529" s="25"/>
      <c r="D1529" s="25"/>
      <c r="E1529" s="32"/>
      <c r="F1529" s="32"/>
      <c r="G1529" s="34"/>
      <c r="J1529" s="34"/>
      <c r="M1529" s="25"/>
      <c r="N1529" s="25"/>
      <c r="O1529" s="25"/>
      <c r="P1529" s="25"/>
      <c r="Q1529" s="26"/>
      <c r="R1529" s="27"/>
      <c r="S1529" s="27"/>
      <c r="T1529" s="27"/>
      <c r="U1529" s="28"/>
      <c r="V1529" s="29"/>
      <c r="W1529" s="30"/>
    </row>
    <row r="1530" spans="1:23" customFormat="1" ht="15.6" hidden="1" customHeight="1">
      <c r="A1530" s="33"/>
      <c r="B1530" s="25"/>
      <c r="C1530" s="25"/>
      <c r="D1530" s="25"/>
      <c r="E1530" s="32"/>
      <c r="F1530" s="32"/>
      <c r="G1530" s="34"/>
      <c r="J1530" s="34"/>
      <c r="M1530" s="25"/>
      <c r="N1530" s="25"/>
      <c r="O1530" s="25"/>
      <c r="P1530" s="25"/>
      <c r="Q1530" s="26"/>
      <c r="R1530" s="27"/>
      <c r="S1530" s="27"/>
      <c r="T1530" s="27"/>
      <c r="U1530" s="28"/>
      <c r="V1530" s="29"/>
      <c r="W1530" s="30"/>
    </row>
    <row r="1531" spans="1:23" customFormat="1" ht="15.6" hidden="1" customHeight="1">
      <c r="A1531" s="33"/>
      <c r="B1531" s="25"/>
      <c r="C1531" s="25"/>
      <c r="D1531" s="25"/>
      <c r="E1531" s="32"/>
      <c r="F1531" s="32"/>
      <c r="G1531" s="34"/>
      <c r="J1531" s="34"/>
      <c r="M1531" s="25"/>
      <c r="N1531" s="25"/>
      <c r="O1531" s="25"/>
      <c r="P1531" s="25"/>
      <c r="Q1531" s="26"/>
      <c r="R1531" s="27"/>
      <c r="S1531" s="27"/>
      <c r="T1531" s="27"/>
      <c r="U1531" s="28"/>
      <c r="V1531" s="29"/>
      <c r="W1531" s="30"/>
    </row>
    <row r="1532" spans="1:23" customFormat="1" ht="15.6" hidden="1" customHeight="1">
      <c r="A1532" s="33"/>
      <c r="B1532" s="25"/>
      <c r="C1532" s="25"/>
      <c r="D1532" s="25"/>
      <c r="E1532" s="32"/>
      <c r="F1532" s="32"/>
      <c r="G1532" s="34"/>
      <c r="J1532" s="34"/>
      <c r="M1532" s="25"/>
      <c r="N1532" s="25"/>
      <c r="O1532" s="25"/>
      <c r="P1532" s="25"/>
      <c r="Q1532" s="26"/>
      <c r="R1532" s="27"/>
      <c r="S1532" s="27"/>
      <c r="T1532" s="27"/>
      <c r="U1532" s="28"/>
      <c r="V1532" s="29"/>
      <c r="W1532" s="30"/>
    </row>
    <row r="1533" spans="1:23" customFormat="1" ht="15.6" hidden="1" customHeight="1">
      <c r="A1533" s="33"/>
      <c r="B1533" s="25"/>
      <c r="C1533" s="25"/>
      <c r="D1533" s="25"/>
      <c r="E1533" s="32"/>
      <c r="F1533" s="32"/>
      <c r="G1533" s="34"/>
      <c r="J1533" s="34"/>
      <c r="M1533" s="25"/>
      <c r="N1533" s="25"/>
      <c r="O1533" s="25"/>
      <c r="P1533" s="25"/>
      <c r="Q1533" s="26"/>
      <c r="R1533" s="27"/>
      <c r="S1533" s="27"/>
      <c r="T1533" s="27"/>
      <c r="U1533" s="28"/>
      <c r="V1533" s="29"/>
      <c r="W1533" s="30"/>
    </row>
    <row r="1534" spans="1:23" customFormat="1" ht="15.6" hidden="1" customHeight="1">
      <c r="A1534" s="33"/>
      <c r="B1534" s="25"/>
      <c r="C1534" s="25"/>
      <c r="D1534" s="25"/>
      <c r="E1534" s="32"/>
      <c r="F1534" s="32"/>
      <c r="G1534" s="34"/>
      <c r="J1534" s="34"/>
      <c r="M1534" s="25"/>
      <c r="N1534" s="25"/>
      <c r="O1534" s="25"/>
      <c r="P1534" s="25"/>
      <c r="Q1534" s="26"/>
      <c r="R1534" s="27"/>
      <c r="S1534" s="27"/>
      <c r="T1534" s="27"/>
      <c r="U1534" s="28"/>
      <c r="V1534" s="29"/>
      <c r="W1534" s="30"/>
    </row>
    <row r="1535" spans="1:23" customFormat="1" ht="15.6" hidden="1" customHeight="1">
      <c r="A1535" s="33"/>
      <c r="B1535" s="25"/>
      <c r="C1535" s="25"/>
      <c r="D1535" s="25"/>
      <c r="E1535" s="32"/>
      <c r="F1535" s="32"/>
      <c r="G1535" s="34"/>
      <c r="J1535" s="34"/>
      <c r="M1535" s="25"/>
      <c r="N1535" s="25"/>
      <c r="O1535" s="25"/>
      <c r="P1535" s="25"/>
      <c r="Q1535" s="26"/>
      <c r="R1535" s="27"/>
      <c r="S1535" s="27"/>
      <c r="T1535" s="27"/>
      <c r="U1535" s="28"/>
      <c r="V1535" s="29"/>
      <c r="W1535" s="30"/>
    </row>
    <row r="1536" spans="1:23" customFormat="1" ht="15.6" hidden="1" customHeight="1">
      <c r="A1536" s="33"/>
      <c r="B1536" s="25"/>
      <c r="C1536" s="25"/>
      <c r="D1536" s="25"/>
      <c r="E1536" s="32"/>
      <c r="F1536" s="32"/>
      <c r="G1536" s="34"/>
      <c r="J1536" s="34"/>
      <c r="M1536" s="25"/>
      <c r="N1536" s="25"/>
      <c r="O1536" s="25"/>
      <c r="P1536" s="25"/>
      <c r="Q1536" s="26"/>
      <c r="R1536" s="27"/>
      <c r="S1536" s="27"/>
      <c r="T1536" s="27"/>
      <c r="U1536" s="28"/>
      <c r="V1536" s="29"/>
      <c r="W1536" s="30"/>
    </row>
    <row r="1537" spans="1:23" customFormat="1" ht="15.6" hidden="1" customHeight="1">
      <c r="A1537" s="33"/>
      <c r="B1537" s="25"/>
      <c r="C1537" s="25"/>
      <c r="D1537" s="25"/>
      <c r="E1537" s="32"/>
      <c r="F1537" s="32"/>
      <c r="G1537" s="34"/>
      <c r="J1537" s="34"/>
      <c r="M1537" s="25"/>
      <c r="N1537" s="25"/>
      <c r="O1537" s="25"/>
      <c r="P1537" s="25"/>
      <c r="Q1537" s="26"/>
      <c r="R1537" s="27"/>
      <c r="S1537" s="27"/>
      <c r="T1537" s="27"/>
      <c r="U1537" s="28"/>
      <c r="V1537" s="29"/>
      <c r="W1537" s="30"/>
    </row>
    <row r="1538" spans="1:23" customFormat="1" ht="15.6" hidden="1" customHeight="1">
      <c r="A1538" s="33"/>
      <c r="B1538" s="25"/>
      <c r="C1538" s="25"/>
      <c r="D1538" s="25"/>
      <c r="E1538" s="32"/>
      <c r="F1538" s="32"/>
      <c r="G1538" s="34"/>
      <c r="J1538" s="34"/>
      <c r="M1538" s="25"/>
      <c r="N1538" s="25"/>
      <c r="O1538" s="25"/>
      <c r="P1538" s="25"/>
      <c r="Q1538" s="26"/>
      <c r="R1538" s="27"/>
      <c r="S1538" s="27"/>
      <c r="T1538" s="27"/>
      <c r="U1538" s="28"/>
      <c r="V1538" s="29"/>
      <c r="W1538" s="30"/>
    </row>
    <row r="1539" spans="1:23" customFormat="1" ht="15.6" hidden="1" customHeight="1">
      <c r="A1539" s="33"/>
      <c r="B1539" s="25"/>
      <c r="C1539" s="25"/>
      <c r="D1539" s="25"/>
      <c r="E1539" s="32"/>
      <c r="F1539" s="32"/>
      <c r="G1539" s="34"/>
      <c r="J1539" s="34"/>
      <c r="M1539" s="25"/>
      <c r="N1539" s="25"/>
      <c r="O1539" s="25"/>
      <c r="P1539" s="25"/>
      <c r="Q1539" s="26"/>
      <c r="R1539" s="27"/>
      <c r="S1539" s="27"/>
      <c r="T1539" s="27"/>
      <c r="U1539" s="28"/>
      <c r="V1539" s="29"/>
      <c r="W1539" s="30"/>
    </row>
    <row r="1540" spans="1:23" customFormat="1" ht="15.6" hidden="1" customHeight="1" thickBot="1">
      <c r="A1540" s="54"/>
      <c r="B1540" s="44"/>
      <c r="C1540" s="44"/>
      <c r="D1540" s="44"/>
      <c r="E1540" s="65"/>
      <c r="F1540" s="65"/>
      <c r="G1540" s="66"/>
      <c r="H1540" s="67"/>
      <c r="I1540" s="67"/>
      <c r="J1540" s="66"/>
      <c r="K1540" s="67"/>
      <c r="L1540" s="67"/>
      <c r="M1540" s="44"/>
      <c r="N1540" s="44"/>
      <c r="O1540" s="44"/>
      <c r="P1540" s="44"/>
      <c r="Q1540" s="45"/>
      <c r="R1540" s="46"/>
      <c r="S1540" s="46"/>
      <c r="T1540" s="46"/>
      <c r="U1540" s="47"/>
      <c r="V1540" s="48"/>
      <c r="W1540" s="30"/>
    </row>
    <row r="1541" spans="1:23" customFormat="1" ht="15.6" hidden="1" customHeight="1">
      <c r="A1541" s="10" t="s">
        <v>205</v>
      </c>
      <c r="B1541" s="11"/>
      <c r="C1541" s="11"/>
      <c r="D1541" s="11"/>
      <c r="E1541" s="11"/>
      <c r="F1541" s="11"/>
      <c r="G1541" s="11"/>
      <c r="H1541" s="11"/>
      <c r="I1541" s="11"/>
      <c r="J1541" s="11"/>
      <c r="K1541" s="11"/>
      <c r="L1541" s="11"/>
      <c r="M1541" s="11"/>
      <c r="N1541" s="11"/>
      <c r="O1541" s="11"/>
      <c r="P1541" s="11"/>
      <c r="Q1541" s="12" t="s">
        <v>20</v>
      </c>
      <c r="R1541" s="13" t="s">
        <v>206</v>
      </c>
      <c r="S1541" s="13"/>
      <c r="T1541" s="13" t="s">
        <v>15</v>
      </c>
      <c r="U1541" s="14"/>
      <c r="V1541" s="15" t="s">
        <v>207</v>
      </c>
      <c r="W1541" s="16"/>
    </row>
    <row r="1542" spans="1:23" customFormat="1" ht="15.6" hidden="1" customHeight="1" thickBot="1">
      <c r="A1542" s="18" t="s">
        <v>211</v>
      </c>
      <c r="C1542" t="s">
        <v>492</v>
      </c>
      <c r="H1542" t="s">
        <v>493</v>
      </c>
      <c r="N1542" s="890" t="s">
        <v>475</v>
      </c>
      <c r="O1542" s="890"/>
      <c r="P1542" t="s">
        <v>215</v>
      </c>
      <c r="Q1542" s="19">
        <f>SUM(R1542,T1542,V1542)</f>
        <v>145280</v>
      </c>
      <c r="R1542" s="20">
        <f>INT(SUM(R1543:R1585))</f>
        <v>21860</v>
      </c>
      <c r="S1542" s="20">
        <f>INT(SUM(S1543:S1585))</f>
        <v>0</v>
      </c>
      <c r="T1542" s="20">
        <f>INT(SUM(T1543:T1585))</f>
        <v>100441</v>
      </c>
      <c r="U1542" s="21">
        <f>INT(SUM(U1543:U1585))</f>
        <v>0</v>
      </c>
      <c r="V1542" s="22">
        <f>INT(SUM(V1543:V1585))</f>
        <v>22979</v>
      </c>
      <c r="W1542" s="23"/>
    </row>
    <row r="1543" spans="1:23" customFormat="1" ht="15.6" hidden="1" customHeight="1" thickTop="1">
      <c r="A1543" s="33"/>
      <c r="B1543" s="25"/>
      <c r="C1543" s="25"/>
      <c r="D1543" s="25"/>
      <c r="E1543" s="32"/>
      <c r="F1543" s="32"/>
      <c r="G1543" s="34"/>
      <c r="J1543" s="34"/>
      <c r="M1543" s="25"/>
      <c r="N1543" s="25"/>
      <c r="O1543" s="25"/>
      <c r="P1543" s="25"/>
      <c r="Q1543" s="26"/>
      <c r="R1543" s="27"/>
      <c r="S1543" s="27"/>
      <c r="T1543" s="27"/>
      <c r="U1543" s="28"/>
      <c r="V1543" s="29"/>
      <c r="W1543" s="30"/>
    </row>
    <row r="1544" spans="1:23" customFormat="1" ht="15.6" hidden="1" customHeight="1">
      <c r="A1544" s="33" t="s">
        <v>305</v>
      </c>
      <c r="B1544" s="25" t="s">
        <v>494</v>
      </c>
      <c r="C1544" s="25"/>
      <c r="D1544" s="25"/>
      <c r="E1544" s="25"/>
      <c r="F1544" s="25"/>
      <c r="G1544" s="25"/>
      <c r="H1544" s="25" t="s">
        <v>495</v>
      </c>
      <c r="I1544" s="25"/>
      <c r="J1544" s="25"/>
      <c r="K1544" s="25"/>
      <c r="L1544" s="25"/>
      <c r="M1544" s="25"/>
      <c r="N1544" s="25"/>
      <c r="O1544" s="25"/>
      <c r="P1544" s="25"/>
      <c r="Q1544" s="26"/>
      <c r="R1544" s="27"/>
      <c r="S1544" s="27"/>
      <c r="T1544" s="27"/>
      <c r="U1544" s="28"/>
      <c r="V1544" s="29"/>
      <c r="W1544" s="30"/>
    </row>
    <row r="1545" spans="1:23" customFormat="1" ht="15.6" hidden="1" customHeight="1">
      <c r="A1545" s="24"/>
      <c r="B1545" s="25"/>
      <c r="C1545" s="25"/>
      <c r="D1545" s="25"/>
      <c r="O1545" s="25"/>
      <c r="P1545" s="25"/>
      <c r="Q1545" s="26"/>
      <c r="R1545" s="27"/>
      <c r="S1545" s="27"/>
      <c r="T1545" s="27"/>
      <c r="U1545" s="28"/>
      <c r="V1545" s="29"/>
      <c r="W1545" s="30"/>
    </row>
    <row r="1546" spans="1:23" customFormat="1" ht="15.6" hidden="1" customHeight="1">
      <c r="A1546" s="33" t="s">
        <v>341</v>
      </c>
      <c r="B1546" s="25" t="s">
        <v>307</v>
      </c>
      <c r="C1546" s="25"/>
      <c r="D1546" s="25"/>
      <c r="O1546" s="25"/>
      <c r="P1546" s="25"/>
      <c r="Q1546" s="26"/>
      <c r="R1546" s="27"/>
      <c r="S1546" s="27"/>
      <c r="T1546" s="27"/>
      <c r="U1546" s="28"/>
      <c r="V1546" s="29"/>
      <c r="W1546" s="30"/>
    </row>
    <row r="1547" spans="1:23" customFormat="1" ht="15.6" hidden="1" customHeight="1">
      <c r="A1547" s="33"/>
      <c r="B1547" s="25" t="s">
        <v>496</v>
      </c>
      <c r="C1547" s="25"/>
      <c r="D1547" s="25"/>
      <c r="E1547" s="893">
        <v>152019</v>
      </c>
      <c r="F1547" s="893"/>
      <c r="G1547" s="893"/>
      <c r="H1547" s="34" t="s">
        <v>228</v>
      </c>
      <c r="I1547" s="941">
        <v>0.2</v>
      </c>
      <c r="J1547" s="941"/>
      <c r="K1547" t="s">
        <v>16</v>
      </c>
      <c r="M1547" s="25"/>
      <c r="N1547" s="25"/>
      <c r="O1547" s="25"/>
      <c r="P1547" s="25"/>
      <c r="Q1547" s="26">
        <f>SUM(R1547:V1547)</f>
        <v>30403.8</v>
      </c>
      <c r="R1547" s="27"/>
      <c r="S1547" s="27"/>
      <c r="T1547" s="27">
        <f>ROUND(I1547*E1547,1)</f>
        <v>30403.8</v>
      </c>
      <c r="U1547" s="28"/>
      <c r="V1547" s="29"/>
      <c r="W1547" s="30"/>
    </row>
    <row r="1548" spans="1:23" customFormat="1" ht="15.6" hidden="1" customHeight="1">
      <c r="A1548" s="33"/>
      <c r="B1548" s="25" t="s">
        <v>199</v>
      </c>
      <c r="C1548" s="25"/>
      <c r="D1548" s="25"/>
      <c r="E1548" s="893">
        <v>125427</v>
      </c>
      <c r="F1548" s="893"/>
      <c r="G1548" s="893"/>
      <c r="H1548" s="34" t="s">
        <v>228</v>
      </c>
      <c r="I1548" s="941">
        <v>0.17</v>
      </c>
      <c r="J1548" s="941"/>
      <c r="K1548" t="s">
        <v>16</v>
      </c>
      <c r="M1548" s="25"/>
      <c r="N1548" s="25"/>
      <c r="O1548" s="25"/>
      <c r="P1548" s="25"/>
      <c r="Q1548" s="26">
        <f>SUM(R1548:V1548)</f>
        <v>21322.6</v>
      </c>
      <c r="R1548" s="27"/>
      <c r="S1548" s="27"/>
      <c r="T1548" s="27">
        <f>ROUND(I1548*E1548,1)</f>
        <v>21322.6</v>
      </c>
      <c r="U1548" s="28"/>
      <c r="V1548" s="29"/>
      <c r="W1548" s="30"/>
    </row>
    <row r="1549" spans="1:23" customFormat="1" ht="15.6" hidden="1" customHeight="1">
      <c r="A1549" s="33"/>
      <c r="B1549" s="25"/>
      <c r="C1549" s="25"/>
      <c r="D1549" s="25"/>
      <c r="E1549" s="25"/>
      <c r="F1549" s="25"/>
      <c r="G1549" s="25"/>
      <c r="J1549" s="34"/>
      <c r="M1549" s="25"/>
      <c r="N1549" s="25"/>
      <c r="O1549" s="25"/>
      <c r="P1549" s="25"/>
      <c r="Q1549" s="26"/>
      <c r="R1549" s="27"/>
      <c r="S1549" s="27"/>
      <c r="T1549" s="27"/>
      <c r="U1549" s="28"/>
      <c r="V1549" s="29"/>
      <c r="W1549" s="30"/>
    </row>
    <row r="1550" spans="1:23" customFormat="1" ht="15.6" hidden="1" customHeight="1">
      <c r="A1550" s="33" t="s">
        <v>382</v>
      </c>
      <c r="B1550" s="25" t="s">
        <v>306</v>
      </c>
      <c r="C1550" s="25"/>
      <c r="D1550" s="25"/>
      <c r="E1550" s="32"/>
      <c r="J1550" s="34"/>
      <c r="M1550" s="25"/>
      <c r="N1550" s="25"/>
      <c r="O1550" s="25"/>
      <c r="P1550" s="25"/>
      <c r="Q1550" s="26"/>
      <c r="R1550" s="27"/>
      <c r="S1550" s="27"/>
      <c r="T1550" s="27"/>
      <c r="U1550" s="28"/>
      <c r="V1550" s="29"/>
      <c r="W1550" s="30"/>
    </row>
    <row r="1551" spans="1:23" customFormat="1" ht="15.6" hidden="1" customHeight="1">
      <c r="A1551" s="33"/>
      <c r="B1551" s="25" t="s">
        <v>433</v>
      </c>
      <c r="C1551" s="25" t="s">
        <v>289</v>
      </c>
      <c r="D1551" s="25"/>
      <c r="J1551" s="888">
        <v>0.7</v>
      </c>
      <c r="K1551" s="888"/>
      <c r="L1551" s="133" t="s">
        <v>290</v>
      </c>
      <c r="M1551" s="25"/>
      <c r="N1551" s="25"/>
      <c r="O1551" s="25"/>
      <c r="P1551" s="25"/>
      <c r="Q1551" s="26"/>
      <c r="R1551" s="27"/>
      <c r="S1551" s="27"/>
      <c r="T1551" s="27"/>
      <c r="U1551" s="28"/>
      <c r="V1551" s="29"/>
      <c r="W1551" s="30"/>
    </row>
    <row r="1552" spans="1:23" customFormat="1" ht="15.6" hidden="1" customHeight="1">
      <c r="A1552" s="33"/>
      <c r="B1552" s="32" t="s">
        <v>450</v>
      </c>
      <c r="C1552" s="942">
        <v>0.5</v>
      </c>
      <c r="D1552" s="942"/>
      <c r="E1552" t="s">
        <v>269</v>
      </c>
      <c r="H1552" s="25"/>
      <c r="I1552" s="132"/>
      <c r="J1552" s="132"/>
      <c r="L1552" s="25"/>
      <c r="M1552" s="25"/>
      <c r="N1552" s="25"/>
      <c r="O1552" s="25"/>
      <c r="P1552" s="25"/>
      <c r="Q1552" s="26"/>
      <c r="R1552" s="27"/>
      <c r="S1552" s="27"/>
      <c r="T1552" s="27"/>
      <c r="U1552" s="28"/>
      <c r="V1552" s="29"/>
      <c r="W1552" s="30"/>
    </row>
    <row r="1553" spans="1:23" customFormat="1" ht="15.6" hidden="1" customHeight="1">
      <c r="A1553" s="24"/>
      <c r="B1553" s="25" t="s">
        <v>206</v>
      </c>
      <c r="C1553" s="25"/>
      <c r="D1553" s="25"/>
      <c r="E1553" s="894">
        <v>18855</v>
      </c>
      <c r="F1553" s="894"/>
      <c r="G1553" s="894"/>
      <c r="H1553" s="34" t="s">
        <v>228</v>
      </c>
      <c r="I1553" s="941">
        <f>C1552</f>
        <v>0.5</v>
      </c>
      <c r="J1553" s="888"/>
      <c r="N1553" s="25"/>
      <c r="O1553" s="25"/>
      <c r="P1553" s="25"/>
      <c r="Q1553" s="26"/>
      <c r="R1553" s="27">
        <f>ROUND(E1553*I1553,1)</f>
        <v>9427.5</v>
      </c>
      <c r="S1553" s="27"/>
      <c r="T1553" s="27"/>
      <c r="U1553" s="28"/>
      <c r="V1553" s="29"/>
      <c r="W1553" s="30"/>
    </row>
    <row r="1554" spans="1:23" customFormat="1" ht="15.6" hidden="1" customHeight="1">
      <c r="A1554" s="24"/>
      <c r="B1554" s="25" t="s">
        <v>15</v>
      </c>
      <c r="C1554" s="25"/>
      <c r="D1554" s="25"/>
      <c r="E1554" s="894">
        <v>38972</v>
      </c>
      <c r="F1554" s="894"/>
      <c r="G1554" s="894"/>
      <c r="H1554" s="34" t="s">
        <v>228</v>
      </c>
      <c r="I1554" s="941">
        <f>C1552</f>
        <v>0.5</v>
      </c>
      <c r="J1554" s="941"/>
      <c r="N1554" s="25"/>
      <c r="O1554" s="25"/>
      <c r="P1554" s="25"/>
      <c r="Q1554" s="26">
        <f>SUM(R1553:V1555)</f>
        <v>39520.5</v>
      </c>
      <c r="R1554" s="27"/>
      <c r="S1554" s="27"/>
      <c r="T1554" s="27">
        <f>ROUND(E1554*I1554,1)</f>
        <v>19486</v>
      </c>
      <c r="U1554" s="28"/>
      <c r="V1554" s="29"/>
      <c r="W1554" s="30"/>
    </row>
    <row r="1555" spans="1:23" customFormat="1" ht="15.6" hidden="1" customHeight="1">
      <c r="A1555" s="24"/>
      <c r="B1555" s="25" t="s">
        <v>207</v>
      </c>
      <c r="C1555" s="25"/>
      <c r="D1555" s="25"/>
      <c r="E1555" s="894">
        <v>21214</v>
      </c>
      <c r="F1555" s="894"/>
      <c r="G1555" s="894"/>
      <c r="H1555" s="34" t="s">
        <v>228</v>
      </c>
      <c r="I1555" s="941">
        <f>I1554</f>
        <v>0.5</v>
      </c>
      <c r="J1555" s="941"/>
      <c r="N1555" s="25"/>
      <c r="O1555" s="25"/>
      <c r="P1555" s="25"/>
      <c r="Q1555" s="26"/>
      <c r="R1555" s="27"/>
      <c r="S1555" s="27"/>
      <c r="T1555" s="27"/>
      <c r="U1555" s="28"/>
      <c r="V1555" s="29">
        <f>ROUND(E1555*I1555,1)</f>
        <v>10607</v>
      </c>
      <c r="W1555" s="30"/>
    </row>
    <row r="1556" spans="1:23" customFormat="1" ht="15.6" hidden="1" customHeight="1">
      <c r="A1556" s="24"/>
      <c r="B1556" s="25"/>
      <c r="C1556" s="25"/>
      <c r="D1556" s="25"/>
      <c r="F1556" s="131"/>
      <c r="G1556" s="131"/>
      <c r="H1556" s="131"/>
      <c r="I1556" s="34"/>
      <c r="J1556" s="132"/>
      <c r="K1556" s="132"/>
      <c r="N1556" s="25"/>
      <c r="O1556" s="25"/>
      <c r="P1556" s="25"/>
      <c r="Q1556" s="26"/>
      <c r="R1556" s="27"/>
      <c r="S1556" s="27"/>
      <c r="T1556" s="27"/>
      <c r="U1556" s="28"/>
      <c r="V1556" s="29"/>
      <c r="W1556" s="30"/>
    </row>
    <row r="1557" spans="1:23" customFormat="1" ht="15.6" hidden="1" customHeight="1">
      <c r="A1557" s="33"/>
      <c r="B1557" s="25" t="s">
        <v>436</v>
      </c>
      <c r="C1557" s="25" t="s">
        <v>497</v>
      </c>
      <c r="D1557" s="25"/>
      <c r="J1557" s="34">
        <v>10</v>
      </c>
      <c r="K1557" t="s">
        <v>310</v>
      </c>
      <c r="N1557" s="25"/>
      <c r="O1557" s="25"/>
      <c r="P1557" s="25"/>
      <c r="Q1557" s="26"/>
      <c r="R1557" s="27"/>
      <c r="S1557" s="27"/>
      <c r="T1557" s="27"/>
      <c r="U1557" s="28"/>
      <c r="V1557" s="29"/>
      <c r="W1557" s="30"/>
    </row>
    <row r="1558" spans="1:23" customFormat="1" ht="15.6" hidden="1" customHeight="1">
      <c r="A1558" s="33"/>
      <c r="B1558" s="32" t="s">
        <v>450</v>
      </c>
      <c r="C1558" s="942">
        <v>0.46</v>
      </c>
      <c r="D1558" s="942"/>
      <c r="E1558" t="s">
        <v>269</v>
      </c>
      <c r="H1558" s="25"/>
      <c r="J1558" s="34"/>
      <c r="K1558" s="34"/>
      <c r="N1558" s="25"/>
      <c r="O1558" s="25"/>
      <c r="P1558" s="25"/>
      <c r="Q1558" s="26"/>
      <c r="R1558" s="27"/>
      <c r="S1558" s="27"/>
      <c r="T1558" s="27"/>
      <c r="U1558" s="28"/>
      <c r="V1558" s="29"/>
      <c r="W1558" s="30"/>
    </row>
    <row r="1559" spans="1:23" customFormat="1" ht="15.6" hidden="1" customHeight="1">
      <c r="A1559" s="24"/>
      <c r="B1559" s="25" t="s">
        <v>206</v>
      </c>
      <c r="C1559" s="25"/>
      <c r="D1559" s="25"/>
      <c r="E1559" s="894">
        <v>24941</v>
      </c>
      <c r="F1559" s="894"/>
      <c r="G1559" s="894"/>
      <c r="H1559" s="34" t="s">
        <v>228</v>
      </c>
      <c r="I1559" s="941">
        <f>C1558</f>
        <v>0.46</v>
      </c>
      <c r="J1559" s="888"/>
      <c r="N1559" s="25"/>
      <c r="O1559" s="25"/>
      <c r="P1559" s="25"/>
      <c r="Q1559" s="26"/>
      <c r="R1559" s="27">
        <f>ROUND(E1559*I1559,1)</f>
        <v>11472.9</v>
      </c>
      <c r="S1559" s="27"/>
      <c r="T1559" s="27"/>
      <c r="U1559" s="28"/>
      <c r="V1559" s="29"/>
      <c r="W1559" s="30"/>
    </row>
    <row r="1560" spans="1:23" customFormat="1" ht="15.6" hidden="1" customHeight="1">
      <c r="A1560" s="24"/>
      <c r="B1560" s="25" t="s">
        <v>15</v>
      </c>
      <c r="C1560" s="25"/>
      <c r="D1560" s="25"/>
      <c r="E1560" s="894">
        <v>38972</v>
      </c>
      <c r="F1560" s="894"/>
      <c r="G1560" s="894"/>
      <c r="H1560" s="34" t="s">
        <v>228</v>
      </c>
      <c r="I1560" s="941">
        <f>C1558</f>
        <v>0.46</v>
      </c>
      <c r="J1560" s="941"/>
      <c r="N1560" s="25"/>
      <c r="O1560" s="25"/>
      <c r="P1560" s="25"/>
      <c r="Q1560" s="26">
        <f>SUM(R1559:V1561)</f>
        <v>41294.199999999997</v>
      </c>
      <c r="R1560" s="27"/>
      <c r="S1560" s="27"/>
      <c r="T1560" s="27">
        <f>ROUND(E1560*I1560,1)</f>
        <v>17927.099999999999</v>
      </c>
      <c r="U1560" s="28"/>
      <c r="V1560" s="29"/>
      <c r="W1560" s="30"/>
    </row>
    <row r="1561" spans="1:23" customFormat="1" ht="15.6" hidden="1" customHeight="1">
      <c r="A1561" s="24"/>
      <c r="B1561" s="25" t="s">
        <v>207</v>
      </c>
      <c r="C1561" s="25"/>
      <c r="D1561" s="25"/>
      <c r="E1561" s="894">
        <v>25857</v>
      </c>
      <c r="F1561" s="894"/>
      <c r="G1561" s="894"/>
      <c r="H1561" s="34" t="s">
        <v>228</v>
      </c>
      <c r="I1561" s="941">
        <f>I1560</f>
        <v>0.46</v>
      </c>
      <c r="J1561" s="941"/>
      <c r="N1561" s="25"/>
      <c r="O1561" s="25"/>
      <c r="P1561" s="25"/>
      <c r="Q1561" s="26"/>
      <c r="R1561" s="27"/>
      <c r="S1561" s="27"/>
      <c r="T1561" s="27"/>
      <c r="U1561" s="28"/>
      <c r="V1561" s="29">
        <f>ROUND(E1561*I1561,1)</f>
        <v>11894.2</v>
      </c>
      <c r="W1561" s="30"/>
    </row>
    <row r="1562" spans="1:23" customFormat="1" ht="15.6" hidden="1" customHeight="1">
      <c r="A1562" s="24"/>
      <c r="B1562" s="25"/>
      <c r="C1562" s="25"/>
      <c r="D1562" s="25"/>
      <c r="F1562" s="131"/>
      <c r="G1562" s="131"/>
      <c r="H1562" s="131"/>
      <c r="I1562" s="34"/>
      <c r="J1562" s="132"/>
      <c r="K1562" s="132"/>
      <c r="N1562" s="25"/>
      <c r="O1562" s="25"/>
      <c r="P1562" s="25"/>
      <c r="Q1562" s="26"/>
      <c r="R1562" s="27"/>
      <c r="S1562" s="27"/>
      <c r="T1562" s="27"/>
      <c r="U1562" s="28"/>
      <c r="V1562" s="29"/>
      <c r="W1562" s="30"/>
    </row>
    <row r="1563" spans="1:23" customFormat="1" ht="15.6" hidden="1" customHeight="1">
      <c r="A1563" s="33"/>
      <c r="B1563" s="25" t="s">
        <v>498</v>
      </c>
      <c r="C1563" s="25" t="s">
        <v>499</v>
      </c>
      <c r="D1563" s="25"/>
      <c r="J1563" s="888">
        <v>0.7</v>
      </c>
      <c r="K1563" s="888"/>
      <c r="L1563" s="34" t="s">
        <v>310</v>
      </c>
      <c r="N1563" s="25"/>
      <c r="O1563" s="25"/>
      <c r="P1563" s="25"/>
      <c r="Q1563" s="26"/>
      <c r="R1563" s="27"/>
      <c r="S1563" s="27"/>
      <c r="T1563" s="27"/>
      <c r="U1563" s="28"/>
      <c r="V1563" s="29"/>
      <c r="W1563" s="30"/>
    </row>
    <row r="1564" spans="1:23" customFormat="1" ht="15.6" hidden="1" customHeight="1">
      <c r="A1564" s="33"/>
      <c r="B1564" s="32" t="s">
        <v>450</v>
      </c>
      <c r="C1564" s="942">
        <v>0.28999999999999998</v>
      </c>
      <c r="D1564" s="942"/>
      <c r="E1564" t="s">
        <v>269</v>
      </c>
      <c r="H1564" s="25"/>
      <c r="J1564" s="34"/>
      <c r="K1564" s="34"/>
      <c r="N1564" s="25"/>
      <c r="O1564" s="25"/>
      <c r="P1564" s="25"/>
      <c r="Q1564" s="26"/>
      <c r="R1564" s="27"/>
      <c r="S1564" s="27"/>
      <c r="T1564" s="27"/>
      <c r="U1564" s="28"/>
      <c r="V1564" s="29"/>
      <c r="W1564" s="30"/>
    </row>
    <row r="1565" spans="1:23" customFormat="1" ht="15.6" hidden="1" customHeight="1">
      <c r="A1565" s="24"/>
      <c r="B1565" s="25" t="s">
        <v>206</v>
      </c>
      <c r="C1565" s="25"/>
      <c r="D1565" s="25"/>
      <c r="E1565" s="894">
        <v>3312</v>
      </c>
      <c r="F1565" s="894"/>
      <c r="G1565" s="894"/>
      <c r="H1565" s="34" t="s">
        <v>228</v>
      </c>
      <c r="I1565" s="941">
        <f>C1564</f>
        <v>0.28999999999999998</v>
      </c>
      <c r="J1565" s="888"/>
      <c r="N1565" s="25"/>
      <c r="O1565" s="25"/>
      <c r="P1565" s="25"/>
      <c r="Q1565" s="26"/>
      <c r="R1565" s="27">
        <f>ROUND(E1565*I1565,1)</f>
        <v>960.5</v>
      </c>
      <c r="S1565" s="27"/>
      <c r="T1565" s="27"/>
      <c r="U1565" s="28"/>
      <c r="V1565" s="29"/>
      <c r="W1565" s="30"/>
    </row>
    <row r="1566" spans="1:23" customFormat="1" ht="15.6" hidden="1" customHeight="1">
      <c r="A1566" s="24"/>
      <c r="B1566" s="25" t="s">
        <v>15</v>
      </c>
      <c r="C1566" s="25"/>
      <c r="D1566" s="25"/>
      <c r="E1566" s="894">
        <v>38972</v>
      </c>
      <c r="F1566" s="894"/>
      <c r="G1566" s="894"/>
      <c r="H1566" s="34" t="s">
        <v>228</v>
      </c>
      <c r="I1566" s="941">
        <f>C1564</f>
        <v>0.28999999999999998</v>
      </c>
      <c r="J1566" s="941"/>
      <c r="N1566" s="25"/>
      <c r="O1566" s="25"/>
      <c r="P1566" s="25"/>
      <c r="Q1566" s="26">
        <f>SUM(R1565:V1567)</f>
        <v>12740.6</v>
      </c>
      <c r="R1566" s="27"/>
      <c r="S1566" s="27"/>
      <c r="T1566" s="27">
        <f>ROUND(E1566*I1566,1)</f>
        <v>11301.9</v>
      </c>
      <c r="U1566" s="28"/>
      <c r="V1566" s="29"/>
      <c r="W1566" s="30"/>
    </row>
    <row r="1567" spans="1:23" customFormat="1" ht="15.6" hidden="1" customHeight="1">
      <c r="A1567" s="24"/>
      <c r="B1567" s="25" t="s">
        <v>207</v>
      </c>
      <c r="C1567" s="25"/>
      <c r="D1567" s="25"/>
      <c r="E1567" s="894">
        <v>1649</v>
      </c>
      <c r="F1567" s="894"/>
      <c r="G1567" s="894"/>
      <c r="H1567" s="34" t="s">
        <v>228</v>
      </c>
      <c r="I1567" s="941">
        <f>I1566</f>
        <v>0.28999999999999998</v>
      </c>
      <c r="J1567" s="941"/>
      <c r="N1567" s="25"/>
      <c r="O1567" s="25"/>
      <c r="P1567" s="25"/>
      <c r="Q1567" s="26"/>
      <c r="R1567" s="27"/>
      <c r="S1567" s="27"/>
      <c r="T1567" s="27"/>
      <c r="U1567" s="28"/>
      <c r="V1567" s="29">
        <f>ROUND(E1567*I1567,1)</f>
        <v>478.2</v>
      </c>
      <c r="W1567" s="30"/>
    </row>
    <row r="1568" spans="1:23" customFormat="1" ht="15.6" hidden="1" customHeight="1">
      <c r="A1568" s="33"/>
      <c r="B1568" s="25"/>
      <c r="C1568" s="25"/>
      <c r="D1568" s="25"/>
      <c r="M1568" s="25"/>
      <c r="N1568" s="25"/>
      <c r="O1568" s="25"/>
      <c r="P1568" s="25"/>
      <c r="Q1568" s="26"/>
      <c r="R1568" s="27"/>
      <c r="S1568" s="27"/>
      <c r="T1568" s="27"/>
      <c r="U1568" s="28"/>
      <c r="V1568" s="29"/>
      <c r="W1568" s="30"/>
    </row>
    <row r="1569" spans="1:23" customFormat="1" ht="15.6" hidden="1" customHeight="1">
      <c r="A1569" s="33"/>
      <c r="B1569" s="25"/>
      <c r="C1569" s="25"/>
      <c r="D1569" s="25"/>
      <c r="M1569" s="25"/>
      <c r="N1569" s="25"/>
      <c r="O1569" s="25"/>
      <c r="P1569" s="25"/>
      <c r="Q1569" s="26"/>
      <c r="R1569" s="27"/>
      <c r="S1569" s="27"/>
      <c r="T1569" s="27"/>
      <c r="U1569" s="28"/>
      <c r="V1569" s="29"/>
      <c r="W1569" s="30"/>
    </row>
    <row r="1570" spans="1:23" customFormat="1" ht="15.6" hidden="1" customHeight="1">
      <c r="A1570" s="33"/>
      <c r="B1570" s="25"/>
      <c r="C1570" s="25"/>
      <c r="D1570" s="25"/>
      <c r="M1570" s="25"/>
      <c r="N1570" s="25"/>
      <c r="O1570" s="25"/>
      <c r="P1570" s="25"/>
      <c r="Q1570" s="26"/>
      <c r="R1570" s="27"/>
      <c r="S1570" s="27"/>
      <c r="T1570" s="27"/>
      <c r="U1570" s="28"/>
      <c r="V1570" s="29"/>
      <c r="W1570" s="30"/>
    </row>
    <row r="1571" spans="1:23" customFormat="1" ht="15.6" hidden="1" customHeight="1">
      <c r="A1571" s="33"/>
      <c r="B1571" s="25"/>
      <c r="C1571" s="25"/>
      <c r="D1571" s="25"/>
      <c r="M1571" s="25"/>
      <c r="N1571" s="25"/>
      <c r="O1571" s="25"/>
      <c r="P1571" s="25"/>
      <c r="Q1571" s="26"/>
      <c r="R1571" s="27"/>
      <c r="S1571" s="27"/>
      <c r="T1571" s="27"/>
      <c r="U1571" s="28"/>
      <c r="V1571" s="29"/>
      <c r="W1571" s="30"/>
    </row>
    <row r="1572" spans="1:23" customFormat="1" ht="15.6" hidden="1" customHeight="1">
      <c r="A1572" s="33"/>
      <c r="B1572" s="25"/>
      <c r="C1572" s="25"/>
      <c r="D1572" s="25"/>
      <c r="E1572" s="32"/>
      <c r="F1572" s="32"/>
      <c r="G1572" s="34"/>
      <c r="J1572" s="34"/>
      <c r="M1572" s="25"/>
      <c r="N1572" s="25"/>
      <c r="O1572" s="25"/>
      <c r="P1572" s="25"/>
      <c r="Q1572" s="26"/>
      <c r="R1572" s="27"/>
      <c r="S1572" s="27"/>
      <c r="T1572" s="27"/>
      <c r="U1572" s="28"/>
      <c r="V1572" s="29"/>
      <c r="W1572" s="30"/>
    </row>
    <row r="1573" spans="1:23" customFormat="1" ht="15.6" hidden="1" customHeight="1">
      <c r="A1573" s="33"/>
      <c r="B1573" s="25"/>
      <c r="C1573" s="25"/>
      <c r="D1573" s="25"/>
      <c r="E1573" s="32"/>
      <c r="F1573" s="32"/>
      <c r="G1573" s="34"/>
      <c r="J1573" s="34"/>
      <c r="M1573" s="25"/>
      <c r="N1573" s="25"/>
      <c r="O1573" s="25"/>
      <c r="P1573" s="25"/>
      <c r="Q1573" s="26"/>
      <c r="R1573" s="27"/>
      <c r="S1573" s="27"/>
      <c r="T1573" s="27"/>
      <c r="U1573" s="28"/>
      <c r="V1573" s="29"/>
      <c r="W1573" s="30"/>
    </row>
    <row r="1574" spans="1:23" customFormat="1" ht="15.6" hidden="1" customHeight="1">
      <c r="A1574" s="33"/>
      <c r="B1574" s="25"/>
      <c r="C1574" s="25"/>
      <c r="D1574" s="25"/>
      <c r="E1574" s="32"/>
      <c r="F1574" s="32"/>
      <c r="G1574" s="34"/>
      <c r="J1574" s="34"/>
      <c r="M1574" s="25"/>
      <c r="N1574" s="25"/>
      <c r="O1574" s="25"/>
      <c r="P1574" s="25"/>
      <c r="Q1574" s="26"/>
      <c r="R1574" s="27"/>
      <c r="S1574" s="27"/>
      <c r="T1574" s="27"/>
      <c r="U1574" s="28"/>
      <c r="V1574" s="29"/>
      <c r="W1574" s="30"/>
    </row>
    <row r="1575" spans="1:23" customFormat="1" ht="15.6" hidden="1" customHeight="1">
      <c r="A1575" s="33"/>
      <c r="B1575" s="25"/>
      <c r="C1575" s="25"/>
      <c r="D1575" s="25"/>
      <c r="E1575" s="32"/>
      <c r="F1575" s="32"/>
      <c r="G1575" s="34"/>
      <c r="J1575" s="34"/>
      <c r="M1575" s="25"/>
      <c r="N1575" s="25"/>
      <c r="O1575" s="25"/>
      <c r="P1575" s="25"/>
      <c r="Q1575" s="26"/>
      <c r="R1575" s="27"/>
      <c r="S1575" s="27"/>
      <c r="T1575" s="27"/>
      <c r="U1575" s="28"/>
      <c r="V1575" s="29"/>
      <c r="W1575" s="30"/>
    </row>
    <row r="1576" spans="1:23" customFormat="1" ht="15.6" hidden="1" customHeight="1">
      <c r="A1576" s="33"/>
      <c r="B1576" s="25"/>
      <c r="C1576" s="25"/>
      <c r="D1576" s="25"/>
      <c r="E1576" s="32"/>
      <c r="F1576" s="32"/>
      <c r="G1576" s="34"/>
      <c r="J1576" s="34"/>
      <c r="M1576" s="25"/>
      <c r="N1576" s="25"/>
      <c r="O1576" s="25"/>
      <c r="P1576" s="25"/>
      <c r="Q1576" s="26"/>
      <c r="R1576" s="27"/>
      <c r="S1576" s="27"/>
      <c r="T1576" s="27"/>
      <c r="U1576" s="28"/>
      <c r="V1576" s="29"/>
      <c r="W1576" s="30"/>
    </row>
    <row r="1577" spans="1:23" customFormat="1" ht="15.6" hidden="1" customHeight="1">
      <c r="A1577" s="33"/>
      <c r="B1577" s="25"/>
      <c r="C1577" s="25"/>
      <c r="D1577" s="25"/>
      <c r="E1577" s="32"/>
      <c r="F1577" s="32"/>
      <c r="G1577" s="34"/>
      <c r="J1577" s="34"/>
      <c r="M1577" s="25"/>
      <c r="N1577" s="25"/>
      <c r="O1577" s="25"/>
      <c r="P1577" s="25"/>
      <c r="Q1577" s="26"/>
      <c r="R1577" s="27"/>
      <c r="S1577" s="27"/>
      <c r="T1577" s="27"/>
      <c r="U1577" s="28"/>
      <c r="V1577" s="29"/>
      <c r="W1577" s="30"/>
    </row>
    <row r="1578" spans="1:23" customFormat="1" ht="15.6" hidden="1" customHeight="1">
      <c r="A1578" s="33"/>
      <c r="B1578" s="25"/>
      <c r="C1578" s="25"/>
      <c r="D1578" s="25"/>
      <c r="E1578" s="32"/>
      <c r="F1578" s="32"/>
      <c r="G1578" s="34"/>
      <c r="J1578" s="34"/>
      <c r="M1578" s="25"/>
      <c r="N1578" s="25"/>
      <c r="O1578" s="25"/>
      <c r="P1578" s="25"/>
      <c r="Q1578" s="26"/>
      <c r="R1578" s="27"/>
      <c r="S1578" s="27"/>
      <c r="T1578" s="27"/>
      <c r="U1578" s="28"/>
      <c r="V1578" s="29"/>
      <c r="W1578" s="30"/>
    </row>
    <row r="1579" spans="1:23" customFormat="1" ht="15.6" hidden="1" customHeight="1">
      <c r="A1579" s="33"/>
      <c r="B1579" s="25"/>
      <c r="C1579" s="25"/>
      <c r="D1579" s="25"/>
      <c r="E1579" s="32"/>
      <c r="F1579" s="32"/>
      <c r="G1579" s="34"/>
      <c r="J1579" s="34"/>
      <c r="M1579" s="25"/>
      <c r="N1579" s="25"/>
      <c r="O1579" s="25"/>
      <c r="P1579" s="25"/>
      <c r="Q1579" s="26"/>
      <c r="R1579" s="27"/>
      <c r="S1579" s="27"/>
      <c r="T1579" s="27"/>
      <c r="U1579" s="28"/>
      <c r="V1579" s="29"/>
      <c r="W1579" s="30"/>
    </row>
    <row r="1580" spans="1:23" customFormat="1" ht="15.6" hidden="1" customHeight="1">
      <c r="A1580" s="33"/>
      <c r="B1580" s="25"/>
      <c r="C1580" s="25"/>
      <c r="D1580" s="25"/>
      <c r="E1580" s="32"/>
      <c r="F1580" s="32"/>
      <c r="G1580" s="34"/>
      <c r="J1580" s="34"/>
      <c r="M1580" s="25"/>
      <c r="N1580" s="25"/>
      <c r="O1580" s="25"/>
      <c r="P1580" s="25"/>
      <c r="Q1580" s="26"/>
      <c r="R1580" s="27"/>
      <c r="S1580" s="27"/>
      <c r="T1580" s="27"/>
      <c r="U1580" s="28"/>
      <c r="V1580" s="29"/>
      <c r="W1580" s="30"/>
    </row>
    <row r="1581" spans="1:23" customFormat="1" ht="15.6" hidden="1" customHeight="1">
      <c r="A1581" s="33"/>
      <c r="B1581" s="25"/>
      <c r="C1581" s="25"/>
      <c r="D1581" s="25"/>
      <c r="E1581" s="32"/>
      <c r="F1581" s="32"/>
      <c r="G1581" s="34"/>
      <c r="J1581" s="34"/>
      <c r="M1581" s="25"/>
      <c r="N1581" s="25"/>
      <c r="O1581" s="25"/>
      <c r="P1581" s="25"/>
      <c r="Q1581" s="26"/>
      <c r="R1581" s="27"/>
      <c r="S1581" s="27"/>
      <c r="T1581" s="27"/>
      <c r="U1581" s="28"/>
      <c r="V1581" s="29"/>
      <c r="W1581" s="30"/>
    </row>
    <row r="1582" spans="1:23" customFormat="1" ht="15.6" hidden="1" customHeight="1">
      <c r="A1582" s="33"/>
      <c r="B1582" s="25"/>
      <c r="C1582" s="25"/>
      <c r="D1582" s="25"/>
      <c r="E1582" s="32"/>
      <c r="F1582" s="32"/>
      <c r="G1582" s="34"/>
      <c r="J1582" s="34"/>
      <c r="M1582" s="25"/>
      <c r="N1582" s="25"/>
      <c r="O1582" s="25"/>
      <c r="P1582" s="25"/>
      <c r="Q1582" s="26"/>
      <c r="R1582" s="27"/>
      <c r="S1582" s="27"/>
      <c r="T1582" s="27"/>
      <c r="U1582" s="28"/>
      <c r="V1582" s="29"/>
      <c r="W1582" s="30"/>
    </row>
    <row r="1583" spans="1:23" customFormat="1" ht="15.6" hidden="1" customHeight="1">
      <c r="A1583" s="33"/>
      <c r="B1583" s="25"/>
      <c r="C1583" s="25"/>
      <c r="D1583" s="25"/>
      <c r="E1583" s="32"/>
      <c r="F1583" s="32"/>
      <c r="G1583" s="34"/>
      <c r="J1583" s="34"/>
      <c r="M1583" s="25"/>
      <c r="N1583" s="25"/>
      <c r="O1583" s="25"/>
      <c r="P1583" s="25"/>
      <c r="Q1583" s="26"/>
      <c r="R1583" s="27"/>
      <c r="S1583" s="27"/>
      <c r="T1583" s="27"/>
      <c r="U1583" s="28"/>
      <c r="V1583" s="29"/>
      <c r="W1583" s="30"/>
    </row>
    <row r="1584" spans="1:23" customFormat="1" ht="15.6" hidden="1" customHeight="1">
      <c r="A1584" s="33"/>
      <c r="B1584" s="25"/>
      <c r="C1584" s="25"/>
      <c r="D1584" s="25"/>
      <c r="E1584" s="32"/>
      <c r="F1584" s="32"/>
      <c r="G1584" s="34"/>
      <c r="J1584" s="34"/>
      <c r="M1584" s="25"/>
      <c r="N1584" s="25"/>
      <c r="O1584" s="25"/>
      <c r="P1584" s="25"/>
      <c r="Q1584" s="26"/>
      <c r="R1584" s="27"/>
      <c r="S1584" s="27"/>
      <c r="T1584" s="27"/>
      <c r="U1584" s="28"/>
      <c r="V1584" s="29"/>
      <c r="W1584" s="30"/>
    </row>
    <row r="1585" spans="1:27" customFormat="1" ht="15.6" hidden="1" customHeight="1" thickBot="1">
      <c r="A1585" s="54"/>
      <c r="B1585" s="44"/>
      <c r="C1585" s="44"/>
      <c r="D1585" s="44"/>
      <c r="E1585" s="65"/>
      <c r="F1585" s="65"/>
      <c r="G1585" s="66"/>
      <c r="H1585" s="67"/>
      <c r="I1585" s="67"/>
      <c r="J1585" s="66"/>
      <c r="K1585" s="67"/>
      <c r="L1585" s="67"/>
      <c r="M1585" s="44"/>
      <c r="N1585" s="44"/>
      <c r="O1585" s="44"/>
      <c r="P1585" s="44"/>
      <c r="Q1585" s="45"/>
      <c r="R1585" s="46"/>
      <c r="S1585" s="46"/>
      <c r="T1585" s="46"/>
      <c r="U1585" s="47"/>
      <c r="V1585" s="48"/>
      <c r="W1585" s="30"/>
    </row>
    <row r="1586" spans="1:27" customFormat="1" ht="15.6" hidden="1" customHeight="1">
      <c r="A1586" s="10" t="s">
        <v>205</v>
      </c>
      <c r="B1586" s="11"/>
      <c r="C1586" s="11"/>
      <c r="D1586" s="11"/>
      <c r="E1586" s="11"/>
      <c r="F1586" s="11"/>
      <c r="G1586" s="11"/>
      <c r="H1586" s="11"/>
      <c r="I1586" s="11"/>
      <c r="J1586" s="11"/>
      <c r="K1586" s="11"/>
      <c r="L1586" s="11"/>
      <c r="M1586" s="11"/>
      <c r="N1586" s="11"/>
      <c r="O1586" s="11"/>
      <c r="P1586" s="11"/>
      <c r="Q1586" s="12" t="s">
        <v>20</v>
      </c>
      <c r="R1586" s="13" t="s">
        <v>206</v>
      </c>
      <c r="S1586" s="13"/>
      <c r="T1586" s="13" t="s">
        <v>15</v>
      </c>
      <c r="U1586" s="14"/>
      <c r="V1586" s="15" t="s">
        <v>207</v>
      </c>
      <c r="W1586" s="16"/>
    </row>
    <row r="1587" spans="1:27" customFormat="1" ht="15.6" hidden="1" customHeight="1" thickBot="1">
      <c r="A1587" s="18" t="s">
        <v>211</v>
      </c>
      <c r="C1587" t="s">
        <v>500</v>
      </c>
      <c r="H1587" s="940" t="s">
        <v>501</v>
      </c>
      <c r="I1587" s="940"/>
      <c r="J1587" s="940"/>
      <c r="K1587" s="940"/>
      <c r="N1587" s="890" t="s">
        <v>502</v>
      </c>
      <c r="O1587" s="890"/>
      <c r="P1587" t="s">
        <v>215</v>
      </c>
      <c r="Q1587" s="19">
        <f>SUM(R1587,T1587,V1587)</f>
        <v>49315</v>
      </c>
      <c r="R1587" s="20">
        <f>INT(SUM(R1588:R1630))</f>
        <v>411</v>
      </c>
      <c r="S1587" s="20">
        <f>INT(SUM(S1588:S1630))</f>
        <v>0</v>
      </c>
      <c r="T1587" s="20">
        <f>INT(SUM(T1588:T1630))</f>
        <v>43915</v>
      </c>
      <c r="U1587" s="21">
        <f>INT(SUM(U1588:U1630))</f>
        <v>0</v>
      </c>
      <c r="V1587" s="22">
        <f>INT(SUM(V1588:V1630))</f>
        <v>4989</v>
      </c>
      <c r="W1587" s="23"/>
    </row>
    <row r="1588" spans="1:27" customFormat="1" ht="15.6" hidden="1" customHeight="1" thickTop="1">
      <c r="A1588" s="24"/>
      <c r="B1588" s="25"/>
      <c r="C1588" s="25"/>
      <c r="D1588" s="25"/>
      <c r="E1588" s="25"/>
      <c r="F1588" s="25"/>
      <c r="G1588" s="25"/>
      <c r="H1588" s="25"/>
      <c r="I1588" s="25"/>
      <c r="J1588" s="25"/>
      <c r="K1588" s="25"/>
      <c r="L1588" s="25"/>
      <c r="M1588" s="25"/>
      <c r="N1588" s="25"/>
      <c r="O1588" s="25"/>
      <c r="P1588" s="25"/>
      <c r="Q1588" s="26"/>
      <c r="R1588" s="27"/>
      <c r="S1588" s="27"/>
      <c r="T1588" s="27"/>
      <c r="U1588" s="28"/>
      <c r="V1588" s="29"/>
      <c r="W1588" s="30"/>
      <c r="X1588" s="25" t="s">
        <v>267</v>
      </c>
      <c r="Y1588" s="25" t="s">
        <v>503</v>
      </c>
      <c r="Z1588" s="25" t="s">
        <v>199</v>
      </c>
      <c r="AA1588" s="25" t="s">
        <v>504</v>
      </c>
    </row>
    <row r="1589" spans="1:27" customFormat="1" ht="15.6" hidden="1" customHeight="1">
      <c r="A1589" s="33" t="s">
        <v>305</v>
      </c>
      <c r="B1589" s="25" t="s">
        <v>307</v>
      </c>
      <c r="C1589" s="25"/>
      <c r="D1589" s="25"/>
      <c r="E1589" s="25"/>
      <c r="F1589" s="25"/>
      <c r="G1589" s="25"/>
      <c r="H1589" s="25"/>
      <c r="I1589" s="25"/>
      <c r="J1589" s="25"/>
      <c r="K1589" s="25"/>
      <c r="L1589" s="25"/>
      <c r="M1589" s="25"/>
      <c r="N1589" s="25"/>
      <c r="O1589" s="25"/>
      <c r="P1589" s="25"/>
      <c r="Q1589" s="26"/>
      <c r="R1589" s="27"/>
      <c r="S1589" s="27"/>
      <c r="T1589" s="27"/>
      <c r="U1589" s="28"/>
      <c r="V1589" s="29"/>
      <c r="W1589" s="30"/>
      <c r="X1589" s="25" t="s">
        <v>501</v>
      </c>
      <c r="Y1589" s="134">
        <v>2.14</v>
      </c>
      <c r="Z1589" s="134">
        <v>0.51</v>
      </c>
      <c r="AA1589">
        <v>2.71</v>
      </c>
    </row>
    <row r="1590" spans="1:27" customFormat="1" ht="15.6" hidden="1" customHeight="1">
      <c r="A1590" s="33"/>
      <c r="B1590" s="25" t="s">
        <v>505</v>
      </c>
      <c r="C1590" s="25"/>
      <c r="D1590" s="25"/>
      <c r="E1590" s="893">
        <v>166034</v>
      </c>
      <c r="F1590" s="893"/>
      <c r="G1590" s="893"/>
      <c r="H1590" s="34" t="s">
        <v>228</v>
      </c>
      <c r="I1590" s="945">
        <f>VLOOKUP(H1587,X1589:Z1591,2,1)/10</f>
        <v>0.21400000000000002</v>
      </c>
      <c r="J1590" s="945"/>
      <c r="K1590" t="s">
        <v>16</v>
      </c>
      <c r="Q1590" s="26">
        <f>SUM(R1590:V1590)</f>
        <v>35531.300000000003</v>
      </c>
      <c r="R1590" s="27"/>
      <c r="S1590" s="27"/>
      <c r="T1590" s="27">
        <f>ROUND(I1590*E1590,1)</f>
        <v>35531.300000000003</v>
      </c>
      <c r="U1590" s="28"/>
      <c r="V1590" s="29"/>
      <c r="W1590" s="30"/>
      <c r="X1590" s="25" t="s">
        <v>506</v>
      </c>
      <c r="Y1590" s="134">
        <v>2.8</v>
      </c>
      <c r="Z1590" s="134">
        <v>0.66</v>
      </c>
      <c r="AA1590">
        <v>3.54</v>
      </c>
    </row>
    <row r="1591" spans="1:27" customFormat="1" ht="15.6" hidden="1" customHeight="1">
      <c r="A1591" s="33"/>
      <c r="B1591" s="25" t="str">
        <f>Z1588</f>
        <v>보통인부</v>
      </c>
      <c r="C1591" s="25"/>
      <c r="D1591" s="25"/>
      <c r="E1591" s="893">
        <v>125427</v>
      </c>
      <c r="F1591" s="893"/>
      <c r="G1591" s="893"/>
      <c r="H1591" s="34" t="s">
        <v>228</v>
      </c>
      <c r="I1591" s="945">
        <f>VLOOKUP(H1587,X1589:Z1591,3,1)/10</f>
        <v>5.1000000000000004E-2</v>
      </c>
      <c r="J1591" s="945"/>
      <c r="K1591" t="s">
        <v>16</v>
      </c>
      <c r="Q1591" s="26">
        <f>SUM(R1591:V1591)</f>
        <v>6396.8</v>
      </c>
      <c r="R1591" s="27"/>
      <c r="S1591" s="27"/>
      <c r="T1591" s="27">
        <f>ROUND(I1591*E1591,1)</f>
        <v>6396.8</v>
      </c>
      <c r="U1591" s="28"/>
      <c r="V1591" s="29"/>
      <c r="W1591" s="30"/>
      <c r="X1591" s="25" t="s">
        <v>507</v>
      </c>
      <c r="Y1591" s="134">
        <v>3.65</v>
      </c>
      <c r="Z1591" s="134">
        <v>0.87</v>
      </c>
      <c r="AA1591">
        <v>4.6100000000000003</v>
      </c>
    </row>
    <row r="1592" spans="1:27" customFormat="1" ht="15.6" hidden="1" customHeight="1">
      <c r="A1592" s="33"/>
      <c r="B1592" s="25"/>
      <c r="C1592" s="25"/>
      <c r="D1592" s="25"/>
      <c r="E1592" s="25"/>
      <c r="F1592" s="25"/>
      <c r="G1592" s="25"/>
      <c r="J1592" s="34"/>
      <c r="M1592" s="25"/>
      <c r="N1592" s="25"/>
      <c r="O1592" s="25"/>
      <c r="P1592" s="25"/>
      <c r="Q1592" s="26"/>
      <c r="R1592" s="27"/>
      <c r="S1592" s="27"/>
      <c r="T1592" s="27"/>
      <c r="U1592" s="28"/>
      <c r="V1592" s="29"/>
      <c r="W1592" s="30"/>
      <c r="X1592" s="25"/>
    </row>
    <row r="1593" spans="1:27" customFormat="1" ht="15.6" hidden="1" customHeight="1">
      <c r="A1593" s="33" t="s">
        <v>341</v>
      </c>
      <c r="B1593" s="25" t="s">
        <v>306</v>
      </c>
      <c r="C1593" s="25"/>
      <c r="D1593" s="25"/>
      <c r="E1593" s="25" t="s">
        <v>508</v>
      </c>
      <c r="F1593" s="25"/>
      <c r="G1593" s="25"/>
      <c r="J1593" s="34"/>
      <c r="K1593" t="s">
        <v>509</v>
      </c>
      <c r="N1593" s="25"/>
      <c r="O1593" s="25"/>
      <c r="P1593" s="25"/>
      <c r="Q1593" s="26"/>
      <c r="R1593" s="27"/>
      <c r="S1593" s="27"/>
      <c r="T1593" s="27"/>
      <c r="U1593" s="28"/>
      <c r="V1593" s="29"/>
      <c r="W1593" s="30"/>
      <c r="X1593" s="25"/>
    </row>
    <row r="1594" spans="1:27" customFormat="1" ht="15.6" hidden="1" customHeight="1">
      <c r="A1594" s="33"/>
      <c r="B1594" s="32" t="s">
        <v>450</v>
      </c>
      <c r="C1594" s="945">
        <f>VLOOKUP(H1587,X1589:AA1591,3,1)/10</f>
        <v>5.1000000000000004E-2</v>
      </c>
      <c r="D1594" s="945"/>
      <c r="E1594" t="s">
        <v>269</v>
      </c>
      <c r="H1594" s="25"/>
      <c r="J1594" s="25"/>
      <c r="K1594" s="25"/>
      <c r="N1594" s="25"/>
      <c r="O1594" s="25"/>
      <c r="P1594" s="25"/>
      <c r="Q1594" s="26"/>
      <c r="R1594" s="27"/>
      <c r="S1594" s="27"/>
      <c r="T1594" s="27"/>
      <c r="U1594" s="28"/>
      <c r="V1594" s="29"/>
      <c r="W1594" s="30"/>
    </row>
    <row r="1595" spans="1:27" customFormat="1" ht="15.6" hidden="1" customHeight="1">
      <c r="A1595" s="24"/>
      <c r="B1595" s="25" t="s">
        <v>206</v>
      </c>
      <c r="C1595" s="25"/>
      <c r="D1595" s="25"/>
      <c r="E1595" s="894">
        <v>8060</v>
      </c>
      <c r="F1595" s="894"/>
      <c r="G1595" s="894"/>
      <c r="H1595" s="34" t="s">
        <v>228</v>
      </c>
      <c r="I1595" s="942">
        <f>C1594</f>
        <v>5.1000000000000004E-2</v>
      </c>
      <c r="J1595" s="889"/>
      <c r="N1595" s="25"/>
      <c r="O1595" s="25"/>
      <c r="P1595" s="25"/>
      <c r="Q1595" s="26"/>
      <c r="R1595" s="27">
        <f>ROUND(E1595*I1595,1)</f>
        <v>411.1</v>
      </c>
      <c r="S1595" s="27"/>
      <c r="T1595" s="27"/>
      <c r="U1595" s="28"/>
      <c r="V1595" s="29"/>
      <c r="W1595" s="30"/>
    </row>
    <row r="1596" spans="1:27" customFormat="1" ht="15.6" hidden="1" customHeight="1">
      <c r="A1596" s="24"/>
      <c r="B1596" s="25" t="s">
        <v>15</v>
      </c>
      <c r="C1596" s="25"/>
      <c r="D1596" s="25"/>
      <c r="E1596" s="894">
        <v>38972</v>
      </c>
      <c r="F1596" s="894"/>
      <c r="G1596" s="894"/>
      <c r="H1596" s="34" t="s">
        <v>228</v>
      </c>
      <c r="I1596" s="942">
        <f>C1594</f>
        <v>5.1000000000000004E-2</v>
      </c>
      <c r="J1596" s="942"/>
      <c r="N1596" s="25"/>
      <c r="O1596" s="25"/>
      <c r="P1596" s="25"/>
      <c r="Q1596" s="26">
        <f>SUM(R1595:V1597)</f>
        <v>3196.2</v>
      </c>
      <c r="R1596" s="27"/>
      <c r="S1596" s="27"/>
      <c r="T1596" s="27">
        <f>ROUND(E1596*I1596,1)</f>
        <v>1987.6</v>
      </c>
      <c r="U1596" s="28"/>
      <c r="V1596" s="29"/>
      <c r="W1596" s="30"/>
    </row>
    <row r="1597" spans="1:27" customFormat="1" ht="15.6" hidden="1" customHeight="1">
      <c r="A1597" s="24"/>
      <c r="B1597" s="25" t="s">
        <v>207</v>
      </c>
      <c r="C1597" s="25"/>
      <c r="D1597" s="25"/>
      <c r="E1597" s="894">
        <v>15637</v>
      </c>
      <c r="F1597" s="894"/>
      <c r="G1597" s="894"/>
      <c r="H1597" s="34" t="s">
        <v>228</v>
      </c>
      <c r="I1597" s="942">
        <f>I1596</f>
        <v>5.1000000000000004E-2</v>
      </c>
      <c r="J1597" s="942"/>
      <c r="N1597" s="25"/>
      <c r="O1597" s="25"/>
      <c r="P1597" s="25"/>
      <c r="Q1597" s="26"/>
      <c r="R1597" s="27"/>
      <c r="S1597" s="27"/>
      <c r="T1597" s="27"/>
      <c r="U1597" s="28"/>
      <c r="V1597" s="29">
        <f>ROUND(E1597*I1597,1)</f>
        <v>797.5</v>
      </c>
      <c r="W1597" s="30"/>
    </row>
    <row r="1598" spans="1:27" customFormat="1" ht="15.6" hidden="1" customHeight="1">
      <c r="A1598" s="33"/>
      <c r="B1598" s="25"/>
      <c r="C1598" s="25"/>
      <c r="D1598" s="25"/>
      <c r="E1598" s="32"/>
      <c r="F1598" s="32"/>
      <c r="G1598" s="34"/>
      <c r="J1598" s="34"/>
      <c r="M1598" s="25"/>
      <c r="N1598" s="25"/>
      <c r="O1598" s="25"/>
      <c r="P1598" s="25"/>
      <c r="Q1598" s="26"/>
      <c r="R1598" s="27"/>
      <c r="S1598" s="27"/>
      <c r="T1598" s="27"/>
      <c r="U1598" s="28"/>
      <c r="V1598" s="29"/>
      <c r="W1598" s="30"/>
    </row>
    <row r="1599" spans="1:27" customFormat="1" ht="15.6" hidden="1" customHeight="1">
      <c r="A1599" s="33" t="s">
        <v>382</v>
      </c>
      <c r="B1599" s="25" t="s">
        <v>510</v>
      </c>
      <c r="C1599" s="25"/>
      <c r="D1599" s="25"/>
      <c r="E1599" s="32"/>
      <c r="F1599" s="32"/>
      <c r="G1599" s="34"/>
      <c r="H1599" t="s">
        <v>511</v>
      </c>
      <c r="J1599" s="34"/>
      <c r="M1599" s="25"/>
      <c r="N1599" s="25"/>
      <c r="O1599" s="25"/>
      <c r="P1599" s="25"/>
      <c r="Q1599" s="26"/>
      <c r="R1599" s="27"/>
      <c r="S1599" s="27"/>
      <c r="T1599" s="27"/>
      <c r="U1599" s="28"/>
      <c r="V1599" s="29"/>
      <c r="W1599" s="30"/>
    </row>
    <row r="1600" spans="1:27" customFormat="1" ht="15.6" hidden="1" customHeight="1">
      <c r="A1600" s="33"/>
      <c r="B1600" s="25"/>
      <c r="C1600" s="25"/>
      <c r="D1600" s="25"/>
      <c r="E1600" s="943">
        <f>Q1590+Q1591</f>
        <v>41928.100000000006</v>
      </c>
      <c r="F1600" s="943"/>
      <c r="G1600" s="943"/>
      <c r="H1600" s="34" t="s">
        <v>228</v>
      </c>
      <c r="I1600" s="944">
        <v>0.1</v>
      </c>
      <c r="J1600" s="944"/>
      <c r="K1600" s="57"/>
      <c r="M1600" s="25"/>
      <c r="N1600" s="25"/>
      <c r="O1600" s="25"/>
      <c r="P1600" s="25"/>
      <c r="Q1600" s="136">
        <f>SUM(R1600:V1600)</f>
        <v>4192</v>
      </c>
      <c r="R1600" s="137"/>
      <c r="S1600" s="137"/>
      <c r="T1600" s="137"/>
      <c r="U1600" s="138"/>
      <c r="V1600" s="139">
        <f>INT(E1600*I1600)</f>
        <v>4192</v>
      </c>
    </row>
    <row r="1601" spans="1:23" customFormat="1" ht="15.6" hidden="1" customHeight="1">
      <c r="A1601" s="33"/>
      <c r="B1601" s="25"/>
      <c r="C1601" s="25"/>
      <c r="D1601" s="25"/>
      <c r="E1601" s="32"/>
      <c r="F1601" s="32"/>
      <c r="G1601" s="34"/>
      <c r="J1601" s="34"/>
      <c r="M1601" s="25"/>
      <c r="N1601" s="25"/>
      <c r="O1601" s="25"/>
      <c r="P1601" s="25"/>
      <c r="Q1601" s="26"/>
      <c r="R1601" s="27"/>
      <c r="S1601" s="27"/>
      <c r="T1601" s="27"/>
      <c r="U1601" s="28"/>
      <c r="V1601" s="29"/>
      <c r="W1601" s="30"/>
    </row>
    <row r="1602" spans="1:23" customFormat="1" ht="15.6" hidden="1" customHeight="1">
      <c r="A1602" s="33"/>
      <c r="B1602" s="25"/>
      <c r="C1602" s="25"/>
      <c r="D1602" s="25"/>
      <c r="E1602" s="32"/>
      <c r="F1602" s="32"/>
      <c r="G1602" s="34"/>
      <c r="J1602" s="34"/>
      <c r="M1602" s="25"/>
      <c r="N1602" s="25"/>
      <c r="O1602" s="25"/>
      <c r="P1602" s="25"/>
      <c r="Q1602" s="26"/>
      <c r="R1602" s="27"/>
      <c r="S1602" s="27"/>
      <c r="T1602" s="27"/>
      <c r="U1602" s="28"/>
      <c r="V1602" s="29"/>
      <c r="W1602" s="30"/>
    </row>
    <row r="1603" spans="1:23" customFormat="1" ht="15.6" hidden="1" customHeight="1">
      <c r="A1603" s="33"/>
      <c r="B1603" s="25"/>
      <c r="C1603" s="25"/>
      <c r="D1603" s="25"/>
      <c r="E1603" s="32"/>
      <c r="F1603" s="32"/>
      <c r="G1603" s="34"/>
      <c r="J1603" s="34"/>
      <c r="M1603" s="25"/>
      <c r="N1603" s="25"/>
      <c r="O1603" s="25"/>
      <c r="P1603" s="25"/>
      <c r="Q1603" s="26"/>
      <c r="R1603" s="27"/>
      <c r="S1603" s="27"/>
      <c r="T1603" s="27"/>
      <c r="U1603" s="28"/>
      <c r="V1603" s="29"/>
      <c r="W1603" s="30"/>
    </row>
    <row r="1604" spans="1:23" customFormat="1" ht="15.6" hidden="1" customHeight="1">
      <c r="A1604" s="33"/>
      <c r="B1604" s="25"/>
      <c r="C1604" s="25"/>
      <c r="D1604" s="25"/>
      <c r="E1604" s="32"/>
      <c r="F1604" s="32"/>
      <c r="G1604" s="34"/>
      <c r="J1604" s="34"/>
      <c r="M1604" s="25"/>
      <c r="N1604" s="25"/>
      <c r="O1604" s="25"/>
      <c r="P1604" s="25"/>
      <c r="Q1604" s="26"/>
      <c r="R1604" s="27"/>
      <c r="S1604" s="27"/>
      <c r="T1604" s="27"/>
      <c r="U1604" s="28"/>
      <c r="V1604" s="29"/>
      <c r="W1604" s="30"/>
    </row>
    <row r="1605" spans="1:23" customFormat="1" ht="15.6" hidden="1" customHeight="1">
      <c r="A1605" s="33"/>
      <c r="B1605" s="25"/>
      <c r="C1605" s="25"/>
      <c r="D1605" s="25"/>
      <c r="E1605" s="32"/>
      <c r="F1605" s="32"/>
      <c r="G1605" s="34"/>
      <c r="J1605" s="34"/>
      <c r="M1605" s="25"/>
      <c r="N1605" s="25"/>
      <c r="O1605" s="25"/>
      <c r="P1605" s="25"/>
      <c r="Q1605" s="26"/>
      <c r="R1605" s="27"/>
      <c r="S1605" s="27"/>
      <c r="T1605" s="27"/>
      <c r="U1605" s="28"/>
      <c r="V1605" s="29"/>
      <c r="W1605" s="30"/>
    </row>
    <row r="1606" spans="1:23" customFormat="1" ht="15.6" hidden="1" customHeight="1">
      <c r="A1606" s="33"/>
      <c r="B1606" s="25"/>
      <c r="C1606" s="25"/>
      <c r="D1606" s="25"/>
      <c r="E1606" s="32"/>
      <c r="F1606" s="32"/>
      <c r="G1606" s="34"/>
      <c r="J1606" s="34"/>
      <c r="M1606" s="25"/>
      <c r="N1606" s="25"/>
      <c r="O1606" s="25"/>
      <c r="P1606" s="25"/>
      <c r="Q1606" s="26"/>
      <c r="R1606" s="27"/>
      <c r="S1606" s="27"/>
      <c r="T1606" s="27"/>
      <c r="U1606" s="28"/>
      <c r="V1606" s="29"/>
      <c r="W1606" s="30"/>
    </row>
    <row r="1607" spans="1:23" customFormat="1" ht="15.6" hidden="1" customHeight="1">
      <c r="A1607" s="33"/>
      <c r="B1607" s="25"/>
      <c r="C1607" s="25"/>
      <c r="D1607" s="25"/>
      <c r="E1607" s="32"/>
      <c r="F1607" s="32"/>
      <c r="G1607" s="34"/>
      <c r="J1607" s="34"/>
      <c r="M1607" s="25"/>
      <c r="N1607" s="25"/>
      <c r="O1607" s="25"/>
      <c r="P1607" s="25"/>
      <c r="Q1607" s="26"/>
      <c r="R1607" s="27"/>
      <c r="S1607" s="27"/>
      <c r="T1607" s="27"/>
      <c r="U1607" s="28"/>
      <c r="V1607" s="29"/>
      <c r="W1607" s="30"/>
    </row>
    <row r="1608" spans="1:23" customFormat="1" ht="15.6" hidden="1" customHeight="1">
      <c r="A1608" s="33"/>
      <c r="B1608" s="25"/>
      <c r="C1608" s="25"/>
      <c r="D1608" s="25"/>
      <c r="E1608" s="32"/>
      <c r="F1608" s="32"/>
      <c r="G1608" s="34"/>
      <c r="J1608" s="34"/>
      <c r="M1608" s="25"/>
      <c r="N1608" s="25"/>
      <c r="O1608" s="25"/>
      <c r="P1608" s="25"/>
      <c r="Q1608" s="26"/>
      <c r="R1608" s="27"/>
      <c r="S1608" s="27"/>
      <c r="T1608" s="27"/>
      <c r="U1608" s="28"/>
      <c r="V1608" s="29"/>
      <c r="W1608" s="30"/>
    </row>
    <row r="1609" spans="1:23" customFormat="1" ht="15.6" hidden="1" customHeight="1">
      <c r="A1609" s="33"/>
      <c r="B1609" s="25"/>
      <c r="C1609" s="25"/>
      <c r="D1609" s="25"/>
      <c r="E1609" s="32"/>
      <c r="F1609" s="32"/>
      <c r="G1609" s="34"/>
      <c r="J1609" s="34"/>
      <c r="M1609" s="25"/>
      <c r="N1609" s="25"/>
      <c r="O1609" s="25"/>
      <c r="P1609" s="25"/>
      <c r="Q1609" s="26"/>
      <c r="R1609" s="27"/>
      <c r="S1609" s="27"/>
      <c r="T1609" s="27"/>
      <c r="U1609" s="28"/>
      <c r="V1609" s="29"/>
      <c r="W1609" s="30"/>
    </row>
    <row r="1610" spans="1:23" customFormat="1" ht="15.6" hidden="1" customHeight="1">
      <c r="A1610" s="33"/>
      <c r="B1610" s="25"/>
      <c r="C1610" s="25"/>
      <c r="D1610" s="25"/>
      <c r="E1610" s="32"/>
      <c r="F1610" s="32"/>
      <c r="G1610" s="34"/>
      <c r="J1610" s="34"/>
      <c r="M1610" s="25"/>
      <c r="N1610" s="25"/>
      <c r="O1610" s="25"/>
      <c r="P1610" s="25"/>
      <c r="Q1610" s="26"/>
      <c r="R1610" s="27"/>
      <c r="S1610" s="27"/>
      <c r="T1610" s="27"/>
      <c r="U1610" s="28"/>
      <c r="V1610" s="29"/>
      <c r="W1610" s="30"/>
    </row>
    <row r="1611" spans="1:23" customFormat="1" ht="15.6" hidden="1" customHeight="1">
      <c r="A1611" s="33"/>
      <c r="B1611" s="25"/>
      <c r="C1611" s="25"/>
      <c r="D1611" s="25"/>
      <c r="E1611" s="32"/>
      <c r="F1611" s="32"/>
      <c r="G1611" s="34"/>
      <c r="J1611" s="34"/>
      <c r="M1611" s="25"/>
      <c r="N1611" s="25"/>
      <c r="O1611" s="25"/>
      <c r="P1611" s="25"/>
      <c r="Q1611" s="26"/>
      <c r="R1611" s="27"/>
      <c r="S1611" s="27"/>
      <c r="T1611" s="27"/>
      <c r="U1611" s="28"/>
      <c r="V1611" s="29"/>
      <c r="W1611" s="30"/>
    </row>
    <row r="1612" spans="1:23" customFormat="1" ht="15.6" hidden="1" customHeight="1">
      <c r="A1612" s="33"/>
      <c r="B1612" s="25"/>
      <c r="C1612" s="25"/>
      <c r="D1612" s="25"/>
      <c r="E1612" s="32"/>
      <c r="F1612" s="32"/>
      <c r="G1612" s="34"/>
      <c r="J1612" s="34"/>
      <c r="M1612" s="25"/>
      <c r="N1612" s="25"/>
      <c r="O1612" s="25"/>
      <c r="P1612" s="25"/>
      <c r="Q1612" s="26"/>
      <c r="R1612" s="27"/>
      <c r="S1612" s="27"/>
      <c r="T1612" s="27"/>
      <c r="U1612" s="28"/>
      <c r="V1612" s="29"/>
      <c r="W1612" s="30"/>
    </row>
    <row r="1613" spans="1:23" customFormat="1" ht="15.6" hidden="1" customHeight="1">
      <c r="A1613" s="33"/>
      <c r="B1613" s="25"/>
      <c r="C1613" s="25"/>
      <c r="D1613" s="25"/>
      <c r="E1613" s="32"/>
      <c r="F1613" s="32"/>
      <c r="G1613" s="34"/>
      <c r="J1613" s="34"/>
      <c r="M1613" s="25"/>
      <c r="N1613" s="25"/>
      <c r="O1613" s="25"/>
      <c r="P1613" s="25"/>
      <c r="Q1613" s="26"/>
      <c r="R1613" s="27"/>
      <c r="S1613" s="27"/>
      <c r="T1613" s="27"/>
      <c r="U1613" s="28"/>
      <c r="V1613" s="29"/>
      <c r="W1613" s="30"/>
    </row>
    <row r="1614" spans="1:23" customFormat="1" ht="15.6" hidden="1" customHeight="1">
      <c r="A1614" s="33"/>
      <c r="B1614" s="25"/>
      <c r="C1614" s="25"/>
      <c r="D1614" s="25"/>
      <c r="E1614" s="32"/>
      <c r="F1614" s="32"/>
      <c r="G1614" s="34"/>
      <c r="J1614" s="34"/>
      <c r="M1614" s="25"/>
      <c r="N1614" s="25"/>
      <c r="O1614" s="25"/>
      <c r="P1614" s="25"/>
      <c r="Q1614" s="26"/>
      <c r="R1614" s="27"/>
      <c r="S1614" s="27"/>
      <c r="T1614" s="27"/>
      <c r="U1614" s="28"/>
      <c r="V1614" s="29"/>
      <c r="W1614" s="30"/>
    </row>
    <row r="1615" spans="1:23" customFormat="1" ht="15.6" hidden="1" customHeight="1">
      <c r="A1615" s="33"/>
      <c r="B1615" s="25"/>
      <c r="C1615" s="25"/>
      <c r="D1615" s="25"/>
      <c r="E1615" s="32"/>
      <c r="F1615" s="32"/>
      <c r="G1615" s="34"/>
      <c r="J1615" s="34"/>
      <c r="M1615" s="25"/>
      <c r="N1615" s="25"/>
      <c r="O1615" s="25"/>
      <c r="P1615" s="25"/>
      <c r="Q1615" s="26"/>
      <c r="R1615" s="27"/>
      <c r="S1615" s="27"/>
      <c r="T1615" s="27"/>
      <c r="U1615" s="28"/>
      <c r="V1615" s="29"/>
      <c r="W1615" s="30"/>
    </row>
    <row r="1616" spans="1:23" customFormat="1" ht="15.6" hidden="1" customHeight="1">
      <c r="A1616" s="33"/>
      <c r="B1616" s="25"/>
      <c r="C1616" s="25"/>
      <c r="D1616" s="25"/>
      <c r="E1616" s="32"/>
      <c r="F1616" s="32"/>
      <c r="G1616" s="34"/>
      <c r="J1616" s="34"/>
      <c r="M1616" s="25"/>
      <c r="N1616" s="25"/>
      <c r="O1616" s="25"/>
      <c r="P1616" s="25"/>
      <c r="Q1616" s="26"/>
      <c r="R1616" s="27"/>
      <c r="S1616" s="27"/>
      <c r="T1616" s="27"/>
      <c r="U1616" s="28"/>
      <c r="V1616" s="29"/>
      <c r="W1616" s="30"/>
    </row>
    <row r="1617" spans="1:23" customFormat="1" ht="15.6" hidden="1" customHeight="1">
      <c r="A1617" s="33"/>
      <c r="B1617" s="25"/>
      <c r="C1617" s="25"/>
      <c r="D1617" s="25"/>
      <c r="E1617" s="32"/>
      <c r="F1617" s="32"/>
      <c r="G1617" s="34"/>
      <c r="J1617" s="34"/>
      <c r="M1617" s="25"/>
      <c r="N1617" s="25"/>
      <c r="O1617" s="25"/>
      <c r="P1617" s="25"/>
      <c r="Q1617" s="26"/>
      <c r="R1617" s="27"/>
      <c r="S1617" s="27"/>
      <c r="T1617" s="27"/>
      <c r="U1617" s="28"/>
      <c r="V1617" s="29"/>
      <c r="W1617" s="30"/>
    </row>
    <row r="1618" spans="1:23" customFormat="1" ht="15.6" hidden="1" customHeight="1">
      <c r="A1618" s="33"/>
      <c r="B1618" s="25"/>
      <c r="C1618" s="25"/>
      <c r="D1618" s="25"/>
      <c r="E1618" s="32"/>
      <c r="F1618" s="32"/>
      <c r="G1618" s="34"/>
      <c r="J1618" s="34"/>
      <c r="M1618" s="25"/>
      <c r="N1618" s="25"/>
      <c r="O1618" s="25"/>
      <c r="P1618" s="25"/>
      <c r="Q1618" s="26"/>
      <c r="R1618" s="27"/>
      <c r="S1618" s="27"/>
      <c r="T1618" s="27"/>
      <c r="U1618" s="28"/>
      <c r="V1618" s="29"/>
      <c r="W1618" s="30"/>
    </row>
    <row r="1619" spans="1:23" customFormat="1" ht="15.6" hidden="1" customHeight="1">
      <c r="A1619" s="33"/>
      <c r="B1619" s="25"/>
      <c r="C1619" s="25"/>
      <c r="D1619" s="25"/>
      <c r="E1619" s="32"/>
      <c r="F1619" s="32"/>
      <c r="G1619" s="34"/>
      <c r="J1619" s="34"/>
      <c r="M1619" s="25"/>
      <c r="N1619" s="25"/>
      <c r="O1619" s="25"/>
      <c r="P1619" s="25"/>
      <c r="Q1619" s="26"/>
      <c r="R1619" s="27"/>
      <c r="S1619" s="27"/>
      <c r="T1619" s="27"/>
      <c r="U1619" s="28"/>
      <c r="V1619" s="29"/>
      <c r="W1619" s="30"/>
    </row>
    <row r="1620" spans="1:23" customFormat="1" ht="15.6" hidden="1" customHeight="1">
      <c r="A1620" s="33"/>
      <c r="B1620" s="25"/>
      <c r="C1620" s="25"/>
      <c r="D1620" s="25"/>
      <c r="E1620" s="32"/>
      <c r="F1620" s="32"/>
      <c r="G1620" s="34"/>
      <c r="J1620" s="34"/>
      <c r="M1620" s="25"/>
      <c r="N1620" s="25"/>
      <c r="O1620" s="25"/>
      <c r="P1620" s="25"/>
      <c r="Q1620" s="26"/>
      <c r="R1620" s="27"/>
      <c r="S1620" s="27"/>
      <c r="T1620" s="27"/>
      <c r="U1620" s="28"/>
      <c r="V1620" s="29"/>
      <c r="W1620" s="30"/>
    </row>
    <row r="1621" spans="1:23" customFormat="1" ht="15.6" hidden="1" customHeight="1">
      <c r="A1621" s="33"/>
      <c r="B1621" s="25"/>
      <c r="C1621" s="25"/>
      <c r="D1621" s="25"/>
      <c r="E1621" s="32"/>
      <c r="F1621" s="32"/>
      <c r="G1621" s="34"/>
      <c r="J1621" s="34"/>
      <c r="M1621" s="25"/>
      <c r="N1621" s="25"/>
      <c r="O1621" s="25"/>
      <c r="P1621" s="25"/>
      <c r="Q1621" s="26"/>
      <c r="R1621" s="27"/>
      <c r="S1621" s="27"/>
      <c r="T1621" s="27"/>
      <c r="U1621" s="28"/>
      <c r="V1621" s="29"/>
      <c r="W1621" s="30"/>
    </row>
    <row r="1622" spans="1:23" customFormat="1" ht="15.6" hidden="1" customHeight="1">
      <c r="A1622" s="33"/>
      <c r="B1622" s="25"/>
      <c r="C1622" s="25"/>
      <c r="D1622" s="25"/>
      <c r="E1622" s="32"/>
      <c r="F1622" s="32"/>
      <c r="G1622" s="34"/>
      <c r="J1622" s="34"/>
      <c r="M1622" s="25"/>
      <c r="N1622" s="25"/>
      <c r="O1622" s="25"/>
      <c r="P1622" s="25"/>
      <c r="Q1622" s="26"/>
      <c r="R1622" s="27"/>
      <c r="S1622" s="27"/>
      <c r="T1622" s="27"/>
      <c r="U1622" s="28"/>
      <c r="V1622" s="29"/>
      <c r="W1622" s="30"/>
    </row>
    <row r="1623" spans="1:23" customFormat="1" ht="15.6" hidden="1" customHeight="1">
      <c r="A1623" s="33"/>
      <c r="B1623" s="25"/>
      <c r="C1623" s="25"/>
      <c r="D1623" s="25"/>
      <c r="E1623" s="32"/>
      <c r="F1623" s="32"/>
      <c r="G1623" s="34"/>
      <c r="J1623" s="34"/>
      <c r="M1623" s="25"/>
      <c r="N1623" s="25"/>
      <c r="O1623" s="25"/>
      <c r="P1623" s="25"/>
      <c r="Q1623" s="26"/>
      <c r="R1623" s="27"/>
      <c r="S1623" s="27"/>
      <c r="T1623" s="27"/>
      <c r="U1623" s="28"/>
      <c r="V1623" s="29"/>
      <c r="W1623" s="30"/>
    </row>
    <row r="1624" spans="1:23" customFormat="1" ht="15.6" hidden="1" customHeight="1">
      <c r="A1624" s="33"/>
      <c r="B1624" s="25"/>
      <c r="C1624" s="25"/>
      <c r="D1624" s="25"/>
      <c r="E1624" s="32"/>
      <c r="F1624" s="32"/>
      <c r="G1624" s="34"/>
      <c r="J1624" s="34"/>
      <c r="M1624" s="25"/>
      <c r="N1624" s="25"/>
      <c r="O1624" s="25"/>
      <c r="P1624" s="25"/>
      <c r="Q1624" s="26"/>
      <c r="R1624" s="27"/>
      <c r="S1624" s="27"/>
      <c r="T1624" s="27"/>
      <c r="U1624" s="28"/>
      <c r="V1624" s="29"/>
      <c r="W1624" s="30"/>
    </row>
    <row r="1625" spans="1:23" customFormat="1" ht="15.6" hidden="1" customHeight="1">
      <c r="A1625" s="33"/>
      <c r="B1625" s="25"/>
      <c r="C1625" s="25"/>
      <c r="D1625" s="25"/>
      <c r="E1625" s="32"/>
      <c r="F1625" s="32"/>
      <c r="G1625" s="34"/>
      <c r="J1625" s="34"/>
      <c r="M1625" s="25"/>
      <c r="N1625" s="25"/>
      <c r="O1625" s="25"/>
      <c r="P1625" s="25"/>
      <c r="Q1625" s="26"/>
      <c r="R1625" s="27"/>
      <c r="S1625" s="27"/>
      <c r="T1625" s="27"/>
      <c r="U1625" s="28"/>
      <c r="V1625" s="29"/>
      <c r="W1625" s="30"/>
    </row>
    <row r="1626" spans="1:23" customFormat="1" ht="15.6" hidden="1" customHeight="1">
      <c r="A1626" s="33"/>
      <c r="B1626" s="25"/>
      <c r="C1626" s="25"/>
      <c r="D1626" s="25"/>
      <c r="E1626" s="32"/>
      <c r="F1626" s="32"/>
      <c r="G1626" s="34"/>
      <c r="J1626" s="34"/>
      <c r="M1626" s="25"/>
      <c r="N1626" s="25"/>
      <c r="O1626" s="25"/>
      <c r="P1626" s="25"/>
      <c r="Q1626" s="26"/>
      <c r="R1626" s="27"/>
      <c r="S1626" s="27"/>
      <c r="T1626" s="27"/>
      <c r="U1626" s="28"/>
      <c r="V1626" s="29"/>
      <c r="W1626" s="30"/>
    </row>
    <row r="1627" spans="1:23" customFormat="1" ht="15.6" hidden="1" customHeight="1">
      <c r="A1627" s="33"/>
      <c r="B1627" s="25"/>
      <c r="C1627" s="25"/>
      <c r="D1627" s="25"/>
      <c r="E1627" s="32"/>
      <c r="F1627" s="32"/>
      <c r="G1627" s="34"/>
      <c r="J1627" s="34"/>
      <c r="M1627" s="25"/>
      <c r="N1627" s="25"/>
      <c r="O1627" s="25"/>
      <c r="P1627" s="25"/>
      <c r="Q1627" s="26"/>
      <c r="R1627" s="27"/>
      <c r="S1627" s="27"/>
      <c r="T1627" s="27"/>
      <c r="U1627" s="28"/>
      <c r="V1627" s="29"/>
      <c r="W1627" s="30"/>
    </row>
    <row r="1628" spans="1:23" customFormat="1" ht="15.6" hidden="1" customHeight="1">
      <c r="A1628" s="33"/>
      <c r="B1628" s="25"/>
      <c r="C1628" s="25"/>
      <c r="D1628" s="25"/>
      <c r="E1628" s="32"/>
      <c r="F1628" s="32"/>
      <c r="G1628" s="34"/>
      <c r="J1628" s="34"/>
      <c r="M1628" s="25"/>
      <c r="N1628" s="25"/>
      <c r="O1628" s="25"/>
      <c r="P1628" s="25"/>
      <c r="Q1628" s="26"/>
      <c r="R1628" s="27"/>
      <c r="S1628" s="27"/>
      <c r="T1628" s="27"/>
      <c r="U1628" s="28"/>
      <c r="V1628" s="29"/>
      <c r="W1628" s="30"/>
    </row>
    <row r="1629" spans="1:23" customFormat="1" ht="15.6" hidden="1" customHeight="1">
      <c r="A1629" s="33"/>
      <c r="B1629" s="25"/>
      <c r="C1629" s="25"/>
      <c r="D1629" s="25"/>
      <c r="E1629" s="32"/>
      <c r="F1629" s="32"/>
      <c r="G1629" s="34"/>
      <c r="J1629" s="34"/>
      <c r="M1629" s="25"/>
      <c r="N1629" s="25"/>
      <c r="O1629" s="25"/>
      <c r="P1629" s="25"/>
      <c r="Q1629" s="26"/>
      <c r="R1629" s="27"/>
      <c r="S1629" s="27"/>
      <c r="T1629" s="27"/>
      <c r="U1629" s="28"/>
      <c r="V1629" s="29"/>
      <c r="W1629" s="30"/>
    </row>
    <row r="1630" spans="1:23" ht="15.6" hidden="1" customHeight="1" thickBot="1">
      <c r="A1630" s="54"/>
      <c r="B1630" s="44"/>
      <c r="C1630" s="44"/>
      <c r="D1630" s="44"/>
      <c r="E1630" s="65"/>
      <c r="F1630" s="65"/>
      <c r="G1630" s="66"/>
      <c r="H1630" s="67"/>
      <c r="I1630" s="67"/>
      <c r="J1630" s="66"/>
      <c r="K1630" s="67"/>
      <c r="L1630" s="67"/>
      <c r="M1630" s="44"/>
      <c r="N1630" s="44"/>
      <c r="O1630" s="44"/>
      <c r="P1630" s="44"/>
      <c r="Q1630" s="45"/>
      <c r="R1630" s="46"/>
      <c r="S1630" s="46"/>
      <c r="T1630" s="46"/>
      <c r="U1630" s="47"/>
      <c r="V1630" s="48"/>
    </row>
    <row r="1631" spans="1:23" ht="15.6" hidden="1" customHeight="1">
      <c r="A1631" s="10" t="s">
        <v>205</v>
      </c>
      <c r="B1631" s="11"/>
      <c r="C1631" s="11"/>
      <c r="D1631" s="11"/>
      <c r="E1631" s="11"/>
      <c r="F1631" s="11"/>
      <c r="G1631" s="11"/>
      <c r="H1631" s="11"/>
      <c r="I1631" s="11"/>
      <c r="J1631" s="11"/>
      <c r="K1631" s="11"/>
      <c r="L1631" s="11"/>
      <c r="M1631" s="11"/>
      <c r="N1631" s="11"/>
      <c r="O1631" s="11"/>
      <c r="P1631" s="11"/>
      <c r="Q1631" s="12" t="s">
        <v>20</v>
      </c>
      <c r="R1631" s="13" t="s">
        <v>206</v>
      </c>
      <c r="S1631" s="13"/>
      <c r="T1631" s="13" t="s">
        <v>15</v>
      </c>
      <c r="U1631" s="14"/>
      <c r="V1631" s="15" t="s">
        <v>207</v>
      </c>
      <c r="W1631" s="16"/>
    </row>
    <row r="1632" spans="1:23" ht="15.6" hidden="1" customHeight="1" thickBot="1">
      <c r="A1632" s="18" t="s">
        <v>211</v>
      </c>
      <c r="B1632"/>
      <c r="C1632" t="s">
        <v>512</v>
      </c>
      <c r="D1632"/>
      <c r="E1632"/>
      <c r="F1632"/>
      <c r="G1632"/>
      <c r="H1632" t="s">
        <v>513</v>
      </c>
      <c r="I1632"/>
      <c r="J1632"/>
      <c r="K1632"/>
      <c r="L1632"/>
      <c r="M1632"/>
      <c r="N1632" s="890" t="s">
        <v>475</v>
      </c>
      <c r="O1632" s="890"/>
      <c r="P1632" t="s">
        <v>215</v>
      </c>
      <c r="Q1632" s="19">
        <f>SUM(R1632,T1632,V1632)</f>
        <v>264</v>
      </c>
      <c r="R1632" s="20">
        <f>INT(SUM(R1633:R1675))</f>
        <v>96</v>
      </c>
      <c r="S1632" s="20">
        <f>INT(SUM(S1633:S1675))</f>
        <v>0</v>
      </c>
      <c r="T1632" s="20">
        <f>INT(SUM(T1633:T1675))</f>
        <v>97</v>
      </c>
      <c r="U1632" s="21">
        <f>INT(SUM(U1633:U1675))</f>
        <v>0</v>
      </c>
      <c r="V1632" s="22">
        <f>INT(SUM(V1633:V1675))</f>
        <v>71</v>
      </c>
      <c r="W1632" s="23"/>
    </row>
    <row r="1633" spans="1:33" customFormat="1" ht="15.6" hidden="1" customHeight="1" thickTop="1">
      <c r="A1633" s="24"/>
      <c r="B1633" s="25"/>
      <c r="C1633" s="25"/>
      <c r="D1633" s="25"/>
      <c r="E1633" s="25"/>
      <c r="F1633" s="25"/>
      <c r="G1633" s="25"/>
      <c r="H1633" s="25"/>
      <c r="I1633" s="25"/>
      <c r="J1633" s="25"/>
      <c r="K1633" s="25"/>
      <c r="L1633" s="25"/>
      <c r="M1633" s="25"/>
      <c r="N1633" s="25"/>
      <c r="O1633" s="25"/>
      <c r="P1633" s="25"/>
      <c r="Q1633" s="26"/>
      <c r="R1633" s="27"/>
      <c r="S1633" s="27"/>
      <c r="T1633" s="27"/>
      <c r="U1633" s="28"/>
      <c r="V1633" s="29"/>
      <c r="W1633" s="30"/>
      <c r="X1633" s="31" t="s">
        <v>311</v>
      </c>
      <c r="AD1633" s="31" t="s">
        <v>312</v>
      </c>
    </row>
    <row r="1634" spans="1:33" customFormat="1" ht="15.6" hidden="1" customHeight="1">
      <c r="A1634" s="24"/>
      <c r="C1634" s="140" t="s">
        <v>309</v>
      </c>
      <c r="D1634">
        <v>19</v>
      </c>
      <c r="E1634" t="s">
        <v>310</v>
      </c>
      <c r="F1634" s="141"/>
      <c r="G1634" s="25"/>
      <c r="H1634" s="25" t="s">
        <v>514</v>
      </c>
      <c r="I1634" s="900">
        <v>0.15</v>
      </c>
      <c r="J1634" s="900"/>
      <c r="K1634" s="25" t="s">
        <v>325</v>
      </c>
      <c r="L1634" s="25"/>
      <c r="M1634" s="25"/>
      <c r="N1634" s="25"/>
      <c r="O1634" s="25"/>
      <c r="P1634" s="25"/>
      <c r="Q1634" s="26"/>
      <c r="R1634" s="27"/>
      <c r="S1634" s="27"/>
      <c r="T1634" s="27"/>
      <c r="U1634" s="28"/>
      <c r="V1634" s="29"/>
      <c r="W1634" s="30"/>
      <c r="X1634" s="31">
        <v>7</v>
      </c>
      <c r="Y1634">
        <v>10</v>
      </c>
      <c r="Z1634">
        <v>12</v>
      </c>
      <c r="AA1634">
        <v>19</v>
      </c>
      <c r="AB1634">
        <v>32</v>
      </c>
      <c r="AD1634" s="31" t="s">
        <v>249</v>
      </c>
      <c r="AE1634" t="s">
        <v>251</v>
      </c>
      <c r="AF1634" t="s">
        <v>252</v>
      </c>
      <c r="AG1634" t="s">
        <v>253</v>
      </c>
    </row>
    <row r="1635" spans="1:33" customFormat="1" ht="15.6" hidden="1" customHeight="1">
      <c r="A1635" s="24"/>
      <c r="B1635" s="32" t="s">
        <v>291</v>
      </c>
      <c r="C1635" s="901">
        <f>D1636</f>
        <v>3.2</v>
      </c>
      <c r="D1635" s="901"/>
      <c r="E1635" t="s">
        <v>228</v>
      </c>
      <c r="F1635" s="901">
        <f>D1637</f>
        <v>0.96</v>
      </c>
      <c r="G1635" s="901"/>
      <c r="H1635" s="142" t="s">
        <v>296</v>
      </c>
      <c r="I1635" s="901">
        <f>ROUND(C1635*F1635,2)</f>
        <v>3.07</v>
      </c>
      <c r="J1635" s="901"/>
      <c r="K1635" s="25"/>
      <c r="L1635" s="25"/>
      <c r="M1635" s="25"/>
      <c r="N1635" s="25"/>
      <c r="O1635" s="25"/>
      <c r="P1635" s="25"/>
      <c r="Q1635" s="26"/>
      <c r="R1635" s="27"/>
      <c r="S1635" s="27"/>
      <c r="T1635" s="27"/>
      <c r="U1635" s="28"/>
      <c r="V1635" s="29"/>
      <c r="W1635" s="30"/>
      <c r="X1635" s="59">
        <v>1.1000000000000001</v>
      </c>
      <c r="Y1635" s="60">
        <v>1.5</v>
      </c>
      <c r="Z1635" s="60">
        <v>2</v>
      </c>
      <c r="AA1635" s="60">
        <v>3.2</v>
      </c>
      <c r="AB1635" s="60">
        <v>5.5</v>
      </c>
      <c r="AD1635" s="31" t="s">
        <v>255</v>
      </c>
      <c r="AE1635">
        <v>0.8</v>
      </c>
      <c r="AF1635">
        <v>0.65</v>
      </c>
      <c r="AG1635">
        <v>0.5</v>
      </c>
    </row>
    <row r="1636" spans="1:33" customFormat="1" ht="15.6" hidden="1" customHeight="1">
      <c r="A1636" s="24"/>
      <c r="C1636" s="32" t="s">
        <v>313</v>
      </c>
      <c r="D1636" s="888">
        <f>HLOOKUP(D1634,X1634:AB1635,2)</f>
        <v>3.2</v>
      </c>
      <c r="E1636" s="888"/>
      <c r="F1636" s="34" t="s">
        <v>214</v>
      </c>
      <c r="M1636" s="25"/>
      <c r="N1636" s="25"/>
      <c r="O1636" s="25"/>
      <c r="P1636" s="25"/>
      <c r="Q1636" s="26"/>
      <c r="R1636" s="27"/>
      <c r="S1636" s="27"/>
      <c r="T1636" s="27"/>
      <c r="U1636" s="28"/>
      <c r="V1636" s="29"/>
      <c r="W1636" s="30"/>
      <c r="AD1636" s="31" t="s">
        <v>317</v>
      </c>
      <c r="AE1636">
        <v>0.7</v>
      </c>
      <c r="AF1636">
        <v>0.55000000000000004</v>
      </c>
      <c r="AG1636">
        <v>0.4</v>
      </c>
    </row>
    <row r="1637" spans="1:33" customFormat="1" ht="15.6" hidden="1" customHeight="1">
      <c r="A1637" s="24"/>
      <c r="C1637" s="32" t="s">
        <v>314</v>
      </c>
      <c r="D1637" s="888">
        <f>IF(J1637&lt;10,1,1-0.004*(J1637-10))</f>
        <v>0.96</v>
      </c>
      <c r="E1637" s="888"/>
      <c r="F1637" s="25"/>
      <c r="G1637" s="25"/>
      <c r="I1637" s="32" t="s">
        <v>315</v>
      </c>
      <c r="J1637" s="947">
        <v>20</v>
      </c>
      <c r="K1637" s="947"/>
      <c r="L1637" s="25" t="s">
        <v>316</v>
      </c>
      <c r="M1637" s="25"/>
      <c r="N1637" s="25"/>
      <c r="O1637" s="25"/>
      <c r="P1637" s="25"/>
      <c r="Q1637" s="26"/>
      <c r="R1637" s="27"/>
      <c r="S1637" s="27"/>
      <c r="T1637" s="27"/>
      <c r="U1637" s="28"/>
      <c r="V1637" s="29"/>
      <c r="W1637" s="30"/>
    </row>
    <row r="1638" spans="1:33" customFormat="1" ht="15.6" hidden="1" customHeight="1">
      <c r="A1638" s="24"/>
      <c r="B1638" s="32" t="s">
        <v>294</v>
      </c>
      <c r="C1638" s="901">
        <f>D1639</f>
        <v>1</v>
      </c>
      <c r="D1638" s="901"/>
      <c r="E1638" s="25" t="s">
        <v>295</v>
      </c>
      <c r="F1638" s="888">
        <f>D1640</f>
        <v>1.43</v>
      </c>
      <c r="G1638" s="888"/>
      <c r="H1638" s="42" t="s">
        <v>296</v>
      </c>
      <c r="I1638" s="887">
        <f>ROUND(C1638/F1638,2)</f>
        <v>0.7</v>
      </c>
      <c r="J1638" s="887"/>
      <c r="P1638" s="25"/>
      <c r="Q1638" s="26"/>
      <c r="R1638" s="27"/>
      <c r="S1638" s="27"/>
      <c r="T1638" s="27"/>
      <c r="U1638" s="28"/>
      <c r="V1638" s="29"/>
      <c r="W1638" s="30"/>
      <c r="Y1638" t="s">
        <v>318</v>
      </c>
      <c r="AE1638" t="s">
        <v>319</v>
      </c>
    </row>
    <row r="1639" spans="1:33" customFormat="1" ht="15.6" hidden="1" customHeight="1">
      <c r="A1639" s="24"/>
      <c r="C1639" t="s">
        <v>297</v>
      </c>
      <c r="D1639" s="901">
        <f>INDEX($AB$2:$AE$22,MATCH(F1639,$AB$2:$AB$22,),MATCH(L1639,$AB$2:$AE$2,))</f>
        <v>1</v>
      </c>
      <c r="E1639" s="901"/>
      <c r="F1639" s="888" t="s">
        <v>236</v>
      </c>
      <c r="G1639" s="888"/>
      <c r="H1639" s="888"/>
      <c r="I1639" s="888"/>
      <c r="J1639" s="888"/>
      <c r="K1639" s="888"/>
      <c r="L1639" s="889" t="s">
        <v>218</v>
      </c>
      <c r="M1639" s="889"/>
      <c r="P1639" s="25"/>
      <c r="Q1639" s="26"/>
      <c r="R1639" s="27"/>
      <c r="S1639" s="27"/>
      <c r="T1639" s="27"/>
      <c r="U1639" s="28"/>
      <c r="V1639" s="29"/>
      <c r="W1639" s="30"/>
      <c r="X1639" t="s">
        <v>320</v>
      </c>
      <c r="Y1639" t="s">
        <v>321</v>
      </c>
      <c r="Z1639" t="s">
        <v>322</v>
      </c>
      <c r="AA1639" t="s">
        <v>323</v>
      </c>
      <c r="AB1639" t="s">
        <v>324</v>
      </c>
      <c r="AD1639" t="s">
        <v>320</v>
      </c>
      <c r="AE1639" t="s">
        <v>321</v>
      </c>
      <c r="AF1639" t="s">
        <v>322</v>
      </c>
      <c r="AG1639" t="s">
        <v>323</v>
      </c>
    </row>
    <row r="1640" spans="1:33" customFormat="1" ht="15.6" hidden="1" customHeight="1">
      <c r="A1640" s="24"/>
      <c r="C1640" s="32" t="s">
        <v>298</v>
      </c>
      <c r="D1640" s="901">
        <f>INDEX($X$2:$AA$21, MATCH(F1640,$X$2:$X$21,), MATCH(L1640,$X$2:$AA$2,))</f>
        <v>1.43</v>
      </c>
      <c r="E1640" s="901"/>
      <c r="F1640" s="888" t="s">
        <v>242</v>
      </c>
      <c r="G1640" s="888"/>
      <c r="H1640" s="888"/>
      <c r="I1640" s="888"/>
      <c r="J1640" s="888"/>
      <c r="K1640" s="888"/>
      <c r="L1640" s="889" t="s">
        <v>218</v>
      </c>
      <c r="M1640" s="889"/>
      <c r="P1640" s="25"/>
      <c r="Q1640" s="26"/>
      <c r="R1640" s="27"/>
      <c r="S1640" s="27"/>
      <c r="T1640" s="27"/>
      <c r="U1640" s="28"/>
      <c r="V1640" s="29"/>
      <c r="W1640" s="30"/>
      <c r="X1640">
        <v>7</v>
      </c>
      <c r="Y1640" s="40">
        <v>43</v>
      </c>
      <c r="Z1640" s="40">
        <v>67</v>
      </c>
      <c r="AA1640" s="40">
        <v>92</v>
      </c>
      <c r="AB1640" s="40">
        <v>116</v>
      </c>
      <c r="AD1640">
        <v>7</v>
      </c>
      <c r="AE1640" s="40">
        <v>53</v>
      </c>
      <c r="AF1640" s="40">
        <v>78</v>
      </c>
      <c r="AG1640" s="40">
        <v>107</v>
      </c>
    </row>
    <row r="1641" spans="1:33" customFormat="1" ht="15.6" hidden="1" customHeight="1">
      <c r="A1641" s="24"/>
      <c r="B1641" s="61" t="s">
        <v>293</v>
      </c>
      <c r="C1641" s="901">
        <f>INDEX(AD1634:AG1636, MATCH(F1641,AD1634:AD1636,), MATCH(L1641,AD1634:AG1634,))</f>
        <v>0.55000000000000004</v>
      </c>
      <c r="D1641" s="935"/>
      <c r="F1641" s="888" t="s">
        <v>317</v>
      </c>
      <c r="G1641" s="888"/>
      <c r="H1641" s="888"/>
      <c r="I1641" s="888"/>
      <c r="J1641" s="888"/>
      <c r="K1641" s="888"/>
      <c r="L1641" s="889" t="s">
        <v>252</v>
      </c>
      <c r="M1641" s="889"/>
      <c r="P1641" s="25"/>
      <c r="Q1641" s="26"/>
      <c r="R1641" s="27"/>
      <c r="S1641" s="27"/>
      <c r="T1641" s="27"/>
      <c r="U1641" s="28"/>
      <c r="V1641" s="29"/>
      <c r="W1641" s="30"/>
      <c r="X1641" s="31">
        <v>10</v>
      </c>
      <c r="Y1641" s="40">
        <v>42</v>
      </c>
      <c r="Z1641" s="40">
        <v>64</v>
      </c>
      <c r="AA1641" s="40">
        <v>88</v>
      </c>
      <c r="AB1641" s="40">
        <v>116</v>
      </c>
      <c r="AD1641" s="31">
        <v>10</v>
      </c>
      <c r="AE1641" s="40">
        <v>50</v>
      </c>
      <c r="AF1641" s="40">
        <v>75</v>
      </c>
      <c r="AG1641" s="40">
        <v>105</v>
      </c>
    </row>
    <row r="1642" spans="1:33" customFormat="1" ht="15.6" hidden="1" customHeight="1">
      <c r="A1642" s="24"/>
      <c r="B1642" t="s">
        <v>299</v>
      </c>
      <c r="C1642" s="25" t="str">
        <f>D1643&amp;" / "&amp;M1643&amp;" + "&amp;D1643&amp;" / "&amp;M1644&amp;" + "&amp;D1644&amp;" ="</f>
        <v>20 / 40 + 20 / 46 + 0.25 =</v>
      </c>
      <c r="K1642" s="887">
        <f>ROUND(D1643/M1643+D1643/M1644+D1644,2)</f>
        <v>1.18</v>
      </c>
      <c r="L1642" s="887"/>
      <c r="P1642" s="25"/>
      <c r="Q1642" s="26"/>
      <c r="R1642" s="27"/>
      <c r="S1642" s="27"/>
      <c r="T1642" s="27"/>
      <c r="U1642" s="28"/>
      <c r="V1642" s="29"/>
      <c r="W1642" s="30"/>
      <c r="X1642" s="31">
        <v>12</v>
      </c>
      <c r="Y1642" s="40">
        <v>40</v>
      </c>
      <c r="Z1642" s="40">
        <v>55</v>
      </c>
      <c r="AA1642" s="40">
        <v>75</v>
      </c>
      <c r="AB1642" s="40">
        <v>107</v>
      </c>
      <c r="AD1642" s="31">
        <v>12</v>
      </c>
      <c r="AE1642" s="40">
        <v>48</v>
      </c>
      <c r="AF1642" s="40">
        <v>70</v>
      </c>
      <c r="AG1642" s="40">
        <v>100</v>
      </c>
    </row>
    <row r="1643" spans="1:33" customFormat="1" ht="15.6" hidden="1" customHeight="1">
      <c r="A1643" s="24"/>
      <c r="C1643" s="32" t="s">
        <v>298</v>
      </c>
      <c r="D1643" s="946">
        <f>J1637</f>
        <v>20</v>
      </c>
      <c r="E1643" s="946"/>
      <c r="F1643" t="s">
        <v>325</v>
      </c>
      <c r="L1643" s="32" t="s">
        <v>326</v>
      </c>
      <c r="M1643" s="888">
        <f>VLOOKUP(D1634,X1640:AB1644,2)</f>
        <v>40</v>
      </c>
      <c r="N1643" s="888"/>
      <c r="O1643" t="s">
        <v>327</v>
      </c>
      <c r="P1643" s="25"/>
      <c r="Q1643" s="26"/>
      <c r="R1643" s="27"/>
      <c r="S1643" s="27"/>
      <c r="T1643" s="27"/>
      <c r="U1643" s="28"/>
      <c r="V1643" s="29"/>
      <c r="W1643" s="30"/>
      <c r="X1643" s="31">
        <v>19</v>
      </c>
      <c r="Y1643" s="40">
        <v>40</v>
      </c>
      <c r="Z1643" s="40">
        <v>55</v>
      </c>
      <c r="AA1643" s="40">
        <v>75</v>
      </c>
      <c r="AB1643" s="40">
        <v>103</v>
      </c>
      <c r="AD1643" s="31">
        <v>19</v>
      </c>
      <c r="AE1643" s="40">
        <v>46</v>
      </c>
      <c r="AF1643" s="40">
        <v>70</v>
      </c>
      <c r="AG1643" s="40">
        <v>98</v>
      </c>
    </row>
    <row r="1644" spans="1:33" customFormat="1" ht="15.6" hidden="1" customHeight="1">
      <c r="A1644" s="24"/>
      <c r="C1644" s="32" t="s">
        <v>328</v>
      </c>
      <c r="D1644" s="901">
        <v>0.25</v>
      </c>
      <c r="E1644" s="901"/>
      <c r="F1644" t="s">
        <v>329</v>
      </c>
      <c r="L1644" s="32" t="s">
        <v>330</v>
      </c>
      <c r="M1644" s="888">
        <f>VLOOKUP(D1634,AD1640:AG1644,2)</f>
        <v>46</v>
      </c>
      <c r="N1644" s="888"/>
      <c r="O1644" t="s">
        <v>327</v>
      </c>
      <c r="P1644" s="25"/>
      <c r="Q1644" s="26"/>
      <c r="R1644" s="27"/>
      <c r="S1644" s="27"/>
      <c r="T1644" s="27"/>
      <c r="U1644" s="28"/>
      <c r="V1644" s="29"/>
      <c r="W1644" s="30"/>
      <c r="X1644" s="31">
        <v>32</v>
      </c>
      <c r="Y1644" s="40">
        <v>40</v>
      </c>
      <c r="Z1644" s="40">
        <v>52</v>
      </c>
      <c r="AA1644" s="40">
        <v>70</v>
      </c>
      <c r="AB1644" s="40">
        <v>91</v>
      </c>
      <c r="AD1644" s="31">
        <v>32</v>
      </c>
      <c r="AE1644" s="40">
        <v>43</v>
      </c>
      <c r="AF1644" s="40">
        <v>58</v>
      </c>
      <c r="AG1644" s="40">
        <v>78</v>
      </c>
    </row>
    <row r="1645" spans="1:33" customFormat="1" ht="15.6" hidden="1" customHeight="1">
      <c r="A1645" s="33"/>
      <c r="B1645" s="25" t="s">
        <v>302</v>
      </c>
      <c r="C1645" t="str">
        <f>"60 × "&amp;I1635&amp;" × "&amp;I1638&amp;" × "&amp;C1641&amp;" ÷ "&amp;K1642&amp;" ÷ "&amp;I1634&amp;" ="</f>
        <v>60 × 3.07 × 0.7 × 0.55 ÷ 1.18 ÷ 0.15 =</v>
      </c>
      <c r="E1645" s="25"/>
      <c r="F1645" s="25"/>
      <c r="G1645" s="25"/>
      <c r="H1645" s="25"/>
      <c r="I1645" s="25"/>
      <c r="J1645" s="25"/>
      <c r="M1645" s="887">
        <f>ROUND(60*I1635*I1638*C1641/K1642/I1634,2)</f>
        <v>400.66</v>
      </c>
      <c r="N1645" s="887"/>
      <c r="O1645" s="25" t="s">
        <v>478</v>
      </c>
      <c r="P1645" s="25"/>
      <c r="Q1645" s="26"/>
      <c r="R1645" s="27"/>
      <c r="S1645" s="27"/>
      <c r="T1645" s="27"/>
      <c r="U1645" s="28"/>
      <c r="V1645" s="29"/>
      <c r="W1645" s="30"/>
    </row>
    <row r="1646" spans="1:33" customFormat="1" ht="15.6" hidden="1" customHeight="1">
      <c r="A1646" s="33"/>
      <c r="B1646" s="25"/>
      <c r="C1646" s="25"/>
      <c r="D1646" s="25"/>
      <c r="E1646" s="25"/>
      <c r="H1646" s="25"/>
      <c r="I1646" s="25"/>
      <c r="J1646" s="25"/>
      <c r="K1646" s="25"/>
      <c r="O1646" s="25"/>
      <c r="P1646" s="25"/>
      <c r="Q1646" s="26"/>
      <c r="R1646" s="27"/>
      <c r="S1646" s="27"/>
      <c r="T1646" s="27"/>
      <c r="U1646" s="28"/>
      <c r="V1646" s="29"/>
      <c r="W1646" s="30"/>
    </row>
    <row r="1647" spans="1:33" customFormat="1" ht="15.6" hidden="1" customHeight="1">
      <c r="A1647" s="33"/>
      <c r="B1647" s="25" t="s">
        <v>206</v>
      </c>
      <c r="C1647" s="25"/>
      <c r="D1647" s="25"/>
      <c r="E1647" s="899">
        <v>38637</v>
      </c>
      <c r="F1647" s="899"/>
      <c r="G1647" s="899"/>
      <c r="H1647" s="36" t="s">
        <v>303</v>
      </c>
      <c r="I1647" s="888">
        <f>M1645</f>
        <v>400.66</v>
      </c>
      <c r="J1647" s="888"/>
      <c r="M1647" s="25"/>
      <c r="N1647" s="25"/>
      <c r="O1647" s="25"/>
      <c r="P1647" s="25"/>
      <c r="Q1647" s="26"/>
      <c r="R1647" s="27">
        <f>ROUND(E1647/I1647,1)</f>
        <v>96.4</v>
      </c>
      <c r="S1647" s="27"/>
      <c r="T1647" s="27"/>
      <c r="U1647" s="28"/>
      <c r="V1647" s="29"/>
      <c r="W1647" s="30"/>
    </row>
    <row r="1648" spans="1:33" customFormat="1" ht="15.6" hidden="1" customHeight="1">
      <c r="A1648" s="33"/>
      <c r="B1648" s="25" t="s">
        <v>15</v>
      </c>
      <c r="C1648" s="25"/>
      <c r="D1648" s="25"/>
      <c r="E1648" s="899">
        <v>38972</v>
      </c>
      <c r="F1648" s="899"/>
      <c r="G1648" s="899"/>
      <c r="H1648" s="36" t="s">
        <v>303</v>
      </c>
      <c r="I1648" s="888">
        <f>I1647</f>
        <v>400.66</v>
      </c>
      <c r="J1648" s="888"/>
      <c r="M1648" s="25"/>
      <c r="N1648" s="25"/>
      <c r="O1648" s="25"/>
      <c r="P1648" s="25"/>
      <c r="Q1648" s="26">
        <f>INT(SUM(R1647:V1649))</f>
        <v>264</v>
      </c>
      <c r="R1648" s="27"/>
      <c r="S1648" s="27"/>
      <c r="T1648" s="27">
        <f>ROUND(E1648/I1648,1)</f>
        <v>97.3</v>
      </c>
      <c r="U1648" s="28"/>
      <c r="V1648" s="29"/>
      <c r="W1648" s="30"/>
    </row>
    <row r="1649" spans="1:23" customFormat="1" ht="15.6" hidden="1" customHeight="1">
      <c r="A1649" s="33"/>
      <c r="B1649" s="25" t="s">
        <v>207</v>
      </c>
      <c r="C1649" s="25"/>
      <c r="D1649" s="25"/>
      <c r="E1649" s="899">
        <v>28546</v>
      </c>
      <c r="F1649" s="899"/>
      <c r="G1649" s="899"/>
      <c r="H1649" s="36" t="s">
        <v>303</v>
      </c>
      <c r="I1649" s="888">
        <f>I1648</f>
        <v>400.66</v>
      </c>
      <c r="J1649" s="888"/>
      <c r="M1649" s="25"/>
      <c r="N1649" s="25"/>
      <c r="O1649" s="25"/>
      <c r="P1649" s="25"/>
      <c r="Q1649" s="26"/>
      <c r="R1649" s="27"/>
      <c r="S1649" s="27"/>
      <c r="T1649" s="27"/>
      <c r="U1649" s="28"/>
      <c r="V1649" s="29">
        <f>ROUND(E1649/I1649,1)</f>
        <v>71.2</v>
      </c>
      <c r="W1649" s="30"/>
    </row>
    <row r="1650" spans="1:23" customFormat="1" ht="15.6" hidden="1" customHeight="1">
      <c r="A1650" s="33"/>
      <c r="B1650" s="25"/>
      <c r="C1650" s="25"/>
      <c r="D1650" s="25"/>
      <c r="E1650" s="25"/>
      <c r="F1650" s="25"/>
      <c r="J1650" s="25"/>
      <c r="K1650" s="25"/>
      <c r="L1650" s="25"/>
      <c r="M1650" s="25"/>
      <c r="N1650" s="25"/>
      <c r="O1650" s="25"/>
      <c r="P1650" s="25"/>
      <c r="Q1650" s="26"/>
      <c r="R1650" s="27"/>
      <c r="S1650" s="27"/>
      <c r="T1650" s="27"/>
      <c r="U1650" s="28"/>
      <c r="V1650" s="29"/>
      <c r="W1650" s="30"/>
    </row>
    <row r="1651" spans="1:23" customFormat="1" ht="15.6" hidden="1" customHeight="1">
      <c r="A1651" s="33"/>
      <c r="B1651" s="25"/>
      <c r="C1651" s="25"/>
      <c r="D1651" s="25"/>
      <c r="E1651" s="25"/>
      <c r="F1651" s="25"/>
      <c r="J1651" s="25"/>
      <c r="K1651" s="25"/>
      <c r="L1651" s="25"/>
      <c r="M1651" s="25"/>
      <c r="N1651" s="25"/>
      <c r="O1651" s="25"/>
      <c r="P1651" s="25"/>
      <c r="Q1651" s="26"/>
      <c r="R1651" s="27"/>
      <c r="S1651" s="27"/>
      <c r="T1651" s="27"/>
      <c r="U1651" s="28"/>
      <c r="V1651" s="29"/>
      <c r="W1651" s="30"/>
    </row>
    <row r="1652" spans="1:23" customFormat="1" ht="15.6" hidden="1" customHeight="1">
      <c r="A1652" s="33"/>
      <c r="B1652" s="25"/>
      <c r="C1652" s="25"/>
      <c r="D1652" s="25"/>
      <c r="E1652" s="25"/>
      <c r="F1652" s="25"/>
      <c r="J1652" s="25"/>
      <c r="K1652" s="25"/>
      <c r="L1652" s="25"/>
      <c r="M1652" s="25"/>
      <c r="N1652" s="25"/>
      <c r="O1652" s="25"/>
      <c r="P1652" s="25"/>
      <c r="Q1652" s="26"/>
      <c r="R1652" s="27"/>
      <c r="S1652" s="27"/>
      <c r="T1652" s="27"/>
      <c r="U1652" s="28"/>
      <c r="V1652" s="29"/>
      <c r="W1652" s="30"/>
    </row>
    <row r="1653" spans="1:23" customFormat="1" ht="15.6" hidden="1" customHeight="1">
      <c r="A1653" s="33"/>
      <c r="B1653" s="25"/>
      <c r="C1653" s="25"/>
      <c r="D1653" s="25"/>
      <c r="E1653" s="25"/>
      <c r="F1653" s="25"/>
      <c r="G1653" s="25"/>
      <c r="H1653" s="25"/>
      <c r="I1653" s="25"/>
      <c r="J1653" s="25"/>
      <c r="K1653" s="25"/>
      <c r="L1653" s="25"/>
      <c r="M1653" s="25"/>
      <c r="N1653" s="25"/>
      <c r="O1653" s="25"/>
      <c r="P1653" s="25"/>
      <c r="Q1653" s="26"/>
      <c r="R1653" s="27"/>
      <c r="S1653" s="27"/>
      <c r="T1653" s="27"/>
      <c r="U1653" s="28"/>
      <c r="V1653" s="29"/>
      <c r="W1653" s="30"/>
    </row>
    <row r="1654" spans="1:23" customFormat="1" ht="15.6" hidden="1" customHeight="1">
      <c r="A1654" s="33"/>
      <c r="B1654" s="25"/>
      <c r="C1654" s="25"/>
      <c r="D1654" s="25"/>
      <c r="E1654" s="25"/>
      <c r="F1654" s="25"/>
      <c r="G1654" s="25"/>
      <c r="H1654" s="25"/>
      <c r="I1654" s="25"/>
      <c r="J1654" s="25"/>
      <c r="K1654" s="25"/>
      <c r="L1654" s="25"/>
      <c r="M1654" s="25"/>
      <c r="N1654" s="25"/>
      <c r="O1654" s="25"/>
      <c r="P1654" s="25"/>
      <c r="Q1654" s="26"/>
      <c r="R1654" s="27"/>
      <c r="S1654" s="27"/>
      <c r="T1654" s="27"/>
      <c r="U1654" s="28"/>
      <c r="V1654" s="29"/>
      <c r="W1654" s="30"/>
    </row>
    <row r="1655" spans="1:23" customFormat="1" ht="15.6" hidden="1" customHeight="1">
      <c r="A1655" s="33"/>
      <c r="B1655" s="25"/>
      <c r="C1655" s="25"/>
      <c r="D1655" s="25"/>
      <c r="E1655" s="25"/>
      <c r="F1655" s="25"/>
      <c r="G1655" s="25"/>
      <c r="H1655" s="25"/>
      <c r="I1655" s="25"/>
      <c r="J1655" s="25"/>
      <c r="K1655" s="25"/>
      <c r="L1655" s="25"/>
      <c r="M1655" s="25"/>
      <c r="N1655" s="25"/>
      <c r="O1655" s="25"/>
      <c r="P1655" s="25"/>
      <c r="Q1655" s="26"/>
      <c r="R1655" s="27"/>
      <c r="S1655" s="27"/>
      <c r="T1655" s="27"/>
      <c r="U1655" s="28"/>
      <c r="V1655" s="29"/>
      <c r="W1655" s="30"/>
    </row>
    <row r="1656" spans="1:23" customFormat="1" ht="15.6" hidden="1" customHeight="1">
      <c r="A1656" s="33"/>
      <c r="B1656" s="25"/>
      <c r="C1656" s="25"/>
      <c r="D1656" s="25"/>
      <c r="E1656" s="25"/>
      <c r="F1656" s="25"/>
      <c r="G1656" s="25"/>
      <c r="H1656" s="25"/>
      <c r="I1656" s="25"/>
      <c r="J1656" s="25"/>
      <c r="K1656" s="25"/>
      <c r="L1656" s="25"/>
      <c r="M1656" s="25"/>
      <c r="N1656" s="25"/>
      <c r="O1656" s="25"/>
      <c r="P1656" s="25"/>
      <c r="Q1656" s="26"/>
      <c r="R1656" s="27"/>
      <c r="S1656" s="27"/>
      <c r="T1656" s="27"/>
      <c r="U1656" s="28"/>
      <c r="V1656" s="29"/>
      <c r="W1656" s="30"/>
    </row>
    <row r="1657" spans="1:23" customFormat="1" ht="15.6" hidden="1" customHeight="1">
      <c r="A1657" s="33"/>
      <c r="B1657" s="25"/>
      <c r="C1657" s="25"/>
      <c r="D1657" s="25"/>
      <c r="E1657" s="25"/>
      <c r="F1657" s="25"/>
      <c r="G1657" s="25"/>
      <c r="H1657" s="25"/>
      <c r="I1657" s="25"/>
      <c r="J1657" s="25"/>
      <c r="K1657" s="25"/>
      <c r="L1657" s="25"/>
      <c r="M1657" s="25"/>
      <c r="N1657" s="25"/>
      <c r="O1657" s="25"/>
      <c r="P1657" s="25"/>
      <c r="Q1657" s="26"/>
      <c r="R1657" s="27"/>
      <c r="S1657" s="27"/>
      <c r="T1657" s="27"/>
      <c r="U1657" s="28"/>
      <c r="V1657" s="29"/>
      <c r="W1657" s="30"/>
    </row>
    <row r="1658" spans="1:23" customFormat="1" ht="15.6" hidden="1" customHeight="1">
      <c r="A1658" s="33"/>
      <c r="B1658" s="25"/>
      <c r="C1658" s="25"/>
      <c r="D1658" s="25"/>
      <c r="E1658" s="25"/>
      <c r="F1658" s="25"/>
      <c r="G1658" s="25"/>
      <c r="H1658" s="25"/>
      <c r="I1658" s="25"/>
      <c r="J1658" s="25"/>
      <c r="K1658" s="25"/>
      <c r="L1658" s="25"/>
      <c r="M1658" s="25"/>
      <c r="N1658" s="25"/>
      <c r="O1658" s="25"/>
      <c r="P1658" s="25"/>
      <c r="Q1658" s="26"/>
      <c r="R1658" s="27"/>
      <c r="S1658" s="27"/>
      <c r="T1658" s="27"/>
      <c r="U1658" s="28"/>
      <c r="V1658" s="29"/>
      <c r="W1658" s="30"/>
    </row>
    <row r="1659" spans="1:23" customFormat="1" ht="15.6" hidden="1" customHeight="1">
      <c r="A1659" s="33"/>
      <c r="B1659" s="25"/>
      <c r="C1659" s="25"/>
      <c r="D1659" s="25"/>
      <c r="E1659" s="25"/>
      <c r="F1659" s="25"/>
      <c r="G1659" s="25"/>
      <c r="H1659" s="25"/>
      <c r="I1659" s="25"/>
      <c r="J1659" s="25"/>
      <c r="K1659" s="25"/>
      <c r="L1659" s="25"/>
      <c r="M1659" s="25"/>
      <c r="N1659" s="25"/>
      <c r="O1659" s="25"/>
      <c r="P1659" s="25"/>
      <c r="Q1659" s="26"/>
      <c r="R1659" s="27"/>
      <c r="S1659" s="27"/>
      <c r="T1659" s="27"/>
      <c r="U1659" s="28"/>
      <c r="V1659" s="29"/>
      <c r="W1659" s="30"/>
    </row>
    <row r="1660" spans="1:23" customFormat="1" ht="15.6" hidden="1" customHeight="1">
      <c r="A1660" s="33"/>
      <c r="B1660" s="25"/>
      <c r="C1660" s="25"/>
      <c r="D1660" s="25"/>
      <c r="E1660" s="25"/>
      <c r="F1660" s="25"/>
      <c r="G1660" s="25"/>
      <c r="H1660" s="25"/>
      <c r="I1660" s="25"/>
      <c r="J1660" s="25"/>
      <c r="K1660" s="25"/>
      <c r="L1660" s="25"/>
      <c r="M1660" s="25"/>
      <c r="N1660" s="25"/>
      <c r="O1660" s="25"/>
      <c r="P1660" s="25"/>
      <c r="Q1660" s="26"/>
      <c r="R1660" s="27"/>
      <c r="S1660" s="27"/>
      <c r="T1660" s="27"/>
      <c r="U1660" s="28"/>
      <c r="V1660" s="29"/>
      <c r="W1660" s="30"/>
    </row>
    <row r="1661" spans="1:23" customFormat="1" ht="15.6" hidden="1" customHeight="1">
      <c r="A1661" s="33"/>
      <c r="B1661" s="25"/>
      <c r="C1661" s="25"/>
      <c r="D1661" s="25"/>
      <c r="E1661" s="25"/>
      <c r="F1661" s="25"/>
      <c r="G1661" s="25"/>
      <c r="H1661" s="25"/>
      <c r="I1661" s="25"/>
      <c r="J1661" s="25"/>
      <c r="K1661" s="25"/>
      <c r="L1661" s="25"/>
      <c r="M1661" s="25"/>
      <c r="N1661" s="25"/>
      <c r="O1661" s="25"/>
      <c r="P1661" s="25"/>
      <c r="Q1661" s="26"/>
      <c r="R1661" s="27"/>
      <c r="S1661" s="27"/>
      <c r="T1661" s="27"/>
      <c r="U1661" s="28"/>
      <c r="V1661" s="29"/>
      <c r="W1661" s="30"/>
    </row>
    <row r="1662" spans="1:23" customFormat="1" ht="15.6" hidden="1" customHeight="1">
      <c r="A1662" s="33"/>
      <c r="B1662" s="25"/>
      <c r="C1662" s="25"/>
      <c r="D1662" s="25"/>
      <c r="E1662" s="25"/>
      <c r="F1662" s="25"/>
      <c r="G1662" s="25"/>
      <c r="H1662" s="25"/>
      <c r="I1662" s="25"/>
      <c r="J1662" s="25"/>
      <c r="K1662" s="25"/>
      <c r="L1662" s="25"/>
      <c r="M1662" s="25"/>
      <c r="N1662" s="25"/>
      <c r="O1662" s="25"/>
      <c r="P1662" s="25"/>
      <c r="Q1662" s="26"/>
      <c r="R1662" s="27"/>
      <c r="S1662" s="27"/>
      <c r="T1662" s="27"/>
      <c r="U1662" s="28"/>
      <c r="V1662" s="29"/>
      <c r="W1662" s="30"/>
    </row>
    <row r="1663" spans="1:23" customFormat="1" ht="15.6" hidden="1" customHeight="1">
      <c r="A1663" s="33"/>
      <c r="B1663" s="25"/>
      <c r="C1663" s="25"/>
      <c r="D1663" s="25"/>
      <c r="E1663" s="25"/>
      <c r="F1663" s="25"/>
      <c r="G1663" s="25"/>
      <c r="H1663" s="25"/>
      <c r="I1663" s="25"/>
      <c r="J1663" s="25"/>
      <c r="K1663" s="25"/>
      <c r="L1663" s="25"/>
      <c r="M1663" s="25"/>
      <c r="N1663" s="25"/>
      <c r="O1663" s="25"/>
      <c r="P1663" s="25"/>
      <c r="Q1663" s="26"/>
      <c r="R1663" s="27"/>
      <c r="S1663" s="27"/>
      <c r="T1663" s="27"/>
      <c r="U1663" s="28"/>
      <c r="V1663" s="29"/>
      <c r="W1663" s="30"/>
    </row>
    <row r="1664" spans="1:23" customFormat="1" ht="15.6" hidden="1" customHeight="1">
      <c r="A1664" s="33"/>
      <c r="B1664" s="25"/>
      <c r="C1664" s="25"/>
      <c r="D1664" s="25"/>
      <c r="E1664" s="25"/>
      <c r="F1664" s="25"/>
      <c r="G1664" s="25"/>
      <c r="H1664" s="25"/>
      <c r="I1664" s="25"/>
      <c r="J1664" s="25"/>
      <c r="K1664" s="25"/>
      <c r="L1664" s="25"/>
      <c r="M1664" s="25"/>
      <c r="N1664" s="25"/>
      <c r="O1664" s="25"/>
      <c r="P1664" s="25"/>
      <c r="Q1664" s="26"/>
      <c r="R1664" s="27"/>
      <c r="S1664" s="27"/>
      <c r="T1664" s="27"/>
      <c r="U1664" s="28"/>
      <c r="V1664" s="29"/>
      <c r="W1664" s="30"/>
    </row>
    <row r="1665" spans="1:32" customFormat="1" ht="15.6" hidden="1" customHeight="1">
      <c r="A1665" s="33"/>
      <c r="B1665" s="25"/>
      <c r="C1665" s="25"/>
      <c r="D1665" s="25"/>
      <c r="E1665" s="25"/>
      <c r="F1665" s="25"/>
      <c r="G1665" s="25"/>
      <c r="H1665" s="25"/>
      <c r="I1665" s="25"/>
      <c r="J1665" s="25"/>
      <c r="K1665" s="25"/>
      <c r="L1665" s="25"/>
      <c r="M1665" s="25"/>
      <c r="N1665" s="25"/>
      <c r="O1665" s="25"/>
      <c r="P1665" s="25"/>
      <c r="Q1665" s="26"/>
      <c r="R1665" s="27"/>
      <c r="S1665" s="27"/>
      <c r="T1665" s="27"/>
      <c r="U1665" s="28"/>
      <c r="V1665" s="29"/>
      <c r="W1665" s="30"/>
    </row>
    <row r="1666" spans="1:32" customFormat="1" ht="15.6" hidden="1" customHeight="1">
      <c r="A1666" s="33"/>
      <c r="B1666" s="25"/>
      <c r="C1666" s="25"/>
      <c r="D1666" s="25"/>
      <c r="E1666" s="25"/>
      <c r="F1666" s="25"/>
      <c r="G1666" s="25"/>
      <c r="H1666" s="25"/>
      <c r="I1666" s="25"/>
      <c r="J1666" s="25"/>
      <c r="K1666" s="25"/>
      <c r="L1666" s="25"/>
      <c r="M1666" s="25"/>
      <c r="N1666" s="25"/>
      <c r="O1666" s="25"/>
      <c r="P1666" s="25"/>
      <c r="Q1666" s="26"/>
      <c r="R1666" s="27"/>
      <c r="S1666" s="27"/>
      <c r="T1666" s="27"/>
      <c r="U1666" s="28"/>
      <c r="V1666" s="29"/>
      <c r="W1666" s="30"/>
    </row>
    <row r="1667" spans="1:32" customFormat="1" ht="15.6" hidden="1" customHeight="1">
      <c r="A1667" s="33"/>
      <c r="B1667" s="25"/>
      <c r="C1667" s="25"/>
      <c r="D1667" s="25"/>
      <c r="E1667" s="25"/>
      <c r="F1667" s="25"/>
      <c r="G1667" s="25"/>
      <c r="H1667" s="25"/>
      <c r="I1667" s="25"/>
      <c r="J1667" s="25"/>
      <c r="K1667" s="25"/>
      <c r="L1667" s="25"/>
      <c r="M1667" s="25"/>
      <c r="N1667" s="25"/>
      <c r="O1667" s="25"/>
      <c r="P1667" s="25"/>
      <c r="Q1667" s="26"/>
      <c r="R1667" s="27"/>
      <c r="S1667" s="27"/>
      <c r="T1667" s="27"/>
      <c r="U1667" s="28"/>
      <c r="V1667" s="29"/>
      <c r="W1667" s="30"/>
    </row>
    <row r="1668" spans="1:32" customFormat="1" ht="15.6" hidden="1" customHeight="1">
      <c r="A1668" s="33"/>
      <c r="B1668" s="25"/>
      <c r="C1668" s="25"/>
      <c r="D1668" s="25"/>
      <c r="E1668" s="25"/>
      <c r="F1668" s="25"/>
      <c r="G1668" s="25"/>
      <c r="H1668" s="25"/>
      <c r="I1668" s="25"/>
      <c r="J1668" s="25"/>
      <c r="K1668" s="25"/>
      <c r="L1668" s="25"/>
      <c r="M1668" s="25"/>
      <c r="N1668" s="25"/>
      <c r="O1668" s="25"/>
      <c r="P1668" s="25"/>
      <c r="Q1668" s="26"/>
      <c r="R1668" s="27"/>
      <c r="S1668" s="27"/>
      <c r="T1668" s="27"/>
      <c r="U1668" s="28"/>
      <c r="V1668" s="29"/>
      <c r="W1668" s="30"/>
    </row>
    <row r="1669" spans="1:32" customFormat="1" ht="15.6" hidden="1" customHeight="1">
      <c r="A1669" s="33"/>
      <c r="B1669" s="25"/>
      <c r="C1669" s="25"/>
      <c r="D1669" s="25"/>
      <c r="E1669" s="25"/>
      <c r="F1669" s="25"/>
      <c r="G1669" s="25"/>
      <c r="H1669" s="25"/>
      <c r="I1669" s="25"/>
      <c r="J1669" s="25"/>
      <c r="K1669" s="25"/>
      <c r="L1669" s="25"/>
      <c r="M1669" s="25"/>
      <c r="N1669" s="25"/>
      <c r="O1669" s="25"/>
      <c r="P1669" s="25"/>
      <c r="Q1669" s="26"/>
      <c r="R1669" s="27"/>
      <c r="S1669" s="27"/>
      <c r="T1669" s="27"/>
      <c r="U1669" s="28"/>
      <c r="V1669" s="29"/>
      <c r="W1669" s="30"/>
    </row>
    <row r="1670" spans="1:32" customFormat="1" ht="15.6" hidden="1" customHeight="1">
      <c r="A1670" s="33"/>
      <c r="B1670" s="25"/>
      <c r="C1670" s="25"/>
      <c r="D1670" s="25"/>
      <c r="E1670" s="25"/>
      <c r="F1670" s="25"/>
      <c r="G1670" s="25"/>
      <c r="H1670" s="25"/>
      <c r="I1670" s="25"/>
      <c r="J1670" s="25"/>
      <c r="K1670" s="25"/>
      <c r="L1670" s="25"/>
      <c r="M1670" s="25"/>
      <c r="N1670" s="25"/>
      <c r="O1670" s="25"/>
      <c r="P1670" s="25"/>
      <c r="Q1670" s="26"/>
      <c r="R1670" s="27"/>
      <c r="S1670" s="27"/>
      <c r="T1670" s="27"/>
      <c r="U1670" s="28"/>
      <c r="V1670" s="29"/>
      <c r="W1670" s="30"/>
    </row>
    <row r="1671" spans="1:32" customFormat="1" ht="15.6" hidden="1" customHeight="1">
      <c r="A1671" s="33"/>
      <c r="B1671" s="25"/>
      <c r="C1671" s="25"/>
      <c r="D1671" s="25"/>
      <c r="E1671" s="25"/>
      <c r="F1671" s="25"/>
      <c r="G1671" s="25"/>
      <c r="H1671" s="25"/>
      <c r="I1671" s="25"/>
      <c r="J1671" s="25"/>
      <c r="K1671" s="25"/>
      <c r="L1671" s="25"/>
      <c r="M1671" s="25"/>
      <c r="N1671" s="25"/>
      <c r="O1671" s="25"/>
      <c r="P1671" s="25"/>
      <c r="Q1671" s="26"/>
      <c r="R1671" s="27"/>
      <c r="S1671" s="27"/>
      <c r="T1671" s="27"/>
      <c r="U1671" s="28"/>
      <c r="V1671" s="29"/>
      <c r="W1671" s="30"/>
    </row>
    <row r="1672" spans="1:32" customFormat="1" ht="15.6" hidden="1" customHeight="1">
      <c r="A1672" s="33"/>
      <c r="B1672" s="25"/>
      <c r="C1672" s="25"/>
      <c r="D1672" s="25"/>
      <c r="E1672" s="25"/>
      <c r="F1672" s="25"/>
      <c r="G1672" s="25"/>
      <c r="H1672" s="25"/>
      <c r="I1672" s="25"/>
      <c r="J1672" s="25"/>
      <c r="K1672" s="25"/>
      <c r="L1672" s="25"/>
      <c r="M1672" s="25"/>
      <c r="N1672" s="25"/>
      <c r="O1672" s="25"/>
      <c r="P1672" s="25"/>
      <c r="Q1672" s="26"/>
      <c r="R1672" s="27"/>
      <c r="S1672" s="27"/>
      <c r="T1672" s="27"/>
      <c r="U1672" s="28"/>
      <c r="V1672" s="29"/>
      <c r="W1672" s="30"/>
    </row>
    <row r="1673" spans="1:32" customFormat="1" ht="15.6" hidden="1" customHeight="1">
      <c r="A1673" s="33"/>
      <c r="B1673" s="25"/>
      <c r="C1673" s="25"/>
      <c r="D1673" s="25"/>
      <c r="E1673" s="25"/>
      <c r="F1673" s="25"/>
      <c r="G1673" s="25"/>
      <c r="H1673" s="25"/>
      <c r="I1673" s="25"/>
      <c r="J1673" s="25"/>
      <c r="K1673" s="25"/>
      <c r="L1673" s="25"/>
      <c r="M1673" s="25"/>
      <c r="N1673" s="25"/>
      <c r="O1673" s="25"/>
      <c r="P1673" s="25"/>
      <c r="Q1673" s="26"/>
      <c r="R1673" s="27"/>
      <c r="S1673" s="27"/>
      <c r="T1673" s="27"/>
      <c r="U1673" s="28"/>
      <c r="V1673" s="29"/>
      <c r="W1673" s="30"/>
    </row>
    <row r="1674" spans="1:32" customFormat="1" ht="15.6" hidden="1" customHeight="1">
      <c r="A1674" s="33"/>
      <c r="B1674" s="25"/>
      <c r="C1674" s="25"/>
      <c r="D1674" s="25"/>
      <c r="E1674" s="25"/>
      <c r="F1674" s="25"/>
      <c r="G1674" s="25"/>
      <c r="H1674" s="25"/>
      <c r="I1674" s="25"/>
      <c r="J1674" s="25"/>
      <c r="K1674" s="25"/>
      <c r="L1674" s="25"/>
      <c r="M1674" s="25"/>
      <c r="N1674" s="25"/>
      <c r="O1674" s="25"/>
      <c r="P1674" s="25"/>
      <c r="Q1674" s="26"/>
      <c r="R1674" s="27"/>
      <c r="S1674" s="27"/>
      <c r="T1674" s="27"/>
      <c r="U1674" s="28"/>
      <c r="V1674" s="29"/>
      <c r="W1674" s="30"/>
      <c r="AB1674" s="40"/>
    </row>
    <row r="1675" spans="1:32" ht="15.6" hidden="1" customHeight="1" thickBot="1">
      <c r="A1675" s="54"/>
      <c r="B1675" s="44"/>
      <c r="C1675" s="44"/>
      <c r="D1675" s="44"/>
      <c r="E1675" s="44"/>
      <c r="F1675" s="44"/>
      <c r="G1675" s="44"/>
      <c r="H1675" s="44"/>
      <c r="I1675" s="44"/>
      <c r="J1675" s="44"/>
      <c r="K1675" s="44"/>
      <c r="L1675" s="44"/>
      <c r="M1675" s="44"/>
      <c r="N1675" s="44"/>
      <c r="O1675" s="44"/>
      <c r="P1675" s="44"/>
      <c r="Q1675" s="45"/>
      <c r="R1675" s="46"/>
      <c r="S1675" s="46"/>
      <c r="T1675" s="46"/>
      <c r="U1675" s="47"/>
      <c r="V1675" s="48"/>
    </row>
    <row r="1676" spans="1:32" ht="15.6" hidden="1" customHeight="1">
      <c r="A1676" s="10" t="s">
        <v>205</v>
      </c>
      <c r="B1676" s="11"/>
      <c r="C1676" s="11"/>
      <c r="D1676" s="11"/>
      <c r="E1676" s="11"/>
      <c r="F1676" s="11"/>
      <c r="G1676" s="11"/>
      <c r="H1676" s="11"/>
      <c r="I1676" s="11"/>
      <c r="J1676" s="11"/>
      <c r="K1676" s="11"/>
      <c r="L1676" s="11"/>
      <c r="M1676" s="11"/>
      <c r="N1676" s="11"/>
      <c r="O1676" s="11"/>
      <c r="P1676" s="11"/>
      <c r="Q1676" s="12" t="s">
        <v>20</v>
      </c>
      <c r="R1676" s="13" t="s">
        <v>206</v>
      </c>
      <c r="S1676" s="13"/>
      <c r="T1676" s="13" t="s">
        <v>15</v>
      </c>
      <c r="U1676" s="14"/>
      <c r="V1676" s="15" t="s">
        <v>207</v>
      </c>
      <c r="W1676" s="16"/>
    </row>
    <row r="1677" spans="1:32" customFormat="1" ht="15.6" hidden="1" customHeight="1" thickBot="1">
      <c r="A1677" s="18" t="s">
        <v>211</v>
      </c>
      <c r="C1677" t="s">
        <v>515</v>
      </c>
      <c r="H1677" t="s">
        <v>516</v>
      </c>
      <c r="N1677" s="890" t="s">
        <v>475</v>
      </c>
      <c r="O1677" s="890"/>
      <c r="P1677" t="s">
        <v>215</v>
      </c>
      <c r="Q1677" s="19" t="e">
        <f>SUM(R1677:V1677)</f>
        <v>#REF!</v>
      </c>
      <c r="R1677" s="20" t="e">
        <f>INT(SUM(R1678:R1765))</f>
        <v>#REF!</v>
      </c>
      <c r="S1677" s="20"/>
      <c r="T1677" s="20" t="e">
        <f>INT(SUM(T1678:T1765))</f>
        <v>#REF!</v>
      </c>
      <c r="U1677" s="21"/>
      <c r="V1677" s="22" t="e">
        <f>INT(SUM(V1678:V1765))</f>
        <v>#REF!</v>
      </c>
      <c r="W1677" s="30"/>
    </row>
    <row r="1678" spans="1:32" customFormat="1" ht="15.6" hidden="1" customHeight="1" thickTop="1">
      <c r="A1678" s="33"/>
      <c r="B1678" s="25"/>
      <c r="C1678" s="25"/>
      <c r="D1678" s="25"/>
      <c r="E1678" s="25"/>
      <c r="F1678" s="25"/>
      <c r="G1678" s="25"/>
      <c r="H1678" s="25"/>
      <c r="I1678" s="25"/>
      <c r="J1678" s="25"/>
      <c r="K1678" s="25"/>
      <c r="L1678" s="25"/>
      <c r="M1678" s="25"/>
      <c r="N1678" s="25"/>
      <c r="O1678" s="25"/>
      <c r="P1678" s="25"/>
      <c r="Q1678" s="26"/>
      <c r="R1678" s="27"/>
      <c r="S1678" s="27"/>
      <c r="T1678" s="27"/>
      <c r="U1678" s="28"/>
      <c r="V1678" s="29"/>
      <c r="W1678" s="30"/>
      <c r="X1678" t="s">
        <v>312</v>
      </c>
      <c r="AC1678" t="s">
        <v>267</v>
      </c>
      <c r="AD1678" t="s">
        <v>251</v>
      </c>
      <c r="AE1678" t="s">
        <v>252</v>
      </c>
      <c r="AF1678" t="s">
        <v>253</v>
      </c>
    </row>
    <row r="1679" spans="1:32" customFormat="1" ht="15.6" hidden="1" customHeight="1">
      <c r="A1679" s="33" t="s">
        <v>305</v>
      </c>
      <c r="B1679" s="25" t="s">
        <v>517</v>
      </c>
      <c r="C1679" s="25"/>
      <c r="D1679" s="25" t="s">
        <v>518</v>
      </c>
      <c r="E1679" s="25"/>
      <c r="F1679" s="25"/>
      <c r="G1679" s="25"/>
      <c r="H1679" s="25"/>
      <c r="I1679" s="25"/>
      <c r="J1679" s="25"/>
      <c r="K1679" s="25"/>
      <c r="L1679" s="25"/>
      <c r="M1679" s="25"/>
      <c r="N1679" s="25"/>
      <c r="O1679" s="25"/>
      <c r="P1679" s="25"/>
      <c r="Q1679" s="26"/>
      <c r="R1679" s="27"/>
      <c r="S1679" s="27"/>
      <c r="T1679" s="27"/>
      <c r="U1679" s="28"/>
      <c r="V1679" s="29"/>
      <c r="W1679" s="30"/>
      <c r="X1679" t="s">
        <v>267</v>
      </c>
      <c r="Y1679" t="s">
        <v>251</v>
      </c>
      <c r="Z1679" t="s">
        <v>252</v>
      </c>
      <c r="AA1679" t="s">
        <v>253</v>
      </c>
      <c r="AC1679" s="25" t="s">
        <v>519</v>
      </c>
      <c r="AD1679" s="60">
        <v>8</v>
      </c>
      <c r="AE1679" s="60">
        <v>6</v>
      </c>
      <c r="AF1679" s="60">
        <v>4</v>
      </c>
    </row>
    <row r="1680" spans="1:32" customFormat="1" ht="15.6" hidden="1" customHeight="1">
      <c r="A1680" s="33"/>
      <c r="B1680" s="32" t="s">
        <v>448</v>
      </c>
      <c r="C1680" s="947">
        <v>50</v>
      </c>
      <c r="D1680" s="947"/>
      <c r="E1680" s="25" t="s">
        <v>325</v>
      </c>
      <c r="F1680" s="25" t="s">
        <v>520</v>
      </c>
      <c r="G1680" s="25"/>
      <c r="H1680" s="25"/>
      <c r="I1680" s="25"/>
      <c r="J1680" s="25"/>
      <c r="K1680" s="25"/>
      <c r="L1680" s="25"/>
      <c r="M1680" s="25"/>
      <c r="N1680" s="25"/>
      <c r="O1680" s="25"/>
      <c r="P1680" s="25"/>
      <c r="Q1680" s="26"/>
      <c r="R1680" s="27"/>
      <c r="S1680" s="27"/>
      <c r="T1680" s="27"/>
      <c r="U1680" s="28"/>
      <c r="V1680" s="29"/>
      <c r="W1680" s="30"/>
      <c r="X1680" t="s">
        <v>521</v>
      </c>
      <c r="Y1680">
        <v>0.7</v>
      </c>
      <c r="Z1680">
        <v>0.6</v>
      </c>
      <c r="AA1680">
        <v>0.5</v>
      </c>
      <c r="AC1680" s="25"/>
      <c r="AD1680" s="60"/>
      <c r="AE1680" s="60"/>
      <c r="AF1680" s="60"/>
    </row>
    <row r="1681" spans="1:32" customFormat="1" ht="15.6" hidden="1" customHeight="1">
      <c r="A1681" s="33"/>
      <c r="B1681" s="32" t="s">
        <v>468</v>
      </c>
      <c r="C1681" s="949">
        <v>15</v>
      </c>
      <c r="D1681" s="949"/>
      <c r="E1681" s="25" t="s">
        <v>325</v>
      </c>
      <c r="F1681" s="25" t="s">
        <v>522</v>
      </c>
      <c r="G1681" s="25"/>
      <c r="H1681" s="25"/>
      <c r="I1681" s="25"/>
      <c r="J1681" s="25"/>
      <c r="K1681" s="25"/>
      <c r="L1681" s="25"/>
      <c r="M1681" s="25"/>
      <c r="N1681" s="25"/>
      <c r="O1681" s="25"/>
      <c r="P1681" s="25"/>
      <c r="Q1681" s="26"/>
      <c r="R1681" s="27"/>
      <c r="S1681" s="27"/>
      <c r="T1681" s="27"/>
      <c r="U1681" s="28"/>
      <c r="V1681" s="29"/>
      <c r="W1681" s="30"/>
      <c r="AC1681" t="s">
        <v>267</v>
      </c>
      <c r="AD1681" t="s">
        <v>251</v>
      </c>
      <c r="AE1681" t="s">
        <v>252</v>
      </c>
      <c r="AF1681" t="s">
        <v>253</v>
      </c>
    </row>
    <row r="1682" spans="1:32" customFormat="1" ht="15.6" hidden="1" customHeight="1">
      <c r="A1682" s="33"/>
      <c r="B1682" s="32" t="s">
        <v>445</v>
      </c>
      <c r="C1682" s="949">
        <f>HLOOKUP(F1682,Y1679:AA1680,2,0)</f>
        <v>0.6</v>
      </c>
      <c r="D1682" s="949"/>
      <c r="E1682" s="25"/>
      <c r="F1682" s="889" t="s">
        <v>252</v>
      </c>
      <c r="G1682" s="889"/>
      <c r="H1682" s="25"/>
      <c r="I1682" s="25"/>
      <c r="J1682" s="25"/>
      <c r="K1682" s="25"/>
      <c r="L1682" s="25"/>
      <c r="M1682" s="25"/>
      <c r="N1682" s="25"/>
      <c r="O1682" s="25"/>
      <c r="P1682" s="25"/>
      <c r="Q1682" s="26"/>
      <c r="R1682" s="27"/>
      <c r="S1682" s="27"/>
      <c r="T1682" s="27"/>
      <c r="U1682" s="28"/>
      <c r="V1682" s="29"/>
      <c r="W1682" s="30"/>
      <c r="AC1682" s="25" t="s">
        <v>523</v>
      </c>
      <c r="AD1682" s="60">
        <v>9</v>
      </c>
      <c r="AE1682" s="60">
        <v>6.5</v>
      </c>
      <c r="AF1682" s="60">
        <v>4</v>
      </c>
    </row>
    <row r="1683" spans="1:32" customFormat="1" ht="15.6" hidden="1" customHeight="1">
      <c r="A1683" s="33"/>
      <c r="B1683" s="25" t="s">
        <v>456</v>
      </c>
      <c r="C1683" s="892">
        <v>2</v>
      </c>
      <c r="D1683" s="892"/>
      <c r="E1683" s="25" t="s">
        <v>418</v>
      </c>
      <c r="F1683" s="25" t="s">
        <v>524</v>
      </c>
      <c r="G1683" s="25"/>
      <c r="H1683" s="25"/>
      <c r="I1683" s="25"/>
      <c r="J1683" s="25"/>
      <c r="K1683" s="25"/>
      <c r="N1683" s="25"/>
      <c r="O1683" s="25"/>
      <c r="P1683" s="25"/>
      <c r="Q1683" s="26"/>
      <c r="R1683" s="27"/>
      <c r="S1683" s="27"/>
      <c r="T1683" s="27"/>
      <c r="U1683" s="28"/>
      <c r="V1683" s="29"/>
      <c r="W1683" s="30"/>
      <c r="AC1683" s="25"/>
      <c r="AD1683" s="60"/>
      <c r="AE1683" s="60"/>
      <c r="AF1683" s="60"/>
    </row>
    <row r="1684" spans="1:32" customFormat="1" ht="15.6" hidden="1" customHeight="1">
      <c r="A1684" s="33"/>
      <c r="B1684" s="32" t="s">
        <v>525</v>
      </c>
      <c r="C1684" s="25" t="str">
        <f>"0.06 × ("&amp;C1680&amp;" / "&amp;D1685&amp;" + "&amp;C1680&amp;" / "&amp;D1686&amp;") + 2 × "&amp;D1687&amp;" ="</f>
        <v>0.06 × (50 / 6 + 50 / 6.5) + 2 × 0.5 =</v>
      </c>
      <c r="D1684" s="25"/>
      <c r="E1684" s="25"/>
      <c r="F1684" s="25"/>
      <c r="G1684" s="25"/>
      <c r="H1684" s="25"/>
      <c r="I1684" s="25"/>
      <c r="J1684" s="25"/>
      <c r="K1684" s="25"/>
      <c r="L1684" s="887">
        <f>ROUND(0.06*(C1680/D1685+C1680/D1686)+2*D1687,2)</f>
        <v>1.96</v>
      </c>
      <c r="M1684" s="887"/>
      <c r="N1684" s="25"/>
      <c r="O1684" s="25"/>
      <c r="P1684" s="25"/>
      <c r="Q1684" s="26"/>
      <c r="R1684" s="27"/>
      <c r="S1684" s="27"/>
      <c r="T1684" s="27"/>
      <c r="U1684" s="28"/>
      <c r="V1684" s="29"/>
      <c r="W1684" s="30"/>
      <c r="AC1684" t="s">
        <v>267</v>
      </c>
      <c r="AD1684" t="s">
        <v>526</v>
      </c>
      <c r="AE1684" t="s">
        <v>527</v>
      </c>
      <c r="AF1684" t="s">
        <v>521</v>
      </c>
    </row>
    <row r="1685" spans="1:32" customFormat="1" ht="15.6" hidden="1" customHeight="1">
      <c r="A1685" s="33"/>
      <c r="B1685" s="25"/>
      <c r="C1685" s="32" t="s">
        <v>528</v>
      </c>
      <c r="D1685" s="948">
        <f>HLOOKUP(I1685,AD1678:AF1679,2,0)</f>
        <v>6</v>
      </c>
      <c r="E1685" s="948"/>
      <c r="F1685" s="25" t="s">
        <v>529</v>
      </c>
      <c r="G1685" s="25"/>
      <c r="H1685" s="25"/>
      <c r="I1685" s="889" t="s">
        <v>252</v>
      </c>
      <c r="J1685" s="889"/>
      <c r="K1685" s="25"/>
      <c r="L1685" s="25"/>
      <c r="M1685" s="25"/>
      <c r="N1685" s="25"/>
      <c r="O1685" s="25"/>
      <c r="P1685" s="25"/>
      <c r="Q1685" s="26"/>
      <c r="R1685" s="27"/>
      <c r="S1685" s="27"/>
      <c r="T1685" s="27"/>
      <c r="U1685" s="28"/>
      <c r="V1685" s="29"/>
      <c r="W1685" s="30"/>
      <c r="AC1685" s="25" t="s">
        <v>530</v>
      </c>
      <c r="AD1685" s="60">
        <v>2.5</v>
      </c>
      <c r="AE1685" s="60">
        <v>1.5</v>
      </c>
      <c r="AF1685" s="60">
        <v>0.5</v>
      </c>
    </row>
    <row r="1686" spans="1:32" customFormat="1" ht="15.6" hidden="1" customHeight="1">
      <c r="A1686" s="33"/>
      <c r="B1686" s="25"/>
      <c r="C1686" s="32" t="s">
        <v>531</v>
      </c>
      <c r="D1686" s="948">
        <f>HLOOKUP(I1686,AD1681:AF1682,2,0)</f>
        <v>6.5</v>
      </c>
      <c r="E1686" s="948"/>
      <c r="F1686" s="25" t="s">
        <v>529</v>
      </c>
      <c r="G1686" s="25"/>
      <c r="H1686" s="25"/>
      <c r="I1686" s="889" t="str">
        <f>I1685</f>
        <v>보통</v>
      </c>
      <c r="J1686" s="889"/>
      <c r="K1686" s="25"/>
      <c r="L1686" s="25"/>
      <c r="M1686" s="25"/>
      <c r="N1686" s="25"/>
      <c r="O1686" s="25"/>
      <c r="P1686" s="25"/>
      <c r="Q1686" s="26"/>
      <c r="R1686" s="27"/>
      <c r="S1686" s="27"/>
      <c r="T1686" s="27"/>
      <c r="U1686" s="28"/>
      <c r="V1686" s="29"/>
      <c r="W1686" s="30"/>
    </row>
    <row r="1687" spans="1:32" customFormat="1" ht="15.6" hidden="1" customHeight="1">
      <c r="A1687" s="33"/>
      <c r="B1687" s="25"/>
      <c r="C1687" s="32" t="s">
        <v>328</v>
      </c>
      <c r="D1687" s="948">
        <f>HLOOKUP(I1687,AD1684:AF1685,2,0)</f>
        <v>0.5</v>
      </c>
      <c r="E1687" s="948"/>
      <c r="F1687" s="25" t="s">
        <v>532</v>
      </c>
      <c r="G1687" s="25"/>
      <c r="H1687" s="25"/>
      <c r="I1687" s="889" t="s">
        <v>521</v>
      </c>
      <c r="J1687" s="889"/>
      <c r="K1687" s="889"/>
      <c r="L1687" s="25"/>
      <c r="M1687" s="25"/>
      <c r="N1687" s="25"/>
      <c r="O1687" s="25"/>
      <c r="P1687" s="25"/>
      <c r="Q1687" s="26"/>
      <c r="R1687" s="27"/>
      <c r="S1687" s="27"/>
      <c r="T1687" s="27"/>
      <c r="U1687" s="28"/>
      <c r="V1687" s="29"/>
      <c r="W1687" s="30"/>
    </row>
    <row r="1688" spans="1:32" customFormat="1" ht="15.6" hidden="1" customHeight="1">
      <c r="A1688" s="33"/>
      <c r="B1688" s="25" t="s">
        <v>453</v>
      </c>
      <c r="C1688" s="25" t="str">
        <f>"60 × "&amp;C1680&amp;" × "&amp;C1681&amp;" × "&amp;C1682&amp;" / ("&amp;C1683&amp;" × "&amp;L1684&amp;") ="</f>
        <v>60 × 50 × 15 × 0.6 / (2 × 1.96) =</v>
      </c>
      <c r="D1688" s="25"/>
      <c r="E1688" s="25"/>
      <c r="F1688" s="25"/>
      <c r="G1688" s="25"/>
      <c r="H1688" s="25"/>
      <c r="I1688" s="25"/>
      <c r="J1688" s="25"/>
      <c r="K1688" s="25"/>
      <c r="L1688" s="951">
        <f>ROUND(60*C1680*C1681*C1682/C1683/L1684,2)</f>
        <v>6887.76</v>
      </c>
      <c r="M1688" s="951"/>
      <c r="N1688" s="951"/>
      <c r="O1688" s="25" t="s">
        <v>478</v>
      </c>
      <c r="P1688" s="143"/>
      <c r="Q1688" s="26"/>
      <c r="R1688" s="27"/>
      <c r="S1688" s="27"/>
      <c r="T1688" s="27"/>
      <c r="U1688" s="28"/>
      <c r="V1688" s="29"/>
      <c r="W1688" s="30"/>
    </row>
    <row r="1689" spans="1:32" customFormat="1" ht="15.6" hidden="1" customHeight="1">
      <c r="A1689" s="33"/>
      <c r="B1689" s="25"/>
      <c r="C1689" s="25"/>
      <c r="D1689" s="25"/>
      <c r="E1689" s="25"/>
      <c r="F1689" s="25"/>
      <c r="G1689" s="25"/>
      <c r="H1689" s="25"/>
      <c r="I1689" s="25"/>
      <c r="J1689" s="25"/>
      <c r="K1689" s="25"/>
      <c r="O1689" s="25"/>
      <c r="P1689" s="25"/>
      <c r="Q1689" s="26"/>
      <c r="R1689" s="27"/>
      <c r="S1689" s="27"/>
      <c r="T1689" s="27"/>
      <c r="U1689" s="28"/>
      <c r="V1689" s="29"/>
      <c r="W1689" s="30"/>
    </row>
    <row r="1690" spans="1:32" customFormat="1" ht="15.6" hidden="1" customHeight="1">
      <c r="A1690" s="33"/>
      <c r="B1690" s="25" t="s">
        <v>206</v>
      </c>
      <c r="C1690" s="25"/>
      <c r="D1690" s="25"/>
      <c r="E1690" s="950">
        <v>30001</v>
      </c>
      <c r="F1690" s="950"/>
      <c r="G1690" s="950"/>
      <c r="H1690" s="36" t="s">
        <v>303</v>
      </c>
      <c r="I1690" s="887">
        <f>L1688</f>
        <v>6887.76</v>
      </c>
      <c r="J1690" s="887"/>
      <c r="K1690" s="887"/>
      <c r="L1690" t="s">
        <v>228</v>
      </c>
      <c r="M1690" s="897" t="e">
        <f>1+#REF!</f>
        <v>#REF!</v>
      </c>
      <c r="N1690" s="897"/>
      <c r="P1690" s="25"/>
      <c r="Q1690" s="26"/>
      <c r="R1690" s="27" t="e">
        <f>ROUND(E1690/I1690*M1690,1)</f>
        <v>#REF!</v>
      </c>
      <c r="S1690" s="27"/>
      <c r="T1690" s="27"/>
      <c r="U1690" s="28"/>
      <c r="V1690" s="29"/>
      <c r="W1690" s="30"/>
    </row>
    <row r="1691" spans="1:32" customFormat="1" ht="15.6" hidden="1" customHeight="1">
      <c r="A1691" s="33"/>
      <c r="B1691" s="25" t="s">
        <v>15</v>
      </c>
      <c r="C1691" s="25"/>
      <c r="D1691" s="25"/>
      <c r="E1691" s="950">
        <v>38972</v>
      </c>
      <c r="F1691" s="950"/>
      <c r="G1691" s="950"/>
      <c r="H1691" s="36" t="s">
        <v>303</v>
      </c>
      <c r="I1691" s="887">
        <f>I1690</f>
        <v>6887.76</v>
      </c>
      <c r="J1691" s="887"/>
      <c r="K1691" s="887"/>
      <c r="L1691" t="s">
        <v>228</v>
      </c>
      <c r="M1691" s="897" t="e">
        <f>1+#REF!</f>
        <v>#REF!</v>
      </c>
      <c r="N1691" s="897"/>
      <c r="P1691" s="25"/>
      <c r="Q1691" s="26" t="e">
        <f>INT(SUM(R1690:V1692))</f>
        <v>#REF!</v>
      </c>
      <c r="R1691" s="27"/>
      <c r="S1691" s="27"/>
      <c r="T1691" s="27" t="e">
        <f>ROUND(E1691/I1691*M1691,1)</f>
        <v>#REF!</v>
      </c>
      <c r="U1691" s="28"/>
      <c r="V1691" s="29"/>
      <c r="W1691" s="30"/>
    </row>
    <row r="1692" spans="1:32" customFormat="1" ht="15.6" hidden="1" customHeight="1">
      <c r="A1692" s="33"/>
      <c r="B1692" s="25" t="s">
        <v>207</v>
      </c>
      <c r="C1692" s="25"/>
      <c r="D1692" s="25"/>
      <c r="E1692" s="950">
        <v>38755</v>
      </c>
      <c r="F1692" s="950"/>
      <c r="G1692" s="950"/>
      <c r="H1692" s="36" t="s">
        <v>303</v>
      </c>
      <c r="I1692" s="887">
        <f>I1691</f>
        <v>6887.76</v>
      </c>
      <c r="J1692" s="887"/>
      <c r="K1692" s="887"/>
      <c r="L1692" t="s">
        <v>228</v>
      </c>
      <c r="M1692" s="897" t="e">
        <f>1+#REF!</f>
        <v>#REF!</v>
      </c>
      <c r="N1692" s="897"/>
      <c r="P1692" s="25"/>
      <c r="Q1692" s="26"/>
      <c r="R1692" s="27"/>
      <c r="S1692" s="27"/>
      <c r="T1692" s="27"/>
      <c r="U1692" s="28"/>
      <c r="V1692" s="29" t="e">
        <f>ROUND(E1692/I1692*M1692,1)</f>
        <v>#REF!</v>
      </c>
      <c r="W1692" s="30"/>
    </row>
    <row r="1693" spans="1:32" customFormat="1" ht="15.6" hidden="1" customHeight="1">
      <c r="A1693" s="33"/>
      <c r="B1693" s="25"/>
      <c r="C1693" s="25"/>
      <c r="D1693" s="25"/>
      <c r="E1693" s="25"/>
      <c r="F1693" s="25"/>
      <c r="G1693" s="25"/>
      <c r="H1693" s="25"/>
      <c r="I1693" s="25"/>
      <c r="J1693" s="25"/>
      <c r="K1693" s="25"/>
      <c r="L1693" s="25"/>
      <c r="M1693" s="25"/>
      <c r="N1693" s="25"/>
      <c r="O1693" s="25"/>
      <c r="P1693" s="25"/>
      <c r="Q1693" s="26"/>
      <c r="R1693" s="27"/>
      <c r="S1693" s="27"/>
      <c r="T1693" s="27"/>
      <c r="U1693" s="28"/>
      <c r="V1693" s="29"/>
      <c r="W1693" s="30"/>
    </row>
    <row r="1694" spans="1:32" customFormat="1" ht="15.6" hidden="1" customHeight="1">
      <c r="A1694" s="33" t="s">
        <v>341</v>
      </c>
      <c r="B1694" s="25" t="s">
        <v>533</v>
      </c>
      <c r="C1694" s="25"/>
      <c r="D1694" s="25"/>
      <c r="E1694" s="32" t="s">
        <v>534</v>
      </c>
      <c r="F1694" s="892">
        <v>5500</v>
      </c>
      <c r="G1694" s="892"/>
      <c r="H1694" s="25" t="s">
        <v>535</v>
      </c>
      <c r="I1694" s="25"/>
      <c r="J1694" s="25"/>
      <c r="K1694" s="25"/>
      <c r="L1694" s="25"/>
      <c r="M1694" s="25"/>
      <c r="N1694" s="25"/>
      <c r="O1694" s="25"/>
      <c r="P1694" s="25"/>
      <c r="Q1694" s="26"/>
      <c r="R1694" s="27"/>
      <c r="S1694" s="27"/>
      <c r="T1694" s="27"/>
      <c r="U1694" s="28"/>
      <c r="V1694" s="29"/>
      <c r="W1694" s="30"/>
    </row>
    <row r="1695" spans="1:32" customFormat="1" ht="15.6" hidden="1" customHeight="1">
      <c r="A1695" s="33"/>
      <c r="B1695" s="25" t="s">
        <v>536</v>
      </c>
      <c r="C1695" s="25"/>
      <c r="D1695" s="896">
        <v>0.13</v>
      </c>
      <c r="E1695" s="896"/>
      <c r="F1695" s="25"/>
      <c r="G1695" s="25" t="s">
        <v>537</v>
      </c>
      <c r="H1695" s="25"/>
      <c r="I1695" s="25"/>
      <c r="J1695" s="25"/>
      <c r="K1695" s="25"/>
      <c r="L1695" s="25"/>
      <c r="M1695" s="25"/>
      <c r="N1695" s="25"/>
      <c r="O1695" s="25"/>
      <c r="P1695" s="25"/>
      <c r="Q1695" s="26"/>
      <c r="R1695" s="27"/>
      <c r="S1695" s="27"/>
      <c r="T1695" s="27"/>
      <c r="U1695" s="28"/>
      <c r="V1695" s="29"/>
      <c r="W1695" s="30"/>
    </row>
    <row r="1696" spans="1:32" customFormat="1" ht="15.6" hidden="1" customHeight="1">
      <c r="A1696" s="33"/>
      <c r="B1696" s="25" t="s">
        <v>538</v>
      </c>
      <c r="C1696" s="25"/>
      <c r="D1696" s="896">
        <v>0.08</v>
      </c>
      <c r="E1696" s="896"/>
      <c r="F1696" s="25"/>
      <c r="G1696" s="25" t="s">
        <v>539</v>
      </c>
      <c r="H1696" s="25"/>
      <c r="I1696" s="25"/>
      <c r="J1696" s="25"/>
      <c r="K1696" s="25"/>
      <c r="L1696" s="25"/>
      <c r="M1696" s="25"/>
      <c r="N1696" s="25"/>
      <c r="O1696" s="25"/>
      <c r="P1696" s="25"/>
      <c r="Q1696" s="26"/>
      <c r="R1696" s="27"/>
      <c r="S1696" s="27"/>
      <c r="T1696" s="27"/>
      <c r="U1696" s="28"/>
      <c r="V1696" s="29"/>
      <c r="W1696" s="30"/>
    </row>
    <row r="1697" spans="1:23" customFormat="1" ht="15.6" hidden="1" customHeight="1">
      <c r="A1697" s="33"/>
      <c r="B1697" s="25" t="s">
        <v>540</v>
      </c>
      <c r="C1697" s="25"/>
      <c r="D1697" s="25"/>
      <c r="E1697" s="25"/>
      <c r="F1697" s="25" t="s">
        <v>541</v>
      </c>
      <c r="G1697" s="25"/>
      <c r="H1697" s="25"/>
      <c r="I1697" s="25"/>
      <c r="J1697" s="896">
        <f>D1695-D1696</f>
        <v>0.05</v>
      </c>
      <c r="K1697" s="896"/>
      <c r="L1697" s="25"/>
      <c r="M1697" s="25"/>
      <c r="N1697" s="25"/>
      <c r="O1697" s="25"/>
      <c r="P1697" s="25"/>
      <c r="Q1697" s="26"/>
      <c r="R1697" s="27"/>
      <c r="S1697" s="27"/>
      <c r="T1697" s="27"/>
      <c r="U1697" s="28"/>
      <c r="V1697" s="29"/>
      <c r="W1697" s="30"/>
    </row>
    <row r="1698" spans="1:23" customFormat="1" ht="15.6" hidden="1" customHeight="1">
      <c r="A1698" s="33"/>
      <c r="B1698" s="32" t="s">
        <v>445</v>
      </c>
      <c r="C1698" s="887">
        <v>0.9</v>
      </c>
      <c r="D1698" s="887"/>
      <c r="E1698" s="25"/>
      <c r="F1698" s="25"/>
      <c r="G1698" s="25"/>
      <c r="H1698" s="25"/>
      <c r="I1698" s="25"/>
      <c r="J1698" s="57"/>
      <c r="K1698" s="57"/>
      <c r="L1698" s="25"/>
      <c r="M1698" s="25"/>
      <c r="N1698" s="25"/>
      <c r="O1698" s="25"/>
      <c r="P1698" s="25"/>
      <c r="Q1698" s="26"/>
      <c r="R1698" s="27"/>
      <c r="S1698" s="27"/>
      <c r="T1698" s="27"/>
      <c r="U1698" s="28"/>
      <c r="V1698" s="29"/>
      <c r="W1698" s="30"/>
    </row>
    <row r="1699" spans="1:23" customFormat="1" ht="15.6" hidden="1" customHeight="1">
      <c r="A1699" s="33"/>
      <c r="B1699" s="32" t="s">
        <v>542</v>
      </c>
      <c r="C1699" s="892">
        <v>1600</v>
      </c>
      <c r="D1699" s="892"/>
      <c r="E1699" s="36" t="s">
        <v>303</v>
      </c>
      <c r="F1699" s="888">
        <f>C1698</f>
        <v>0.9</v>
      </c>
      <c r="G1699" s="888"/>
      <c r="H1699" s="36" t="s">
        <v>296</v>
      </c>
      <c r="I1699" s="892">
        <f>ROUND(C1699/F1699,0)</f>
        <v>1778</v>
      </c>
      <c r="J1699" s="892"/>
      <c r="K1699" t="s">
        <v>543</v>
      </c>
      <c r="L1699" s="25"/>
      <c r="M1699" s="25"/>
      <c r="N1699" s="25"/>
      <c r="O1699" s="25"/>
      <c r="P1699" s="25"/>
      <c r="Q1699" s="26"/>
      <c r="R1699" s="27"/>
      <c r="S1699" s="27"/>
      <c r="T1699" s="27"/>
      <c r="U1699" s="28"/>
      <c r="V1699" s="29"/>
      <c r="W1699" s="30"/>
    </row>
    <row r="1700" spans="1:23" customFormat="1" ht="15.6" hidden="1" customHeight="1">
      <c r="A1700" s="33"/>
      <c r="B1700" s="32" t="s">
        <v>544</v>
      </c>
      <c r="C1700" s="25" t="s">
        <v>545</v>
      </c>
      <c r="D1700" s="25"/>
      <c r="E1700" s="36"/>
      <c r="F1700" s="935">
        <f>I1699</f>
        <v>1778</v>
      </c>
      <c r="G1700" s="935"/>
      <c r="H1700" s="36" t="s">
        <v>546</v>
      </c>
      <c r="I1700" s="25" t="s">
        <v>547</v>
      </c>
      <c r="J1700" s="25"/>
      <c r="L1700" s="25"/>
      <c r="M1700" s="25"/>
      <c r="N1700" s="25"/>
      <c r="O1700" s="25"/>
      <c r="P1700" s="25"/>
      <c r="Q1700" s="26"/>
      <c r="R1700" s="27"/>
      <c r="S1700" s="27"/>
      <c r="T1700" s="27"/>
      <c r="U1700" s="28"/>
      <c r="V1700" s="29"/>
      <c r="W1700" s="30"/>
    </row>
    <row r="1701" spans="1:23" customFormat="1" ht="15.6" hidden="1" customHeight="1">
      <c r="A1701" s="33"/>
      <c r="B1701" s="32" t="s">
        <v>446</v>
      </c>
      <c r="C1701" s="25" t="s">
        <v>548</v>
      </c>
      <c r="D1701" s="25"/>
      <c r="E1701" s="36"/>
      <c r="I1701" s="25"/>
      <c r="J1701" s="25"/>
      <c r="L1701" s="25"/>
      <c r="M1701" s="25"/>
      <c r="N1701" s="25"/>
      <c r="O1701" s="25"/>
      <c r="P1701" s="25"/>
      <c r="Q1701" s="26"/>
      <c r="R1701" s="27"/>
      <c r="S1701" s="27"/>
      <c r="T1701" s="27"/>
      <c r="U1701" s="28"/>
      <c r="V1701" s="29"/>
      <c r="W1701" s="30"/>
    </row>
    <row r="1702" spans="1:23" customFormat="1" ht="15.6" hidden="1" customHeight="1">
      <c r="A1702" s="33"/>
      <c r="B1702" s="125" t="str">
        <f>D1695*100&amp;" ="</f>
        <v>13 =</v>
      </c>
      <c r="C1702" s="64" t="str">
        <f>"( "&amp;F1700&amp;" "&amp;H1700&amp;" "&amp;I1700&amp;" ) / Ws × 100"</f>
        <v>( 1778 - Ws ) / Ws × 100</v>
      </c>
      <c r="D1702" s="25"/>
      <c r="E1702" s="36"/>
      <c r="H1702" s="36"/>
      <c r="I1702" s="25"/>
      <c r="J1702" s="25"/>
      <c r="L1702" s="25"/>
      <c r="M1702" s="25"/>
      <c r="N1702" s="25"/>
      <c r="O1702" s="25"/>
      <c r="P1702" s="25"/>
      <c r="Q1702" s="26"/>
      <c r="R1702" s="27"/>
      <c r="S1702" s="27"/>
      <c r="T1702" s="27"/>
      <c r="U1702" s="28"/>
      <c r="V1702" s="29"/>
      <c r="W1702" s="30"/>
    </row>
    <row r="1703" spans="1:23" customFormat="1" ht="15.6" hidden="1" customHeight="1">
      <c r="A1703" s="33"/>
      <c r="B1703" s="32" t="s">
        <v>549</v>
      </c>
      <c r="C1703" s="892">
        <f>ROUND(I1699/(D1695+1),0)</f>
        <v>1573</v>
      </c>
      <c r="D1703" s="892"/>
      <c r="E1703" s="36"/>
      <c r="H1703" s="36"/>
      <c r="I1703" s="25"/>
      <c r="J1703" s="25"/>
      <c r="L1703" s="25"/>
      <c r="M1703" s="25"/>
      <c r="N1703" s="25"/>
      <c r="O1703" s="25"/>
      <c r="P1703" s="25"/>
      <c r="Q1703" s="26"/>
      <c r="R1703" s="27"/>
      <c r="S1703" s="27"/>
      <c r="T1703" s="27"/>
      <c r="U1703" s="28"/>
      <c r="V1703" s="29"/>
      <c r="W1703" s="30"/>
    </row>
    <row r="1704" spans="1:23" customFormat="1" ht="15.6" hidden="1" customHeight="1">
      <c r="A1704" s="33"/>
      <c r="B1704" s="32" t="s">
        <v>550</v>
      </c>
      <c r="C1704" s="25" t="s">
        <v>551</v>
      </c>
      <c r="D1704" s="25"/>
      <c r="E1704" s="36"/>
      <c r="H1704" s="954">
        <f>ROUND(J1697*C1703,2)</f>
        <v>78.650000000000006</v>
      </c>
      <c r="I1704" s="954"/>
      <c r="J1704" s="25"/>
      <c r="L1704" s="25"/>
      <c r="M1704" s="25"/>
      <c r="N1704" s="25"/>
      <c r="O1704" s="25"/>
      <c r="P1704" s="25"/>
      <c r="Q1704" s="26"/>
      <c r="R1704" s="27"/>
      <c r="S1704" s="27"/>
      <c r="T1704" s="27"/>
      <c r="U1704" s="28"/>
      <c r="V1704" s="29"/>
      <c r="W1704" s="30"/>
    </row>
    <row r="1705" spans="1:23" customFormat="1" ht="15.6" hidden="1" customHeight="1">
      <c r="A1705" s="33"/>
      <c r="B1705" s="125" t="s">
        <v>552</v>
      </c>
      <c r="C1705" s="889">
        <f>K1706</f>
        <v>40</v>
      </c>
      <c r="D1705" s="889"/>
      <c r="E1705" s="58" t="s">
        <v>408</v>
      </c>
      <c r="F1705" s="954">
        <f>J1709</f>
        <v>14</v>
      </c>
      <c r="G1705" s="954"/>
      <c r="H1705" s="36" t="s">
        <v>296</v>
      </c>
      <c r="I1705" s="889">
        <f>C1705+F1705</f>
        <v>54</v>
      </c>
      <c r="J1705" s="889"/>
      <c r="K1705" t="s">
        <v>532</v>
      </c>
      <c r="L1705" s="25"/>
      <c r="M1705" s="25"/>
      <c r="N1705" s="25"/>
      <c r="O1705" s="25"/>
      <c r="P1705" s="25"/>
      <c r="Q1705" s="26"/>
      <c r="R1705" s="27"/>
      <c r="S1705" s="27"/>
      <c r="T1705" s="27"/>
      <c r="U1705" s="28"/>
      <c r="V1705" s="29"/>
      <c r="W1705" s="30"/>
    </row>
    <row r="1706" spans="1:23" customFormat="1" ht="15.6" hidden="1" customHeight="1">
      <c r="A1706" s="33"/>
      <c r="B1706" s="32" t="s">
        <v>553</v>
      </c>
      <c r="C1706">
        <f>F1707</f>
        <v>5</v>
      </c>
      <c r="D1706" s="58" t="s">
        <v>408</v>
      </c>
      <c r="E1706" s="58">
        <f>L1707</f>
        <v>10</v>
      </c>
      <c r="F1706" s="58" t="s">
        <v>408</v>
      </c>
      <c r="G1706">
        <f>F1708</f>
        <v>20</v>
      </c>
      <c r="H1706" s="58" t="s">
        <v>408</v>
      </c>
      <c r="I1706">
        <f>L1708</f>
        <v>5</v>
      </c>
      <c r="J1706" s="58" t="s">
        <v>296</v>
      </c>
      <c r="K1706" s="901">
        <f>SUM(C1706:I1706)</f>
        <v>40</v>
      </c>
      <c r="L1706" s="901"/>
      <c r="M1706" t="s">
        <v>532</v>
      </c>
      <c r="P1706" s="25"/>
      <c r="Q1706" s="26"/>
      <c r="R1706" s="27"/>
      <c r="S1706" s="27"/>
      <c r="T1706" s="27"/>
      <c r="U1706" s="28"/>
      <c r="V1706" s="29"/>
      <c r="W1706" s="30"/>
    </row>
    <row r="1707" spans="1:23" customFormat="1" ht="15.6" hidden="1" customHeight="1">
      <c r="A1707" s="33"/>
      <c r="B1707" s="32"/>
      <c r="E1707" s="32" t="s">
        <v>554</v>
      </c>
      <c r="F1707">
        <v>5</v>
      </c>
      <c r="G1707" t="s">
        <v>532</v>
      </c>
      <c r="K1707" s="32" t="s">
        <v>555</v>
      </c>
      <c r="L1707">
        <v>10</v>
      </c>
      <c r="M1707" t="s">
        <v>532</v>
      </c>
      <c r="P1707" s="25"/>
      <c r="Q1707" s="26"/>
      <c r="R1707" s="27"/>
      <c r="S1707" s="27"/>
      <c r="T1707" s="27"/>
      <c r="U1707" s="28"/>
      <c r="V1707" s="29"/>
      <c r="W1707" s="30"/>
    </row>
    <row r="1708" spans="1:23" customFormat="1" ht="15.6" hidden="1" customHeight="1">
      <c r="A1708" s="33"/>
      <c r="B1708" s="32"/>
      <c r="D1708" s="25"/>
      <c r="E1708" s="32" t="s">
        <v>556</v>
      </c>
      <c r="F1708">
        <v>20</v>
      </c>
      <c r="G1708" s="25" t="s">
        <v>532</v>
      </c>
      <c r="H1708" s="25"/>
      <c r="J1708" s="25"/>
      <c r="K1708" s="32" t="s">
        <v>557</v>
      </c>
      <c r="L1708">
        <v>5</v>
      </c>
      <c r="M1708" s="25" t="s">
        <v>532</v>
      </c>
      <c r="N1708" s="25"/>
      <c r="O1708" s="25"/>
      <c r="P1708" s="25"/>
      <c r="Q1708" s="26"/>
      <c r="R1708" s="27"/>
      <c r="S1708" s="27"/>
      <c r="T1708" s="27"/>
      <c r="U1708" s="28"/>
      <c r="V1708" s="29"/>
      <c r="W1708" s="30"/>
    </row>
    <row r="1709" spans="1:23" customFormat="1" ht="15.6" hidden="1" customHeight="1">
      <c r="A1709" s="33"/>
      <c r="B1709" s="32" t="s">
        <v>558</v>
      </c>
      <c r="C1709" s="25" t="str">
        <f>"("&amp;N1710&amp;" / "&amp;D1710&amp;" + "&amp;N1710&amp;" / "&amp;I1710&amp;") × 60 ="</f>
        <v>(2 / 15 + 2 / 20) × 60 =</v>
      </c>
      <c r="D1709" s="25"/>
      <c r="E1709" s="25"/>
      <c r="H1709" s="25"/>
      <c r="J1709" s="887">
        <f>ROUND((N1710/D1710+N1710/I1710)*60,2)</f>
        <v>14</v>
      </c>
      <c r="K1709" s="887"/>
      <c r="N1709" s="25"/>
      <c r="O1709" s="25"/>
      <c r="P1709" s="25"/>
      <c r="Q1709" s="26"/>
      <c r="R1709" s="27"/>
      <c r="S1709" s="27"/>
      <c r="T1709" s="27"/>
      <c r="U1709" s="28"/>
      <c r="V1709" s="29"/>
      <c r="W1709" s="30"/>
    </row>
    <row r="1710" spans="1:23" customFormat="1" ht="15.6" hidden="1" customHeight="1">
      <c r="A1710" s="33"/>
      <c r="B1710" s="32"/>
      <c r="C1710" t="s">
        <v>559</v>
      </c>
      <c r="D1710">
        <f>INDEX($X$33:$Z$45, MATCH(C1711,$X$33:$X$45,), MATCH(C1710,$X$33:$Z$33,))</f>
        <v>15</v>
      </c>
      <c r="E1710" s="25" t="s">
        <v>444</v>
      </c>
      <c r="F1710" s="25"/>
      <c r="G1710" s="70"/>
      <c r="H1710" t="s">
        <v>266</v>
      </c>
      <c r="I1710">
        <f>INDEX($X$33:$Z$45, MATCH(C1711,$X$33:$X$45,), MATCH(H1710,$X$33:$Z$33,))</f>
        <v>20</v>
      </c>
      <c r="J1710" s="25" t="s">
        <v>444</v>
      </c>
      <c r="L1710" s="25"/>
      <c r="M1710" t="s">
        <v>298</v>
      </c>
      <c r="N1710" s="25">
        <v>2</v>
      </c>
      <c r="O1710" s="25" t="s">
        <v>560</v>
      </c>
      <c r="P1710" s="25"/>
      <c r="Q1710" s="26"/>
      <c r="R1710" s="27"/>
      <c r="S1710" s="27"/>
      <c r="T1710" s="27"/>
      <c r="U1710" s="28"/>
      <c r="V1710" s="29"/>
      <c r="W1710" s="30"/>
    </row>
    <row r="1711" spans="1:23" customFormat="1" ht="15.6" hidden="1" customHeight="1">
      <c r="A1711" s="33"/>
      <c r="B1711" s="32"/>
      <c r="C1711" s="952" t="s">
        <v>276</v>
      </c>
      <c r="D1711" s="952"/>
      <c r="E1711" s="952"/>
      <c r="F1711" s="952"/>
      <c r="G1711" s="952"/>
      <c r="H1711" s="952"/>
      <c r="I1711" s="952"/>
      <c r="J1711" s="952"/>
      <c r="K1711" s="952"/>
      <c r="L1711" s="952"/>
      <c r="M1711" s="952"/>
      <c r="N1711" s="952"/>
      <c r="O1711" s="952"/>
      <c r="P1711" s="953"/>
      <c r="Q1711" s="26"/>
      <c r="R1711" s="27"/>
      <c r="S1711" s="27"/>
      <c r="T1711" s="27"/>
      <c r="U1711" s="28"/>
      <c r="V1711" s="29"/>
      <c r="W1711" s="30"/>
    </row>
    <row r="1712" spans="1:23" customFormat="1" ht="15.6" hidden="1" customHeight="1">
      <c r="A1712" s="33"/>
      <c r="B1712" s="32" t="s">
        <v>561</v>
      </c>
      <c r="C1712" t="str">
        <f>"60 × "&amp;F1694&amp;" × 1 × "&amp;C1698&amp;" / "&amp;I1705&amp;" ="</f>
        <v>60 × 5500 × 1 × 0.9 / 54 =</v>
      </c>
      <c r="K1712" s="887">
        <f>ROUND(60*F1694*1*C1698/I1705,2)</f>
        <v>5500</v>
      </c>
      <c r="L1712" s="887"/>
      <c r="M1712" s="887"/>
      <c r="Q1712" s="26"/>
      <c r="R1712" s="27"/>
      <c r="S1712" s="27"/>
      <c r="T1712" s="27"/>
      <c r="U1712" s="28"/>
      <c r="V1712" s="29"/>
      <c r="W1712" s="30"/>
    </row>
    <row r="1713" spans="1:32" customFormat="1" ht="15.6" hidden="1" customHeight="1">
      <c r="A1713" s="33"/>
      <c r="B1713" s="25" t="s">
        <v>450</v>
      </c>
      <c r="C1713" t="str">
        <f>K1712&amp;" / "&amp;H1704 &amp;" ="</f>
        <v>5500 / 78.65 =</v>
      </c>
      <c r="H1713" s="887">
        <f>ROUND(K1712/H1704,2)</f>
        <v>69.930000000000007</v>
      </c>
      <c r="I1713" s="887"/>
      <c r="J1713" s="25" t="s">
        <v>478</v>
      </c>
      <c r="Q1713" s="26"/>
      <c r="R1713" s="27"/>
      <c r="S1713" s="27"/>
      <c r="T1713" s="27"/>
      <c r="U1713" s="28"/>
      <c r="V1713" s="29"/>
      <c r="W1713" s="30"/>
    </row>
    <row r="1714" spans="1:32" customFormat="1" ht="15.6" hidden="1" customHeight="1">
      <c r="A1714" s="33"/>
      <c r="B1714" s="25"/>
      <c r="Q1714" s="26"/>
      <c r="R1714" s="27"/>
      <c r="S1714" s="27"/>
      <c r="T1714" s="27"/>
      <c r="U1714" s="28"/>
      <c r="V1714" s="29"/>
      <c r="W1714" s="30"/>
    </row>
    <row r="1715" spans="1:32" customFormat="1" ht="15.6" hidden="1" customHeight="1">
      <c r="A1715" s="33"/>
      <c r="B1715" s="25"/>
      <c r="D1715" s="25"/>
      <c r="F1715" s="50" t="s">
        <v>562</v>
      </c>
      <c r="G1715" s="897">
        <v>0.1</v>
      </c>
      <c r="H1715" s="897"/>
      <c r="I1715" t="s">
        <v>563</v>
      </c>
      <c r="Q1715" s="26"/>
      <c r="R1715" s="27"/>
      <c r="S1715" s="27"/>
      <c r="T1715" s="27"/>
      <c r="U1715" s="28"/>
      <c r="V1715" s="29"/>
      <c r="W1715" s="30"/>
    </row>
    <row r="1716" spans="1:32" customFormat="1" ht="15.6" hidden="1" customHeight="1">
      <c r="A1716" s="33"/>
      <c r="B1716" s="25" t="s">
        <v>206</v>
      </c>
      <c r="C1716" s="25"/>
      <c r="D1716" s="25"/>
      <c r="E1716" s="950">
        <v>16108</v>
      </c>
      <c r="F1716" s="950"/>
      <c r="G1716" s="950"/>
      <c r="H1716" s="36" t="s">
        <v>303</v>
      </c>
      <c r="I1716" s="887">
        <f>H1713</f>
        <v>69.930000000000007</v>
      </c>
      <c r="J1716" s="887"/>
      <c r="K1716" t="s">
        <v>228</v>
      </c>
      <c r="L1716" s="896">
        <f>G1715</f>
        <v>0.1</v>
      </c>
      <c r="M1716" s="896"/>
      <c r="N1716" t="s">
        <v>228</v>
      </c>
      <c r="O1716" s="897" t="e">
        <f>1+#REF!</f>
        <v>#REF!</v>
      </c>
      <c r="P1716" s="897"/>
      <c r="Q1716" s="26"/>
      <c r="R1716" s="27" t="e">
        <f>ROUND(E1716/I1716*L1716*O1716,1)</f>
        <v>#REF!</v>
      </c>
      <c r="S1716" s="27"/>
      <c r="T1716" s="27"/>
      <c r="U1716" s="28"/>
      <c r="V1716" s="29"/>
      <c r="W1716" s="30"/>
    </row>
    <row r="1717" spans="1:32" customFormat="1" ht="15.6" hidden="1" customHeight="1">
      <c r="A1717" s="33"/>
      <c r="B1717" s="25" t="s">
        <v>15</v>
      </c>
      <c r="C1717" s="25"/>
      <c r="D1717" s="25"/>
      <c r="E1717" s="950">
        <v>33064</v>
      </c>
      <c r="F1717" s="950"/>
      <c r="G1717" s="950"/>
      <c r="H1717" s="36" t="s">
        <v>303</v>
      </c>
      <c r="I1717" s="887">
        <f>I1716</f>
        <v>69.930000000000007</v>
      </c>
      <c r="J1717" s="887"/>
      <c r="K1717" t="s">
        <v>228</v>
      </c>
      <c r="L1717" s="896">
        <f>L1716</f>
        <v>0.1</v>
      </c>
      <c r="M1717" s="896"/>
      <c r="N1717" t="s">
        <v>228</v>
      </c>
      <c r="O1717" s="897" t="e">
        <f>1+#REF!</f>
        <v>#REF!</v>
      </c>
      <c r="P1717" s="897"/>
      <c r="Q1717" s="26" t="e">
        <f>SUM(R1716:V1718)</f>
        <v>#REF!</v>
      </c>
      <c r="R1717" s="27"/>
      <c r="S1717" s="27"/>
      <c r="T1717" s="27" t="e">
        <f>ROUND(E1717/I1717*L1717*O1717,1)</f>
        <v>#REF!</v>
      </c>
      <c r="U1717" s="28"/>
      <c r="V1717" s="29"/>
      <c r="W1717" s="30"/>
    </row>
    <row r="1718" spans="1:32" customFormat="1" ht="15.6" hidden="1" customHeight="1">
      <c r="A1718" s="33"/>
      <c r="B1718" s="25" t="s">
        <v>207</v>
      </c>
      <c r="C1718" s="25"/>
      <c r="D1718" s="25"/>
      <c r="E1718" s="950">
        <v>8735</v>
      </c>
      <c r="F1718" s="950"/>
      <c r="G1718" s="950"/>
      <c r="H1718" s="36" t="s">
        <v>303</v>
      </c>
      <c r="I1718" s="887">
        <f>I1717</f>
        <v>69.930000000000007</v>
      </c>
      <c r="J1718" s="887"/>
      <c r="K1718" t="s">
        <v>228</v>
      </c>
      <c r="L1718" s="896">
        <f>L1717</f>
        <v>0.1</v>
      </c>
      <c r="M1718" s="896"/>
      <c r="N1718" t="s">
        <v>228</v>
      </c>
      <c r="O1718" s="897" t="e">
        <f>1+#REF!</f>
        <v>#REF!</v>
      </c>
      <c r="P1718" s="897"/>
      <c r="Q1718" s="26"/>
      <c r="R1718" s="27"/>
      <c r="S1718" s="27"/>
      <c r="T1718" s="27"/>
      <c r="U1718" s="28"/>
      <c r="V1718" s="29" t="e">
        <f>ROUND(E1718/I1718*L1718*O1718,1)</f>
        <v>#REF!</v>
      </c>
      <c r="W1718" s="30"/>
    </row>
    <row r="1719" spans="1:32" customFormat="1" ht="15.6" hidden="1" customHeight="1">
      <c r="A1719" s="33"/>
      <c r="B1719" s="25"/>
      <c r="Q1719" s="26"/>
      <c r="R1719" s="27"/>
      <c r="S1719" s="27"/>
      <c r="T1719" s="27"/>
      <c r="U1719" s="28"/>
      <c r="V1719" s="29"/>
      <c r="W1719" s="30"/>
    </row>
    <row r="1720" spans="1:32" customFormat="1" ht="15.6" hidden="1" customHeight="1" thickBot="1">
      <c r="A1720" s="54"/>
      <c r="B1720" s="44"/>
      <c r="C1720" s="63"/>
      <c r="D1720" s="63"/>
      <c r="E1720" s="63"/>
      <c r="F1720" s="63"/>
      <c r="G1720" s="63"/>
      <c r="H1720" s="63"/>
      <c r="I1720" s="63"/>
      <c r="J1720" s="63"/>
      <c r="K1720" s="63"/>
      <c r="L1720" s="63"/>
      <c r="M1720" s="63"/>
      <c r="N1720" s="63"/>
      <c r="O1720" s="63"/>
      <c r="P1720" s="63"/>
      <c r="Q1720" s="45"/>
      <c r="R1720" s="46"/>
      <c r="S1720" s="46"/>
      <c r="T1720" s="46"/>
      <c r="U1720" s="47"/>
      <c r="V1720" s="48"/>
      <c r="W1720" s="30"/>
    </row>
    <row r="1721" spans="1:32" customFormat="1" ht="15.6" hidden="1" customHeight="1">
      <c r="A1721" s="10" t="s">
        <v>205</v>
      </c>
      <c r="B1721" s="11"/>
      <c r="C1721" s="11"/>
      <c r="D1721" s="11"/>
      <c r="E1721" s="11"/>
      <c r="F1721" s="11"/>
      <c r="G1721" s="11"/>
      <c r="H1721" s="11"/>
      <c r="I1721" s="11"/>
      <c r="J1721" s="11"/>
      <c r="K1721" s="11"/>
      <c r="L1721" s="11"/>
      <c r="M1721" s="11"/>
      <c r="N1721" s="11"/>
      <c r="O1721" s="11"/>
      <c r="P1721" s="11"/>
      <c r="Q1721" s="12" t="s">
        <v>20</v>
      </c>
      <c r="R1721" s="13" t="s">
        <v>206</v>
      </c>
      <c r="S1721" s="13"/>
      <c r="T1721" s="13" t="s">
        <v>15</v>
      </c>
      <c r="U1721" s="14"/>
      <c r="V1721" s="15" t="s">
        <v>207</v>
      </c>
      <c r="W1721" s="16"/>
    </row>
    <row r="1722" spans="1:32" customFormat="1" ht="15.6" hidden="1" customHeight="1" thickBot="1">
      <c r="A1722" s="18" t="s">
        <v>211</v>
      </c>
      <c r="C1722" t="s">
        <v>515</v>
      </c>
      <c r="H1722" t="s">
        <v>516</v>
      </c>
      <c r="N1722" s="890" t="s">
        <v>475</v>
      </c>
      <c r="O1722" s="890"/>
      <c r="P1722" t="s">
        <v>215</v>
      </c>
      <c r="Q1722" s="145"/>
      <c r="R1722" s="146"/>
      <c r="S1722" s="146"/>
      <c r="T1722" s="146"/>
      <c r="U1722" s="147"/>
      <c r="V1722" s="148"/>
      <c r="W1722" s="30"/>
    </row>
    <row r="1723" spans="1:32" customFormat="1" ht="15.6" hidden="1" customHeight="1" thickTop="1">
      <c r="A1723" s="33"/>
      <c r="B1723" s="25"/>
      <c r="C1723" s="25"/>
      <c r="D1723" s="25"/>
      <c r="E1723" s="25"/>
      <c r="F1723" s="25"/>
      <c r="G1723" s="25"/>
      <c r="H1723" s="25"/>
      <c r="I1723" s="25"/>
      <c r="J1723" s="25"/>
      <c r="K1723" s="25"/>
      <c r="L1723" s="25"/>
      <c r="M1723" s="25"/>
      <c r="N1723" s="25"/>
      <c r="O1723" s="25"/>
      <c r="P1723" s="25"/>
      <c r="Q1723" s="26"/>
      <c r="R1723" s="27"/>
      <c r="S1723" s="27"/>
      <c r="T1723" s="27"/>
      <c r="U1723" s="28"/>
      <c r="V1723" s="29"/>
      <c r="W1723" s="30"/>
    </row>
    <row r="1724" spans="1:32" customFormat="1" ht="15.6" hidden="1" customHeight="1">
      <c r="A1724" s="33" t="s">
        <v>382</v>
      </c>
      <c r="B1724" s="25" t="s">
        <v>440</v>
      </c>
      <c r="Q1724" s="26"/>
      <c r="R1724" s="27"/>
      <c r="S1724" s="27"/>
      <c r="T1724" s="27"/>
      <c r="U1724" s="28"/>
      <c r="V1724" s="29"/>
      <c r="W1724" s="30"/>
      <c r="X1724" t="s">
        <v>465</v>
      </c>
    </row>
    <row r="1725" spans="1:32" customFormat="1" ht="15.6" hidden="1" customHeight="1">
      <c r="A1725" s="33"/>
      <c r="B1725" s="32" t="s">
        <v>433</v>
      </c>
      <c r="C1725" t="s">
        <v>465</v>
      </c>
      <c r="J1725" s="889">
        <v>2.5</v>
      </c>
      <c r="K1725" s="889"/>
      <c r="L1725" t="s">
        <v>310</v>
      </c>
      <c r="Q1725" s="26"/>
      <c r="R1725" s="27"/>
      <c r="S1725" s="27"/>
      <c r="T1725" s="27"/>
      <c r="U1725" s="28"/>
      <c r="V1725" s="29"/>
      <c r="W1725" s="30"/>
      <c r="X1725" t="s">
        <v>320</v>
      </c>
      <c r="Y1725" t="s">
        <v>564</v>
      </c>
      <c r="Z1725" t="s">
        <v>565</v>
      </c>
      <c r="AA1725" t="s">
        <v>566</v>
      </c>
      <c r="AC1725" t="s">
        <v>567</v>
      </c>
      <c r="AD1725" t="s">
        <v>251</v>
      </c>
      <c r="AE1725" t="s">
        <v>252</v>
      </c>
      <c r="AF1725" t="s">
        <v>253</v>
      </c>
    </row>
    <row r="1726" spans="1:32" customFormat="1" ht="15.6" hidden="1" customHeight="1">
      <c r="A1726" s="33"/>
      <c r="B1726" s="25"/>
      <c r="C1726" s="50" t="s">
        <v>443</v>
      </c>
      <c r="D1726" s="888">
        <f>VLOOKUP(J1725,X1725:AA1729,2,0)</f>
        <v>1</v>
      </c>
      <c r="E1726" s="888"/>
      <c r="F1726" t="s">
        <v>529</v>
      </c>
      <c r="H1726" s="25"/>
      <c r="I1726" s="25"/>
      <c r="J1726" s="50" t="s">
        <v>446</v>
      </c>
      <c r="K1726" s="888">
        <f>VLOOKUP(J1725,X1725:AA1729,3,0)</f>
        <v>0.7</v>
      </c>
      <c r="L1726" s="888"/>
      <c r="M1726" t="s">
        <v>325</v>
      </c>
      <c r="Q1726" s="26"/>
      <c r="R1726" s="27"/>
      <c r="S1726" s="27"/>
      <c r="T1726" s="27"/>
      <c r="U1726" s="28"/>
      <c r="V1726" s="29"/>
      <c r="W1726" s="30"/>
      <c r="X1726" s="60">
        <v>2.5</v>
      </c>
      <c r="Y1726" s="60">
        <v>1</v>
      </c>
      <c r="Z1726" s="60">
        <v>0.7</v>
      </c>
      <c r="AA1726">
        <v>6</v>
      </c>
      <c r="AC1726" t="s">
        <v>568</v>
      </c>
      <c r="AD1726">
        <v>0.8</v>
      </c>
      <c r="AE1726">
        <v>0.6</v>
      </c>
      <c r="AF1726">
        <v>0.4</v>
      </c>
    </row>
    <row r="1727" spans="1:32" customFormat="1" ht="15.6" hidden="1" customHeight="1">
      <c r="A1727" s="33"/>
      <c r="B1727" s="25"/>
      <c r="C1727" s="50" t="s">
        <v>445</v>
      </c>
      <c r="D1727" s="888">
        <f>HLOOKUP(F1727,AC1725:AF1726,2,0)</f>
        <v>0.6</v>
      </c>
      <c r="E1727" s="888"/>
      <c r="F1727" s="889" t="s">
        <v>252</v>
      </c>
      <c r="G1727" s="889"/>
      <c r="H1727" s="25"/>
      <c r="I1727" s="25"/>
      <c r="J1727" s="50" t="s">
        <v>449</v>
      </c>
      <c r="K1727" s="888">
        <f>VLOOKUP(J1725,X1725:AA1729,4,0)</f>
        <v>6</v>
      </c>
      <c r="L1727" s="888"/>
      <c r="M1727" t="s">
        <v>418</v>
      </c>
      <c r="Q1727" s="26"/>
      <c r="R1727" s="27"/>
      <c r="S1727" s="27"/>
      <c r="T1727" s="27"/>
      <c r="U1727" s="28"/>
      <c r="V1727" s="29"/>
      <c r="W1727" s="30"/>
      <c r="X1727" s="60">
        <v>4.4000000000000004</v>
      </c>
      <c r="Y1727" s="60">
        <v>1</v>
      </c>
      <c r="Z1727" s="60">
        <v>0.8</v>
      </c>
      <c r="AA1727">
        <v>6</v>
      </c>
    </row>
    <row r="1728" spans="1:32" customFormat="1" ht="15.6" hidden="1" customHeight="1">
      <c r="A1728" s="33"/>
      <c r="B1728" s="25"/>
      <c r="C1728" s="50" t="s">
        <v>453</v>
      </c>
      <c r="D1728" s="25" t="str">
        <f>"1,000 × "&amp;D1726&amp;" × "&amp;K1726&amp;" × "&amp;D1727&amp;" ÷ "&amp;K1727&amp;" ="</f>
        <v>1,000 × 1 × 0.7 × 0.6 ÷ 6 =</v>
      </c>
      <c r="E1728" s="25"/>
      <c r="F1728" s="25"/>
      <c r="G1728" s="25"/>
      <c r="H1728" s="25"/>
      <c r="I1728" s="25"/>
      <c r="J1728" s="25"/>
      <c r="L1728" s="889">
        <f>ROUND(1000*D1726*K1726*D1727/K1727,2)</f>
        <v>70</v>
      </c>
      <c r="M1728" s="889"/>
      <c r="N1728" s="25" t="s">
        <v>478</v>
      </c>
      <c r="O1728" s="25"/>
      <c r="P1728" s="25"/>
      <c r="Q1728" s="26"/>
      <c r="R1728" s="27"/>
      <c r="S1728" s="27"/>
      <c r="T1728" s="27"/>
      <c r="U1728" s="28"/>
      <c r="V1728" s="29"/>
      <c r="W1728" s="30"/>
      <c r="X1728" s="60">
        <v>6</v>
      </c>
      <c r="Y1728" s="60">
        <v>3</v>
      </c>
      <c r="Z1728" s="60">
        <v>1.5</v>
      </c>
      <c r="AA1728">
        <v>6</v>
      </c>
    </row>
    <row r="1729" spans="1:32" customFormat="1" ht="15.6" hidden="1" customHeight="1">
      <c r="A1729" s="33"/>
      <c r="B1729" s="25"/>
      <c r="C1729" s="25"/>
      <c r="D1729" s="25"/>
      <c r="E1729" s="25"/>
      <c r="F1729" s="25"/>
      <c r="G1729" s="25"/>
      <c r="H1729" s="25"/>
      <c r="I1729" s="25"/>
      <c r="J1729" s="25"/>
      <c r="K1729" s="25"/>
      <c r="N1729" s="25"/>
      <c r="O1729" s="25"/>
      <c r="P1729" s="25"/>
      <c r="Q1729" s="26"/>
      <c r="R1729" s="27"/>
      <c r="S1729" s="27"/>
      <c r="T1729" s="27"/>
      <c r="U1729" s="28"/>
      <c r="V1729" s="29"/>
      <c r="W1729" s="30"/>
      <c r="X1729" s="60">
        <v>10</v>
      </c>
      <c r="Y1729" s="60">
        <v>4</v>
      </c>
      <c r="Z1729" s="60">
        <v>1.9</v>
      </c>
      <c r="AA1729">
        <v>6</v>
      </c>
    </row>
    <row r="1730" spans="1:32" customFormat="1" ht="15.6" hidden="1" customHeight="1">
      <c r="A1730" s="33"/>
      <c r="B1730" s="25" t="s">
        <v>206</v>
      </c>
      <c r="C1730" s="25"/>
      <c r="D1730" s="25"/>
      <c r="E1730" s="894">
        <v>3462</v>
      </c>
      <c r="F1730" s="894"/>
      <c r="G1730" s="894"/>
      <c r="H1730" s="36" t="s">
        <v>303</v>
      </c>
      <c r="I1730" s="887">
        <f>L1728</f>
        <v>70</v>
      </c>
      <c r="J1730" s="887"/>
      <c r="K1730" t="s">
        <v>228</v>
      </c>
      <c r="L1730" s="897" t="e">
        <f>1+#REF!</f>
        <v>#REF!</v>
      </c>
      <c r="M1730" s="897"/>
      <c r="N1730" s="17"/>
      <c r="O1730" s="17"/>
      <c r="P1730" s="52"/>
      <c r="Q1730" s="26"/>
      <c r="R1730" s="27" t="e">
        <f>ROUND(E1730/I1730*L1730,1)</f>
        <v>#REF!</v>
      </c>
      <c r="S1730" s="27"/>
      <c r="T1730" s="27"/>
      <c r="U1730" s="28"/>
      <c r="V1730" s="29"/>
      <c r="W1730" s="30"/>
    </row>
    <row r="1731" spans="1:32" customFormat="1" ht="15.6" hidden="1" customHeight="1">
      <c r="A1731" s="33"/>
      <c r="B1731" s="25" t="s">
        <v>15</v>
      </c>
      <c r="C1731" s="25"/>
      <c r="D1731" s="25"/>
      <c r="E1731" s="894">
        <v>38972</v>
      </c>
      <c r="F1731" s="894"/>
      <c r="G1731" s="894"/>
      <c r="H1731" s="36" t="s">
        <v>303</v>
      </c>
      <c r="I1731" s="887">
        <f>I1730</f>
        <v>70</v>
      </c>
      <c r="J1731" s="887"/>
      <c r="K1731" t="s">
        <v>228</v>
      </c>
      <c r="L1731" s="897" t="e">
        <f>1+#REF!</f>
        <v>#REF!</v>
      </c>
      <c r="M1731" s="897"/>
      <c r="N1731" s="17"/>
      <c r="O1731" s="17"/>
      <c r="P1731" s="52"/>
      <c r="Q1731" s="26" t="e">
        <f>INT(SUM(R1730:V1732))</f>
        <v>#REF!</v>
      </c>
      <c r="R1731" s="27"/>
      <c r="S1731" s="27"/>
      <c r="T1731" s="27" t="e">
        <f>ROUND(E1731/I1731*L1731,1)</f>
        <v>#REF!</v>
      </c>
      <c r="U1731" s="28"/>
      <c r="V1731" s="29"/>
      <c r="W1731" s="30"/>
    </row>
    <row r="1732" spans="1:32" customFormat="1" ht="15.6" hidden="1" customHeight="1">
      <c r="A1732" s="33"/>
      <c r="B1732" s="25" t="s">
        <v>207</v>
      </c>
      <c r="C1732" s="25"/>
      <c r="D1732" s="25"/>
      <c r="E1732" s="894">
        <v>4431</v>
      </c>
      <c r="F1732" s="894"/>
      <c r="G1732" s="894"/>
      <c r="H1732" s="36" t="s">
        <v>303</v>
      </c>
      <c r="I1732" s="887">
        <f>I1731</f>
        <v>70</v>
      </c>
      <c r="J1732" s="887"/>
      <c r="K1732" t="s">
        <v>228</v>
      </c>
      <c r="L1732" s="897" t="e">
        <f>1+#REF!</f>
        <v>#REF!</v>
      </c>
      <c r="M1732" s="897"/>
      <c r="N1732" s="17"/>
      <c r="O1732" s="17"/>
      <c r="P1732" s="52"/>
      <c r="Q1732" s="26"/>
      <c r="R1732" s="27"/>
      <c r="S1732" s="27"/>
      <c r="T1732" s="27"/>
      <c r="U1732" s="28"/>
      <c r="V1732" s="29" t="e">
        <f>ROUND(E1732/I1732*L1732,1)</f>
        <v>#REF!</v>
      </c>
      <c r="W1732" s="30"/>
    </row>
    <row r="1733" spans="1:32" customFormat="1" ht="15.6" hidden="1" customHeight="1">
      <c r="A1733" s="33"/>
      <c r="B1733" s="25"/>
      <c r="C1733" s="25"/>
      <c r="D1733" s="25"/>
      <c r="E1733" s="144"/>
      <c r="F1733" s="144"/>
      <c r="G1733" s="144"/>
      <c r="H1733" s="36"/>
      <c r="P1733" s="25"/>
      <c r="Q1733" s="26"/>
      <c r="R1733" s="27"/>
      <c r="S1733" s="27"/>
      <c r="T1733" s="27"/>
      <c r="U1733" s="28"/>
      <c r="V1733" s="29"/>
      <c r="W1733" s="30"/>
      <c r="X1733" t="s">
        <v>569</v>
      </c>
    </row>
    <row r="1734" spans="1:32" customFormat="1" ht="15.6" hidden="1" customHeight="1">
      <c r="A1734" s="33"/>
      <c r="B1734" s="32" t="s">
        <v>436</v>
      </c>
      <c r="C1734" t="s">
        <v>569</v>
      </c>
      <c r="J1734" s="891" t="s">
        <v>570</v>
      </c>
      <c r="K1734" s="891"/>
      <c r="L1734" s="891"/>
      <c r="M1734" t="s">
        <v>310</v>
      </c>
      <c r="Q1734" s="26"/>
      <c r="R1734" s="27"/>
      <c r="S1734" s="27"/>
      <c r="T1734" s="27"/>
      <c r="U1734" s="28"/>
      <c r="V1734" s="29"/>
      <c r="W1734" s="30"/>
      <c r="X1734" t="s">
        <v>320</v>
      </c>
      <c r="Y1734" t="s">
        <v>564</v>
      </c>
      <c r="Z1734" t="s">
        <v>565</v>
      </c>
      <c r="AA1734" t="s">
        <v>566</v>
      </c>
      <c r="AC1734" t="s">
        <v>567</v>
      </c>
      <c r="AD1734" t="s">
        <v>251</v>
      </c>
      <c r="AE1734" t="s">
        <v>252</v>
      </c>
      <c r="AF1734" t="s">
        <v>253</v>
      </c>
    </row>
    <row r="1735" spans="1:32" customFormat="1" ht="15.6" hidden="1" customHeight="1">
      <c r="A1735" s="33"/>
      <c r="B1735" s="25"/>
      <c r="C1735" s="50" t="s">
        <v>443</v>
      </c>
      <c r="D1735" s="888">
        <f>VLOOKUP(J1734,X1734:AA1737,2,1)</f>
        <v>2.5</v>
      </c>
      <c r="E1735" s="888"/>
      <c r="F1735" t="s">
        <v>529</v>
      </c>
      <c r="H1735" s="25"/>
      <c r="I1735" s="25"/>
      <c r="J1735" s="50" t="s">
        <v>446</v>
      </c>
      <c r="K1735" s="888">
        <f>VLOOKUP(J1734,X1734:AA1737,3,1)</f>
        <v>1.8</v>
      </c>
      <c r="L1735" s="888"/>
      <c r="M1735" t="s">
        <v>325</v>
      </c>
      <c r="Q1735" s="26"/>
      <c r="R1735" s="27"/>
      <c r="S1735" s="27"/>
      <c r="T1735" s="27"/>
      <c r="U1735" s="28"/>
      <c r="V1735" s="29"/>
      <c r="W1735" s="30"/>
      <c r="X1735" s="60" t="s">
        <v>571</v>
      </c>
      <c r="Y1735" s="60">
        <v>2.5</v>
      </c>
      <c r="Z1735" s="60">
        <v>1.4</v>
      </c>
      <c r="AA1735">
        <v>4</v>
      </c>
      <c r="AC1735" t="s">
        <v>568</v>
      </c>
      <c r="AD1735">
        <v>0.8</v>
      </c>
      <c r="AE1735">
        <v>0.6</v>
      </c>
      <c r="AF1735">
        <v>0.4</v>
      </c>
    </row>
    <row r="1736" spans="1:32" customFormat="1" ht="15.6" hidden="1" customHeight="1">
      <c r="A1736" s="33"/>
      <c r="B1736" s="25"/>
      <c r="C1736" s="50" t="s">
        <v>445</v>
      </c>
      <c r="D1736" s="888">
        <f>HLOOKUP(F1736,AC1734:AF1735,2,0)</f>
        <v>0.6</v>
      </c>
      <c r="E1736" s="888"/>
      <c r="F1736" s="889" t="s">
        <v>252</v>
      </c>
      <c r="G1736" s="889"/>
      <c r="H1736" s="25"/>
      <c r="I1736" s="25"/>
      <c r="J1736" s="50" t="s">
        <v>449</v>
      </c>
      <c r="K1736" s="888">
        <f>VLOOKUP(J1734,X1734:AA1737,4,1)</f>
        <v>4</v>
      </c>
      <c r="L1736" s="888"/>
      <c r="M1736" t="s">
        <v>418</v>
      </c>
      <c r="Q1736" s="26"/>
      <c r="R1736" s="27"/>
      <c r="S1736" s="27"/>
      <c r="T1736" s="27"/>
      <c r="U1736" s="28"/>
      <c r="V1736" s="29"/>
      <c r="W1736" s="30"/>
      <c r="X1736" s="60" t="s">
        <v>570</v>
      </c>
      <c r="Y1736" s="60">
        <v>2.5</v>
      </c>
      <c r="Z1736" s="60">
        <v>1.8</v>
      </c>
      <c r="AA1736">
        <v>4</v>
      </c>
    </row>
    <row r="1737" spans="1:32" customFormat="1" ht="15.6" hidden="1" customHeight="1">
      <c r="A1737" s="33"/>
      <c r="B1737" s="25"/>
      <c r="C1737" s="50" t="s">
        <v>453</v>
      </c>
      <c r="D1737" s="25" t="str">
        <f>"1,000 × "&amp;D1735&amp;" × "&amp;K1735&amp;" × "&amp;D1736&amp;" ÷ "&amp;K1736&amp;" ="</f>
        <v>1,000 × 2.5 × 1.8 × 0.6 ÷ 4 =</v>
      </c>
      <c r="E1737" s="25"/>
      <c r="F1737" s="25"/>
      <c r="G1737" s="25"/>
      <c r="H1737" s="25"/>
      <c r="I1737" s="25"/>
      <c r="J1737" s="25"/>
      <c r="L1737" s="889">
        <f>ROUND(1000*D1735*K1735*D1736/K1736,2)</f>
        <v>675</v>
      </c>
      <c r="M1737" s="889"/>
      <c r="N1737" s="25" t="s">
        <v>478</v>
      </c>
      <c r="O1737" s="25"/>
      <c r="P1737" s="25"/>
      <c r="Q1737" s="26"/>
      <c r="R1737" s="27"/>
      <c r="S1737" s="27"/>
      <c r="T1737" s="27"/>
      <c r="U1737" s="28"/>
      <c r="V1737" s="29"/>
      <c r="W1737" s="30"/>
      <c r="X1737" s="60" t="s">
        <v>572</v>
      </c>
      <c r="Y1737" s="60">
        <v>2.5</v>
      </c>
      <c r="Z1737" s="60">
        <v>2</v>
      </c>
      <c r="AA1737">
        <v>4</v>
      </c>
    </row>
    <row r="1738" spans="1:32" customFormat="1" ht="15.6" hidden="1" customHeight="1">
      <c r="A1738" s="33"/>
      <c r="B1738" s="25"/>
      <c r="C1738" s="25"/>
      <c r="D1738" s="25"/>
      <c r="E1738" s="25"/>
      <c r="F1738" s="25"/>
      <c r="G1738" s="25"/>
      <c r="H1738" s="25"/>
      <c r="I1738" s="25"/>
      <c r="J1738" s="25"/>
      <c r="K1738" s="25"/>
      <c r="N1738" s="25"/>
      <c r="O1738" s="25"/>
      <c r="P1738" s="25"/>
      <c r="Q1738" s="26"/>
      <c r="R1738" s="27"/>
      <c r="S1738" s="27"/>
      <c r="T1738" s="27"/>
      <c r="U1738" s="28"/>
      <c r="V1738" s="29"/>
      <c r="W1738" s="30"/>
    </row>
    <row r="1739" spans="1:32" customFormat="1" ht="15.6" hidden="1" customHeight="1">
      <c r="A1739" s="33"/>
      <c r="B1739" s="25" t="s">
        <v>206</v>
      </c>
      <c r="C1739" s="25"/>
      <c r="D1739" s="25"/>
      <c r="E1739" s="894">
        <v>13110</v>
      </c>
      <c r="F1739" s="894"/>
      <c r="G1739" s="894"/>
      <c r="H1739" s="36" t="s">
        <v>303</v>
      </c>
      <c r="I1739" s="887">
        <f>L1737</f>
        <v>675</v>
      </c>
      <c r="J1739" s="887"/>
      <c r="K1739" t="s">
        <v>228</v>
      </c>
      <c r="L1739" s="897" t="e">
        <f>1+#REF!</f>
        <v>#REF!</v>
      </c>
      <c r="M1739" s="897"/>
      <c r="N1739" s="17"/>
      <c r="O1739" s="17"/>
      <c r="P1739" s="52"/>
      <c r="Q1739" s="26"/>
      <c r="R1739" s="27" t="e">
        <f>ROUND(E1739/I1739*L1739,1)</f>
        <v>#REF!</v>
      </c>
      <c r="S1739" s="27"/>
      <c r="T1739" s="27"/>
      <c r="U1739" s="28"/>
      <c r="V1739" s="29"/>
      <c r="W1739" s="30"/>
    </row>
    <row r="1740" spans="1:32" customFormat="1" ht="15.6" hidden="1" customHeight="1">
      <c r="A1740" s="33"/>
      <c r="B1740" s="25" t="s">
        <v>15</v>
      </c>
      <c r="C1740" s="25"/>
      <c r="D1740" s="25"/>
      <c r="E1740" s="894">
        <v>38972</v>
      </c>
      <c r="F1740" s="894"/>
      <c r="G1740" s="894"/>
      <c r="H1740" s="36" t="s">
        <v>303</v>
      </c>
      <c r="I1740" s="887">
        <f>I1739</f>
        <v>675</v>
      </c>
      <c r="J1740" s="887"/>
      <c r="K1740" t="s">
        <v>228</v>
      </c>
      <c r="L1740" s="897" t="e">
        <f>1+#REF!</f>
        <v>#REF!</v>
      </c>
      <c r="M1740" s="897"/>
      <c r="N1740" s="17"/>
      <c r="O1740" s="17"/>
      <c r="P1740" s="52"/>
      <c r="Q1740" s="26" t="e">
        <f>INT(SUM(R1739:V1741))</f>
        <v>#REF!</v>
      </c>
      <c r="R1740" s="27"/>
      <c r="S1740" s="27"/>
      <c r="T1740" s="27" t="e">
        <f>ROUND(E1740/I1740*L1740,1)</f>
        <v>#REF!</v>
      </c>
      <c r="U1740" s="28"/>
      <c r="V1740" s="29"/>
      <c r="W1740" s="30"/>
    </row>
    <row r="1741" spans="1:32" customFormat="1" ht="15.6" hidden="1" customHeight="1">
      <c r="A1741" s="33"/>
      <c r="B1741" s="25" t="s">
        <v>207</v>
      </c>
      <c r="C1741" s="25"/>
      <c r="D1741" s="25"/>
      <c r="E1741" s="894">
        <v>17687</v>
      </c>
      <c r="F1741" s="894"/>
      <c r="G1741" s="894"/>
      <c r="H1741" s="36" t="s">
        <v>303</v>
      </c>
      <c r="I1741" s="887">
        <f>I1740</f>
        <v>675</v>
      </c>
      <c r="J1741" s="887"/>
      <c r="K1741" t="s">
        <v>228</v>
      </c>
      <c r="L1741" s="897" t="e">
        <f>1+#REF!</f>
        <v>#REF!</v>
      </c>
      <c r="M1741" s="897"/>
      <c r="N1741" s="17"/>
      <c r="O1741" s="17"/>
      <c r="P1741" s="52"/>
      <c r="Q1741" s="26"/>
      <c r="R1741" s="27"/>
      <c r="S1741" s="27"/>
      <c r="T1741" s="27"/>
      <c r="U1741" s="28"/>
      <c r="V1741" s="29" t="e">
        <f>ROUND(E1741/I1741*L1741,1)</f>
        <v>#REF!</v>
      </c>
      <c r="W1741" s="30"/>
    </row>
    <row r="1742" spans="1:32" customFormat="1" ht="15.6" hidden="1" customHeight="1">
      <c r="A1742" s="33"/>
      <c r="B1742" s="25"/>
      <c r="C1742" s="25"/>
      <c r="D1742" s="25"/>
      <c r="E1742" s="25"/>
      <c r="F1742" s="25"/>
      <c r="G1742" s="25"/>
      <c r="H1742" s="25"/>
      <c r="I1742" s="25"/>
      <c r="J1742" s="25"/>
      <c r="K1742" s="25"/>
      <c r="L1742" s="25"/>
      <c r="M1742" s="25"/>
      <c r="N1742" s="25"/>
      <c r="O1742" s="25"/>
      <c r="P1742" s="25"/>
      <c r="Q1742" s="26"/>
      <c r="R1742" s="27"/>
      <c r="S1742" s="27"/>
      <c r="T1742" s="27"/>
      <c r="U1742" s="28"/>
      <c r="V1742" s="29"/>
      <c r="W1742" s="30"/>
    </row>
    <row r="1743" spans="1:32" customFormat="1" ht="15.6" hidden="1" customHeight="1">
      <c r="A1743" s="33"/>
      <c r="B1743" s="25"/>
      <c r="C1743" s="25"/>
      <c r="D1743" s="25"/>
      <c r="E1743" s="32"/>
      <c r="F1743" s="32"/>
      <c r="G1743" s="34"/>
      <c r="J1743" s="34"/>
      <c r="M1743" s="25"/>
      <c r="N1743" s="25"/>
      <c r="O1743" s="25"/>
      <c r="P1743" s="25"/>
      <c r="Q1743" s="26"/>
      <c r="R1743" s="27"/>
      <c r="S1743" s="27"/>
      <c r="T1743" s="27"/>
      <c r="U1743" s="28"/>
      <c r="V1743" s="29"/>
      <c r="W1743" s="30"/>
    </row>
    <row r="1744" spans="1:32" customFormat="1" ht="15.6" hidden="1" customHeight="1">
      <c r="A1744" s="33"/>
      <c r="B1744" s="25"/>
      <c r="C1744" s="25"/>
      <c r="D1744" s="25"/>
      <c r="E1744" s="32"/>
      <c r="F1744" s="32"/>
      <c r="G1744" s="34"/>
      <c r="J1744" s="34"/>
      <c r="M1744" s="25"/>
      <c r="N1744" s="25"/>
      <c r="O1744" s="25"/>
      <c r="P1744" s="25"/>
      <c r="Q1744" s="26"/>
      <c r="R1744" s="27"/>
      <c r="S1744" s="27"/>
      <c r="T1744" s="27"/>
      <c r="U1744" s="28"/>
      <c r="V1744" s="29"/>
      <c r="W1744" s="30"/>
    </row>
    <row r="1745" spans="1:23" customFormat="1" ht="15.6" hidden="1" customHeight="1">
      <c r="A1745" s="33"/>
      <c r="B1745" s="25"/>
      <c r="C1745" s="25"/>
      <c r="D1745" s="25"/>
      <c r="E1745" s="32"/>
      <c r="F1745" s="32"/>
      <c r="G1745" s="34"/>
      <c r="N1745" s="25"/>
      <c r="O1745" s="25"/>
      <c r="P1745" s="25"/>
      <c r="Q1745" s="26"/>
      <c r="R1745" s="27"/>
      <c r="S1745" s="27"/>
      <c r="T1745" s="27"/>
      <c r="U1745" s="28"/>
      <c r="V1745" s="29"/>
      <c r="W1745" s="30"/>
    </row>
    <row r="1746" spans="1:23" customFormat="1" ht="15.6" hidden="1" customHeight="1">
      <c r="A1746" s="33"/>
      <c r="B1746" s="25"/>
      <c r="C1746" s="25"/>
      <c r="D1746" s="25"/>
      <c r="E1746" s="32"/>
      <c r="F1746" s="32"/>
      <c r="G1746" s="34"/>
      <c r="N1746" s="25"/>
      <c r="O1746" s="25"/>
      <c r="P1746" s="25"/>
      <c r="Q1746" s="26"/>
      <c r="R1746" s="27"/>
      <c r="S1746" s="27"/>
      <c r="T1746" s="27"/>
      <c r="U1746" s="28"/>
      <c r="V1746" s="29"/>
      <c r="W1746" s="30"/>
    </row>
    <row r="1747" spans="1:23" customFormat="1" ht="15.6" hidden="1" customHeight="1">
      <c r="A1747" s="33"/>
      <c r="B1747" s="25"/>
      <c r="C1747" s="25"/>
      <c r="D1747" s="25"/>
      <c r="E1747" s="32"/>
      <c r="F1747" s="32"/>
      <c r="G1747" s="34"/>
      <c r="J1747" s="34"/>
      <c r="M1747" s="25"/>
      <c r="N1747" s="25"/>
      <c r="O1747" s="25"/>
      <c r="P1747" s="25"/>
      <c r="Q1747" s="26"/>
      <c r="R1747" s="27"/>
      <c r="S1747" s="27"/>
      <c r="T1747" s="27"/>
      <c r="U1747" s="28"/>
      <c r="V1747" s="29"/>
      <c r="W1747" s="30"/>
    </row>
    <row r="1748" spans="1:23" customFormat="1" ht="15.6" hidden="1" customHeight="1">
      <c r="A1748" s="33"/>
      <c r="B1748" s="25"/>
      <c r="C1748" s="25"/>
      <c r="D1748" s="25"/>
      <c r="E1748" s="32"/>
      <c r="F1748" s="32"/>
      <c r="G1748" s="34"/>
      <c r="J1748" s="34"/>
      <c r="M1748" s="25"/>
      <c r="N1748" s="25"/>
      <c r="O1748" s="25"/>
      <c r="P1748" s="25"/>
      <c r="Q1748" s="26"/>
      <c r="R1748" s="27"/>
      <c r="S1748" s="27"/>
      <c r="T1748" s="27"/>
      <c r="U1748" s="28"/>
      <c r="V1748" s="29"/>
      <c r="W1748" s="30"/>
    </row>
    <row r="1749" spans="1:23" customFormat="1" ht="15.6" hidden="1" customHeight="1">
      <c r="A1749" s="33"/>
      <c r="B1749" s="25"/>
      <c r="C1749" s="25"/>
      <c r="D1749" s="25"/>
      <c r="E1749" s="32"/>
      <c r="F1749" s="32"/>
      <c r="G1749" s="34"/>
      <c r="J1749" s="34"/>
      <c r="M1749" s="25"/>
      <c r="N1749" s="25"/>
      <c r="O1749" s="25"/>
      <c r="P1749" s="25"/>
      <c r="Q1749" s="26"/>
      <c r="R1749" s="27"/>
      <c r="S1749" s="27"/>
      <c r="T1749" s="27"/>
      <c r="U1749" s="28"/>
      <c r="V1749" s="29"/>
      <c r="W1749" s="30"/>
    </row>
    <row r="1750" spans="1:23" customFormat="1" ht="15.6" hidden="1" customHeight="1">
      <c r="A1750" s="33"/>
      <c r="B1750" s="25"/>
      <c r="C1750" s="25"/>
      <c r="D1750" s="25"/>
      <c r="E1750" s="32"/>
      <c r="F1750" s="32"/>
      <c r="G1750" s="34"/>
      <c r="J1750" s="34"/>
      <c r="M1750" s="25"/>
      <c r="N1750" s="25"/>
      <c r="O1750" s="25"/>
      <c r="P1750" s="25"/>
      <c r="Q1750" s="26"/>
      <c r="R1750" s="27"/>
      <c r="S1750" s="27"/>
      <c r="T1750" s="27"/>
      <c r="U1750" s="28"/>
      <c r="V1750" s="29"/>
      <c r="W1750" s="30"/>
    </row>
    <row r="1751" spans="1:23" customFormat="1" ht="15.6" hidden="1" customHeight="1">
      <c r="A1751" s="33"/>
      <c r="B1751" s="25"/>
      <c r="C1751" s="25"/>
      <c r="D1751" s="25"/>
      <c r="E1751" s="32"/>
      <c r="F1751" s="32"/>
      <c r="G1751" s="34"/>
      <c r="J1751" s="34"/>
      <c r="M1751" s="25"/>
      <c r="N1751" s="25"/>
      <c r="O1751" s="25"/>
      <c r="P1751" s="25"/>
      <c r="Q1751" s="26"/>
      <c r="R1751" s="27"/>
      <c r="S1751" s="27"/>
      <c r="T1751" s="27"/>
      <c r="U1751" s="28"/>
      <c r="V1751" s="29"/>
      <c r="W1751" s="30"/>
    </row>
    <row r="1752" spans="1:23" customFormat="1" ht="15.6" hidden="1" customHeight="1">
      <c r="A1752" s="33"/>
      <c r="B1752" s="25"/>
      <c r="C1752" s="25"/>
      <c r="D1752" s="25"/>
      <c r="E1752" s="32"/>
      <c r="F1752" s="32"/>
      <c r="G1752" s="34"/>
      <c r="J1752" s="34"/>
      <c r="M1752" s="25"/>
      <c r="N1752" s="25"/>
      <c r="O1752" s="25"/>
      <c r="P1752" s="25"/>
      <c r="Q1752" s="26"/>
      <c r="R1752" s="27"/>
      <c r="S1752" s="27"/>
      <c r="T1752" s="27"/>
      <c r="U1752" s="28"/>
      <c r="V1752" s="29"/>
      <c r="W1752" s="30"/>
    </row>
    <row r="1753" spans="1:23" customFormat="1" ht="15.6" hidden="1" customHeight="1">
      <c r="A1753" s="33"/>
      <c r="B1753" s="25"/>
      <c r="C1753" s="25"/>
      <c r="D1753" s="25"/>
      <c r="E1753" s="32"/>
      <c r="F1753" s="32"/>
      <c r="G1753" s="34"/>
      <c r="J1753" s="34"/>
      <c r="M1753" s="25"/>
      <c r="N1753" s="25"/>
      <c r="O1753" s="25"/>
      <c r="P1753" s="25"/>
      <c r="Q1753" s="26"/>
      <c r="R1753" s="27"/>
      <c r="S1753" s="27"/>
      <c r="T1753" s="27"/>
      <c r="U1753" s="28"/>
      <c r="V1753" s="29"/>
      <c r="W1753" s="30"/>
    </row>
    <row r="1754" spans="1:23" customFormat="1" ht="15.6" hidden="1" customHeight="1">
      <c r="A1754" s="33"/>
      <c r="B1754" s="25"/>
      <c r="C1754" s="25"/>
      <c r="D1754" s="25"/>
      <c r="E1754" s="32"/>
      <c r="F1754" s="32"/>
      <c r="G1754" s="34"/>
      <c r="J1754" s="34"/>
      <c r="M1754" s="25"/>
      <c r="N1754" s="25"/>
      <c r="O1754" s="25"/>
      <c r="P1754" s="25"/>
      <c r="Q1754" s="26"/>
      <c r="R1754" s="27"/>
      <c r="S1754" s="27"/>
      <c r="T1754" s="27"/>
      <c r="U1754" s="28"/>
      <c r="V1754" s="29"/>
      <c r="W1754" s="30"/>
    </row>
    <row r="1755" spans="1:23" customFormat="1" ht="15.6" hidden="1" customHeight="1">
      <c r="A1755" s="33"/>
      <c r="B1755" s="25"/>
      <c r="C1755" s="25"/>
      <c r="D1755" s="25"/>
      <c r="E1755" s="32"/>
      <c r="F1755" s="32"/>
      <c r="G1755" s="34"/>
      <c r="J1755" s="34"/>
      <c r="M1755" s="25"/>
      <c r="N1755" s="25"/>
      <c r="O1755" s="25"/>
      <c r="P1755" s="25"/>
      <c r="Q1755" s="26"/>
      <c r="R1755" s="27"/>
      <c r="S1755" s="27"/>
      <c r="T1755" s="27"/>
      <c r="U1755" s="28"/>
      <c r="V1755" s="29"/>
      <c r="W1755" s="30"/>
    </row>
    <row r="1756" spans="1:23" customFormat="1" ht="15.6" hidden="1" customHeight="1">
      <c r="A1756" s="33"/>
      <c r="B1756" s="25"/>
      <c r="C1756" s="25"/>
      <c r="D1756" s="25"/>
      <c r="E1756" s="32"/>
      <c r="F1756" s="32"/>
      <c r="G1756" s="34"/>
      <c r="J1756" s="34"/>
      <c r="M1756" s="25"/>
      <c r="N1756" s="25"/>
      <c r="O1756" s="25"/>
      <c r="P1756" s="25"/>
      <c r="Q1756" s="26"/>
      <c r="R1756" s="27"/>
      <c r="S1756" s="27"/>
      <c r="T1756" s="27"/>
      <c r="U1756" s="28"/>
      <c r="V1756" s="29"/>
      <c r="W1756" s="30"/>
    </row>
    <row r="1757" spans="1:23" customFormat="1" ht="15.6" hidden="1" customHeight="1">
      <c r="A1757" s="33"/>
      <c r="B1757" s="25"/>
      <c r="C1757" s="25"/>
      <c r="D1757" s="25"/>
      <c r="E1757" s="32"/>
      <c r="F1757" s="32"/>
      <c r="G1757" s="34"/>
      <c r="J1757" s="34"/>
      <c r="M1757" s="25"/>
      <c r="N1757" s="25"/>
      <c r="O1757" s="25"/>
      <c r="P1757" s="25"/>
      <c r="Q1757" s="26"/>
      <c r="R1757" s="27"/>
      <c r="S1757" s="27"/>
      <c r="T1757" s="27"/>
      <c r="U1757" s="28"/>
      <c r="V1757" s="29"/>
      <c r="W1757" s="30"/>
    </row>
    <row r="1758" spans="1:23" customFormat="1" ht="15.6" hidden="1" customHeight="1">
      <c r="A1758" s="33"/>
      <c r="B1758" s="25"/>
      <c r="C1758" s="25"/>
      <c r="D1758" s="25"/>
      <c r="E1758" s="32"/>
      <c r="F1758" s="32"/>
      <c r="G1758" s="34"/>
      <c r="J1758" s="34"/>
      <c r="M1758" s="25"/>
      <c r="N1758" s="25"/>
      <c r="O1758" s="25"/>
      <c r="P1758" s="25"/>
      <c r="Q1758" s="26"/>
      <c r="R1758" s="27"/>
      <c r="S1758" s="27"/>
      <c r="T1758" s="27"/>
      <c r="U1758" s="28"/>
      <c r="V1758" s="29"/>
      <c r="W1758" s="30"/>
    </row>
    <row r="1759" spans="1:23" customFormat="1" ht="15.6" hidden="1" customHeight="1">
      <c r="A1759" s="33"/>
      <c r="B1759" s="25"/>
      <c r="C1759" s="25"/>
      <c r="D1759" s="25"/>
      <c r="E1759" s="32"/>
      <c r="F1759" s="32"/>
      <c r="G1759" s="34"/>
      <c r="J1759" s="34"/>
      <c r="M1759" s="25"/>
      <c r="N1759" s="25"/>
      <c r="O1759" s="25"/>
      <c r="P1759" s="25"/>
      <c r="Q1759" s="26"/>
      <c r="R1759" s="27"/>
      <c r="S1759" s="27"/>
      <c r="T1759" s="27"/>
      <c r="U1759" s="28"/>
      <c r="V1759" s="29"/>
      <c r="W1759" s="30"/>
    </row>
    <row r="1760" spans="1:23" customFormat="1" ht="15.6" hidden="1" customHeight="1">
      <c r="A1760" s="33"/>
      <c r="B1760" s="25"/>
      <c r="C1760" s="25"/>
      <c r="D1760" s="25"/>
      <c r="E1760" s="32"/>
      <c r="F1760" s="32"/>
      <c r="G1760" s="34"/>
      <c r="J1760" s="34"/>
      <c r="M1760" s="25"/>
      <c r="N1760" s="25"/>
      <c r="O1760" s="25"/>
      <c r="P1760" s="25"/>
      <c r="Q1760" s="26"/>
      <c r="R1760" s="27"/>
      <c r="S1760" s="27"/>
      <c r="T1760" s="27"/>
      <c r="U1760" s="28"/>
      <c r="V1760" s="29"/>
      <c r="W1760" s="30"/>
    </row>
    <row r="1761" spans="1:31" customFormat="1" ht="15.6" hidden="1" customHeight="1">
      <c r="A1761" s="33"/>
      <c r="B1761" s="25"/>
      <c r="C1761" s="25"/>
      <c r="D1761" s="25"/>
      <c r="E1761" s="32"/>
      <c r="F1761" s="32"/>
      <c r="G1761" s="34"/>
      <c r="J1761" s="34"/>
      <c r="M1761" s="25"/>
      <c r="N1761" s="25"/>
      <c r="O1761" s="25"/>
      <c r="P1761" s="25"/>
      <c r="Q1761" s="26"/>
      <c r="R1761" s="27"/>
      <c r="S1761" s="27"/>
      <c r="T1761" s="27"/>
      <c r="U1761" s="28"/>
      <c r="V1761" s="29"/>
      <c r="W1761" s="30"/>
    </row>
    <row r="1762" spans="1:31" customFormat="1" ht="15.6" hidden="1" customHeight="1">
      <c r="A1762" s="33"/>
      <c r="B1762" s="25"/>
      <c r="C1762" s="25"/>
      <c r="D1762" s="25"/>
      <c r="E1762" s="32"/>
      <c r="F1762" s="32"/>
      <c r="G1762" s="34"/>
      <c r="J1762" s="34"/>
      <c r="M1762" s="25"/>
      <c r="N1762" s="25"/>
      <c r="O1762" s="25"/>
      <c r="P1762" s="25"/>
      <c r="Q1762" s="26"/>
      <c r="R1762" s="27"/>
      <c r="S1762" s="27"/>
      <c r="T1762" s="27"/>
      <c r="U1762" s="28"/>
      <c r="V1762" s="29"/>
      <c r="W1762" s="30"/>
    </row>
    <row r="1763" spans="1:31" customFormat="1" ht="15.6" hidden="1" customHeight="1">
      <c r="A1763" s="33"/>
      <c r="B1763" s="25"/>
      <c r="C1763" s="25"/>
      <c r="D1763" s="25"/>
      <c r="E1763" s="32"/>
      <c r="F1763" s="32"/>
      <c r="G1763" s="34"/>
      <c r="J1763" s="34"/>
      <c r="M1763" s="25"/>
      <c r="N1763" s="25"/>
      <c r="O1763" s="25"/>
      <c r="P1763" s="25"/>
      <c r="Q1763" s="26"/>
      <c r="R1763" s="27"/>
      <c r="S1763" s="27"/>
      <c r="T1763" s="27"/>
      <c r="U1763" s="28"/>
      <c r="V1763" s="29"/>
      <c r="W1763" s="30"/>
    </row>
    <row r="1764" spans="1:31" customFormat="1" ht="15.6" hidden="1" customHeight="1">
      <c r="A1764" s="33"/>
      <c r="B1764" s="25"/>
      <c r="C1764" s="25"/>
      <c r="D1764" s="25"/>
      <c r="E1764" s="32"/>
      <c r="F1764" s="32"/>
      <c r="G1764" s="34"/>
      <c r="J1764" s="34"/>
      <c r="M1764" s="25"/>
      <c r="N1764" s="25"/>
      <c r="O1764" s="25"/>
      <c r="P1764" s="25"/>
      <c r="Q1764" s="26"/>
      <c r="R1764" s="27"/>
      <c r="S1764" s="27"/>
      <c r="T1764" s="27"/>
      <c r="U1764" s="28"/>
      <c r="V1764" s="29"/>
      <c r="W1764" s="30"/>
    </row>
    <row r="1765" spans="1:31" ht="15.6" hidden="1" customHeight="1" thickBot="1">
      <c r="A1765" s="54"/>
      <c r="B1765" s="44"/>
      <c r="C1765" s="44"/>
      <c r="D1765" s="44"/>
      <c r="E1765" s="65"/>
      <c r="F1765" s="65"/>
      <c r="G1765" s="66"/>
      <c r="H1765" s="67"/>
      <c r="I1765" s="67"/>
      <c r="J1765" s="66"/>
      <c r="K1765" s="67"/>
      <c r="L1765" s="67"/>
      <c r="M1765" s="44"/>
      <c r="N1765" s="44"/>
      <c r="O1765" s="44"/>
      <c r="P1765" s="44"/>
      <c r="Q1765" s="45"/>
      <c r="R1765" s="46"/>
      <c r="S1765" s="46"/>
      <c r="T1765" s="46"/>
      <c r="U1765" s="47"/>
      <c r="V1765" s="48"/>
      <c r="X1765" s="31"/>
      <c r="Y1765" s="40"/>
      <c r="Z1765" s="40"/>
      <c r="AA1765" s="40"/>
      <c r="AB1765" s="40"/>
      <c r="AC1765"/>
      <c r="AD1765"/>
      <c r="AE1765"/>
    </row>
    <row r="1766" spans="1:31" customFormat="1" ht="15.6" hidden="1" customHeight="1">
      <c r="A1766" s="10" t="s">
        <v>205</v>
      </c>
      <c r="B1766" s="11"/>
      <c r="C1766" s="11"/>
      <c r="D1766" s="11"/>
      <c r="E1766" s="11"/>
      <c r="F1766" s="11"/>
      <c r="G1766" s="11"/>
      <c r="H1766" s="11"/>
      <c r="I1766" s="11"/>
      <c r="J1766" s="11"/>
      <c r="K1766" s="11"/>
      <c r="L1766" s="11"/>
      <c r="M1766" s="11"/>
      <c r="N1766" s="11"/>
      <c r="O1766" s="11"/>
      <c r="P1766" s="11"/>
      <c r="Q1766" s="12" t="s">
        <v>20</v>
      </c>
      <c r="R1766" s="13" t="s">
        <v>206</v>
      </c>
      <c r="S1766" s="13"/>
      <c r="T1766" s="13" t="s">
        <v>15</v>
      </c>
      <c r="U1766" s="14"/>
      <c r="V1766" s="15" t="s">
        <v>207</v>
      </c>
      <c r="W1766" s="16"/>
    </row>
    <row r="1767" spans="1:31" customFormat="1" ht="15.6" hidden="1" customHeight="1" thickBot="1">
      <c r="A1767" s="18" t="s">
        <v>211</v>
      </c>
      <c r="C1767" t="s">
        <v>573</v>
      </c>
      <c r="H1767" s="940" t="s">
        <v>574</v>
      </c>
      <c r="I1767" s="940"/>
      <c r="J1767" s="940"/>
      <c r="K1767" s="940"/>
      <c r="N1767" s="890" t="s">
        <v>214</v>
      </c>
      <c r="O1767" s="890"/>
      <c r="P1767" t="s">
        <v>215</v>
      </c>
      <c r="Q1767" s="19">
        <f>SUM(R1767,T1767,V1767)</f>
        <v>25085</v>
      </c>
      <c r="R1767" s="20">
        <f>INT(SUM(R1768:R1810))</f>
        <v>0</v>
      </c>
      <c r="S1767" s="20">
        <f>INT(SUM(S1768:S1810))</f>
        <v>0</v>
      </c>
      <c r="T1767" s="20">
        <f>INT(SUM(T1768:T1810))</f>
        <v>25085</v>
      </c>
      <c r="U1767" s="21">
        <f>INT(SUM(U1768:U1810))</f>
        <v>0</v>
      </c>
      <c r="V1767" s="22">
        <f>INT(SUM(V1768:V1810))</f>
        <v>0</v>
      </c>
      <c r="W1767" s="23"/>
    </row>
    <row r="1768" spans="1:31" customFormat="1" ht="15.6" hidden="1" customHeight="1" thickTop="1">
      <c r="A1768" s="24"/>
      <c r="B1768" s="25"/>
      <c r="C1768" s="25"/>
      <c r="D1768" s="25"/>
      <c r="E1768" s="25"/>
      <c r="F1768" s="25"/>
      <c r="G1768" s="25"/>
      <c r="H1768" s="25"/>
      <c r="I1768" s="25"/>
      <c r="J1768" s="25"/>
      <c r="K1768" s="25"/>
      <c r="L1768" s="25"/>
      <c r="M1768" s="25"/>
      <c r="N1768" s="25"/>
      <c r="O1768" s="25"/>
      <c r="P1768" s="25"/>
      <c r="Q1768" s="26"/>
      <c r="R1768" s="27"/>
      <c r="S1768" s="27"/>
      <c r="T1768" s="27"/>
      <c r="U1768" s="28"/>
      <c r="V1768" s="29"/>
      <c r="W1768" s="30"/>
      <c r="X1768" s="25"/>
      <c r="Y1768" s="25"/>
      <c r="Z1768" s="25"/>
      <c r="AA1768" s="25"/>
    </row>
    <row r="1769" spans="1:31" customFormat="1" ht="15.6" hidden="1" customHeight="1">
      <c r="A1769" s="33" t="s">
        <v>305</v>
      </c>
      <c r="B1769" s="25" t="s">
        <v>307</v>
      </c>
      <c r="C1769" s="25"/>
      <c r="D1769" s="25"/>
      <c r="E1769" s="25"/>
      <c r="F1769" s="25"/>
      <c r="G1769" s="25"/>
      <c r="H1769" s="25"/>
      <c r="I1769" s="25"/>
      <c r="J1769" s="25"/>
      <c r="K1769" s="25"/>
      <c r="L1769" s="25"/>
      <c r="M1769" s="25"/>
      <c r="N1769" s="25"/>
      <c r="O1769" s="25"/>
      <c r="P1769" s="25"/>
      <c r="Q1769" s="26"/>
      <c r="R1769" s="27"/>
      <c r="S1769" s="27"/>
      <c r="T1769" s="27"/>
      <c r="U1769" s="28"/>
      <c r="V1769" s="29"/>
      <c r="W1769" s="30"/>
      <c r="X1769" s="25"/>
      <c r="Y1769" s="134"/>
      <c r="Z1769" s="134"/>
    </row>
    <row r="1770" spans="1:31" customFormat="1" ht="15.6" hidden="1" customHeight="1">
      <c r="A1770" s="33"/>
      <c r="B1770" s="25" t="s">
        <v>199</v>
      </c>
      <c r="C1770" s="25"/>
      <c r="D1770" s="25"/>
      <c r="E1770" s="893">
        <v>125427</v>
      </c>
      <c r="F1770" s="893"/>
      <c r="G1770" s="893"/>
      <c r="H1770" s="34" t="s">
        <v>228</v>
      </c>
      <c r="I1770" s="945">
        <v>0.2</v>
      </c>
      <c r="J1770" s="945"/>
      <c r="K1770" t="s">
        <v>16</v>
      </c>
      <c r="Q1770" s="26">
        <f>SUM(R1770:V1770)</f>
        <v>25085.4</v>
      </c>
      <c r="R1770" s="27"/>
      <c r="S1770" s="27"/>
      <c r="T1770" s="27">
        <f>ROUND(I1770*E1770,1)</f>
        <v>25085.4</v>
      </c>
      <c r="U1770" s="28"/>
      <c r="V1770" s="29"/>
      <c r="W1770" s="30"/>
      <c r="X1770" s="25"/>
      <c r="Y1770" s="134"/>
      <c r="Z1770" s="134"/>
    </row>
    <row r="1771" spans="1:31" customFormat="1" ht="15.6" hidden="1" customHeight="1">
      <c r="A1771" s="33"/>
      <c r="B1771" s="25"/>
      <c r="C1771" s="25"/>
      <c r="D1771" s="25"/>
      <c r="Q1771" s="26"/>
      <c r="R1771" s="27"/>
      <c r="S1771" s="27"/>
      <c r="T1771" s="27"/>
      <c r="U1771" s="28"/>
      <c r="V1771" s="29"/>
      <c r="W1771" s="30"/>
      <c r="X1771" s="25"/>
      <c r="Y1771" s="134"/>
      <c r="Z1771" s="134"/>
    </row>
    <row r="1772" spans="1:31" customFormat="1" ht="15.6" hidden="1" customHeight="1">
      <c r="A1772" s="33"/>
      <c r="B1772" s="25"/>
      <c r="C1772" s="25"/>
      <c r="D1772" s="25"/>
      <c r="E1772" s="25"/>
      <c r="F1772" s="25"/>
      <c r="G1772" s="25"/>
      <c r="J1772" s="34"/>
      <c r="M1772" s="25"/>
      <c r="N1772" s="25"/>
      <c r="O1772" s="25"/>
      <c r="P1772" s="25"/>
      <c r="Q1772" s="26"/>
      <c r="R1772" s="27"/>
      <c r="S1772" s="27"/>
      <c r="T1772" s="27"/>
      <c r="U1772" s="28"/>
      <c r="V1772" s="29"/>
      <c r="W1772" s="30"/>
      <c r="X1772" s="25"/>
    </row>
    <row r="1773" spans="1:31" customFormat="1" ht="15.6" hidden="1" customHeight="1">
      <c r="A1773" s="33"/>
      <c r="B1773" s="25"/>
      <c r="C1773" s="25"/>
      <c r="D1773" s="25"/>
      <c r="E1773" s="25"/>
      <c r="F1773" s="25"/>
      <c r="G1773" s="25"/>
      <c r="J1773" s="34"/>
      <c r="N1773" s="25"/>
      <c r="O1773" s="25"/>
      <c r="P1773" s="25"/>
      <c r="Q1773" s="26"/>
      <c r="R1773" s="27"/>
      <c r="S1773" s="27"/>
      <c r="T1773" s="27"/>
      <c r="U1773" s="28"/>
      <c r="V1773" s="29"/>
      <c r="W1773" s="30"/>
      <c r="X1773" s="25"/>
    </row>
    <row r="1774" spans="1:31" customFormat="1" ht="15.6" hidden="1" customHeight="1">
      <c r="A1774" s="33"/>
      <c r="B1774" s="25"/>
      <c r="C1774" s="25"/>
      <c r="D1774" s="25"/>
      <c r="E1774" s="25"/>
      <c r="I1774" s="34"/>
      <c r="J1774" s="135"/>
      <c r="K1774" s="135"/>
      <c r="L1774" s="25"/>
      <c r="M1774" s="25"/>
      <c r="N1774" s="25"/>
      <c r="O1774" s="25"/>
      <c r="P1774" s="25"/>
      <c r="Q1774" s="26"/>
      <c r="R1774" s="27"/>
      <c r="S1774" s="27"/>
      <c r="T1774" s="27"/>
      <c r="U1774" s="28"/>
      <c r="V1774" s="29"/>
      <c r="W1774" s="30"/>
    </row>
    <row r="1775" spans="1:31" customFormat="1" ht="15.6" hidden="1" customHeight="1">
      <c r="A1775" s="33"/>
      <c r="B1775" s="25"/>
      <c r="C1775" s="25"/>
      <c r="D1775" s="25"/>
      <c r="E1775" s="25"/>
      <c r="F1775" s="25"/>
      <c r="G1775" s="25"/>
      <c r="J1775" s="34"/>
      <c r="M1775" s="25"/>
      <c r="N1775" s="25"/>
      <c r="O1775" s="25"/>
      <c r="P1775" s="25"/>
      <c r="Q1775" s="26"/>
      <c r="R1775" s="27"/>
      <c r="S1775" s="27"/>
      <c r="T1775" s="27"/>
      <c r="U1775" s="28"/>
      <c r="V1775" s="29"/>
      <c r="W1775" s="30"/>
    </row>
    <row r="1776" spans="1:31" customFormat="1" ht="15.6" hidden="1" customHeight="1">
      <c r="A1776" s="33"/>
      <c r="B1776" s="25"/>
      <c r="C1776" s="25"/>
      <c r="D1776" s="25"/>
      <c r="E1776" s="25"/>
      <c r="F1776" s="25"/>
      <c r="G1776" s="25"/>
      <c r="J1776" s="34"/>
      <c r="M1776" s="25"/>
      <c r="N1776" s="25"/>
      <c r="O1776" s="25"/>
      <c r="P1776" s="25"/>
      <c r="Q1776" s="26"/>
      <c r="R1776" s="27"/>
      <c r="S1776" s="27"/>
      <c r="T1776" s="27"/>
      <c r="U1776" s="28"/>
      <c r="V1776" s="29"/>
      <c r="W1776" s="30"/>
    </row>
    <row r="1777" spans="1:23" customFormat="1" ht="15.6" hidden="1" customHeight="1">
      <c r="A1777" s="33"/>
      <c r="B1777" s="25"/>
      <c r="C1777" s="25"/>
      <c r="D1777" s="25"/>
      <c r="E1777" s="25"/>
      <c r="F1777" s="25"/>
      <c r="G1777" s="25"/>
      <c r="J1777" s="34"/>
      <c r="M1777" s="25"/>
      <c r="N1777" s="25"/>
      <c r="O1777" s="25"/>
      <c r="P1777" s="25"/>
      <c r="Q1777" s="26"/>
      <c r="R1777" s="27"/>
      <c r="S1777" s="27"/>
      <c r="T1777" s="27"/>
      <c r="U1777" s="28"/>
      <c r="V1777" s="29"/>
      <c r="W1777" s="30"/>
    </row>
    <row r="1778" spans="1:23" customFormat="1" ht="15.6" hidden="1" customHeight="1">
      <c r="A1778" s="33"/>
      <c r="B1778" s="25"/>
      <c r="C1778" s="25"/>
      <c r="D1778" s="25"/>
      <c r="E1778" s="32"/>
      <c r="F1778" s="32"/>
      <c r="G1778" s="34"/>
      <c r="J1778" s="34"/>
      <c r="M1778" s="25"/>
      <c r="N1778" s="25"/>
      <c r="O1778" s="25"/>
      <c r="P1778" s="25"/>
      <c r="Q1778" s="26"/>
      <c r="R1778" s="27"/>
      <c r="S1778" s="27"/>
      <c r="T1778" s="27"/>
      <c r="U1778" s="28"/>
      <c r="V1778" s="29"/>
      <c r="W1778" s="30"/>
    </row>
    <row r="1779" spans="1:23" customFormat="1" ht="15.6" hidden="1" customHeight="1">
      <c r="A1779" s="33"/>
      <c r="B1779" s="25"/>
      <c r="C1779" s="25"/>
      <c r="D1779" s="25"/>
      <c r="E1779" s="32"/>
      <c r="F1779" s="32"/>
      <c r="G1779" s="34"/>
      <c r="J1779" s="34"/>
      <c r="M1779" s="25"/>
      <c r="N1779" s="25"/>
      <c r="O1779" s="25"/>
      <c r="P1779" s="25"/>
      <c r="Q1779" s="26"/>
      <c r="R1779" s="27"/>
      <c r="S1779" s="27"/>
      <c r="T1779" s="27"/>
      <c r="U1779" s="28"/>
      <c r="V1779" s="29"/>
      <c r="W1779" s="30"/>
    </row>
    <row r="1780" spans="1:23" customFormat="1" ht="15.6" hidden="1" customHeight="1">
      <c r="A1780" s="33"/>
      <c r="B1780" s="25"/>
      <c r="C1780" s="25"/>
      <c r="D1780" s="25"/>
      <c r="E1780" s="32"/>
      <c r="F1780" s="32"/>
      <c r="G1780" s="34"/>
      <c r="J1780" s="34"/>
      <c r="M1780" s="25"/>
      <c r="N1780" s="25"/>
      <c r="O1780" s="25"/>
      <c r="P1780" s="25"/>
      <c r="Q1780" s="26"/>
      <c r="R1780" s="27"/>
      <c r="S1780" s="27"/>
      <c r="T1780" s="27"/>
      <c r="U1780" s="28"/>
      <c r="V1780" s="29"/>
      <c r="W1780" s="30"/>
    </row>
    <row r="1781" spans="1:23" customFormat="1" ht="15.6" hidden="1" customHeight="1">
      <c r="A1781" s="33"/>
      <c r="B1781" s="25"/>
      <c r="C1781" s="25"/>
      <c r="D1781" s="25"/>
      <c r="E1781" s="32"/>
      <c r="F1781" s="32"/>
      <c r="G1781" s="34"/>
      <c r="J1781" s="34"/>
      <c r="M1781" s="25"/>
      <c r="N1781" s="25"/>
      <c r="O1781" s="25"/>
      <c r="P1781" s="25"/>
      <c r="Q1781" s="26"/>
      <c r="R1781" s="27"/>
      <c r="S1781" s="27"/>
      <c r="T1781" s="27"/>
      <c r="U1781" s="28"/>
      <c r="V1781" s="29"/>
      <c r="W1781" s="30"/>
    </row>
    <row r="1782" spans="1:23" customFormat="1" ht="15.6" hidden="1" customHeight="1">
      <c r="A1782" s="33"/>
      <c r="B1782" s="25"/>
      <c r="C1782" s="25"/>
      <c r="D1782" s="25"/>
      <c r="E1782" s="32"/>
      <c r="F1782" s="32"/>
      <c r="G1782" s="34"/>
      <c r="J1782" s="34"/>
      <c r="M1782" s="25"/>
      <c r="N1782" s="25"/>
      <c r="O1782" s="25"/>
      <c r="P1782" s="25"/>
      <c r="Q1782" s="26"/>
      <c r="R1782" s="27"/>
      <c r="S1782" s="27"/>
      <c r="T1782" s="27"/>
      <c r="U1782" s="28"/>
      <c r="V1782" s="29"/>
      <c r="W1782" s="30"/>
    </row>
    <row r="1783" spans="1:23" customFormat="1" ht="15.6" hidden="1" customHeight="1">
      <c r="A1783" s="33"/>
      <c r="B1783" s="25"/>
      <c r="C1783" s="25"/>
      <c r="D1783" s="25"/>
      <c r="E1783" s="32"/>
      <c r="F1783" s="32"/>
      <c r="G1783" s="34"/>
      <c r="J1783" s="34"/>
      <c r="M1783" s="25"/>
      <c r="N1783" s="25"/>
      <c r="O1783" s="25"/>
      <c r="P1783" s="25"/>
      <c r="Q1783" s="26"/>
      <c r="R1783" s="27"/>
      <c r="S1783" s="27"/>
      <c r="T1783" s="27"/>
      <c r="U1783" s="28"/>
      <c r="V1783" s="29"/>
      <c r="W1783" s="30"/>
    </row>
    <row r="1784" spans="1:23" customFormat="1" ht="15.6" hidden="1" customHeight="1">
      <c r="A1784" s="33"/>
      <c r="B1784" s="25"/>
      <c r="C1784" s="25"/>
      <c r="D1784" s="25"/>
      <c r="E1784" s="32"/>
      <c r="F1784" s="32"/>
      <c r="G1784" s="34"/>
      <c r="J1784" s="34"/>
      <c r="M1784" s="25"/>
      <c r="N1784" s="25"/>
      <c r="O1784" s="25"/>
      <c r="P1784" s="25"/>
      <c r="Q1784" s="26"/>
      <c r="R1784" s="27"/>
      <c r="S1784" s="27"/>
      <c r="T1784" s="27"/>
      <c r="U1784" s="28"/>
      <c r="V1784" s="29"/>
      <c r="W1784" s="30"/>
    </row>
    <row r="1785" spans="1:23" customFormat="1" ht="15.6" hidden="1" customHeight="1">
      <c r="A1785" s="33"/>
      <c r="B1785" s="25"/>
      <c r="C1785" s="25"/>
      <c r="D1785" s="25"/>
      <c r="E1785" s="32"/>
      <c r="F1785" s="32"/>
      <c r="G1785" s="34"/>
      <c r="J1785" s="34"/>
      <c r="M1785" s="25"/>
      <c r="N1785" s="25"/>
      <c r="O1785" s="25"/>
      <c r="P1785" s="25"/>
      <c r="Q1785" s="26"/>
      <c r="R1785" s="27"/>
      <c r="S1785" s="27"/>
      <c r="T1785" s="27"/>
      <c r="U1785" s="28"/>
      <c r="V1785" s="29"/>
      <c r="W1785" s="30"/>
    </row>
    <row r="1786" spans="1:23" customFormat="1" ht="15.6" hidden="1" customHeight="1">
      <c r="A1786" s="33"/>
      <c r="B1786" s="25"/>
      <c r="C1786" s="25"/>
      <c r="D1786" s="25"/>
      <c r="E1786" s="32"/>
      <c r="F1786" s="32"/>
      <c r="G1786" s="34"/>
      <c r="J1786" s="34"/>
      <c r="M1786" s="25"/>
      <c r="N1786" s="25"/>
      <c r="O1786" s="25"/>
      <c r="P1786" s="25"/>
      <c r="Q1786" s="26"/>
      <c r="R1786" s="27"/>
      <c r="S1786" s="27"/>
      <c r="T1786" s="27"/>
      <c r="U1786" s="28"/>
      <c r="V1786" s="29"/>
      <c r="W1786" s="30"/>
    </row>
    <row r="1787" spans="1:23" customFormat="1" ht="15.6" hidden="1" customHeight="1">
      <c r="A1787" s="33"/>
      <c r="B1787" s="25"/>
      <c r="C1787" s="25"/>
      <c r="D1787" s="25"/>
      <c r="E1787" s="32"/>
      <c r="F1787" s="32"/>
      <c r="G1787" s="34"/>
      <c r="J1787" s="34"/>
      <c r="M1787" s="25"/>
      <c r="N1787" s="25"/>
      <c r="O1787" s="25"/>
      <c r="P1787" s="25"/>
      <c r="Q1787" s="26"/>
      <c r="R1787" s="27"/>
      <c r="S1787" s="27"/>
      <c r="T1787" s="27"/>
      <c r="U1787" s="28"/>
      <c r="V1787" s="29"/>
      <c r="W1787" s="30"/>
    </row>
    <row r="1788" spans="1:23" customFormat="1" ht="15.6" hidden="1" customHeight="1">
      <c r="A1788" s="33"/>
      <c r="B1788" s="25"/>
      <c r="C1788" s="25"/>
      <c r="D1788" s="25"/>
      <c r="E1788" s="32"/>
      <c r="F1788" s="32"/>
      <c r="G1788" s="34"/>
      <c r="J1788" s="34"/>
      <c r="M1788" s="25"/>
      <c r="N1788" s="25"/>
      <c r="O1788" s="25"/>
      <c r="P1788" s="25"/>
      <c r="Q1788" s="26"/>
      <c r="R1788" s="27"/>
      <c r="S1788" s="27"/>
      <c r="T1788" s="27"/>
      <c r="U1788" s="28"/>
      <c r="V1788" s="29"/>
      <c r="W1788" s="30"/>
    </row>
    <row r="1789" spans="1:23" customFormat="1" ht="15.6" hidden="1" customHeight="1">
      <c r="A1789" s="33"/>
      <c r="B1789" s="25"/>
      <c r="C1789" s="25"/>
      <c r="D1789" s="25"/>
      <c r="E1789" s="32"/>
      <c r="F1789" s="32"/>
      <c r="G1789" s="34"/>
      <c r="J1789" s="34"/>
      <c r="M1789" s="25"/>
      <c r="N1789" s="25"/>
      <c r="O1789" s="25"/>
      <c r="P1789" s="25"/>
      <c r="Q1789" s="26"/>
      <c r="R1789" s="27"/>
      <c r="S1789" s="27"/>
      <c r="T1789" s="27"/>
      <c r="U1789" s="28"/>
      <c r="V1789" s="29"/>
      <c r="W1789" s="30"/>
    </row>
    <row r="1790" spans="1:23" customFormat="1" ht="15.6" hidden="1" customHeight="1">
      <c r="A1790" s="33"/>
      <c r="B1790" s="25"/>
      <c r="C1790" s="25"/>
      <c r="D1790" s="25"/>
      <c r="E1790" s="32"/>
      <c r="F1790" s="32"/>
      <c r="G1790" s="34"/>
      <c r="J1790" s="34"/>
      <c r="M1790" s="25"/>
      <c r="N1790" s="25"/>
      <c r="O1790" s="25"/>
      <c r="P1790" s="25"/>
      <c r="Q1790" s="26"/>
      <c r="R1790" s="27"/>
      <c r="S1790" s="27"/>
      <c r="T1790" s="27"/>
      <c r="U1790" s="28"/>
      <c r="V1790" s="29"/>
      <c r="W1790" s="30"/>
    </row>
    <row r="1791" spans="1:23" customFormat="1" ht="15.6" hidden="1" customHeight="1">
      <c r="A1791" s="33"/>
      <c r="B1791" s="25"/>
      <c r="C1791" s="25"/>
      <c r="D1791" s="25"/>
      <c r="E1791" s="32"/>
      <c r="F1791" s="32"/>
      <c r="G1791" s="34"/>
      <c r="J1791" s="34"/>
      <c r="M1791" s="25"/>
      <c r="N1791" s="25"/>
      <c r="O1791" s="25"/>
      <c r="P1791" s="25"/>
      <c r="Q1791" s="26"/>
      <c r="R1791" s="27"/>
      <c r="S1791" s="27"/>
      <c r="T1791" s="27"/>
      <c r="U1791" s="28"/>
      <c r="V1791" s="29"/>
      <c r="W1791" s="30"/>
    </row>
    <row r="1792" spans="1:23" customFormat="1" ht="15.6" hidden="1" customHeight="1">
      <c r="A1792" s="33"/>
      <c r="B1792" s="25"/>
      <c r="C1792" s="25"/>
      <c r="D1792" s="25"/>
      <c r="E1792" s="32"/>
      <c r="F1792" s="32"/>
      <c r="G1792" s="34"/>
      <c r="J1792" s="34"/>
      <c r="M1792" s="25"/>
      <c r="N1792" s="25"/>
      <c r="O1792" s="25"/>
      <c r="P1792" s="25"/>
      <c r="Q1792" s="26"/>
      <c r="R1792" s="27"/>
      <c r="S1792" s="27"/>
      <c r="T1792" s="27"/>
      <c r="U1792" s="28"/>
      <c r="V1792" s="29"/>
      <c r="W1792" s="30"/>
    </row>
    <row r="1793" spans="1:23" customFormat="1" ht="15.6" hidden="1" customHeight="1">
      <c r="A1793" s="33"/>
      <c r="B1793" s="25"/>
      <c r="C1793" s="25"/>
      <c r="D1793" s="25"/>
      <c r="E1793" s="32"/>
      <c r="F1793" s="32"/>
      <c r="G1793" s="34"/>
      <c r="J1793" s="34"/>
      <c r="M1793" s="25"/>
      <c r="N1793" s="25"/>
      <c r="O1793" s="25"/>
      <c r="P1793" s="25"/>
      <c r="Q1793" s="26"/>
      <c r="R1793" s="27"/>
      <c r="S1793" s="27"/>
      <c r="T1793" s="27"/>
      <c r="U1793" s="28"/>
      <c r="V1793" s="29"/>
      <c r="W1793" s="30"/>
    </row>
    <row r="1794" spans="1:23" customFormat="1" ht="15.6" hidden="1" customHeight="1">
      <c r="A1794" s="33"/>
      <c r="B1794" s="25"/>
      <c r="C1794" s="25"/>
      <c r="D1794" s="25"/>
      <c r="E1794" s="32"/>
      <c r="F1794" s="32"/>
      <c r="G1794" s="34"/>
      <c r="J1794" s="34"/>
      <c r="M1794" s="25"/>
      <c r="N1794" s="25"/>
      <c r="O1794" s="25"/>
      <c r="P1794" s="25"/>
      <c r="Q1794" s="26"/>
      <c r="R1794" s="27"/>
      <c r="S1794" s="27"/>
      <c r="T1794" s="27"/>
      <c r="U1794" s="28"/>
      <c r="V1794" s="29"/>
      <c r="W1794" s="30"/>
    </row>
    <row r="1795" spans="1:23" customFormat="1" ht="15.6" hidden="1" customHeight="1">
      <c r="A1795" s="33"/>
      <c r="B1795" s="25"/>
      <c r="C1795" s="25"/>
      <c r="D1795" s="25"/>
      <c r="E1795" s="32"/>
      <c r="F1795" s="32"/>
      <c r="G1795" s="34"/>
      <c r="J1795" s="34"/>
      <c r="M1795" s="25"/>
      <c r="N1795" s="25"/>
      <c r="O1795" s="25"/>
      <c r="P1795" s="25"/>
      <c r="Q1795" s="26"/>
      <c r="R1795" s="27"/>
      <c r="S1795" s="27"/>
      <c r="T1795" s="27"/>
      <c r="U1795" s="28"/>
      <c r="V1795" s="29"/>
      <c r="W1795" s="30"/>
    </row>
    <row r="1796" spans="1:23" customFormat="1" ht="15.6" hidden="1" customHeight="1">
      <c r="A1796" s="33"/>
      <c r="B1796" s="25"/>
      <c r="C1796" s="25"/>
      <c r="D1796" s="25"/>
      <c r="E1796" s="32"/>
      <c r="F1796" s="32"/>
      <c r="G1796" s="34"/>
      <c r="J1796" s="34"/>
      <c r="M1796" s="25"/>
      <c r="N1796" s="25"/>
      <c r="O1796" s="25"/>
      <c r="P1796" s="25"/>
      <c r="Q1796" s="26"/>
      <c r="R1796" s="27"/>
      <c r="S1796" s="27"/>
      <c r="T1796" s="27"/>
      <c r="U1796" s="28"/>
      <c r="V1796" s="29"/>
      <c r="W1796" s="30"/>
    </row>
    <row r="1797" spans="1:23" customFormat="1" ht="15.6" hidden="1" customHeight="1">
      <c r="A1797" s="33"/>
      <c r="B1797" s="25"/>
      <c r="C1797" s="25"/>
      <c r="D1797" s="25"/>
      <c r="E1797" s="32"/>
      <c r="F1797" s="32"/>
      <c r="G1797" s="34"/>
      <c r="J1797" s="34"/>
      <c r="M1797" s="25"/>
      <c r="N1797" s="25"/>
      <c r="O1797" s="25"/>
      <c r="P1797" s="25"/>
      <c r="Q1797" s="26"/>
      <c r="R1797" s="27"/>
      <c r="S1797" s="27"/>
      <c r="T1797" s="27"/>
      <c r="U1797" s="28"/>
      <c r="V1797" s="29"/>
      <c r="W1797" s="30"/>
    </row>
    <row r="1798" spans="1:23" customFormat="1" ht="15.6" hidden="1" customHeight="1">
      <c r="A1798" s="33"/>
      <c r="B1798" s="25"/>
      <c r="C1798" s="25"/>
      <c r="D1798" s="25"/>
      <c r="E1798" s="32"/>
      <c r="F1798" s="32"/>
      <c r="G1798" s="34"/>
      <c r="J1798" s="34"/>
      <c r="M1798" s="25"/>
      <c r="N1798" s="25"/>
      <c r="O1798" s="25"/>
      <c r="P1798" s="25"/>
      <c r="Q1798" s="26"/>
      <c r="R1798" s="27"/>
      <c r="S1798" s="27"/>
      <c r="T1798" s="27"/>
      <c r="U1798" s="28"/>
      <c r="V1798" s="29"/>
      <c r="W1798" s="30"/>
    </row>
    <row r="1799" spans="1:23" customFormat="1" ht="15.6" hidden="1" customHeight="1">
      <c r="A1799" s="33"/>
      <c r="B1799" s="25"/>
      <c r="C1799" s="25"/>
      <c r="D1799" s="25"/>
      <c r="E1799" s="32"/>
      <c r="F1799" s="32"/>
      <c r="G1799" s="34"/>
      <c r="J1799" s="34"/>
      <c r="M1799" s="25"/>
      <c r="N1799" s="25"/>
      <c r="O1799" s="25"/>
      <c r="P1799" s="25"/>
      <c r="Q1799" s="26"/>
      <c r="R1799" s="27"/>
      <c r="S1799" s="27"/>
      <c r="T1799" s="27"/>
      <c r="U1799" s="28"/>
      <c r="V1799" s="29"/>
      <c r="W1799" s="30"/>
    </row>
    <row r="1800" spans="1:23" customFormat="1" ht="15.6" hidden="1" customHeight="1">
      <c r="A1800" s="33"/>
      <c r="B1800" s="25"/>
      <c r="C1800" s="25"/>
      <c r="D1800" s="25"/>
      <c r="E1800" s="32"/>
      <c r="F1800" s="32"/>
      <c r="G1800" s="34"/>
      <c r="J1800" s="34"/>
      <c r="M1800" s="25"/>
      <c r="N1800" s="25"/>
      <c r="O1800" s="25"/>
      <c r="P1800" s="25"/>
      <c r="Q1800" s="26"/>
      <c r="R1800" s="27"/>
      <c r="S1800" s="27"/>
      <c r="T1800" s="27"/>
      <c r="U1800" s="28"/>
      <c r="V1800" s="29"/>
      <c r="W1800" s="30"/>
    </row>
    <row r="1801" spans="1:23" customFormat="1" ht="15.6" hidden="1" customHeight="1">
      <c r="A1801" s="33"/>
      <c r="B1801" s="25"/>
      <c r="C1801" s="25"/>
      <c r="D1801" s="25"/>
      <c r="E1801" s="32"/>
      <c r="F1801" s="32"/>
      <c r="G1801" s="34"/>
      <c r="J1801" s="34"/>
      <c r="M1801" s="25"/>
      <c r="N1801" s="25"/>
      <c r="O1801" s="25"/>
      <c r="P1801" s="25"/>
      <c r="Q1801" s="26"/>
      <c r="R1801" s="27"/>
      <c r="S1801" s="27"/>
      <c r="T1801" s="27"/>
      <c r="U1801" s="28"/>
      <c r="V1801" s="29"/>
      <c r="W1801" s="30"/>
    </row>
    <row r="1802" spans="1:23" customFormat="1" ht="15.6" hidden="1" customHeight="1">
      <c r="A1802" s="33"/>
      <c r="B1802" s="25"/>
      <c r="C1802" s="25"/>
      <c r="D1802" s="25"/>
      <c r="E1802" s="32"/>
      <c r="F1802" s="32"/>
      <c r="G1802" s="34"/>
      <c r="J1802" s="34"/>
      <c r="M1802" s="25"/>
      <c r="N1802" s="25"/>
      <c r="O1802" s="25"/>
      <c r="P1802" s="25"/>
      <c r="Q1802" s="26"/>
      <c r="R1802" s="27"/>
      <c r="S1802" s="27"/>
      <c r="T1802" s="27"/>
      <c r="U1802" s="28"/>
      <c r="V1802" s="29"/>
      <c r="W1802" s="30"/>
    </row>
    <row r="1803" spans="1:23" customFormat="1" ht="15.6" hidden="1" customHeight="1">
      <c r="A1803" s="33"/>
      <c r="B1803" s="25"/>
      <c r="C1803" s="25"/>
      <c r="D1803" s="25"/>
      <c r="E1803" s="32"/>
      <c r="F1803" s="32"/>
      <c r="G1803" s="34"/>
      <c r="J1803" s="34"/>
      <c r="M1803" s="25"/>
      <c r="N1803" s="25"/>
      <c r="O1803" s="25"/>
      <c r="P1803" s="25"/>
      <c r="Q1803" s="26"/>
      <c r="R1803" s="27"/>
      <c r="S1803" s="27"/>
      <c r="T1803" s="27"/>
      <c r="U1803" s="28"/>
      <c r="V1803" s="29"/>
      <c r="W1803" s="30"/>
    </row>
    <row r="1804" spans="1:23" customFormat="1" ht="15.6" hidden="1" customHeight="1">
      <c r="A1804" s="33"/>
      <c r="B1804" s="25"/>
      <c r="C1804" s="25"/>
      <c r="D1804" s="25"/>
      <c r="E1804" s="32"/>
      <c r="F1804" s="32"/>
      <c r="G1804" s="34"/>
      <c r="J1804" s="34"/>
      <c r="M1804" s="25"/>
      <c r="N1804" s="25"/>
      <c r="O1804" s="25"/>
      <c r="P1804" s="25"/>
      <c r="Q1804" s="26"/>
      <c r="R1804" s="27"/>
      <c r="S1804" s="27"/>
      <c r="T1804" s="27"/>
      <c r="U1804" s="28"/>
      <c r="V1804" s="29"/>
      <c r="W1804" s="30"/>
    </row>
    <row r="1805" spans="1:23" customFormat="1" ht="15.6" hidden="1" customHeight="1">
      <c r="A1805" s="33"/>
      <c r="B1805" s="25"/>
      <c r="C1805" s="25"/>
      <c r="D1805" s="25"/>
      <c r="E1805" s="32"/>
      <c r="F1805" s="32"/>
      <c r="G1805" s="34"/>
      <c r="J1805" s="34"/>
      <c r="M1805" s="25"/>
      <c r="N1805" s="25"/>
      <c r="O1805" s="25"/>
      <c r="P1805" s="25"/>
      <c r="Q1805" s="26"/>
      <c r="R1805" s="27"/>
      <c r="S1805" s="27"/>
      <c r="T1805" s="27"/>
      <c r="U1805" s="28"/>
      <c r="V1805" s="29"/>
      <c r="W1805" s="30"/>
    </row>
    <row r="1806" spans="1:23" customFormat="1" ht="15.6" hidden="1" customHeight="1">
      <c r="A1806" s="33"/>
      <c r="B1806" s="25"/>
      <c r="C1806" s="25"/>
      <c r="D1806" s="25"/>
      <c r="E1806" s="32"/>
      <c r="F1806" s="32"/>
      <c r="G1806" s="34"/>
      <c r="J1806" s="34"/>
      <c r="M1806" s="25"/>
      <c r="N1806" s="25"/>
      <c r="O1806" s="25"/>
      <c r="P1806" s="25"/>
      <c r="Q1806" s="26"/>
      <c r="R1806" s="27"/>
      <c r="S1806" s="27"/>
      <c r="T1806" s="27"/>
      <c r="U1806" s="28"/>
      <c r="V1806" s="29"/>
      <c r="W1806" s="30"/>
    </row>
    <row r="1807" spans="1:23" customFormat="1" ht="15.6" hidden="1" customHeight="1">
      <c r="A1807" s="33"/>
      <c r="B1807" s="25"/>
      <c r="C1807" s="25"/>
      <c r="D1807" s="25"/>
      <c r="E1807" s="32"/>
      <c r="F1807" s="32"/>
      <c r="G1807" s="34"/>
      <c r="J1807" s="34"/>
      <c r="M1807" s="25"/>
      <c r="N1807" s="25"/>
      <c r="O1807" s="25"/>
      <c r="P1807" s="25"/>
      <c r="Q1807" s="26"/>
      <c r="R1807" s="27"/>
      <c r="S1807" s="27"/>
      <c r="T1807" s="27"/>
      <c r="U1807" s="28"/>
      <c r="V1807" s="29"/>
      <c r="W1807" s="30"/>
    </row>
    <row r="1808" spans="1:23" customFormat="1" ht="15.6" hidden="1" customHeight="1">
      <c r="A1808" s="33"/>
      <c r="B1808" s="25"/>
      <c r="C1808" s="25"/>
      <c r="D1808" s="25"/>
      <c r="E1808" s="32"/>
      <c r="F1808" s="32"/>
      <c r="G1808" s="34"/>
      <c r="J1808" s="34"/>
      <c r="M1808" s="25"/>
      <c r="N1808" s="25"/>
      <c r="O1808" s="25"/>
      <c r="P1808" s="25"/>
      <c r="Q1808" s="26"/>
      <c r="R1808" s="27"/>
      <c r="S1808" s="27"/>
      <c r="T1808" s="27"/>
      <c r="U1808" s="28"/>
      <c r="V1808" s="29"/>
      <c r="W1808" s="30"/>
    </row>
    <row r="1809" spans="1:34" customFormat="1" ht="15.6" hidden="1" customHeight="1">
      <c r="A1809" s="33"/>
      <c r="B1809" s="25"/>
      <c r="C1809" s="25"/>
      <c r="D1809" s="25"/>
      <c r="E1809" s="32"/>
      <c r="F1809" s="32"/>
      <c r="G1809" s="34"/>
      <c r="J1809" s="34"/>
      <c r="M1809" s="25"/>
      <c r="N1809" s="25"/>
      <c r="O1809" s="25"/>
      <c r="P1809" s="25"/>
      <c r="Q1809" s="26"/>
      <c r="R1809" s="27"/>
      <c r="S1809" s="27"/>
      <c r="T1809" s="27"/>
      <c r="U1809" s="28"/>
      <c r="V1809" s="29"/>
      <c r="W1809" s="30"/>
    </row>
    <row r="1810" spans="1:34" ht="15.6" hidden="1" customHeight="1" thickBot="1">
      <c r="A1810" s="54"/>
      <c r="B1810" s="44"/>
      <c r="C1810" s="44"/>
      <c r="D1810" s="44"/>
      <c r="E1810" s="65"/>
      <c r="F1810" s="65"/>
      <c r="G1810" s="66"/>
      <c r="H1810" s="67"/>
      <c r="I1810" s="67"/>
      <c r="J1810" s="66"/>
      <c r="K1810" s="67"/>
      <c r="L1810" s="67"/>
      <c r="M1810" s="44"/>
      <c r="N1810" s="44"/>
      <c r="O1810" s="44"/>
      <c r="P1810" s="44"/>
      <c r="Q1810" s="45"/>
      <c r="R1810" s="46"/>
      <c r="S1810" s="46"/>
      <c r="T1810" s="46"/>
      <c r="U1810" s="47"/>
      <c r="V1810" s="48"/>
    </row>
    <row r="1811" spans="1:34" ht="15.6" hidden="1" customHeight="1">
      <c r="A1811" s="10" t="s">
        <v>205</v>
      </c>
      <c r="B1811" s="11"/>
      <c r="C1811" s="11"/>
      <c r="D1811" s="11"/>
      <c r="E1811" s="11"/>
      <c r="F1811" s="11"/>
      <c r="G1811" s="11"/>
      <c r="H1811" s="11"/>
      <c r="I1811" s="11"/>
      <c r="J1811" s="11"/>
      <c r="K1811" s="11"/>
      <c r="L1811" s="11"/>
      <c r="M1811" s="11"/>
      <c r="N1811" s="11"/>
      <c r="O1811" s="11"/>
      <c r="P1811" s="11"/>
      <c r="Q1811" s="12" t="s">
        <v>20</v>
      </c>
      <c r="R1811" s="13" t="s">
        <v>206</v>
      </c>
      <c r="S1811" s="13"/>
      <c r="T1811" s="13" t="s">
        <v>15</v>
      </c>
      <c r="U1811" s="14"/>
      <c r="V1811" s="15" t="s">
        <v>207</v>
      </c>
      <c r="W1811" s="16"/>
      <c r="X1811" s="31"/>
      <c r="Y1811" s="40"/>
      <c r="Z1811" s="40"/>
      <c r="AA1811" s="40"/>
      <c r="AB1811"/>
      <c r="AC1811"/>
      <c r="AD1811"/>
      <c r="AE1811"/>
    </row>
    <row r="1812" spans="1:34" ht="15.6" hidden="1" customHeight="1" thickBot="1">
      <c r="A1812" s="18" t="s">
        <v>211</v>
      </c>
      <c r="B1812"/>
      <c r="C1812" t="s">
        <v>575</v>
      </c>
      <c r="D1812"/>
      <c r="E1812"/>
      <c r="F1812"/>
      <c r="G1812"/>
      <c r="H1812" s="957">
        <v>5</v>
      </c>
      <c r="I1812" s="957"/>
      <c r="J1812" s="957"/>
      <c r="K1812" s="957"/>
      <c r="L1812" s="957"/>
      <c r="M1812"/>
      <c r="N1812" s="890" t="s">
        <v>214</v>
      </c>
      <c r="O1812" s="890"/>
      <c r="P1812" t="s">
        <v>215</v>
      </c>
      <c r="Q1812" s="19">
        <f>SUM(R1812,T1812,V1812)</f>
        <v>4884</v>
      </c>
      <c r="R1812" s="20">
        <f>INT(SUM(R1813:R1855))</f>
        <v>1539</v>
      </c>
      <c r="S1812" s="20">
        <f>INT(SUM(S1813:S1855))</f>
        <v>0</v>
      </c>
      <c r="T1812" s="20">
        <f>INT(SUM(T1813:T1855))</f>
        <v>2165</v>
      </c>
      <c r="U1812" s="21">
        <f>INT(SUM(U1813:U1855))</f>
        <v>0</v>
      </c>
      <c r="V1812" s="22">
        <f>INT(SUM(V1813:V1855))</f>
        <v>1180</v>
      </c>
      <c r="W1812" s="23"/>
      <c r="AB1812"/>
    </row>
    <row r="1813" spans="1:34" customFormat="1" ht="15.6" hidden="1" customHeight="1" thickTop="1">
      <c r="A1813" s="24"/>
      <c r="B1813" s="25"/>
      <c r="C1813" s="25"/>
      <c r="D1813" s="25"/>
      <c r="E1813" s="25"/>
      <c r="F1813" s="25"/>
      <c r="G1813" s="25"/>
      <c r="H1813" s="25"/>
      <c r="I1813" s="25"/>
      <c r="J1813" s="25"/>
      <c r="K1813" s="25"/>
      <c r="L1813" s="25"/>
      <c r="M1813" s="25"/>
      <c r="N1813" s="25"/>
      <c r="O1813" s="25"/>
      <c r="P1813" s="25"/>
      <c r="Q1813" s="26"/>
      <c r="R1813" s="27"/>
      <c r="S1813" s="27"/>
      <c r="T1813" s="27"/>
      <c r="U1813" s="28"/>
      <c r="V1813" s="29"/>
      <c r="W1813" s="30"/>
      <c r="X1813" s="31"/>
    </row>
    <row r="1814" spans="1:34" customFormat="1" ht="15.6" hidden="1" customHeight="1">
      <c r="A1814" s="33" t="s">
        <v>305</v>
      </c>
      <c r="B1814" s="25" t="s">
        <v>576</v>
      </c>
      <c r="C1814" s="25"/>
      <c r="D1814" s="25" t="s">
        <v>577</v>
      </c>
      <c r="E1814" s="25"/>
      <c r="F1814" s="25"/>
      <c r="G1814" s="25"/>
      <c r="H1814" s="888">
        <v>1.72</v>
      </c>
      <c r="I1814" s="888"/>
      <c r="J1814" s="25" t="s">
        <v>290</v>
      </c>
      <c r="K1814" s="25"/>
      <c r="L1814" s="25"/>
      <c r="M1814" s="25"/>
      <c r="N1814" s="25"/>
      <c r="O1814" s="25"/>
      <c r="P1814" s="25"/>
      <c r="Q1814" s="26"/>
      <c r="R1814" s="27"/>
      <c r="S1814" s="27"/>
      <c r="T1814" s="27"/>
      <c r="U1814" s="28"/>
      <c r="V1814" s="29"/>
      <c r="W1814" s="30"/>
      <c r="X1814" s="37" t="s">
        <v>578</v>
      </c>
      <c r="AA1814" s="149" t="s">
        <v>312</v>
      </c>
      <c r="AF1814" s="150" t="s">
        <v>579</v>
      </c>
    </row>
    <row r="1815" spans="1:34" customFormat="1" ht="15.6" hidden="1" customHeight="1">
      <c r="A1815" s="24"/>
      <c r="B1815" s="32" t="s">
        <v>580</v>
      </c>
      <c r="C1815" s="901">
        <f>H1814</f>
        <v>1.72</v>
      </c>
      <c r="D1815" s="901"/>
      <c r="E1815" s="25" t="s">
        <v>214</v>
      </c>
      <c r="H1815" s="142"/>
      <c r="I1815" s="25"/>
      <c r="J1815" s="25"/>
      <c r="K1815" s="25"/>
      <c r="L1815" s="25"/>
      <c r="M1815" s="25"/>
      <c r="N1815" s="25"/>
      <c r="O1815" s="25"/>
      <c r="P1815" s="25"/>
      <c r="Q1815" s="26"/>
      <c r="R1815" s="27"/>
      <c r="S1815" s="27"/>
      <c r="T1815" s="27"/>
      <c r="U1815" s="28"/>
      <c r="V1815" s="29"/>
      <c r="W1815" s="30"/>
      <c r="X1815" t="s">
        <v>208</v>
      </c>
      <c r="Y1815" t="s">
        <v>250</v>
      </c>
      <c r="AA1815" s="31" t="s">
        <v>249</v>
      </c>
      <c r="AB1815" t="s">
        <v>251</v>
      </c>
      <c r="AC1815" t="s">
        <v>252</v>
      </c>
      <c r="AD1815" t="s">
        <v>253</v>
      </c>
      <c r="AF1815" t="s">
        <v>581</v>
      </c>
      <c r="AG1815" t="s">
        <v>582</v>
      </c>
      <c r="AH1815" t="s">
        <v>583</v>
      </c>
    </row>
    <row r="1816" spans="1:34" customFormat="1" ht="15.6" hidden="1" customHeight="1">
      <c r="A1816" s="151"/>
      <c r="B1816" s="32" t="s">
        <v>584</v>
      </c>
      <c r="C1816" s="888">
        <f>VLOOKUP(E1816,X1815:Y1820,2,0)</f>
        <v>1.2</v>
      </c>
      <c r="D1816" s="888"/>
      <c r="E1816" s="955" t="s">
        <v>585</v>
      </c>
      <c r="F1816" s="955"/>
      <c r="G1816" s="955"/>
      <c r="H1816" s="955"/>
      <c r="I1816" s="955"/>
      <c r="J1816" s="955"/>
      <c r="K1816" s="955"/>
      <c r="L1816" s="955"/>
      <c r="M1816" s="955"/>
      <c r="N1816" s="955"/>
      <c r="O1816" s="955"/>
      <c r="P1816" s="956"/>
      <c r="Q1816" s="26"/>
      <c r="R1816" s="27"/>
      <c r="S1816" s="27"/>
      <c r="T1816" s="27"/>
      <c r="U1816" s="28"/>
      <c r="V1816" s="29"/>
      <c r="W1816" s="30"/>
      <c r="X1816" s="31" t="s">
        <v>585</v>
      </c>
      <c r="Y1816">
        <v>1.2</v>
      </c>
      <c r="AA1816" s="31" t="s">
        <v>255</v>
      </c>
      <c r="AB1816">
        <v>0.75</v>
      </c>
      <c r="AC1816">
        <v>0.6</v>
      </c>
      <c r="AD1816">
        <v>0.45</v>
      </c>
      <c r="AF1816" t="s">
        <v>586</v>
      </c>
      <c r="AG1816">
        <v>5</v>
      </c>
      <c r="AH1816">
        <v>20</v>
      </c>
    </row>
    <row r="1817" spans="1:34" customFormat="1" ht="15.6" hidden="1" customHeight="1">
      <c r="A1817" s="33"/>
      <c r="B1817" s="32" t="s">
        <v>294</v>
      </c>
      <c r="C1817" s="901">
        <f>D1818</f>
        <v>0.95</v>
      </c>
      <c r="D1817" s="901"/>
      <c r="E1817" s="25" t="s">
        <v>295</v>
      </c>
      <c r="F1817" s="888">
        <f>D1819</f>
        <v>1.38</v>
      </c>
      <c r="G1817" s="888"/>
      <c r="H1817" s="42" t="s">
        <v>296</v>
      </c>
      <c r="I1817" s="887">
        <f>ROUND(C1817/F1817,2)</f>
        <v>0.69</v>
      </c>
      <c r="J1817" s="887"/>
      <c r="P1817" s="25"/>
      <c r="Q1817" s="26"/>
      <c r="R1817" s="27"/>
      <c r="S1817" s="27"/>
      <c r="T1817" s="27"/>
      <c r="U1817" s="28"/>
      <c r="V1817" s="29"/>
      <c r="W1817" s="30"/>
      <c r="X1817" s="31" t="s">
        <v>587</v>
      </c>
      <c r="Y1817">
        <v>1</v>
      </c>
      <c r="AA1817" s="31" t="s">
        <v>317</v>
      </c>
      <c r="AB1817">
        <v>0.6</v>
      </c>
      <c r="AC1817">
        <v>0.5</v>
      </c>
      <c r="AD1817">
        <v>0.35</v>
      </c>
      <c r="AF1817" t="s">
        <v>252</v>
      </c>
      <c r="AG1817">
        <v>8</v>
      </c>
      <c r="AH1817">
        <v>29</v>
      </c>
    </row>
    <row r="1818" spans="1:34" customFormat="1" ht="15.6" hidden="1" customHeight="1">
      <c r="A1818" s="33"/>
      <c r="C1818" t="s">
        <v>297</v>
      </c>
      <c r="D1818" s="901">
        <f>IF(F1818=$AB$12,1,INDEX($AB$2:$AE$22,MATCH(F1818,$AB$2:$AB$22,),MATCH(L1818,$AB$2:$AE$2,)))</f>
        <v>0.95</v>
      </c>
      <c r="E1818" s="901"/>
      <c r="F1818" s="888" t="s">
        <v>241</v>
      </c>
      <c r="G1818" s="888"/>
      <c r="H1818" s="888"/>
      <c r="I1818" s="888"/>
      <c r="J1818" s="888"/>
      <c r="K1818" s="888"/>
      <c r="L1818" s="889" t="s">
        <v>218</v>
      </c>
      <c r="M1818" s="889"/>
      <c r="P1818" s="25"/>
      <c r="Q1818" s="26"/>
      <c r="R1818" s="27"/>
      <c r="S1818" s="27"/>
      <c r="T1818" s="27"/>
      <c r="U1818" s="28"/>
      <c r="V1818" s="29"/>
      <c r="W1818" s="30"/>
      <c r="X1818" s="31" t="s">
        <v>588</v>
      </c>
      <c r="Y1818">
        <v>0.9</v>
      </c>
      <c r="AA1818" s="31" t="s">
        <v>257</v>
      </c>
      <c r="AC1818">
        <v>0.35</v>
      </c>
      <c r="AD1818">
        <v>0.25</v>
      </c>
      <c r="AF1818" t="s">
        <v>589</v>
      </c>
      <c r="AG1818">
        <v>9</v>
      </c>
      <c r="AH1818">
        <v>36</v>
      </c>
    </row>
    <row r="1819" spans="1:34" customFormat="1" ht="15.6" hidden="1" customHeight="1">
      <c r="A1819" s="33"/>
      <c r="C1819" s="32" t="s">
        <v>298</v>
      </c>
      <c r="D1819" s="901">
        <f>INDEX($X$2:$AA$21, MATCH(F1819,$X$2:$X$21,), MATCH(L1819,$X$2:$AA$2,))</f>
        <v>1.38</v>
      </c>
      <c r="E1819" s="901"/>
      <c r="F1819" s="888" t="s">
        <v>241</v>
      </c>
      <c r="G1819" s="888"/>
      <c r="H1819" s="888"/>
      <c r="I1819" s="888"/>
      <c r="J1819" s="888"/>
      <c r="K1819" s="888"/>
      <c r="L1819" s="889" t="s">
        <v>218</v>
      </c>
      <c r="M1819" s="889"/>
      <c r="P1819" s="25"/>
      <c r="Q1819" s="26"/>
      <c r="R1819" s="27"/>
      <c r="S1819" s="27"/>
      <c r="T1819" s="27"/>
      <c r="U1819" s="28"/>
      <c r="V1819" s="29"/>
      <c r="W1819" s="30"/>
      <c r="X1819" s="31" t="s">
        <v>258</v>
      </c>
      <c r="Y1819">
        <v>0.7</v>
      </c>
      <c r="AF1819" t="s">
        <v>590</v>
      </c>
      <c r="AG1819">
        <v>11</v>
      </c>
    </row>
    <row r="1820" spans="1:34" customFormat="1" ht="15.6" hidden="1" customHeight="1">
      <c r="A1820" s="24"/>
      <c r="B1820" s="61" t="s">
        <v>293</v>
      </c>
      <c r="C1820" s="901">
        <f>INDEX(AA1815:AD1818, MATCH(F1820,AA1815:AA1818,), MATCH(L1820,AA1815:AD1815,))</f>
        <v>0.5</v>
      </c>
      <c r="D1820" s="901"/>
      <c r="F1820" s="888" t="s">
        <v>317</v>
      </c>
      <c r="G1820" s="888"/>
      <c r="H1820" s="888"/>
      <c r="I1820" s="888"/>
      <c r="J1820" s="888"/>
      <c r="K1820" s="888"/>
      <c r="L1820" s="939" t="s">
        <v>252</v>
      </c>
      <c r="M1820" s="939"/>
      <c r="P1820" s="25"/>
      <c r="Q1820" s="26"/>
      <c r="R1820" s="27"/>
      <c r="S1820" s="27"/>
      <c r="T1820" s="27"/>
      <c r="U1820" s="28"/>
      <c r="V1820" s="29"/>
      <c r="W1820" s="30"/>
      <c r="X1820" s="31" t="s">
        <v>260</v>
      </c>
      <c r="Y1820">
        <v>0.55000000000000004</v>
      </c>
    </row>
    <row r="1821" spans="1:34" customFormat="1" ht="15.6" hidden="1" customHeight="1">
      <c r="A1821" s="24"/>
      <c r="B1821" t="s">
        <v>299</v>
      </c>
      <c r="C1821" s="25" t="str">
        <f>D1822&amp;" × "&amp;J1822&amp;" + "&amp;D1823&amp;" + "&amp;D1824&amp;" ="</f>
        <v>2 × 8 + 8 + 14 =</v>
      </c>
      <c r="H1821" s="887">
        <f>ROUND(D1822*J1822+D1823+D1824,2)</f>
        <v>38</v>
      </c>
      <c r="I1821" s="887"/>
      <c r="J1821" s="25"/>
      <c r="K1821" s="25"/>
      <c r="P1821" s="25"/>
      <c r="Q1821" s="26"/>
      <c r="R1821" s="27"/>
      <c r="S1821" s="27"/>
      <c r="T1821" s="27"/>
      <c r="U1821" s="28"/>
      <c r="V1821" s="29"/>
      <c r="W1821" s="30"/>
    </row>
    <row r="1822" spans="1:34" customFormat="1" ht="15.6" hidden="1" customHeight="1">
      <c r="A1822" s="24"/>
      <c r="C1822" s="32" t="s">
        <v>591</v>
      </c>
      <c r="D1822" s="25">
        <v>2</v>
      </c>
      <c r="E1822" s="25" t="s">
        <v>592</v>
      </c>
      <c r="F1822" s="25"/>
      <c r="I1822" s="32" t="s">
        <v>298</v>
      </c>
      <c r="J1822" s="40">
        <v>8</v>
      </c>
      <c r="K1822" t="s">
        <v>325</v>
      </c>
      <c r="P1822" s="25"/>
      <c r="Q1822" s="26"/>
      <c r="R1822" s="27"/>
      <c r="S1822" s="27"/>
      <c r="T1822" s="27"/>
      <c r="U1822" s="28"/>
      <c r="V1822" s="29"/>
      <c r="W1822" s="30"/>
    </row>
    <row r="1823" spans="1:34" customFormat="1" ht="15.6" hidden="1" customHeight="1">
      <c r="A1823" s="24"/>
      <c r="C1823" s="32" t="s">
        <v>593</v>
      </c>
      <c r="D1823">
        <f>VLOOKUP(G1823,AF1815:AG1819,2,0)</f>
        <v>8</v>
      </c>
      <c r="E1823" t="s">
        <v>594</v>
      </c>
      <c r="F1823" s="25"/>
      <c r="G1823" s="889" t="s">
        <v>252</v>
      </c>
      <c r="H1823" s="889"/>
      <c r="I1823" s="889"/>
      <c r="J1823" s="889"/>
      <c r="P1823" s="25"/>
      <c r="Q1823" s="26"/>
      <c r="R1823" s="27"/>
      <c r="S1823" s="30"/>
      <c r="T1823" s="30"/>
      <c r="U1823" s="30"/>
      <c r="V1823" s="29"/>
      <c r="W1823" s="30"/>
    </row>
    <row r="1824" spans="1:34" customFormat="1" ht="15.6" hidden="1" customHeight="1">
      <c r="A1824" s="24"/>
      <c r="C1824" s="32" t="s">
        <v>595</v>
      </c>
      <c r="D1824">
        <v>14</v>
      </c>
      <c r="E1824" t="s">
        <v>594</v>
      </c>
      <c r="F1824" s="25"/>
      <c r="G1824" t="s">
        <v>596</v>
      </c>
      <c r="I1824" s="32"/>
      <c r="P1824" s="25"/>
      <c r="Q1824" s="26"/>
      <c r="R1824" s="27"/>
      <c r="S1824" s="27"/>
      <c r="T1824" s="27"/>
      <c r="U1824" s="28"/>
      <c r="V1824" s="29"/>
      <c r="W1824" s="30"/>
    </row>
    <row r="1825" spans="1:31" customFormat="1" ht="15.6" hidden="1" customHeight="1">
      <c r="A1825" s="33"/>
      <c r="B1825" s="25" t="s">
        <v>302</v>
      </c>
      <c r="C1825" t="str">
        <f>"3,600 × "&amp;C1815&amp;" × "&amp;C1816&amp;" × "&amp;I1817&amp;" × "&amp;C1820&amp;" ÷ "&amp;H1821&amp;" ="</f>
        <v>3,600 × 1.72 × 1.2 × 0.69 × 0.5 ÷ 38 =</v>
      </c>
      <c r="E1825" s="25"/>
      <c r="F1825" s="25"/>
      <c r="G1825" s="25"/>
      <c r="H1825" s="25"/>
      <c r="I1825" s="25"/>
      <c r="J1825" s="25"/>
      <c r="K1825" s="25"/>
      <c r="M1825" s="887">
        <f>ROUND(3600*C1815*C1816*I1817*C1820/H1821,2)</f>
        <v>67.459999999999994</v>
      </c>
      <c r="N1825" s="887"/>
      <c r="O1825" s="25" t="s">
        <v>340</v>
      </c>
      <c r="P1825" s="25"/>
      <c r="Q1825" s="26"/>
      <c r="R1825" s="27"/>
      <c r="S1825" s="27"/>
      <c r="T1825" s="27"/>
      <c r="U1825" s="28"/>
      <c r="V1825" s="29"/>
      <c r="W1825" s="30"/>
    </row>
    <row r="1826" spans="1:31" customFormat="1" ht="15.6" hidden="1" customHeight="1">
      <c r="A1826" s="33"/>
      <c r="B1826" s="25"/>
      <c r="C1826" s="25"/>
      <c r="D1826" s="25"/>
      <c r="E1826" s="25"/>
      <c r="H1826" s="25"/>
      <c r="I1826" s="25"/>
      <c r="J1826" s="25"/>
      <c r="K1826" s="25"/>
      <c r="O1826" s="25"/>
      <c r="P1826" s="25"/>
      <c r="Q1826" s="26"/>
      <c r="R1826" s="27"/>
      <c r="S1826" s="27"/>
      <c r="T1826" s="27"/>
      <c r="U1826" s="28"/>
      <c r="V1826" s="29"/>
      <c r="W1826" s="30"/>
      <c r="Z1826">
        <v>5472</v>
      </c>
      <c r="AA1826">
        <v>3.3</v>
      </c>
      <c r="AB1826">
        <f>Z1826/AA1826</f>
        <v>1658.1818181818182</v>
      </c>
    </row>
    <row r="1827" spans="1:31" customFormat="1" ht="15.6" hidden="1" customHeight="1">
      <c r="A1827" s="33"/>
      <c r="B1827" s="25" t="s">
        <v>206</v>
      </c>
      <c r="C1827" s="25"/>
      <c r="D1827" s="25"/>
      <c r="E1827" s="894">
        <v>23537</v>
      </c>
      <c r="F1827" s="894"/>
      <c r="G1827" s="894"/>
      <c r="H1827" s="36" t="s">
        <v>303</v>
      </c>
      <c r="I1827" s="889">
        <f>M1825</f>
        <v>67.459999999999994</v>
      </c>
      <c r="J1827" s="889"/>
      <c r="M1827" s="25"/>
      <c r="N1827" s="25"/>
      <c r="O1827" s="25"/>
      <c r="P1827" s="25"/>
      <c r="Q1827" s="26"/>
      <c r="R1827" s="27">
        <f>ROUND(E1827/I1827,1)</f>
        <v>348.9</v>
      </c>
      <c r="S1827" s="27"/>
      <c r="T1827" s="27"/>
      <c r="U1827" s="28"/>
      <c r="V1827" s="29"/>
      <c r="W1827" s="30"/>
      <c r="Z1827">
        <f>Z1826*0.3</f>
        <v>1641.6</v>
      </c>
      <c r="AA1827">
        <v>3.3</v>
      </c>
      <c r="AB1827">
        <f>Z1827/AA1827</f>
        <v>497.45454545454544</v>
      </c>
    </row>
    <row r="1828" spans="1:31" customFormat="1" ht="15.6" hidden="1" customHeight="1">
      <c r="A1828" s="33"/>
      <c r="B1828" s="25" t="s">
        <v>15</v>
      </c>
      <c r="C1828" s="25"/>
      <c r="D1828" s="25"/>
      <c r="E1828" s="894">
        <v>38972</v>
      </c>
      <c r="F1828" s="894"/>
      <c r="G1828" s="894"/>
      <c r="H1828" s="36" t="s">
        <v>303</v>
      </c>
      <c r="I1828" s="889">
        <f>I1827</f>
        <v>67.459999999999994</v>
      </c>
      <c r="J1828" s="889"/>
      <c r="M1828" s="25"/>
      <c r="N1828" s="25"/>
      <c r="O1828" s="25"/>
      <c r="P1828" s="25"/>
      <c r="Q1828" s="26">
        <f>INT(SUM(R1827:V1829))</f>
        <v>1346</v>
      </c>
      <c r="R1828" s="27"/>
      <c r="S1828" s="27"/>
      <c r="T1828" s="27">
        <f>ROUND(E1828/I1828,1)</f>
        <v>577.70000000000005</v>
      </c>
      <c r="U1828" s="28"/>
      <c r="V1828" s="29"/>
      <c r="W1828" s="30"/>
    </row>
    <row r="1829" spans="1:31" ht="15.6" hidden="1" customHeight="1">
      <c r="A1829" s="33"/>
      <c r="B1829" s="25" t="s">
        <v>207</v>
      </c>
      <c r="C1829" s="25"/>
      <c r="D1829" s="25"/>
      <c r="E1829" s="894">
        <v>28323</v>
      </c>
      <c r="F1829" s="894"/>
      <c r="G1829" s="894"/>
      <c r="H1829" s="36" t="s">
        <v>303</v>
      </c>
      <c r="I1829" s="889">
        <f>I1828</f>
        <v>67.459999999999994</v>
      </c>
      <c r="J1829" s="889"/>
      <c r="K1829"/>
      <c r="L1829"/>
      <c r="M1829" s="25"/>
      <c r="N1829" s="25"/>
      <c r="O1829" s="25"/>
      <c r="P1829" s="25"/>
      <c r="Q1829" s="26"/>
      <c r="R1829" s="27"/>
      <c r="S1829" s="27"/>
      <c r="T1829" s="27"/>
      <c r="U1829" s="28"/>
      <c r="V1829" s="29">
        <f>ROUND(E1829/I1829,1)</f>
        <v>419.8</v>
      </c>
      <c r="X1829"/>
      <c r="Y1829"/>
      <c r="Z1829"/>
      <c r="AA1829" s="40"/>
      <c r="AB1829" s="40"/>
      <c r="AC1829"/>
      <c r="AD1829"/>
      <c r="AE1829"/>
    </row>
    <row r="1830" spans="1:31" customFormat="1" ht="15.6" hidden="1" customHeight="1">
      <c r="A1830" s="24"/>
      <c r="B1830" s="25"/>
      <c r="C1830" s="25"/>
      <c r="D1830" s="25"/>
      <c r="E1830" s="25"/>
      <c r="F1830" s="25"/>
      <c r="G1830" s="25"/>
      <c r="H1830" s="25"/>
      <c r="I1830" s="25"/>
      <c r="J1830" s="25"/>
      <c r="K1830" s="25"/>
      <c r="L1830" s="25"/>
      <c r="M1830" s="25"/>
      <c r="N1830" s="25"/>
      <c r="O1830" s="25"/>
      <c r="P1830" s="25"/>
      <c r="Q1830" s="26"/>
      <c r="R1830" s="27"/>
      <c r="S1830" s="27"/>
      <c r="T1830" s="27"/>
      <c r="U1830" s="28"/>
      <c r="V1830" s="29"/>
      <c r="W1830" s="30"/>
    </row>
    <row r="1831" spans="1:31" customFormat="1" ht="15.6" hidden="1" customHeight="1">
      <c r="A1831" s="33" t="s">
        <v>341</v>
      </c>
      <c r="B1831" s="25" t="s">
        <v>597</v>
      </c>
      <c r="C1831" s="25"/>
      <c r="E1831" s="152"/>
      <c r="F1831" s="152"/>
      <c r="G1831" s="153" t="s">
        <v>598</v>
      </c>
      <c r="H1831" s="958">
        <v>15</v>
      </c>
      <c r="I1831" s="958"/>
      <c r="J1831" s="154" t="s">
        <v>310</v>
      </c>
      <c r="K1831" s="154"/>
      <c r="L1831" s="25"/>
      <c r="M1831" s="25"/>
      <c r="N1831" s="25"/>
      <c r="O1831" s="25"/>
      <c r="P1831" s="25"/>
      <c r="Q1831" s="26"/>
      <c r="R1831" s="27"/>
      <c r="S1831" s="27"/>
      <c r="T1831" s="27"/>
      <c r="U1831" s="28"/>
      <c r="V1831" s="29"/>
      <c r="W1831" s="30"/>
    </row>
    <row r="1832" spans="1:31" customFormat="1" ht="15.6" hidden="1" customHeight="1">
      <c r="A1832" s="33"/>
      <c r="C1832" s="25"/>
      <c r="D1832" s="32" t="s">
        <v>599</v>
      </c>
      <c r="E1832" s="901">
        <v>1.6</v>
      </c>
      <c r="F1832" s="901"/>
      <c r="G1832" s="155" t="s">
        <v>600</v>
      </c>
      <c r="H1832" s="152"/>
      <c r="L1832" s="25"/>
      <c r="M1832" s="25"/>
      <c r="N1832" s="25"/>
      <c r="O1832" s="25"/>
      <c r="P1832" s="25"/>
      <c r="Q1832" s="26"/>
      <c r="R1832" s="27"/>
      <c r="S1832" s="27"/>
      <c r="T1832" s="27"/>
      <c r="U1832" s="28"/>
      <c r="V1832" s="29"/>
      <c r="W1832" s="30"/>
    </row>
    <row r="1833" spans="1:31" customFormat="1" ht="15.6" hidden="1" customHeight="1">
      <c r="A1833" s="33"/>
      <c r="B1833" s="32" t="s">
        <v>291</v>
      </c>
      <c r="C1833" s="25" t="str">
        <f>H1831&amp;" / "&amp;E1832&amp;" × "&amp;D1819&amp;" ="</f>
        <v>15 / 1.6 × 1.38 =</v>
      </c>
      <c r="D1833" s="25"/>
      <c r="E1833" s="25"/>
      <c r="F1833" s="70"/>
      <c r="H1833" s="887">
        <f>ROUND(H1831/E1832*D1819,2)</f>
        <v>12.94</v>
      </c>
      <c r="I1833" s="887"/>
      <c r="J1833" s="25" t="s">
        <v>214</v>
      </c>
      <c r="K1833" s="25"/>
      <c r="L1833" s="25"/>
      <c r="M1833" s="25"/>
      <c r="N1833" s="25"/>
      <c r="O1833" s="25"/>
      <c r="P1833" s="25"/>
      <c r="Q1833" s="26"/>
      <c r="R1833" s="27"/>
      <c r="S1833" s="27"/>
      <c r="T1833" s="27"/>
      <c r="U1833" s="28"/>
      <c r="V1833" s="29"/>
      <c r="W1833" s="30"/>
    </row>
    <row r="1834" spans="1:31" customFormat="1" ht="15.6" hidden="1" customHeight="1">
      <c r="A1834" s="33"/>
      <c r="B1834" s="32" t="s">
        <v>293</v>
      </c>
      <c r="C1834" s="887">
        <v>0.9</v>
      </c>
      <c r="D1834" s="887"/>
      <c r="E1834" s="25"/>
      <c r="F1834" s="25"/>
      <c r="G1834" s="25"/>
      <c r="H1834" s="25"/>
      <c r="I1834" s="25"/>
      <c r="J1834" s="25"/>
      <c r="M1834" s="25"/>
      <c r="N1834" s="25"/>
      <c r="O1834" s="25"/>
      <c r="P1834" s="25"/>
      <c r="Q1834" s="26"/>
      <c r="R1834" s="27"/>
      <c r="S1834" s="27"/>
      <c r="T1834" s="27"/>
      <c r="U1834" s="28"/>
      <c r="V1834" s="29"/>
      <c r="W1834" s="30"/>
      <c r="X1834" s="31"/>
      <c r="Y1834" s="40"/>
      <c r="Z1834" s="40"/>
      <c r="AA1834" s="40"/>
    </row>
    <row r="1835" spans="1:31" customFormat="1" ht="15.6" hidden="1" customHeight="1">
      <c r="A1835" s="33"/>
      <c r="B1835" s="32" t="s">
        <v>601</v>
      </c>
      <c r="C1835" s="25" t="str">
        <f>H1821&amp;" × "&amp;J1836&amp;" / (60 × "&amp;C1820&amp;") ="</f>
        <v>38 × 6.27 / (60 × 0.5) =</v>
      </c>
      <c r="D1835" s="25"/>
      <c r="E1835" s="25"/>
      <c r="F1835" s="70"/>
      <c r="J1835" s="887">
        <f>ROUND(H1821*J1836/60/C1820,2)</f>
        <v>7.94</v>
      </c>
      <c r="K1835" s="887"/>
      <c r="P1835" s="25"/>
      <c r="Q1835" s="26"/>
      <c r="R1835" s="27"/>
      <c r="S1835" s="27"/>
      <c r="T1835" s="27"/>
      <c r="U1835" s="28"/>
      <c r="V1835" s="29"/>
      <c r="W1835" s="30"/>
      <c r="Y1835" s="40"/>
      <c r="Z1835" s="40"/>
      <c r="AA1835" s="40"/>
    </row>
    <row r="1836" spans="1:31" customFormat="1" ht="15.6" hidden="1" customHeight="1">
      <c r="A1836" s="33"/>
      <c r="B1836" s="32"/>
      <c r="C1836" s="32" t="s">
        <v>602</v>
      </c>
      <c r="D1836" s="25" t="str">
        <f>H1833&amp;" / ("&amp;C1815&amp;" × "&amp;C1816&amp;") ="</f>
        <v>12.94 / (1.72 × 1.2) =</v>
      </c>
      <c r="E1836" s="25"/>
      <c r="F1836" s="25"/>
      <c r="G1836" s="70"/>
      <c r="J1836" s="887">
        <f>ROUND(H1833/(C1815*C1816),2)</f>
        <v>6.27</v>
      </c>
      <c r="K1836" s="887"/>
      <c r="P1836" s="25"/>
      <c r="Q1836" s="26"/>
      <c r="R1836" s="27"/>
      <c r="S1836" s="27"/>
      <c r="T1836" s="27"/>
      <c r="U1836" s="28"/>
      <c r="V1836" s="29"/>
      <c r="W1836" s="30"/>
      <c r="Y1836" s="888"/>
      <c r="Z1836" s="888"/>
      <c r="AA1836" s="888"/>
    </row>
    <row r="1837" spans="1:31" customFormat="1" ht="15.6" hidden="1" customHeight="1">
      <c r="A1837" s="33"/>
      <c r="B1837" s="32" t="s">
        <v>558</v>
      </c>
      <c r="C1837" s="25" t="str">
        <f>"("&amp;H1812&amp;" / "&amp;D1838&amp;" + "&amp;H1812&amp;" / "&amp;I1838&amp;") × 60 ="</f>
        <v>(5 / 30 + 5 / 35) × 60 =</v>
      </c>
      <c r="D1837" s="25"/>
      <c r="E1837" s="25"/>
      <c r="H1837" s="25"/>
      <c r="J1837" s="887">
        <f>ROUND((H1812/D1838+I1831/I1838)*60,2)</f>
        <v>10</v>
      </c>
      <c r="K1837" s="887"/>
      <c r="N1837" s="25"/>
      <c r="O1837" s="25"/>
      <c r="P1837" s="25"/>
      <c r="Q1837" s="26"/>
      <c r="R1837" s="27"/>
      <c r="S1837" s="27"/>
      <c r="T1837" s="27"/>
      <c r="U1837" s="28"/>
      <c r="V1837" s="29"/>
      <c r="W1837" s="30"/>
    </row>
    <row r="1838" spans="1:31" customFormat="1" ht="15.6" hidden="1" customHeight="1">
      <c r="A1838" s="33"/>
      <c r="B1838" s="32"/>
      <c r="C1838" t="s">
        <v>265</v>
      </c>
      <c r="D1838">
        <f>INDEX($X$33:$Z$45, MATCH(C1839,$X$33:$X$45,), MATCH(C1838,$X$33:$Z$33,))</f>
        <v>30</v>
      </c>
      <c r="E1838" s="25" t="s">
        <v>444</v>
      </c>
      <c r="F1838" s="25"/>
      <c r="G1838" s="70"/>
      <c r="H1838" t="s">
        <v>266</v>
      </c>
      <c r="I1838">
        <f>INDEX($X$33:$Z$45, MATCH(C1839,$X$33:$X$45,), MATCH(H1838,$X$33:$Z$33,))</f>
        <v>35</v>
      </c>
      <c r="J1838" s="25" t="s">
        <v>444</v>
      </c>
      <c r="L1838" s="25"/>
      <c r="M1838" s="25"/>
      <c r="N1838" s="25"/>
      <c r="O1838" s="25"/>
      <c r="P1838" s="25"/>
      <c r="Q1838" s="26"/>
      <c r="R1838" s="27"/>
      <c r="S1838" s="27"/>
      <c r="T1838" s="27"/>
      <c r="U1838" s="28"/>
      <c r="V1838" s="29"/>
      <c r="W1838" s="30"/>
    </row>
    <row r="1839" spans="1:31" customFormat="1" ht="15.6" hidden="1" customHeight="1">
      <c r="A1839" s="33"/>
      <c r="B1839" s="32"/>
      <c r="C1839" s="959" t="s">
        <v>283</v>
      </c>
      <c r="D1839" s="952"/>
      <c r="E1839" s="952"/>
      <c r="F1839" s="952"/>
      <c r="G1839" s="952"/>
      <c r="H1839" s="952"/>
      <c r="I1839" s="952"/>
      <c r="J1839" s="952"/>
      <c r="K1839" s="952"/>
      <c r="L1839" s="952"/>
      <c r="M1839" s="952"/>
      <c r="N1839" s="952"/>
      <c r="O1839" s="952"/>
      <c r="P1839" s="953"/>
      <c r="Q1839" s="26"/>
      <c r="R1839" s="27"/>
      <c r="S1839" s="27"/>
      <c r="T1839" s="27"/>
      <c r="U1839" s="28"/>
      <c r="V1839" s="29"/>
      <c r="W1839" s="30"/>
    </row>
    <row r="1840" spans="1:31" customFormat="1" ht="15.6" hidden="1" customHeight="1">
      <c r="A1840" s="33"/>
      <c r="B1840" s="32" t="s">
        <v>603</v>
      </c>
      <c r="C1840" s="903">
        <f>INDEX($AB$34:$AE$36, MATCH(F1840,$AB$34:$AB$36,), MATCH(K1840,$AB$34:$AE$34,))</f>
        <v>1.05</v>
      </c>
      <c r="D1840" s="887"/>
      <c r="E1840" s="25"/>
      <c r="F1840" s="891" t="s">
        <v>277</v>
      </c>
      <c r="G1840" s="891"/>
      <c r="H1840" s="891"/>
      <c r="I1840" s="891"/>
      <c r="J1840" s="891"/>
      <c r="K1840" s="887" t="s">
        <v>252</v>
      </c>
      <c r="L1840" s="887"/>
      <c r="M1840" s="25"/>
      <c r="N1840" s="25"/>
      <c r="O1840" s="25"/>
      <c r="P1840" s="25"/>
      <c r="Q1840" s="26"/>
      <c r="R1840" s="27"/>
      <c r="S1840" s="27"/>
      <c r="T1840" s="27"/>
      <c r="U1840" s="28"/>
      <c r="V1840" s="29"/>
      <c r="W1840" s="30"/>
    </row>
    <row r="1841" spans="1:31" customFormat="1" ht="15.6" hidden="1" customHeight="1">
      <c r="A1841" s="33"/>
      <c r="B1841" s="32" t="s">
        <v>604</v>
      </c>
      <c r="C1841" s="887">
        <f>VLOOKUP(F1841,$AG$34:$AH$36,2,FALSE)</f>
        <v>0.15</v>
      </c>
      <c r="D1841" s="887"/>
      <c r="E1841" s="25"/>
      <c r="F1841" s="888" t="s">
        <v>272</v>
      </c>
      <c r="G1841" s="888"/>
      <c r="H1841" s="888"/>
      <c r="I1841" s="888"/>
      <c r="J1841" s="888"/>
      <c r="K1841" s="888"/>
      <c r="L1841" s="888"/>
      <c r="M1841" s="25"/>
      <c r="N1841" s="25"/>
      <c r="O1841" s="25"/>
      <c r="P1841" s="25"/>
      <c r="Q1841" s="26"/>
      <c r="R1841" s="27"/>
      <c r="S1841" s="27"/>
      <c r="T1841" s="27"/>
      <c r="U1841" s="28"/>
      <c r="V1841" s="29"/>
      <c r="W1841" s="30"/>
    </row>
    <row r="1842" spans="1:31" customFormat="1" ht="15.6" hidden="1" customHeight="1">
      <c r="A1842" s="33"/>
      <c r="B1842" s="32" t="s">
        <v>605</v>
      </c>
      <c r="C1842" s="887">
        <v>0.5</v>
      </c>
      <c r="D1842" s="887"/>
      <c r="E1842" s="25"/>
      <c r="I1842" s="25"/>
      <c r="J1842" s="25"/>
      <c r="M1842" s="25"/>
      <c r="N1842" s="25"/>
      <c r="O1842" s="25"/>
      <c r="P1842" s="25"/>
      <c r="Q1842" s="26"/>
      <c r="R1842" s="27"/>
      <c r="S1842" s="27"/>
      <c r="T1842" s="27"/>
      <c r="U1842" s="28"/>
      <c r="V1842" s="29"/>
      <c r="W1842" s="30"/>
    </row>
    <row r="1843" spans="1:31" customFormat="1" ht="15.6" hidden="1" customHeight="1">
      <c r="A1843" s="33"/>
      <c r="B1843" s="32" t="s">
        <v>299</v>
      </c>
      <c r="C1843" s="25" t="str">
        <f>J1835&amp;" + "&amp;J1837&amp;" + "&amp;C1840&amp;" + "&amp;C1841&amp;" + "&amp;C1842&amp;" ="</f>
        <v>7.94 + 10 + 1.05 + 0.15 + 0.5 =</v>
      </c>
      <c r="E1843" s="25"/>
      <c r="F1843" s="25"/>
      <c r="G1843" s="25"/>
      <c r="H1843" s="25"/>
      <c r="I1843" s="25"/>
      <c r="J1843" s="25"/>
      <c r="K1843" s="887">
        <f>SUM(J1835,J1837,C1840,C1841,C1842)</f>
        <v>19.64</v>
      </c>
      <c r="L1843" s="887"/>
      <c r="O1843" s="25"/>
      <c r="P1843" s="25"/>
      <c r="Q1843" s="26"/>
      <c r="R1843" s="27"/>
      <c r="S1843" s="27"/>
      <c r="T1843" s="27"/>
      <c r="U1843" s="28"/>
      <c r="V1843" s="29"/>
      <c r="W1843" s="30"/>
    </row>
    <row r="1844" spans="1:31" customFormat="1" ht="15.6" hidden="1" customHeight="1">
      <c r="A1844" s="33"/>
      <c r="B1844" s="25" t="s">
        <v>302</v>
      </c>
      <c r="C1844" s="25" t="str">
        <f>"60 × "&amp;H1833&amp;" × "&amp;I1817&amp;" × "&amp;C1834&amp;" / "&amp;K1843&amp;" ="</f>
        <v>60 × 12.94 × 0.69 × 0.9 / 19.64 =</v>
      </c>
      <c r="D1844" s="25"/>
      <c r="E1844" s="25"/>
      <c r="F1844" s="25"/>
      <c r="G1844" s="25"/>
      <c r="H1844" s="25"/>
      <c r="I1844" s="25"/>
      <c r="J1844" s="25"/>
      <c r="L1844" s="887">
        <f>ROUND(60*H1833*I1817*C1834/K1843,2)</f>
        <v>24.55</v>
      </c>
      <c r="M1844" s="887"/>
      <c r="N1844" s="25" t="s">
        <v>340</v>
      </c>
      <c r="O1844" s="25"/>
      <c r="P1844" s="25"/>
      <c r="Q1844" s="26"/>
      <c r="R1844" s="27"/>
      <c r="S1844" s="27"/>
      <c r="T1844" s="27"/>
      <c r="U1844" s="28"/>
      <c r="V1844" s="29"/>
      <c r="W1844" s="30"/>
    </row>
    <row r="1845" spans="1:31" customFormat="1" ht="15.6" hidden="1" customHeight="1">
      <c r="A1845" s="33"/>
      <c r="B1845" s="25"/>
      <c r="C1845" s="32" t="str">
        <f>IF(J1835&gt;=10,"t0 =","")</f>
        <v/>
      </c>
      <c r="D1845" s="25" t="str">
        <f>IF(J1835&gt;=10,"("&amp;K1843&amp;" - "&amp;J1835&amp;") / "&amp;K1843&amp;" =","")</f>
        <v/>
      </c>
      <c r="E1845" s="25"/>
      <c r="F1845" s="25"/>
      <c r="G1845" s="25"/>
      <c r="H1845" s="25"/>
      <c r="I1845" s="25"/>
      <c r="J1845" s="25"/>
      <c r="K1845" s="887" t="str">
        <f>IF(J1835&gt;=10,ROUND((K1843-J1835)/K1843,2),"")</f>
        <v/>
      </c>
      <c r="L1845" s="887"/>
      <c r="M1845" s="25"/>
      <c r="N1845" s="25"/>
      <c r="O1845" s="25"/>
      <c r="P1845" s="25"/>
      <c r="Q1845" s="26"/>
      <c r="R1845" s="27"/>
      <c r="S1845" s="27"/>
      <c r="T1845" s="27"/>
      <c r="U1845" s="28"/>
      <c r="V1845" s="29"/>
      <c r="W1845" s="30"/>
    </row>
    <row r="1846" spans="1:31" customFormat="1" ht="15.6" hidden="1" customHeight="1">
      <c r="A1846" s="33"/>
      <c r="B1846" s="25"/>
      <c r="C1846" s="32"/>
      <c r="D1846" s="25"/>
      <c r="E1846" s="25"/>
      <c r="F1846" s="25"/>
      <c r="G1846" s="25"/>
      <c r="H1846" s="25"/>
      <c r="I1846" s="25"/>
      <c r="J1846" s="25"/>
      <c r="M1846" s="25"/>
      <c r="N1846" s="25"/>
      <c r="O1846" s="25"/>
      <c r="P1846" s="25"/>
      <c r="Q1846" s="26"/>
      <c r="R1846" s="27"/>
      <c r="S1846" s="27"/>
      <c r="T1846" s="27"/>
      <c r="U1846" s="28"/>
      <c r="V1846" s="29"/>
      <c r="W1846" s="30"/>
    </row>
    <row r="1847" spans="1:31" customFormat="1" ht="15.6" hidden="1" customHeight="1">
      <c r="A1847" s="33"/>
      <c r="B1847" s="25" t="s">
        <v>206</v>
      </c>
      <c r="C1847" s="25"/>
      <c r="D1847" s="25"/>
      <c r="E1847" s="894">
        <v>29234</v>
      </c>
      <c r="F1847" s="894"/>
      <c r="G1847" s="894"/>
      <c r="H1847" s="36" t="s">
        <v>303</v>
      </c>
      <c r="I1847" s="888">
        <f>L1844</f>
        <v>24.55</v>
      </c>
      <c r="J1847" s="888"/>
      <c r="K1847" s="34" t="str">
        <f>IF(J1835&gt;=10,"×","")</f>
        <v/>
      </c>
      <c r="L1847" s="903" t="str">
        <f>IF(J1835&gt;=10,K1845,"")</f>
        <v/>
      </c>
      <c r="M1847" s="903"/>
      <c r="N1847" s="25"/>
      <c r="O1847" s="25"/>
      <c r="P1847" s="25"/>
      <c r="Q1847" s="26"/>
      <c r="R1847" s="27">
        <f>IF(J1835&gt;=10,ROUND(E1847/I1847*L1847,1),ROUND(E1847/I1847,1))</f>
        <v>1190.8</v>
      </c>
      <c r="S1847" s="27"/>
      <c r="T1847" s="27"/>
      <c r="U1847" s="28"/>
      <c r="V1847" s="29"/>
      <c r="W1847" s="30"/>
    </row>
    <row r="1848" spans="1:31" customFormat="1" ht="15.6" hidden="1" customHeight="1">
      <c r="A1848" s="33"/>
      <c r="B1848" s="25" t="s">
        <v>15</v>
      </c>
      <c r="C1848" s="25"/>
      <c r="D1848" s="25"/>
      <c r="E1848" s="894">
        <v>38972</v>
      </c>
      <c r="F1848" s="894"/>
      <c r="G1848" s="894"/>
      <c r="H1848" s="36" t="s">
        <v>303</v>
      </c>
      <c r="I1848" s="888">
        <f>I1847</f>
        <v>24.55</v>
      </c>
      <c r="J1848" s="888"/>
      <c r="K1848" s="25"/>
      <c r="L1848" s="25"/>
      <c r="M1848" s="25"/>
      <c r="N1848" s="25"/>
      <c r="O1848" s="25"/>
      <c r="P1848" s="25"/>
      <c r="Q1848" s="26">
        <f>SUM(R1847:V1849)</f>
        <v>3539.4</v>
      </c>
      <c r="R1848" s="27"/>
      <c r="S1848" s="27"/>
      <c r="T1848" s="27">
        <f>ROUND(E1848/I1848,1)</f>
        <v>1587.5</v>
      </c>
      <c r="U1848" s="28"/>
      <c r="V1848" s="29"/>
      <c r="W1848" s="30"/>
    </row>
    <row r="1849" spans="1:31" ht="15.6" hidden="1" customHeight="1">
      <c r="A1849" s="33"/>
      <c r="B1849" s="25" t="s">
        <v>207</v>
      </c>
      <c r="C1849" s="25"/>
      <c r="D1849" s="25"/>
      <c r="E1849" s="894">
        <v>18685</v>
      </c>
      <c r="F1849" s="894"/>
      <c r="G1849" s="894"/>
      <c r="H1849" s="36" t="s">
        <v>303</v>
      </c>
      <c r="I1849" s="888">
        <f>I1848</f>
        <v>24.55</v>
      </c>
      <c r="J1849" s="888"/>
      <c r="K1849" s="25"/>
      <c r="L1849" s="25"/>
      <c r="M1849" s="25"/>
      <c r="N1849" s="25"/>
      <c r="O1849" s="25"/>
      <c r="P1849" s="25"/>
      <c r="Q1849" s="26"/>
      <c r="R1849" s="27"/>
      <c r="S1849" s="27"/>
      <c r="T1849" s="27"/>
      <c r="U1849" s="28"/>
      <c r="V1849" s="29">
        <f>ROUND(E1849/I1849,1)</f>
        <v>761.1</v>
      </c>
      <c r="X1849"/>
      <c r="Y1849"/>
      <c r="Z1849"/>
      <c r="AA1849" s="40"/>
      <c r="AB1849" s="40"/>
      <c r="AC1849"/>
      <c r="AD1849"/>
      <c r="AE1849"/>
    </row>
    <row r="1850" spans="1:31" ht="15.6" hidden="1" customHeight="1">
      <c r="A1850" s="24"/>
      <c r="B1850" s="25"/>
      <c r="C1850" s="25"/>
      <c r="D1850" s="25"/>
      <c r="E1850" s="25"/>
      <c r="F1850" s="25"/>
      <c r="G1850" s="25"/>
      <c r="N1850" s="25"/>
      <c r="O1850" s="25"/>
      <c r="P1850" s="25"/>
      <c r="Q1850" s="26"/>
      <c r="R1850" s="27"/>
      <c r="S1850" s="27"/>
      <c r="T1850" s="27"/>
      <c r="U1850" s="28"/>
      <c r="V1850" s="29"/>
      <c r="X1850"/>
      <c r="Y1850"/>
      <c r="Z1850"/>
      <c r="AA1850" s="40"/>
      <c r="AB1850" s="40"/>
      <c r="AC1850"/>
      <c r="AD1850"/>
      <c r="AE1850"/>
    </row>
    <row r="1851" spans="1:31" ht="15.6" hidden="1" customHeight="1">
      <c r="A1851" s="24"/>
      <c r="B1851" s="25"/>
      <c r="C1851" s="25"/>
      <c r="D1851" s="25"/>
      <c r="E1851" s="25"/>
      <c r="F1851" s="25"/>
      <c r="G1851" s="25"/>
      <c r="N1851" s="25"/>
      <c r="O1851" s="25"/>
      <c r="P1851" s="25"/>
      <c r="Q1851" s="26"/>
      <c r="R1851" s="27"/>
      <c r="S1851" s="27"/>
      <c r="T1851" s="27"/>
      <c r="U1851" s="28"/>
      <c r="V1851" s="29"/>
      <c r="X1851"/>
      <c r="Y1851"/>
      <c r="Z1851"/>
      <c r="AA1851" s="40"/>
      <c r="AB1851" s="40"/>
      <c r="AC1851"/>
      <c r="AD1851"/>
      <c r="AE1851"/>
    </row>
    <row r="1852" spans="1:31" ht="15.6" hidden="1" customHeight="1">
      <c r="A1852" s="24"/>
      <c r="B1852" s="25"/>
      <c r="C1852" s="25"/>
      <c r="D1852" s="25"/>
      <c r="E1852" s="25"/>
      <c r="F1852" s="25"/>
      <c r="G1852" s="25"/>
      <c r="N1852" s="25"/>
      <c r="O1852" s="25"/>
      <c r="P1852" s="25"/>
      <c r="Q1852" s="26"/>
      <c r="R1852" s="27"/>
      <c r="S1852" s="27"/>
      <c r="T1852" s="27"/>
      <c r="U1852" s="28"/>
      <c r="V1852" s="29"/>
      <c r="X1852"/>
      <c r="Y1852"/>
      <c r="Z1852"/>
      <c r="AA1852" s="40"/>
      <c r="AB1852" s="40"/>
      <c r="AC1852"/>
      <c r="AD1852"/>
      <c r="AE1852"/>
    </row>
    <row r="1853" spans="1:31" ht="15.6" hidden="1" customHeight="1">
      <c r="A1853" s="24"/>
      <c r="B1853" s="25"/>
      <c r="C1853" s="25"/>
      <c r="D1853" s="25"/>
      <c r="E1853" s="25"/>
      <c r="F1853" s="25"/>
      <c r="G1853" s="25"/>
      <c r="H1853" s="25"/>
      <c r="I1853" s="25"/>
      <c r="J1853" s="25"/>
      <c r="K1853" s="25"/>
      <c r="L1853" s="25"/>
      <c r="M1853" s="25"/>
      <c r="N1853" s="25"/>
      <c r="O1853" s="25"/>
      <c r="P1853" s="25"/>
      <c r="Q1853" s="26"/>
      <c r="R1853" s="27"/>
      <c r="S1853" s="27"/>
      <c r="T1853" s="27"/>
      <c r="U1853" s="28"/>
      <c r="V1853" s="29"/>
      <c r="X1853"/>
      <c r="Y1853"/>
      <c r="Z1853"/>
      <c r="AA1853" s="40"/>
      <c r="AB1853" s="40"/>
      <c r="AC1853"/>
      <c r="AD1853"/>
      <c r="AE1853"/>
    </row>
    <row r="1854" spans="1:31" ht="15.6" hidden="1" customHeight="1">
      <c r="A1854" s="24"/>
      <c r="B1854" s="25"/>
      <c r="C1854" s="25"/>
      <c r="D1854" s="25"/>
      <c r="E1854" s="25"/>
      <c r="F1854" s="25"/>
      <c r="G1854" s="25"/>
      <c r="H1854" s="25"/>
      <c r="I1854" s="25"/>
      <c r="J1854" s="25"/>
      <c r="K1854" s="25"/>
      <c r="L1854" s="25"/>
      <c r="M1854" s="25"/>
      <c r="N1854" s="25"/>
      <c r="O1854" s="25"/>
      <c r="P1854" s="25"/>
      <c r="Q1854" s="26"/>
      <c r="R1854" s="27"/>
      <c r="S1854" s="27"/>
      <c r="T1854" s="27"/>
      <c r="U1854" s="28"/>
      <c r="V1854" s="29"/>
      <c r="X1854"/>
      <c r="Y1854"/>
      <c r="Z1854"/>
      <c r="AA1854" s="40"/>
      <c r="AB1854" s="40"/>
      <c r="AC1854"/>
      <c r="AD1854"/>
      <c r="AE1854"/>
    </row>
    <row r="1855" spans="1:31" ht="15.6" hidden="1" customHeight="1" thickBot="1">
      <c r="A1855" s="43"/>
      <c r="B1855" s="44"/>
      <c r="C1855" s="44"/>
      <c r="D1855" s="44"/>
      <c r="E1855" s="44"/>
      <c r="F1855" s="44"/>
      <c r="G1855" s="44"/>
      <c r="H1855" s="44"/>
      <c r="I1855" s="44"/>
      <c r="J1855" s="44"/>
      <c r="K1855" s="44"/>
      <c r="L1855" s="44"/>
      <c r="M1855" s="44"/>
      <c r="N1855" s="44"/>
      <c r="O1855" s="44"/>
      <c r="P1855" s="44"/>
      <c r="Q1855" s="45"/>
      <c r="R1855" s="46"/>
      <c r="S1855" s="46"/>
      <c r="T1855" s="46"/>
      <c r="U1855" s="47"/>
      <c r="V1855" s="48"/>
      <c r="X1855" s="31"/>
      <c r="Y1855" s="40"/>
      <c r="Z1855" s="40"/>
      <c r="AA1855" s="40"/>
      <c r="AB1855" s="40"/>
      <c r="AC1855"/>
      <c r="AD1855"/>
      <c r="AE1855"/>
    </row>
    <row r="1856" spans="1:31" ht="18" customHeight="1">
      <c r="A1856" s="10" t="s">
        <v>205</v>
      </c>
      <c r="B1856" s="11"/>
      <c r="C1856" s="11"/>
      <c r="D1856" s="11"/>
      <c r="E1856" s="11"/>
      <c r="F1856" s="11"/>
      <c r="G1856" s="11"/>
      <c r="H1856" s="11"/>
      <c r="I1856" s="11"/>
      <c r="J1856" s="11"/>
      <c r="K1856" s="11"/>
      <c r="L1856" s="11"/>
      <c r="M1856" s="11"/>
      <c r="N1856" s="11"/>
      <c r="O1856" s="11"/>
      <c r="P1856" s="11"/>
      <c r="Q1856" s="12" t="s">
        <v>20</v>
      </c>
      <c r="R1856" s="13" t="s">
        <v>206</v>
      </c>
      <c r="S1856" s="13"/>
      <c r="T1856" s="13" t="s">
        <v>15</v>
      </c>
      <c r="U1856" s="14"/>
      <c r="V1856" s="15" t="s">
        <v>207</v>
      </c>
      <c r="W1856" s="16"/>
      <c r="X1856" s="31"/>
      <c r="Y1856" s="40"/>
      <c r="Z1856" s="40"/>
      <c r="AA1856" s="40"/>
      <c r="AB1856"/>
      <c r="AC1856"/>
      <c r="AD1856"/>
      <c r="AE1856"/>
    </row>
    <row r="1857" spans="1:28" ht="18" customHeight="1" thickBot="1">
      <c r="A1857" s="18" t="s">
        <v>211</v>
      </c>
      <c r="B1857"/>
      <c r="C1857" t="s">
        <v>606</v>
      </c>
      <c r="D1857"/>
      <c r="E1857"/>
      <c r="F1857"/>
      <c r="G1857"/>
      <c r="H1857" s="957">
        <v>2</v>
      </c>
      <c r="I1857" s="957"/>
      <c r="J1857" s="957"/>
      <c r="K1857" s="957"/>
      <c r="L1857" s="957"/>
      <c r="M1857"/>
      <c r="N1857" s="890" t="s">
        <v>214</v>
      </c>
      <c r="O1857" s="890"/>
      <c r="P1857" t="s">
        <v>215</v>
      </c>
      <c r="Q1857" s="19">
        <f>SUM(R1857,T1857,V1857)</f>
        <v>7660</v>
      </c>
      <c r="R1857" s="20">
        <f>INT(SUM(R1858:R1892))</f>
        <v>1205</v>
      </c>
      <c r="S1857" s="20">
        <f>INT(SUM(S1858:S1892))</f>
        <v>0</v>
      </c>
      <c r="T1857" s="20">
        <f>INT(SUM(T1858:T1892))</f>
        <v>4611</v>
      </c>
      <c r="U1857" s="21">
        <f>INT(SUM(U1858:U1892))</f>
        <v>0</v>
      </c>
      <c r="V1857" s="22">
        <f>INT(SUM(V1858:V1892))</f>
        <v>1844</v>
      </c>
      <c r="W1857" s="23"/>
      <c r="AB1857"/>
    </row>
    <row r="1858" spans="1:28" customFormat="1" ht="18" customHeight="1" thickTop="1">
      <c r="A1858" s="80"/>
      <c r="B1858" s="81"/>
      <c r="C1858" s="81"/>
      <c r="D1858" s="81"/>
      <c r="E1858" s="81"/>
      <c r="F1858" s="81"/>
      <c r="G1858" s="81"/>
      <c r="H1858" s="81"/>
      <c r="I1858" s="81"/>
      <c r="J1858" s="81"/>
      <c r="K1858" s="81"/>
      <c r="L1858" s="81"/>
      <c r="M1858" s="81"/>
      <c r="N1858" s="81"/>
      <c r="O1858" s="81"/>
      <c r="P1858" s="81"/>
      <c r="Q1858" s="82"/>
      <c r="R1858" s="83"/>
      <c r="S1858" s="83"/>
      <c r="T1858" s="83"/>
      <c r="U1858" s="84"/>
      <c r="V1858" s="85"/>
      <c r="W1858" s="30"/>
    </row>
    <row r="1859" spans="1:28" ht="18" customHeight="1">
      <c r="A1859" s="86" t="s">
        <v>305</v>
      </c>
      <c r="B1859" s="89" t="s">
        <v>576</v>
      </c>
      <c r="C1859" s="89"/>
      <c r="D1859" s="87"/>
      <c r="E1859" s="156"/>
      <c r="F1859" s="87"/>
      <c r="G1859" s="87"/>
      <c r="H1859" s="87"/>
      <c r="I1859" s="126" t="s">
        <v>289</v>
      </c>
      <c r="J1859" s="925">
        <v>0.7</v>
      </c>
      <c r="K1859" s="925"/>
      <c r="L1859" s="89" t="s">
        <v>290</v>
      </c>
      <c r="M1859" s="89"/>
      <c r="N1859" s="89"/>
      <c r="O1859" s="89"/>
      <c r="P1859" s="89"/>
      <c r="Q1859" s="90"/>
      <c r="R1859" s="91"/>
      <c r="S1859" s="91"/>
      <c r="T1859" s="91"/>
      <c r="U1859" s="92"/>
      <c r="V1859" s="93"/>
      <c r="AB1859"/>
    </row>
    <row r="1860" spans="1:28" ht="18" customHeight="1">
      <c r="A1860" s="86"/>
      <c r="B1860" s="98" t="s">
        <v>291</v>
      </c>
      <c r="C1860" s="921">
        <f>J1859</f>
        <v>0.7</v>
      </c>
      <c r="D1860" s="921"/>
      <c r="E1860" s="89"/>
      <c r="F1860"/>
      <c r="G1860"/>
      <c r="H1860"/>
      <c r="I1860"/>
      <c r="J1860"/>
      <c r="K1860"/>
      <c r="L1860"/>
      <c r="M1860"/>
      <c r="N1860"/>
      <c r="O1860"/>
      <c r="P1860"/>
      <c r="Q1860" s="90"/>
      <c r="R1860" s="91"/>
      <c r="S1860" s="91"/>
      <c r="T1860" s="91"/>
      <c r="U1860" s="92"/>
      <c r="V1860" s="93"/>
      <c r="AB1860"/>
    </row>
    <row r="1861" spans="1:28" ht="18" customHeight="1">
      <c r="A1861" s="86"/>
      <c r="B1861" s="98" t="s">
        <v>292</v>
      </c>
      <c r="C1861" s="921">
        <f>VLOOKUP(E1861,$AD$26:$AE$29,2,0)</f>
        <v>0.7</v>
      </c>
      <c r="D1861" s="921"/>
      <c r="E1861" s="920" t="s">
        <v>258</v>
      </c>
      <c r="F1861" s="920"/>
      <c r="G1861" s="920"/>
      <c r="H1861" s="920"/>
      <c r="I1861" s="920"/>
      <c r="J1861" s="920"/>
      <c r="K1861" s="920"/>
      <c r="L1861" s="920"/>
      <c r="M1861" s="920"/>
      <c r="N1861"/>
      <c r="O1861"/>
      <c r="P1861"/>
      <c r="Q1861" s="90"/>
      <c r="R1861" s="91"/>
      <c r="S1861" s="91"/>
      <c r="T1861" s="91"/>
      <c r="U1861" s="92"/>
      <c r="V1861" s="93"/>
      <c r="AB1861"/>
    </row>
    <row r="1862" spans="1:28" ht="18" customHeight="1">
      <c r="A1862" s="86"/>
      <c r="B1862" s="98" t="s">
        <v>293</v>
      </c>
      <c r="C1862" s="938">
        <f>INDEX($AG$25:$AJ$28, MATCH(E1862,$AG$25:$AG$28,), MATCH(K1862,$AG$25:$AJ$25,))</f>
        <v>0.6</v>
      </c>
      <c r="D1862" s="938"/>
      <c r="E1862" s="920" t="s">
        <v>259</v>
      </c>
      <c r="F1862" s="920"/>
      <c r="G1862" s="920"/>
      <c r="H1862" s="920"/>
      <c r="I1862" s="920"/>
      <c r="J1862" s="920"/>
      <c r="K1862" s="922" t="s">
        <v>252</v>
      </c>
      <c r="L1862" s="922"/>
      <c r="M1862"/>
      <c r="N1862"/>
      <c r="O1862"/>
      <c r="P1862"/>
      <c r="Q1862" s="90"/>
      <c r="R1862" s="91"/>
      <c r="S1862" s="91"/>
      <c r="T1862" s="91"/>
      <c r="U1862" s="92"/>
      <c r="V1862" s="93"/>
    </row>
    <row r="1863" spans="1:28" ht="18" customHeight="1">
      <c r="A1863" s="86"/>
      <c r="B1863" s="98" t="s">
        <v>294</v>
      </c>
      <c r="C1863" s="937">
        <f>D1864</f>
        <v>0.95</v>
      </c>
      <c r="D1863" s="937"/>
      <c r="E1863" s="89" t="s">
        <v>295</v>
      </c>
      <c r="F1863" s="920">
        <f>D1865</f>
        <v>1.38</v>
      </c>
      <c r="G1863" s="920"/>
      <c r="H1863" s="95" t="s">
        <v>296</v>
      </c>
      <c r="I1863" s="921">
        <f>ROUND(C1863/F1863,2)</f>
        <v>0.69</v>
      </c>
      <c r="J1863" s="921"/>
      <c r="K1863"/>
      <c r="L1863"/>
      <c r="M1863"/>
      <c r="N1863"/>
      <c r="O1863"/>
      <c r="P1863"/>
      <c r="Q1863" s="90"/>
      <c r="R1863" s="91"/>
      <c r="S1863" s="91"/>
      <c r="T1863" s="91"/>
      <c r="U1863" s="92"/>
      <c r="V1863" s="93"/>
    </row>
    <row r="1864" spans="1:28" ht="18" customHeight="1">
      <c r="A1864" s="86"/>
      <c r="B1864"/>
      <c r="C1864" t="s">
        <v>297</v>
      </c>
      <c r="D1864" s="937">
        <f>IF(F1864=$AB$12,1,INDEX($AB$2:$AE$22,MATCH(F1864,$AB$2:$AB$22,),MATCH(L1864,$AB$2:$AE$2,)))</f>
        <v>0.95</v>
      </c>
      <c r="E1864" s="937"/>
      <c r="F1864" s="920" t="s">
        <v>241</v>
      </c>
      <c r="G1864" s="920"/>
      <c r="H1864" s="920"/>
      <c r="I1864" s="920"/>
      <c r="J1864" s="920"/>
      <c r="K1864" s="920"/>
      <c r="L1864" s="922" t="s">
        <v>218</v>
      </c>
      <c r="M1864" s="922"/>
      <c r="N1864"/>
      <c r="O1864"/>
      <c r="P1864"/>
      <c r="Q1864" s="90"/>
      <c r="R1864" s="91"/>
      <c r="S1864" s="91"/>
      <c r="T1864" s="91"/>
      <c r="U1864" s="92"/>
      <c r="V1864" s="93"/>
    </row>
    <row r="1865" spans="1:28" ht="18" customHeight="1">
      <c r="A1865" s="86"/>
      <c r="B1865"/>
      <c r="C1865" s="98" t="s">
        <v>298</v>
      </c>
      <c r="D1865" s="937">
        <f>INDEX($X$2:$AA$21, MATCH(F1865,$X$2:$X$21,), MATCH(L1865,$X$2:$AA$2,))</f>
        <v>1.38</v>
      </c>
      <c r="E1865" s="937"/>
      <c r="F1865" s="920" t="str">
        <f>F1864</f>
        <v>력이 섞인 점질토</v>
      </c>
      <c r="G1865" s="920"/>
      <c r="H1865" s="920"/>
      <c r="I1865" s="920"/>
      <c r="J1865" s="920"/>
      <c r="K1865" s="920"/>
      <c r="L1865" s="922" t="s">
        <v>218</v>
      </c>
      <c r="M1865" s="922"/>
      <c r="N1865"/>
      <c r="O1865"/>
      <c r="P1865" s="89"/>
      <c r="Q1865" s="90"/>
      <c r="R1865" s="91"/>
      <c r="S1865" s="91"/>
      <c r="T1865" s="91"/>
      <c r="U1865" s="92"/>
      <c r="V1865" s="93"/>
    </row>
    <row r="1866" spans="1:28" ht="18" customHeight="1">
      <c r="A1866" s="86"/>
      <c r="B1866" s="98" t="s">
        <v>299</v>
      </c>
      <c r="C1866" s="127">
        <f>INDEX($X$25:$AB$30,MATCH(C1860,$X$25:$X$30,0),MATCH(I1866,$X$25:$AB$25,0))</f>
        <v>22</v>
      </c>
      <c r="D1866" s="89"/>
      <c r="E1866" s="127"/>
      <c r="F1866" s="89" t="s">
        <v>300</v>
      </c>
      <c r="G1866" s="89"/>
      <c r="H1866" s="89"/>
      <c r="I1866" s="920">
        <v>180</v>
      </c>
      <c r="J1866" s="920"/>
      <c r="K1866" s="89" t="s">
        <v>301</v>
      </c>
      <c r="L1866" s="89"/>
      <c r="M1866" s="87"/>
      <c r="N1866" s="87"/>
      <c r="O1866" s="89"/>
      <c r="P1866" s="89"/>
      <c r="Q1866" s="90"/>
      <c r="R1866" s="91"/>
      <c r="S1866" s="91"/>
      <c r="T1866" s="91"/>
      <c r="U1866" s="92"/>
      <c r="V1866" s="93"/>
    </row>
    <row r="1867" spans="1:28" ht="18" customHeight="1">
      <c r="A1867" s="86"/>
      <c r="B1867" s="89" t="s">
        <v>302</v>
      </c>
      <c r="C1867" s="89" t="str">
        <f>"3,600 × "&amp;C1860&amp;" × "&amp;C1861&amp;" × "&amp;I1863&amp;" × "&amp;C1862&amp;" / "&amp;C1866&amp;" ="</f>
        <v>3,600 × 0.7 × 0.7 × 0.69 × 0.6 / 22 =</v>
      </c>
      <c r="D1867" s="89"/>
      <c r="E1867" s="89"/>
      <c r="F1867" s="89"/>
      <c r="G1867" s="89"/>
      <c r="H1867" s="89"/>
      <c r="I1867" s="89"/>
      <c r="J1867" s="89"/>
      <c r="K1867" s="89"/>
      <c r="L1867" s="87"/>
      <c r="M1867" s="921">
        <f>ROUND(3600*C1860*C1861*I1863*C1862/C1866,2)</f>
        <v>33.200000000000003</v>
      </c>
      <c r="N1867" s="921"/>
      <c r="O1867" s="89" t="s">
        <v>340</v>
      </c>
      <c r="P1867" s="89"/>
      <c r="Q1867" s="90"/>
      <c r="R1867" s="91"/>
      <c r="S1867" s="91"/>
      <c r="T1867" s="91"/>
      <c r="U1867" s="92"/>
      <c r="V1867" s="93"/>
    </row>
    <row r="1868" spans="1:28" ht="18" customHeight="1">
      <c r="A1868" s="86"/>
      <c r="B1868" s="89"/>
      <c r="C1868" s="89"/>
      <c r="D1868" s="89"/>
      <c r="E1868" s="89"/>
      <c r="F1868" s="89"/>
      <c r="G1868" s="89"/>
      <c r="H1868" s="89"/>
      <c r="I1868" s="89"/>
      <c r="J1868" s="89"/>
      <c r="K1868" s="89"/>
      <c r="L1868" s="89"/>
      <c r="M1868" s="87"/>
      <c r="N1868" s="87"/>
      <c r="O1868" s="89"/>
      <c r="P1868" s="89"/>
      <c r="Q1868" s="90"/>
      <c r="R1868" s="91"/>
      <c r="S1868" s="91"/>
      <c r="T1868" s="91"/>
      <c r="U1868" s="92"/>
      <c r="V1868" s="93"/>
    </row>
    <row r="1869" spans="1:28" ht="18" customHeight="1">
      <c r="A1869" s="86"/>
      <c r="B1869" s="89" t="s">
        <v>206</v>
      </c>
      <c r="C1869" s="89"/>
      <c r="D1869" s="89"/>
      <c r="E1869" s="927">
        <f>기계경비!D4</f>
        <v>16583</v>
      </c>
      <c r="F1869" s="927"/>
      <c r="G1869" s="927"/>
      <c r="H1869" s="96" t="s">
        <v>303</v>
      </c>
      <c r="I1869" s="921">
        <f>M1867</f>
        <v>33.200000000000003</v>
      </c>
      <c r="J1869" s="921"/>
      <c r="K1869" t="s">
        <v>228</v>
      </c>
      <c r="L1869" s="929">
        <v>1</v>
      </c>
      <c r="M1869" s="929"/>
      <c r="N1869" s="87"/>
      <c r="O1869" s="87"/>
      <c r="P1869" s="119"/>
      <c r="Q1869" s="90"/>
      <c r="R1869" s="91">
        <f>ROUND(E1869/I1869*L1869,1)</f>
        <v>499.5</v>
      </c>
      <c r="S1869" s="91"/>
      <c r="T1869" s="91"/>
      <c r="U1869" s="92"/>
      <c r="V1869" s="93"/>
    </row>
    <row r="1870" spans="1:28" ht="18" customHeight="1">
      <c r="A1870" s="86"/>
      <c r="B1870" s="89" t="s">
        <v>15</v>
      </c>
      <c r="C1870" s="89"/>
      <c r="D1870" s="89"/>
      <c r="E1870" s="927">
        <f>기계경비!F4</f>
        <v>50605</v>
      </c>
      <c r="F1870" s="927"/>
      <c r="G1870" s="927"/>
      <c r="H1870" s="96" t="s">
        <v>303</v>
      </c>
      <c r="I1870" s="921">
        <f>M1867</f>
        <v>33.200000000000003</v>
      </c>
      <c r="J1870" s="921"/>
      <c r="K1870" t="s">
        <v>228</v>
      </c>
      <c r="L1870" s="929">
        <v>1</v>
      </c>
      <c r="M1870" s="929"/>
      <c r="N1870" s="87"/>
      <c r="O1870" s="87"/>
      <c r="P1870" s="119"/>
      <c r="Q1870" s="90">
        <f>INT(SUM(R1869:V1871))</f>
        <v>2702</v>
      </c>
      <c r="R1870" s="91"/>
      <c r="S1870" s="91"/>
      <c r="T1870" s="91">
        <f>ROUND(E1870/I1870*L1870,1)</f>
        <v>1524.2</v>
      </c>
      <c r="U1870" s="92"/>
      <c r="V1870" s="93"/>
    </row>
    <row r="1871" spans="1:28" customFormat="1" ht="18" customHeight="1">
      <c r="A1871" s="86"/>
      <c r="B1871" s="89" t="s">
        <v>207</v>
      </c>
      <c r="C1871" s="89"/>
      <c r="D1871" s="89"/>
      <c r="E1871" s="927">
        <f>기계경비!H4</f>
        <v>22522</v>
      </c>
      <c r="F1871" s="927"/>
      <c r="G1871" s="927"/>
      <c r="H1871" s="96" t="s">
        <v>303</v>
      </c>
      <c r="I1871" s="921">
        <f>M1867</f>
        <v>33.200000000000003</v>
      </c>
      <c r="J1871" s="921"/>
      <c r="K1871" t="s">
        <v>228</v>
      </c>
      <c r="L1871" s="929">
        <v>1</v>
      </c>
      <c r="M1871" s="929"/>
      <c r="N1871" s="87"/>
      <c r="O1871" s="87"/>
      <c r="P1871" s="119"/>
      <c r="Q1871" s="90"/>
      <c r="R1871" s="91"/>
      <c r="S1871" s="91"/>
      <c r="T1871" s="91"/>
      <c r="U1871" s="92"/>
      <c r="V1871" s="93">
        <f>ROUND(E1871/I1871*L1871,1)</f>
        <v>678.4</v>
      </c>
      <c r="W1871" s="30"/>
    </row>
    <row r="1872" spans="1:28" customFormat="1" ht="18" customHeight="1">
      <c r="A1872" s="86"/>
      <c r="B1872" s="89"/>
      <c r="C1872" s="89"/>
      <c r="D1872" s="89"/>
      <c r="E1872" s="98"/>
      <c r="F1872" s="98"/>
      <c r="G1872" s="100"/>
      <c r="J1872" s="100"/>
      <c r="M1872" s="89"/>
      <c r="N1872" s="89"/>
      <c r="O1872" s="89"/>
      <c r="P1872" s="89"/>
      <c r="Q1872" s="90"/>
      <c r="R1872" s="91"/>
      <c r="S1872" s="91"/>
      <c r="T1872" s="91"/>
      <c r="U1872" s="92"/>
      <c r="V1872" s="93"/>
      <c r="W1872" s="30"/>
    </row>
    <row r="1873" spans="1:27" customFormat="1" ht="18" customHeight="1">
      <c r="A1873" s="86" t="s">
        <v>341</v>
      </c>
      <c r="B1873" s="89" t="s">
        <v>597</v>
      </c>
      <c r="C1873" s="89"/>
      <c r="E1873" s="157"/>
      <c r="F1873" s="157"/>
      <c r="G1873" s="158" t="s">
        <v>598</v>
      </c>
      <c r="H1873" s="962">
        <v>15</v>
      </c>
      <c r="I1873" s="962"/>
      <c r="J1873" s="159" t="s">
        <v>310</v>
      </c>
      <c r="K1873" s="159"/>
      <c r="L1873" s="89"/>
      <c r="M1873" s="89"/>
      <c r="N1873" s="89"/>
      <c r="O1873" s="89"/>
      <c r="P1873" s="89"/>
      <c r="Q1873" s="90"/>
      <c r="R1873" s="91"/>
      <c r="S1873" s="91"/>
      <c r="T1873" s="91"/>
      <c r="U1873" s="92"/>
      <c r="V1873" s="93"/>
      <c r="W1873" s="30"/>
    </row>
    <row r="1874" spans="1:27" customFormat="1" ht="18" customHeight="1">
      <c r="A1874" s="86"/>
      <c r="C1874" s="89"/>
      <c r="D1874" s="98" t="s">
        <v>599</v>
      </c>
      <c r="E1874" s="937">
        <v>1.7</v>
      </c>
      <c r="F1874" s="937"/>
      <c r="G1874" s="160" t="s">
        <v>600</v>
      </c>
      <c r="H1874" s="157"/>
      <c r="L1874" s="89"/>
      <c r="M1874" s="89"/>
      <c r="N1874" s="89"/>
      <c r="O1874" s="89"/>
      <c r="P1874" s="89"/>
      <c r="Q1874" s="90"/>
      <c r="R1874" s="91"/>
      <c r="S1874" s="91"/>
      <c r="T1874" s="91"/>
      <c r="U1874" s="92"/>
      <c r="V1874" s="93"/>
      <c r="W1874" s="30"/>
    </row>
    <row r="1875" spans="1:27" customFormat="1" ht="18" customHeight="1">
      <c r="A1875" s="86"/>
      <c r="B1875" s="98" t="s">
        <v>291</v>
      </c>
      <c r="C1875" s="89" t="str">
        <f>H1873&amp;" / "&amp;E1874&amp;" × "&amp;D1865&amp;" ="</f>
        <v>15 / 1.7 × 1.38 =</v>
      </c>
      <c r="D1875" s="89"/>
      <c r="E1875" s="89"/>
      <c r="F1875" s="127"/>
      <c r="H1875" s="921">
        <f>ROUND(H1873/E1874*D1865,2)</f>
        <v>12.18</v>
      </c>
      <c r="I1875" s="921"/>
      <c r="J1875" s="89" t="s">
        <v>214</v>
      </c>
      <c r="K1875" s="89"/>
      <c r="L1875" s="89"/>
      <c r="M1875" s="89"/>
      <c r="N1875" s="89"/>
      <c r="O1875" s="89"/>
      <c r="P1875" s="89"/>
      <c r="Q1875" s="90"/>
      <c r="R1875" s="91"/>
      <c r="S1875" s="91"/>
      <c r="T1875" s="91"/>
      <c r="U1875" s="92"/>
      <c r="V1875" s="93"/>
      <c r="W1875" s="30"/>
    </row>
    <row r="1876" spans="1:27" customFormat="1" ht="18" customHeight="1">
      <c r="A1876" s="86"/>
      <c r="B1876" s="98" t="s">
        <v>293</v>
      </c>
      <c r="C1876" s="921">
        <v>0.9</v>
      </c>
      <c r="D1876" s="921"/>
      <c r="E1876" s="89"/>
      <c r="F1876" s="89"/>
      <c r="G1876" s="89"/>
      <c r="H1876" s="89"/>
      <c r="I1876" s="89"/>
      <c r="J1876" s="89"/>
      <c r="M1876" s="89"/>
      <c r="N1876" s="89"/>
      <c r="O1876" s="89"/>
      <c r="P1876" s="89"/>
      <c r="Q1876" s="90"/>
      <c r="R1876" s="91"/>
      <c r="S1876" s="91"/>
      <c r="T1876" s="91"/>
      <c r="U1876" s="92"/>
      <c r="V1876" s="93"/>
      <c r="W1876" s="30"/>
      <c r="X1876" s="31"/>
      <c r="Y1876" s="40"/>
      <c r="Z1876" s="40"/>
      <c r="AA1876" s="40"/>
    </row>
    <row r="1877" spans="1:27" customFormat="1" ht="18" customHeight="1">
      <c r="A1877" s="86"/>
      <c r="B1877" s="98" t="s">
        <v>601</v>
      </c>
      <c r="C1877" s="89" t="str">
        <f>C1866&amp;" × "&amp;J1878&amp;" / (60 × "&amp;C1862&amp;") ="</f>
        <v>22 × 24.86 / (60 × 0.6) =</v>
      </c>
      <c r="D1877" s="89"/>
      <c r="E1877" s="89"/>
      <c r="F1877" s="127"/>
      <c r="J1877" s="921">
        <f>ROUND(C1866*J1878/60/C1862,2)</f>
        <v>15.19</v>
      </c>
      <c r="K1877" s="921"/>
      <c r="P1877" s="89"/>
      <c r="Q1877" s="90"/>
      <c r="R1877" s="91"/>
      <c r="S1877" s="91"/>
      <c r="T1877" s="91"/>
      <c r="U1877" s="92"/>
      <c r="V1877" s="93"/>
      <c r="W1877" s="30"/>
      <c r="Y1877" s="40"/>
      <c r="Z1877" s="40"/>
      <c r="AA1877" s="40"/>
    </row>
    <row r="1878" spans="1:27" customFormat="1" ht="18" customHeight="1">
      <c r="A1878" s="86"/>
      <c r="B1878" s="98"/>
      <c r="C1878" s="98" t="s">
        <v>602</v>
      </c>
      <c r="D1878" s="89" t="str">
        <f>H1875&amp;" / ("&amp;C1860&amp;" × "&amp;C1861&amp;") ="</f>
        <v>12.18 / (0.7 × 0.7) =</v>
      </c>
      <c r="E1878" s="89"/>
      <c r="F1878" s="89"/>
      <c r="G1878" s="127"/>
      <c r="J1878" s="921">
        <f>ROUND(H1875/(C1860*C1861),2)</f>
        <v>24.86</v>
      </c>
      <c r="K1878" s="921"/>
      <c r="P1878" s="89"/>
      <c r="Q1878" s="90"/>
      <c r="R1878" s="91"/>
      <c r="S1878" s="91"/>
      <c r="T1878" s="91"/>
      <c r="U1878" s="92"/>
      <c r="V1878" s="93"/>
      <c r="W1878" s="30"/>
      <c r="Y1878" s="888"/>
      <c r="Z1878" s="888"/>
      <c r="AA1878" s="888"/>
    </row>
    <row r="1879" spans="1:27" customFormat="1" ht="18" customHeight="1">
      <c r="A1879" s="86"/>
      <c r="B1879" s="98" t="s">
        <v>558</v>
      </c>
      <c r="C1879" s="89" t="str">
        <f>"("&amp;H1857&amp;" / "&amp;D1880&amp;" + "&amp;H1857&amp;" / "&amp;I1880&amp;") × 60 ="</f>
        <v>(2 / 20 + 2 / 25) × 60 =</v>
      </c>
      <c r="D1879" s="89"/>
      <c r="E1879" s="89"/>
      <c r="H1879" s="89"/>
      <c r="J1879" s="921">
        <f>ROUND((H1857/D1880+H1857/I1880)*60,2)</f>
        <v>10.8</v>
      </c>
      <c r="K1879" s="921"/>
      <c r="N1879" s="89"/>
      <c r="O1879" s="89"/>
      <c r="P1879" s="89"/>
      <c r="Q1879" s="90"/>
      <c r="R1879" s="91"/>
      <c r="S1879" s="91"/>
      <c r="T1879" s="91"/>
      <c r="U1879" s="92"/>
      <c r="V1879" s="93"/>
      <c r="W1879" s="30"/>
    </row>
    <row r="1880" spans="1:27" customFormat="1" ht="18" customHeight="1">
      <c r="A1880" s="86"/>
      <c r="B1880" s="98"/>
      <c r="C1880" t="s">
        <v>559</v>
      </c>
      <c r="D1880" s="87">
        <f>INDEX($X$33:$Z$45, MATCH(C1881,$X$33:$X$45,), MATCH(C1880,$X$33:$Z$33,))</f>
        <v>20</v>
      </c>
      <c r="E1880" s="89" t="s">
        <v>444</v>
      </c>
      <c r="F1880" s="89"/>
      <c r="G1880" s="127"/>
      <c r="H1880" t="s">
        <v>266</v>
      </c>
      <c r="I1880" s="87">
        <f>INDEX($X$33:$Z$45, MATCH(C1881,$X$33:$X$45,), MATCH(H1880,$X$33:$Z$33,))</f>
        <v>25</v>
      </c>
      <c r="J1880" s="89" t="s">
        <v>444</v>
      </c>
      <c r="L1880" s="89"/>
      <c r="M1880" s="89"/>
      <c r="N1880" s="89"/>
      <c r="O1880" s="89"/>
      <c r="P1880" s="89"/>
      <c r="Q1880" s="90"/>
      <c r="R1880" s="91"/>
      <c r="S1880" s="91"/>
      <c r="T1880" s="91"/>
      <c r="U1880" s="92"/>
      <c r="V1880" s="93"/>
      <c r="W1880" s="30"/>
    </row>
    <row r="1881" spans="1:27" customFormat="1" ht="18" customHeight="1">
      <c r="A1881" s="86"/>
      <c r="B1881" s="98"/>
      <c r="C1881" s="960" t="s">
        <v>281</v>
      </c>
      <c r="D1881" s="960"/>
      <c r="E1881" s="960"/>
      <c r="F1881" s="960"/>
      <c r="G1881" s="960"/>
      <c r="H1881" s="960"/>
      <c r="I1881" s="960"/>
      <c r="J1881" s="960"/>
      <c r="K1881" s="960"/>
      <c r="L1881" s="960"/>
      <c r="M1881" s="960"/>
      <c r="N1881" s="960"/>
      <c r="O1881" s="960"/>
      <c r="P1881" s="961"/>
      <c r="Q1881" s="90"/>
      <c r="R1881" s="91"/>
      <c r="S1881" s="91"/>
      <c r="T1881" s="91"/>
      <c r="U1881" s="92"/>
      <c r="V1881" s="93"/>
      <c r="W1881" s="30"/>
    </row>
    <row r="1882" spans="1:27" customFormat="1" ht="18" customHeight="1">
      <c r="A1882" s="86"/>
      <c r="B1882" s="98" t="s">
        <v>603</v>
      </c>
      <c r="C1882" s="938">
        <f>INDEX($AB$34:$AE$36, MATCH(F1882,$AB$34:$AB$36,), MATCH(K1882,$AB$34:$AE$34,))</f>
        <v>1.05</v>
      </c>
      <c r="D1882" s="938"/>
      <c r="E1882" s="89"/>
      <c r="F1882" s="925" t="s">
        <v>277</v>
      </c>
      <c r="G1882" s="925"/>
      <c r="H1882" s="925"/>
      <c r="I1882" s="925"/>
      <c r="J1882" s="925"/>
      <c r="K1882" s="921" t="s">
        <v>252</v>
      </c>
      <c r="L1882" s="921"/>
      <c r="M1882" s="89"/>
      <c r="N1882" s="89"/>
      <c r="O1882" s="89"/>
      <c r="P1882" s="89"/>
      <c r="Q1882" s="90"/>
      <c r="R1882" s="91"/>
      <c r="S1882" s="91"/>
      <c r="T1882" s="91"/>
      <c r="U1882" s="92"/>
      <c r="V1882" s="93"/>
      <c r="W1882" s="30"/>
    </row>
    <row r="1883" spans="1:27" customFormat="1" ht="18" customHeight="1">
      <c r="A1883" s="86"/>
      <c r="B1883" s="98" t="s">
        <v>604</v>
      </c>
      <c r="C1883" s="921">
        <f>VLOOKUP(F1883,$AG$34:$AH$36,2,FALSE)</f>
        <v>0.15</v>
      </c>
      <c r="D1883" s="921"/>
      <c r="E1883" s="89"/>
      <c r="F1883" s="920" t="s">
        <v>272</v>
      </c>
      <c r="G1883" s="920"/>
      <c r="H1883" s="920"/>
      <c r="I1883" s="920"/>
      <c r="J1883" s="920"/>
      <c r="K1883" s="920"/>
      <c r="L1883" s="920"/>
      <c r="M1883" s="89"/>
      <c r="N1883" s="89"/>
      <c r="O1883" s="89"/>
      <c r="P1883" s="89"/>
      <c r="Q1883" s="90"/>
      <c r="R1883" s="91"/>
      <c r="S1883" s="91"/>
      <c r="T1883" s="91"/>
      <c r="U1883" s="92"/>
      <c r="V1883" s="93"/>
      <c r="W1883" s="30"/>
    </row>
    <row r="1884" spans="1:27" customFormat="1" ht="18" customHeight="1">
      <c r="A1884" s="86"/>
      <c r="B1884" s="98" t="s">
        <v>605</v>
      </c>
      <c r="C1884" s="921">
        <v>0.5</v>
      </c>
      <c r="D1884" s="921"/>
      <c r="E1884" s="89"/>
      <c r="I1884" s="89"/>
      <c r="J1884" s="89"/>
      <c r="N1884" s="89"/>
      <c r="O1884" s="89"/>
      <c r="P1884" s="89"/>
      <c r="Q1884" s="90"/>
      <c r="R1884" s="91"/>
      <c r="S1884" s="91"/>
      <c r="T1884" s="91"/>
      <c r="U1884" s="92"/>
      <c r="V1884" s="93"/>
      <c r="W1884" s="30"/>
    </row>
    <row r="1885" spans="1:27" customFormat="1" ht="18" customHeight="1">
      <c r="A1885" s="86"/>
      <c r="B1885" s="98" t="s">
        <v>299</v>
      </c>
      <c r="C1885" s="89" t="str">
        <f>J1877&amp;" + "&amp;J1879&amp;" + "&amp;C1882&amp;" + "&amp;C1883&amp;" + "&amp;C1884&amp;" ="</f>
        <v>15.19 + 10.8 + 1.05 + 0.15 + 0.5 =</v>
      </c>
      <c r="E1885" s="89"/>
      <c r="F1885" s="89"/>
      <c r="G1885" s="89"/>
      <c r="H1885" s="89"/>
      <c r="I1885" s="89"/>
      <c r="J1885" s="89"/>
      <c r="L1885" s="921">
        <f>SUM(J1877,J1879,C1882,C1883,C1884)</f>
        <v>27.69</v>
      </c>
      <c r="M1885" s="921"/>
      <c r="P1885" s="89"/>
      <c r="Q1885" s="90"/>
      <c r="R1885" s="91"/>
      <c r="S1885" s="91"/>
      <c r="T1885" s="91"/>
      <c r="U1885" s="92"/>
      <c r="V1885" s="93"/>
      <c r="W1885" s="30"/>
    </row>
    <row r="1886" spans="1:27" customFormat="1" ht="18" customHeight="1">
      <c r="A1886" s="86"/>
      <c r="B1886" s="89" t="s">
        <v>302</v>
      </c>
      <c r="C1886" s="89" t="str">
        <f>"60 × "&amp;H1875&amp;" × "&amp;I1863&amp;" × "&amp;C1876&amp;" / "&amp;L1885&amp;" ="</f>
        <v>60 × 12.18 × 0.69 × 0.9 / 27.69 =</v>
      </c>
      <c r="D1886" s="89"/>
      <c r="E1886" s="89"/>
      <c r="F1886" s="89"/>
      <c r="G1886" s="89"/>
      <c r="H1886" s="89"/>
      <c r="I1886" s="89"/>
      <c r="J1886" s="89"/>
      <c r="L1886" s="921">
        <f>ROUND(60*H1875*I1863*C1876/L1885,2)</f>
        <v>16.39</v>
      </c>
      <c r="M1886" s="921"/>
      <c r="N1886" s="89" t="s">
        <v>340</v>
      </c>
      <c r="O1886" s="89"/>
      <c r="P1886" s="89"/>
      <c r="Q1886" s="90"/>
      <c r="R1886" s="91"/>
      <c r="S1886" s="91"/>
      <c r="T1886" s="91"/>
      <c r="U1886" s="92"/>
      <c r="V1886" s="93"/>
      <c r="W1886" s="30"/>
    </row>
    <row r="1887" spans="1:27" customFormat="1" ht="18" customHeight="1">
      <c r="A1887" s="86"/>
      <c r="B1887" s="89"/>
      <c r="C1887" s="98" t="str">
        <f>IF(J1877&gt;=10,"t0 =","")</f>
        <v>t0 =</v>
      </c>
      <c r="D1887" s="89" t="str">
        <f>IF(J1877&gt;=10,"("&amp;L1885&amp;" - "&amp;J1877&amp;") / "&amp;L1885&amp;" =","")</f>
        <v>(27.69 - 15.19) / 27.69 =</v>
      </c>
      <c r="E1887" s="89"/>
      <c r="F1887" s="89"/>
      <c r="G1887" s="89"/>
      <c r="H1887" s="89"/>
      <c r="I1887" s="89"/>
      <c r="J1887" s="89"/>
      <c r="K1887" s="921">
        <f>IF(J1877&gt;=10,ROUND((L1885-J1877)/L1885,2),"")</f>
        <v>0.45</v>
      </c>
      <c r="L1887" s="921"/>
      <c r="M1887" s="89"/>
      <c r="N1887" s="89"/>
      <c r="O1887" s="89"/>
      <c r="P1887" s="89"/>
      <c r="Q1887" s="90"/>
      <c r="R1887" s="91"/>
      <c r="S1887" s="91"/>
      <c r="T1887" s="91"/>
      <c r="U1887" s="92"/>
      <c r="V1887" s="93"/>
      <c r="W1887" s="30"/>
    </row>
    <row r="1888" spans="1:27" customFormat="1" ht="18" customHeight="1">
      <c r="A1888" s="86"/>
      <c r="B1888" s="89"/>
      <c r="C1888" s="98"/>
      <c r="D1888" s="89"/>
      <c r="E1888" s="89"/>
      <c r="F1888" s="89"/>
      <c r="G1888" s="89"/>
      <c r="H1888" s="89"/>
      <c r="I1888" s="89"/>
      <c r="J1888" s="89"/>
      <c r="M1888" s="89"/>
      <c r="N1888" s="89"/>
      <c r="O1888" s="89"/>
      <c r="P1888" s="89"/>
      <c r="Q1888" s="90"/>
      <c r="R1888" s="91"/>
      <c r="S1888" s="91"/>
      <c r="T1888" s="91"/>
      <c r="U1888" s="92"/>
      <c r="V1888" s="93"/>
      <c r="W1888" s="30"/>
    </row>
    <row r="1889" spans="1:23" customFormat="1" ht="18" customHeight="1">
      <c r="A1889" s="86"/>
      <c r="B1889" s="89" t="s">
        <v>206</v>
      </c>
      <c r="C1889" s="89"/>
      <c r="D1889" s="89"/>
      <c r="E1889" s="927">
        <f>기계경비!D8</f>
        <v>25711</v>
      </c>
      <c r="F1889" s="927"/>
      <c r="G1889" s="927"/>
      <c r="H1889" s="96" t="s">
        <v>303</v>
      </c>
      <c r="I1889" s="920">
        <f>L1886</f>
        <v>16.39</v>
      </c>
      <c r="J1889" s="920"/>
      <c r="K1889" s="100" t="str">
        <f>IF(J1877&gt;=10,"×","")</f>
        <v>×</v>
      </c>
      <c r="L1889" s="938">
        <f>IF(J1877&gt;=10,K1887,"")</f>
        <v>0.45</v>
      </c>
      <c r="M1889" s="938"/>
      <c r="N1889" s="89"/>
      <c r="O1889" s="89"/>
      <c r="P1889" s="89"/>
      <c r="Q1889" s="90"/>
      <c r="R1889" s="91">
        <f>IF(J1877&gt;=10,ROUND(E1889/I1889*L1889,1),ROUND(E1889/I1889,1))</f>
        <v>705.9</v>
      </c>
      <c r="S1889" s="91"/>
      <c r="T1889" s="91"/>
      <c r="U1889" s="92"/>
      <c r="V1889" s="93"/>
      <c r="W1889" s="30"/>
    </row>
    <row r="1890" spans="1:23" customFormat="1" ht="18" customHeight="1">
      <c r="A1890" s="86"/>
      <c r="B1890" s="89" t="s">
        <v>15</v>
      </c>
      <c r="C1890" s="89"/>
      <c r="D1890" s="89"/>
      <c r="E1890" s="927">
        <f>기계경비!F8</f>
        <v>50605</v>
      </c>
      <c r="F1890" s="927"/>
      <c r="G1890" s="927"/>
      <c r="H1890" s="96" t="s">
        <v>303</v>
      </c>
      <c r="I1890" s="920">
        <f>I1889</f>
        <v>16.39</v>
      </c>
      <c r="J1890" s="920"/>
      <c r="K1890" s="89"/>
      <c r="L1890" s="89"/>
      <c r="M1890" s="89"/>
      <c r="N1890" s="89"/>
      <c r="O1890" s="89"/>
      <c r="P1890" s="89"/>
      <c r="Q1890" s="90">
        <f>SUM(R1889:V1891)</f>
        <v>4959.5</v>
      </c>
      <c r="R1890" s="91"/>
      <c r="S1890" s="91"/>
      <c r="T1890" s="91">
        <f>ROUND(E1890/I1890,1)</f>
        <v>3087.6</v>
      </c>
      <c r="U1890" s="92"/>
      <c r="V1890" s="93"/>
      <c r="W1890" s="30"/>
    </row>
    <row r="1891" spans="1:23" customFormat="1" ht="18" customHeight="1">
      <c r="A1891" s="86"/>
      <c r="B1891" s="89" t="s">
        <v>207</v>
      </c>
      <c r="C1891" s="89"/>
      <c r="D1891" s="89"/>
      <c r="E1891" s="927">
        <f>기계경비!H8</f>
        <v>19111</v>
      </c>
      <c r="F1891" s="927"/>
      <c r="G1891" s="927"/>
      <c r="H1891" s="96" t="s">
        <v>303</v>
      </c>
      <c r="I1891" s="920">
        <f>I1890</f>
        <v>16.39</v>
      </c>
      <c r="J1891" s="920"/>
      <c r="K1891" s="89"/>
      <c r="L1891" s="89"/>
      <c r="M1891" s="89"/>
      <c r="N1891" s="89"/>
      <c r="O1891" s="89"/>
      <c r="P1891" s="89"/>
      <c r="Q1891" s="90"/>
      <c r="R1891" s="91"/>
      <c r="S1891" s="91"/>
      <c r="T1891" s="91"/>
      <c r="U1891" s="92"/>
      <c r="V1891" s="93">
        <f>ROUND(E1891/I1891,1)</f>
        <v>1166</v>
      </c>
      <c r="W1891" s="30"/>
    </row>
    <row r="1892" spans="1:23" customFormat="1" ht="18" customHeight="1" thickBot="1">
      <c r="A1892" s="102"/>
      <c r="B1892" s="103"/>
      <c r="C1892" s="103"/>
      <c r="D1892" s="103"/>
      <c r="E1892" s="121"/>
      <c r="F1892" s="121"/>
      <c r="G1892" s="122"/>
      <c r="H1892" s="123"/>
      <c r="I1892" s="123"/>
      <c r="J1892" s="122"/>
      <c r="K1892" s="123"/>
      <c r="L1892" s="123"/>
      <c r="M1892" s="103"/>
      <c r="N1892" s="103"/>
      <c r="O1892" s="103"/>
      <c r="P1892" s="103"/>
      <c r="Q1892" s="104"/>
      <c r="R1892" s="105"/>
      <c r="S1892" s="105"/>
      <c r="T1892" s="105"/>
      <c r="U1892" s="106"/>
      <c r="V1892" s="107"/>
      <c r="W1892" s="30"/>
    </row>
  </sheetData>
  <mergeCells count="1056">
    <mergeCell ref="E1890:G1890"/>
    <mergeCell ref="I1890:J1890"/>
    <mergeCell ref="E1891:G1891"/>
    <mergeCell ref="I1891:J1891"/>
    <mergeCell ref="L1885:M1885"/>
    <mergeCell ref="L1886:M1886"/>
    <mergeCell ref="K1887:L1887"/>
    <mergeCell ref="E1889:G1889"/>
    <mergeCell ref="I1889:J1889"/>
    <mergeCell ref="L1889:M1889"/>
    <mergeCell ref="C1882:D1882"/>
    <mergeCell ref="F1882:J1882"/>
    <mergeCell ref="K1882:L1882"/>
    <mergeCell ref="C1883:D1883"/>
    <mergeCell ref="F1883:L1883"/>
    <mergeCell ref="C1884:D1884"/>
    <mergeCell ref="C1876:D1876"/>
    <mergeCell ref="J1877:K1877"/>
    <mergeCell ref="J1878:K1878"/>
    <mergeCell ref="Y1878:AA1878"/>
    <mergeCell ref="J1879:K1879"/>
    <mergeCell ref="C1881:P1881"/>
    <mergeCell ref="E1871:G1871"/>
    <mergeCell ref="I1871:J1871"/>
    <mergeCell ref="L1871:M1871"/>
    <mergeCell ref="H1873:I1873"/>
    <mergeCell ref="E1874:F1874"/>
    <mergeCell ref="H1875:I1875"/>
    <mergeCell ref="I1866:J1866"/>
    <mergeCell ref="M1867:N1867"/>
    <mergeCell ref="E1869:G1869"/>
    <mergeCell ref="I1869:J1869"/>
    <mergeCell ref="L1869:M1869"/>
    <mergeCell ref="E1870:G1870"/>
    <mergeCell ref="I1870:J1870"/>
    <mergeCell ref="L1870:M1870"/>
    <mergeCell ref="D1864:E1864"/>
    <mergeCell ref="F1864:K1864"/>
    <mergeCell ref="L1864:M1864"/>
    <mergeCell ref="D1865:E1865"/>
    <mergeCell ref="F1865:K1865"/>
    <mergeCell ref="L1865:M1865"/>
    <mergeCell ref="C1862:D1862"/>
    <mergeCell ref="E1862:J1862"/>
    <mergeCell ref="K1862:L1862"/>
    <mergeCell ref="C1863:D1863"/>
    <mergeCell ref="F1863:G1863"/>
    <mergeCell ref="I1863:J1863"/>
    <mergeCell ref="H1857:L1857"/>
    <mergeCell ref="N1857:O1857"/>
    <mergeCell ref="J1859:K1859"/>
    <mergeCell ref="C1860:D1860"/>
    <mergeCell ref="C1861:D1861"/>
    <mergeCell ref="E1861:M1861"/>
    <mergeCell ref="E1847:G1847"/>
    <mergeCell ref="I1847:J1847"/>
    <mergeCell ref="L1847:M1847"/>
    <mergeCell ref="E1848:G1848"/>
    <mergeCell ref="I1848:J1848"/>
    <mergeCell ref="E1849:G1849"/>
    <mergeCell ref="I1849:J1849"/>
    <mergeCell ref="C1841:D1841"/>
    <mergeCell ref="F1841:L1841"/>
    <mergeCell ref="C1842:D1842"/>
    <mergeCell ref="K1843:L1843"/>
    <mergeCell ref="L1844:M1844"/>
    <mergeCell ref="K1845:L1845"/>
    <mergeCell ref="Y1836:AA1836"/>
    <mergeCell ref="J1837:K1837"/>
    <mergeCell ref="C1839:P1839"/>
    <mergeCell ref="C1840:D1840"/>
    <mergeCell ref="F1840:J1840"/>
    <mergeCell ref="K1840:L1840"/>
    <mergeCell ref="H1831:I1831"/>
    <mergeCell ref="E1832:F1832"/>
    <mergeCell ref="H1833:I1833"/>
    <mergeCell ref="C1834:D1834"/>
    <mergeCell ref="J1835:K1835"/>
    <mergeCell ref="J1836:K1836"/>
    <mergeCell ref="E1827:G1827"/>
    <mergeCell ref="I1827:J1827"/>
    <mergeCell ref="E1828:G1828"/>
    <mergeCell ref="I1828:J1828"/>
    <mergeCell ref="E1829:G1829"/>
    <mergeCell ref="I1829:J1829"/>
    <mergeCell ref="C1820:D1820"/>
    <mergeCell ref="F1820:K1820"/>
    <mergeCell ref="L1820:M1820"/>
    <mergeCell ref="H1821:I1821"/>
    <mergeCell ref="G1823:J1823"/>
    <mergeCell ref="M1825:N1825"/>
    <mergeCell ref="D1818:E1818"/>
    <mergeCell ref="F1818:K1818"/>
    <mergeCell ref="L1818:M1818"/>
    <mergeCell ref="D1819:E1819"/>
    <mergeCell ref="F1819:K1819"/>
    <mergeCell ref="L1819:M1819"/>
    <mergeCell ref="H1814:I1814"/>
    <mergeCell ref="C1815:D1815"/>
    <mergeCell ref="C1816:D1816"/>
    <mergeCell ref="E1816:P1816"/>
    <mergeCell ref="C1817:D1817"/>
    <mergeCell ref="F1817:G1817"/>
    <mergeCell ref="I1817:J1817"/>
    <mergeCell ref="H1767:K1767"/>
    <mergeCell ref="N1767:O1767"/>
    <mergeCell ref="E1770:G1770"/>
    <mergeCell ref="I1770:J1770"/>
    <mergeCell ref="H1812:L1812"/>
    <mergeCell ref="N1812:O1812"/>
    <mergeCell ref="E1740:G1740"/>
    <mergeCell ref="I1740:J1740"/>
    <mergeCell ref="L1740:M1740"/>
    <mergeCell ref="E1741:G1741"/>
    <mergeCell ref="I1741:J1741"/>
    <mergeCell ref="L1741:M1741"/>
    <mergeCell ref="D1736:E1736"/>
    <mergeCell ref="F1736:G1736"/>
    <mergeCell ref="K1736:L1736"/>
    <mergeCell ref="L1737:M1737"/>
    <mergeCell ref="E1739:G1739"/>
    <mergeCell ref="I1739:J1739"/>
    <mergeCell ref="L1739:M1739"/>
    <mergeCell ref="E1732:G1732"/>
    <mergeCell ref="I1732:J1732"/>
    <mergeCell ref="L1732:M1732"/>
    <mergeCell ref="J1734:L1734"/>
    <mergeCell ref="D1735:E1735"/>
    <mergeCell ref="K1735:L1735"/>
    <mergeCell ref="E1730:G1730"/>
    <mergeCell ref="I1730:J1730"/>
    <mergeCell ref="L1730:M1730"/>
    <mergeCell ref="E1731:G1731"/>
    <mergeCell ref="I1731:J1731"/>
    <mergeCell ref="L1731:M1731"/>
    <mergeCell ref="D1726:E1726"/>
    <mergeCell ref="K1726:L1726"/>
    <mergeCell ref="D1727:E1727"/>
    <mergeCell ref="F1727:G1727"/>
    <mergeCell ref="K1727:L1727"/>
    <mergeCell ref="L1728:M1728"/>
    <mergeCell ref="E1718:G1718"/>
    <mergeCell ref="I1718:J1718"/>
    <mergeCell ref="L1718:M1718"/>
    <mergeCell ref="O1718:P1718"/>
    <mergeCell ref="N1722:O1722"/>
    <mergeCell ref="J1725:K1725"/>
    <mergeCell ref="E1716:G1716"/>
    <mergeCell ref="I1716:J1716"/>
    <mergeCell ref="L1716:M1716"/>
    <mergeCell ref="O1716:P1716"/>
    <mergeCell ref="E1717:G1717"/>
    <mergeCell ref="I1717:J1717"/>
    <mergeCell ref="L1717:M1717"/>
    <mergeCell ref="O1717:P1717"/>
    <mergeCell ref="K1706:L1706"/>
    <mergeCell ref="J1709:K1709"/>
    <mergeCell ref="C1711:P1711"/>
    <mergeCell ref="K1712:M1712"/>
    <mergeCell ref="H1713:I1713"/>
    <mergeCell ref="G1715:H1715"/>
    <mergeCell ref="F1700:G1700"/>
    <mergeCell ref="C1703:D1703"/>
    <mergeCell ref="H1704:I1704"/>
    <mergeCell ref="C1705:D1705"/>
    <mergeCell ref="F1705:G1705"/>
    <mergeCell ref="I1705:J1705"/>
    <mergeCell ref="F1694:G1694"/>
    <mergeCell ref="D1695:E1695"/>
    <mergeCell ref="D1696:E1696"/>
    <mergeCell ref="J1697:K1697"/>
    <mergeCell ref="C1698:D1698"/>
    <mergeCell ref="C1699:D1699"/>
    <mergeCell ref="F1699:G1699"/>
    <mergeCell ref="I1699:J1699"/>
    <mergeCell ref="E1691:G1691"/>
    <mergeCell ref="I1691:K1691"/>
    <mergeCell ref="M1691:N1691"/>
    <mergeCell ref="E1692:G1692"/>
    <mergeCell ref="I1692:K1692"/>
    <mergeCell ref="M1692:N1692"/>
    <mergeCell ref="D1687:E1687"/>
    <mergeCell ref="I1687:K1687"/>
    <mergeCell ref="L1688:N1688"/>
    <mergeCell ref="E1690:G1690"/>
    <mergeCell ref="I1690:K1690"/>
    <mergeCell ref="M1690:N1690"/>
    <mergeCell ref="C1683:D1683"/>
    <mergeCell ref="L1684:M1684"/>
    <mergeCell ref="D1685:E1685"/>
    <mergeCell ref="I1685:J1685"/>
    <mergeCell ref="D1686:E1686"/>
    <mergeCell ref="I1686:J1686"/>
    <mergeCell ref="E1649:G1649"/>
    <mergeCell ref="I1649:J1649"/>
    <mergeCell ref="N1677:O1677"/>
    <mergeCell ref="C1680:D1680"/>
    <mergeCell ref="C1681:D1681"/>
    <mergeCell ref="C1682:D1682"/>
    <mergeCell ref="F1682:G1682"/>
    <mergeCell ref="D1644:E1644"/>
    <mergeCell ref="M1644:N1644"/>
    <mergeCell ref="M1645:N1645"/>
    <mergeCell ref="E1647:G1647"/>
    <mergeCell ref="I1647:J1647"/>
    <mergeCell ref="E1648:G1648"/>
    <mergeCell ref="I1648:J1648"/>
    <mergeCell ref="C1641:D1641"/>
    <mergeCell ref="F1641:K1641"/>
    <mergeCell ref="L1641:M1641"/>
    <mergeCell ref="K1642:L1642"/>
    <mergeCell ref="D1643:E1643"/>
    <mergeCell ref="M1643:N1643"/>
    <mergeCell ref="D1639:E1639"/>
    <mergeCell ref="F1639:K1639"/>
    <mergeCell ref="L1639:M1639"/>
    <mergeCell ref="D1640:E1640"/>
    <mergeCell ref="F1640:K1640"/>
    <mergeCell ref="L1640:M1640"/>
    <mergeCell ref="D1636:E1636"/>
    <mergeCell ref="D1637:E1637"/>
    <mergeCell ref="J1637:K1637"/>
    <mergeCell ref="C1638:D1638"/>
    <mergeCell ref="F1638:G1638"/>
    <mergeCell ref="I1638:J1638"/>
    <mergeCell ref="E1600:G1600"/>
    <mergeCell ref="I1600:J1600"/>
    <mergeCell ref="N1632:O1632"/>
    <mergeCell ref="I1634:J1634"/>
    <mergeCell ref="C1635:D1635"/>
    <mergeCell ref="F1635:G1635"/>
    <mergeCell ref="I1635:J1635"/>
    <mergeCell ref="C1594:D1594"/>
    <mergeCell ref="E1595:G1595"/>
    <mergeCell ref="I1595:J1595"/>
    <mergeCell ref="E1596:G1596"/>
    <mergeCell ref="I1596:J1596"/>
    <mergeCell ref="E1597:G1597"/>
    <mergeCell ref="I1597:J1597"/>
    <mergeCell ref="H1587:K1587"/>
    <mergeCell ref="N1587:O1587"/>
    <mergeCell ref="E1590:G1590"/>
    <mergeCell ref="I1590:J1590"/>
    <mergeCell ref="E1591:G1591"/>
    <mergeCell ref="I1591:J1591"/>
    <mergeCell ref="E1565:G1565"/>
    <mergeCell ref="I1565:J1565"/>
    <mergeCell ref="E1566:G1566"/>
    <mergeCell ref="I1566:J1566"/>
    <mergeCell ref="E1567:G1567"/>
    <mergeCell ref="I1567:J1567"/>
    <mergeCell ref="E1560:G1560"/>
    <mergeCell ref="I1560:J1560"/>
    <mergeCell ref="E1561:G1561"/>
    <mergeCell ref="I1561:J1561"/>
    <mergeCell ref="J1563:K1563"/>
    <mergeCell ref="C1564:D1564"/>
    <mergeCell ref="E1554:G1554"/>
    <mergeCell ref="I1554:J1554"/>
    <mergeCell ref="E1555:G1555"/>
    <mergeCell ref="I1555:J1555"/>
    <mergeCell ref="C1558:D1558"/>
    <mergeCell ref="E1559:G1559"/>
    <mergeCell ref="I1559:J1559"/>
    <mergeCell ref="E1548:G1548"/>
    <mergeCell ref="I1548:J1548"/>
    <mergeCell ref="J1551:K1551"/>
    <mergeCell ref="C1552:D1552"/>
    <mergeCell ref="E1553:G1553"/>
    <mergeCell ref="I1553:J1553"/>
    <mergeCell ref="E1502:G1502"/>
    <mergeCell ref="I1502:J1502"/>
    <mergeCell ref="E1503:G1503"/>
    <mergeCell ref="I1503:J1503"/>
    <mergeCell ref="N1542:O1542"/>
    <mergeCell ref="E1547:G1547"/>
    <mergeCell ref="I1547:J1547"/>
    <mergeCell ref="H1497:M1497"/>
    <mergeCell ref="N1497:O1497"/>
    <mergeCell ref="J1499:K1499"/>
    <mergeCell ref="C1500:D1500"/>
    <mergeCell ref="E1501:G1501"/>
    <mergeCell ref="I1501:J1501"/>
    <mergeCell ref="E1423:G1423"/>
    <mergeCell ref="I1423:J1423"/>
    <mergeCell ref="H1452:M1452"/>
    <mergeCell ref="N1452:O1452"/>
    <mergeCell ref="E1454:G1454"/>
    <mergeCell ref="I1454:J1454"/>
    <mergeCell ref="E1416:G1416"/>
    <mergeCell ref="I1416:J1416"/>
    <mergeCell ref="E1417:G1417"/>
    <mergeCell ref="I1417:J1417"/>
    <mergeCell ref="C1420:D1420"/>
    <mergeCell ref="E1421:G1421"/>
    <mergeCell ref="I1421:J1421"/>
    <mergeCell ref="H1407:M1407"/>
    <mergeCell ref="N1407:O1407"/>
    <mergeCell ref="E1410:G1410"/>
    <mergeCell ref="I1410:J1410"/>
    <mergeCell ref="C1414:D1414"/>
    <mergeCell ref="E1415:G1415"/>
    <mergeCell ref="I1415:J1415"/>
    <mergeCell ref="E1369:G1369"/>
    <mergeCell ref="I1369:J1369"/>
    <mergeCell ref="E1370:G1370"/>
    <mergeCell ref="I1370:J1370"/>
    <mergeCell ref="E1371:G1371"/>
    <mergeCell ref="I1371:J1371"/>
    <mergeCell ref="H1362:M1362"/>
    <mergeCell ref="N1362:O1362"/>
    <mergeCell ref="E1365:G1365"/>
    <mergeCell ref="I1365:J1365"/>
    <mergeCell ref="J1367:K1367"/>
    <mergeCell ref="C1368:D1368"/>
    <mergeCell ref="E1322:G1322"/>
    <mergeCell ref="I1322:J1322"/>
    <mergeCell ref="E1323:G1323"/>
    <mergeCell ref="I1323:J1323"/>
    <mergeCell ref="C1326:D1326"/>
    <mergeCell ref="E1327:G1327"/>
    <mergeCell ref="I1327:J1327"/>
    <mergeCell ref="E1277:G1277"/>
    <mergeCell ref="I1277:J1277"/>
    <mergeCell ref="N1317:O1317"/>
    <mergeCell ref="J1319:K1319"/>
    <mergeCell ref="C1320:D1320"/>
    <mergeCell ref="E1321:G1321"/>
    <mergeCell ref="I1321:J1321"/>
    <mergeCell ref="E1230:F1230"/>
    <mergeCell ref="E1232:G1232"/>
    <mergeCell ref="I1232:J1232"/>
    <mergeCell ref="N1272:O1272"/>
    <mergeCell ref="E1274:F1274"/>
    <mergeCell ref="E1275:F1275"/>
    <mergeCell ref="E1207:G1207"/>
    <mergeCell ref="I1207:J1207"/>
    <mergeCell ref="E1208:G1208"/>
    <mergeCell ref="I1208:J1208"/>
    <mergeCell ref="N1227:O1227"/>
    <mergeCell ref="E1229:F1229"/>
    <mergeCell ref="D1202:E1202"/>
    <mergeCell ref="F1202:K1202"/>
    <mergeCell ref="L1202:M1202"/>
    <mergeCell ref="I1203:J1203"/>
    <mergeCell ref="M1204:N1204"/>
    <mergeCell ref="E1206:G1206"/>
    <mergeCell ref="I1206:J1206"/>
    <mergeCell ref="C1200:D1200"/>
    <mergeCell ref="F1200:G1200"/>
    <mergeCell ref="I1200:J1200"/>
    <mergeCell ref="D1201:E1201"/>
    <mergeCell ref="F1201:K1201"/>
    <mergeCell ref="L1201:M1201"/>
    <mergeCell ref="N1194:O1194"/>
    <mergeCell ref="J1196:K1196"/>
    <mergeCell ref="C1197:D1197"/>
    <mergeCell ref="C1198:D1198"/>
    <mergeCell ref="E1198:M1198"/>
    <mergeCell ref="C1199:D1199"/>
    <mergeCell ref="E1199:J1199"/>
    <mergeCell ref="K1199:L1199"/>
    <mergeCell ref="M1169:N1169"/>
    <mergeCell ref="E1171:G1171"/>
    <mergeCell ref="I1171:J1171"/>
    <mergeCell ref="E1172:G1172"/>
    <mergeCell ref="I1172:J1172"/>
    <mergeCell ref="E1173:G1173"/>
    <mergeCell ref="I1173:J1173"/>
    <mergeCell ref="C1167:D1167"/>
    <mergeCell ref="J1167:K1167"/>
    <mergeCell ref="L1167:M1167"/>
    <mergeCell ref="C1168:D1168"/>
    <mergeCell ref="J1168:K1168"/>
    <mergeCell ref="L1168:M1168"/>
    <mergeCell ref="E1162:G1162"/>
    <mergeCell ref="I1162:J1162"/>
    <mergeCell ref="E1163:G1163"/>
    <mergeCell ref="I1163:J1163"/>
    <mergeCell ref="C1166:D1166"/>
    <mergeCell ref="J1166:K1166"/>
    <mergeCell ref="D1157:E1157"/>
    <mergeCell ref="F1157:K1157"/>
    <mergeCell ref="L1157:M1157"/>
    <mergeCell ref="I1158:J1158"/>
    <mergeCell ref="M1159:N1159"/>
    <mergeCell ref="E1161:G1161"/>
    <mergeCell ref="I1161:J1161"/>
    <mergeCell ref="C1155:D1155"/>
    <mergeCell ref="F1155:G1155"/>
    <mergeCell ref="I1155:J1155"/>
    <mergeCell ref="D1156:E1156"/>
    <mergeCell ref="F1156:K1156"/>
    <mergeCell ref="L1156:M1156"/>
    <mergeCell ref="N1149:O1149"/>
    <mergeCell ref="J1151:K1151"/>
    <mergeCell ref="C1152:D1152"/>
    <mergeCell ref="C1153:D1153"/>
    <mergeCell ref="E1153:M1153"/>
    <mergeCell ref="C1154:D1154"/>
    <mergeCell ref="E1154:J1154"/>
    <mergeCell ref="K1154:L1154"/>
    <mergeCell ref="M1124:N1124"/>
    <mergeCell ref="E1126:G1126"/>
    <mergeCell ref="I1126:J1126"/>
    <mergeCell ref="E1127:G1127"/>
    <mergeCell ref="I1127:J1127"/>
    <mergeCell ref="E1128:G1128"/>
    <mergeCell ref="I1128:J1128"/>
    <mergeCell ref="C1122:D1122"/>
    <mergeCell ref="J1122:K1122"/>
    <mergeCell ref="L1122:M1122"/>
    <mergeCell ref="C1123:D1123"/>
    <mergeCell ref="J1123:K1123"/>
    <mergeCell ref="L1123:M1123"/>
    <mergeCell ref="E1117:G1117"/>
    <mergeCell ref="I1117:J1117"/>
    <mergeCell ref="E1118:G1118"/>
    <mergeCell ref="I1118:J1118"/>
    <mergeCell ref="C1121:D1121"/>
    <mergeCell ref="J1121:K1121"/>
    <mergeCell ref="D1112:E1112"/>
    <mergeCell ref="F1112:K1112"/>
    <mergeCell ref="L1112:M1112"/>
    <mergeCell ref="I1113:J1113"/>
    <mergeCell ref="M1114:N1114"/>
    <mergeCell ref="E1116:G1116"/>
    <mergeCell ref="I1116:J1116"/>
    <mergeCell ref="C1110:D1110"/>
    <mergeCell ref="F1110:G1110"/>
    <mergeCell ref="I1110:J1110"/>
    <mergeCell ref="D1111:E1111"/>
    <mergeCell ref="F1111:K1111"/>
    <mergeCell ref="L1111:M1111"/>
    <mergeCell ref="N1104:O1104"/>
    <mergeCell ref="J1106:K1106"/>
    <mergeCell ref="C1107:D1107"/>
    <mergeCell ref="C1108:D1108"/>
    <mergeCell ref="E1108:M1108"/>
    <mergeCell ref="C1109:D1109"/>
    <mergeCell ref="E1109:J1109"/>
    <mergeCell ref="K1109:L1109"/>
    <mergeCell ref="M1079:N1079"/>
    <mergeCell ref="E1081:G1081"/>
    <mergeCell ref="I1081:J1081"/>
    <mergeCell ref="E1082:G1082"/>
    <mergeCell ref="I1082:J1082"/>
    <mergeCell ref="E1083:G1083"/>
    <mergeCell ref="I1083:J1083"/>
    <mergeCell ref="M1076:N1076"/>
    <mergeCell ref="C1077:D1077"/>
    <mergeCell ref="K1077:L1077"/>
    <mergeCell ref="C1078:D1078"/>
    <mergeCell ref="K1078:L1078"/>
    <mergeCell ref="M1078:N1078"/>
    <mergeCell ref="E1072:G1072"/>
    <mergeCell ref="I1072:J1072"/>
    <mergeCell ref="E1073:G1073"/>
    <mergeCell ref="I1073:J1073"/>
    <mergeCell ref="C1076:D1076"/>
    <mergeCell ref="K1076:L1076"/>
    <mergeCell ref="D1067:E1067"/>
    <mergeCell ref="F1067:K1067"/>
    <mergeCell ref="L1067:M1067"/>
    <mergeCell ref="I1068:J1068"/>
    <mergeCell ref="N1069:O1069"/>
    <mergeCell ref="E1071:G1071"/>
    <mergeCell ref="I1071:J1071"/>
    <mergeCell ref="C1065:D1065"/>
    <mergeCell ref="F1065:G1065"/>
    <mergeCell ref="I1065:J1065"/>
    <mergeCell ref="D1066:E1066"/>
    <mergeCell ref="F1066:K1066"/>
    <mergeCell ref="L1066:M1066"/>
    <mergeCell ref="N1059:O1059"/>
    <mergeCell ref="J1061:K1061"/>
    <mergeCell ref="C1062:D1062"/>
    <mergeCell ref="C1063:D1063"/>
    <mergeCell ref="E1063:M1063"/>
    <mergeCell ref="C1064:D1064"/>
    <mergeCell ref="E1064:J1064"/>
    <mergeCell ref="K1064:L1064"/>
    <mergeCell ref="M1046:N1046"/>
    <mergeCell ref="E1048:G1048"/>
    <mergeCell ref="I1048:J1048"/>
    <mergeCell ref="E1049:G1049"/>
    <mergeCell ref="I1049:J1049"/>
    <mergeCell ref="E1050:G1050"/>
    <mergeCell ref="I1050:J1050"/>
    <mergeCell ref="C1043:D1043"/>
    <mergeCell ref="K1043:L1043"/>
    <mergeCell ref="M1043:N1043"/>
    <mergeCell ref="C1044:D1044"/>
    <mergeCell ref="K1044:L1044"/>
    <mergeCell ref="C1045:D1045"/>
    <mergeCell ref="K1045:L1045"/>
    <mergeCell ref="M1045:N1045"/>
    <mergeCell ref="E1038:G1038"/>
    <mergeCell ref="I1038:J1038"/>
    <mergeCell ref="E1039:G1039"/>
    <mergeCell ref="I1039:J1039"/>
    <mergeCell ref="E1040:G1040"/>
    <mergeCell ref="I1040:J1040"/>
    <mergeCell ref="D1034:E1034"/>
    <mergeCell ref="F1034:K1034"/>
    <mergeCell ref="L1034:M1034"/>
    <mergeCell ref="I1035:J1035"/>
    <mergeCell ref="N1036:O1036"/>
    <mergeCell ref="C1037:D1037"/>
    <mergeCell ref="C1032:D1032"/>
    <mergeCell ref="F1032:G1032"/>
    <mergeCell ref="I1032:J1032"/>
    <mergeCell ref="D1033:E1033"/>
    <mergeCell ref="F1033:K1033"/>
    <mergeCell ref="L1033:M1033"/>
    <mergeCell ref="N1026:O1026"/>
    <mergeCell ref="J1028:K1028"/>
    <mergeCell ref="C1029:D1029"/>
    <mergeCell ref="C1030:D1030"/>
    <mergeCell ref="E1030:M1030"/>
    <mergeCell ref="C1031:D1031"/>
    <mergeCell ref="E1031:J1031"/>
    <mergeCell ref="K1031:L1031"/>
    <mergeCell ref="E994:G994"/>
    <mergeCell ref="I994:J994"/>
    <mergeCell ref="L994:M994"/>
    <mergeCell ref="E995:G995"/>
    <mergeCell ref="I995:J995"/>
    <mergeCell ref="L995:M995"/>
    <mergeCell ref="D989:E989"/>
    <mergeCell ref="F989:K989"/>
    <mergeCell ref="L989:M989"/>
    <mergeCell ref="I990:J990"/>
    <mergeCell ref="M991:N991"/>
    <mergeCell ref="E993:G993"/>
    <mergeCell ref="I993:J993"/>
    <mergeCell ref="L993:M993"/>
    <mergeCell ref="C987:D987"/>
    <mergeCell ref="F987:G987"/>
    <mergeCell ref="I987:J987"/>
    <mergeCell ref="D988:E988"/>
    <mergeCell ref="F988:K988"/>
    <mergeCell ref="L988:M988"/>
    <mergeCell ref="N981:O981"/>
    <mergeCell ref="J983:K983"/>
    <mergeCell ref="C984:D984"/>
    <mergeCell ref="C985:D985"/>
    <mergeCell ref="E985:M985"/>
    <mergeCell ref="C986:D986"/>
    <mergeCell ref="E986:J986"/>
    <mergeCell ref="K986:L986"/>
    <mergeCell ref="E947:G947"/>
    <mergeCell ref="I947:J947"/>
    <mergeCell ref="E948:G948"/>
    <mergeCell ref="I948:J948"/>
    <mergeCell ref="E949:G949"/>
    <mergeCell ref="I949:J949"/>
    <mergeCell ref="C943:D943"/>
    <mergeCell ref="K943:L943"/>
    <mergeCell ref="C944:D944"/>
    <mergeCell ref="K944:L944"/>
    <mergeCell ref="M944:N944"/>
    <mergeCell ref="M945:N945"/>
    <mergeCell ref="N936:O936"/>
    <mergeCell ref="E939:G939"/>
    <mergeCell ref="I939:J939"/>
    <mergeCell ref="C942:D942"/>
    <mergeCell ref="K942:L942"/>
    <mergeCell ref="M942:N942"/>
    <mergeCell ref="E902:G902"/>
    <mergeCell ref="I902:J902"/>
    <mergeCell ref="E903:G903"/>
    <mergeCell ref="I903:J903"/>
    <mergeCell ref="E904:G904"/>
    <mergeCell ref="I904:J904"/>
    <mergeCell ref="C898:D898"/>
    <mergeCell ref="K898:L898"/>
    <mergeCell ref="C899:D899"/>
    <mergeCell ref="K899:L899"/>
    <mergeCell ref="M899:N899"/>
    <mergeCell ref="M900:N900"/>
    <mergeCell ref="N891:O891"/>
    <mergeCell ref="E894:G894"/>
    <mergeCell ref="I894:J894"/>
    <mergeCell ref="C897:D897"/>
    <mergeCell ref="K897:L897"/>
    <mergeCell ref="M897:N897"/>
    <mergeCell ref="E803:G803"/>
    <mergeCell ref="I803:J803"/>
    <mergeCell ref="N846:O846"/>
    <mergeCell ref="E849:G849"/>
    <mergeCell ref="I849:J849"/>
    <mergeCell ref="E852:G852"/>
    <mergeCell ref="I852:J852"/>
    <mergeCell ref="E769:G769"/>
    <mergeCell ref="I769:J769"/>
    <mergeCell ref="C772:D772"/>
    <mergeCell ref="E773:G773"/>
    <mergeCell ref="I773:J773"/>
    <mergeCell ref="N801:O801"/>
    <mergeCell ref="E762:G762"/>
    <mergeCell ref="I762:J762"/>
    <mergeCell ref="C766:D766"/>
    <mergeCell ref="E767:G767"/>
    <mergeCell ref="I767:J767"/>
    <mergeCell ref="E768:G768"/>
    <mergeCell ref="I768:J768"/>
    <mergeCell ref="E732:G732"/>
    <mergeCell ref="I732:J732"/>
    <mergeCell ref="N756:O756"/>
    <mergeCell ref="D758:F758"/>
    <mergeCell ref="E761:G761"/>
    <mergeCell ref="I761:J761"/>
    <mergeCell ref="I727:J727"/>
    <mergeCell ref="N728:O728"/>
    <mergeCell ref="E730:G730"/>
    <mergeCell ref="I730:J730"/>
    <mergeCell ref="E731:G731"/>
    <mergeCell ref="I731:J731"/>
    <mergeCell ref="D725:E725"/>
    <mergeCell ref="F725:K725"/>
    <mergeCell ref="L725:M725"/>
    <mergeCell ref="D726:E726"/>
    <mergeCell ref="F726:K726"/>
    <mergeCell ref="L726:M726"/>
    <mergeCell ref="C723:D723"/>
    <mergeCell ref="E723:J723"/>
    <mergeCell ref="K723:L723"/>
    <mergeCell ref="C724:D724"/>
    <mergeCell ref="F724:G724"/>
    <mergeCell ref="I724:J724"/>
    <mergeCell ref="E718:G718"/>
    <mergeCell ref="I718:J718"/>
    <mergeCell ref="J720:K720"/>
    <mergeCell ref="C721:D721"/>
    <mergeCell ref="C722:D722"/>
    <mergeCell ref="E722:M722"/>
    <mergeCell ref="I713:J713"/>
    <mergeCell ref="D714:F714"/>
    <mergeCell ref="C715:D715"/>
    <mergeCell ref="E716:G716"/>
    <mergeCell ref="I716:J716"/>
    <mergeCell ref="E717:G717"/>
    <mergeCell ref="I717:J717"/>
    <mergeCell ref="E668:L668"/>
    <mergeCell ref="E670:G670"/>
    <mergeCell ref="I670:J670"/>
    <mergeCell ref="E671:G671"/>
    <mergeCell ref="I671:J671"/>
    <mergeCell ref="N711:O711"/>
    <mergeCell ref="D637:E637"/>
    <mergeCell ref="E638:L638"/>
    <mergeCell ref="E640:G640"/>
    <mergeCell ref="I640:J640"/>
    <mergeCell ref="M640:N640"/>
    <mergeCell ref="N666:O666"/>
    <mergeCell ref="E634:G634"/>
    <mergeCell ref="I634:J634"/>
    <mergeCell ref="L634:M634"/>
    <mergeCell ref="E635:G635"/>
    <mergeCell ref="I635:J635"/>
    <mergeCell ref="L635:M635"/>
    <mergeCell ref="D629:E629"/>
    <mergeCell ref="F629:K629"/>
    <mergeCell ref="L629:M629"/>
    <mergeCell ref="I630:J630"/>
    <mergeCell ref="N631:O631"/>
    <mergeCell ref="E633:G633"/>
    <mergeCell ref="I633:J633"/>
    <mergeCell ref="L633:M633"/>
    <mergeCell ref="C627:D627"/>
    <mergeCell ref="F627:G627"/>
    <mergeCell ref="I627:J627"/>
    <mergeCell ref="D628:E628"/>
    <mergeCell ref="F628:K628"/>
    <mergeCell ref="L628:M628"/>
    <mergeCell ref="C624:D624"/>
    <mergeCell ref="C625:D625"/>
    <mergeCell ref="E625:M625"/>
    <mergeCell ref="C626:D626"/>
    <mergeCell ref="E626:J626"/>
    <mergeCell ref="K626:L626"/>
    <mergeCell ref="E589:G589"/>
    <mergeCell ref="I589:J589"/>
    <mergeCell ref="E590:G590"/>
    <mergeCell ref="I590:J590"/>
    <mergeCell ref="N621:O621"/>
    <mergeCell ref="J623:K623"/>
    <mergeCell ref="N623:O623"/>
    <mergeCell ref="D584:E584"/>
    <mergeCell ref="F584:K584"/>
    <mergeCell ref="L584:M584"/>
    <mergeCell ref="I585:J585"/>
    <mergeCell ref="N586:O586"/>
    <mergeCell ref="E588:G588"/>
    <mergeCell ref="I588:J588"/>
    <mergeCell ref="C582:D582"/>
    <mergeCell ref="F582:G582"/>
    <mergeCell ref="I582:J582"/>
    <mergeCell ref="D583:E583"/>
    <mergeCell ref="F583:K583"/>
    <mergeCell ref="L583:M583"/>
    <mergeCell ref="N576:O576"/>
    <mergeCell ref="J578:K578"/>
    <mergeCell ref="C579:D579"/>
    <mergeCell ref="C580:D580"/>
    <mergeCell ref="E580:M580"/>
    <mergeCell ref="C581:D581"/>
    <mergeCell ref="E581:J581"/>
    <mergeCell ref="K581:L581"/>
    <mergeCell ref="D547:E547"/>
    <mergeCell ref="E548:L548"/>
    <mergeCell ref="C551:E551"/>
    <mergeCell ref="G551:H551"/>
    <mergeCell ref="K551:L551"/>
    <mergeCell ref="N551:O551"/>
    <mergeCell ref="E544:G544"/>
    <mergeCell ref="I544:J544"/>
    <mergeCell ref="L544:M544"/>
    <mergeCell ref="O544:P544"/>
    <mergeCell ref="E545:G545"/>
    <mergeCell ref="I545:J545"/>
    <mergeCell ref="L545:M545"/>
    <mergeCell ref="O545:P545"/>
    <mergeCell ref="I540:J540"/>
    <mergeCell ref="N541:O541"/>
    <mergeCell ref="E543:G543"/>
    <mergeCell ref="I543:J543"/>
    <mergeCell ref="L543:M543"/>
    <mergeCell ref="O543:P543"/>
    <mergeCell ref="D538:E538"/>
    <mergeCell ref="F538:K538"/>
    <mergeCell ref="L538:M538"/>
    <mergeCell ref="D539:E539"/>
    <mergeCell ref="F539:K539"/>
    <mergeCell ref="L539:M539"/>
    <mergeCell ref="C536:D536"/>
    <mergeCell ref="E536:J536"/>
    <mergeCell ref="K536:L536"/>
    <mergeCell ref="C537:D537"/>
    <mergeCell ref="F537:G537"/>
    <mergeCell ref="I537:J537"/>
    <mergeCell ref="N531:O531"/>
    <mergeCell ref="J533:K533"/>
    <mergeCell ref="N533:O533"/>
    <mergeCell ref="C534:D534"/>
    <mergeCell ref="C535:D535"/>
    <mergeCell ref="E535:M535"/>
    <mergeCell ref="D513:E513"/>
    <mergeCell ref="E514:L514"/>
    <mergeCell ref="C517:E517"/>
    <mergeCell ref="G517:H517"/>
    <mergeCell ref="K517:L517"/>
    <mergeCell ref="N517:O517"/>
    <mergeCell ref="E510:G510"/>
    <mergeCell ref="I510:J510"/>
    <mergeCell ref="L510:M510"/>
    <mergeCell ref="O510:P510"/>
    <mergeCell ref="E511:G511"/>
    <mergeCell ref="I511:J511"/>
    <mergeCell ref="L511:M511"/>
    <mergeCell ref="O511:P511"/>
    <mergeCell ref="D505:E505"/>
    <mergeCell ref="F505:K505"/>
    <mergeCell ref="L505:M505"/>
    <mergeCell ref="I506:J506"/>
    <mergeCell ref="N507:O507"/>
    <mergeCell ref="E509:G509"/>
    <mergeCell ref="I509:J509"/>
    <mergeCell ref="L509:M509"/>
    <mergeCell ref="O509:P509"/>
    <mergeCell ref="C503:D503"/>
    <mergeCell ref="F503:G503"/>
    <mergeCell ref="I503:J503"/>
    <mergeCell ref="D504:E504"/>
    <mergeCell ref="F504:K504"/>
    <mergeCell ref="L504:M504"/>
    <mergeCell ref="C500:D500"/>
    <mergeCell ref="C501:D501"/>
    <mergeCell ref="E501:M501"/>
    <mergeCell ref="C502:D502"/>
    <mergeCell ref="E502:J502"/>
    <mergeCell ref="K502:L502"/>
    <mergeCell ref="E468:G468"/>
    <mergeCell ref="I468:J468"/>
    <mergeCell ref="A471:P471"/>
    <mergeCell ref="A472:P472"/>
    <mergeCell ref="N497:O497"/>
    <mergeCell ref="J499:K499"/>
    <mergeCell ref="N499:O499"/>
    <mergeCell ref="C457:F457"/>
    <mergeCell ref="H457:J457"/>
    <mergeCell ref="J464:K464"/>
    <mergeCell ref="E466:G466"/>
    <mergeCell ref="I466:J466"/>
    <mergeCell ref="E467:G467"/>
    <mergeCell ref="I467:J467"/>
    <mergeCell ref="K447:N447"/>
    <mergeCell ref="N452:O452"/>
    <mergeCell ref="A454:A455"/>
    <mergeCell ref="B454:C454"/>
    <mergeCell ref="E454:F454"/>
    <mergeCell ref="H454:H455"/>
    <mergeCell ref="I454:J455"/>
    <mergeCell ref="K454:K455"/>
    <mergeCell ref="L454:M454"/>
    <mergeCell ref="L455:M455"/>
    <mergeCell ref="B439:H439"/>
    <mergeCell ref="I439:L439"/>
    <mergeCell ref="M439:O439"/>
    <mergeCell ref="B440:H440"/>
    <mergeCell ref="I440:L440"/>
    <mergeCell ref="M440:O440"/>
    <mergeCell ref="B437:H437"/>
    <mergeCell ref="I437:L437"/>
    <mergeCell ref="M437:O437"/>
    <mergeCell ref="B438:H438"/>
    <mergeCell ref="I438:L438"/>
    <mergeCell ref="M438:O438"/>
    <mergeCell ref="B435:H435"/>
    <mergeCell ref="I435:L435"/>
    <mergeCell ref="M435:O435"/>
    <mergeCell ref="B436:H436"/>
    <mergeCell ref="I436:L436"/>
    <mergeCell ref="M436:O436"/>
    <mergeCell ref="B433:H433"/>
    <mergeCell ref="I433:L433"/>
    <mergeCell ref="M433:O433"/>
    <mergeCell ref="B434:H434"/>
    <mergeCell ref="I434:L434"/>
    <mergeCell ref="M434:O434"/>
    <mergeCell ref="B431:H431"/>
    <mergeCell ref="I431:L431"/>
    <mergeCell ref="M431:O431"/>
    <mergeCell ref="B432:H432"/>
    <mergeCell ref="I432:L432"/>
    <mergeCell ref="M432:O432"/>
    <mergeCell ref="E414:G414"/>
    <mergeCell ref="I414:J414"/>
    <mergeCell ref="B429:H429"/>
    <mergeCell ref="I429:L429"/>
    <mergeCell ref="M429:O429"/>
    <mergeCell ref="B430:H430"/>
    <mergeCell ref="I430:L430"/>
    <mergeCell ref="M430:O430"/>
    <mergeCell ref="N407:O407"/>
    <mergeCell ref="K410:L410"/>
    <mergeCell ref="E412:G412"/>
    <mergeCell ref="I412:J412"/>
    <mergeCell ref="E413:G413"/>
    <mergeCell ref="I413:J413"/>
    <mergeCell ref="E388:G388"/>
    <mergeCell ref="I388:J388"/>
    <mergeCell ref="E389:G389"/>
    <mergeCell ref="I389:J389"/>
    <mergeCell ref="H403:I403"/>
    <mergeCell ref="I405:J405"/>
    <mergeCell ref="M380:N380"/>
    <mergeCell ref="M381:N381"/>
    <mergeCell ref="I382:J382"/>
    <mergeCell ref="M385:N385"/>
    <mergeCell ref="E387:G387"/>
    <mergeCell ref="I387:J387"/>
    <mergeCell ref="D373:E373"/>
    <mergeCell ref="F373:K373"/>
    <mergeCell ref="L373:M373"/>
    <mergeCell ref="I374:J374"/>
    <mergeCell ref="M375:N375"/>
    <mergeCell ref="M379:N379"/>
    <mergeCell ref="C371:D371"/>
    <mergeCell ref="F371:G371"/>
    <mergeCell ref="I371:J371"/>
    <mergeCell ref="D372:E372"/>
    <mergeCell ref="F372:K372"/>
    <mergeCell ref="L372:M372"/>
    <mergeCell ref="D365:E365"/>
    <mergeCell ref="J367:K367"/>
    <mergeCell ref="C368:D368"/>
    <mergeCell ref="C369:D369"/>
    <mergeCell ref="E369:M369"/>
    <mergeCell ref="C370:D370"/>
    <mergeCell ref="E370:J370"/>
    <mergeCell ref="K370:L370"/>
    <mergeCell ref="E330:G330"/>
    <mergeCell ref="I330:J330"/>
    <mergeCell ref="E331:G331"/>
    <mergeCell ref="I331:J331"/>
    <mergeCell ref="N362:O362"/>
    <mergeCell ref="F364:G364"/>
    <mergeCell ref="M364:N364"/>
    <mergeCell ref="D325:E325"/>
    <mergeCell ref="F325:K325"/>
    <mergeCell ref="L325:M325"/>
    <mergeCell ref="I326:J326"/>
    <mergeCell ref="N327:O327"/>
    <mergeCell ref="E329:G329"/>
    <mergeCell ref="I329:J329"/>
    <mergeCell ref="C323:D323"/>
    <mergeCell ref="F323:G323"/>
    <mergeCell ref="I323:J323"/>
    <mergeCell ref="D324:E324"/>
    <mergeCell ref="F324:K324"/>
    <mergeCell ref="L324:M324"/>
    <mergeCell ref="N317:O317"/>
    <mergeCell ref="J319:K319"/>
    <mergeCell ref="C320:D320"/>
    <mergeCell ref="C321:D321"/>
    <mergeCell ref="E321:M321"/>
    <mergeCell ref="C322:D322"/>
    <mergeCell ref="E322:J322"/>
    <mergeCell ref="K322:L322"/>
    <mergeCell ref="E249:G249"/>
    <mergeCell ref="I249:J249"/>
    <mergeCell ref="N272:O272"/>
    <mergeCell ref="E274:L274"/>
    <mergeCell ref="E276:G276"/>
    <mergeCell ref="I276:J276"/>
    <mergeCell ref="I244:J244"/>
    <mergeCell ref="N245:O245"/>
    <mergeCell ref="E247:G247"/>
    <mergeCell ref="I247:J247"/>
    <mergeCell ref="E248:G248"/>
    <mergeCell ref="I248:J248"/>
    <mergeCell ref="D242:E242"/>
    <mergeCell ref="F242:K242"/>
    <mergeCell ref="L242:M242"/>
    <mergeCell ref="D243:E243"/>
    <mergeCell ref="F243:K243"/>
    <mergeCell ref="L243:M243"/>
    <mergeCell ref="C239:D239"/>
    <mergeCell ref="E239:M239"/>
    <mergeCell ref="C240:D240"/>
    <mergeCell ref="E240:J240"/>
    <mergeCell ref="K240:L240"/>
    <mergeCell ref="C241:D241"/>
    <mergeCell ref="F241:G241"/>
    <mergeCell ref="I241:J241"/>
    <mergeCell ref="E234:G234"/>
    <mergeCell ref="I234:J234"/>
    <mergeCell ref="E235:G235"/>
    <mergeCell ref="I235:J235"/>
    <mergeCell ref="J237:K237"/>
    <mergeCell ref="C238:D238"/>
    <mergeCell ref="N227:O227"/>
    <mergeCell ref="I229:J229"/>
    <mergeCell ref="D230:F230"/>
    <mergeCell ref="C231:D231"/>
    <mergeCell ref="E233:G233"/>
    <mergeCell ref="I233:J233"/>
    <mergeCell ref="N182:O182"/>
    <mergeCell ref="E184:L184"/>
    <mergeCell ref="E186:G186"/>
    <mergeCell ref="I186:J186"/>
    <mergeCell ref="E187:G187"/>
    <mergeCell ref="I187:J187"/>
    <mergeCell ref="E152:G152"/>
    <mergeCell ref="I152:J152"/>
    <mergeCell ref="E153:G153"/>
    <mergeCell ref="I153:J153"/>
    <mergeCell ref="E154:G154"/>
    <mergeCell ref="I154:J154"/>
    <mergeCell ref="K147:L147"/>
    <mergeCell ref="D148:E148"/>
    <mergeCell ref="M148:N148"/>
    <mergeCell ref="D149:E149"/>
    <mergeCell ref="M149:N149"/>
    <mergeCell ref="L150:M150"/>
    <mergeCell ref="D145:E145"/>
    <mergeCell ref="F145:K145"/>
    <mergeCell ref="L145:M145"/>
    <mergeCell ref="C146:D146"/>
    <mergeCell ref="F146:K146"/>
    <mergeCell ref="L146:M146"/>
    <mergeCell ref="C143:D143"/>
    <mergeCell ref="F143:G143"/>
    <mergeCell ref="I143:J143"/>
    <mergeCell ref="D144:E144"/>
    <mergeCell ref="F144:K144"/>
    <mergeCell ref="L144:M144"/>
    <mergeCell ref="N137:O137"/>
    <mergeCell ref="C140:D140"/>
    <mergeCell ref="F140:G140"/>
    <mergeCell ref="I140:J140"/>
    <mergeCell ref="D141:E141"/>
    <mergeCell ref="D142:E142"/>
    <mergeCell ref="J142:K142"/>
    <mergeCell ref="D108:E108"/>
    <mergeCell ref="E109:L109"/>
    <mergeCell ref="E111:G111"/>
    <mergeCell ref="I111:J111"/>
    <mergeCell ref="L111:M111"/>
    <mergeCell ref="O111:P111"/>
    <mergeCell ref="E105:G105"/>
    <mergeCell ref="I105:J105"/>
    <mergeCell ref="L105:M105"/>
    <mergeCell ref="O105:P105"/>
    <mergeCell ref="E106:G106"/>
    <mergeCell ref="I106:J106"/>
    <mergeCell ref="L106:M106"/>
    <mergeCell ref="O106:P106"/>
    <mergeCell ref="I101:J101"/>
    <mergeCell ref="N102:O102"/>
    <mergeCell ref="E104:G104"/>
    <mergeCell ref="I104:J104"/>
    <mergeCell ref="L104:M104"/>
    <mergeCell ref="O104:P104"/>
    <mergeCell ref="D99:E99"/>
    <mergeCell ref="F99:K99"/>
    <mergeCell ref="L99:M99"/>
    <mergeCell ref="D100:E100"/>
    <mergeCell ref="F100:K100"/>
    <mergeCell ref="L100:M100"/>
    <mergeCell ref="C96:D96"/>
    <mergeCell ref="E96:M96"/>
    <mergeCell ref="C97:D97"/>
    <mergeCell ref="E97:J97"/>
    <mergeCell ref="K97:L97"/>
    <mergeCell ref="C98:D98"/>
    <mergeCell ref="F98:G98"/>
    <mergeCell ref="I98:J98"/>
    <mergeCell ref="E61:G61"/>
    <mergeCell ref="I61:J61"/>
    <mergeCell ref="N92:O92"/>
    <mergeCell ref="J94:K94"/>
    <mergeCell ref="N94:O94"/>
    <mergeCell ref="C95:D95"/>
    <mergeCell ref="I56:J56"/>
    <mergeCell ref="N57:O57"/>
    <mergeCell ref="E59:G59"/>
    <mergeCell ref="I59:J59"/>
    <mergeCell ref="E60:G60"/>
    <mergeCell ref="I60:J60"/>
    <mergeCell ref="D54:E54"/>
    <mergeCell ref="F54:K54"/>
    <mergeCell ref="L54:M54"/>
    <mergeCell ref="D55:E55"/>
    <mergeCell ref="F55:K55"/>
    <mergeCell ref="L55:M55"/>
    <mergeCell ref="C52:D52"/>
    <mergeCell ref="E52:J52"/>
    <mergeCell ref="K52:L52"/>
    <mergeCell ref="C53:D53"/>
    <mergeCell ref="F53:G53"/>
    <mergeCell ref="I53:J53"/>
    <mergeCell ref="AC33:AE33"/>
    <mergeCell ref="N47:O47"/>
    <mergeCell ref="J49:K49"/>
    <mergeCell ref="C50:D50"/>
    <mergeCell ref="C51:D51"/>
    <mergeCell ref="E51:M51"/>
    <mergeCell ref="Y1:AA1"/>
    <mergeCell ref="AC1:AE1"/>
    <mergeCell ref="N2:O2"/>
    <mergeCell ref="E4:L4"/>
    <mergeCell ref="E6:G6"/>
    <mergeCell ref="I6:J6"/>
  </mergeCells>
  <phoneticPr fontId="3" type="noConversion"/>
  <dataValidations count="47">
    <dataValidation type="list" allowBlank="1" showInputMessage="1" showErrorMessage="1" sqref="E638:L639 JA638:JH639 SW638:TD639 ACS638:ACZ639 AMO638:AMV639 AWK638:AWR639 BGG638:BGN639 BQC638:BQJ639 BZY638:CAF639 CJU638:CKB639 CTQ638:CTX639 DDM638:DDT639 DNI638:DNP639 DXE638:DXL639 EHA638:EHH639 EQW638:ERD639 FAS638:FAZ639 FKO638:FKV639 FUK638:FUR639 GEG638:GEN639 GOC638:GOJ639 GXY638:GYF639 HHU638:HIB639 HRQ638:HRX639 IBM638:IBT639 ILI638:ILP639 IVE638:IVL639 JFA638:JFH639 JOW638:JPD639 JYS638:JYZ639 KIO638:KIV639 KSK638:KSR639 LCG638:LCN639 LMC638:LMJ639 LVY638:LWF639 MFU638:MGB639 MPQ638:MPX639 MZM638:MZT639 NJI638:NJP639 NTE638:NTL639 ODA638:ODH639 OMW638:OND639 OWS638:OWZ639 PGO638:PGV639 PQK638:PQR639 QAG638:QAN639 QKC638:QKJ639 QTY638:QUF639 RDU638:REB639 RNQ638:RNX639 RXM638:RXT639 SHI638:SHP639 SRE638:SRL639 TBA638:TBH639 TKW638:TLD639 TUS638:TUZ639 UEO638:UEV639 UOK638:UOR639 UYG638:UYN639 VIC638:VIJ639 VRY638:VSF639 WBU638:WCB639 WLQ638:WLX639 WVM638:WVT639 E66174:L66175 JA66174:JH66175 SW66174:TD66175 ACS66174:ACZ66175 AMO66174:AMV66175 AWK66174:AWR66175 BGG66174:BGN66175 BQC66174:BQJ66175 BZY66174:CAF66175 CJU66174:CKB66175 CTQ66174:CTX66175 DDM66174:DDT66175 DNI66174:DNP66175 DXE66174:DXL66175 EHA66174:EHH66175 EQW66174:ERD66175 FAS66174:FAZ66175 FKO66174:FKV66175 FUK66174:FUR66175 GEG66174:GEN66175 GOC66174:GOJ66175 GXY66174:GYF66175 HHU66174:HIB66175 HRQ66174:HRX66175 IBM66174:IBT66175 ILI66174:ILP66175 IVE66174:IVL66175 JFA66174:JFH66175 JOW66174:JPD66175 JYS66174:JYZ66175 KIO66174:KIV66175 KSK66174:KSR66175 LCG66174:LCN66175 LMC66174:LMJ66175 LVY66174:LWF66175 MFU66174:MGB66175 MPQ66174:MPX66175 MZM66174:MZT66175 NJI66174:NJP66175 NTE66174:NTL66175 ODA66174:ODH66175 OMW66174:OND66175 OWS66174:OWZ66175 PGO66174:PGV66175 PQK66174:PQR66175 QAG66174:QAN66175 QKC66174:QKJ66175 QTY66174:QUF66175 RDU66174:REB66175 RNQ66174:RNX66175 RXM66174:RXT66175 SHI66174:SHP66175 SRE66174:SRL66175 TBA66174:TBH66175 TKW66174:TLD66175 TUS66174:TUZ66175 UEO66174:UEV66175 UOK66174:UOR66175 UYG66174:UYN66175 VIC66174:VIJ66175 VRY66174:VSF66175 WBU66174:WCB66175 WLQ66174:WLX66175 WVM66174:WVT66175 E131710:L131711 JA131710:JH131711 SW131710:TD131711 ACS131710:ACZ131711 AMO131710:AMV131711 AWK131710:AWR131711 BGG131710:BGN131711 BQC131710:BQJ131711 BZY131710:CAF131711 CJU131710:CKB131711 CTQ131710:CTX131711 DDM131710:DDT131711 DNI131710:DNP131711 DXE131710:DXL131711 EHA131710:EHH131711 EQW131710:ERD131711 FAS131710:FAZ131711 FKO131710:FKV131711 FUK131710:FUR131711 GEG131710:GEN131711 GOC131710:GOJ131711 GXY131710:GYF131711 HHU131710:HIB131711 HRQ131710:HRX131711 IBM131710:IBT131711 ILI131710:ILP131711 IVE131710:IVL131711 JFA131710:JFH131711 JOW131710:JPD131711 JYS131710:JYZ131711 KIO131710:KIV131711 KSK131710:KSR131711 LCG131710:LCN131711 LMC131710:LMJ131711 LVY131710:LWF131711 MFU131710:MGB131711 MPQ131710:MPX131711 MZM131710:MZT131711 NJI131710:NJP131711 NTE131710:NTL131711 ODA131710:ODH131711 OMW131710:OND131711 OWS131710:OWZ131711 PGO131710:PGV131711 PQK131710:PQR131711 QAG131710:QAN131711 QKC131710:QKJ131711 QTY131710:QUF131711 RDU131710:REB131711 RNQ131710:RNX131711 RXM131710:RXT131711 SHI131710:SHP131711 SRE131710:SRL131711 TBA131710:TBH131711 TKW131710:TLD131711 TUS131710:TUZ131711 UEO131710:UEV131711 UOK131710:UOR131711 UYG131710:UYN131711 VIC131710:VIJ131711 VRY131710:VSF131711 WBU131710:WCB131711 WLQ131710:WLX131711 WVM131710:WVT131711 E197246:L197247 JA197246:JH197247 SW197246:TD197247 ACS197246:ACZ197247 AMO197246:AMV197247 AWK197246:AWR197247 BGG197246:BGN197247 BQC197246:BQJ197247 BZY197246:CAF197247 CJU197246:CKB197247 CTQ197246:CTX197247 DDM197246:DDT197247 DNI197246:DNP197247 DXE197246:DXL197247 EHA197246:EHH197247 EQW197246:ERD197247 FAS197246:FAZ197247 FKO197246:FKV197247 FUK197246:FUR197247 GEG197246:GEN197247 GOC197246:GOJ197247 GXY197246:GYF197247 HHU197246:HIB197247 HRQ197246:HRX197247 IBM197246:IBT197247 ILI197246:ILP197247 IVE197246:IVL197247 JFA197246:JFH197247 JOW197246:JPD197247 JYS197246:JYZ197247 KIO197246:KIV197247 KSK197246:KSR197247 LCG197246:LCN197247 LMC197246:LMJ197247 LVY197246:LWF197247 MFU197246:MGB197247 MPQ197246:MPX197247 MZM197246:MZT197247 NJI197246:NJP197247 NTE197246:NTL197247 ODA197246:ODH197247 OMW197246:OND197247 OWS197246:OWZ197247 PGO197246:PGV197247 PQK197246:PQR197247 QAG197246:QAN197247 QKC197246:QKJ197247 QTY197246:QUF197247 RDU197246:REB197247 RNQ197246:RNX197247 RXM197246:RXT197247 SHI197246:SHP197247 SRE197246:SRL197247 TBA197246:TBH197247 TKW197246:TLD197247 TUS197246:TUZ197247 UEO197246:UEV197247 UOK197246:UOR197247 UYG197246:UYN197247 VIC197246:VIJ197247 VRY197246:VSF197247 WBU197246:WCB197247 WLQ197246:WLX197247 WVM197246:WVT197247 E262782:L262783 JA262782:JH262783 SW262782:TD262783 ACS262782:ACZ262783 AMO262782:AMV262783 AWK262782:AWR262783 BGG262782:BGN262783 BQC262782:BQJ262783 BZY262782:CAF262783 CJU262782:CKB262783 CTQ262782:CTX262783 DDM262782:DDT262783 DNI262782:DNP262783 DXE262782:DXL262783 EHA262782:EHH262783 EQW262782:ERD262783 FAS262782:FAZ262783 FKO262782:FKV262783 FUK262782:FUR262783 GEG262782:GEN262783 GOC262782:GOJ262783 GXY262782:GYF262783 HHU262782:HIB262783 HRQ262782:HRX262783 IBM262782:IBT262783 ILI262782:ILP262783 IVE262782:IVL262783 JFA262782:JFH262783 JOW262782:JPD262783 JYS262782:JYZ262783 KIO262782:KIV262783 KSK262782:KSR262783 LCG262782:LCN262783 LMC262782:LMJ262783 LVY262782:LWF262783 MFU262782:MGB262783 MPQ262782:MPX262783 MZM262782:MZT262783 NJI262782:NJP262783 NTE262782:NTL262783 ODA262782:ODH262783 OMW262782:OND262783 OWS262782:OWZ262783 PGO262782:PGV262783 PQK262782:PQR262783 QAG262782:QAN262783 QKC262782:QKJ262783 QTY262782:QUF262783 RDU262782:REB262783 RNQ262782:RNX262783 RXM262782:RXT262783 SHI262782:SHP262783 SRE262782:SRL262783 TBA262782:TBH262783 TKW262782:TLD262783 TUS262782:TUZ262783 UEO262782:UEV262783 UOK262782:UOR262783 UYG262782:UYN262783 VIC262782:VIJ262783 VRY262782:VSF262783 WBU262782:WCB262783 WLQ262782:WLX262783 WVM262782:WVT262783 E328318:L328319 JA328318:JH328319 SW328318:TD328319 ACS328318:ACZ328319 AMO328318:AMV328319 AWK328318:AWR328319 BGG328318:BGN328319 BQC328318:BQJ328319 BZY328318:CAF328319 CJU328318:CKB328319 CTQ328318:CTX328319 DDM328318:DDT328319 DNI328318:DNP328319 DXE328318:DXL328319 EHA328318:EHH328319 EQW328318:ERD328319 FAS328318:FAZ328319 FKO328318:FKV328319 FUK328318:FUR328319 GEG328318:GEN328319 GOC328318:GOJ328319 GXY328318:GYF328319 HHU328318:HIB328319 HRQ328318:HRX328319 IBM328318:IBT328319 ILI328318:ILP328319 IVE328318:IVL328319 JFA328318:JFH328319 JOW328318:JPD328319 JYS328318:JYZ328319 KIO328318:KIV328319 KSK328318:KSR328319 LCG328318:LCN328319 LMC328318:LMJ328319 LVY328318:LWF328319 MFU328318:MGB328319 MPQ328318:MPX328319 MZM328318:MZT328319 NJI328318:NJP328319 NTE328318:NTL328319 ODA328318:ODH328319 OMW328318:OND328319 OWS328318:OWZ328319 PGO328318:PGV328319 PQK328318:PQR328319 QAG328318:QAN328319 QKC328318:QKJ328319 QTY328318:QUF328319 RDU328318:REB328319 RNQ328318:RNX328319 RXM328318:RXT328319 SHI328318:SHP328319 SRE328318:SRL328319 TBA328318:TBH328319 TKW328318:TLD328319 TUS328318:TUZ328319 UEO328318:UEV328319 UOK328318:UOR328319 UYG328318:UYN328319 VIC328318:VIJ328319 VRY328318:VSF328319 WBU328318:WCB328319 WLQ328318:WLX328319 WVM328318:WVT328319 E393854:L393855 JA393854:JH393855 SW393854:TD393855 ACS393854:ACZ393855 AMO393854:AMV393855 AWK393854:AWR393855 BGG393854:BGN393855 BQC393854:BQJ393855 BZY393854:CAF393855 CJU393854:CKB393855 CTQ393854:CTX393855 DDM393854:DDT393855 DNI393854:DNP393855 DXE393854:DXL393855 EHA393854:EHH393855 EQW393854:ERD393855 FAS393854:FAZ393855 FKO393854:FKV393855 FUK393854:FUR393855 GEG393854:GEN393855 GOC393854:GOJ393855 GXY393854:GYF393855 HHU393854:HIB393855 HRQ393854:HRX393855 IBM393854:IBT393855 ILI393854:ILP393855 IVE393854:IVL393855 JFA393854:JFH393855 JOW393854:JPD393855 JYS393854:JYZ393855 KIO393854:KIV393855 KSK393854:KSR393855 LCG393854:LCN393855 LMC393854:LMJ393855 LVY393854:LWF393855 MFU393854:MGB393855 MPQ393854:MPX393855 MZM393854:MZT393855 NJI393854:NJP393855 NTE393854:NTL393855 ODA393854:ODH393855 OMW393854:OND393855 OWS393854:OWZ393855 PGO393854:PGV393855 PQK393854:PQR393855 QAG393854:QAN393855 QKC393854:QKJ393855 QTY393854:QUF393855 RDU393854:REB393855 RNQ393854:RNX393855 RXM393854:RXT393855 SHI393854:SHP393855 SRE393854:SRL393855 TBA393854:TBH393855 TKW393854:TLD393855 TUS393854:TUZ393855 UEO393854:UEV393855 UOK393854:UOR393855 UYG393854:UYN393855 VIC393854:VIJ393855 VRY393854:VSF393855 WBU393854:WCB393855 WLQ393854:WLX393855 WVM393854:WVT393855 E459390:L459391 JA459390:JH459391 SW459390:TD459391 ACS459390:ACZ459391 AMO459390:AMV459391 AWK459390:AWR459391 BGG459390:BGN459391 BQC459390:BQJ459391 BZY459390:CAF459391 CJU459390:CKB459391 CTQ459390:CTX459391 DDM459390:DDT459391 DNI459390:DNP459391 DXE459390:DXL459391 EHA459390:EHH459391 EQW459390:ERD459391 FAS459390:FAZ459391 FKO459390:FKV459391 FUK459390:FUR459391 GEG459390:GEN459391 GOC459390:GOJ459391 GXY459390:GYF459391 HHU459390:HIB459391 HRQ459390:HRX459391 IBM459390:IBT459391 ILI459390:ILP459391 IVE459390:IVL459391 JFA459390:JFH459391 JOW459390:JPD459391 JYS459390:JYZ459391 KIO459390:KIV459391 KSK459390:KSR459391 LCG459390:LCN459391 LMC459390:LMJ459391 LVY459390:LWF459391 MFU459390:MGB459391 MPQ459390:MPX459391 MZM459390:MZT459391 NJI459390:NJP459391 NTE459390:NTL459391 ODA459390:ODH459391 OMW459390:OND459391 OWS459390:OWZ459391 PGO459390:PGV459391 PQK459390:PQR459391 QAG459390:QAN459391 QKC459390:QKJ459391 QTY459390:QUF459391 RDU459390:REB459391 RNQ459390:RNX459391 RXM459390:RXT459391 SHI459390:SHP459391 SRE459390:SRL459391 TBA459390:TBH459391 TKW459390:TLD459391 TUS459390:TUZ459391 UEO459390:UEV459391 UOK459390:UOR459391 UYG459390:UYN459391 VIC459390:VIJ459391 VRY459390:VSF459391 WBU459390:WCB459391 WLQ459390:WLX459391 WVM459390:WVT459391 E524926:L524927 JA524926:JH524927 SW524926:TD524927 ACS524926:ACZ524927 AMO524926:AMV524927 AWK524926:AWR524927 BGG524926:BGN524927 BQC524926:BQJ524927 BZY524926:CAF524927 CJU524926:CKB524927 CTQ524926:CTX524927 DDM524926:DDT524927 DNI524926:DNP524927 DXE524926:DXL524927 EHA524926:EHH524927 EQW524926:ERD524927 FAS524926:FAZ524927 FKO524926:FKV524927 FUK524926:FUR524927 GEG524926:GEN524927 GOC524926:GOJ524927 GXY524926:GYF524927 HHU524926:HIB524927 HRQ524926:HRX524927 IBM524926:IBT524927 ILI524926:ILP524927 IVE524926:IVL524927 JFA524926:JFH524927 JOW524926:JPD524927 JYS524926:JYZ524927 KIO524926:KIV524927 KSK524926:KSR524927 LCG524926:LCN524927 LMC524926:LMJ524927 LVY524926:LWF524927 MFU524926:MGB524927 MPQ524926:MPX524927 MZM524926:MZT524927 NJI524926:NJP524927 NTE524926:NTL524927 ODA524926:ODH524927 OMW524926:OND524927 OWS524926:OWZ524927 PGO524926:PGV524927 PQK524926:PQR524927 QAG524926:QAN524927 QKC524926:QKJ524927 QTY524926:QUF524927 RDU524926:REB524927 RNQ524926:RNX524927 RXM524926:RXT524927 SHI524926:SHP524927 SRE524926:SRL524927 TBA524926:TBH524927 TKW524926:TLD524927 TUS524926:TUZ524927 UEO524926:UEV524927 UOK524926:UOR524927 UYG524926:UYN524927 VIC524926:VIJ524927 VRY524926:VSF524927 WBU524926:WCB524927 WLQ524926:WLX524927 WVM524926:WVT524927 E590462:L590463 JA590462:JH590463 SW590462:TD590463 ACS590462:ACZ590463 AMO590462:AMV590463 AWK590462:AWR590463 BGG590462:BGN590463 BQC590462:BQJ590463 BZY590462:CAF590463 CJU590462:CKB590463 CTQ590462:CTX590463 DDM590462:DDT590463 DNI590462:DNP590463 DXE590462:DXL590463 EHA590462:EHH590463 EQW590462:ERD590463 FAS590462:FAZ590463 FKO590462:FKV590463 FUK590462:FUR590463 GEG590462:GEN590463 GOC590462:GOJ590463 GXY590462:GYF590463 HHU590462:HIB590463 HRQ590462:HRX590463 IBM590462:IBT590463 ILI590462:ILP590463 IVE590462:IVL590463 JFA590462:JFH590463 JOW590462:JPD590463 JYS590462:JYZ590463 KIO590462:KIV590463 KSK590462:KSR590463 LCG590462:LCN590463 LMC590462:LMJ590463 LVY590462:LWF590463 MFU590462:MGB590463 MPQ590462:MPX590463 MZM590462:MZT590463 NJI590462:NJP590463 NTE590462:NTL590463 ODA590462:ODH590463 OMW590462:OND590463 OWS590462:OWZ590463 PGO590462:PGV590463 PQK590462:PQR590463 QAG590462:QAN590463 QKC590462:QKJ590463 QTY590462:QUF590463 RDU590462:REB590463 RNQ590462:RNX590463 RXM590462:RXT590463 SHI590462:SHP590463 SRE590462:SRL590463 TBA590462:TBH590463 TKW590462:TLD590463 TUS590462:TUZ590463 UEO590462:UEV590463 UOK590462:UOR590463 UYG590462:UYN590463 VIC590462:VIJ590463 VRY590462:VSF590463 WBU590462:WCB590463 WLQ590462:WLX590463 WVM590462:WVT590463 E655998:L655999 JA655998:JH655999 SW655998:TD655999 ACS655998:ACZ655999 AMO655998:AMV655999 AWK655998:AWR655999 BGG655998:BGN655999 BQC655998:BQJ655999 BZY655998:CAF655999 CJU655998:CKB655999 CTQ655998:CTX655999 DDM655998:DDT655999 DNI655998:DNP655999 DXE655998:DXL655999 EHA655998:EHH655999 EQW655998:ERD655999 FAS655998:FAZ655999 FKO655998:FKV655999 FUK655998:FUR655999 GEG655998:GEN655999 GOC655998:GOJ655999 GXY655998:GYF655999 HHU655998:HIB655999 HRQ655998:HRX655999 IBM655998:IBT655999 ILI655998:ILP655999 IVE655998:IVL655999 JFA655998:JFH655999 JOW655998:JPD655999 JYS655998:JYZ655999 KIO655998:KIV655999 KSK655998:KSR655999 LCG655998:LCN655999 LMC655998:LMJ655999 LVY655998:LWF655999 MFU655998:MGB655999 MPQ655998:MPX655999 MZM655998:MZT655999 NJI655998:NJP655999 NTE655998:NTL655999 ODA655998:ODH655999 OMW655998:OND655999 OWS655998:OWZ655999 PGO655998:PGV655999 PQK655998:PQR655999 QAG655998:QAN655999 QKC655998:QKJ655999 QTY655998:QUF655999 RDU655998:REB655999 RNQ655998:RNX655999 RXM655998:RXT655999 SHI655998:SHP655999 SRE655998:SRL655999 TBA655998:TBH655999 TKW655998:TLD655999 TUS655998:TUZ655999 UEO655998:UEV655999 UOK655998:UOR655999 UYG655998:UYN655999 VIC655998:VIJ655999 VRY655998:VSF655999 WBU655998:WCB655999 WLQ655998:WLX655999 WVM655998:WVT655999 E721534:L721535 JA721534:JH721535 SW721534:TD721535 ACS721534:ACZ721535 AMO721534:AMV721535 AWK721534:AWR721535 BGG721534:BGN721535 BQC721534:BQJ721535 BZY721534:CAF721535 CJU721534:CKB721535 CTQ721534:CTX721535 DDM721534:DDT721535 DNI721534:DNP721535 DXE721534:DXL721535 EHA721534:EHH721535 EQW721534:ERD721535 FAS721534:FAZ721535 FKO721534:FKV721535 FUK721534:FUR721535 GEG721534:GEN721535 GOC721534:GOJ721535 GXY721534:GYF721535 HHU721534:HIB721535 HRQ721534:HRX721535 IBM721534:IBT721535 ILI721534:ILP721535 IVE721534:IVL721535 JFA721534:JFH721535 JOW721534:JPD721535 JYS721534:JYZ721535 KIO721534:KIV721535 KSK721534:KSR721535 LCG721534:LCN721535 LMC721534:LMJ721535 LVY721534:LWF721535 MFU721534:MGB721535 MPQ721534:MPX721535 MZM721534:MZT721535 NJI721534:NJP721535 NTE721534:NTL721535 ODA721534:ODH721535 OMW721534:OND721535 OWS721534:OWZ721535 PGO721534:PGV721535 PQK721534:PQR721535 QAG721534:QAN721535 QKC721534:QKJ721535 QTY721534:QUF721535 RDU721534:REB721535 RNQ721534:RNX721535 RXM721534:RXT721535 SHI721534:SHP721535 SRE721534:SRL721535 TBA721534:TBH721535 TKW721534:TLD721535 TUS721534:TUZ721535 UEO721534:UEV721535 UOK721534:UOR721535 UYG721534:UYN721535 VIC721534:VIJ721535 VRY721534:VSF721535 WBU721534:WCB721535 WLQ721534:WLX721535 WVM721534:WVT721535 E787070:L787071 JA787070:JH787071 SW787070:TD787071 ACS787070:ACZ787071 AMO787070:AMV787071 AWK787070:AWR787071 BGG787070:BGN787071 BQC787070:BQJ787071 BZY787070:CAF787071 CJU787070:CKB787071 CTQ787070:CTX787071 DDM787070:DDT787071 DNI787070:DNP787071 DXE787070:DXL787071 EHA787070:EHH787071 EQW787070:ERD787071 FAS787070:FAZ787071 FKO787070:FKV787071 FUK787070:FUR787071 GEG787070:GEN787071 GOC787070:GOJ787071 GXY787070:GYF787071 HHU787070:HIB787071 HRQ787070:HRX787071 IBM787070:IBT787071 ILI787070:ILP787071 IVE787070:IVL787071 JFA787070:JFH787071 JOW787070:JPD787071 JYS787070:JYZ787071 KIO787070:KIV787071 KSK787070:KSR787071 LCG787070:LCN787071 LMC787070:LMJ787071 LVY787070:LWF787071 MFU787070:MGB787071 MPQ787070:MPX787071 MZM787070:MZT787071 NJI787070:NJP787071 NTE787070:NTL787071 ODA787070:ODH787071 OMW787070:OND787071 OWS787070:OWZ787071 PGO787070:PGV787071 PQK787070:PQR787071 QAG787070:QAN787071 QKC787070:QKJ787071 QTY787070:QUF787071 RDU787070:REB787071 RNQ787070:RNX787071 RXM787070:RXT787071 SHI787070:SHP787071 SRE787070:SRL787071 TBA787070:TBH787071 TKW787070:TLD787071 TUS787070:TUZ787071 UEO787070:UEV787071 UOK787070:UOR787071 UYG787070:UYN787071 VIC787070:VIJ787071 VRY787070:VSF787071 WBU787070:WCB787071 WLQ787070:WLX787071 WVM787070:WVT787071 E852606:L852607 JA852606:JH852607 SW852606:TD852607 ACS852606:ACZ852607 AMO852606:AMV852607 AWK852606:AWR852607 BGG852606:BGN852607 BQC852606:BQJ852607 BZY852606:CAF852607 CJU852606:CKB852607 CTQ852606:CTX852607 DDM852606:DDT852607 DNI852606:DNP852607 DXE852606:DXL852607 EHA852606:EHH852607 EQW852606:ERD852607 FAS852606:FAZ852607 FKO852606:FKV852607 FUK852606:FUR852607 GEG852606:GEN852607 GOC852606:GOJ852607 GXY852606:GYF852607 HHU852606:HIB852607 HRQ852606:HRX852607 IBM852606:IBT852607 ILI852606:ILP852607 IVE852606:IVL852607 JFA852606:JFH852607 JOW852606:JPD852607 JYS852606:JYZ852607 KIO852606:KIV852607 KSK852606:KSR852607 LCG852606:LCN852607 LMC852606:LMJ852607 LVY852606:LWF852607 MFU852606:MGB852607 MPQ852606:MPX852607 MZM852606:MZT852607 NJI852606:NJP852607 NTE852606:NTL852607 ODA852606:ODH852607 OMW852606:OND852607 OWS852606:OWZ852607 PGO852606:PGV852607 PQK852606:PQR852607 QAG852606:QAN852607 QKC852606:QKJ852607 QTY852606:QUF852607 RDU852606:REB852607 RNQ852606:RNX852607 RXM852606:RXT852607 SHI852606:SHP852607 SRE852606:SRL852607 TBA852606:TBH852607 TKW852606:TLD852607 TUS852606:TUZ852607 UEO852606:UEV852607 UOK852606:UOR852607 UYG852606:UYN852607 VIC852606:VIJ852607 VRY852606:VSF852607 WBU852606:WCB852607 WLQ852606:WLX852607 WVM852606:WVT852607 E918142:L918143 JA918142:JH918143 SW918142:TD918143 ACS918142:ACZ918143 AMO918142:AMV918143 AWK918142:AWR918143 BGG918142:BGN918143 BQC918142:BQJ918143 BZY918142:CAF918143 CJU918142:CKB918143 CTQ918142:CTX918143 DDM918142:DDT918143 DNI918142:DNP918143 DXE918142:DXL918143 EHA918142:EHH918143 EQW918142:ERD918143 FAS918142:FAZ918143 FKO918142:FKV918143 FUK918142:FUR918143 GEG918142:GEN918143 GOC918142:GOJ918143 GXY918142:GYF918143 HHU918142:HIB918143 HRQ918142:HRX918143 IBM918142:IBT918143 ILI918142:ILP918143 IVE918142:IVL918143 JFA918142:JFH918143 JOW918142:JPD918143 JYS918142:JYZ918143 KIO918142:KIV918143 KSK918142:KSR918143 LCG918142:LCN918143 LMC918142:LMJ918143 LVY918142:LWF918143 MFU918142:MGB918143 MPQ918142:MPX918143 MZM918142:MZT918143 NJI918142:NJP918143 NTE918142:NTL918143 ODA918142:ODH918143 OMW918142:OND918143 OWS918142:OWZ918143 PGO918142:PGV918143 PQK918142:PQR918143 QAG918142:QAN918143 QKC918142:QKJ918143 QTY918142:QUF918143 RDU918142:REB918143 RNQ918142:RNX918143 RXM918142:RXT918143 SHI918142:SHP918143 SRE918142:SRL918143 TBA918142:TBH918143 TKW918142:TLD918143 TUS918142:TUZ918143 UEO918142:UEV918143 UOK918142:UOR918143 UYG918142:UYN918143 VIC918142:VIJ918143 VRY918142:VSF918143 WBU918142:WCB918143 WLQ918142:WLX918143 WVM918142:WVT918143 E983678:L983679 JA983678:JH983679 SW983678:TD983679 ACS983678:ACZ983679 AMO983678:AMV983679 AWK983678:AWR983679 BGG983678:BGN983679 BQC983678:BQJ983679 BZY983678:CAF983679 CJU983678:CKB983679 CTQ983678:CTX983679 DDM983678:DDT983679 DNI983678:DNP983679 DXE983678:DXL983679 EHA983678:EHH983679 EQW983678:ERD983679 FAS983678:FAZ983679 FKO983678:FKV983679 FUK983678:FUR983679 GEG983678:GEN983679 GOC983678:GOJ983679 GXY983678:GYF983679 HHU983678:HIB983679 HRQ983678:HRX983679 IBM983678:IBT983679 ILI983678:ILP983679 IVE983678:IVL983679 JFA983678:JFH983679 JOW983678:JPD983679 JYS983678:JYZ983679 KIO983678:KIV983679 KSK983678:KSR983679 LCG983678:LCN983679 LMC983678:LMJ983679 LVY983678:LWF983679 MFU983678:MGB983679 MPQ983678:MPX983679 MZM983678:MZT983679 NJI983678:NJP983679 NTE983678:NTL983679 ODA983678:ODH983679 OMW983678:OND983679 OWS983678:OWZ983679 PGO983678:PGV983679 PQK983678:PQR983679 QAG983678:QAN983679 QKC983678:QKJ983679 QTY983678:QUF983679 RDU983678:REB983679 RNQ983678:RNX983679 RXM983678:RXT983679 SHI983678:SHP983679 SRE983678:SRL983679 TBA983678:TBH983679 TKW983678:TLD983679 TUS983678:TUZ983679 UEO983678:UEV983679 UOK983678:UOR983679 UYG983678:UYN983679 VIC983678:VIJ983679 VRY983678:VSF983679 WBU983678:WCB983679 WLQ983678:WLX983679 WVM983678:WVT983679 E548:L549 JA548:JH549 SW548:TD549 ACS548:ACZ549 AMO548:AMV549 AWK548:AWR549 BGG548:BGN549 BQC548:BQJ549 BZY548:CAF549 CJU548:CKB549 CTQ548:CTX549 DDM548:DDT549 DNI548:DNP549 DXE548:DXL549 EHA548:EHH549 EQW548:ERD549 FAS548:FAZ549 FKO548:FKV549 FUK548:FUR549 GEG548:GEN549 GOC548:GOJ549 GXY548:GYF549 HHU548:HIB549 HRQ548:HRX549 IBM548:IBT549 ILI548:ILP549 IVE548:IVL549 JFA548:JFH549 JOW548:JPD549 JYS548:JYZ549 KIO548:KIV549 KSK548:KSR549 LCG548:LCN549 LMC548:LMJ549 LVY548:LWF549 MFU548:MGB549 MPQ548:MPX549 MZM548:MZT549 NJI548:NJP549 NTE548:NTL549 ODA548:ODH549 OMW548:OND549 OWS548:OWZ549 PGO548:PGV549 PQK548:PQR549 QAG548:QAN549 QKC548:QKJ549 QTY548:QUF549 RDU548:REB549 RNQ548:RNX549 RXM548:RXT549 SHI548:SHP549 SRE548:SRL549 TBA548:TBH549 TKW548:TLD549 TUS548:TUZ549 UEO548:UEV549 UOK548:UOR549 UYG548:UYN549 VIC548:VIJ549 VRY548:VSF549 WBU548:WCB549 WLQ548:WLX549 WVM548:WVT549 E66084:L66085 JA66084:JH66085 SW66084:TD66085 ACS66084:ACZ66085 AMO66084:AMV66085 AWK66084:AWR66085 BGG66084:BGN66085 BQC66084:BQJ66085 BZY66084:CAF66085 CJU66084:CKB66085 CTQ66084:CTX66085 DDM66084:DDT66085 DNI66084:DNP66085 DXE66084:DXL66085 EHA66084:EHH66085 EQW66084:ERD66085 FAS66084:FAZ66085 FKO66084:FKV66085 FUK66084:FUR66085 GEG66084:GEN66085 GOC66084:GOJ66085 GXY66084:GYF66085 HHU66084:HIB66085 HRQ66084:HRX66085 IBM66084:IBT66085 ILI66084:ILP66085 IVE66084:IVL66085 JFA66084:JFH66085 JOW66084:JPD66085 JYS66084:JYZ66085 KIO66084:KIV66085 KSK66084:KSR66085 LCG66084:LCN66085 LMC66084:LMJ66085 LVY66084:LWF66085 MFU66084:MGB66085 MPQ66084:MPX66085 MZM66084:MZT66085 NJI66084:NJP66085 NTE66084:NTL66085 ODA66084:ODH66085 OMW66084:OND66085 OWS66084:OWZ66085 PGO66084:PGV66085 PQK66084:PQR66085 QAG66084:QAN66085 QKC66084:QKJ66085 QTY66084:QUF66085 RDU66084:REB66085 RNQ66084:RNX66085 RXM66084:RXT66085 SHI66084:SHP66085 SRE66084:SRL66085 TBA66084:TBH66085 TKW66084:TLD66085 TUS66084:TUZ66085 UEO66084:UEV66085 UOK66084:UOR66085 UYG66084:UYN66085 VIC66084:VIJ66085 VRY66084:VSF66085 WBU66084:WCB66085 WLQ66084:WLX66085 WVM66084:WVT66085 E131620:L131621 JA131620:JH131621 SW131620:TD131621 ACS131620:ACZ131621 AMO131620:AMV131621 AWK131620:AWR131621 BGG131620:BGN131621 BQC131620:BQJ131621 BZY131620:CAF131621 CJU131620:CKB131621 CTQ131620:CTX131621 DDM131620:DDT131621 DNI131620:DNP131621 DXE131620:DXL131621 EHA131620:EHH131621 EQW131620:ERD131621 FAS131620:FAZ131621 FKO131620:FKV131621 FUK131620:FUR131621 GEG131620:GEN131621 GOC131620:GOJ131621 GXY131620:GYF131621 HHU131620:HIB131621 HRQ131620:HRX131621 IBM131620:IBT131621 ILI131620:ILP131621 IVE131620:IVL131621 JFA131620:JFH131621 JOW131620:JPD131621 JYS131620:JYZ131621 KIO131620:KIV131621 KSK131620:KSR131621 LCG131620:LCN131621 LMC131620:LMJ131621 LVY131620:LWF131621 MFU131620:MGB131621 MPQ131620:MPX131621 MZM131620:MZT131621 NJI131620:NJP131621 NTE131620:NTL131621 ODA131620:ODH131621 OMW131620:OND131621 OWS131620:OWZ131621 PGO131620:PGV131621 PQK131620:PQR131621 QAG131620:QAN131621 QKC131620:QKJ131621 QTY131620:QUF131621 RDU131620:REB131621 RNQ131620:RNX131621 RXM131620:RXT131621 SHI131620:SHP131621 SRE131620:SRL131621 TBA131620:TBH131621 TKW131620:TLD131621 TUS131620:TUZ131621 UEO131620:UEV131621 UOK131620:UOR131621 UYG131620:UYN131621 VIC131620:VIJ131621 VRY131620:VSF131621 WBU131620:WCB131621 WLQ131620:WLX131621 WVM131620:WVT131621 E197156:L197157 JA197156:JH197157 SW197156:TD197157 ACS197156:ACZ197157 AMO197156:AMV197157 AWK197156:AWR197157 BGG197156:BGN197157 BQC197156:BQJ197157 BZY197156:CAF197157 CJU197156:CKB197157 CTQ197156:CTX197157 DDM197156:DDT197157 DNI197156:DNP197157 DXE197156:DXL197157 EHA197156:EHH197157 EQW197156:ERD197157 FAS197156:FAZ197157 FKO197156:FKV197157 FUK197156:FUR197157 GEG197156:GEN197157 GOC197156:GOJ197157 GXY197156:GYF197157 HHU197156:HIB197157 HRQ197156:HRX197157 IBM197156:IBT197157 ILI197156:ILP197157 IVE197156:IVL197157 JFA197156:JFH197157 JOW197156:JPD197157 JYS197156:JYZ197157 KIO197156:KIV197157 KSK197156:KSR197157 LCG197156:LCN197157 LMC197156:LMJ197157 LVY197156:LWF197157 MFU197156:MGB197157 MPQ197156:MPX197157 MZM197156:MZT197157 NJI197156:NJP197157 NTE197156:NTL197157 ODA197156:ODH197157 OMW197156:OND197157 OWS197156:OWZ197157 PGO197156:PGV197157 PQK197156:PQR197157 QAG197156:QAN197157 QKC197156:QKJ197157 QTY197156:QUF197157 RDU197156:REB197157 RNQ197156:RNX197157 RXM197156:RXT197157 SHI197156:SHP197157 SRE197156:SRL197157 TBA197156:TBH197157 TKW197156:TLD197157 TUS197156:TUZ197157 UEO197156:UEV197157 UOK197156:UOR197157 UYG197156:UYN197157 VIC197156:VIJ197157 VRY197156:VSF197157 WBU197156:WCB197157 WLQ197156:WLX197157 WVM197156:WVT197157 E262692:L262693 JA262692:JH262693 SW262692:TD262693 ACS262692:ACZ262693 AMO262692:AMV262693 AWK262692:AWR262693 BGG262692:BGN262693 BQC262692:BQJ262693 BZY262692:CAF262693 CJU262692:CKB262693 CTQ262692:CTX262693 DDM262692:DDT262693 DNI262692:DNP262693 DXE262692:DXL262693 EHA262692:EHH262693 EQW262692:ERD262693 FAS262692:FAZ262693 FKO262692:FKV262693 FUK262692:FUR262693 GEG262692:GEN262693 GOC262692:GOJ262693 GXY262692:GYF262693 HHU262692:HIB262693 HRQ262692:HRX262693 IBM262692:IBT262693 ILI262692:ILP262693 IVE262692:IVL262693 JFA262692:JFH262693 JOW262692:JPD262693 JYS262692:JYZ262693 KIO262692:KIV262693 KSK262692:KSR262693 LCG262692:LCN262693 LMC262692:LMJ262693 LVY262692:LWF262693 MFU262692:MGB262693 MPQ262692:MPX262693 MZM262692:MZT262693 NJI262692:NJP262693 NTE262692:NTL262693 ODA262692:ODH262693 OMW262692:OND262693 OWS262692:OWZ262693 PGO262692:PGV262693 PQK262692:PQR262693 QAG262692:QAN262693 QKC262692:QKJ262693 QTY262692:QUF262693 RDU262692:REB262693 RNQ262692:RNX262693 RXM262692:RXT262693 SHI262692:SHP262693 SRE262692:SRL262693 TBA262692:TBH262693 TKW262692:TLD262693 TUS262692:TUZ262693 UEO262692:UEV262693 UOK262692:UOR262693 UYG262692:UYN262693 VIC262692:VIJ262693 VRY262692:VSF262693 WBU262692:WCB262693 WLQ262692:WLX262693 WVM262692:WVT262693 E328228:L328229 JA328228:JH328229 SW328228:TD328229 ACS328228:ACZ328229 AMO328228:AMV328229 AWK328228:AWR328229 BGG328228:BGN328229 BQC328228:BQJ328229 BZY328228:CAF328229 CJU328228:CKB328229 CTQ328228:CTX328229 DDM328228:DDT328229 DNI328228:DNP328229 DXE328228:DXL328229 EHA328228:EHH328229 EQW328228:ERD328229 FAS328228:FAZ328229 FKO328228:FKV328229 FUK328228:FUR328229 GEG328228:GEN328229 GOC328228:GOJ328229 GXY328228:GYF328229 HHU328228:HIB328229 HRQ328228:HRX328229 IBM328228:IBT328229 ILI328228:ILP328229 IVE328228:IVL328229 JFA328228:JFH328229 JOW328228:JPD328229 JYS328228:JYZ328229 KIO328228:KIV328229 KSK328228:KSR328229 LCG328228:LCN328229 LMC328228:LMJ328229 LVY328228:LWF328229 MFU328228:MGB328229 MPQ328228:MPX328229 MZM328228:MZT328229 NJI328228:NJP328229 NTE328228:NTL328229 ODA328228:ODH328229 OMW328228:OND328229 OWS328228:OWZ328229 PGO328228:PGV328229 PQK328228:PQR328229 QAG328228:QAN328229 QKC328228:QKJ328229 QTY328228:QUF328229 RDU328228:REB328229 RNQ328228:RNX328229 RXM328228:RXT328229 SHI328228:SHP328229 SRE328228:SRL328229 TBA328228:TBH328229 TKW328228:TLD328229 TUS328228:TUZ328229 UEO328228:UEV328229 UOK328228:UOR328229 UYG328228:UYN328229 VIC328228:VIJ328229 VRY328228:VSF328229 WBU328228:WCB328229 WLQ328228:WLX328229 WVM328228:WVT328229 E393764:L393765 JA393764:JH393765 SW393764:TD393765 ACS393764:ACZ393765 AMO393764:AMV393765 AWK393764:AWR393765 BGG393764:BGN393765 BQC393764:BQJ393765 BZY393764:CAF393765 CJU393764:CKB393765 CTQ393764:CTX393765 DDM393764:DDT393765 DNI393764:DNP393765 DXE393764:DXL393765 EHA393764:EHH393765 EQW393764:ERD393765 FAS393764:FAZ393765 FKO393764:FKV393765 FUK393764:FUR393765 GEG393764:GEN393765 GOC393764:GOJ393765 GXY393764:GYF393765 HHU393764:HIB393765 HRQ393764:HRX393765 IBM393764:IBT393765 ILI393764:ILP393765 IVE393764:IVL393765 JFA393764:JFH393765 JOW393764:JPD393765 JYS393764:JYZ393765 KIO393764:KIV393765 KSK393764:KSR393765 LCG393764:LCN393765 LMC393764:LMJ393765 LVY393764:LWF393765 MFU393764:MGB393765 MPQ393764:MPX393765 MZM393764:MZT393765 NJI393764:NJP393765 NTE393764:NTL393765 ODA393764:ODH393765 OMW393764:OND393765 OWS393764:OWZ393765 PGO393764:PGV393765 PQK393764:PQR393765 QAG393764:QAN393765 QKC393764:QKJ393765 QTY393764:QUF393765 RDU393764:REB393765 RNQ393764:RNX393765 RXM393764:RXT393765 SHI393764:SHP393765 SRE393764:SRL393765 TBA393764:TBH393765 TKW393764:TLD393765 TUS393764:TUZ393765 UEO393764:UEV393765 UOK393764:UOR393765 UYG393764:UYN393765 VIC393764:VIJ393765 VRY393764:VSF393765 WBU393764:WCB393765 WLQ393764:WLX393765 WVM393764:WVT393765 E459300:L459301 JA459300:JH459301 SW459300:TD459301 ACS459300:ACZ459301 AMO459300:AMV459301 AWK459300:AWR459301 BGG459300:BGN459301 BQC459300:BQJ459301 BZY459300:CAF459301 CJU459300:CKB459301 CTQ459300:CTX459301 DDM459300:DDT459301 DNI459300:DNP459301 DXE459300:DXL459301 EHA459300:EHH459301 EQW459300:ERD459301 FAS459300:FAZ459301 FKO459300:FKV459301 FUK459300:FUR459301 GEG459300:GEN459301 GOC459300:GOJ459301 GXY459300:GYF459301 HHU459300:HIB459301 HRQ459300:HRX459301 IBM459300:IBT459301 ILI459300:ILP459301 IVE459300:IVL459301 JFA459300:JFH459301 JOW459300:JPD459301 JYS459300:JYZ459301 KIO459300:KIV459301 KSK459300:KSR459301 LCG459300:LCN459301 LMC459300:LMJ459301 LVY459300:LWF459301 MFU459300:MGB459301 MPQ459300:MPX459301 MZM459300:MZT459301 NJI459300:NJP459301 NTE459300:NTL459301 ODA459300:ODH459301 OMW459300:OND459301 OWS459300:OWZ459301 PGO459300:PGV459301 PQK459300:PQR459301 QAG459300:QAN459301 QKC459300:QKJ459301 QTY459300:QUF459301 RDU459300:REB459301 RNQ459300:RNX459301 RXM459300:RXT459301 SHI459300:SHP459301 SRE459300:SRL459301 TBA459300:TBH459301 TKW459300:TLD459301 TUS459300:TUZ459301 UEO459300:UEV459301 UOK459300:UOR459301 UYG459300:UYN459301 VIC459300:VIJ459301 VRY459300:VSF459301 WBU459300:WCB459301 WLQ459300:WLX459301 WVM459300:WVT459301 E524836:L524837 JA524836:JH524837 SW524836:TD524837 ACS524836:ACZ524837 AMO524836:AMV524837 AWK524836:AWR524837 BGG524836:BGN524837 BQC524836:BQJ524837 BZY524836:CAF524837 CJU524836:CKB524837 CTQ524836:CTX524837 DDM524836:DDT524837 DNI524836:DNP524837 DXE524836:DXL524837 EHA524836:EHH524837 EQW524836:ERD524837 FAS524836:FAZ524837 FKO524836:FKV524837 FUK524836:FUR524837 GEG524836:GEN524837 GOC524836:GOJ524837 GXY524836:GYF524837 HHU524836:HIB524837 HRQ524836:HRX524837 IBM524836:IBT524837 ILI524836:ILP524837 IVE524836:IVL524837 JFA524836:JFH524837 JOW524836:JPD524837 JYS524836:JYZ524837 KIO524836:KIV524837 KSK524836:KSR524837 LCG524836:LCN524837 LMC524836:LMJ524837 LVY524836:LWF524837 MFU524836:MGB524837 MPQ524836:MPX524837 MZM524836:MZT524837 NJI524836:NJP524837 NTE524836:NTL524837 ODA524836:ODH524837 OMW524836:OND524837 OWS524836:OWZ524837 PGO524836:PGV524837 PQK524836:PQR524837 QAG524836:QAN524837 QKC524836:QKJ524837 QTY524836:QUF524837 RDU524836:REB524837 RNQ524836:RNX524837 RXM524836:RXT524837 SHI524836:SHP524837 SRE524836:SRL524837 TBA524836:TBH524837 TKW524836:TLD524837 TUS524836:TUZ524837 UEO524836:UEV524837 UOK524836:UOR524837 UYG524836:UYN524837 VIC524836:VIJ524837 VRY524836:VSF524837 WBU524836:WCB524837 WLQ524836:WLX524837 WVM524836:WVT524837 E590372:L590373 JA590372:JH590373 SW590372:TD590373 ACS590372:ACZ590373 AMO590372:AMV590373 AWK590372:AWR590373 BGG590372:BGN590373 BQC590372:BQJ590373 BZY590372:CAF590373 CJU590372:CKB590373 CTQ590372:CTX590373 DDM590372:DDT590373 DNI590372:DNP590373 DXE590372:DXL590373 EHA590372:EHH590373 EQW590372:ERD590373 FAS590372:FAZ590373 FKO590372:FKV590373 FUK590372:FUR590373 GEG590372:GEN590373 GOC590372:GOJ590373 GXY590372:GYF590373 HHU590372:HIB590373 HRQ590372:HRX590373 IBM590372:IBT590373 ILI590372:ILP590373 IVE590372:IVL590373 JFA590372:JFH590373 JOW590372:JPD590373 JYS590372:JYZ590373 KIO590372:KIV590373 KSK590372:KSR590373 LCG590372:LCN590373 LMC590372:LMJ590373 LVY590372:LWF590373 MFU590372:MGB590373 MPQ590372:MPX590373 MZM590372:MZT590373 NJI590372:NJP590373 NTE590372:NTL590373 ODA590372:ODH590373 OMW590372:OND590373 OWS590372:OWZ590373 PGO590372:PGV590373 PQK590372:PQR590373 QAG590372:QAN590373 QKC590372:QKJ590373 QTY590372:QUF590373 RDU590372:REB590373 RNQ590372:RNX590373 RXM590372:RXT590373 SHI590372:SHP590373 SRE590372:SRL590373 TBA590372:TBH590373 TKW590372:TLD590373 TUS590372:TUZ590373 UEO590372:UEV590373 UOK590372:UOR590373 UYG590372:UYN590373 VIC590372:VIJ590373 VRY590372:VSF590373 WBU590372:WCB590373 WLQ590372:WLX590373 WVM590372:WVT590373 E655908:L655909 JA655908:JH655909 SW655908:TD655909 ACS655908:ACZ655909 AMO655908:AMV655909 AWK655908:AWR655909 BGG655908:BGN655909 BQC655908:BQJ655909 BZY655908:CAF655909 CJU655908:CKB655909 CTQ655908:CTX655909 DDM655908:DDT655909 DNI655908:DNP655909 DXE655908:DXL655909 EHA655908:EHH655909 EQW655908:ERD655909 FAS655908:FAZ655909 FKO655908:FKV655909 FUK655908:FUR655909 GEG655908:GEN655909 GOC655908:GOJ655909 GXY655908:GYF655909 HHU655908:HIB655909 HRQ655908:HRX655909 IBM655908:IBT655909 ILI655908:ILP655909 IVE655908:IVL655909 JFA655908:JFH655909 JOW655908:JPD655909 JYS655908:JYZ655909 KIO655908:KIV655909 KSK655908:KSR655909 LCG655908:LCN655909 LMC655908:LMJ655909 LVY655908:LWF655909 MFU655908:MGB655909 MPQ655908:MPX655909 MZM655908:MZT655909 NJI655908:NJP655909 NTE655908:NTL655909 ODA655908:ODH655909 OMW655908:OND655909 OWS655908:OWZ655909 PGO655908:PGV655909 PQK655908:PQR655909 QAG655908:QAN655909 QKC655908:QKJ655909 QTY655908:QUF655909 RDU655908:REB655909 RNQ655908:RNX655909 RXM655908:RXT655909 SHI655908:SHP655909 SRE655908:SRL655909 TBA655908:TBH655909 TKW655908:TLD655909 TUS655908:TUZ655909 UEO655908:UEV655909 UOK655908:UOR655909 UYG655908:UYN655909 VIC655908:VIJ655909 VRY655908:VSF655909 WBU655908:WCB655909 WLQ655908:WLX655909 WVM655908:WVT655909 E721444:L721445 JA721444:JH721445 SW721444:TD721445 ACS721444:ACZ721445 AMO721444:AMV721445 AWK721444:AWR721445 BGG721444:BGN721445 BQC721444:BQJ721445 BZY721444:CAF721445 CJU721444:CKB721445 CTQ721444:CTX721445 DDM721444:DDT721445 DNI721444:DNP721445 DXE721444:DXL721445 EHA721444:EHH721445 EQW721444:ERD721445 FAS721444:FAZ721445 FKO721444:FKV721445 FUK721444:FUR721445 GEG721444:GEN721445 GOC721444:GOJ721445 GXY721444:GYF721445 HHU721444:HIB721445 HRQ721444:HRX721445 IBM721444:IBT721445 ILI721444:ILP721445 IVE721444:IVL721445 JFA721444:JFH721445 JOW721444:JPD721445 JYS721444:JYZ721445 KIO721444:KIV721445 KSK721444:KSR721445 LCG721444:LCN721445 LMC721444:LMJ721445 LVY721444:LWF721445 MFU721444:MGB721445 MPQ721444:MPX721445 MZM721444:MZT721445 NJI721444:NJP721445 NTE721444:NTL721445 ODA721444:ODH721445 OMW721444:OND721445 OWS721444:OWZ721445 PGO721444:PGV721445 PQK721444:PQR721445 QAG721444:QAN721445 QKC721444:QKJ721445 QTY721444:QUF721445 RDU721444:REB721445 RNQ721444:RNX721445 RXM721444:RXT721445 SHI721444:SHP721445 SRE721444:SRL721445 TBA721444:TBH721445 TKW721444:TLD721445 TUS721444:TUZ721445 UEO721444:UEV721445 UOK721444:UOR721445 UYG721444:UYN721445 VIC721444:VIJ721445 VRY721444:VSF721445 WBU721444:WCB721445 WLQ721444:WLX721445 WVM721444:WVT721445 E786980:L786981 JA786980:JH786981 SW786980:TD786981 ACS786980:ACZ786981 AMO786980:AMV786981 AWK786980:AWR786981 BGG786980:BGN786981 BQC786980:BQJ786981 BZY786980:CAF786981 CJU786980:CKB786981 CTQ786980:CTX786981 DDM786980:DDT786981 DNI786980:DNP786981 DXE786980:DXL786981 EHA786980:EHH786981 EQW786980:ERD786981 FAS786980:FAZ786981 FKO786980:FKV786981 FUK786980:FUR786981 GEG786980:GEN786981 GOC786980:GOJ786981 GXY786980:GYF786981 HHU786980:HIB786981 HRQ786980:HRX786981 IBM786980:IBT786981 ILI786980:ILP786981 IVE786980:IVL786981 JFA786980:JFH786981 JOW786980:JPD786981 JYS786980:JYZ786981 KIO786980:KIV786981 KSK786980:KSR786981 LCG786980:LCN786981 LMC786980:LMJ786981 LVY786980:LWF786981 MFU786980:MGB786981 MPQ786980:MPX786981 MZM786980:MZT786981 NJI786980:NJP786981 NTE786980:NTL786981 ODA786980:ODH786981 OMW786980:OND786981 OWS786980:OWZ786981 PGO786980:PGV786981 PQK786980:PQR786981 QAG786980:QAN786981 QKC786980:QKJ786981 QTY786980:QUF786981 RDU786980:REB786981 RNQ786980:RNX786981 RXM786980:RXT786981 SHI786980:SHP786981 SRE786980:SRL786981 TBA786980:TBH786981 TKW786980:TLD786981 TUS786980:TUZ786981 UEO786980:UEV786981 UOK786980:UOR786981 UYG786980:UYN786981 VIC786980:VIJ786981 VRY786980:VSF786981 WBU786980:WCB786981 WLQ786980:WLX786981 WVM786980:WVT786981 E852516:L852517 JA852516:JH852517 SW852516:TD852517 ACS852516:ACZ852517 AMO852516:AMV852517 AWK852516:AWR852517 BGG852516:BGN852517 BQC852516:BQJ852517 BZY852516:CAF852517 CJU852516:CKB852517 CTQ852516:CTX852517 DDM852516:DDT852517 DNI852516:DNP852517 DXE852516:DXL852517 EHA852516:EHH852517 EQW852516:ERD852517 FAS852516:FAZ852517 FKO852516:FKV852517 FUK852516:FUR852517 GEG852516:GEN852517 GOC852516:GOJ852517 GXY852516:GYF852517 HHU852516:HIB852517 HRQ852516:HRX852517 IBM852516:IBT852517 ILI852516:ILP852517 IVE852516:IVL852517 JFA852516:JFH852517 JOW852516:JPD852517 JYS852516:JYZ852517 KIO852516:KIV852517 KSK852516:KSR852517 LCG852516:LCN852517 LMC852516:LMJ852517 LVY852516:LWF852517 MFU852516:MGB852517 MPQ852516:MPX852517 MZM852516:MZT852517 NJI852516:NJP852517 NTE852516:NTL852517 ODA852516:ODH852517 OMW852516:OND852517 OWS852516:OWZ852517 PGO852516:PGV852517 PQK852516:PQR852517 QAG852516:QAN852517 QKC852516:QKJ852517 QTY852516:QUF852517 RDU852516:REB852517 RNQ852516:RNX852517 RXM852516:RXT852517 SHI852516:SHP852517 SRE852516:SRL852517 TBA852516:TBH852517 TKW852516:TLD852517 TUS852516:TUZ852517 UEO852516:UEV852517 UOK852516:UOR852517 UYG852516:UYN852517 VIC852516:VIJ852517 VRY852516:VSF852517 WBU852516:WCB852517 WLQ852516:WLX852517 WVM852516:WVT852517 E918052:L918053 JA918052:JH918053 SW918052:TD918053 ACS918052:ACZ918053 AMO918052:AMV918053 AWK918052:AWR918053 BGG918052:BGN918053 BQC918052:BQJ918053 BZY918052:CAF918053 CJU918052:CKB918053 CTQ918052:CTX918053 DDM918052:DDT918053 DNI918052:DNP918053 DXE918052:DXL918053 EHA918052:EHH918053 EQW918052:ERD918053 FAS918052:FAZ918053 FKO918052:FKV918053 FUK918052:FUR918053 GEG918052:GEN918053 GOC918052:GOJ918053 GXY918052:GYF918053 HHU918052:HIB918053 HRQ918052:HRX918053 IBM918052:IBT918053 ILI918052:ILP918053 IVE918052:IVL918053 JFA918052:JFH918053 JOW918052:JPD918053 JYS918052:JYZ918053 KIO918052:KIV918053 KSK918052:KSR918053 LCG918052:LCN918053 LMC918052:LMJ918053 LVY918052:LWF918053 MFU918052:MGB918053 MPQ918052:MPX918053 MZM918052:MZT918053 NJI918052:NJP918053 NTE918052:NTL918053 ODA918052:ODH918053 OMW918052:OND918053 OWS918052:OWZ918053 PGO918052:PGV918053 PQK918052:PQR918053 QAG918052:QAN918053 QKC918052:QKJ918053 QTY918052:QUF918053 RDU918052:REB918053 RNQ918052:RNX918053 RXM918052:RXT918053 SHI918052:SHP918053 SRE918052:SRL918053 TBA918052:TBH918053 TKW918052:TLD918053 TUS918052:TUZ918053 UEO918052:UEV918053 UOK918052:UOR918053 UYG918052:UYN918053 VIC918052:VIJ918053 VRY918052:VSF918053 WBU918052:WCB918053 WLQ918052:WLX918053 WVM918052:WVT918053 E983588:L983589 JA983588:JH983589 SW983588:TD983589 ACS983588:ACZ983589 AMO983588:AMV983589 AWK983588:AWR983589 BGG983588:BGN983589 BQC983588:BQJ983589 BZY983588:CAF983589 CJU983588:CKB983589 CTQ983588:CTX983589 DDM983588:DDT983589 DNI983588:DNP983589 DXE983588:DXL983589 EHA983588:EHH983589 EQW983588:ERD983589 FAS983588:FAZ983589 FKO983588:FKV983589 FUK983588:FUR983589 GEG983588:GEN983589 GOC983588:GOJ983589 GXY983588:GYF983589 HHU983588:HIB983589 HRQ983588:HRX983589 IBM983588:IBT983589 ILI983588:ILP983589 IVE983588:IVL983589 JFA983588:JFH983589 JOW983588:JPD983589 JYS983588:JYZ983589 KIO983588:KIV983589 KSK983588:KSR983589 LCG983588:LCN983589 LMC983588:LMJ983589 LVY983588:LWF983589 MFU983588:MGB983589 MPQ983588:MPX983589 MZM983588:MZT983589 NJI983588:NJP983589 NTE983588:NTL983589 ODA983588:ODH983589 OMW983588:OND983589 OWS983588:OWZ983589 PGO983588:PGV983589 PQK983588:PQR983589 QAG983588:QAN983589 QKC983588:QKJ983589 QTY983588:QUF983589 RDU983588:REB983589 RNQ983588:RNX983589 RXM983588:RXT983589 SHI983588:SHP983589 SRE983588:SRL983589 TBA983588:TBH983589 TKW983588:TLD983589 TUS983588:TUZ983589 UEO983588:UEV983589 UOK983588:UOR983589 UYG983588:UYN983589 VIC983588:VIJ983589 VRY983588:VSF983589 WBU983588:WCB983589 WLQ983588:WLX983589 WVM983588:WVT983589 E514:L515 JA514:JH515 SW514:TD515 ACS514:ACZ515 AMO514:AMV515 AWK514:AWR515 BGG514:BGN515 BQC514:BQJ515 BZY514:CAF515 CJU514:CKB515 CTQ514:CTX515 DDM514:DDT515 DNI514:DNP515 DXE514:DXL515 EHA514:EHH515 EQW514:ERD515 FAS514:FAZ515 FKO514:FKV515 FUK514:FUR515 GEG514:GEN515 GOC514:GOJ515 GXY514:GYF515 HHU514:HIB515 HRQ514:HRX515 IBM514:IBT515 ILI514:ILP515 IVE514:IVL515 JFA514:JFH515 JOW514:JPD515 JYS514:JYZ515 KIO514:KIV515 KSK514:KSR515 LCG514:LCN515 LMC514:LMJ515 LVY514:LWF515 MFU514:MGB515 MPQ514:MPX515 MZM514:MZT515 NJI514:NJP515 NTE514:NTL515 ODA514:ODH515 OMW514:OND515 OWS514:OWZ515 PGO514:PGV515 PQK514:PQR515 QAG514:QAN515 QKC514:QKJ515 QTY514:QUF515 RDU514:REB515 RNQ514:RNX515 RXM514:RXT515 SHI514:SHP515 SRE514:SRL515 TBA514:TBH515 TKW514:TLD515 TUS514:TUZ515 UEO514:UEV515 UOK514:UOR515 UYG514:UYN515 VIC514:VIJ515 VRY514:VSF515 WBU514:WCB515 WLQ514:WLX515 WVM514:WVT515 E66050:L66051 JA66050:JH66051 SW66050:TD66051 ACS66050:ACZ66051 AMO66050:AMV66051 AWK66050:AWR66051 BGG66050:BGN66051 BQC66050:BQJ66051 BZY66050:CAF66051 CJU66050:CKB66051 CTQ66050:CTX66051 DDM66050:DDT66051 DNI66050:DNP66051 DXE66050:DXL66051 EHA66050:EHH66051 EQW66050:ERD66051 FAS66050:FAZ66051 FKO66050:FKV66051 FUK66050:FUR66051 GEG66050:GEN66051 GOC66050:GOJ66051 GXY66050:GYF66051 HHU66050:HIB66051 HRQ66050:HRX66051 IBM66050:IBT66051 ILI66050:ILP66051 IVE66050:IVL66051 JFA66050:JFH66051 JOW66050:JPD66051 JYS66050:JYZ66051 KIO66050:KIV66051 KSK66050:KSR66051 LCG66050:LCN66051 LMC66050:LMJ66051 LVY66050:LWF66051 MFU66050:MGB66051 MPQ66050:MPX66051 MZM66050:MZT66051 NJI66050:NJP66051 NTE66050:NTL66051 ODA66050:ODH66051 OMW66050:OND66051 OWS66050:OWZ66051 PGO66050:PGV66051 PQK66050:PQR66051 QAG66050:QAN66051 QKC66050:QKJ66051 QTY66050:QUF66051 RDU66050:REB66051 RNQ66050:RNX66051 RXM66050:RXT66051 SHI66050:SHP66051 SRE66050:SRL66051 TBA66050:TBH66051 TKW66050:TLD66051 TUS66050:TUZ66051 UEO66050:UEV66051 UOK66050:UOR66051 UYG66050:UYN66051 VIC66050:VIJ66051 VRY66050:VSF66051 WBU66050:WCB66051 WLQ66050:WLX66051 WVM66050:WVT66051 E131586:L131587 JA131586:JH131587 SW131586:TD131587 ACS131586:ACZ131587 AMO131586:AMV131587 AWK131586:AWR131587 BGG131586:BGN131587 BQC131586:BQJ131587 BZY131586:CAF131587 CJU131586:CKB131587 CTQ131586:CTX131587 DDM131586:DDT131587 DNI131586:DNP131587 DXE131586:DXL131587 EHA131586:EHH131587 EQW131586:ERD131587 FAS131586:FAZ131587 FKO131586:FKV131587 FUK131586:FUR131587 GEG131586:GEN131587 GOC131586:GOJ131587 GXY131586:GYF131587 HHU131586:HIB131587 HRQ131586:HRX131587 IBM131586:IBT131587 ILI131586:ILP131587 IVE131586:IVL131587 JFA131586:JFH131587 JOW131586:JPD131587 JYS131586:JYZ131587 KIO131586:KIV131587 KSK131586:KSR131587 LCG131586:LCN131587 LMC131586:LMJ131587 LVY131586:LWF131587 MFU131586:MGB131587 MPQ131586:MPX131587 MZM131586:MZT131587 NJI131586:NJP131587 NTE131586:NTL131587 ODA131586:ODH131587 OMW131586:OND131587 OWS131586:OWZ131587 PGO131586:PGV131587 PQK131586:PQR131587 QAG131586:QAN131587 QKC131586:QKJ131587 QTY131586:QUF131587 RDU131586:REB131587 RNQ131586:RNX131587 RXM131586:RXT131587 SHI131586:SHP131587 SRE131586:SRL131587 TBA131586:TBH131587 TKW131586:TLD131587 TUS131586:TUZ131587 UEO131586:UEV131587 UOK131586:UOR131587 UYG131586:UYN131587 VIC131586:VIJ131587 VRY131586:VSF131587 WBU131586:WCB131587 WLQ131586:WLX131587 WVM131586:WVT131587 E197122:L197123 JA197122:JH197123 SW197122:TD197123 ACS197122:ACZ197123 AMO197122:AMV197123 AWK197122:AWR197123 BGG197122:BGN197123 BQC197122:BQJ197123 BZY197122:CAF197123 CJU197122:CKB197123 CTQ197122:CTX197123 DDM197122:DDT197123 DNI197122:DNP197123 DXE197122:DXL197123 EHA197122:EHH197123 EQW197122:ERD197123 FAS197122:FAZ197123 FKO197122:FKV197123 FUK197122:FUR197123 GEG197122:GEN197123 GOC197122:GOJ197123 GXY197122:GYF197123 HHU197122:HIB197123 HRQ197122:HRX197123 IBM197122:IBT197123 ILI197122:ILP197123 IVE197122:IVL197123 JFA197122:JFH197123 JOW197122:JPD197123 JYS197122:JYZ197123 KIO197122:KIV197123 KSK197122:KSR197123 LCG197122:LCN197123 LMC197122:LMJ197123 LVY197122:LWF197123 MFU197122:MGB197123 MPQ197122:MPX197123 MZM197122:MZT197123 NJI197122:NJP197123 NTE197122:NTL197123 ODA197122:ODH197123 OMW197122:OND197123 OWS197122:OWZ197123 PGO197122:PGV197123 PQK197122:PQR197123 QAG197122:QAN197123 QKC197122:QKJ197123 QTY197122:QUF197123 RDU197122:REB197123 RNQ197122:RNX197123 RXM197122:RXT197123 SHI197122:SHP197123 SRE197122:SRL197123 TBA197122:TBH197123 TKW197122:TLD197123 TUS197122:TUZ197123 UEO197122:UEV197123 UOK197122:UOR197123 UYG197122:UYN197123 VIC197122:VIJ197123 VRY197122:VSF197123 WBU197122:WCB197123 WLQ197122:WLX197123 WVM197122:WVT197123 E262658:L262659 JA262658:JH262659 SW262658:TD262659 ACS262658:ACZ262659 AMO262658:AMV262659 AWK262658:AWR262659 BGG262658:BGN262659 BQC262658:BQJ262659 BZY262658:CAF262659 CJU262658:CKB262659 CTQ262658:CTX262659 DDM262658:DDT262659 DNI262658:DNP262659 DXE262658:DXL262659 EHA262658:EHH262659 EQW262658:ERD262659 FAS262658:FAZ262659 FKO262658:FKV262659 FUK262658:FUR262659 GEG262658:GEN262659 GOC262658:GOJ262659 GXY262658:GYF262659 HHU262658:HIB262659 HRQ262658:HRX262659 IBM262658:IBT262659 ILI262658:ILP262659 IVE262658:IVL262659 JFA262658:JFH262659 JOW262658:JPD262659 JYS262658:JYZ262659 KIO262658:KIV262659 KSK262658:KSR262659 LCG262658:LCN262659 LMC262658:LMJ262659 LVY262658:LWF262659 MFU262658:MGB262659 MPQ262658:MPX262659 MZM262658:MZT262659 NJI262658:NJP262659 NTE262658:NTL262659 ODA262658:ODH262659 OMW262658:OND262659 OWS262658:OWZ262659 PGO262658:PGV262659 PQK262658:PQR262659 QAG262658:QAN262659 QKC262658:QKJ262659 QTY262658:QUF262659 RDU262658:REB262659 RNQ262658:RNX262659 RXM262658:RXT262659 SHI262658:SHP262659 SRE262658:SRL262659 TBA262658:TBH262659 TKW262658:TLD262659 TUS262658:TUZ262659 UEO262658:UEV262659 UOK262658:UOR262659 UYG262658:UYN262659 VIC262658:VIJ262659 VRY262658:VSF262659 WBU262658:WCB262659 WLQ262658:WLX262659 WVM262658:WVT262659 E328194:L328195 JA328194:JH328195 SW328194:TD328195 ACS328194:ACZ328195 AMO328194:AMV328195 AWK328194:AWR328195 BGG328194:BGN328195 BQC328194:BQJ328195 BZY328194:CAF328195 CJU328194:CKB328195 CTQ328194:CTX328195 DDM328194:DDT328195 DNI328194:DNP328195 DXE328194:DXL328195 EHA328194:EHH328195 EQW328194:ERD328195 FAS328194:FAZ328195 FKO328194:FKV328195 FUK328194:FUR328195 GEG328194:GEN328195 GOC328194:GOJ328195 GXY328194:GYF328195 HHU328194:HIB328195 HRQ328194:HRX328195 IBM328194:IBT328195 ILI328194:ILP328195 IVE328194:IVL328195 JFA328194:JFH328195 JOW328194:JPD328195 JYS328194:JYZ328195 KIO328194:KIV328195 KSK328194:KSR328195 LCG328194:LCN328195 LMC328194:LMJ328195 LVY328194:LWF328195 MFU328194:MGB328195 MPQ328194:MPX328195 MZM328194:MZT328195 NJI328194:NJP328195 NTE328194:NTL328195 ODA328194:ODH328195 OMW328194:OND328195 OWS328194:OWZ328195 PGO328194:PGV328195 PQK328194:PQR328195 QAG328194:QAN328195 QKC328194:QKJ328195 QTY328194:QUF328195 RDU328194:REB328195 RNQ328194:RNX328195 RXM328194:RXT328195 SHI328194:SHP328195 SRE328194:SRL328195 TBA328194:TBH328195 TKW328194:TLD328195 TUS328194:TUZ328195 UEO328194:UEV328195 UOK328194:UOR328195 UYG328194:UYN328195 VIC328194:VIJ328195 VRY328194:VSF328195 WBU328194:WCB328195 WLQ328194:WLX328195 WVM328194:WVT328195 E393730:L393731 JA393730:JH393731 SW393730:TD393731 ACS393730:ACZ393731 AMO393730:AMV393731 AWK393730:AWR393731 BGG393730:BGN393731 BQC393730:BQJ393731 BZY393730:CAF393731 CJU393730:CKB393731 CTQ393730:CTX393731 DDM393730:DDT393731 DNI393730:DNP393731 DXE393730:DXL393731 EHA393730:EHH393731 EQW393730:ERD393731 FAS393730:FAZ393731 FKO393730:FKV393731 FUK393730:FUR393731 GEG393730:GEN393731 GOC393730:GOJ393731 GXY393730:GYF393731 HHU393730:HIB393731 HRQ393730:HRX393731 IBM393730:IBT393731 ILI393730:ILP393731 IVE393730:IVL393731 JFA393730:JFH393731 JOW393730:JPD393731 JYS393730:JYZ393731 KIO393730:KIV393731 KSK393730:KSR393731 LCG393730:LCN393731 LMC393730:LMJ393731 LVY393730:LWF393731 MFU393730:MGB393731 MPQ393730:MPX393731 MZM393730:MZT393731 NJI393730:NJP393731 NTE393730:NTL393731 ODA393730:ODH393731 OMW393730:OND393731 OWS393730:OWZ393731 PGO393730:PGV393731 PQK393730:PQR393731 QAG393730:QAN393731 QKC393730:QKJ393731 QTY393730:QUF393731 RDU393730:REB393731 RNQ393730:RNX393731 RXM393730:RXT393731 SHI393730:SHP393731 SRE393730:SRL393731 TBA393730:TBH393731 TKW393730:TLD393731 TUS393730:TUZ393731 UEO393730:UEV393731 UOK393730:UOR393731 UYG393730:UYN393731 VIC393730:VIJ393731 VRY393730:VSF393731 WBU393730:WCB393731 WLQ393730:WLX393731 WVM393730:WVT393731 E459266:L459267 JA459266:JH459267 SW459266:TD459267 ACS459266:ACZ459267 AMO459266:AMV459267 AWK459266:AWR459267 BGG459266:BGN459267 BQC459266:BQJ459267 BZY459266:CAF459267 CJU459266:CKB459267 CTQ459266:CTX459267 DDM459266:DDT459267 DNI459266:DNP459267 DXE459266:DXL459267 EHA459266:EHH459267 EQW459266:ERD459267 FAS459266:FAZ459267 FKO459266:FKV459267 FUK459266:FUR459267 GEG459266:GEN459267 GOC459266:GOJ459267 GXY459266:GYF459267 HHU459266:HIB459267 HRQ459266:HRX459267 IBM459266:IBT459267 ILI459266:ILP459267 IVE459266:IVL459267 JFA459266:JFH459267 JOW459266:JPD459267 JYS459266:JYZ459267 KIO459266:KIV459267 KSK459266:KSR459267 LCG459266:LCN459267 LMC459266:LMJ459267 LVY459266:LWF459267 MFU459266:MGB459267 MPQ459266:MPX459267 MZM459266:MZT459267 NJI459266:NJP459267 NTE459266:NTL459267 ODA459266:ODH459267 OMW459266:OND459267 OWS459266:OWZ459267 PGO459266:PGV459267 PQK459266:PQR459267 QAG459266:QAN459267 QKC459266:QKJ459267 QTY459266:QUF459267 RDU459266:REB459267 RNQ459266:RNX459267 RXM459266:RXT459267 SHI459266:SHP459267 SRE459266:SRL459267 TBA459266:TBH459267 TKW459266:TLD459267 TUS459266:TUZ459267 UEO459266:UEV459267 UOK459266:UOR459267 UYG459266:UYN459267 VIC459266:VIJ459267 VRY459266:VSF459267 WBU459266:WCB459267 WLQ459266:WLX459267 WVM459266:WVT459267 E524802:L524803 JA524802:JH524803 SW524802:TD524803 ACS524802:ACZ524803 AMO524802:AMV524803 AWK524802:AWR524803 BGG524802:BGN524803 BQC524802:BQJ524803 BZY524802:CAF524803 CJU524802:CKB524803 CTQ524802:CTX524803 DDM524802:DDT524803 DNI524802:DNP524803 DXE524802:DXL524803 EHA524802:EHH524803 EQW524802:ERD524803 FAS524802:FAZ524803 FKO524802:FKV524803 FUK524802:FUR524803 GEG524802:GEN524803 GOC524802:GOJ524803 GXY524802:GYF524803 HHU524802:HIB524803 HRQ524802:HRX524803 IBM524802:IBT524803 ILI524802:ILP524803 IVE524802:IVL524803 JFA524802:JFH524803 JOW524802:JPD524803 JYS524802:JYZ524803 KIO524802:KIV524803 KSK524802:KSR524803 LCG524802:LCN524803 LMC524802:LMJ524803 LVY524802:LWF524803 MFU524802:MGB524803 MPQ524802:MPX524803 MZM524802:MZT524803 NJI524802:NJP524803 NTE524802:NTL524803 ODA524802:ODH524803 OMW524802:OND524803 OWS524802:OWZ524803 PGO524802:PGV524803 PQK524802:PQR524803 QAG524802:QAN524803 QKC524802:QKJ524803 QTY524802:QUF524803 RDU524802:REB524803 RNQ524802:RNX524803 RXM524802:RXT524803 SHI524802:SHP524803 SRE524802:SRL524803 TBA524802:TBH524803 TKW524802:TLD524803 TUS524802:TUZ524803 UEO524802:UEV524803 UOK524802:UOR524803 UYG524802:UYN524803 VIC524802:VIJ524803 VRY524802:VSF524803 WBU524802:WCB524803 WLQ524802:WLX524803 WVM524802:WVT524803 E590338:L590339 JA590338:JH590339 SW590338:TD590339 ACS590338:ACZ590339 AMO590338:AMV590339 AWK590338:AWR590339 BGG590338:BGN590339 BQC590338:BQJ590339 BZY590338:CAF590339 CJU590338:CKB590339 CTQ590338:CTX590339 DDM590338:DDT590339 DNI590338:DNP590339 DXE590338:DXL590339 EHA590338:EHH590339 EQW590338:ERD590339 FAS590338:FAZ590339 FKO590338:FKV590339 FUK590338:FUR590339 GEG590338:GEN590339 GOC590338:GOJ590339 GXY590338:GYF590339 HHU590338:HIB590339 HRQ590338:HRX590339 IBM590338:IBT590339 ILI590338:ILP590339 IVE590338:IVL590339 JFA590338:JFH590339 JOW590338:JPD590339 JYS590338:JYZ590339 KIO590338:KIV590339 KSK590338:KSR590339 LCG590338:LCN590339 LMC590338:LMJ590339 LVY590338:LWF590339 MFU590338:MGB590339 MPQ590338:MPX590339 MZM590338:MZT590339 NJI590338:NJP590339 NTE590338:NTL590339 ODA590338:ODH590339 OMW590338:OND590339 OWS590338:OWZ590339 PGO590338:PGV590339 PQK590338:PQR590339 QAG590338:QAN590339 QKC590338:QKJ590339 QTY590338:QUF590339 RDU590338:REB590339 RNQ590338:RNX590339 RXM590338:RXT590339 SHI590338:SHP590339 SRE590338:SRL590339 TBA590338:TBH590339 TKW590338:TLD590339 TUS590338:TUZ590339 UEO590338:UEV590339 UOK590338:UOR590339 UYG590338:UYN590339 VIC590338:VIJ590339 VRY590338:VSF590339 WBU590338:WCB590339 WLQ590338:WLX590339 WVM590338:WVT590339 E655874:L655875 JA655874:JH655875 SW655874:TD655875 ACS655874:ACZ655875 AMO655874:AMV655875 AWK655874:AWR655875 BGG655874:BGN655875 BQC655874:BQJ655875 BZY655874:CAF655875 CJU655874:CKB655875 CTQ655874:CTX655875 DDM655874:DDT655875 DNI655874:DNP655875 DXE655874:DXL655875 EHA655874:EHH655875 EQW655874:ERD655875 FAS655874:FAZ655875 FKO655874:FKV655875 FUK655874:FUR655875 GEG655874:GEN655875 GOC655874:GOJ655875 GXY655874:GYF655875 HHU655874:HIB655875 HRQ655874:HRX655875 IBM655874:IBT655875 ILI655874:ILP655875 IVE655874:IVL655875 JFA655874:JFH655875 JOW655874:JPD655875 JYS655874:JYZ655875 KIO655874:KIV655875 KSK655874:KSR655875 LCG655874:LCN655875 LMC655874:LMJ655875 LVY655874:LWF655875 MFU655874:MGB655875 MPQ655874:MPX655875 MZM655874:MZT655875 NJI655874:NJP655875 NTE655874:NTL655875 ODA655874:ODH655875 OMW655874:OND655875 OWS655874:OWZ655875 PGO655874:PGV655875 PQK655874:PQR655875 QAG655874:QAN655875 QKC655874:QKJ655875 QTY655874:QUF655875 RDU655874:REB655875 RNQ655874:RNX655875 RXM655874:RXT655875 SHI655874:SHP655875 SRE655874:SRL655875 TBA655874:TBH655875 TKW655874:TLD655875 TUS655874:TUZ655875 UEO655874:UEV655875 UOK655874:UOR655875 UYG655874:UYN655875 VIC655874:VIJ655875 VRY655874:VSF655875 WBU655874:WCB655875 WLQ655874:WLX655875 WVM655874:WVT655875 E721410:L721411 JA721410:JH721411 SW721410:TD721411 ACS721410:ACZ721411 AMO721410:AMV721411 AWK721410:AWR721411 BGG721410:BGN721411 BQC721410:BQJ721411 BZY721410:CAF721411 CJU721410:CKB721411 CTQ721410:CTX721411 DDM721410:DDT721411 DNI721410:DNP721411 DXE721410:DXL721411 EHA721410:EHH721411 EQW721410:ERD721411 FAS721410:FAZ721411 FKO721410:FKV721411 FUK721410:FUR721411 GEG721410:GEN721411 GOC721410:GOJ721411 GXY721410:GYF721411 HHU721410:HIB721411 HRQ721410:HRX721411 IBM721410:IBT721411 ILI721410:ILP721411 IVE721410:IVL721411 JFA721410:JFH721411 JOW721410:JPD721411 JYS721410:JYZ721411 KIO721410:KIV721411 KSK721410:KSR721411 LCG721410:LCN721411 LMC721410:LMJ721411 LVY721410:LWF721411 MFU721410:MGB721411 MPQ721410:MPX721411 MZM721410:MZT721411 NJI721410:NJP721411 NTE721410:NTL721411 ODA721410:ODH721411 OMW721410:OND721411 OWS721410:OWZ721411 PGO721410:PGV721411 PQK721410:PQR721411 QAG721410:QAN721411 QKC721410:QKJ721411 QTY721410:QUF721411 RDU721410:REB721411 RNQ721410:RNX721411 RXM721410:RXT721411 SHI721410:SHP721411 SRE721410:SRL721411 TBA721410:TBH721411 TKW721410:TLD721411 TUS721410:TUZ721411 UEO721410:UEV721411 UOK721410:UOR721411 UYG721410:UYN721411 VIC721410:VIJ721411 VRY721410:VSF721411 WBU721410:WCB721411 WLQ721410:WLX721411 WVM721410:WVT721411 E786946:L786947 JA786946:JH786947 SW786946:TD786947 ACS786946:ACZ786947 AMO786946:AMV786947 AWK786946:AWR786947 BGG786946:BGN786947 BQC786946:BQJ786947 BZY786946:CAF786947 CJU786946:CKB786947 CTQ786946:CTX786947 DDM786946:DDT786947 DNI786946:DNP786947 DXE786946:DXL786947 EHA786946:EHH786947 EQW786946:ERD786947 FAS786946:FAZ786947 FKO786946:FKV786947 FUK786946:FUR786947 GEG786946:GEN786947 GOC786946:GOJ786947 GXY786946:GYF786947 HHU786946:HIB786947 HRQ786946:HRX786947 IBM786946:IBT786947 ILI786946:ILP786947 IVE786946:IVL786947 JFA786946:JFH786947 JOW786946:JPD786947 JYS786946:JYZ786947 KIO786946:KIV786947 KSK786946:KSR786947 LCG786946:LCN786947 LMC786946:LMJ786947 LVY786946:LWF786947 MFU786946:MGB786947 MPQ786946:MPX786947 MZM786946:MZT786947 NJI786946:NJP786947 NTE786946:NTL786947 ODA786946:ODH786947 OMW786946:OND786947 OWS786946:OWZ786947 PGO786946:PGV786947 PQK786946:PQR786947 QAG786946:QAN786947 QKC786946:QKJ786947 QTY786946:QUF786947 RDU786946:REB786947 RNQ786946:RNX786947 RXM786946:RXT786947 SHI786946:SHP786947 SRE786946:SRL786947 TBA786946:TBH786947 TKW786946:TLD786947 TUS786946:TUZ786947 UEO786946:UEV786947 UOK786946:UOR786947 UYG786946:UYN786947 VIC786946:VIJ786947 VRY786946:VSF786947 WBU786946:WCB786947 WLQ786946:WLX786947 WVM786946:WVT786947 E852482:L852483 JA852482:JH852483 SW852482:TD852483 ACS852482:ACZ852483 AMO852482:AMV852483 AWK852482:AWR852483 BGG852482:BGN852483 BQC852482:BQJ852483 BZY852482:CAF852483 CJU852482:CKB852483 CTQ852482:CTX852483 DDM852482:DDT852483 DNI852482:DNP852483 DXE852482:DXL852483 EHA852482:EHH852483 EQW852482:ERD852483 FAS852482:FAZ852483 FKO852482:FKV852483 FUK852482:FUR852483 GEG852482:GEN852483 GOC852482:GOJ852483 GXY852482:GYF852483 HHU852482:HIB852483 HRQ852482:HRX852483 IBM852482:IBT852483 ILI852482:ILP852483 IVE852482:IVL852483 JFA852482:JFH852483 JOW852482:JPD852483 JYS852482:JYZ852483 KIO852482:KIV852483 KSK852482:KSR852483 LCG852482:LCN852483 LMC852482:LMJ852483 LVY852482:LWF852483 MFU852482:MGB852483 MPQ852482:MPX852483 MZM852482:MZT852483 NJI852482:NJP852483 NTE852482:NTL852483 ODA852482:ODH852483 OMW852482:OND852483 OWS852482:OWZ852483 PGO852482:PGV852483 PQK852482:PQR852483 QAG852482:QAN852483 QKC852482:QKJ852483 QTY852482:QUF852483 RDU852482:REB852483 RNQ852482:RNX852483 RXM852482:RXT852483 SHI852482:SHP852483 SRE852482:SRL852483 TBA852482:TBH852483 TKW852482:TLD852483 TUS852482:TUZ852483 UEO852482:UEV852483 UOK852482:UOR852483 UYG852482:UYN852483 VIC852482:VIJ852483 VRY852482:VSF852483 WBU852482:WCB852483 WLQ852482:WLX852483 WVM852482:WVT852483 E918018:L918019 JA918018:JH918019 SW918018:TD918019 ACS918018:ACZ918019 AMO918018:AMV918019 AWK918018:AWR918019 BGG918018:BGN918019 BQC918018:BQJ918019 BZY918018:CAF918019 CJU918018:CKB918019 CTQ918018:CTX918019 DDM918018:DDT918019 DNI918018:DNP918019 DXE918018:DXL918019 EHA918018:EHH918019 EQW918018:ERD918019 FAS918018:FAZ918019 FKO918018:FKV918019 FUK918018:FUR918019 GEG918018:GEN918019 GOC918018:GOJ918019 GXY918018:GYF918019 HHU918018:HIB918019 HRQ918018:HRX918019 IBM918018:IBT918019 ILI918018:ILP918019 IVE918018:IVL918019 JFA918018:JFH918019 JOW918018:JPD918019 JYS918018:JYZ918019 KIO918018:KIV918019 KSK918018:KSR918019 LCG918018:LCN918019 LMC918018:LMJ918019 LVY918018:LWF918019 MFU918018:MGB918019 MPQ918018:MPX918019 MZM918018:MZT918019 NJI918018:NJP918019 NTE918018:NTL918019 ODA918018:ODH918019 OMW918018:OND918019 OWS918018:OWZ918019 PGO918018:PGV918019 PQK918018:PQR918019 QAG918018:QAN918019 QKC918018:QKJ918019 QTY918018:QUF918019 RDU918018:REB918019 RNQ918018:RNX918019 RXM918018:RXT918019 SHI918018:SHP918019 SRE918018:SRL918019 TBA918018:TBH918019 TKW918018:TLD918019 TUS918018:TUZ918019 UEO918018:UEV918019 UOK918018:UOR918019 UYG918018:UYN918019 VIC918018:VIJ918019 VRY918018:VSF918019 WBU918018:WCB918019 WLQ918018:WLX918019 WVM918018:WVT918019 E983554:L983555 JA983554:JH983555 SW983554:TD983555 ACS983554:ACZ983555 AMO983554:AMV983555 AWK983554:AWR983555 BGG983554:BGN983555 BQC983554:BQJ983555 BZY983554:CAF983555 CJU983554:CKB983555 CTQ983554:CTX983555 DDM983554:DDT983555 DNI983554:DNP983555 DXE983554:DXL983555 EHA983554:EHH983555 EQW983554:ERD983555 FAS983554:FAZ983555 FKO983554:FKV983555 FUK983554:FUR983555 GEG983554:GEN983555 GOC983554:GOJ983555 GXY983554:GYF983555 HHU983554:HIB983555 HRQ983554:HRX983555 IBM983554:IBT983555 ILI983554:ILP983555 IVE983554:IVL983555 JFA983554:JFH983555 JOW983554:JPD983555 JYS983554:JYZ983555 KIO983554:KIV983555 KSK983554:KSR983555 LCG983554:LCN983555 LMC983554:LMJ983555 LVY983554:LWF983555 MFU983554:MGB983555 MPQ983554:MPX983555 MZM983554:MZT983555 NJI983554:NJP983555 NTE983554:NTL983555 ODA983554:ODH983555 OMW983554:OND983555 OWS983554:OWZ983555 PGO983554:PGV983555 PQK983554:PQR983555 QAG983554:QAN983555 QKC983554:QKJ983555 QTY983554:QUF983555 RDU983554:REB983555 RNQ983554:RNX983555 RXM983554:RXT983555 SHI983554:SHP983555 SRE983554:SRL983555 TBA983554:TBH983555 TKW983554:TLD983555 TUS983554:TUZ983555 UEO983554:UEV983555 UOK983554:UOR983555 UYG983554:UYN983555 VIC983554:VIJ983555 VRY983554:VSF983555 WBU983554:WCB983555 WLQ983554:WLX983555 WVM983554:WVT983555 E109:L110 JA109:JH110 SW109:TD110 ACS109:ACZ110 AMO109:AMV110 AWK109:AWR110 BGG109:BGN110 BQC109:BQJ110 BZY109:CAF110 CJU109:CKB110 CTQ109:CTX110 DDM109:DDT110 DNI109:DNP110 DXE109:DXL110 EHA109:EHH110 EQW109:ERD110 FAS109:FAZ110 FKO109:FKV110 FUK109:FUR110 GEG109:GEN110 GOC109:GOJ110 GXY109:GYF110 HHU109:HIB110 HRQ109:HRX110 IBM109:IBT110 ILI109:ILP110 IVE109:IVL110 JFA109:JFH110 JOW109:JPD110 JYS109:JYZ110 KIO109:KIV110 KSK109:KSR110 LCG109:LCN110 LMC109:LMJ110 LVY109:LWF110 MFU109:MGB110 MPQ109:MPX110 MZM109:MZT110 NJI109:NJP110 NTE109:NTL110 ODA109:ODH110 OMW109:OND110 OWS109:OWZ110 PGO109:PGV110 PQK109:PQR110 QAG109:QAN110 QKC109:QKJ110 QTY109:QUF110 RDU109:REB110 RNQ109:RNX110 RXM109:RXT110 SHI109:SHP110 SRE109:SRL110 TBA109:TBH110 TKW109:TLD110 TUS109:TUZ110 UEO109:UEV110 UOK109:UOR110 UYG109:UYN110 VIC109:VIJ110 VRY109:VSF110 WBU109:WCB110 WLQ109:WLX110 WVM109:WVT110 E65645:L65646 JA65645:JH65646 SW65645:TD65646 ACS65645:ACZ65646 AMO65645:AMV65646 AWK65645:AWR65646 BGG65645:BGN65646 BQC65645:BQJ65646 BZY65645:CAF65646 CJU65645:CKB65646 CTQ65645:CTX65646 DDM65645:DDT65646 DNI65645:DNP65646 DXE65645:DXL65646 EHA65645:EHH65646 EQW65645:ERD65646 FAS65645:FAZ65646 FKO65645:FKV65646 FUK65645:FUR65646 GEG65645:GEN65646 GOC65645:GOJ65646 GXY65645:GYF65646 HHU65645:HIB65646 HRQ65645:HRX65646 IBM65645:IBT65646 ILI65645:ILP65646 IVE65645:IVL65646 JFA65645:JFH65646 JOW65645:JPD65646 JYS65645:JYZ65646 KIO65645:KIV65646 KSK65645:KSR65646 LCG65645:LCN65646 LMC65645:LMJ65646 LVY65645:LWF65646 MFU65645:MGB65646 MPQ65645:MPX65646 MZM65645:MZT65646 NJI65645:NJP65646 NTE65645:NTL65646 ODA65645:ODH65646 OMW65645:OND65646 OWS65645:OWZ65646 PGO65645:PGV65646 PQK65645:PQR65646 QAG65645:QAN65646 QKC65645:QKJ65646 QTY65645:QUF65646 RDU65645:REB65646 RNQ65645:RNX65646 RXM65645:RXT65646 SHI65645:SHP65646 SRE65645:SRL65646 TBA65645:TBH65646 TKW65645:TLD65646 TUS65645:TUZ65646 UEO65645:UEV65646 UOK65645:UOR65646 UYG65645:UYN65646 VIC65645:VIJ65646 VRY65645:VSF65646 WBU65645:WCB65646 WLQ65645:WLX65646 WVM65645:WVT65646 E131181:L131182 JA131181:JH131182 SW131181:TD131182 ACS131181:ACZ131182 AMO131181:AMV131182 AWK131181:AWR131182 BGG131181:BGN131182 BQC131181:BQJ131182 BZY131181:CAF131182 CJU131181:CKB131182 CTQ131181:CTX131182 DDM131181:DDT131182 DNI131181:DNP131182 DXE131181:DXL131182 EHA131181:EHH131182 EQW131181:ERD131182 FAS131181:FAZ131182 FKO131181:FKV131182 FUK131181:FUR131182 GEG131181:GEN131182 GOC131181:GOJ131182 GXY131181:GYF131182 HHU131181:HIB131182 HRQ131181:HRX131182 IBM131181:IBT131182 ILI131181:ILP131182 IVE131181:IVL131182 JFA131181:JFH131182 JOW131181:JPD131182 JYS131181:JYZ131182 KIO131181:KIV131182 KSK131181:KSR131182 LCG131181:LCN131182 LMC131181:LMJ131182 LVY131181:LWF131182 MFU131181:MGB131182 MPQ131181:MPX131182 MZM131181:MZT131182 NJI131181:NJP131182 NTE131181:NTL131182 ODA131181:ODH131182 OMW131181:OND131182 OWS131181:OWZ131182 PGO131181:PGV131182 PQK131181:PQR131182 QAG131181:QAN131182 QKC131181:QKJ131182 QTY131181:QUF131182 RDU131181:REB131182 RNQ131181:RNX131182 RXM131181:RXT131182 SHI131181:SHP131182 SRE131181:SRL131182 TBA131181:TBH131182 TKW131181:TLD131182 TUS131181:TUZ131182 UEO131181:UEV131182 UOK131181:UOR131182 UYG131181:UYN131182 VIC131181:VIJ131182 VRY131181:VSF131182 WBU131181:WCB131182 WLQ131181:WLX131182 WVM131181:WVT131182 E196717:L196718 JA196717:JH196718 SW196717:TD196718 ACS196717:ACZ196718 AMO196717:AMV196718 AWK196717:AWR196718 BGG196717:BGN196718 BQC196717:BQJ196718 BZY196717:CAF196718 CJU196717:CKB196718 CTQ196717:CTX196718 DDM196717:DDT196718 DNI196717:DNP196718 DXE196717:DXL196718 EHA196717:EHH196718 EQW196717:ERD196718 FAS196717:FAZ196718 FKO196717:FKV196718 FUK196717:FUR196718 GEG196717:GEN196718 GOC196717:GOJ196718 GXY196717:GYF196718 HHU196717:HIB196718 HRQ196717:HRX196718 IBM196717:IBT196718 ILI196717:ILP196718 IVE196717:IVL196718 JFA196717:JFH196718 JOW196717:JPD196718 JYS196717:JYZ196718 KIO196717:KIV196718 KSK196717:KSR196718 LCG196717:LCN196718 LMC196717:LMJ196718 LVY196717:LWF196718 MFU196717:MGB196718 MPQ196717:MPX196718 MZM196717:MZT196718 NJI196717:NJP196718 NTE196717:NTL196718 ODA196717:ODH196718 OMW196717:OND196718 OWS196717:OWZ196718 PGO196717:PGV196718 PQK196717:PQR196718 QAG196717:QAN196718 QKC196717:QKJ196718 QTY196717:QUF196718 RDU196717:REB196718 RNQ196717:RNX196718 RXM196717:RXT196718 SHI196717:SHP196718 SRE196717:SRL196718 TBA196717:TBH196718 TKW196717:TLD196718 TUS196717:TUZ196718 UEO196717:UEV196718 UOK196717:UOR196718 UYG196717:UYN196718 VIC196717:VIJ196718 VRY196717:VSF196718 WBU196717:WCB196718 WLQ196717:WLX196718 WVM196717:WVT196718 E262253:L262254 JA262253:JH262254 SW262253:TD262254 ACS262253:ACZ262254 AMO262253:AMV262254 AWK262253:AWR262254 BGG262253:BGN262254 BQC262253:BQJ262254 BZY262253:CAF262254 CJU262253:CKB262254 CTQ262253:CTX262254 DDM262253:DDT262254 DNI262253:DNP262254 DXE262253:DXL262254 EHA262253:EHH262254 EQW262253:ERD262254 FAS262253:FAZ262254 FKO262253:FKV262254 FUK262253:FUR262254 GEG262253:GEN262254 GOC262253:GOJ262254 GXY262253:GYF262254 HHU262253:HIB262254 HRQ262253:HRX262254 IBM262253:IBT262254 ILI262253:ILP262254 IVE262253:IVL262254 JFA262253:JFH262254 JOW262253:JPD262254 JYS262253:JYZ262254 KIO262253:KIV262254 KSK262253:KSR262254 LCG262253:LCN262254 LMC262253:LMJ262254 LVY262253:LWF262254 MFU262253:MGB262254 MPQ262253:MPX262254 MZM262253:MZT262254 NJI262253:NJP262254 NTE262253:NTL262254 ODA262253:ODH262254 OMW262253:OND262254 OWS262253:OWZ262254 PGO262253:PGV262254 PQK262253:PQR262254 QAG262253:QAN262254 QKC262253:QKJ262254 QTY262253:QUF262254 RDU262253:REB262254 RNQ262253:RNX262254 RXM262253:RXT262254 SHI262253:SHP262254 SRE262253:SRL262254 TBA262253:TBH262254 TKW262253:TLD262254 TUS262253:TUZ262254 UEO262253:UEV262254 UOK262253:UOR262254 UYG262253:UYN262254 VIC262253:VIJ262254 VRY262253:VSF262254 WBU262253:WCB262254 WLQ262253:WLX262254 WVM262253:WVT262254 E327789:L327790 JA327789:JH327790 SW327789:TD327790 ACS327789:ACZ327790 AMO327789:AMV327790 AWK327789:AWR327790 BGG327789:BGN327790 BQC327789:BQJ327790 BZY327789:CAF327790 CJU327789:CKB327790 CTQ327789:CTX327790 DDM327789:DDT327790 DNI327789:DNP327790 DXE327789:DXL327790 EHA327789:EHH327790 EQW327789:ERD327790 FAS327789:FAZ327790 FKO327789:FKV327790 FUK327789:FUR327790 GEG327789:GEN327790 GOC327789:GOJ327790 GXY327789:GYF327790 HHU327789:HIB327790 HRQ327789:HRX327790 IBM327789:IBT327790 ILI327789:ILP327790 IVE327789:IVL327790 JFA327789:JFH327790 JOW327789:JPD327790 JYS327789:JYZ327790 KIO327789:KIV327790 KSK327789:KSR327790 LCG327789:LCN327790 LMC327789:LMJ327790 LVY327789:LWF327790 MFU327789:MGB327790 MPQ327789:MPX327790 MZM327789:MZT327790 NJI327789:NJP327790 NTE327789:NTL327790 ODA327789:ODH327790 OMW327789:OND327790 OWS327789:OWZ327790 PGO327789:PGV327790 PQK327789:PQR327790 QAG327789:QAN327790 QKC327789:QKJ327790 QTY327789:QUF327790 RDU327789:REB327790 RNQ327789:RNX327790 RXM327789:RXT327790 SHI327789:SHP327790 SRE327789:SRL327790 TBA327789:TBH327790 TKW327789:TLD327790 TUS327789:TUZ327790 UEO327789:UEV327790 UOK327789:UOR327790 UYG327789:UYN327790 VIC327789:VIJ327790 VRY327789:VSF327790 WBU327789:WCB327790 WLQ327789:WLX327790 WVM327789:WVT327790 E393325:L393326 JA393325:JH393326 SW393325:TD393326 ACS393325:ACZ393326 AMO393325:AMV393326 AWK393325:AWR393326 BGG393325:BGN393326 BQC393325:BQJ393326 BZY393325:CAF393326 CJU393325:CKB393326 CTQ393325:CTX393326 DDM393325:DDT393326 DNI393325:DNP393326 DXE393325:DXL393326 EHA393325:EHH393326 EQW393325:ERD393326 FAS393325:FAZ393326 FKO393325:FKV393326 FUK393325:FUR393326 GEG393325:GEN393326 GOC393325:GOJ393326 GXY393325:GYF393326 HHU393325:HIB393326 HRQ393325:HRX393326 IBM393325:IBT393326 ILI393325:ILP393326 IVE393325:IVL393326 JFA393325:JFH393326 JOW393325:JPD393326 JYS393325:JYZ393326 KIO393325:KIV393326 KSK393325:KSR393326 LCG393325:LCN393326 LMC393325:LMJ393326 LVY393325:LWF393326 MFU393325:MGB393326 MPQ393325:MPX393326 MZM393325:MZT393326 NJI393325:NJP393326 NTE393325:NTL393326 ODA393325:ODH393326 OMW393325:OND393326 OWS393325:OWZ393326 PGO393325:PGV393326 PQK393325:PQR393326 QAG393325:QAN393326 QKC393325:QKJ393326 QTY393325:QUF393326 RDU393325:REB393326 RNQ393325:RNX393326 RXM393325:RXT393326 SHI393325:SHP393326 SRE393325:SRL393326 TBA393325:TBH393326 TKW393325:TLD393326 TUS393325:TUZ393326 UEO393325:UEV393326 UOK393325:UOR393326 UYG393325:UYN393326 VIC393325:VIJ393326 VRY393325:VSF393326 WBU393325:WCB393326 WLQ393325:WLX393326 WVM393325:WVT393326 E458861:L458862 JA458861:JH458862 SW458861:TD458862 ACS458861:ACZ458862 AMO458861:AMV458862 AWK458861:AWR458862 BGG458861:BGN458862 BQC458861:BQJ458862 BZY458861:CAF458862 CJU458861:CKB458862 CTQ458861:CTX458862 DDM458861:DDT458862 DNI458861:DNP458862 DXE458861:DXL458862 EHA458861:EHH458862 EQW458861:ERD458862 FAS458861:FAZ458862 FKO458861:FKV458862 FUK458861:FUR458862 GEG458861:GEN458862 GOC458861:GOJ458862 GXY458861:GYF458862 HHU458861:HIB458862 HRQ458861:HRX458862 IBM458861:IBT458862 ILI458861:ILP458862 IVE458861:IVL458862 JFA458861:JFH458862 JOW458861:JPD458862 JYS458861:JYZ458862 KIO458861:KIV458862 KSK458861:KSR458862 LCG458861:LCN458862 LMC458861:LMJ458862 LVY458861:LWF458862 MFU458861:MGB458862 MPQ458861:MPX458862 MZM458861:MZT458862 NJI458861:NJP458862 NTE458861:NTL458862 ODA458861:ODH458862 OMW458861:OND458862 OWS458861:OWZ458862 PGO458861:PGV458862 PQK458861:PQR458862 QAG458861:QAN458862 QKC458861:QKJ458862 QTY458861:QUF458862 RDU458861:REB458862 RNQ458861:RNX458862 RXM458861:RXT458862 SHI458861:SHP458862 SRE458861:SRL458862 TBA458861:TBH458862 TKW458861:TLD458862 TUS458861:TUZ458862 UEO458861:UEV458862 UOK458861:UOR458862 UYG458861:UYN458862 VIC458861:VIJ458862 VRY458861:VSF458862 WBU458861:WCB458862 WLQ458861:WLX458862 WVM458861:WVT458862 E524397:L524398 JA524397:JH524398 SW524397:TD524398 ACS524397:ACZ524398 AMO524397:AMV524398 AWK524397:AWR524398 BGG524397:BGN524398 BQC524397:BQJ524398 BZY524397:CAF524398 CJU524397:CKB524398 CTQ524397:CTX524398 DDM524397:DDT524398 DNI524397:DNP524398 DXE524397:DXL524398 EHA524397:EHH524398 EQW524397:ERD524398 FAS524397:FAZ524398 FKO524397:FKV524398 FUK524397:FUR524398 GEG524397:GEN524398 GOC524397:GOJ524398 GXY524397:GYF524398 HHU524397:HIB524398 HRQ524397:HRX524398 IBM524397:IBT524398 ILI524397:ILP524398 IVE524397:IVL524398 JFA524397:JFH524398 JOW524397:JPD524398 JYS524397:JYZ524398 KIO524397:KIV524398 KSK524397:KSR524398 LCG524397:LCN524398 LMC524397:LMJ524398 LVY524397:LWF524398 MFU524397:MGB524398 MPQ524397:MPX524398 MZM524397:MZT524398 NJI524397:NJP524398 NTE524397:NTL524398 ODA524397:ODH524398 OMW524397:OND524398 OWS524397:OWZ524398 PGO524397:PGV524398 PQK524397:PQR524398 QAG524397:QAN524398 QKC524397:QKJ524398 QTY524397:QUF524398 RDU524397:REB524398 RNQ524397:RNX524398 RXM524397:RXT524398 SHI524397:SHP524398 SRE524397:SRL524398 TBA524397:TBH524398 TKW524397:TLD524398 TUS524397:TUZ524398 UEO524397:UEV524398 UOK524397:UOR524398 UYG524397:UYN524398 VIC524397:VIJ524398 VRY524397:VSF524398 WBU524397:WCB524398 WLQ524397:WLX524398 WVM524397:WVT524398 E589933:L589934 JA589933:JH589934 SW589933:TD589934 ACS589933:ACZ589934 AMO589933:AMV589934 AWK589933:AWR589934 BGG589933:BGN589934 BQC589933:BQJ589934 BZY589933:CAF589934 CJU589933:CKB589934 CTQ589933:CTX589934 DDM589933:DDT589934 DNI589933:DNP589934 DXE589933:DXL589934 EHA589933:EHH589934 EQW589933:ERD589934 FAS589933:FAZ589934 FKO589933:FKV589934 FUK589933:FUR589934 GEG589933:GEN589934 GOC589933:GOJ589934 GXY589933:GYF589934 HHU589933:HIB589934 HRQ589933:HRX589934 IBM589933:IBT589934 ILI589933:ILP589934 IVE589933:IVL589934 JFA589933:JFH589934 JOW589933:JPD589934 JYS589933:JYZ589934 KIO589933:KIV589934 KSK589933:KSR589934 LCG589933:LCN589934 LMC589933:LMJ589934 LVY589933:LWF589934 MFU589933:MGB589934 MPQ589933:MPX589934 MZM589933:MZT589934 NJI589933:NJP589934 NTE589933:NTL589934 ODA589933:ODH589934 OMW589933:OND589934 OWS589933:OWZ589934 PGO589933:PGV589934 PQK589933:PQR589934 QAG589933:QAN589934 QKC589933:QKJ589934 QTY589933:QUF589934 RDU589933:REB589934 RNQ589933:RNX589934 RXM589933:RXT589934 SHI589933:SHP589934 SRE589933:SRL589934 TBA589933:TBH589934 TKW589933:TLD589934 TUS589933:TUZ589934 UEO589933:UEV589934 UOK589933:UOR589934 UYG589933:UYN589934 VIC589933:VIJ589934 VRY589933:VSF589934 WBU589933:WCB589934 WLQ589933:WLX589934 WVM589933:WVT589934 E655469:L655470 JA655469:JH655470 SW655469:TD655470 ACS655469:ACZ655470 AMO655469:AMV655470 AWK655469:AWR655470 BGG655469:BGN655470 BQC655469:BQJ655470 BZY655469:CAF655470 CJU655469:CKB655470 CTQ655469:CTX655470 DDM655469:DDT655470 DNI655469:DNP655470 DXE655469:DXL655470 EHA655469:EHH655470 EQW655469:ERD655470 FAS655469:FAZ655470 FKO655469:FKV655470 FUK655469:FUR655470 GEG655469:GEN655470 GOC655469:GOJ655470 GXY655469:GYF655470 HHU655469:HIB655470 HRQ655469:HRX655470 IBM655469:IBT655470 ILI655469:ILP655470 IVE655469:IVL655470 JFA655469:JFH655470 JOW655469:JPD655470 JYS655469:JYZ655470 KIO655469:KIV655470 KSK655469:KSR655470 LCG655469:LCN655470 LMC655469:LMJ655470 LVY655469:LWF655470 MFU655469:MGB655470 MPQ655469:MPX655470 MZM655469:MZT655470 NJI655469:NJP655470 NTE655469:NTL655470 ODA655469:ODH655470 OMW655469:OND655470 OWS655469:OWZ655470 PGO655469:PGV655470 PQK655469:PQR655470 QAG655469:QAN655470 QKC655469:QKJ655470 QTY655469:QUF655470 RDU655469:REB655470 RNQ655469:RNX655470 RXM655469:RXT655470 SHI655469:SHP655470 SRE655469:SRL655470 TBA655469:TBH655470 TKW655469:TLD655470 TUS655469:TUZ655470 UEO655469:UEV655470 UOK655469:UOR655470 UYG655469:UYN655470 VIC655469:VIJ655470 VRY655469:VSF655470 WBU655469:WCB655470 WLQ655469:WLX655470 WVM655469:WVT655470 E721005:L721006 JA721005:JH721006 SW721005:TD721006 ACS721005:ACZ721006 AMO721005:AMV721006 AWK721005:AWR721006 BGG721005:BGN721006 BQC721005:BQJ721006 BZY721005:CAF721006 CJU721005:CKB721006 CTQ721005:CTX721006 DDM721005:DDT721006 DNI721005:DNP721006 DXE721005:DXL721006 EHA721005:EHH721006 EQW721005:ERD721006 FAS721005:FAZ721006 FKO721005:FKV721006 FUK721005:FUR721006 GEG721005:GEN721006 GOC721005:GOJ721006 GXY721005:GYF721006 HHU721005:HIB721006 HRQ721005:HRX721006 IBM721005:IBT721006 ILI721005:ILP721006 IVE721005:IVL721006 JFA721005:JFH721006 JOW721005:JPD721006 JYS721005:JYZ721006 KIO721005:KIV721006 KSK721005:KSR721006 LCG721005:LCN721006 LMC721005:LMJ721006 LVY721005:LWF721006 MFU721005:MGB721006 MPQ721005:MPX721006 MZM721005:MZT721006 NJI721005:NJP721006 NTE721005:NTL721006 ODA721005:ODH721006 OMW721005:OND721006 OWS721005:OWZ721006 PGO721005:PGV721006 PQK721005:PQR721006 QAG721005:QAN721006 QKC721005:QKJ721006 QTY721005:QUF721006 RDU721005:REB721006 RNQ721005:RNX721006 RXM721005:RXT721006 SHI721005:SHP721006 SRE721005:SRL721006 TBA721005:TBH721006 TKW721005:TLD721006 TUS721005:TUZ721006 UEO721005:UEV721006 UOK721005:UOR721006 UYG721005:UYN721006 VIC721005:VIJ721006 VRY721005:VSF721006 WBU721005:WCB721006 WLQ721005:WLX721006 WVM721005:WVT721006 E786541:L786542 JA786541:JH786542 SW786541:TD786542 ACS786541:ACZ786542 AMO786541:AMV786542 AWK786541:AWR786542 BGG786541:BGN786542 BQC786541:BQJ786542 BZY786541:CAF786542 CJU786541:CKB786542 CTQ786541:CTX786542 DDM786541:DDT786542 DNI786541:DNP786542 DXE786541:DXL786542 EHA786541:EHH786542 EQW786541:ERD786542 FAS786541:FAZ786542 FKO786541:FKV786542 FUK786541:FUR786542 GEG786541:GEN786542 GOC786541:GOJ786542 GXY786541:GYF786542 HHU786541:HIB786542 HRQ786541:HRX786542 IBM786541:IBT786542 ILI786541:ILP786542 IVE786541:IVL786542 JFA786541:JFH786542 JOW786541:JPD786542 JYS786541:JYZ786542 KIO786541:KIV786542 KSK786541:KSR786542 LCG786541:LCN786542 LMC786541:LMJ786542 LVY786541:LWF786542 MFU786541:MGB786542 MPQ786541:MPX786542 MZM786541:MZT786542 NJI786541:NJP786542 NTE786541:NTL786542 ODA786541:ODH786542 OMW786541:OND786542 OWS786541:OWZ786542 PGO786541:PGV786542 PQK786541:PQR786542 QAG786541:QAN786542 QKC786541:QKJ786542 QTY786541:QUF786542 RDU786541:REB786542 RNQ786541:RNX786542 RXM786541:RXT786542 SHI786541:SHP786542 SRE786541:SRL786542 TBA786541:TBH786542 TKW786541:TLD786542 TUS786541:TUZ786542 UEO786541:UEV786542 UOK786541:UOR786542 UYG786541:UYN786542 VIC786541:VIJ786542 VRY786541:VSF786542 WBU786541:WCB786542 WLQ786541:WLX786542 WVM786541:WVT786542 E852077:L852078 JA852077:JH852078 SW852077:TD852078 ACS852077:ACZ852078 AMO852077:AMV852078 AWK852077:AWR852078 BGG852077:BGN852078 BQC852077:BQJ852078 BZY852077:CAF852078 CJU852077:CKB852078 CTQ852077:CTX852078 DDM852077:DDT852078 DNI852077:DNP852078 DXE852077:DXL852078 EHA852077:EHH852078 EQW852077:ERD852078 FAS852077:FAZ852078 FKO852077:FKV852078 FUK852077:FUR852078 GEG852077:GEN852078 GOC852077:GOJ852078 GXY852077:GYF852078 HHU852077:HIB852078 HRQ852077:HRX852078 IBM852077:IBT852078 ILI852077:ILP852078 IVE852077:IVL852078 JFA852077:JFH852078 JOW852077:JPD852078 JYS852077:JYZ852078 KIO852077:KIV852078 KSK852077:KSR852078 LCG852077:LCN852078 LMC852077:LMJ852078 LVY852077:LWF852078 MFU852077:MGB852078 MPQ852077:MPX852078 MZM852077:MZT852078 NJI852077:NJP852078 NTE852077:NTL852078 ODA852077:ODH852078 OMW852077:OND852078 OWS852077:OWZ852078 PGO852077:PGV852078 PQK852077:PQR852078 QAG852077:QAN852078 QKC852077:QKJ852078 QTY852077:QUF852078 RDU852077:REB852078 RNQ852077:RNX852078 RXM852077:RXT852078 SHI852077:SHP852078 SRE852077:SRL852078 TBA852077:TBH852078 TKW852077:TLD852078 TUS852077:TUZ852078 UEO852077:UEV852078 UOK852077:UOR852078 UYG852077:UYN852078 VIC852077:VIJ852078 VRY852077:VSF852078 WBU852077:WCB852078 WLQ852077:WLX852078 WVM852077:WVT852078 E917613:L917614 JA917613:JH917614 SW917613:TD917614 ACS917613:ACZ917614 AMO917613:AMV917614 AWK917613:AWR917614 BGG917613:BGN917614 BQC917613:BQJ917614 BZY917613:CAF917614 CJU917613:CKB917614 CTQ917613:CTX917614 DDM917613:DDT917614 DNI917613:DNP917614 DXE917613:DXL917614 EHA917613:EHH917614 EQW917613:ERD917614 FAS917613:FAZ917614 FKO917613:FKV917614 FUK917613:FUR917614 GEG917613:GEN917614 GOC917613:GOJ917614 GXY917613:GYF917614 HHU917613:HIB917614 HRQ917613:HRX917614 IBM917613:IBT917614 ILI917613:ILP917614 IVE917613:IVL917614 JFA917613:JFH917614 JOW917613:JPD917614 JYS917613:JYZ917614 KIO917613:KIV917614 KSK917613:KSR917614 LCG917613:LCN917614 LMC917613:LMJ917614 LVY917613:LWF917614 MFU917613:MGB917614 MPQ917613:MPX917614 MZM917613:MZT917614 NJI917613:NJP917614 NTE917613:NTL917614 ODA917613:ODH917614 OMW917613:OND917614 OWS917613:OWZ917614 PGO917613:PGV917614 PQK917613:PQR917614 QAG917613:QAN917614 QKC917613:QKJ917614 QTY917613:QUF917614 RDU917613:REB917614 RNQ917613:RNX917614 RXM917613:RXT917614 SHI917613:SHP917614 SRE917613:SRL917614 TBA917613:TBH917614 TKW917613:TLD917614 TUS917613:TUZ917614 UEO917613:UEV917614 UOK917613:UOR917614 UYG917613:UYN917614 VIC917613:VIJ917614 VRY917613:VSF917614 WBU917613:WCB917614 WLQ917613:WLX917614 WVM917613:WVT917614 E983149:L983150 JA983149:JH983150 SW983149:TD983150 ACS983149:ACZ983150 AMO983149:AMV983150 AWK983149:AWR983150 BGG983149:BGN983150 BQC983149:BQJ983150 BZY983149:CAF983150 CJU983149:CKB983150 CTQ983149:CTX983150 DDM983149:DDT983150 DNI983149:DNP983150 DXE983149:DXL983150 EHA983149:EHH983150 EQW983149:ERD983150 FAS983149:FAZ983150 FKO983149:FKV983150 FUK983149:FUR983150 GEG983149:GEN983150 GOC983149:GOJ983150 GXY983149:GYF983150 HHU983149:HIB983150 HRQ983149:HRX983150 IBM983149:IBT983150 ILI983149:ILP983150 IVE983149:IVL983150 JFA983149:JFH983150 JOW983149:JPD983150 JYS983149:JYZ983150 KIO983149:KIV983150 KSK983149:KSR983150 LCG983149:LCN983150 LMC983149:LMJ983150 LVY983149:LWF983150 MFU983149:MGB983150 MPQ983149:MPX983150 MZM983149:MZT983150 NJI983149:NJP983150 NTE983149:NTL983150 ODA983149:ODH983150 OMW983149:OND983150 OWS983149:OWZ983150 PGO983149:PGV983150 PQK983149:PQR983150 QAG983149:QAN983150 QKC983149:QKJ983150 QTY983149:QUF983150 RDU983149:REB983150 RNQ983149:RNX983150 RXM983149:RXT983150 SHI983149:SHP983150 SRE983149:SRL983150 TBA983149:TBH983150 TKW983149:TLD983150 TUS983149:TUZ983150 UEO983149:UEV983150 UOK983149:UOR983150 UYG983149:UYN983150 VIC983149:VIJ983150 VRY983149:VSF983150 WBU983149:WCB983150 WLQ983149:WLX983150 WVM983149:WVT983150 E4:L4 JA4:JH4 SW4:TD4 ACS4:ACZ4 AMO4:AMV4 AWK4:AWR4 BGG4:BGN4 BQC4:BQJ4 BZY4:CAF4 CJU4:CKB4 CTQ4:CTX4 DDM4:DDT4 DNI4:DNP4 DXE4:DXL4 EHA4:EHH4 EQW4:ERD4 FAS4:FAZ4 FKO4:FKV4 FUK4:FUR4 GEG4:GEN4 GOC4:GOJ4 GXY4:GYF4 HHU4:HIB4 HRQ4:HRX4 IBM4:IBT4 ILI4:ILP4 IVE4:IVL4 JFA4:JFH4 JOW4:JPD4 JYS4:JYZ4 KIO4:KIV4 KSK4:KSR4 LCG4:LCN4 LMC4:LMJ4 LVY4:LWF4 MFU4:MGB4 MPQ4:MPX4 MZM4:MZT4 NJI4:NJP4 NTE4:NTL4 ODA4:ODH4 OMW4:OND4 OWS4:OWZ4 PGO4:PGV4 PQK4:PQR4 QAG4:QAN4 QKC4:QKJ4 QTY4:QUF4 RDU4:REB4 RNQ4:RNX4 RXM4:RXT4 SHI4:SHP4 SRE4:SRL4 TBA4:TBH4 TKW4:TLD4 TUS4:TUZ4 UEO4:UEV4 UOK4:UOR4 UYG4:UYN4 VIC4:VIJ4 VRY4:VSF4 WBU4:WCB4 WLQ4:WLX4 WVM4:WVT4 E65540:L65540 JA65540:JH65540 SW65540:TD65540 ACS65540:ACZ65540 AMO65540:AMV65540 AWK65540:AWR65540 BGG65540:BGN65540 BQC65540:BQJ65540 BZY65540:CAF65540 CJU65540:CKB65540 CTQ65540:CTX65540 DDM65540:DDT65540 DNI65540:DNP65540 DXE65540:DXL65540 EHA65540:EHH65540 EQW65540:ERD65540 FAS65540:FAZ65540 FKO65540:FKV65540 FUK65540:FUR65540 GEG65540:GEN65540 GOC65540:GOJ65540 GXY65540:GYF65540 HHU65540:HIB65540 HRQ65540:HRX65540 IBM65540:IBT65540 ILI65540:ILP65540 IVE65540:IVL65540 JFA65540:JFH65540 JOW65540:JPD65540 JYS65540:JYZ65540 KIO65540:KIV65540 KSK65540:KSR65540 LCG65540:LCN65540 LMC65540:LMJ65540 LVY65540:LWF65540 MFU65540:MGB65540 MPQ65540:MPX65540 MZM65540:MZT65540 NJI65540:NJP65540 NTE65540:NTL65540 ODA65540:ODH65540 OMW65540:OND65540 OWS65540:OWZ65540 PGO65540:PGV65540 PQK65540:PQR65540 QAG65540:QAN65540 QKC65540:QKJ65540 QTY65540:QUF65540 RDU65540:REB65540 RNQ65540:RNX65540 RXM65540:RXT65540 SHI65540:SHP65540 SRE65540:SRL65540 TBA65540:TBH65540 TKW65540:TLD65540 TUS65540:TUZ65540 UEO65540:UEV65540 UOK65540:UOR65540 UYG65540:UYN65540 VIC65540:VIJ65540 VRY65540:VSF65540 WBU65540:WCB65540 WLQ65540:WLX65540 WVM65540:WVT65540 E131076:L131076 JA131076:JH131076 SW131076:TD131076 ACS131076:ACZ131076 AMO131076:AMV131076 AWK131076:AWR131076 BGG131076:BGN131076 BQC131076:BQJ131076 BZY131076:CAF131076 CJU131076:CKB131076 CTQ131076:CTX131076 DDM131076:DDT131076 DNI131076:DNP131076 DXE131076:DXL131076 EHA131076:EHH131076 EQW131076:ERD131076 FAS131076:FAZ131076 FKO131076:FKV131076 FUK131076:FUR131076 GEG131076:GEN131076 GOC131076:GOJ131076 GXY131076:GYF131076 HHU131076:HIB131076 HRQ131076:HRX131076 IBM131076:IBT131076 ILI131076:ILP131076 IVE131076:IVL131076 JFA131076:JFH131076 JOW131076:JPD131076 JYS131076:JYZ131076 KIO131076:KIV131076 KSK131076:KSR131076 LCG131076:LCN131076 LMC131076:LMJ131076 LVY131076:LWF131076 MFU131076:MGB131076 MPQ131076:MPX131076 MZM131076:MZT131076 NJI131076:NJP131076 NTE131076:NTL131076 ODA131076:ODH131076 OMW131076:OND131076 OWS131076:OWZ131076 PGO131076:PGV131076 PQK131076:PQR131076 QAG131076:QAN131076 QKC131076:QKJ131076 QTY131076:QUF131076 RDU131076:REB131076 RNQ131076:RNX131076 RXM131076:RXT131076 SHI131076:SHP131076 SRE131076:SRL131076 TBA131076:TBH131076 TKW131076:TLD131076 TUS131076:TUZ131076 UEO131076:UEV131076 UOK131076:UOR131076 UYG131076:UYN131076 VIC131076:VIJ131076 VRY131076:VSF131076 WBU131076:WCB131076 WLQ131076:WLX131076 WVM131076:WVT131076 E196612:L196612 JA196612:JH196612 SW196612:TD196612 ACS196612:ACZ196612 AMO196612:AMV196612 AWK196612:AWR196612 BGG196612:BGN196612 BQC196612:BQJ196612 BZY196612:CAF196612 CJU196612:CKB196612 CTQ196612:CTX196612 DDM196612:DDT196612 DNI196612:DNP196612 DXE196612:DXL196612 EHA196612:EHH196612 EQW196612:ERD196612 FAS196612:FAZ196612 FKO196612:FKV196612 FUK196612:FUR196612 GEG196612:GEN196612 GOC196612:GOJ196612 GXY196612:GYF196612 HHU196612:HIB196612 HRQ196612:HRX196612 IBM196612:IBT196612 ILI196612:ILP196612 IVE196612:IVL196612 JFA196612:JFH196612 JOW196612:JPD196612 JYS196612:JYZ196612 KIO196612:KIV196612 KSK196612:KSR196612 LCG196612:LCN196612 LMC196612:LMJ196612 LVY196612:LWF196612 MFU196612:MGB196612 MPQ196612:MPX196612 MZM196612:MZT196612 NJI196612:NJP196612 NTE196612:NTL196612 ODA196612:ODH196612 OMW196612:OND196612 OWS196612:OWZ196612 PGO196612:PGV196612 PQK196612:PQR196612 QAG196612:QAN196612 QKC196612:QKJ196612 QTY196612:QUF196612 RDU196612:REB196612 RNQ196612:RNX196612 RXM196612:RXT196612 SHI196612:SHP196612 SRE196612:SRL196612 TBA196612:TBH196612 TKW196612:TLD196612 TUS196612:TUZ196612 UEO196612:UEV196612 UOK196612:UOR196612 UYG196612:UYN196612 VIC196612:VIJ196612 VRY196612:VSF196612 WBU196612:WCB196612 WLQ196612:WLX196612 WVM196612:WVT196612 E262148:L262148 JA262148:JH262148 SW262148:TD262148 ACS262148:ACZ262148 AMO262148:AMV262148 AWK262148:AWR262148 BGG262148:BGN262148 BQC262148:BQJ262148 BZY262148:CAF262148 CJU262148:CKB262148 CTQ262148:CTX262148 DDM262148:DDT262148 DNI262148:DNP262148 DXE262148:DXL262148 EHA262148:EHH262148 EQW262148:ERD262148 FAS262148:FAZ262148 FKO262148:FKV262148 FUK262148:FUR262148 GEG262148:GEN262148 GOC262148:GOJ262148 GXY262148:GYF262148 HHU262148:HIB262148 HRQ262148:HRX262148 IBM262148:IBT262148 ILI262148:ILP262148 IVE262148:IVL262148 JFA262148:JFH262148 JOW262148:JPD262148 JYS262148:JYZ262148 KIO262148:KIV262148 KSK262148:KSR262148 LCG262148:LCN262148 LMC262148:LMJ262148 LVY262148:LWF262148 MFU262148:MGB262148 MPQ262148:MPX262148 MZM262148:MZT262148 NJI262148:NJP262148 NTE262148:NTL262148 ODA262148:ODH262148 OMW262148:OND262148 OWS262148:OWZ262148 PGO262148:PGV262148 PQK262148:PQR262148 QAG262148:QAN262148 QKC262148:QKJ262148 QTY262148:QUF262148 RDU262148:REB262148 RNQ262148:RNX262148 RXM262148:RXT262148 SHI262148:SHP262148 SRE262148:SRL262148 TBA262148:TBH262148 TKW262148:TLD262148 TUS262148:TUZ262148 UEO262148:UEV262148 UOK262148:UOR262148 UYG262148:UYN262148 VIC262148:VIJ262148 VRY262148:VSF262148 WBU262148:WCB262148 WLQ262148:WLX262148 WVM262148:WVT262148 E327684:L327684 JA327684:JH327684 SW327684:TD327684 ACS327684:ACZ327684 AMO327684:AMV327684 AWK327684:AWR327684 BGG327684:BGN327684 BQC327684:BQJ327684 BZY327684:CAF327684 CJU327684:CKB327684 CTQ327684:CTX327684 DDM327684:DDT327684 DNI327684:DNP327684 DXE327684:DXL327684 EHA327684:EHH327684 EQW327684:ERD327684 FAS327684:FAZ327684 FKO327684:FKV327684 FUK327684:FUR327684 GEG327684:GEN327684 GOC327684:GOJ327684 GXY327684:GYF327684 HHU327684:HIB327684 HRQ327684:HRX327684 IBM327684:IBT327684 ILI327684:ILP327684 IVE327684:IVL327684 JFA327684:JFH327684 JOW327684:JPD327684 JYS327684:JYZ327684 KIO327684:KIV327684 KSK327684:KSR327684 LCG327684:LCN327684 LMC327684:LMJ327684 LVY327684:LWF327684 MFU327684:MGB327684 MPQ327684:MPX327684 MZM327684:MZT327684 NJI327684:NJP327684 NTE327684:NTL327684 ODA327684:ODH327684 OMW327684:OND327684 OWS327684:OWZ327684 PGO327684:PGV327684 PQK327684:PQR327684 QAG327684:QAN327684 QKC327684:QKJ327684 QTY327684:QUF327684 RDU327684:REB327684 RNQ327684:RNX327684 RXM327684:RXT327684 SHI327684:SHP327684 SRE327684:SRL327684 TBA327684:TBH327684 TKW327684:TLD327684 TUS327684:TUZ327684 UEO327684:UEV327684 UOK327684:UOR327684 UYG327684:UYN327684 VIC327684:VIJ327684 VRY327684:VSF327684 WBU327684:WCB327684 WLQ327684:WLX327684 WVM327684:WVT327684 E393220:L393220 JA393220:JH393220 SW393220:TD393220 ACS393220:ACZ393220 AMO393220:AMV393220 AWK393220:AWR393220 BGG393220:BGN393220 BQC393220:BQJ393220 BZY393220:CAF393220 CJU393220:CKB393220 CTQ393220:CTX393220 DDM393220:DDT393220 DNI393220:DNP393220 DXE393220:DXL393220 EHA393220:EHH393220 EQW393220:ERD393220 FAS393220:FAZ393220 FKO393220:FKV393220 FUK393220:FUR393220 GEG393220:GEN393220 GOC393220:GOJ393220 GXY393220:GYF393220 HHU393220:HIB393220 HRQ393220:HRX393220 IBM393220:IBT393220 ILI393220:ILP393220 IVE393220:IVL393220 JFA393220:JFH393220 JOW393220:JPD393220 JYS393220:JYZ393220 KIO393220:KIV393220 KSK393220:KSR393220 LCG393220:LCN393220 LMC393220:LMJ393220 LVY393220:LWF393220 MFU393220:MGB393220 MPQ393220:MPX393220 MZM393220:MZT393220 NJI393220:NJP393220 NTE393220:NTL393220 ODA393220:ODH393220 OMW393220:OND393220 OWS393220:OWZ393220 PGO393220:PGV393220 PQK393220:PQR393220 QAG393220:QAN393220 QKC393220:QKJ393220 QTY393220:QUF393220 RDU393220:REB393220 RNQ393220:RNX393220 RXM393220:RXT393220 SHI393220:SHP393220 SRE393220:SRL393220 TBA393220:TBH393220 TKW393220:TLD393220 TUS393220:TUZ393220 UEO393220:UEV393220 UOK393220:UOR393220 UYG393220:UYN393220 VIC393220:VIJ393220 VRY393220:VSF393220 WBU393220:WCB393220 WLQ393220:WLX393220 WVM393220:WVT393220 E458756:L458756 JA458756:JH458756 SW458756:TD458756 ACS458756:ACZ458756 AMO458756:AMV458756 AWK458756:AWR458756 BGG458756:BGN458756 BQC458756:BQJ458756 BZY458756:CAF458756 CJU458756:CKB458756 CTQ458756:CTX458756 DDM458756:DDT458756 DNI458756:DNP458756 DXE458756:DXL458756 EHA458756:EHH458756 EQW458756:ERD458756 FAS458756:FAZ458756 FKO458756:FKV458756 FUK458756:FUR458756 GEG458756:GEN458756 GOC458756:GOJ458756 GXY458756:GYF458756 HHU458756:HIB458756 HRQ458756:HRX458756 IBM458756:IBT458756 ILI458756:ILP458756 IVE458756:IVL458756 JFA458756:JFH458756 JOW458756:JPD458756 JYS458756:JYZ458756 KIO458756:KIV458756 KSK458756:KSR458756 LCG458756:LCN458756 LMC458756:LMJ458756 LVY458756:LWF458756 MFU458756:MGB458756 MPQ458756:MPX458756 MZM458756:MZT458756 NJI458756:NJP458756 NTE458756:NTL458756 ODA458756:ODH458756 OMW458756:OND458756 OWS458756:OWZ458756 PGO458756:PGV458756 PQK458756:PQR458756 QAG458756:QAN458756 QKC458756:QKJ458756 QTY458756:QUF458756 RDU458756:REB458756 RNQ458756:RNX458756 RXM458756:RXT458756 SHI458756:SHP458756 SRE458756:SRL458756 TBA458756:TBH458756 TKW458756:TLD458756 TUS458756:TUZ458756 UEO458756:UEV458756 UOK458756:UOR458756 UYG458756:UYN458756 VIC458756:VIJ458756 VRY458756:VSF458756 WBU458756:WCB458756 WLQ458756:WLX458756 WVM458756:WVT458756 E524292:L524292 JA524292:JH524292 SW524292:TD524292 ACS524292:ACZ524292 AMO524292:AMV524292 AWK524292:AWR524292 BGG524292:BGN524292 BQC524292:BQJ524292 BZY524292:CAF524292 CJU524292:CKB524292 CTQ524292:CTX524292 DDM524292:DDT524292 DNI524292:DNP524292 DXE524292:DXL524292 EHA524292:EHH524292 EQW524292:ERD524292 FAS524292:FAZ524292 FKO524292:FKV524292 FUK524292:FUR524292 GEG524292:GEN524292 GOC524292:GOJ524292 GXY524292:GYF524292 HHU524292:HIB524292 HRQ524292:HRX524292 IBM524292:IBT524292 ILI524292:ILP524292 IVE524292:IVL524292 JFA524292:JFH524292 JOW524292:JPD524292 JYS524292:JYZ524292 KIO524292:KIV524292 KSK524292:KSR524292 LCG524292:LCN524292 LMC524292:LMJ524292 LVY524292:LWF524292 MFU524292:MGB524292 MPQ524292:MPX524292 MZM524292:MZT524292 NJI524292:NJP524292 NTE524292:NTL524292 ODA524292:ODH524292 OMW524292:OND524292 OWS524292:OWZ524292 PGO524292:PGV524292 PQK524292:PQR524292 QAG524292:QAN524292 QKC524292:QKJ524292 QTY524292:QUF524292 RDU524292:REB524292 RNQ524292:RNX524292 RXM524292:RXT524292 SHI524292:SHP524292 SRE524292:SRL524292 TBA524292:TBH524292 TKW524292:TLD524292 TUS524292:TUZ524292 UEO524292:UEV524292 UOK524292:UOR524292 UYG524292:UYN524292 VIC524292:VIJ524292 VRY524292:VSF524292 WBU524292:WCB524292 WLQ524292:WLX524292 WVM524292:WVT524292 E589828:L589828 JA589828:JH589828 SW589828:TD589828 ACS589828:ACZ589828 AMO589828:AMV589828 AWK589828:AWR589828 BGG589828:BGN589828 BQC589828:BQJ589828 BZY589828:CAF589828 CJU589828:CKB589828 CTQ589828:CTX589828 DDM589828:DDT589828 DNI589828:DNP589828 DXE589828:DXL589828 EHA589828:EHH589828 EQW589828:ERD589828 FAS589828:FAZ589828 FKO589828:FKV589828 FUK589828:FUR589828 GEG589828:GEN589828 GOC589828:GOJ589828 GXY589828:GYF589828 HHU589828:HIB589828 HRQ589828:HRX589828 IBM589828:IBT589828 ILI589828:ILP589828 IVE589828:IVL589828 JFA589828:JFH589828 JOW589828:JPD589828 JYS589828:JYZ589828 KIO589828:KIV589828 KSK589828:KSR589828 LCG589828:LCN589828 LMC589828:LMJ589828 LVY589828:LWF589828 MFU589828:MGB589828 MPQ589828:MPX589828 MZM589828:MZT589828 NJI589828:NJP589828 NTE589828:NTL589828 ODA589828:ODH589828 OMW589828:OND589828 OWS589828:OWZ589828 PGO589828:PGV589828 PQK589828:PQR589828 QAG589828:QAN589828 QKC589828:QKJ589828 QTY589828:QUF589828 RDU589828:REB589828 RNQ589828:RNX589828 RXM589828:RXT589828 SHI589828:SHP589828 SRE589828:SRL589828 TBA589828:TBH589828 TKW589828:TLD589828 TUS589828:TUZ589828 UEO589828:UEV589828 UOK589828:UOR589828 UYG589828:UYN589828 VIC589828:VIJ589828 VRY589828:VSF589828 WBU589828:WCB589828 WLQ589828:WLX589828 WVM589828:WVT589828 E655364:L655364 JA655364:JH655364 SW655364:TD655364 ACS655364:ACZ655364 AMO655364:AMV655364 AWK655364:AWR655364 BGG655364:BGN655364 BQC655364:BQJ655364 BZY655364:CAF655364 CJU655364:CKB655364 CTQ655364:CTX655364 DDM655364:DDT655364 DNI655364:DNP655364 DXE655364:DXL655364 EHA655364:EHH655364 EQW655364:ERD655364 FAS655364:FAZ655364 FKO655364:FKV655364 FUK655364:FUR655364 GEG655364:GEN655364 GOC655364:GOJ655364 GXY655364:GYF655364 HHU655364:HIB655364 HRQ655364:HRX655364 IBM655364:IBT655364 ILI655364:ILP655364 IVE655364:IVL655364 JFA655364:JFH655364 JOW655364:JPD655364 JYS655364:JYZ655364 KIO655364:KIV655364 KSK655364:KSR655364 LCG655364:LCN655364 LMC655364:LMJ655364 LVY655364:LWF655364 MFU655364:MGB655364 MPQ655364:MPX655364 MZM655364:MZT655364 NJI655364:NJP655364 NTE655364:NTL655364 ODA655364:ODH655364 OMW655364:OND655364 OWS655364:OWZ655364 PGO655364:PGV655364 PQK655364:PQR655364 QAG655364:QAN655364 QKC655364:QKJ655364 QTY655364:QUF655364 RDU655364:REB655364 RNQ655364:RNX655364 RXM655364:RXT655364 SHI655364:SHP655364 SRE655364:SRL655364 TBA655364:TBH655364 TKW655364:TLD655364 TUS655364:TUZ655364 UEO655364:UEV655364 UOK655364:UOR655364 UYG655364:UYN655364 VIC655364:VIJ655364 VRY655364:VSF655364 WBU655364:WCB655364 WLQ655364:WLX655364 WVM655364:WVT655364 E720900:L720900 JA720900:JH720900 SW720900:TD720900 ACS720900:ACZ720900 AMO720900:AMV720900 AWK720900:AWR720900 BGG720900:BGN720900 BQC720900:BQJ720900 BZY720900:CAF720900 CJU720900:CKB720900 CTQ720900:CTX720900 DDM720900:DDT720900 DNI720900:DNP720900 DXE720900:DXL720900 EHA720900:EHH720900 EQW720900:ERD720900 FAS720900:FAZ720900 FKO720900:FKV720900 FUK720900:FUR720900 GEG720900:GEN720900 GOC720900:GOJ720900 GXY720900:GYF720900 HHU720900:HIB720900 HRQ720900:HRX720900 IBM720900:IBT720900 ILI720900:ILP720900 IVE720900:IVL720900 JFA720900:JFH720900 JOW720900:JPD720900 JYS720900:JYZ720900 KIO720900:KIV720900 KSK720900:KSR720900 LCG720900:LCN720900 LMC720900:LMJ720900 LVY720900:LWF720900 MFU720900:MGB720900 MPQ720900:MPX720900 MZM720900:MZT720900 NJI720900:NJP720900 NTE720900:NTL720900 ODA720900:ODH720900 OMW720900:OND720900 OWS720900:OWZ720900 PGO720900:PGV720900 PQK720900:PQR720900 QAG720900:QAN720900 QKC720900:QKJ720900 QTY720900:QUF720900 RDU720900:REB720900 RNQ720900:RNX720900 RXM720900:RXT720900 SHI720900:SHP720900 SRE720900:SRL720900 TBA720900:TBH720900 TKW720900:TLD720900 TUS720900:TUZ720900 UEO720900:UEV720900 UOK720900:UOR720900 UYG720900:UYN720900 VIC720900:VIJ720900 VRY720900:VSF720900 WBU720900:WCB720900 WLQ720900:WLX720900 WVM720900:WVT720900 E786436:L786436 JA786436:JH786436 SW786436:TD786436 ACS786436:ACZ786436 AMO786436:AMV786436 AWK786436:AWR786436 BGG786436:BGN786436 BQC786436:BQJ786436 BZY786436:CAF786436 CJU786436:CKB786436 CTQ786436:CTX786436 DDM786436:DDT786436 DNI786436:DNP786436 DXE786436:DXL786436 EHA786436:EHH786436 EQW786436:ERD786436 FAS786436:FAZ786436 FKO786436:FKV786436 FUK786436:FUR786436 GEG786436:GEN786436 GOC786436:GOJ786436 GXY786436:GYF786436 HHU786436:HIB786436 HRQ786436:HRX786436 IBM786436:IBT786436 ILI786436:ILP786436 IVE786436:IVL786436 JFA786436:JFH786436 JOW786436:JPD786436 JYS786436:JYZ786436 KIO786436:KIV786436 KSK786436:KSR786436 LCG786436:LCN786436 LMC786436:LMJ786436 LVY786436:LWF786436 MFU786436:MGB786436 MPQ786436:MPX786436 MZM786436:MZT786436 NJI786436:NJP786436 NTE786436:NTL786436 ODA786436:ODH786436 OMW786436:OND786436 OWS786436:OWZ786436 PGO786436:PGV786436 PQK786436:PQR786436 QAG786436:QAN786436 QKC786436:QKJ786436 QTY786436:QUF786436 RDU786436:REB786436 RNQ786436:RNX786436 RXM786436:RXT786436 SHI786436:SHP786436 SRE786436:SRL786436 TBA786436:TBH786436 TKW786436:TLD786436 TUS786436:TUZ786436 UEO786436:UEV786436 UOK786436:UOR786436 UYG786436:UYN786436 VIC786436:VIJ786436 VRY786436:VSF786436 WBU786436:WCB786436 WLQ786436:WLX786436 WVM786436:WVT786436 E851972:L851972 JA851972:JH851972 SW851972:TD851972 ACS851972:ACZ851972 AMO851972:AMV851972 AWK851972:AWR851972 BGG851972:BGN851972 BQC851972:BQJ851972 BZY851972:CAF851972 CJU851972:CKB851972 CTQ851972:CTX851972 DDM851972:DDT851972 DNI851972:DNP851972 DXE851972:DXL851972 EHA851972:EHH851972 EQW851972:ERD851972 FAS851972:FAZ851972 FKO851972:FKV851972 FUK851972:FUR851972 GEG851972:GEN851972 GOC851972:GOJ851972 GXY851972:GYF851972 HHU851972:HIB851972 HRQ851972:HRX851972 IBM851972:IBT851972 ILI851972:ILP851972 IVE851972:IVL851972 JFA851972:JFH851972 JOW851972:JPD851972 JYS851972:JYZ851972 KIO851972:KIV851972 KSK851972:KSR851972 LCG851972:LCN851972 LMC851972:LMJ851972 LVY851972:LWF851972 MFU851972:MGB851972 MPQ851972:MPX851972 MZM851972:MZT851972 NJI851972:NJP851972 NTE851972:NTL851972 ODA851972:ODH851972 OMW851972:OND851972 OWS851972:OWZ851972 PGO851972:PGV851972 PQK851972:PQR851972 QAG851972:QAN851972 QKC851972:QKJ851972 QTY851972:QUF851972 RDU851972:REB851972 RNQ851972:RNX851972 RXM851972:RXT851972 SHI851972:SHP851972 SRE851972:SRL851972 TBA851972:TBH851972 TKW851972:TLD851972 TUS851972:TUZ851972 UEO851972:UEV851972 UOK851972:UOR851972 UYG851972:UYN851972 VIC851972:VIJ851972 VRY851972:VSF851972 WBU851972:WCB851972 WLQ851972:WLX851972 WVM851972:WVT851972 E917508:L917508 JA917508:JH917508 SW917508:TD917508 ACS917508:ACZ917508 AMO917508:AMV917508 AWK917508:AWR917508 BGG917508:BGN917508 BQC917508:BQJ917508 BZY917508:CAF917508 CJU917508:CKB917508 CTQ917508:CTX917508 DDM917508:DDT917508 DNI917508:DNP917508 DXE917508:DXL917508 EHA917508:EHH917508 EQW917508:ERD917508 FAS917508:FAZ917508 FKO917508:FKV917508 FUK917508:FUR917508 GEG917508:GEN917508 GOC917508:GOJ917508 GXY917508:GYF917508 HHU917508:HIB917508 HRQ917508:HRX917508 IBM917508:IBT917508 ILI917508:ILP917508 IVE917508:IVL917508 JFA917508:JFH917508 JOW917508:JPD917508 JYS917508:JYZ917508 KIO917508:KIV917508 KSK917508:KSR917508 LCG917508:LCN917508 LMC917508:LMJ917508 LVY917508:LWF917508 MFU917508:MGB917508 MPQ917508:MPX917508 MZM917508:MZT917508 NJI917508:NJP917508 NTE917508:NTL917508 ODA917508:ODH917508 OMW917508:OND917508 OWS917508:OWZ917508 PGO917508:PGV917508 PQK917508:PQR917508 QAG917508:QAN917508 QKC917508:QKJ917508 QTY917508:QUF917508 RDU917508:REB917508 RNQ917508:RNX917508 RXM917508:RXT917508 SHI917508:SHP917508 SRE917508:SRL917508 TBA917508:TBH917508 TKW917508:TLD917508 TUS917508:TUZ917508 UEO917508:UEV917508 UOK917508:UOR917508 UYG917508:UYN917508 VIC917508:VIJ917508 VRY917508:VSF917508 WBU917508:WCB917508 WLQ917508:WLX917508 WVM917508:WVT917508 E983044:L983044 JA983044:JH983044 SW983044:TD983044 ACS983044:ACZ983044 AMO983044:AMV983044 AWK983044:AWR983044 BGG983044:BGN983044 BQC983044:BQJ983044 BZY983044:CAF983044 CJU983044:CKB983044 CTQ983044:CTX983044 DDM983044:DDT983044 DNI983044:DNP983044 DXE983044:DXL983044 EHA983044:EHH983044 EQW983044:ERD983044 FAS983044:FAZ983044 FKO983044:FKV983044 FUK983044:FUR983044 GEG983044:GEN983044 GOC983044:GOJ983044 GXY983044:GYF983044 HHU983044:HIB983044 HRQ983044:HRX983044 IBM983044:IBT983044 ILI983044:ILP983044 IVE983044:IVL983044 JFA983044:JFH983044 JOW983044:JPD983044 JYS983044:JYZ983044 KIO983044:KIV983044 KSK983044:KSR983044 LCG983044:LCN983044 LMC983044:LMJ983044 LVY983044:LWF983044 MFU983044:MGB983044 MPQ983044:MPX983044 MZM983044:MZT983044 NJI983044:NJP983044 NTE983044:NTL983044 ODA983044:ODH983044 OMW983044:OND983044 OWS983044:OWZ983044 PGO983044:PGV983044 PQK983044:PQR983044 QAG983044:QAN983044 QKC983044:QKJ983044 QTY983044:QUF983044 RDU983044:REB983044 RNQ983044:RNX983044 RXM983044:RXT983044 SHI983044:SHP983044 SRE983044:SRL983044 TBA983044:TBH983044 TKW983044:TLD983044 TUS983044:TUZ983044 UEO983044:UEV983044 UOK983044:UOR983044 UYG983044:UYN983044 VIC983044:VIJ983044 VRY983044:VSF983044 WBU983044:WCB983044 WLQ983044:WLX983044 WVM983044:WVT983044" xr:uid="{00000000-0002-0000-0A00-000000000000}">
      <formula1>$AG$4:$AG$6</formula1>
    </dataValidation>
    <dataValidation type="list" allowBlank="1" showInputMessage="1" showErrorMessage="1" sqref="N1076 JJ1076 TF1076 ADB1076 AMX1076 AWT1076 BGP1076 BQL1076 CAH1076 CKD1076 CTZ1076 DDV1076 DNR1076 DXN1076 EHJ1076 ERF1076 FBB1076 FKX1076 FUT1076 GEP1076 GOL1076 GYH1076 HID1076 HRZ1076 IBV1076 ILR1076 IVN1076 JFJ1076 JPF1076 JZB1076 KIX1076 KST1076 LCP1076 LML1076 LWH1076 MGD1076 MPZ1076 MZV1076 NJR1076 NTN1076 ODJ1076 ONF1076 OXB1076 PGX1076 PQT1076 QAP1076 QKL1076 QUH1076 RED1076 RNZ1076 RXV1076 SHR1076 SRN1076 TBJ1076 TLF1076 TVB1076 UEX1076 UOT1076 UYP1076 VIL1076 VSH1076 WCD1076 WLZ1076 WVV1076 N66612 JJ66612 TF66612 ADB66612 AMX66612 AWT66612 BGP66612 BQL66612 CAH66612 CKD66612 CTZ66612 DDV66612 DNR66612 DXN66612 EHJ66612 ERF66612 FBB66612 FKX66612 FUT66612 GEP66612 GOL66612 GYH66612 HID66612 HRZ66612 IBV66612 ILR66612 IVN66612 JFJ66612 JPF66612 JZB66612 KIX66612 KST66612 LCP66612 LML66612 LWH66612 MGD66612 MPZ66612 MZV66612 NJR66612 NTN66612 ODJ66612 ONF66612 OXB66612 PGX66612 PQT66612 QAP66612 QKL66612 QUH66612 RED66612 RNZ66612 RXV66612 SHR66612 SRN66612 TBJ66612 TLF66612 TVB66612 UEX66612 UOT66612 UYP66612 VIL66612 VSH66612 WCD66612 WLZ66612 WVV66612 N132148 JJ132148 TF132148 ADB132148 AMX132148 AWT132148 BGP132148 BQL132148 CAH132148 CKD132148 CTZ132148 DDV132148 DNR132148 DXN132148 EHJ132148 ERF132148 FBB132148 FKX132148 FUT132148 GEP132148 GOL132148 GYH132148 HID132148 HRZ132148 IBV132148 ILR132148 IVN132148 JFJ132148 JPF132148 JZB132148 KIX132148 KST132148 LCP132148 LML132148 LWH132148 MGD132148 MPZ132148 MZV132148 NJR132148 NTN132148 ODJ132148 ONF132148 OXB132148 PGX132148 PQT132148 QAP132148 QKL132148 QUH132148 RED132148 RNZ132148 RXV132148 SHR132148 SRN132148 TBJ132148 TLF132148 TVB132148 UEX132148 UOT132148 UYP132148 VIL132148 VSH132148 WCD132148 WLZ132148 WVV132148 N197684 JJ197684 TF197684 ADB197684 AMX197684 AWT197684 BGP197684 BQL197684 CAH197684 CKD197684 CTZ197684 DDV197684 DNR197684 DXN197684 EHJ197684 ERF197684 FBB197684 FKX197684 FUT197684 GEP197684 GOL197684 GYH197684 HID197684 HRZ197684 IBV197684 ILR197684 IVN197684 JFJ197684 JPF197684 JZB197684 KIX197684 KST197684 LCP197684 LML197684 LWH197684 MGD197684 MPZ197684 MZV197684 NJR197684 NTN197684 ODJ197684 ONF197684 OXB197684 PGX197684 PQT197684 QAP197684 QKL197684 QUH197684 RED197684 RNZ197684 RXV197684 SHR197684 SRN197684 TBJ197684 TLF197684 TVB197684 UEX197684 UOT197684 UYP197684 VIL197684 VSH197684 WCD197684 WLZ197684 WVV197684 N263220 JJ263220 TF263220 ADB263220 AMX263220 AWT263220 BGP263220 BQL263220 CAH263220 CKD263220 CTZ263220 DDV263220 DNR263220 DXN263220 EHJ263220 ERF263220 FBB263220 FKX263220 FUT263220 GEP263220 GOL263220 GYH263220 HID263220 HRZ263220 IBV263220 ILR263220 IVN263220 JFJ263220 JPF263220 JZB263220 KIX263220 KST263220 LCP263220 LML263220 LWH263220 MGD263220 MPZ263220 MZV263220 NJR263220 NTN263220 ODJ263220 ONF263220 OXB263220 PGX263220 PQT263220 QAP263220 QKL263220 QUH263220 RED263220 RNZ263220 RXV263220 SHR263220 SRN263220 TBJ263220 TLF263220 TVB263220 UEX263220 UOT263220 UYP263220 VIL263220 VSH263220 WCD263220 WLZ263220 WVV263220 N328756 JJ328756 TF328756 ADB328756 AMX328756 AWT328756 BGP328756 BQL328756 CAH328756 CKD328756 CTZ328756 DDV328756 DNR328756 DXN328756 EHJ328756 ERF328756 FBB328756 FKX328756 FUT328756 GEP328756 GOL328756 GYH328756 HID328756 HRZ328756 IBV328756 ILR328756 IVN328756 JFJ328756 JPF328756 JZB328756 KIX328756 KST328756 LCP328756 LML328756 LWH328756 MGD328756 MPZ328756 MZV328756 NJR328756 NTN328756 ODJ328756 ONF328756 OXB328756 PGX328756 PQT328756 QAP328756 QKL328756 QUH328756 RED328756 RNZ328756 RXV328756 SHR328756 SRN328756 TBJ328756 TLF328756 TVB328756 UEX328756 UOT328756 UYP328756 VIL328756 VSH328756 WCD328756 WLZ328756 WVV328756 N394292 JJ394292 TF394292 ADB394292 AMX394292 AWT394292 BGP394292 BQL394292 CAH394292 CKD394292 CTZ394292 DDV394292 DNR394292 DXN394292 EHJ394292 ERF394292 FBB394292 FKX394292 FUT394292 GEP394292 GOL394292 GYH394292 HID394292 HRZ394292 IBV394292 ILR394292 IVN394292 JFJ394292 JPF394292 JZB394292 KIX394292 KST394292 LCP394292 LML394292 LWH394292 MGD394292 MPZ394292 MZV394292 NJR394292 NTN394292 ODJ394292 ONF394292 OXB394292 PGX394292 PQT394292 QAP394292 QKL394292 QUH394292 RED394292 RNZ394292 RXV394292 SHR394292 SRN394292 TBJ394292 TLF394292 TVB394292 UEX394292 UOT394292 UYP394292 VIL394292 VSH394292 WCD394292 WLZ394292 WVV394292 N459828 JJ459828 TF459828 ADB459828 AMX459828 AWT459828 BGP459828 BQL459828 CAH459828 CKD459828 CTZ459828 DDV459828 DNR459828 DXN459828 EHJ459828 ERF459828 FBB459828 FKX459828 FUT459828 GEP459828 GOL459828 GYH459828 HID459828 HRZ459828 IBV459828 ILR459828 IVN459828 JFJ459828 JPF459828 JZB459828 KIX459828 KST459828 LCP459828 LML459828 LWH459828 MGD459828 MPZ459828 MZV459828 NJR459828 NTN459828 ODJ459828 ONF459828 OXB459828 PGX459828 PQT459828 QAP459828 QKL459828 QUH459828 RED459828 RNZ459828 RXV459828 SHR459828 SRN459828 TBJ459828 TLF459828 TVB459828 UEX459828 UOT459828 UYP459828 VIL459828 VSH459828 WCD459828 WLZ459828 WVV459828 N525364 JJ525364 TF525364 ADB525364 AMX525364 AWT525364 BGP525364 BQL525364 CAH525364 CKD525364 CTZ525364 DDV525364 DNR525364 DXN525364 EHJ525364 ERF525364 FBB525364 FKX525364 FUT525364 GEP525364 GOL525364 GYH525364 HID525364 HRZ525364 IBV525364 ILR525364 IVN525364 JFJ525364 JPF525364 JZB525364 KIX525364 KST525364 LCP525364 LML525364 LWH525364 MGD525364 MPZ525364 MZV525364 NJR525364 NTN525364 ODJ525364 ONF525364 OXB525364 PGX525364 PQT525364 QAP525364 QKL525364 QUH525364 RED525364 RNZ525364 RXV525364 SHR525364 SRN525364 TBJ525364 TLF525364 TVB525364 UEX525364 UOT525364 UYP525364 VIL525364 VSH525364 WCD525364 WLZ525364 WVV525364 N590900 JJ590900 TF590900 ADB590900 AMX590900 AWT590900 BGP590900 BQL590900 CAH590900 CKD590900 CTZ590900 DDV590900 DNR590900 DXN590900 EHJ590900 ERF590900 FBB590900 FKX590900 FUT590900 GEP590900 GOL590900 GYH590900 HID590900 HRZ590900 IBV590900 ILR590900 IVN590900 JFJ590900 JPF590900 JZB590900 KIX590900 KST590900 LCP590900 LML590900 LWH590900 MGD590900 MPZ590900 MZV590900 NJR590900 NTN590900 ODJ590900 ONF590900 OXB590900 PGX590900 PQT590900 QAP590900 QKL590900 QUH590900 RED590900 RNZ590900 RXV590900 SHR590900 SRN590900 TBJ590900 TLF590900 TVB590900 UEX590900 UOT590900 UYP590900 VIL590900 VSH590900 WCD590900 WLZ590900 WVV590900 N656436 JJ656436 TF656436 ADB656436 AMX656436 AWT656436 BGP656436 BQL656436 CAH656436 CKD656436 CTZ656436 DDV656436 DNR656436 DXN656436 EHJ656436 ERF656436 FBB656436 FKX656436 FUT656436 GEP656436 GOL656436 GYH656436 HID656436 HRZ656436 IBV656436 ILR656436 IVN656436 JFJ656436 JPF656436 JZB656436 KIX656436 KST656436 LCP656436 LML656436 LWH656436 MGD656436 MPZ656436 MZV656436 NJR656436 NTN656436 ODJ656436 ONF656436 OXB656436 PGX656436 PQT656436 QAP656436 QKL656436 QUH656436 RED656436 RNZ656436 RXV656436 SHR656436 SRN656436 TBJ656436 TLF656436 TVB656436 UEX656436 UOT656436 UYP656436 VIL656436 VSH656436 WCD656436 WLZ656436 WVV656436 N721972 JJ721972 TF721972 ADB721972 AMX721972 AWT721972 BGP721972 BQL721972 CAH721972 CKD721972 CTZ721972 DDV721972 DNR721972 DXN721972 EHJ721972 ERF721972 FBB721972 FKX721972 FUT721972 GEP721972 GOL721972 GYH721972 HID721972 HRZ721972 IBV721972 ILR721972 IVN721972 JFJ721972 JPF721972 JZB721972 KIX721972 KST721972 LCP721972 LML721972 LWH721972 MGD721972 MPZ721972 MZV721972 NJR721972 NTN721972 ODJ721972 ONF721972 OXB721972 PGX721972 PQT721972 QAP721972 QKL721972 QUH721972 RED721972 RNZ721972 RXV721972 SHR721972 SRN721972 TBJ721972 TLF721972 TVB721972 UEX721972 UOT721972 UYP721972 VIL721972 VSH721972 WCD721972 WLZ721972 WVV721972 N787508 JJ787508 TF787508 ADB787508 AMX787508 AWT787508 BGP787508 BQL787508 CAH787508 CKD787508 CTZ787508 DDV787508 DNR787508 DXN787508 EHJ787508 ERF787508 FBB787508 FKX787508 FUT787508 GEP787508 GOL787508 GYH787508 HID787508 HRZ787508 IBV787508 ILR787508 IVN787508 JFJ787508 JPF787508 JZB787508 KIX787508 KST787508 LCP787508 LML787508 LWH787508 MGD787508 MPZ787508 MZV787508 NJR787508 NTN787508 ODJ787508 ONF787508 OXB787508 PGX787508 PQT787508 QAP787508 QKL787508 QUH787508 RED787508 RNZ787508 RXV787508 SHR787508 SRN787508 TBJ787508 TLF787508 TVB787508 UEX787508 UOT787508 UYP787508 VIL787508 VSH787508 WCD787508 WLZ787508 WVV787508 N853044 JJ853044 TF853044 ADB853044 AMX853044 AWT853044 BGP853044 BQL853044 CAH853044 CKD853044 CTZ853044 DDV853044 DNR853044 DXN853044 EHJ853044 ERF853044 FBB853044 FKX853044 FUT853044 GEP853044 GOL853044 GYH853044 HID853044 HRZ853044 IBV853044 ILR853044 IVN853044 JFJ853044 JPF853044 JZB853044 KIX853044 KST853044 LCP853044 LML853044 LWH853044 MGD853044 MPZ853044 MZV853044 NJR853044 NTN853044 ODJ853044 ONF853044 OXB853044 PGX853044 PQT853044 QAP853044 QKL853044 QUH853044 RED853044 RNZ853044 RXV853044 SHR853044 SRN853044 TBJ853044 TLF853044 TVB853044 UEX853044 UOT853044 UYP853044 VIL853044 VSH853044 WCD853044 WLZ853044 WVV853044 N918580 JJ918580 TF918580 ADB918580 AMX918580 AWT918580 BGP918580 BQL918580 CAH918580 CKD918580 CTZ918580 DDV918580 DNR918580 DXN918580 EHJ918580 ERF918580 FBB918580 FKX918580 FUT918580 GEP918580 GOL918580 GYH918580 HID918580 HRZ918580 IBV918580 ILR918580 IVN918580 JFJ918580 JPF918580 JZB918580 KIX918580 KST918580 LCP918580 LML918580 LWH918580 MGD918580 MPZ918580 MZV918580 NJR918580 NTN918580 ODJ918580 ONF918580 OXB918580 PGX918580 PQT918580 QAP918580 QKL918580 QUH918580 RED918580 RNZ918580 RXV918580 SHR918580 SRN918580 TBJ918580 TLF918580 TVB918580 UEX918580 UOT918580 UYP918580 VIL918580 VSH918580 WCD918580 WLZ918580 WVV918580 N984116 JJ984116 TF984116 ADB984116 AMX984116 AWT984116 BGP984116 BQL984116 CAH984116 CKD984116 CTZ984116 DDV984116 DNR984116 DXN984116 EHJ984116 ERF984116 FBB984116 FKX984116 FUT984116 GEP984116 GOL984116 GYH984116 HID984116 HRZ984116 IBV984116 ILR984116 IVN984116 JFJ984116 JPF984116 JZB984116 KIX984116 KST984116 LCP984116 LML984116 LWH984116 MGD984116 MPZ984116 MZV984116 NJR984116 NTN984116 ODJ984116 ONF984116 OXB984116 PGX984116 PQT984116 QAP984116 QKL984116 QUH984116 RED984116 RNZ984116 RXV984116 SHR984116 SRN984116 TBJ984116 TLF984116 TVB984116 UEX984116 UOT984116 UYP984116 VIL984116 VSH984116 WCD984116 WLZ984116 WVV984116 N1043 JJ1043 TF1043 ADB1043 AMX1043 AWT1043 BGP1043 BQL1043 CAH1043 CKD1043 CTZ1043 DDV1043 DNR1043 DXN1043 EHJ1043 ERF1043 FBB1043 FKX1043 FUT1043 GEP1043 GOL1043 GYH1043 HID1043 HRZ1043 IBV1043 ILR1043 IVN1043 JFJ1043 JPF1043 JZB1043 KIX1043 KST1043 LCP1043 LML1043 LWH1043 MGD1043 MPZ1043 MZV1043 NJR1043 NTN1043 ODJ1043 ONF1043 OXB1043 PGX1043 PQT1043 QAP1043 QKL1043 QUH1043 RED1043 RNZ1043 RXV1043 SHR1043 SRN1043 TBJ1043 TLF1043 TVB1043 UEX1043 UOT1043 UYP1043 VIL1043 VSH1043 WCD1043 WLZ1043 WVV1043 N66579 JJ66579 TF66579 ADB66579 AMX66579 AWT66579 BGP66579 BQL66579 CAH66579 CKD66579 CTZ66579 DDV66579 DNR66579 DXN66579 EHJ66579 ERF66579 FBB66579 FKX66579 FUT66579 GEP66579 GOL66579 GYH66579 HID66579 HRZ66579 IBV66579 ILR66579 IVN66579 JFJ66579 JPF66579 JZB66579 KIX66579 KST66579 LCP66579 LML66579 LWH66579 MGD66579 MPZ66579 MZV66579 NJR66579 NTN66579 ODJ66579 ONF66579 OXB66579 PGX66579 PQT66579 QAP66579 QKL66579 QUH66579 RED66579 RNZ66579 RXV66579 SHR66579 SRN66579 TBJ66579 TLF66579 TVB66579 UEX66579 UOT66579 UYP66579 VIL66579 VSH66579 WCD66579 WLZ66579 WVV66579 N132115 JJ132115 TF132115 ADB132115 AMX132115 AWT132115 BGP132115 BQL132115 CAH132115 CKD132115 CTZ132115 DDV132115 DNR132115 DXN132115 EHJ132115 ERF132115 FBB132115 FKX132115 FUT132115 GEP132115 GOL132115 GYH132115 HID132115 HRZ132115 IBV132115 ILR132115 IVN132115 JFJ132115 JPF132115 JZB132115 KIX132115 KST132115 LCP132115 LML132115 LWH132115 MGD132115 MPZ132115 MZV132115 NJR132115 NTN132115 ODJ132115 ONF132115 OXB132115 PGX132115 PQT132115 QAP132115 QKL132115 QUH132115 RED132115 RNZ132115 RXV132115 SHR132115 SRN132115 TBJ132115 TLF132115 TVB132115 UEX132115 UOT132115 UYP132115 VIL132115 VSH132115 WCD132115 WLZ132115 WVV132115 N197651 JJ197651 TF197651 ADB197651 AMX197651 AWT197651 BGP197651 BQL197651 CAH197651 CKD197651 CTZ197651 DDV197651 DNR197651 DXN197651 EHJ197651 ERF197651 FBB197651 FKX197651 FUT197651 GEP197651 GOL197651 GYH197651 HID197651 HRZ197651 IBV197651 ILR197651 IVN197651 JFJ197651 JPF197651 JZB197651 KIX197651 KST197651 LCP197651 LML197651 LWH197651 MGD197651 MPZ197651 MZV197651 NJR197651 NTN197651 ODJ197651 ONF197651 OXB197651 PGX197651 PQT197651 QAP197651 QKL197651 QUH197651 RED197651 RNZ197651 RXV197651 SHR197651 SRN197651 TBJ197651 TLF197651 TVB197651 UEX197651 UOT197651 UYP197651 VIL197651 VSH197651 WCD197651 WLZ197651 WVV197651 N263187 JJ263187 TF263187 ADB263187 AMX263187 AWT263187 BGP263187 BQL263187 CAH263187 CKD263187 CTZ263187 DDV263187 DNR263187 DXN263187 EHJ263187 ERF263187 FBB263187 FKX263187 FUT263187 GEP263187 GOL263187 GYH263187 HID263187 HRZ263187 IBV263187 ILR263187 IVN263187 JFJ263187 JPF263187 JZB263187 KIX263187 KST263187 LCP263187 LML263187 LWH263187 MGD263187 MPZ263187 MZV263187 NJR263187 NTN263187 ODJ263187 ONF263187 OXB263187 PGX263187 PQT263187 QAP263187 QKL263187 QUH263187 RED263187 RNZ263187 RXV263187 SHR263187 SRN263187 TBJ263187 TLF263187 TVB263187 UEX263187 UOT263187 UYP263187 VIL263187 VSH263187 WCD263187 WLZ263187 WVV263187 N328723 JJ328723 TF328723 ADB328723 AMX328723 AWT328723 BGP328723 BQL328723 CAH328723 CKD328723 CTZ328723 DDV328723 DNR328723 DXN328723 EHJ328723 ERF328723 FBB328723 FKX328723 FUT328723 GEP328723 GOL328723 GYH328723 HID328723 HRZ328723 IBV328723 ILR328723 IVN328723 JFJ328723 JPF328723 JZB328723 KIX328723 KST328723 LCP328723 LML328723 LWH328723 MGD328723 MPZ328723 MZV328723 NJR328723 NTN328723 ODJ328723 ONF328723 OXB328723 PGX328723 PQT328723 QAP328723 QKL328723 QUH328723 RED328723 RNZ328723 RXV328723 SHR328723 SRN328723 TBJ328723 TLF328723 TVB328723 UEX328723 UOT328723 UYP328723 VIL328723 VSH328723 WCD328723 WLZ328723 WVV328723 N394259 JJ394259 TF394259 ADB394259 AMX394259 AWT394259 BGP394259 BQL394259 CAH394259 CKD394259 CTZ394259 DDV394259 DNR394259 DXN394259 EHJ394259 ERF394259 FBB394259 FKX394259 FUT394259 GEP394259 GOL394259 GYH394259 HID394259 HRZ394259 IBV394259 ILR394259 IVN394259 JFJ394259 JPF394259 JZB394259 KIX394259 KST394259 LCP394259 LML394259 LWH394259 MGD394259 MPZ394259 MZV394259 NJR394259 NTN394259 ODJ394259 ONF394259 OXB394259 PGX394259 PQT394259 QAP394259 QKL394259 QUH394259 RED394259 RNZ394259 RXV394259 SHR394259 SRN394259 TBJ394259 TLF394259 TVB394259 UEX394259 UOT394259 UYP394259 VIL394259 VSH394259 WCD394259 WLZ394259 WVV394259 N459795 JJ459795 TF459795 ADB459795 AMX459795 AWT459795 BGP459795 BQL459795 CAH459795 CKD459795 CTZ459795 DDV459795 DNR459795 DXN459795 EHJ459795 ERF459795 FBB459795 FKX459795 FUT459795 GEP459795 GOL459795 GYH459795 HID459795 HRZ459795 IBV459795 ILR459795 IVN459795 JFJ459795 JPF459795 JZB459795 KIX459795 KST459795 LCP459795 LML459795 LWH459795 MGD459795 MPZ459795 MZV459795 NJR459795 NTN459795 ODJ459795 ONF459795 OXB459795 PGX459795 PQT459795 QAP459795 QKL459795 QUH459795 RED459795 RNZ459795 RXV459795 SHR459795 SRN459795 TBJ459795 TLF459795 TVB459795 UEX459795 UOT459795 UYP459795 VIL459795 VSH459795 WCD459795 WLZ459795 WVV459795 N525331 JJ525331 TF525331 ADB525331 AMX525331 AWT525331 BGP525331 BQL525331 CAH525331 CKD525331 CTZ525331 DDV525331 DNR525331 DXN525331 EHJ525331 ERF525331 FBB525331 FKX525331 FUT525331 GEP525331 GOL525331 GYH525331 HID525331 HRZ525331 IBV525331 ILR525331 IVN525331 JFJ525331 JPF525331 JZB525331 KIX525331 KST525331 LCP525331 LML525331 LWH525331 MGD525331 MPZ525331 MZV525331 NJR525331 NTN525331 ODJ525331 ONF525331 OXB525331 PGX525331 PQT525331 QAP525331 QKL525331 QUH525331 RED525331 RNZ525331 RXV525331 SHR525331 SRN525331 TBJ525331 TLF525331 TVB525331 UEX525331 UOT525331 UYP525331 VIL525331 VSH525331 WCD525331 WLZ525331 WVV525331 N590867 JJ590867 TF590867 ADB590867 AMX590867 AWT590867 BGP590867 BQL590867 CAH590867 CKD590867 CTZ590867 DDV590867 DNR590867 DXN590867 EHJ590867 ERF590867 FBB590867 FKX590867 FUT590867 GEP590867 GOL590867 GYH590867 HID590867 HRZ590867 IBV590867 ILR590867 IVN590867 JFJ590867 JPF590867 JZB590867 KIX590867 KST590867 LCP590867 LML590867 LWH590867 MGD590867 MPZ590867 MZV590867 NJR590867 NTN590867 ODJ590867 ONF590867 OXB590867 PGX590867 PQT590867 QAP590867 QKL590867 QUH590867 RED590867 RNZ590867 RXV590867 SHR590867 SRN590867 TBJ590867 TLF590867 TVB590867 UEX590867 UOT590867 UYP590867 VIL590867 VSH590867 WCD590867 WLZ590867 WVV590867 N656403 JJ656403 TF656403 ADB656403 AMX656403 AWT656403 BGP656403 BQL656403 CAH656403 CKD656403 CTZ656403 DDV656403 DNR656403 DXN656403 EHJ656403 ERF656403 FBB656403 FKX656403 FUT656403 GEP656403 GOL656403 GYH656403 HID656403 HRZ656403 IBV656403 ILR656403 IVN656403 JFJ656403 JPF656403 JZB656403 KIX656403 KST656403 LCP656403 LML656403 LWH656403 MGD656403 MPZ656403 MZV656403 NJR656403 NTN656403 ODJ656403 ONF656403 OXB656403 PGX656403 PQT656403 QAP656403 QKL656403 QUH656403 RED656403 RNZ656403 RXV656403 SHR656403 SRN656403 TBJ656403 TLF656403 TVB656403 UEX656403 UOT656403 UYP656403 VIL656403 VSH656403 WCD656403 WLZ656403 WVV656403 N721939 JJ721939 TF721939 ADB721939 AMX721939 AWT721939 BGP721939 BQL721939 CAH721939 CKD721939 CTZ721939 DDV721939 DNR721939 DXN721939 EHJ721939 ERF721939 FBB721939 FKX721939 FUT721939 GEP721939 GOL721939 GYH721939 HID721939 HRZ721939 IBV721939 ILR721939 IVN721939 JFJ721939 JPF721939 JZB721939 KIX721939 KST721939 LCP721939 LML721939 LWH721939 MGD721939 MPZ721939 MZV721939 NJR721939 NTN721939 ODJ721939 ONF721939 OXB721939 PGX721939 PQT721939 QAP721939 QKL721939 QUH721939 RED721939 RNZ721939 RXV721939 SHR721939 SRN721939 TBJ721939 TLF721939 TVB721939 UEX721939 UOT721939 UYP721939 VIL721939 VSH721939 WCD721939 WLZ721939 WVV721939 N787475 JJ787475 TF787475 ADB787475 AMX787475 AWT787475 BGP787475 BQL787475 CAH787475 CKD787475 CTZ787475 DDV787475 DNR787475 DXN787475 EHJ787475 ERF787475 FBB787475 FKX787475 FUT787475 GEP787475 GOL787475 GYH787475 HID787475 HRZ787475 IBV787475 ILR787475 IVN787475 JFJ787475 JPF787475 JZB787475 KIX787475 KST787475 LCP787475 LML787475 LWH787475 MGD787475 MPZ787475 MZV787475 NJR787475 NTN787475 ODJ787475 ONF787475 OXB787475 PGX787475 PQT787475 QAP787475 QKL787475 QUH787475 RED787475 RNZ787475 RXV787475 SHR787475 SRN787475 TBJ787475 TLF787475 TVB787475 UEX787475 UOT787475 UYP787475 VIL787475 VSH787475 WCD787475 WLZ787475 WVV787475 N853011 JJ853011 TF853011 ADB853011 AMX853011 AWT853011 BGP853011 BQL853011 CAH853011 CKD853011 CTZ853011 DDV853011 DNR853011 DXN853011 EHJ853011 ERF853011 FBB853011 FKX853011 FUT853011 GEP853011 GOL853011 GYH853011 HID853011 HRZ853011 IBV853011 ILR853011 IVN853011 JFJ853011 JPF853011 JZB853011 KIX853011 KST853011 LCP853011 LML853011 LWH853011 MGD853011 MPZ853011 MZV853011 NJR853011 NTN853011 ODJ853011 ONF853011 OXB853011 PGX853011 PQT853011 QAP853011 QKL853011 QUH853011 RED853011 RNZ853011 RXV853011 SHR853011 SRN853011 TBJ853011 TLF853011 TVB853011 UEX853011 UOT853011 UYP853011 VIL853011 VSH853011 WCD853011 WLZ853011 WVV853011 N918547 JJ918547 TF918547 ADB918547 AMX918547 AWT918547 BGP918547 BQL918547 CAH918547 CKD918547 CTZ918547 DDV918547 DNR918547 DXN918547 EHJ918547 ERF918547 FBB918547 FKX918547 FUT918547 GEP918547 GOL918547 GYH918547 HID918547 HRZ918547 IBV918547 ILR918547 IVN918547 JFJ918547 JPF918547 JZB918547 KIX918547 KST918547 LCP918547 LML918547 LWH918547 MGD918547 MPZ918547 MZV918547 NJR918547 NTN918547 ODJ918547 ONF918547 OXB918547 PGX918547 PQT918547 QAP918547 QKL918547 QUH918547 RED918547 RNZ918547 RXV918547 SHR918547 SRN918547 TBJ918547 TLF918547 TVB918547 UEX918547 UOT918547 UYP918547 VIL918547 VSH918547 WCD918547 WLZ918547 WVV918547 N984083 JJ984083 TF984083 ADB984083 AMX984083 AWT984083 BGP984083 BQL984083 CAH984083 CKD984083 CTZ984083 DDV984083 DNR984083 DXN984083 EHJ984083 ERF984083 FBB984083 FKX984083 FUT984083 GEP984083 GOL984083 GYH984083 HID984083 HRZ984083 IBV984083 ILR984083 IVN984083 JFJ984083 JPF984083 JZB984083 KIX984083 KST984083 LCP984083 LML984083 LWH984083 MGD984083 MPZ984083 MZV984083 NJR984083 NTN984083 ODJ984083 ONF984083 OXB984083 PGX984083 PQT984083 QAP984083 QKL984083 QUH984083 RED984083 RNZ984083 RXV984083 SHR984083 SRN984083 TBJ984083 TLF984083 TVB984083 UEX984083 UOT984083 UYP984083 VIL984083 VSH984083 WCD984083 WLZ984083 WVV984083 N942 JJ942 TF942 ADB942 AMX942 AWT942 BGP942 BQL942 CAH942 CKD942 CTZ942 DDV942 DNR942 DXN942 EHJ942 ERF942 FBB942 FKX942 FUT942 GEP942 GOL942 GYH942 HID942 HRZ942 IBV942 ILR942 IVN942 JFJ942 JPF942 JZB942 KIX942 KST942 LCP942 LML942 LWH942 MGD942 MPZ942 MZV942 NJR942 NTN942 ODJ942 ONF942 OXB942 PGX942 PQT942 QAP942 QKL942 QUH942 RED942 RNZ942 RXV942 SHR942 SRN942 TBJ942 TLF942 TVB942 UEX942 UOT942 UYP942 VIL942 VSH942 WCD942 WLZ942 WVV942 N66478 JJ66478 TF66478 ADB66478 AMX66478 AWT66478 BGP66478 BQL66478 CAH66478 CKD66478 CTZ66478 DDV66478 DNR66478 DXN66478 EHJ66478 ERF66478 FBB66478 FKX66478 FUT66478 GEP66478 GOL66478 GYH66478 HID66478 HRZ66478 IBV66478 ILR66478 IVN66478 JFJ66478 JPF66478 JZB66478 KIX66478 KST66478 LCP66478 LML66478 LWH66478 MGD66478 MPZ66478 MZV66478 NJR66478 NTN66478 ODJ66478 ONF66478 OXB66478 PGX66478 PQT66478 QAP66478 QKL66478 QUH66478 RED66478 RNZ66478 RXV66478 SHR66478 SRN66478 TBJ66478 TLF66478 TVB66478 UEX66478 UOT66478 UYP66478 VIL66478 VSH66478 WCD66478 WLZ66478 WVV66478 N132014 JJ132014 TF132014 ADB132014 AMX132014 AWT132014 BGP132014 BQL132014 CAH132014 CKD132014 CTZ132014 DDV132014 DNR132014 DXN132014 EHJ132014 ERF132014 FBB132014 FKX132014 FUT132014 GEP132014 GOL132014 GYH132014 HID132014 HRZ132014 IBV132014 ILR132014 IVN132014 JFJ132014 JPF132014 JZB132014 KIX132014 KST132014 LCP132014 LML132014 LWH132014 MGD132014 MPZ132014 MZV132014 NJR132014 NTN132014 ODJ132014 ONF132014 OXB132014 PGX132014 PQT132014 QAP132014 QKL132014 QUH132014 RED132014 RNZ132014 RXV132014 SHR132014 SRN132014 TBJ132014 TLF132014 TVB132014 UEX132014 UOT132014 UYP132014 VIL132014 VSH132014 WCD132014 WLZ132014 WVV132014 N197550 JJ197550 TF197550 ADB197550 AMX197550 AWT197550 BGP197550 BQL197550 CAH197550 CKD197550 CTZ197550 DDV197550 DNR197550 DXN197550 EHJ197550 ERF197550 FBB197550 FKX197550 FUT197550 GEP197550 GOL197550 GYH197550 HID197550 HRZ197550 IBV197550 ILR197550 IVN197550 JFJ197550 JPF197550 JZB197550 KIX197550 KST197550 LCP197550 LML197550 LWH197550 MGD197550 MPZ197550 MZV197550 NJR197550 NTN197550 ODJ197550 ONF197550 OXB197550 PGX197550 PQT197550 QAP197550 QKL197550 QUH197550 RED197550 RNZ197550 RXV197550 SHR197550 SRN197550 TBJ197550 TLF197550 TVB197550 UEX197550 UOT197550 UYP197550 VIL197550 VSH197550 WCD197550 WLZ197550 WVV197550 N263086 JJ263086 TF263086 ADB263086 AMX263086 AWT263086 BGP263086 BQL263086 CAH263086 CKD263086 CTZ263086 DDV263086 DNR263086 DXN263086 EHJ263086 ERF263086 FBB263086 FKX263086 FUT263086 GEP263086 GOL263086 GYH263086 HID263086 HRZ263086 IBV263086 ILR263086 IVN263086 JFJ263086 JPF263086 JZB263086 KIX263086 KST263086 LCP263086 LML263086 LWH263086 MGD263086 MPZ263086 MZV263086 NJR263086 NTN263086 ODJ263086 ONF263086 OXB263086 PGX263086 PQT263086 QAP263086 QKL263086 QUH263086 RED263086 RNZ263086 RXV263086 SHR263086 SRN263086 TBJ263086 TLF263086 TVB263086 UEX263086 UOT263086 UYP263086 VIL263086 VSH263086 WCD263086 WLZ263086 WVV263086 N328622 JJ328622 TF328622 ADB328622 AMX328622 AWT328622 BGP328622 BQL328622 CAH328622 CKD328622 CTZ328622 DDV328622 DNR328622 DXN328622 EHJ328622 ERF328622 FBB328622 FKX328622 FUT328622 GEP328622 GOL328622 GYH328622 HID328622 HRZ328622 IBV328622 ILR328622 IVN328622 JFJ328622 JPF328622 JZB328622 KIX328622 KST328622 LCP328622 LML328622 LWH328622 MGD328622 MPZ328622 MZV328622 NJR328622 NTN328622 ODJ328622 ONF328622 OXB328622 PGX328622 PQT328622 QAP328622 QKL328622 QUH328622 RED328622 RNZ328622 RXV328622 SHR328622 SRN328622 TBJ328622 TLF328622 TVB328622 UEX328622 UOT328622 UYP328622 VIL328622 VSH328622 WCD328622 WLZ328622 WVV328622 N394158 JJ394158 TF394158 ADB394158 AMX394158 AWT394158 BGP394158 BQL394158 CAH394158 CKD394158 CTZ394158 DDV394158 DNR394158 DXN394158 EHJ394158 ERF394158 FBB394158 FKX394158 FUT394158 GEP394158 GOL394158 GYH394158 HID394158 HRZ394158 IBV394158 ILR394158 IVN394158 JFJ394158 JPF394158 JZB394158 KIX394158 KST394158 LCP394158 LML394158 LWH394158 MGD394158 MPZ394158 MZV394158 NJR394158 NTN394158 ODJ394158 ONF394158 OXB394158 PGX394158 PQT394158 QAP394158 QKL394158 QUH394158 RED394158 RNZ394158 RXV394158 SHR394158 SRN394158 TBJ394158 TLF394158 TVB394158 UEX394158 UOT394158 UYP394158 VIL394158 VSH394158 WCD394158 WLZ394158 WVV394158 N459694 JJ459694 TF459694 ADB459694 AMX459694 AWT459694 BGP459694 BQL459694 CAH459694 CKD459694 CTZ459694 DDV459694 DNR459694 DXN459694 EHJ459694 ERF459694 FBB459694 FKX459694 FUT459694 GEP459694 GOL459694 GYH459694 HID459694 HRZ459694 IBV459694 ILR459694 IVN459694 JFJ459694 JPF459694 JZB459694 KIX459694 KST459694 LCP459694 LML459694 LWH459694 MGD459694 MPZ459694 MZV459694 NJR459694 NTN459694 ODJ459694 ONF459694 OXB459694 PGX459694 PQT459694 QAP459694 QKL459694 QUH459694 RED459694 RNZ459694 RXV459694 SHR459694 SRN459694 TBJ459694 TLF459694 TVB459694 UEX459694 UOT459694 UYP459694 VIL459694 VSH459694 WCD459694 WLZ459694 WVV459694 N525230 JJ525230 TF525230 ADB525230 AMX525230 AWT525230 BGP525230 BQL525230 CAH525230 CKD525230 CTZ525230 DDV525230 DNR525230 DXN525230 EHJ525230 ERF525230 FBB525230 FKX525230 FUT525230 GEP525230 GOL525230 GYH525230 HID525230 HRZ525230 IBV525230 ILR525230 IVN525230 JFJ525230 JPF525230 JZB525230 KIX525230 KST525230 LCP525230 LML525230 LWH525230 MGD525230 MPZ525230 MZV525230 NJR525230 NTN525230 ODJ525230 ONF525230 OXB525230 PGX525230 PQT525230 QAP525230 QKL525230 QUH525230 RED525230 RNZ525230 RXV525230 SHR525230 SRN525230 TBJ525230 TLF525230 TVB525230 UEX525230 UOT525230 UYP525230 VIL525230 VSH525230 WCD525230 WLZ525230 WVV525230 N590766 JJ590766 TF590766 ADB590766 AMX590766 AWT590766 BGP590766 BQL590766 CAH590766 CKD590766 CTZ590766 DDV590766 DNR590766 DXN590766 EHJ590766 ERF590766 FBB590766 FKX590766 FUT590766 GEP590766 GOL590766 GYH590766 HID590766 HRZ590766 IBV590766 ILR590766 IVN590766 JFJ590766 JPF590766 JZB590766 KIX590766 KST590766 LCP590766 LML590766 LWH590766 MGD590766 MPZ590766 MZV590766 NJR590766 NTN590766 ODJ590766 ONF590766 OXB590766 PGX590766 PQT590766 QAP590766 QKL590766 QUH590766 RED590766 RNZ590766 RXV590766 SHR590766 SRN590766 TBJ590766 TLF590766 TVB590766 UEX590766 UOT590766 UYP590766 VIL590766 VSH590766 WCD590766 WLZ590766 WVV590766 N656302 JJ656302 TF656302 ADB656302 AMX656302 AWT656302 BGP656302 BQL656302 CAH656302 CKD656302 CTZ656302 DDV656302 DNR656302 DXN656302 EHJ656302 ERF656302 FBB656302 FKX656302 FUT656302 GEP656302 GOL656302 GYH656302 HID656302 HRZ656302 IBV656302 ILR656302 IVN656302 JFJ656302 JPF656302 JZB656302 KIX656302 KST656302 LCP656302 LML656302 LWH656302 MGD656302 MPZ656302 MZV656302 NJR656302 NTN656302 ODJ656302 ONF656302 OXB656302 PGX656302 PQT656302 QAP656302 QKL656302 QUH656302 RED656302 RNZ656302 RXV656302 SHR656302 SRN656302 TBJ656302 TLF656302 TVB656302 UEX656302 UOT656302 UYP656302 VIL656302 VSH656302 WCD656302 WLZ656302 WVV656302 N721838 JJ721838 TF721838 ADB721838 AMX721838 AWT721838 BGP721838 BQL721838 CAH721838 CKD721838 CTZ721838 DDV721838 DNR721838 DXN721838 EHJ721838 ERF721838 FBB721838 FKX721838 FUT721838 GEP721838 GOL721838 GYH721838 HID721838 HRZ721838 IBV721838 ILR721838 IVN721838 JFJ721838 JPF721838 JZB721838 KIX721838 KST721838 LCP721838 LML721838 LWH721838 MGD721838 MPZ721838 MZV721838 NJR721838 NTN721838 ODJ721838 ONF721838 OXB721838 PGX721838 PQT721838 QAP721838 QKL721838 QUH721838 RED721838 RNZ721838 RXV721838 SHR721838 SRN721838 TBJ721838 TLF721838 TVB721838 UEX721838 UOT721838 UYP721838 VIL721838 VSH721838 WCD721838 WLZ721838 WVV721838 N787374 JJ787374 TF787374 ADB787374 AMX787374 AWT787374 BGP787374 BQL787374 CAH787374 CKD787374 CTZ787374 DDV787374 DNR787374 DXN787374 EHJ787374 ERF787374 FBB787374 FKX787374 FUT787374 GEP787374 GOL787374 GYH787374 HID787374 HRZ787374 IBV787374 ILR787374 IVN787374 JFJ787374 JPF787374 JZB787374 KIX787374 KST787374 LCP787374 LML787374 LWH787374 MGD787374 MPZ787374 MZV787374 NJR787374 NTN787374 ODJ787374 ONF787374 OXB787374 PGX787374 PQT787374 QAP787374 QKL787374 QUH787374 RED787374 RNZ787374 RXV787374 SHR787374 SRN787374 TBJ787374 TLF787374 TVB787374 UEX787374 UOT787374 UYP787374 VIL787374 VSH787374 WCD787374 WLZ787374 WVV787374 N852910 JJ852910 TF852910 ADB852910 AMX852910 AWT852910 BGP852910 BQL852910 CAH852910 CKD852910 CTZ852910 DDV852910 DNR852910 DXN852910 EHJ852910 ERF852910 FBB852910 FKX852910 FUT852910 GEP852910 GOL852910 GYH852910 HID852910 HRZ852910 IBV852910 ILR852910 IVN852910 JFJ852910 JPF852910 JZB852910 KIX852910 KST852910 LCP852910 LML852910 LWH852910 MGD852910 MPZ852910 MZV852910 NJR852910 NTN852910 ODJ852910 ONF852910 OXB852910 PGX852910 PQT852910 QAP852910 QKL852910 QUH852910 RED852910 RNZ852910 RXV852910 SHR852910 SRN852910 TBJ852910 TLF852910 TVB852910 UEX852910 UOT852910 UYP852910 VIL852910 VSH852910 WCD852910 WLZ852910 WVV852910 N918446 JJ918446 TF918446 ADB918446 AMX918446 AWT918446 BGP918446 BQL918446 CAH918446 CKD918446 CTZ918446 DDV918446 DNR918446 DXN918446 EHJ918446 ERF918446 FBB918446 FKX918446 FUT918446 GEP918446 GOL918446 GYH918446 HID918446 HRZ918446 IBV918446 ILR918446 IVN918446 JFJ918446 JPF918446 JZB918446 KIX918446 KST918446 LCP918446 LML918446 LWH918446 MGD918446 MPZ918446 MZV918446 NJR918446 NTN918446 ODJ918446 ONF918446 OXB918446 PGX918446 PQT918446 QAP918446 QKL918446 QUH918446 RED918446 RNZ918446 RXV918446 SHR918446 SRN918446 TBJ918446 TLF918446 TVB918446 UEX918446 UOT918446 UYP918446 VIL918446 VSH918446 WCD918446 WLZ918446 WVV918446 N983982 JJ983982 TF983982 ADB983982 AMX983982 AWT983982 BGP983982 BQL983982 CAH983982 CKD983982 CTZ983982 DDV983982 DNR983982 DXN983982 EHJ983982 ERF983982 FBB983982 FKX983982 FUT983982 GEP983982 GOL983982 GYH983982 HID983982 HRZ983982 IBV983982 ILR983982 IVN983982 JFJ983982 JPF983982 JZB983982 KIX983982 KST983982 LCP983982 LML983982 LWH983982 MGD983982 MPZ983982 MZV983982 NJR983982 NTN983982 ODJ983982 ONF983982 OXB983982 PGX983982 PQT983982 QAP983982 QKL983982 QUH983982 RED983982 RNZ983982 RXV983982 SHR983982 SRN983982 TBJ983982 TLF983982 TVB983982 UEX983982 UOT983982 UYP983982 VIL983982 VSH983982 WCD983982 WLZ983982 WVV983982 N897 JJ897 TF897 ADB897 AMX897 AWT897 BGP897 BQL897 CAH897 CKD897 CTZ897 DDV897 DNR897 DXN897 EHJ897 ERF897 FBB897 FKX897 FUT897 GEP897 GOL897 GYH897 HID897 HRZ897 IBV897 ILR897 IVN897 JFJ897 JPF897 JZB897 KIX897 KST897 LCP897 LML897 LWH897 MGD897 MPZ897 MZV897 NJR897 NTN897 ODJ897 ONF897 OXB897 PGX897 PQT897 QAP897 QKL897 QUH897 RED897 RNZ897 RXV897 SHR897 SRN897 TBJ897 TLF897 TVB897 UEX897 UOT897 UYP897 VIL897 VSH897 WCD897 WLZ897 WVV897 N66433 JJ66433 TF66433 ADB66433 AMX66433 AWT66433 BGP66433 BQL66433 CAH66433 CKD66433 CTZ66433 DDV66433 DNR66433 DXN66433 EHJ66433 ERF66433 FBB66433 FKX66433 FUT66433 GEP66433 GOL66433 GYH66433 HID66433 HRZ66433 IBV66433 ILR66433 IVN66433 JFJ66433 JPF66433 JZB66433 KIX66433 KST66433 LCP66433 LML66433 LWH66433 MGD66433 MPZ66433 MZV66433 NJR66433 NTN66433 ODJ66433 ONF66433 OXB66433 PGX66433 PQT66433 QAP66433 QKL66433 QUH66433 RED66433 RNZ66433 RXV66433 SHR66433 SRN66433 TBJ66433 TLF66433 TVB66433 UEX66433 UOT66433 UYP66433 VIL66433 VSH66433 WCD66433 WLZ66433 WVV66433 N131969 JJ131969 TF131969 ADB131969 AMX131969 AWT131969 BGP131969 BQL131969 CAH131969 CKD131969 CTZ131969 DDV131969 DNR131969 DXN131969 EHJ131969 ERF131969 FBB131969 FKX131969 FUT131969 GEP131969 GOL131969 GYH131969 HID131969 HRZ131969 IBV131969 ILR131969 IVN131969 JFJ131969 JPF131969 JZB131969 KIX131969 KST131969 LCP131969 LML131969 LWH131969 MGD131969 MPZ131969 MZV131969 NJR131969 NTN131969 ODJ131969 ONF131969 OXB131969 PGX131969 PQT131969 QAP131969 QKL131969 QUH131969 RED131969 RNZ131969 RXV131969 SHR131969 SRN131969 TBJ131969 TLF131969 TVB131969 UEX131969 UOT131969 UYP131969 VIL131969 VSH131969 WCD131969 WLZ131969 WVV131969 N197505 JJ197505 TF197505 ADB197505 AMX197505 AWT197505 BGP197505 BQL197505 CAH197505 CKD197505 CTZ197505 DDV197505 DNR197505 DXN197505 EHJ197505 ERF197505 FBB197505 FKX197505 FUT197505 GEP197505 GOL197505 GYH197505 HID197505 HRZ197505 IBV197505 ILR197505 IVN197505 JFJ197505 JPF197505 JZB197505 KIX197505 KST197505 LCP197505 LML197505 LWH197505 MGD197505 MPZ197505 MZV197505 NJR197505 NTN197505 ODJ197505 ONF197505 OXB197505 PGX197505 PQT197505 QAP197505 QKL197505 QUH197505 RED197505 RNZ197505 RXV197505 SHR197505 SRN197505 TBJ197505 TLF197505 TVB197505 UEX197505 UOT197505 UYP197505 VIL197505 VSH197505 WCD197505 WLZ197505 WVV197505 N263041 JJ263041 TF263041 ADB263041 AMX263041 AWT263041 BGP263041 BQL263041 CAH263041 CKD263041 CTZ263041 DDV263041 DNR263041 DXN263041 EHJ263041 ERF263041 FBB263041 FKX263041 FUT263041 GEP263041 GOL263041 GYH263041 HID263041 HRZ263041 IBV263041 ILR263041 IVN263041 JFJ263041 JPF263041 JZB263041 KIX263041 KST263041 LCP263041 LML263041 LWH263041 MGD263041 MPZ263041 MZV263041 NJR263041 NTN263041 ODJ263041 ONF263041 OXB263041 PGX263041 PQT263041 QAP263041 QKL263041 QUH263041 RED263041 RNZ263041 RXV263041 SHR263041 SRN263041 TBJ263041 TLF263041 TVB263041 UEX263041 UOT263041 UYP263041 VIL263041 VSH263041 WCD263041 WLZ263041 WVV263041 N328577 JJ328577 TF328577 ADB328577 AMX328577 AWT328577 BGP328577 BQL328577 CAH328577 CKD328577 CTZ328577 DDV328577 DNR328577 DXN328577 EHJ328577 ERF328577 FBB328577 FKX328577 FUT328577 GEP328577 GOL328577 GYH328577 HID328577 HRZ328577 IBV328577 ILR328577 IVN328577 JFJ328577 JPF328577 JZB328577 KIX328577 KST328577 LCP328577 LML328577 LWH328577 MGD328577 MPZ328577 MZV328577 NJR328577 NTN328577 ODJ328577 ONF328577 OXB328577 PGX328577 PQT328577 QAP328577 QKL328577 QUH328577 RED328577 RNZ328577 RXV328577 SHR328577 SRN328577 TBJ328577 TLF328577 TVB328577 UEX328577 UOT328577 UYP328577 VIL328577 VSH328577 WCD328577 WLZ328577 WVV328577 N394113 JJ394113 TF394113 ADB394113 AMX394113 AWT394113 BGP394113 BQL394113 CAH394113 CKD394113 CTZ394113 DDV394113 DNR394113 DXN394113 EHJ394113 ERF394113 FBB394113 FKX394113 FUT394113 GEP394113 GOL394113 GYH394113 HID394113 HRZ394113 IBV394113 ILR394113 IVN394113 JFJ394113 JPF394113 JZB394113 KIX394113 KST394113 LCP394113 LML394113 LWH394113 MGD394113 MPZ394113 MZV394113 NJR394113 NTN394113 ODJ394113 ONF394113 OXB394113 PGX394113 PQT394113 QAP394113 QKL394113 QUH394113 RED394113 RNZ394113 RXV394113 SHR394113 SRN394113 TBJ394113 TLF394113 TVB394113 UEX394113 UOT394113 UYP394113 VIL394113 VSH394113 WCD394113 WLZ394113 WVV394113 N459649 JJ459649 TF459649 ADB459649 AMX459649 AWT459649 BGP459649 BQL459649 CAH459649 CKD459649 CTZ459649 DDV459649 DNR459649 DXN459649 EHJ459649 ERF459649 FBB459649 FKX459649 FUT459649 GEP459649 GOL459649 GYH459649 HID459649 HRZ459649 IBV459649 ILR459649 IVN459649 JFJ459649 JPF459649 JZB459649 KIX459649 KST459649 LCP459649 LML459649 LWH459649 MGD459649 MPZ459649 MZV459649 NJR459649 NTN459649 ODJ459649 ONF459649 OXB459649 PGX459649 PQT459649 QAP459649 QKL459649 QUH459649 RED459649 RNZ459649 RXV459649 SHR459649 SRN459649 TBJ459649 TLF459649 TVB459649 UEX459649 UOT459649 UYP459649 VIL459649 VSH459649 WCD459649 WLZ459649 WVV459649 N525185 JJ525185 TF525185 ADB525185 AMX525185 AWT525185 BGP525185 BQL525185 CAH525185 CKD525185 CTZ525185 DDV525185 DNR525185 DXN525185 EHJ525185 ERF525185 FBB525185 FKX525185 FUT525185 GEP525185 GOL525185 GYH525185 HID525185 HRZ525185 IBV525185 ILR525185 IVN525185 JFJ525185 JPF525185 JZB525185 KIX525185 KST525185 LCP525185 LML525185 LWH525185 MGD525185 MPZ525185 MZV525185 NJR525185 NTN525185 ODJ525185 ONF525185 OXB525185 PGX525185 PQT525185 QAP525185 QKL525185 QUH525185 RED525185 RNZ525185 RXV525185 SHR525185 SRN525185 TBJ525185 TLF525185 TVB525185 UEX525185 UOT525185 UYP525185 VIL525185 VSH525185 WCD525185 WLZ525185 WVV525185 N590721 JJ590721 TF590721 ADB590721 AMX590721 AWT590721 BGP590721 BQL590721 CAH590721 CKD590721 CTZ590721 DDV590721 DNR590721 DXN590721 EHJ590721 ERF590721 FBB590721 FKX590721 FUT590721 GEP590721 GOL590721 GYH590721 HID590721 HRZ590721 IBV590721 ILR590721 IVN590721 JFJ590721 JPF590721 JZB590721 KIX590721 KST590721 LCP590721 LML590721 LWH590721 MGD590721 MPZ590721 MZV590721 NJR590721 NTN590721 ODJ590721 ONF590721 OXB590721 PGX590721 PQT590721 QAP590721 QKL590721 QUH590721 RED590721 RNZ590721 RXV590721 SHR590721 SRN590721 TBJ590721 TLF590721 TVB590721 UEX590721 UOT590721 UYP590721 VIL590721 VSH590721 WCD590721 WLZ590721 WVV590721 N656257 JJ656257 TF656257 ADB656257 AMX656257 AWT656257 BGP656257 BQL656257 CAH656257 CKD656257 CTZ656257 DDV656257 DNR656257 DXN656257 EHJ656257 ERF656257 FBB656257 FKX656257 FUT656257 GEP656257 GOL656257 GYH656257 HID656257 HRZ656257 IBV656257 ILR656257 IVN656257 JFJ656257 JPF656257 JZB656257 KIX656257 KST656257 LCP656257 LML656257 LWH656257 MGD656257 MPZ656257 MZV656257 NJR656257 NTN656257 ODJ656257 ONF656257 OXB656257 PGX656257 PQT656257 QAP656257 QKL656257 QUH656257 RED656257 RNZ656257 RXV656257 SHR656257 SRN656257 TBJ656257 TLF656257 TVB656257 UEX656257 UOT656257 UYP656257 VIL656257 VSH656257 WCD656257 WLZ656257 WVV656257 N721793 JJ721793 TF721793 ADB721793 AMX721793 AWT721793 BGP721793 BQL721793 CAH721793 CKD721793 CTZ721793 DDV721793 DNR721793 DXN721793 EHJ721793 ERF721793 FBB721793 FKX721793 FUT721793 GEP721793 GOL721793 GYH721793 HID721793 HRZ721793 IBV721793 ILR721793 IVN721793 JFJ721793 JPF721793 JZB721793 KIX721793 KST721793 LCP721793 LML721793 LWH721793 MGD721793 MPZ721793 MZV721793 NJR721793 NTN721793 ODJ721793 ONF721793 OXB721793 PGX721793 PQT721793 QAP721793 QKL721793 QUH721793 RED721793 RNZ721793 RXV721793 SHR721793 SRN721793 TBJ721793 TLF721793 TVB721793 UEX721793 UOT721793 UYP721793 VIL721793 VSH721793 WCD721793 WLZ721793 WVV721793 N787329 JJ787329 TF787329 ADB787329 AMX787329 AWT787329 BGP787329 BQL787329 CAH787329 CKD787329 CTZ787329 DDV787329 DNR787329 DXN787329 EHJ787329 ERF787329 FBB787329 FKX787329 FUT787329 GEP787329 GOL787329 GYH787329 HID787329 HRZ787329 IBV787329 ILR787329 IVN787329 JFJ787329 JPF787329 JZB787329 KIX787329 KST787329 LCP787329 LML787329 LWH787329 MGD787329 MPZ787329 MZV787329 NJR787329 NTN787329 ODJ787329 ONF787329 OXB787329 PGX787329 PQT787329 QAP787329 QKL787329 QUH787329 RED787329 RNZ787329 RXV787329 SHR787329 SRN787329 TBJ787329 TLF787329 TVB787329 UEX787329 UOT787329 UYP787329 VIL787329 VSH787329 WCD787329 WLZ787329 WVV787329 N852865 JJ852865 TF852865 ADB852865 AMX852865 AWT852865 BGP852865 BQL852865 CAH852865 CKD852865 CTZ852865 DDV852865 DNR852865 DXN852865 EHJ852865 ERF852865 FBB852865 FKX852865 FUT852865 GEP852865 GOL852865 GYH852865 HID852865 HRZ852865 IBV852865 ILR852865 IVN852865 JFJ852865 JPF852865 JZB852865 KIX852865 KST852865 LCP852865 LML852865 LWH852865 MGD852865 MPZ852865 MZV852865 NJR852865 NTN852865 ODJ852865 ONF852865 OXB852865 PGX852865 PQT852865 QAP852865 QKL852865 QUH852865 RED852865 RNZ852865 RXV852865 SHR852865 SRN852865 TBJ852865 TLF852865 TVB852865 UEX852865 UOT852865 UYP852865 VIL852865 VSH852865 WCD852865 WLZ852865 WVV852865 N918401 JJ918401 TF918401 ADB918401 AMX918401 AWT918401 BGP918401 BQL918401 CAH918401 CKD918401 CTZ918401 DDV918401 DNR918401 DXN918401 EHJ918401 ERF918401 FBB918401 FKX918401 FUT918401 GEP918401 GOL918401 GYH918401 HID918401 HRZ918401 IBV918401 ILR918401 IVN918401 JFJ918401 JPF918401 JZB918401 KIX918401 KST918401 LCP918401 LML918401 LWH918401 MGD918401 MPZ918401 MZV918401 NJR918401 NTN918401 ODJ918401 ONF918401 OXB918401 PGX918401 PQT918401 QAP918401 QKL918401 QUH918401 RED918401 RNZ918401 RXV918401 SHR918401 SRN918401 TBJ918401 TLF918401 TVB918401 UEX918401 UOT918401 UYP918401 VIL918401 VSH918401 WCD918401 WLZ918401 WVV918401 N983937 JJ983937 TF983937 ADB983937 AMX983937 AWT983937 BGP983937 BQL983937 CAH983937 CKD983937 CTZ983937 DDV983937 DNR983937 DXN983937 EHJ983937 ERF983937 FBB983937 FKX983937 FUT983937 GEP983937 GOL983937 GYH983937 HID983937 HRZ983937 IBV983937 ILR983937 IVN983937 JFJ983937 JPF983937 JZB983937 KIX983937 KST983937 LCP983937 LML983937 LWH983937 MGD983937 MPZ983937 MZV983937 NJR983937 NTN983937 ODJ983937 ONF983937 OXB983937 PGX983937 PQT983937 QAP983937 QKL983937 QUH983937 RED983937 RNZ983937 RXV983937 SHR983937 SRN983937 TBJ983937 TLF983937 TVB983937 UEX983937 UOT983937 UYP983937 VIL983937 VSH983937 WCD983937 WLZ983937 WVV983937 K1882:L1882 JG1882:JH1882 TC1882:TD1882 ACY1882:ACZ1882 AMU1882:AMV1882 AWQ1882:AWR1882 BGM1882:BGN1882 BQI1882:BQJ1882 CAE1882:CAF1882 CKA1882:CKB1882 CTW1882:CTX1882 DDS1882:DDT1882 DNO1882:DNP1882 DXK1882:DXL1882 EHG1882:EHH1882 ERC1882:ERD1882 FAY1882:FAZ1882 FKU1882:FKV1882 FUQ1882:FUR1882 GEM1882:GEN1882 GOI1882:GOJ1882 GYE1882:GYF1882 HIA1882:HIB1882 HRW1882:HRX1882 IBS1882:IBT1882 ILO1882:ILP1882 IVK1882:IVL1882 JFG1882:JFH1882 JPC1882:JPD1882 JYY1882:JYZ1882 KIU1882:KIV1882 KSQ1882:KSR1882 LCM1882:LCN1882 LMI1882:LMJ1882 LWE1882:LWF1882 MGA1882:MGB1882 MPW1882:MPX1882 MZS1882:MZT1882 NJO1882:NJP1882 NTK1882:NTL1882 ODG1882:ODH1882 ONC1882:OND1882 OWY1882:OWZ1882 PGU1882:PGV1882 PQQ1882:PQR1882 QAM1882:QAN1882 QKI1882:QKJ1882 QUE1882:QUF1882 REA1882:REB1882 RNW1882:RNX1882 RXS1882:RXT1882 SHO1882:SHP1882 SRK1882:SRL1882 TBG1882:TBH1882 TLC1882:TLD1882 TUY1882:TUZ1882 UEU1882:UEV1882 UOQ1882:UOR1882 UYM1882:UYN1882 VII1882:VIJ1882 VSE1882:VSF1882 WCA1882:WCB1882 WLW1882:WLX1882 WVS1882:WVT1882 K67418:L67418 JG67418:JH67418 TC67418:TD67418 ACY67418:ACZ67418 AMU67418:AMV67418 AWQ67418:AWR67418 BGM67418:BGN67418 BQI67418:BQJ67418 CAE67418:CAF67418 CKA67418:CKB67418 CTW67418:CTX67418 DDS67418:DDT67418 DNO67418:DNP67418 DXK67418:DXL67418 EHG67418:EHH67418 ERC67418:ERD67418 FAY67418:FAZ67418 FKU67418:FKV67418 FUQ67418:FUR67418 GEM67418:GEN67418 GOI67418:GOJ67418 GYE67418:GYF67418 HIA67418:HIB67418 HRW67418:HRX67418 IBS67418:IBT67418 ILO67418:ILP67418 IVK67418:IVL67418 JFG67418:JFH67418 JPC67418:JPD67418 JYY67418:JYZ67418 KIU67418:KIV67418 KSQ67418:KSR67418 LCM67418:LCN67418 LMI67418:LMJ67418 LWE67418:LWF67418 MGA67418:MGB67418 MPW67418:MPX67418 MZS67418:MZT67418 NJO67418:NJP67418 NTK67418:NTL67418 ODG67418:ODH67418 ONC67418:OND67418 OWY67418:OWZ67418 PGU67418:PGV67418 PQQ67418:PQR67418 QAM67418:QAN67418 QKI67418:QKJ67418 QUE67418:QUF67418 REA67418:REB67418 RNW67418:RNX67418 RXS67418:RXT67418 SHO67418:SHP67418 SRK67418:SRL67418 TBG67418:TBH67418 TLC67418:TLD67418 TUY67418:TUZ67418 UEU67418:UEV67418 UOQ67418:UOR67418 UYM67418:UYN67418 VII67418:VIJ67418 VSE67418:VSF67418 WCA67418:WCB67418 WLW67418:WLX67418 WVS67418:WVT67418 K132954:L132954 JG132954:JH132954 TC132954:TD132954 ACY132954:ACZ132954 AMU132954:AMV132954 AWQ132954:AWR132954 BGM132954:BGN132954 BQI132954:BQJ132954 CAE132954:CAF132954 CKA132954:CKB132954 CTW132954:CTX132954 DDS132954:DDT132954 DNO132954:DNP132954 DXK132954:DXL132954 EHG132954:EHH132954 ERC132954:ERD132954 FAY132954:FAZ132954 FKU132954:FKV132954 FUQ132954:FUR132954 GEM132954:GEN132954 GOI132954:GOJ132954 GYE132954:GYF132954 HIA132954:HIB132954 HRW132954:HRX132954 IBS132954:IBT132954 ILO132954:ILP132954 IVK132954:IVL132954 JFG132954:JFH132954 JPC132954:JPD132954 JYY132954:JYZ132954 KIU132954:KIV132954 KSQ132954:KSR132954 LCM132954:LCN132954 LMI132954:LMJ132954 LWE132954:LWF132954 MGA132954:MGB132954 MPW132954:MPX132954 MZS132954:MZT132954 NJO132954:NJP132954 NTK132954:NTL132954 ODG132954:ODH132954 ONC132954:OND132954 OWY132954:OWZ132954 PGU132954:PGV132954 PQQ132954:PQR132954 QAM132954:QAN132954 QKI132954:QKJ132954 QUE132954:QUF132954 REA132954:REB132954 RNW132954:RNX132954 RXS132954:RXT132954 SHO132954:SHP132954 SRK132954:SRL132954 TBG132954:TBH132954 TLC132954:TLD132954 TUY132954:TUZ132954 UEU132954:UEV132954 UOQ132954:UOR132954 UYM132954:UYN132954 VII132954:VIJ132954 VSE132954:VSF132954 WCA132954:WCB132954 WLW132954:WLX132954 WVS132954:WVT132954 K198490:L198490 JG198490:JH198490 TC198490:TD198490 ACY198490:ACZ198490 AMU198490:AMV198490 AWQ198490:AWR198490 BGM198490:BGN198490 BQI198490:BQJ198490 CAE198490:CAF198490 CKA198490:CKB198490 CTW198490:CTX198490 DDS198490:DDT198490 DNO198490:DNP198490 DXK198490:DXL198490 EHG198490:EHH198490 ERC198490:ERD198490 FAY198490:FAZ198490 FKU198490:FKV198490 FUQ198490:FUR198490 GEM198490:GEN198490 GOI198490:GOJ198490 GYE198490:GYF198490 HIA198490:HIB198490 HRW198490:HRX198490 IBS198490:IBT198490 ILO198490:ILP198490 IVK198490:IVL198490 JFG198490:JFH198490 JPC198490:JPD198490 JYY198490:JYZ198490 KIU198490:KIV198490 KSQ198490:KSR198490 LCM198490:LCN198490 LMI198490:LMJ198490 LWE198490:LWF198490 MGA198490:MGB198490 MPW198490:MPX198490 MZS198490:MZT198490 NJO198490:NJP198490 NTK198490:NTL198490 ODG198490:ODH198490 ONC198490:OND198490 OWY198490:OWZ198490 PGU198490:PGV198490 PQQ198490:PQR198490 QAM198490:QAN198490 QKI198490:QKJ198490 QUE198490:QUF198490 REA198490:REB198490 RNW198490:RNX198490 RXS198490:RXT198490 SHO198490:SHP198490 SRK198490:SRL198490 TBG198490:TBH198490 TLC198490:TLD198490 TUY198490:TUZ198490 UEU198490:UEV198490 UOQ198490:UOR198490 UYM198490:UYN198490 VII198490:VIJ198490 VSE198490:VSF198490 WCA198490:WCB198490 WLW198490:WLX198490 WVS198490:WVT198490 K264026:L264026 JG264026:JH264026 TC264026:TD264026 ACY264026:ACZ264026 AMU264026:AMV264026 AWQ264026:AWR264026 BGM264026:BGN264026 BQI264026:BQJ264026 CAE264026:CAF264026 CKA264026:CKB264026 CTW264026:CTX264026 DDS264026:DDT264026 DNO264026:DNP264026 DXK264026:DXL264026 EHG264026:EHH264026 ERC264026:ERD264026 FAY264026:FAZ264026 FKU264026:FKV264026 FUQ264026:FUR264026 GEM264026:GEN264026 GOI264026:GOJ264026 GYE264026:GYF264026 HIA264026:HIB264026 HRW264026:HRX264026 IBS264026:IBT264026 ILO264026:ILP264026 IVK264026:IVL264026 JFG264026:JFH264026 JPC264026:JPD264026 JYY264026:JYZ264026 KIU264026:KIV264026 KSQ264026:KSR264026 LCM264026:LCN264026 LMI264026:LMJ264026 LWE264026:LWF264026 MGA264026:MGB264026 MPW264026:MPX264026 MZS264026:MZT264026 NJO264026:NJP264026 NTK264026:NTL264026 ODG264026:ODH264026 ONC264026:OND264026 OWY264026:OWZ264026 PGU264026:PGV264026 PQQ264026:PQR264026 QAM264026:QAN264026 QKI264026:QKJ264026 QUE264026:QUF264026 REA264026:REB264026 RNW264026:RNX264026 RXS264026:RXT264026 SHO264026:SHP264026 SRK264026:SRL264026 TBG264026:TBH264026 TLC264026:TLD264026 TUY264026:TUZ264026 UEU264026:UEV264026 UOQ264026:UOR264026 UYM264026:UYN264026 VII264026:VIJ264026 VSE264026:VSF264026 WCA264026:WCB264026 WLW264026:WLX264026 WVS264026:WVT264026 K329562:L329562 JG329562:JH329562 TC329562:TD329562 ACY329562:ACZ329562 AMU329562:AMV329562 AWQ329562:AWR329562 BGM329562:BGN329562 BQI329562:BQJ329562 CAE329562:CAF329562 CKA329562:CKB329562 CTW329562:CTX329562 DDS329562:DDT329562 DNO329562:DNP329562 DXK329562:DXL329562 EHG329562:EHH329562 ERC329562:ERD329562 FAY329562:FAZ329562 FKU329562:FKV329562 FUQ329562:FUR329562 GEM329562:GEN329562 GOI329562:GOJ329562 GYE329562:GYF329562 HIA329562:HIB329562 HRW329562:HRX329562 IBS329562:IBT329562 ILO329562:ILP329562 IVK329562:IVL329562 JFG329562:JFH329562 JPC329562:JPD329562 JYY329562:JYZ329562 KIU329562:KIV329562 KSQ329562:KSR329562 LCM329562:LCN329562 LMI329562:LMJ329562 LWE329562:LWF329562 MGA329562:MGB329562 MPW329562:MPX329562 MZS329562:MZT329562 NJO329562:NJP329562 NTK329562:NTL329562 ODG329562:ODH329562 ONC329562:OND329562 OWY329562:OWZ329562 PGU329562:PGV329562 PQQ329562:PQR329562 QAM329562:QAN329562 QKI329562:QKJ329562 QUE329562:QUF329562 REA329562:REB329562 RNW329562:RNX329562 RXS329562:RXT329562 SHO329562:SHP329562 SRK329562:SRL329562 TBG329562:TBH329562 TLC329562:TLD329562 TUY329562:TUZ329562 UEU329562:UEV329562 UOQ329562:UOR329562 UYM329562:UYN329562 VII329562:VIJ329562 VSE329562:VSF329562 WCA329562:WCB329562 WLW329562:WLX329562 WVS329562:WVT329562 K395098:L395098 JG395098:JH395098 TC395098:TD395098 ACY395098:ACZ395098 AMU395098:AMV395098 AWQ395098:AWR395098 BGM395098:BGN395098 BQI395098:BQJ395098 CAE395098:CAF395098 CKA395098:CKB395098 CTW395098:CTX395098 DDS395098:DDT395098 DNO395098:DNP395098 DXK395098:DXL395098 EHG395098:EHH395098 ERC395098:ERD395098 FAY395098:FAZ395098 FKU395098:FKV395098 FUQ395098:FUR395098 GEM395098:GEN395098 GOI395098:GOJ395098 GYE395098:GYF395098 HIA395098:HIB395098 HRW395098:HRX395098 IBS395098:IBT395098 ILO395098:ILP395098 IVK395098:IVL395098 JFG395098:JFH395098 JPC395098:JPD395098 JYY395098:JYZ395098 KIU395098:KIV395098 KSQ395098:KSR395098 LCM395098:LCN395098 LMI395098:LMJ395098 LWE395098:LWF395098 MGA395098:MGB395098 MPW395098:MPX395098 MZS395098:MZT395098 NJO395098:NJP395098 NTK395098:NTL395098 ODG395098:ODH395098 ONC395098:OND395098 OWY395098:OWZ395098 PGU395098:PGV395098 PQQ395098:PQR395098 QAM395098:QAN395098 QKI395098:QKJ395098 QUE395098:QUF395098 REA395098:REB395098 RNW395098:RNX395098 RXS395098:RXT395098 SHO395098:SHP395098 SRK395098:SRL395098 TBG395098:TBH395098 TLC395098:TLD395098 TUY395098:TUZ395098 UEU395098:UEV395098 UOQ395098:UOR395098 UYM395098:UYN395098 VII395098:VIJ395098 VSE395098:VSF395098 WCA395098:WCB395098 WLW395098:WLX395098 WVS395098:WVT395098 K460634:L460634 JG460634:JH460634 TC460634:TD460634 ACY460634:ACZ460634 AMU460634:AMV460634 AWQ460634:AWR460634 BGM460634:BGN460634 BQI460634:BQJ460634 CAE460634:CAF460634 CKA460634:CKB460634 CTW460634:CTX460634 DDS460634:DDT460634 DNO460634:DNP460634 DXK460634:DXL460634 EHG460634:EHH460634 ERC460634:ERD460634 FAY460634:FAZ460634 FKU460634:FKV460634 FUQ460634:FUR460634 GEM460634:GEN460634 GOI460634:GOJ460634 GYE460634:GYF460634 HIA460634:HIB460634 HRW460634:HRX460634 IBS460634:IBT460634 ILO460634:ILP460634 IVK460634:IVL460634 JFG460634:JFH460634 JPC460634:JPD460634 JYY460634:JYZ460634 KIU460634:KIV460634 KSQ460634:KSR460634 LCM460634:LCN460634 LMI460634:LMJ460634 LWE460634:LWF460634 MGA460634:MGB460634 MPW460634:MPX460634 MZS460634:MZT460634 NJO460634:NJP460634 NTK460634:NTL460634 ODG460634:ODH460634 ONC460634:OND460634 OWY460634:OWZ460634 PGU460634:PGV460634 PQQ460634:PQR460634 QAM460634:QAN460634 QKI460634:QKJ460634 QUE460634:QUF460634 REA460634:REB460634 RNW460634:RNX460634 RXS460634:RXT460634 SHO460634:SHP460634 SRK460634:SRL460634 TBG460634:TBH460634 TLC460634:TLD460634 TUY460634:TUZ460634 UEU460634:UEV460634 UOQ460634:UOR460634 UYM460634:UYN460634 VII460634:VIJ460634 VSE460634:VSF460634 WCA460634:WCB460634 WLW460634:WLX460634 WVS460634:WVT460634 K526170:L526170 JG526170:JH526170 TC526170:TD526170 ACY526170:ACZ526170 AMU526170:AMV526170 AWQ526170:AWR526170 BGM526170:BGN526170 BQI526170:BQJ526170 CAE526170:CAF526170 CKA526170:CKB526170 CTW526170:CTX526170 DDS526170:DDT526170 DNO526170:DNP526170 DXK526170:DXL526170 EHG526170:EHH526170 ERC526170:ERD526170 FAY526170:FAZ526170 FKU526170:FKV526170 FUQ526170:FUR526170 GEM526170:GEN526170 GOI526170:GOJ526170 GYE526170:GYF526170 HIA526170:HIB526170 HRW526170:HRX526170 IBS526170:IBT526170 ILO526170:ILP526170 IVK526170:IVL526170 JFG526170:JFH526170 JPC526170:JPD526170 JYY526170:JYZ526170 KIU526170:KIV526170 KSQ526170:KSR526170 LCM526170:LCN526170 LMI526170:LMJ526170 LWE526170:LWF526170 MGA526170:MGB526170 MPW526170:MPX526170 MZS526170:MZT526170 NJO526170:NJP526170 NTK526170:NTL526170 ODG526170:ODH526170 ONC526170:OND526170 OWY526170:OWZ526170 PGU526170:PGV526170 PQQ526170:PQR526170 QAM526170:QAN526170 QKI526170:QKJ526170 QUE526170:QUF526170 REA526170:REB526170 RNW526170:RNX526170 RXS526170:RXT526170 SHO526170:SHP526170 SRK526170:SRL526170 TBG526170:TBH526170 TLC526170:TLD526170 TUY526170:TUZ526170 UEU526170:UEV526170 UOQ526170:UOR526170 UYM526170:UYN526170 VII526170:VIJ526170 VSE526170:VSF526170 WCA526170:WCB526170 WLW526170:WLX526170 WVS526170:WVT526170 K591706:L591706 JG591706:JH591706 TC591706:TD591706 ACY591706:ACZ591706 AMU591706:AMV591706 AWQ591706:AWR591706 BGM591706:BGN591706 BQI591706:BQJ591706 CAE591706:CAF591706 CKA591706:CKB591706 CTW591706:CTX591706 DDS591706:DDT591706 DNO591706:DNP591706 DXK591706:DXL591706 EHG591706:EHH591706 ERC591706:ERD591706 FAY591706:FAZ591706 FKU591706:FKV591706 FUQ591706:FUR591706 GEM591706:GEN591706 GOI591706:GOJ591706 GYE591706:GYF591706 HIA591706:HIB591706 HRW591706:HRX591706 IBS591706:IBT591706 ILO591706:ILP591706 IVK591706:IVL591706 JFG591706:JFH591706 JPC591706:JPD591706 JYY591706:JYZ591706 KIU591706:KIV591706 KSQ591706:KSR591706 LCM591706:LCN591706 LMI591706:LMJ591706 LWE591706:LWF591706 MGA591706:MGB591706 MPW591706:MPX591706 MZS591706:MZT591706 NJO591706:NJP591706 NTK591706:NTL591706 ODG591706:ODH591706 ONC591706:OND591706 OWY591706:OWZ591706 PGU591706:PGV591706 PQQ591706:PQR591706 QAM591706:QAN591706 QKI591706:QKJ591706 QUE591706:QUF591706 REA591706:REB591706 RNW591706:RNX591706 RXS591706:RXT591706 SHO591706:SHP591706 SRK591706:SRL591706 TBG591706:TBH591706 TLC591706:TLD591706 TUY591706:TUZ591706 UEU591706:UEV591706 UOQ591706:UOR591706 UYM591706:UYN591706 VII591706:VIJ591706 VSE591706:VSF591706 WCA591706:WCB591706 WLW591706:WLX591706 WVS591706:WVT591706 K657242:L657242 JG657242:JH657242 TC657242:TD657242 ACY657242:ACZ657242 AMU657242:AMV657242 AWQ657242:AWR657242 BGM657242:BGN657242 BQI657242:BQJ657242 CAE657242:CAF657242 CKA657242:CKB657242 CTW657242:CTX657242 DDS657242:DDT657242 DNO657242:DNP657242 DXK657242:DXL657242 EHG657242:EHH657242 ERC657242:ERD657242 FAY657242:FAZ657242 FKU657242:FKV657242 FUQ657242:FUR657242 GEM657242:GEN657242 GOI657242:GOJ657242 GYE657242:GYF657242 HIA657242:HIB657242 HRW657242:HRX657242 IBS657242:IBT657242 ILO657242:ILP657242 IVK657242:IVL657242 JFG657242:JFH657242 JPC657242:JPD657242 JYY657242:JYZ657242 KIU657242:KIV657242 KSQ657242:KSR657242 LCM657242:LCN657242 LMI657242:LMJ657242 LWE657242:LWF657242 MGA657242:MGB657242 MPW657242:MPX657242 MZS657242:MZT657242 NJO657242:NJP657242 NTK657242:NTL657242 ODG657242:ODH657242 ONC657242:OND657242 OWY657242:OWZ657242 PGU657242:PGV657242 PQQ657242:PQR657242 QAM657242:QAN657242 QKI657242:QKJ657242 QUE657242:QUF657242 REA657242:REB657242 RNW657242:RNX657242 RXS657242:RXT657242 SHO657242:SHP657242 SRK657242:SRL657242 TBG657242:TBH657242 TLC657242:TLD657242 TUY657242:TUZ657242 UEU657242:UEV657242 UOQ657242:UOR657242 UYM657242:UYN657242 VII657242:VIJ657242 VSE657242:VSF657242 WCA657242:WCB657242 WLW657242:WLX657242 WVS657242:WVT657242 K722778:L722778 JG722778:JH722778 TC722778:TD722778 ACY722778:ACZ722778 AMU722778:AMV722778 AWQ722778:AWR722778 BGM722778:BGN722778 BQI722778:BQJ722778 CAE722778:CAF722778 CKA722778:CKB722778 CTW722778:CTX722778 DDS722778:DDT722778 DNO722778:DNP722778 DXK722778:DXL722778 EHG722778:EHH722778 ERC722778:ERD722778 FAY722778:FAZ722778 FKU722778:FKV722778 FUQ722778:FUR722778 GEM722778:GEN722778 GOI722778:GOJ722778 GYE722778:GYF722778 HIA722778:HIB722778 HRW722778:HRX722778 IBS722778:IBT722778 ILO722778:ILP722778 IVK722778:IVL722778 JFG722778:JFH722778 JPC722778:JPD722778 JYY722778:JYZ722778 KIU722778:KIV722778 KSQ722778:KSR722778 LCM722778:LCN722778 LMI722778:LMJ722778 LWE722778:LWF722778 MGA722778:MGB722778 MPW722778:MPX722778 MZS722778:MZT722778 NJO722778:NJP722778 NTK722778:NTL722778 ODG722778:ODH722778 ONC722778:OND722778 OWY722778:OWZ722778 PGU722778:PGV722778 PQQ722778:PQR722778 QAM722778:QAN722778 QKI722778:QKJ722778 QUE722778:QUF722778 REA722778:REB722778 RNW722778:RNX722778 RXS722778:RXT722778 SHO722778:SHP722778 SRK722778:SRL722778 TBG722778:TBH722778 TLC722778:TLD722778 TUY722778:TUZ722778 UEU722778:UEV722778 UOQ722778:UOR722778 UYM722778:UYN722778 VII722778:VIJ722778 VSE722778:VSF722778 WCA722778:WCB722778 WLW722778:WLX722778 WVS722778:WVT722778 K788314:L788314 JG788314:JH788314 TC788314:TD788314 ACY788314:ACZ788314 AMU788314:AMV788314 AWQ788314:AWR788314 BGM788314:BGN788314 BQI788314:BQJ788314 CAE788314:CAF788314 CKA788314:CKB788314 CTW788314:CTX788314 DDS788314:DDT788314 DNO788314:DNP788314 DXK788314:DXL788314 EHG788314:EHH788314 ERC788314:ERD788314 FAY788314:FAZ788314 FKU788314:FKV788314 FUQ788314:FUR788314 GEM788314:GEN788314 GOI788314:GOJ788314 GYE788314:GYF788314 HIA788314:HIB788314 HRW788314:HRX788314 IBS788314:IBT788314 ILO788314:ILP788314 IVK788314:IVL788314 JFG788314:JFH788314 JPC788314:JPD788314 JYY788314:JYZ788314 KIU788314:KIV788314 KSQ788314:KSR788314 LCM788314:LCN788314 LMI788314:LMJ788314 LWE788314:LWF788314 MGA788314:MGB788314 MPW788314:MPX788314 MZS788314:MZT788314 NJO788314:NJP788314 NTK788314:NTL788314 ODG788314:ODH788314 ONC788314:OND788314 OWY788314:OWZ788314 PGU788314:PGV788314 PQQ788314:PQR788314 QAM788314:QAN788314 QKI788314:QKJ788314 QUE788314:QUF788314 REA788314:REB788314 RNW788314:RNX788314 RXS788314:RXT788314 SHO788314:SHP788314 SRK788314:SRL788314 TBG788314:TBH788314 TLC788314:TLD788314 TUY788314:TUZ788314 UEU788314:UEV788314 UOQ788314:UOR788314 UYM788314:UYN788314 VII788314:VIJ788314 VSE788314:VSF788314 WCA788314:WCB788314 WLW788314:WLX788314 WVS788314:WVT788314 K853850:L853850 JG853850:JH853850 TC853850:TD853850 ACY853850:ACZ853850 AMU853850:AMV853850 AWQ853850:AWR853850 BGM853850:BGN853850 BQI853850:BQJ853850 CAE853850:CAF853850 CKA853850:CKB853850 CTW853850:CTX853850 DDS853850:DDT853850 DNO853850:DNP853850 DXK853850:DXL853850 EHG853850:EHH853850 ERC853850:ERD853850 FAY853850:FAZ853850 FKU853850:FKV853850 FUQ853850:FUR853850 GEM853850:GEN853850 GOI853850:GOJ853850 GYE853850:GYF853850 HIA853850:HIB853850 HRW853850:HRX853850 IBS853850:IBT853850 ILO853850:ILP853850 IVK853850:IVL853850 JFG853850:JFH853850 JPC853850:JPD853850 JYY853850:JYZ853850 KIU853850:KIV853850 KSQ853850:KSR853850 LCM853850:LCN853850 LMI853850:LMJ853850 LWE853850:LWF853850 MGA853850:MGB853850 MPW853850:MPX853850 MZS853850:MZT853850 NJO853850:NJP853850 NTK853850:NTL853850 ODG853850:ODH853850 ONC853850:OND853850 OWY853850:OWZ853850 PGU853850:PGV853850 PQQ853850:PQR853850 QAM853850:QAN853850 QKI853850:QKJ853850 QUE853850:QUF853850 REA853850:REB853850 RNW853850:RNX853850 RXS853850:RXT853850 SHO853850:SHP853850 SRK853850:SRL853850 TBG853850:TBH853850 TLC853850:TLD853850 TUY853850:TUZ853850 UEU853850:UEV853850 UOQ853850:UOR853850 UYM853850:UYN853850 VII853850:VIJ853850 VSE853850:VSF853850 WCA853850:WCB853850 WLW853850:WLX853850 WVS853850:WVT853850 K919386:L919386 JG919386:JH919386 TC919386:TD919386 ACY919386:ACZ919386 AMU919386:AMV919386 AWQ919386:AWR919386 BGM919386:BGN919386 BQI919386:BQJ919386 CAE919386:CAF919386 CKA919386:CKB919386 CTW919386:CTX919386 DDS919386:DDT919386 DNO919386:DNP919386 DXK919386:DXL919386 EHG919386:EHH919386 ERC919386:ERD919386 FAY919386:FAZ919386 FKU919386:FKV919386 FUQ919386:FUR919386 GEM919386:GEN919386 GOI919386:GOJ919386 GYE919386:GYF919386 HIA919386:HIB919386 HRW919386:HRX919386 IBS919386:IBT919386 ILO919386:ILP919386 IVK919386:IVL919386 JFG919386:JFH919386 JPC919386:JPD919386 JYY919386:JYZ919386 KIU919386:KIV919386 KSQ919386:KSR919386 LCM919386:LCN919386 LMI919386:LMJ919386 LWE919386:LWF919386 MGA919386:MGB919386 MPW919386:MPX919386 MZS919386:MZT919386 NJO919386:NJP919386 NTK919386:NTL919386 ODG919386:ODH919386 ONC919386:OND919386 OWY919386:OWZ919386 PGU919386:PGV919386 PQQ919386:PQR919386 QAM919386:QAN919386 QKI919386:QKJ919386 QUE919386:QUF919386 REA919386:REB919386 RNW919386:RNX919386 RXS919386:RXT919386 SHO919386:SHP919386 SRK919386:SRL919386 TBG919386:TBH919386 TLC919386:TLD919386 TUY919386:TUZ919386 UEU919386:UEV919386 UOQ919386:UOR919386 UYM919386:UYN919386 VII919386:VIJ919386 VSE919386:VSF919386 WCA919386:WCB919386 WLW919386:WLX919386 WVS919386:WVT919386 K984922:L984922 JG984922:JH984922 TC984922:TD984922 ACY984922:ACZ984922 AMU984922:AMV984922 AWQ984922:AWR984922 BGM984922:BGN984922 BQI984922:BQJ984922 CAE984922:CAF984922 CKA984922:CKB984922 CTW984922:CTX984922 DDS984922:DDT984922 DNO984922:DNP984922 DXK984922:DXL984922 EHG984922:EHH984922 ERC984922:ERD984922 FAY984922:FAZ984922 FKU984922:FKV984922 FUQ984922:FUR984922 GEM984922:GEN984922 GOI984922:GOJ984922 GYE984922:GYF984922 HIA984922:HIB984922 HRW984922:HRX984922 IBS984922:IBT984922 ILO984922:ILP984922 IVK984922:IVL984922 JFG984922:JFH984922 JPC984922:JPD984922 JYY984922:JYZ984922 KIU984922:KIV984922 KSQ984922:KSR984922 LCM984922:LCN984922 LMI984922:LMJ984922 LWE984922:LWF984922 MGA984922:MGB984922 MPW984922:MPX984922 MZS984922:MZT984922 NJO984922:NJP984922 NTK984922:NTL984922 ODG984922:ODH984922 ONC984922:OND984922 OWY984922:OWZ984922 PGU984922:PGV984922 PQQ984922:PQR984922 QAM984922:QAN984922 QKI984922:QKJ984922 QUE984922:QUF984922 REA984922:REB984922 RNW984922:RNX984922 RXS984922:RXT984922 SHO984922:SHP984922 SRK984922:SRL984922 TBG984922:TBH984922 TLC984922:TLD984922 TUY984922:TUZ984922 UEU984922:UEV984922 UOQ984922:UOR984922 UYM984922:UYN984922 VII984922:VIJ984922 VSE984922:VSF984922 WCA984922:WCB984922 WLW984922:WLX984922 WVS984922:WVT984922 K1840:L1840 JG1840:JH1840 TC1840:TD1840 ACY1840:ACZ1840 AMU1840:AMV1840 AWQ1840:AWR1840 BGM1840:BGN1840 BQI1840:BQJ1840 CAE1840:CAF1840 CKA1840:CKB1840 CTW1840:CTX1840 DDS1840:DDT1840 DNO1840:DNP1840 DXK1840:DXL1840 EHG1840:EHH1840 ERC1840:ERD1840 FAY1840:FAZ1840 FKU1840:FKV1840 FUQ1840:FUR1840 GEM1840:GEN1840 GOI1840:GOJ1840 GYE1840:GYF1840 HIA1840:HIB1840 HRW1840:HRX1840 IBS1840:IBT1840 ILO1840:ILP1840 IVK1840:IVL1840 JFG1840:JFH1840 JPC1840:JPD1840 JYY1840:JYZ1840 KIU1840:KIV1840 KSQ1840:KSR1840 LCM1840:LCN1840 LMI1840:LMJ1840 LWE1840:LWF1840 MGA1840:MGB1840 MPW1840:MPX1840 MZS1840:MZT1840 NJO1840:NJP1840 NTK1840:NTL1840 ODG1840:ODH1840 ONC1840:OND1840 OWY1840:OWZ1840 PGU1840:PGV1840 PQQ1840:PQR1840 QAM1840:QAN1840 QKI1840:QKJ1840 QUE1840:QUF1840 REA1840:REB1840 RNW1840:RNX1840 RXS1840:RXT1840 SHO1840:SHP1840 SRK1840:SRL1840 TBG1840:TBH1840 TLC1840:TLD1840 TUY1840:TUZ1840 UEU1840:UEV1840 UOQ1840:UOR1840 UYM1840:UYN1840 VII1840:VIJ1840 VSE1840:VSF1840 WCA1840:WCB1840 WLW1840:WLX1840 WVS1840:WVT1840 K67376:L67376 JG67376:JH67376 TC67376:TD67376 ACY67376:ACZ67376 AMU67376:AMV67376 AWQ67376:AWR67376 BGM67376:BGN67376 BQI67376:BQJ67376 CAE67376:CAF67376 CKA67376:CKB67376 CTW67376:CTX67376 DDS67376:DDT67376 DNO67376:DNP67376 DXK67376:DXL67376 EHG67376:EHH67376 ERC67376:ERD67376 FAY67376:FAZ67376 FKU67376:FKV67376 FUQ67376:FUR67376 GEM67376:GEN67376 GOI67376:GOJ67376 GYE67376:GYF67376 HIA67376:HIB67376 HRW67376:HRX67376 IBS67376:IBT67376 ILO67376:ILP67376 IVK67376:IVL67376 JFG67376:JFH67376 JPC67376:JPD67376 JYY67376:JYZ67376 KIU67376:KIV67376 KSQ67376:KSR67376 LCM67376:LCN67376 LMI67376:LMJ67376 LWE67376:LWF67376 MGA67376:MGB67376 MPW67376:MPX67376 MZS67376:MZT67376 NJO67376:NJP67376 NTK67376:NTL67376 ODG67376:ODH67376 ONC67376:OND67376 OWY67376:OWZ67376 PGU67376:PGV67376 PQQ67376:PQR67376 QAM67376:QAN67376 QKI67376:QKJ67376 QUE67376:QUF67376 REA67376:REB67376 RNW67376:RNX67376 RXS67376:RXT67376 SHO67376:SHP67376 SRK67376:SRL67376 TBG67376:TBH67376 TLC67376:TLD67376 TUY67376:TUZ67376 UEU67376:UEV67376 UOQ67376:UOR67376 UYM67376:UYN67376 VII67376:VIJ67376 VSE67376:VSF67376 WCA67376:WCB67376 WLW67376:WLX67376 WVS67376:WVT67376 K132912:L132912 JG132912:JH132912 TC132912:TD132912 ACY132912:ACZ132912 AMU132912:AMV132912 AWQ132912:AWR132912 BGM132912:BGN132912 BQI132912:BQJ132912 CAE132912:CAF132912 CKA132912:CKB132912 CTW132912:CTX132912 DDS132912:DDT132912 DNO132912:DNP132912 DXK132912:DXL132912 EHG132912:EHH132912 ERC132912:ERD132912 FAY132912:FAZ132912 FKU132912:FKV132912 FUQ132912:FUR132912 GEM132912:GEN132912 GOI132912:GOJ132912 GYE132912:GYF132912 HIA132912:HIB132912 HRW132912:HRX132912 IBS132912:IBT132912 ILO132912:ILP132912 IVK132912:IVL132912 JFG132912:JFH132912 JPC132912:JPD132912 JYY132912:JYZ132912 KIU132912:KIV132912 KSQ132912:KSR132912 LCM132912:LCN132912 LMI132912:LMJ132912 LWE132912:LWF132912 MGA132912:MGB132912 MPW132912:MPX132912 MZS132912:MZT132912 NJO132912:NJP132912 NTK132912:NTL132912 ODG132912:ODH132912 ONC132912:OND132912 OWY132912:OWZ132912 PGU132912:PGV132912 PQQ132912:PQR132912 QAM132912:QAN132912 QKI132912:QKJ132912 QUE132912:QUF132912 REA132912:REB132912 RNW132912:RNX132912 RXS132912:RXT132912 SHO132912:SHP132912 SRK132912:SRL132912 TBG132912:TBH132912 TLC132912:TLD132912 TUY132912:TUZ132912 UEU132912:UEV132912 UOQ132912:UOR132912 UYM132912:UYN132912 VII132912:VIJ132912 VSE132912:VSF132912 WCA132912:WCB132912 WLW132912:WLX132912 WVS132912:WVT132912 K198448:L198448 JG198448:JH198448 TC198448:TD198448 ACY198448:ACZ198448 AMU198448:AMV198448 AWQ198448:AWR198448 BGM198448:BGN198448 BQI198448:BQJ198448 CAE198448:CAF198448 CKA198448:CKB198448 CTW198448:CTX198448 DDS198448:DDT198448 DNO198448:DNP198448 DXK198448:DXL198448 EHG198448:EHH198448 ERC198448:ERD198448 FAY198448:FAZ198448 FKU198448:FKV198448 FUQ198448:FUR198448 GEM198448:GEN198448 GOI198448:GOJ198448 GYE198448:GYF198448 HIA198448:HIB198448 HRW198448:HRX198448 IBS198448:IBT198448 ILO198448:ILP198448 IVK198448:IVL198448 JFG198448:JFH198448 JPC198448:JPD198448 JYY198448:JYZ198448 KIU198448:KIV198448 KSQ198448:KSR198448 LCM198448:LCN198448 LMI198448:LMJ198448 LWE198448:LWF198448 MGA198448:MGB198448 MPW198448:MPX198448 MZS198448:MZT198448 NJO198448:NJP198448 NTK198448:NTL198448 ODG198448:ODH198448 ONC198448:OND198448 OWY198448:OWZ198448 PGU198448:PGV198448 PQQ198448:PQR198448 QAM198448:QAN198448 QKI198448:QKJ198448 QUE198448:QUF198448 REA198448:REB198448 RNW198448:RNX198448 RXS198448:RXT198448 SHO198448:SHP198448 SRK198448:SRL198448 TBG198448:TBH198448 TLC198448:TLD198448 TUY198448:TUZ198448 UEU198448:UEV198448 UOQ198448:UOR198448 UYM198448:UYN198448 VII198448:VIJ198448 VSE198448:VSF198448 WCA198448:WCB198448 WLW198448:WLX198448 WVS198448:WVT198448 K263984:L263984 JG263984:JH263984 TC263984:TD263984 ACY263984:ACZ263984 AMU263984:AMV263984 AWQ263984:AWR263984 BGM263984:BGN263984 BQI263984:BQJ263984 CAE263984:CAF263984 CKA263984:CKB263984 CTW263984:CTX263984 DDS263984:DDT263984 DNO263984:DNP263984 DXK263984:DXL263984 EHG263984:EHH263984 ERC263984:ERD263984 FAY263984:FAZ263984 FKU263984:FKV263984 FUQ263984:FUR263984 GEM263984:GEN263984 GOI263984:GOJ263984 GYE263984:GYF263984 HIA263984:HIB263984 HRW263984:HRX263984 IBS263984:IBT263984 ILO263984:ILP263984 IVK263984:IVL263984 JFG263984:JFH263984 JPC263984:JPD263984 JYY263984:JYZ263984 KIU263984:KIV263984 KSQ263984:KSR263984 LCM263984:LCN263984 LMI263984:LMJ263984 LWE263984:LWF263984 MGA263984:MGB263984 MPW263984:MPX263984 MZS263984:MZT263984 NJO263984:NJP263984 NTK263984:NTL263984 ODG263984:ODH263984 ONC263984:OND263984 OWY263984:OWZ263984 PGU263984:PGV263984 PQQ263984:PQR263984 QAM263984:QAN263984 QKI263984:QKJ263984 QUE263984:QUF263984 REA263984:REB263984 RNW263984:RNX263984 RXS263984:RXT263984 SHO263984:SHP263984 SRK263984:SRL263984 TBG263984:TBH263984 TLC263984:TLD263984 TUY263984:TUZ263984 UEU263984:UEV263984 UOQ263984:UOR263984 UYM263984:UYN263984 VII263984:VIJ263984 VSE263984:VSF263984 WCA263984:WCB263984 WLW263984:WLX263984 WVS263984:WVT263984 K329520:L329520 JG329520:JH329520 TC329520:TD329520 ACY329520:ACZ329520 AMU329520:AMV329520 AWQ329520:AWR329520 BGM329520:BGN329520 BQI329520:BQJ329520 CAE329520:CAF329520 CKA329520:CKB329520 CTW329520:CTX329520 DDS329520:DDT329520 DNO329520:DNP329520 DXK329520:DXL329520 EHG329520:EHH329520 ERC329520:ERD329520 FAY329520:FAZ329520 FKU329520:FKV329520 FUQ329520:FUR329520 GEM329520:GEN329520 GOI329520:GOJ329520 GYE329520:GYF329520 HIA329520:HIB329520 HRW329520:HRX329520 IBS329520:IBT329520 ILO329520:ILP329520 IVK329520:IVL329520 JFG329520:JFH329520 JPC329520:JPD329520 JYY329520:JYZ329520 KIU329520:KIV329520 KSQ329520:KSR329520 LCM329520:LCN329520 LMI329520:LMJ329520 LWE329520:LWF329520 MGA329520:MGB329520 MPW329520:MPX329520 MZS329520:MZT329520 NJO329520:NJP329520 NTK329520:NTL329520 ODG329520:ODH329520 ONC329520:OND329520 OWY329520:OWZ329520 PGU329520:PGV329520 PQQ329520:PQR329520 QAM329520:QAN329520 QKI329520:QKJ329520 QUE329520:QUF329520 REA329520:REB329520 RNW329520:RNX329520 RXS329520:RXT329520 SHO329520:SHP329520 SRK329520:SRL329520 TBG329520:TBH329520 TLC329520:TLD329520 TUY329520:TUZ329520 UEU329520:UEV329520 UOQ329520:UOR329520 UYM329520:UYN329520 VII329520:VIJ329520 VSE329520:VSF329520 WCA329520:WCB329520 WLW329520:WLX329520 WVS329520:WVT329520 K395056:L395056 JG395056:JH395056 TC395056:TD395056 ACY395056:ACZ395056 AMU395056:AMV395056 AWQ395056:AWR395056 BGM395056:BGN395056 BQI395056:BQJ395056 CAE395056:CAF395056 CKA395056:CKB395056 CTW395056:CTX395056 DDS395056:DDT395056 DNO395056:DNP395056 DXK395056:DXL395056 EHG395056:EHH395056 ERC395056:ERD395056 FAY395056:FAZ395056 FKU395056:FKV395056 FUQ395056:FUR395056 GEM395056:GEN395056 GOI395056:GOJ395056 GYE395056:GYF395056 HIA395056:HIB395056 HRW395056:HRX395056 IBS395056:IBT395056 ILO395056:ILP395056 IVK395056:IVL395056 JFG395056:JFH395056 JPC395056:JPD395056 JYY395056:JYZ395056 KIU395056:KIV395056 KSQ395056:KSR395056 LCM395056:LCN395056 LMI395056:LMJ395056 LWE395056:LWF395056 MGA395056:MGB395056 MPW395056:MPX395056 MZS395056:MZT395056 NJO395056:NJP395056 NTK395056:NTL395056 ODG395056:ODH395056 ONC395056:OND395056 OWY395056:OWZ395056 PGU395056:PGV395056 PQQ395056:PQR395056 QAM395056:QAN395056 QKI395056:QKJ395056 QUE395056:QUF395056 REA395056:REB395056 RNW395056:RNX395056 RXS395056:RXT395056 SHO395056:SHP395056 SRK395056:SRL395056 TBG395056:TBH395056 TLC395056:TLD395056 TUY395056:TUZ395056 UEU395056:UEV395056 UOQ395056:UOR395056 UYM395056:UYN395056 VII395056:VIJ395056 VSE395056:VSF395056 WCA395056:WCB395056 WLW395056:WLX395056 WVS395056:WVT395056 K460592:L460592 JG460592:JH460592 TC460592:TD460592 ACY460592:ACZ460592 AMU460592:AMV460592 AWQ460592:AWR460592 BGM460592:BGN460592 BQI460592:BQJ460592 CAE460592:CAF460592 CKA460592:CKB460592 CTW460592:CTX460592 DDS460592:DDT460592 DNO460592:DNP460592 DXK460592:DXL460592 EHG460592:EHH460592 ERC460592:ERD460592 FAY460592:FAZ460592 FKU460592:FKV460592 FUQ460592:FUR460592 GEM460592:GEN460592 GOI460592:GOJ460592 GYE460592:GYF460592 HIA460592:HIB460592 HRW460592:HRX460592 IBS460592:IBT460592 ILO460592:ILP460592 IVK460592:IVL460592 JFG460592:JFH460592 JPC460592:JPD460592 JYY460592:JYZ460592 KIU460592:KIV460592 KSQ460592:KSR460592 LCM460592:LCN460592 LMI460592:LMJ460592 LWE460592:LWF460592 MGA460592:MGB460592 MPW460592:MPX460592 MZS460592:MZT460592 NJO460592:NJP460592 NTK460592:NTL460592 ODG460592:ODH460592 ONC460592:OND460592 OWY460592:OWZ460592 PGU460592:PGV460592 PQQ460592:PQR460592 QAM460592:QAN460592 QKI460592:QKJ460592 QUE460592:QUF460592 REA460592:REB460592 RNW460592:RNX460592 RXS460592:RXT460592 SHO460592:SHP460592 SRK460592:SRL460592 TBG460592:TBH460592 TLC460592:TLD460592 TUY460592:TUZ460592 UEU460592:UEV460592 UOQ460592:UOR460592 UYM460592:UYN460592 VII460592:VIJ460592 VSE460592:VSF460592 WCA460592:WCB460592 WLW460592:WLX460592 WVS460592:WVT460592 K526128:L526128 JG526128:JH526128 TC526128:TD526128 ACY526128:ACZ526128 AMU526128:AMV526128 AWQ526128:AWR526128 BGM526128:BGN526128 BQI526128:BQJ526128 CAE526128:CAF526128 CKA526128:CKB526128 CTW526128:CTX526128 DDS526128:DDT526128 DNO526128:DNP526128 DXK526128:DXL526128 EHG526128:EHH526128 ERC526128:ERD526128 FAY526128:FAZ526128 FKU526128:FKV526128 FUQ526128:FUR526128 GEM526128:GEN526128 GOI526128:GOJ526128 GYE526128:GYF526128 HIA526128:HIB526128 HRW526128:HRX526128 IBS526128:IBT526128 ILO526128:ILP526128 IVK526128:IVL526128 JFG526128:JFH526128 JPC526128:JPD526128 JYY526128:JYZ526128 KIU526128:KIV526128 KSQ526128:KSR526128 LCM526128:LCN526128 LMI526128:LMJ526128 LWE526128:LWF526128 MGA526128:MGB526128 MPW526128:MPX526128 MZS526128:MZT526128 NJO526128:NJP526128 NTK526128:NTL526128 ODG526128:ODH526128 ONC526128:OND526128 OWY526128:OWZ526128 PGU526128:PGV526128 PQQ526128:PQR526128 QAM526128:QAN526128 QKI526128:QKJ526128 QUE526128:QUF526128 REA526128:REB526128 RNW526128:RNX526128 RXS526128:RXT526128 SHO526128:SHP526128 SRK526128:SRL526128 TBG526128:TBH526128 TLC526128:TLD526128 TUY526128:TUZ526128 UEU526128:UEV526128 UOQ526128:UOR526128 UYM526128:UYN526128 VII526128:VIJ526128 VSE526128:VSF526128 WCA526128:WCB526128 WLW526128:WLX526128 WVS526128:WVT526128 K591664:L591664 JG591664:JH591664 TC591664:TD591664 ACY591664:ACZ591664 AMU591664:AMV591664 AWQ591664:AWR591664 BGM591664:BGN591664 BQI591664:BQJ591664 CAE591664:CAF591664 CKA591664:CKB591664 CTW591664:CTX591664 DDS591664:DDT591664 DNO591664:DNP591664 DXK591664:DXL591664 EHG591664:EHH591664 ERC591664:ERD591664 FAY591664:FAZ591664 FKU591664:FKV591664 FUQ591664:FUR591664 GEM591664:GEN591664 GOI591664:GOJ591664 GYE591664:GYF591664 HIA591664:HIB591664 HRW591664:HRX591664 IBS591664:IBT591664 ILO591664:ILP591664 IVK591664:IVL591664 JFG591664:JFH591664 JPC591664:JPD591664 JYY591664:JYZ591664 KIU591664:KIV591664 KSQ591664:KSR591664 LCM591664:LCN591664 LMI591664:LMJ591664 LWE591664:LWF591664 MGA591664:MGB591664 MPW591664:MPX591664 MZS591664:MZT591664 NJO591664:NJP591664 NTK591664:NTL591664 ODG591664:ODH591664 ONC591664:OND591664 OWY591664:OWZ591664 PGU591664:PGV591664 PQQ591664:PQR591664 QAM591664:QAN591664 QKI591664:QKJ591664 QUE591664:QUF591664 REA591664:REB591664 RNW591664:RNX591664 RXS591664:RXT591664 SHO591664:SHP591664 SRK591664:SRL591664 TBG591664:TBH591664 TLC591664:TLD591664 TUY591664:TUZ591664 UEU591664:UEV591664 UOQ591664:UOR591664 UYM591664:UYN591664 VII591664:VIJ591664 VSE591664:VSF591664 WCA591664:WCB591664 WLW591664:WLX591664 WVS591664:WVT591664 K657200:L657200 JG657200:JH657200 TC657200:TD657200 ACY657200:ACZ657200 AMU657200:AMV657200 AWQ657200:AWR657200 BGM657200:BGN657200 BQI657200:BQJ657200 CAE657200:CAF657200 CKA657200:CKB657200 CTW657200:CTX657200 DDS657200:DDT657200 DNO657200:DNP657200 DXK657200:DXL657200 EHG657200:EHH657200 ERC657200:ERD657200 FAY657200:FAZ657200 FKU657200:FKV657200 FUQ657200:FUR657200 GEM657200:GEN657200 GOI657200:GOJ657200 GYE657200:GYF657200 HIA657200:HIB657200 HRW657200:HRX657200 IBS657200:IBT657200 ILO657200:ILP657200 IVK657200:IVL657200 JFG657200:JFH657200 JPC657200:JPD657200 JYY657200:JYZ657200 KIU657200:KIV657200 KSQ657200:KSR657200 LCM657200:LCN657200 LMI657200:LMJ657200 LWE657200:LWF657200 MGA657200:MGB657200 MPW657200:MPX657200 MZS657200:MZT657200 NJO657200:NJP657200 NTK657200:NTL657200 ODG657200:ODH657200 ONC657200:OND657200 OWY657200:OWZ657200 PGU657200:PGV657200 PQQ657200:PQR657200 QAM657200:QAN657200 QKI657200:QKJ657200 QUE657200:QUF657200 REA657200:REB657200 RNW657200:RNX657200 RXS657200:RXT657200 SHO657200:SHP657200 SRK657200:SRL657200 TBG657200:TBH657200 TLC657200:TLD657200 TUY657200:TUZ657200 UEU657200:UEV657200 UOQ657200:UOR657200 UYM657200:UYN657200 VII657200:VIJ657200 VSE657200:VSF657200 WCA657200:WCB657200 WLW657200:WLX657200 WVS657200:WVT657200 K722736:L722736 JG722736:JH722736 TC722736:TD722736 ACY722736:ACZ722736 AMU722736:AMV722736 AWQ722736:AWR722736 BGM722736:BGN722736 BQI722736:BQJ722736 CAE722736:CAF722736 CKA722736:CKB722736 CTW722736:CTX722736 DDS722736:DDT722736 DNO722736:DNP722736 DXK722736:DXL722736 EHG722736:EHH722736 ERC722736:ERD722736 FAY722736:FAZ722736 FKU722736:FKV722736 FUQ722736:FUR722736 GEM722736:GEN722736 GOI722736:GOJ722736 GYE722736:GYF722736 HIA722736:HIB722736 HRW722736:HRX722736 IBS722736:IBT722736 ILO722736:ILP722736 IVK722736:IVL722736 JFG722736:JFH722736 JPC722736:JPD722736 JYY722736:JYZ722736 KIU722736:KIV722736 KSQ722736:KSR722736 LCM722736:LCN722736 LMI722736:LMJ722736 LWE722736:LWF722736 MGA722736:MGB722736 MPW722736:MPX722736 MZS722736:MZT722736 NJO722736:NJP722736 NTK722736:NTL722736 ODG722736:ODH722736 ONC722736:OND722736 OWY722736:OWZ722736 PGU722736:PGV722736 PQQ722736:PQR722736 QAM722736:QAN722736 QKI722736:QKJ722736 QUE722736:QUF722736 REA722736:REB722736 RNW722736:RNX722736 RXS722736:RXT722736 SHO722736:SHP722736 SRK722736:SRL722736 TBG722736:TBH722736 TLC722736:TLD722736 TUY722736:TUZ722736 UEU722736:UEV722736 UOQ722736:UOR722736 UYM722736:UYN722736 VII722736:VIJ722736 VSE722736:VSF722736 WCA722736:WCB722736 WLW722736:WLX722736 WVS722736:WVT722736 K788272:L788272 JG788272:JH788272 TC788272:TD788272 ACY788272:ACZ788272 AMU788272:AMV788272 AWQ788272:AWR788272 BGM788272:BGN788272 BQI788272:BQJ788272 CAE788272:CAF788272 CKA788272:CKB788272 CTW788272:CTX788272 DDS788272:DDT788272 DNO788272:DNP788272 DXK788272:DXL788272 EHG788272:EHH788272 ERC788272:ERD788272 FAY788272:FAZ788272 FKU788272:FKV788272 FUQ788272:FUR788272 GEM788272:GEN788272 GOI788272:GOJ788272 GYE788272:GYF788272 HIA788272:HIB788272 HRW788272:HRX788272 IBS788272:IBT788272 ILO788272:ILP788272 IVK788272:IVL788272 JFG788272:JFH788272 JPC788272:JPD788272 JYY788272:JYZ788272 KIU788272:KIV788272 KSQ788272:KSR788272 LCM788272:LCN788272 LMI788272:LMJ788272 LWE788272:LWF788272 MGA788272:MGB788272 MPW788272:MPX788272 MZS788272:MZT788272 NJO788272:NJP788272 NTK788272:NTL788272 ODG788272:ODH788272 ONC788272:OND788272 OWY788272:OWZ788272 PGU788272:PGV788272 PQQ788272:PQR788272 QAM788272:QAN788272 QKI788272:QKJ788272 QUE788272:QUF788272 REA788272:REB788272 RNW788272:RNX788272 RXS788272:RXT788272 SHO788272:SHP788272 SRK788272:SRL788272 TBG788272:TBH788272 TLC788272:TLD788272 TUY788272:TUZ788272 UEU788272:UEV788272 UOQ788272:UOR788272 UYM788272:UYN788272 VII788272:VIJ788272 VSE788272:VSF788272 WCA788272:WCB788272 WLW788272:WLX788272 WVS788272:WVT788272 K853808:L853808 JG853808:JH853808 TC853808:TD853808 ACY853808:ACZ853808 AMU853808:AMV853808 AWQ853808:AWR853808 BGM853808:BGN853808 BQI853808:BQJ853808 CAE853808:CAF853808 CKA853808:CKB853808 CTW853808:CTX853808 DDS853808:DDT853808 DNO853808:DNP853808 DXK853808:DXL853808 EHG853808:EHH853808 ERC853808:ERD853808 FAY853808:FAZ853808 FKU853808:FKV853808 FUQ853808:FUR853808 GEM853808:GEN853808 GOI853808:GOJ853808 GYE853808:GYF853808 HIA853808:HIB853808 HRW853808:HRX853808 IBS853808:IBT853808 ILO853808:ILP853808 IVK853808:IVL853808 JFG853808:JFH853808 JPC853808:JPD853808 JYY853808:JYZ853808 KIU853808:KIV853808 KSQ853808:KSR853808 LCM853808:LCN853808 LMI853808:LMJ853808 LWE853808:LWF853808 MGA853808:MGB853808 MPW853808:MPX853808 MZS853808:MZT853808 NJO853808:NJP853808 NTK853808:NTL853808 ODG853808:ODH853808 ONC853808:OND853808 OWY853808:OWZ853808 PGU853808:PGV853808 PQQ853808:PQR853808 QAM853808:QAN853808 QKI853808:QKJ853808 QUE853808:QUF853808 REA853808:REB853808 RNW853808:RNX853808 RXS853808:RXT853808 SHO853808:SHP853808 SRK853808:SRL853808 TBG853808:TBH853808 TLC853808:TLD853808 TUY853808:TUZ853808 UEU853808:UEV853808 UOQ853808:UOR853808 UYM853808:UYN853808 VII853808:VIJ853808 VSE853808:VSF853808 WCA853808:WCB853808 WLW853808:WLX853808 WVS853808:WVT853808 K919344:L919344 JG919344:JH919344 TC919344:TD919344 ACY919344:ACZ919344 AMU919344:AMV919344 AWQ919344:AWR919344 BGM919344:BGN919344 BQI919344:BQJ919344 CAE919344:CAF919344 CKA919344:CKB919344 CTW919344:CTX919344 DDS919344:DDT919344 DNO919344:DNP919344 DXK919344:DXL919344 EHG919344:EHH919344 ERC919344:ERD919344 FAY919344:FAZ919344 FKU919344:FKV919344 FUQ919344:FUR919344 GEM919344:GEN919344 GOI919344:GOJ919344 GYE919344:GYF919344 HIA919344:HIB919344 HRW919344:HRX919344 IBS919344:IBT919344 ILO919344:ILP919344 IVK919344:IVL919344 JFG919344:JFH919344 JPC919344:JPD919344 JYY919344:JYZ919344 KIU919344:KIV919344 KSQ919344:KSR919344 LCM919344:LCN919344 LMI919344:LMJ919344 LWE919344:LWF919344 MGA919344:MGB919344 MPW919344:MPX919344 MZS919344:MZT919344 NJO919344:NJP919344 NTK919344:NTL919344 ODG919344:ODH919344 ONC919344:OND919344 OWY919344:OWZ919344 PGU919344:PGV919344 PQQ919344:PQR919344 QAM919344:QAN919344 QKI919344:QKJ919344 QUE919344:QUF919344 REA919344:REB919344 RNW919344:RNX919344 RXS919344:RXT919344 SHO919344:SHP919344 SRK919344:SRL919344 TBG919344:TBH919344 TLC919344:TLD919344 TUY919344:TUZ919344 UEU919344:UEV919344 UOQ919344:UOR919344 UYM919344:UYN919344 VII919344:VIJ919344 VSE919344:VSF919344 WCA919344:WCB919344 WLW919344:WLX919344 WVS919344:WVT919344 K984880:L984880 JG984880:JH984880 TC984880:TD984880 ACY984880:ACZ984880 AMU984880:AMV984880 AWQ984880:AWR984880 BGM984880:BGN984880 BQI984880:BQJ984880 CAE984880:CAF984880 CKA984880:CKB984880 CTW984880:CTX984880 DDS984880:DDT984880 DNO984880:DNP984880 DXK984880:DXL984880 EHG984880:EHH984880 ERC984880:ERD984880 FAY984880:FAZ984880 FKU984880:FKV984880 FUQ984880:FUR984880 GEM984880:GEN984880 GOI984880:GOJ984880 GYE984880:GYF984880 HIA984880:HIB984880 HRW984880:HRX984880 IBS984880:IBT984880 ILO984880:ILP984880 IVK984880:IVL984880 JFG984880:JFH984880 JPC984880:JPD984880 JYY984880:JYZ984880 KIU984880:KIV984880 KSQ984880:KSR984880 LCM984880:LCN984880 LMI984880:LMJ984880 LWE984880:LWF984880 MGA984880:MGB984880 MPW984880:MPX984880 MZS984880:MZT984880 NJO984880:NJP984880 NTK984880:NTL984880 ODG984880:ODH984880 ONC984880:OND984880 OWY984880:OWZ984880 PGU984880:PGV984880 PQQ984880:PQR984880 QAM984880:QAN984880 QKI984880:QKJ984880 QUE984880:QUF984880 REA984880:REB984880 RNW984880:RNX984880 RXS984880:RXT984880 SHO984880:SHP984880 SRK984880:SRL984880 TBG984880:TBH984880 TLC984880:TLD984880 TUY984880:TUZ984880 UEU984880:UEV984880 UOQ984880:UOR984880 UYM984880:UYN984880 VII984880:VIJ984880 VSE984880:VSF984880 WCA984880:WCB984880 WLW984880:WLX984880 WVS984880:WVT984880 N1820:O1820 JJ1820:JK1820 TF1820:TG1820 ADB1820:ADC1820 AMX1820:AMY1820 AWT1820:AWU1820 BGP1820:BGQ1820 BQL1820:BQM1820 CAH1820:CAI1820 CKD1820:CKE1820 CTZ1820:CUA1820 DDV1820:DDW1820 DNR1820:DNS1820 DXN1820:DXO1820 EHJ1820:EHK1820 ERF1820:ERG1820 FBB1820:FBC1820 FKX1820:FKY1820 FUT1820:FUU1820 GEP1820:GEQ1820 GOL1820:GOM1820 GYH1820:GYI1820 HID1820:HIE1820 HRZ1820:HSA1820 IBV1820:IBW1820 ILR1820:ILS1820 IVN1820:IVO1820 JFJ1820:JFK1820 JPF1820:JPG1820 JZB1820:JZC1820 KIX1820:KIY1820 KST1820:KSU1820 LCP1820:LCQ1820 LML1820:LMM1820 LWH1820:LWI1820 MGD1820:MGE1820 MPZ1820:MQA1820 MZV1820:MZW1820 NJR1820:NJS1820 NTN1820:NTO1820 ODJ1820:ODK1820 ONF1820:ONG1820 OXB1820:OXC1820 PGX1820:PGY1820 PQT1820:PQU1820 QAP1820:QAQ1820 QKL1820:QKM1820 QUH1820:QUI1820 RED1820:REE1820 RNZ1820:ROA1820 RXV1820:RXW1820 SHR1820:SHS1820 SRN1820:SRO1820 TBJ1820:TBK1820 TLF1820:TLG1820 TVB1820:TVC1820 UEX1820:UEY1820 UOT1820:UOU1820 UYP1820:UYQ1820 VIL1820:VIM1820 VSH1820:VSI1820 WCD1820:WCE1820 WLZ1820:WMA1820 WVV1820:WVW1820 N67356:O67356 JJ67356:JK67356 TF67356:TG67356 ADB67356:ADC67356 AMX67356:AMY67356 AWT67356:AWU67356 BGP67356:BGQ67356 BQL67356:BQM67356 CAH67356:CAI67356 CKD67356:CKE67356 CTZ67356:CUA67356 DDV67356:DDW67356 DNR67356:DNS67356 DXN67356:DXO67356 EHJ67356:EHK67356 ERF67356:ERG67356 FBB67356:FBC67356 FKX67356:FKY67356 FUT67356:FUU67356 GEP67356:GEQ67356 GOL67356:GOM67356 GYH67356:GYI67356 HID67356:HIE67356 HRZ67356:HSA67356 IBV67356:IBW67356 ILR67356:ILS67356 IVN67356:IVO67356 JFJ67356:JFK67356 JPF67356:JPG67356 JZB67356:JZC67356 KIX67356:KIY67356 KST67356:KSU67356 LCP67356:LCQ67356 LML67356:LMM67356 LWH67356:LWI67356 MGD67356:MGE67356 MPZ67356:MQA67356 MZV67356:MZW67356 NJR67356:NJS67356 NTN67356:NTO67356 ODJ67356:ODK67356 ONF67356:ONG67356 OXB67356:OXC67356 PGX67356:PGY67356 PQT67356:PQU67356 QAP67356:QAQ67356 QKL67356:QKM67356 QUH67356:QUI67356 RED67356:REE67356 RNZ67356:ROA67356 RXV67356:RXW67356 SHR67356:SHS67356 SRN67356:SRO67356 TBJ67356:TBK67356 TLF67356:TLG67356 TVB67356:TVC67356 UEX67356:UEY67356 UOT67356:UOU67356 UYP67356:UYQ67356 VIL67356:VIM67356 VSH67356:VSI67356 WCD67356:WCE67356 WLZ67356:WMA67356 WVV67356:WVW67356 N132892:O132892 JJ132892:JK132892 TF132892:TG132892 ADB132892:ADC132892 AMX132892:AMY132892 AWT132892:AWU132892 BGP132892:BGQ132892 BQL132892:BQM132892 CAH132892:CAI132892 CKD132892:CKE132892 CTZ132892:CUA132892 DDV132892:DDW132892 DNR132892:DNS132892 DXN132892:DXO132892 EHJ132892:EHK132892 ERF132892:ERG132892 FBB132892:FBC132892 FKX132892:FKY132892 FUT132892:FUU132892 GEP132892:GEQ132892 GOL132892:GOM132892 GYH132892:GYI132892 HID132892:HIE132892 HRZ132892:HSA132892 IBV132892:IBW132892 ILR132892:ILS132892 IVN132892:IVO132892 JFJ132892:JFK132892 JPF132892:JPG132892 JZB132892:JZC132892 KIX132892:KIY132892 KST132892:KSU132892 LCP132892:LCQ132892 LML132892:LMM132892 LWH132892:LWI132892 MGD132892:MGE132892 MPZ132892:MQA132892 MZV132892:MZW132892 NJR132892:NJS132892 NTN132892:NTO132892 ODJ132892:ODK132892 ONF132892:ONG132892 OXB132892:OXC132892 PGX132892:PGY132892 PQT132892:PQU132892 QAP132892:QAQ132892 QKL132892:QKM132892 QUH132892:QUI132892 RED132892:REE132892 RNZ132892:ROA132892 RXV132892:RXW132892 SHR132892:SHS132892 SRN132892:SRO132892 TBJ132892:TBK132892 TLF132892:TLG132892 TVB132892:TVC132892 UEX132892:UEY132892 UOT132892:UOU132892 UYP132892:UYQ132892 VIL132892:VIM132892 VSH132892:VSI132892 WCD132892:WCE132892 WLZ132892:WMA132892 WVV132892:WVW132892 N198428:O198428 JJ198428:JK198428 TF198428:TG198428 ADB198428:ADC198428 AMX198428:AMY198428 AWT198428:AWU198428 BGP198428:BGQ198428 BQL198428:BQM198428 CAH198428:CAI198428 CKD198428:CKE198428 CTZ198428:CUA198428 DDV198428:DDW198428 DNR198428:DNS198428 DXN198428:DXO198428 EHJ198428:EHK198428 ERF198428:ERG198428 FBB198428:FBC198428 FKX198428:FKY198428 FUT198428:FUU198428 GEP198428:GEQ198428 GOL198428:GOM198428 GYH198428:GYI198428 HID198428:HIE198428 HRZ198428:HSA198428 IBV198428:IBW198428 ILR198428:ILS198428 IVN198428:IVO198428 JFJ198428:JFK198428 JPF198428:JPG198428 JZB198428:JZC198428 KIX198428:KIY198428 KST198428:KSU198428 LCP198428:LCQ198428 LML198428:LMM198428 LWH198428:LWI198428 MGD198428:MGE198428 MPZ198428:MQA198428 MZV198428:MZW198428 NJR198428:NJS198428 NTN198428:NTO198428 ODJ198428:ODK198428 ONF198428:ONG198428 OXB198428:OXC198428 PGX198428:PGY198428 PQT198428:PQU198428 QAP198428:QAQ198428 QKL198428:QKM198428 QUH198428:QUI198428 RED198428:REE198428 RNZ198428:ROA198428 RXV198428:RXW198428 SHR198428:SHS198428 SRN198428:SRO198428 TBJ198428:TBK198428 TLF198428:TLG198428 TVB198428:TVC198428 UEX198428:UEY198428 UOT198428:UOU198428 UYP198428:UYQ198428 VIL198428:VIM198428 VSH198428:VSI198428 WCD198428:WCE198428 WLZ198428:WMA198428 WVV198428:WVW198428 N263964:O263964 JJ263964:JK263964 TF263964:TG263964 ADB263964:ADC263964 AMX263964:AMY263964 AWT263964:AWU263964 BGP263964:BGQ263964 BQL263964:BQM263964 CAH263964:CAI263964 CKD263964:CKE263964 CTZ263964:CUA263964 DDV263964:DDW263964 DNR263964:DNS263964 DXN263964:DXO263964 EHJ263964:EHK263964 ERF263964:ERG263964 FBB263964:FBC263964 FKX263964:FKY263964 FUT263964:FUU263964 GEP263964:GEQ263964 GOL263964:GOM263964 GYH263964:GYI263964 HID263964:HIE263964 HRZ263964:HSA263964 IBV263964:IBW263964 ILR263964:ILS263964 IVN263964:IVO263964 JFJ263964:JFK263964 JPF263964:JPG263964 JZB263964:JZC263964 KIX263964:KIY263964 KST263964:KSU263964 LCP263964:LCQ263964 LML263964:LMM263964 LWH263964:LWI263964 MGD263964:MGE263964 MPZ263964:MQA263964 MZV263964:MZW263964 NJR263964:NJS263964 NTN263964:NTO263964 ODJ263964:ODK263964 ONF263964:ONG263964 OXB263964:OXC263964 PGX263964:PGY263964 PQT263964:PQU263964 QAP263964:QAQ263964 QKL263964:QKM263964 QUH263964:QUI263964 RED263964:REE263964 RNZ263964:ROA263964 RXV263964:RXW263964 SHR263964:SHS263964 SRN263964:SRO263964 TBJ263964:TBK263964 TLF263964:TLG263964 TVB263964:TVC263964 UEX263964:UEY263964 UOT263964:UOU263964 UYP263964:UYQ263964 VIL263964:VIM263964 VSH263964:VSI263964 WCD263964:WCE263964 WLZ263964:WMA263964 WVV263964:WVW263964 N329500:O329500 JJ329500:JK329500 TF329500:TG329500 ADB329500:ADC329500 AMX329500:AMY329500 AWT329500:AWU329500 BGP329500:BGQ329500 BQL329500:BQM329500 CAH329500:CAI329500 CKD329500:CKE329500 CTZ329500:CUA329500 DDV329500:DDW329500 DNR329500:DNS329500 DXN329500:DXO329500 EHJ329500:EHK329500 ERF329500:ERG329500 FBB329500:FBC329500 FKX329500:FKY329500 FUT329500:FUU329500 GEP329500:GEQ329500 GOL329500:GOM329500 GYH329500:GYI329500 HID329500:HIE329500 HRZ329500:HSA329500 IBV329500:IBW329500 ILR329500:ILS329500 IVN329500:IVO329500 JFJ329500:JFK329500 JPF329500:JPG329500 JZB329500:JZC329500 KIX329500:KIY329500 KST329500:KSU329500 LCP329500:LCQ329500 LML329500:LMM329500 LWH329500:LWI329500 MGD329500:MGE329500 MPZ329500:MQA329500 MZV329500:MZW329500 NJR329500:NJS329500 NTN329500:NTO329500 ODJ329500:ODK329500 ONF329500:ONG329500 OXB329500:OXC329500 PGX329500:PGY329500 PQT329500:PQU329500 QAP329500:QAQ329500 QKL329500:QKM329500 QUH329500:QUI329500 RED329500:REE329500 RNZ329500:ROA329500 RXV329500:RXW329500 SHR329500:SHS329500 SRN329500:SRO329500 TBJ329500:TBK329500 TLF329500:TLG329500 TVB329500:TVC329500 UEX329500:UEY329500 UOT329500:UOU329500 UYP329500:UYQ329500 VIL329500:VIM329500 VSH329500:VSI329500 WCD329500:WCE329500 WLZ329500:WMA329500 WVV329500:WVW329500 N395036:O395036 JJ395036:JK395036 TF395036:TG395036 ADB395036:ADC395036 AMX395036:AMY395036 AWT395036:AWU395036 BGP395036:BGQ395036 BQL395036:BQM395036 CAH395036:CAI395036 CKD395036:CKE395036 CTZ395036:CUA395036 DDV395036:DDW395036 DNR395036:DNS395036 DXN395036:DXO395036 EHJ395036:EHK395036 ERF395036:ERG395036 FBB395036:FBC395036 FKX395036:FKY395036 FUT395036:FUU395036 GEP395036:GEQ395036 GOL395036:GOM395036 GYH395036:GYI395036 HID395036:HIE395036 HRZ395036:HSA395036 IBV395036:IBW395036 ILR395036:ILS395036 IVN395036:IVO395036 JFJ395036:JFK395036 JPF395036:JPG395036 JZB395036:JZC395036 KIX395036:KIY395036 KST395036:KSU395036 LCP395036:LCQ395036 LML395036:LMM395036 LWH395036:LWI395036 MGD395036:MGE395036 MPZ395036:MQA395036 MZV395036:MZW395036 NJR395036:NJS395036 NTN395036:NTO395036 ODJ395036:ODK395036 ONF395036:ONG395036 OXB395036:OXC395036 PGX395036:PGY395036 PQT395036:PQU395036 QAP395036:QAQ395036 QKL395036:QKM395036 QUH395036:QUI395036 RED395036:REE395036 RNZ395036:ROA395036 RXV395036:RXW395036 SHR395036:SHS395036 SRN395036:SRO395036 TBJ395036:TBK395036 TLF395036:TLG395036 TVB395036:TVC395036 UEX395036:UEY395036 UOT395036:UOU395036 UYP395036:UYQ395036 VIL395036:VIM395036 VSH395036:VSI395036 WCD395036:WCE395036 WLZ395036:WMA395036 WVV395036:WVW395036 N460572:O460572 JJ460572:JK460572 TF460572:TG460572 ADB460572:ADC460572 AMX460572:AMY460572 AWT460572:AWU460572 BGP460572:BGQ460572 BQL460572:BQM460572 CAH460572:CAI460572 CKD460572:CKE460572 CTZ460572:CUA460572 DDV460572:DDW460572 DNR460572:DNS460572 DXN460572:DXO460572 EHJ460572:EHK460572 ERF460572:ERG460572 FBB460572:FBC460572 FKX460572:FKY460572 FUT460572:FUU460572 GEP460572:GEQ460572 GOL460572:GOM460572 GYH460572:GYI460572 HID460572:HIE460572 HRZ460572:HSA460572 IBV460572:IBW460572 ILR460572:ILS460572 IVN460572:IVO460572 JFJ460572:JFK460572 JPF460572:JPG460572 JZB460572:JZC460572 KIX460572:KIY460572 KST460572:KSU460572 LCP460572:LCQ460572 LML460572:LMM460572 LWH460572:LWI460572 MGD460572:MGE460572 MPZ460572:MQA460572 MZV460572:MZW460572 NJR460572:NJS460572 NTN460572:NTO460572 ODJ460572:ODK460572 ONF460572:ONG460572 OXB460572:OXC460572 PGX460572:PGY460572 PQT460572:PQU460572 QAP460572:QAQ460572 QKL460572:QKM460572 QUH460572:QUI460572 RED460572:REE460572 RNZ460572:ROA460572 RXV460572:RXW460572 SHR460572:SHS460572 SRN460572:SRO460572 TBJ460572:TBK460572 TLF460572:TLG460572 TVB460572:TVC460572 UEX460572:UEY460572 UOT460572:UOU460572 UYP460572:UYQ460572 VIL460572:VIM460572 VSH460572:VSI460572 WCD460572:WCE460572 WLZ460572:WMA460572 WVV460572:WVW460572 N526108:O526108 JJ526108:JK526108 TF526108:TG526108 ADB526108:ADC526108 AMX526108:AMY526108 AWT526108:AWU526108 BGP526108:BGQ526108 BQL526108:BQM526108 CAH526108:CAI526108 CKD526108:CKE526108 CTZ526108:CUA526108 DDV526108:DDW526108 DNR526108:DNS526108 DXN526108:DXO526108 EHJ526108:EHK526108 ERF526108:ERG526108 FBB526108:FBC526108 FKX526108:FKY526108 FUT526108:FUU526108 GEP526108:GEQ526108 GOL526108:GOM526108 GYH526108:GYI526108 HID526108:HIE526108 HRZ526108:HSA526108 IBV526108:IBW526108 ILR526108:ILS526108 IVN526108:IVO526108 JFJ526108:JFK526108 JPF526108:JPG526108 JZB526108:JZC526108 KIX526108:KIY526108 KST526108:KSU526108 LCP526108:LCQ526108 LML526108:LMM526108 LWH526108:LWI526108 MGD526108:MGE526108 MPZ526108:MQA526108 MZV526108:MZW526108 NJR526108:NJS526108 NTN526108:NTO526108 ODJ526108:ODK526108 ONF526108:ONG526108 OXB526108:OXC526108 PGX526108:PGY526108 PQT526108:PQU526108 QAP526108:QAQ526108 QKL526108:QKM526108 QUH526108:QUI526108 RED526108:REE526108 RNZ526108:ROA526108 RXV526108:RXW526108 SHR526108:SHS526108 SRN526108:SRO526108 TBJ526108:TBK526108 TLF526108:TLG526108 TVB526108:TVC526108 UEX526108:UEY526108 UOT526108:UOU526108 UYP526108:UYQ526108 VIL526108:VIM526108 VSH526108:VSI526108 WCD526108:WCE526108 WLZ526108:WMA526108 WVV526108:WVW526108 N591644:O591644 JJ591644:JK591644 TF591644:TG591644 ADB591644:ADC591644 AMX591644:AMY591644 AWT591644:AWU591644 BGP591644:BGQ591644 BQL591644:BQM591644 CAH591644:CAI591644 CKD591644:CKE591644 CTZ591644:CUA591644 DDV591644:DDW591644 DNR591644:DNS591644 DXN591644:DXO591644 EHJ591644:EHK591644 ERF591644:ERG591644 FBB591644:FBC591644 FKX591644:FKY591644 FUT591644:FUU591644 GEP591644:GEQ591644 GOL591644:GOM591644 GYH591644:GYI591644 HID591644:HIE591644 HRZ591644:HSA591644 IBV591644:IBW591644 ILR591644:ILS591644 IVN591644:IVO591644 JFJ591644:JFK591644 JPF591644:JPG591644 JZB591644:JZC591644 KIX591644:KIY591644 KST591644:KSU591644 LCP591644:LCQ591644 LML591644:LMM591644 LWH591644:LWI591644 MGD591644:MGE591644 MPZ591644:MQA591644 MZV591644:MZW591644 NJR591644:NJS591644 NTN591644:NTO591644 ODJ591644:ODK591644 ONF591644:ONG591644 OXB591644:OXC591644 PGX591644:PGY591644 PQT591644:PQU591644 QAP591644:QAQ591644 QKL591644:QKM591644 QUH591644:QUI591644 RED591644:REE591644 RNZ591644:ROA591644 RXV591644:RXW591644 SHR591644:SHS591644 SRN591644:SRO591644 TBJ591644:TBK591644 TLF591644:TLG591644 TVB591644:TVC591644 UEX591644:UEY591644 UOT591644:UOU591644 UYP591644:UYQ591644 VIL591644:VIM591644 VSH591644:VSI591644 WCD591644:WCE591644 WLZ591644:WMA591644 WVV591644:WVW591644 N657180:O657180 JJ657180:JK657180 TF657180:TG657180 ADB657180:ADC657180 AMX657180:AMY657180 AWT657180:AWU657180 BGP657180:BGQ657180 BQL657180:BQM657180 CAH657180:CAI657180 CKD657180:CKE657180 CTZ657180:CUA657180 DDV657180:DDW657180 DNR657180:DNS657180 DXN657180:DXO657180 EHJ657180:EHK657180 ERF657180:ERG657180 FBB657180:FBC657180 FKX657180:FKY657180 FUT657180:FUU657180 GEP657180:GEQ657180 GOL657180:GOM657180 GYH657180:GYI657180 HID657180:HIE657180 HRZ657180:HSA657180 IBV657180:IBW657180 ILR657180:ILS657180 IVN657180:IVO657180 JFJ657180:JFK657180 JPF657180:JPG657180 JZB657180:JZC657180 KIX657180:KIY657180 KST657180:KSU657180 LCP657180:LCQ657180 LML657180:LMM657180 LWH657180:LWI657180 MGD657180:MGE657180 MPZ657180:MQA657180 MZV657180:MZW657180 NJR657180:NJS657180 NTN657180:NTO657180 ODJ657180:ODK657180 ONF657180:ONG657180 OXB657180:OXC657180 PGX657180:PGY657180 PQT657180:PQU657180 QAP657180:QAQ657180 QKL657180:QKM657180 QUH657180:QUI657180 RED657180:REE657180 RNZ657180:ROA657180 RXV657180:RXW657180 SHR657180:SHS657180 SRN657180:SRO657180 TBJ657180:TBK657180 TLF657180:TLG657180 TVB657180:TVC657180 UEX657180:UEY657180 UOT657180:UOU657180 UYP657180:UYQ657180 VIL657180:VIM657180 VSH657180:VSI657180 WCD657180:WCE657180 WLZ657180:WMA657180 WVV657180:WVW657180 N722716:O722716 JJ722716:JK722716 TF722716:TG722716 ADB722716:ADC722716 AMX722716:AMY722716 AWT722716:AWU722716 BGP722716:BGQ722716 BQL722716:BQM722716 CAH722716:CAI722716 CKD722716:CKE722716 CTZ722716:CUA722716 DDV722716:DDW722716 DNR722716:DNS722716 DXN722716:DXO722716 EHJ722716:EHK722716 ERF722716:ERG722716 FBB722716:FBC722716 FKX722716:FKY722716 FUT722716:FUU722716 GEP722716:GEQ722716 GOL722716:GOM722716 GYH722716:GYI722716 HID722716:HIE722716 HRZ722716:HSA722716 IBV722716:IBW722716 ILR722716:ILS722716 IVN722716:IVO722716 JFJ722716:JFK722716 JPF722716:JPG722716 JZB722716:JZC722716 KIX722716:KIY722716 KST722716:KSU722716 LCP722716:LCQ722716 LML722716:LMM722716 LWH722716:LWI722716 MGD722716:MGE722716 MPZ722716:MQA722716 MZV722716:MZW722716 NJR722716:NJS722716 NTN722716:NTO722716 ODJ722716:ODK722716 ONF722716:ONG722716 OXB722716:OXC722716 PGX722716:PGY722716 PQT722716:PQU722716 QAP722716:QAQ722716 QKL722716:QKM722716 QUH722716:QUI722716 RED722716:REE722716 RNZ722716:ROA722716 RXV722716:RXW722716 SHR722716:SHS722716 SRN722716:SRO722716 TBJ722716:TBK722716 TLF722716:TLG722716 TVB722716:TVC722716 UEX722716:UEY722716 UOT722716:UOU722716 UYP722716:UYQ722716 VIL722716:VIM722716 VSH722716:VSI722716 WCD722716:WCE722716 WLZ722716:WMA722716 WVV722716:WVW722716 N788252:O788252 JJ788252:JK788252 TF788252:TG788252 ADB788252:ADC788252 AMX788252:AMY788252 AWT788252:AWU788252 BGP788252:BGQ788252 BQL788252:BQM788252 CAH788252:CAI788252 CKD788252:CKE788252 CTZ788252:CUA788252 DDV788252:DDW788252 DNR788252:DNS788252 DXN788252:DXO788252 EHJ788252:EHK788252 ERF788252:ERG788252 FBB788252:FBC788252 FKX788252:FKY788252 FUT788252:FUU788252 GEP788252:GEQ788252 GOL788252:GOM788252 GYH788252:GYI788252 HID788252:HIE788252 HRZ788252:HSA788252 IBV788252:IBW788252 ILR788252:ILS788252 IVN788252:IVO788252 JFJ788252:JFK788252 JPF788252:JPG788252 JZB788252:JZC788252 KIX788252:KIY788252 KST788252:KSU788252 LCP788252:LCQ788252 LML788252:LMM788252 LWH788252:LWI788252 MGD788252:MGE788252 MPZ788252:MQA788252 MZV788252:MZW788252 NJR788252:NJS788252 NTN788252:NTO788252 ODJ788252:ODK788252 ONF788252:ONG788252 OXB788252:OXC788252 PGX788252:PGY788252 PQT788252:PQU788252 QAP788252:QAQ788252 QKL788252:QKM788252 QUH788252:QUI788252 RED788252:REE788252 RNZ788252:ROA788252 RXV788252:RXW788252 SHR788252:SHS788252 SRN788252:SRO788252 TBJ788252:TBK788252 TLF788252:TLG788252 TVB788252:TVC788252 UEX788252:UEY788252 UOT788252:UOU788252 UYP788252:UYQ788252 VIL788252:VIM788252 VSH788252:VSI788252 WCD788252:WCE788252 WLZ788252:WMA788252 WVV788252:WVW788252 N853788:O853788 JJ853788:JK853788 TF853788:TG853788 ADB853788:ADC853788 AMX853788:AMY853788 AWT853788:AWU853788 BGP853788:BGQ853788 BQL853788:BQM853788 CAH853788:CAI853788 CKD853788:CKE853788 CTZ853788:CUA853788 DDV853788:DDW853788 DNR853788:DNS853788 DXN853788:DXO853788 EHJ853788:EHK853788 ERF853788:ERG853788 FBB853788:FBC853788 FKX853788:FKY853788 FUT853788:FUU853788 GEP853788:GEQ853788 GOL853788:GOM853788 GYH853788:GYI853788 HID853788:HIE853788 HRZ853788:HSA853788 IBV853788:IBW853788 ILR853788:ILS853788 IVN853788:IVO853788 JFJ853788:JFK853788 JPF853788:JPG853788 JZB853788:JZC853788 KIX853788:KIY853788 KST853788:KSU853788 LCP853788:LCQ853788 LML853788:LMM853788 LWH853788:LWI853788 MGD853788:MGE853788 MPZ853788:MQA853788 MZV853788:MZW853788 NJR853788:NJS853788 NTN853788:NTO853788 ODJ853788:ODK853788 ONF853788:ONG853788 OXB853788:OXC853788 PGX853788:PGY853788 PQT853788:PQU853788 QAP853788:QAQ853788 QKL853788:QKM853788 QUH853788:QUI853788 RED853788:REE853788 RNZ853788:ROA853788 RXV853788:RXW853788 SHR853788:SHS853788 SRN853788:SRO853788 TBJ853788:TBK853788 TLF853788:TLG853788 TVB853788:TVC853788 UEX853788:UEY853788 UOT853788:UOU853788 UYP853788:UYQ853788 VIL853788:VIM853788 VSH853788:VSI853788 WCD853788:WCE853788 WLZ853788:WMA853788 WVV853788:WVW853788 N919324:O919324 JJ919324:JK919324 TF919324:TG919324 ADB919324:ADC919324 AMX919324:AMY919324 AWT919324:AWU919324 BGP919324:BGQ919324 BQL919324:BQM919324 CAH919324:CAI919324 CKD919324:CKE919324 CTZ919324:CUA919324 DDV919324:DDW919324 DNR919324:DNS919324 DXN919324:DXO919324 EHJ919324:EHK919324 ERF919324:ERG919324 FBB919324:FBC919324 FKX919324:FKY919324 FUT919324:FUU919324 GEP919324:GEQ919324 GOL919324:GOM919324 GYH919324:GYI919324 HID919324:HIE919324 HRZ919324:HSA919324 IBV919324:IBW919324 ILR919324:ILS919324 IVN919324:IVO919324 JFJ919324:JFK919324 JPF919324:JPG919324 JZB919324:JZC919324 KIX919324:KIY919324 KST919324:KSU919324 LCP919324:LCQ919324 LML919324:LMM919324 LWH919324:LWI919324 MGD919324:MGE919324 MPZ919324:MQA919324 MZV919324:MZW919324 NJR919324:NJS919324 NTN919324:NTO919324 ODJ919324:ODK919324 ONF919324:ONG919324 OXB919324:OXC919324 PGX919324:PGY919324 PQT919324:PQU919324 QAP919324:QAQ919324 QKL919324:QKM919324 QUH919324:QUI919324 RED919324:REE919324 RNZ919324:ROA919324 RXV919324:RXW919324 SHR919324:SHS919324 SRN919324:SRO919324 TBJ919324:TBK919324 TLF919324:TLG919324 TVB919324:TVC919324 UEX919324:UEY919324 UOT919324:UOU919324 UYP919324:UYQ919324 VIL919324:VIM919324 VSH919324:VSI919324 WCD919324:WCE919324 WLZ919324:WMA919324 WVV919324:WVW919324 N984860:O984860 JJ984860:JK984860 TF984860:TG984860 ADB984860:ADC984860 AMX984860:AMY984860 AWT984860:AWU984860 BGP984860:BGQ984860 BQL984860:BQM984860 CAH984860:CAI984860 CKD984860:CKE984860 CTZ984860:CUA984860 DDV984860:DDW984860 DNR984860:DNS984860 DXN984860:DXO984860 EHJ984860:EHK984860 ERF984860:ERG984860 FBB984860:FBC984860 FKX984860:FKY984860 FUT984860:FUU984860 GEP984860:GEQ984860 GOL984860:GOM984860 GYH984860:GYI984860 HID984860:HIE984860 HRZ984860:HSA984860 IBV984860:IBW984860 ILR984860:ILS984860 IVN984860:IVO984860 JFJ984860:JFK984860 JPF984860:JPG984860 JZB984860:JZC984860 KIX984860:KIY984860 KST984860:KSU984860 LCP984860:LCQ984860 LML984860:LMM984860 LWH984860:LWI984860 MGD984860:MGE984860 MPZ984860:MQA984860 MZV984860:MZW984860 NJR984860:NJS984860 NTN984860:NTO984860 ODJ984860:ODK984860 ONF984860:ONG984860 OXB984860:OXC984860 PGX984860:PGY984860 PQT984860:PQU984860 QAP984860:QAQ984860 QKL984860:QKM984860 QUH984860:QUI984860 RED984860:REE984860 RNZ984860:ROA984860 RXV984860:RXW984860 SHR984860:SHS984860 SRN984860:SRO984860 TBJ984860:TBK984860 TLF984860:TLG984860 TVB984860:TVC984860 UEX984860:UEY984860 UOT984860:UOU984860 UYP984860:UYQ984860 VIL984860:VIM984860 VSH984860:VSI984860 WCD984860:WCE984860 WLZ984860:WMA984860 WVV984860:WVW984860" xr:uid="{00000000-0002-0000-0A00-000001000000}">
      <formula1>#REF!</formula1>
    </dataValidation>
    <dataValidation type="list" allowBlank="1" showInputMessage="1" showErrorMessage="1" sqref="N1641:O1641 JJ1641:JK1641 TF1641:TG1641 ADB1641:ADC1641 AMX1641:AMY1641 AWT1641:AWU1641 BGP1641:BGQ1641 BQL1641:BQM1641 CAH1641:CAI1641 CKD1641:CKE1641 CTZ1641:CUA1641 DDV1641:DDW1641 DNR1641:DNS1641 DXN1641:DXO1641 EHJ1641:EHK1641 ERF1641:ERG1641 FBB1641:FBC1641 FKX1641:FKY1641 FUT1641:FUU1641 GEP1641:GEQ1641 GOL1641:GOM1641 GYH1641:GYI1641 HID1641:HIE1641 HRZ1641:HSA1641 IBV1641:IBW1641 ILR1641:ILS1641 IVN1641:IVO1641 JFJ1641:JFK1641 JPF1641:JPG1641 JZB1641:JZC1641 KIX1641:KIY1641 KST1641:KSU1641 LCP1641:LCQ1641 LML1641:LMM1641 LWH1641:LWI1641 MGD1641:MGE1641 MPZ1641:MQA1641 MZV1641:MZW1641 NJR1641:NJS1641 NTN1641:NTO1641 ODJ1641:ODK1641 ONF1641:ONG1641 OXB1641:OXC1641 PGX1641:PGY1641 PQT1641:PQU1641 QAP1641:QAQ1641 QKL1641:QKM1641 QUH1641:QUI1641 RED1641:REE1641 RNZ1641:ROA1641 RXV1641:RXW1641 SHR1641:SHS1641 SRN1641:SRO1641 TBJ1641:TBK1641 TLF1641:TLG1641 TVB1641:TVC1641 UEX1641:UEY1641 UOT1641:UOU1641 UYP1641:UYQ1641 VIL1641:VIM1641 VSH1641:VSI1641 WCD1641:WCE1641 WLZ1641:WMA1641 WVV1641:WVW1641 N67177:O67177 JJ67177:JK67177 TF67177:TG67177 ADB67177:ADC67177 AMX67177:AMY67177 AWT67177:AWU67177 BGP67177:BGQ67177 BQL67177:BQM67177 CAH67177:CAI67177 CKD67177:CKE67177 CTZ67177:CUA67177 DDV67177:DDW67177 DNR67177:DNS67177 DXN67177:DXO67177 EHJ67177:EHK67177 ERF67177:ERG67177 FBB67177:FBC67177 FKX67177:FKY67177 FUT67177:FUU67177 GEP67177:GEQ67177 GOL67177:GOM67177 GYH67177:GYI67177 HID67177:HIE67177 HRZ67177:HSA67177 IBV67177:IBW67177 ILR67177:ILS67177 IVN67177:IVO67177 JFJ67177:JFK67177 JPF67177:JPG67177 JZB67177:JZC67177 KIX67177:KIY67177 KST67177:KSU67177 LCP67177:LCQ67177 LML67177:LMM67177 LWH67177:LWI67177 MGD67177:MGE67177 MPZ67177:MQA67177 MZV67177:MZW67177 NJR67177:NJS67177 NTN67177:NTO67177 ODJ67177:ODK67177 ONF67177:ONG67177 OXB67177:OXC67177 PGX67177:PGY67177 PQT67177:PQU67177 QAP67177:QAQ67177 QKL67177:QKM67177 QUH67177:QUI67177 RED67177:REE67177 RNZ67177:ROA67177 RXV67177:RXW67177 SHR67177:SHS67177 SRN67177:SRO67177 TBJ67177:TBK67177 TLF67177:TLG67177 TVB67177:TVC67177 UEX67177:UEY67177 UOT67177:UOU67177 UYP67177:UYQ67177 VIL67177:VIM67177 VSH67177:VSI67177 WCD67177:WCE67177 WLZ67177:WMA67177 WVV67177:WVW67177 N132713:O132713 JJ132713:JK132713 TF132713:TG132713 ADB132713:ADC132713 AMX132713:AMY132713 AWT132713:AWU132713 BGP132713:BGQ132713 BQL132713:BQM132713 CAH132713:CAI132713 CKD132713:CKE132713 CTZ132713:CUA132713 DDV132713:DDW132713 DNR132713:DNS132713 DXN132713:DXO132713 EHJ132713:EHK132713 ERF132713:ERG132713 FBB132713:FBC132713 FKX132713:FKY132713 FUT132713:FUU132713 GEP132713:GEQ132713 GOL132713:GOM132713 GYH132713:GYI132713 HID132713:HIE132713 HRZ132713:HSA132713 IBV132713:IBW132713 ILR132713:ILS132713 IVN132713:IVO132713 JFJ132713:JFK132713 JPF132713:JPG132713 JZB132713:JZC132713 KIX132713:KIY132713 KST132713:KSU132713 LCP132713:LCQ132713 LML132713:LMM132713 LWH132713:LWI132713 MGD132713:MGE132713 MPZ132713:MQA132713 MZV132713:MZW132713 NJR132713:NJS132713 NTN132713:NTO132713 ODJ132713:ODK132713 ONF132713:ONG132713 OXB132713:OXC132713 PGX132713:PGY132713 PQT132713:PQU132713 QAP132713:QAQ132713 QKL132713:QKM132713 QUH132713:QUI132713 RED132713:REE132713 RNZ132713:ROA132713 RXV132713:RXW132713 SHR132713:SHS132713 SRN132713:SRO132713 TBJ132713:TBK132713 TLF132713:TLG132713 TVB132713:TVC132713 UEX132713:UEY132713 UOT132713:UOU132713 UYP132713:UYQ132713 VIL132713:VIM132713 VSH132713:VSI132713 WCD132713:WCE132713 WLZ132713:WMA132713 WVV132713:WVW132713 N198249:O198249 JJ198249:JK198249 TF198249:TG198249 ADB198249:ADC198249 AMX198249:AMY198249 AWT198249:AWU198249 BGP198249:BGQ198249 BQL198249:BQM198249 CAH198249:CAI198249 CKD198249:CKE198249 CTZ198249:CUA198249 DDV198249:DDW198249 DNR198249:DNS198249 DXN198249:DXO198249 EHJ198249:EHK198249 ERF198249:ERG198249 FBB198249:FBC198249 FKX198249:FKY198249 FUT198249:FUU198249 GEP198249:GEQ198249 GOL198249:GOM198249 GYH198249:GYI198249 HID198249:HIE198249 HRZ198249:HSA198249 IBV198249:IBW198249 ILR198249:ILS198249 IVN198249:IVO198249 JFJ198249:JFK198249 JPF198249:JPG198249 JZB198249:JZC198249 KIX198249:KIY198249 KST198249:KSU198249 LCP198249:LCQ198249 LML198249:LMM198249 LWH198249:LWI198249 MGD198249:MGE198249 MPZ198249:MQA198249 MZV198249:MZW198249 NJR198249:NJS198249 NTN198249:NTO198249 ODJ198249:ODK198249 ONF198249:ONG198249 OXB198249:OXC198249 PGX198249:PGY198249 PQT198249:PQU198249 QAP198249:QAQ198249 QKL198249:QKM198249 QUH198249:QUI198249 RED198249:REE198249 RNZ198249:ROA198249 RXV198249:RXW198249 SHR198249:SHS198249 SRN198249:SRO198249 TBJ198249:TBK198249 TLF198249:TLG198249 TVB198249:TVC198249 UEX198249:UEY198249 UOT198249:UOU198249 UYP198249:UYQ198249 VIL198249:VIM198249 VSH198249:VSI198249 WCD198249:WCE198249 WLZ198249:WMA198249 WVV198249:WVW198249 N263785:O263785 JJ263785:JK263785 TF263785:TG263785 ADB263785:ADC263785 AMX263785:AMY263785 AWT263785:AWU263785 BGP263785:BGQ263785 BQL263785:BQM263785 CAH263785:CAI263785 CKD263785:CKE263785 CTZ263785:CUA263785 DDV263785:DDW263785 DNR263785:DNS263785 DXN263785:DXO263785 EHJ263785:EHK263785 ERF263785:ERG263785 FBB263785:FBC263785 FKX263785:FKY263785 FUT263785:FUU263785 GEP263785:GEQ263785 GOL263785:GOM263785 GYH263785:GYI263785 HID263785:HIE263785 HRZ263785:HSA263785 IBV263785:IBW263785 ILR263785:ILS263785 IVN263785:IVO263785 JFJ263785:JFK263785 JPF263785:JPG263785 JZB263785:JZC263785 KIX263785:KIY263785 KST263785:KSU263785 LCP263785:LCQ263785 LML263785:LMM263785 LWH263785:LWI263785 MGD263785:MGE263785 MPZ263785:MQA263785 MZV263785:MZW263785 NJR263785:NJS263785 NTN263785:NTO263785 ODJ263785:ODK263785 ONF263785:ONG263785 OXB263785:OXC263785 PGX263785:PGY263785 PQT263785:PQU263785 QAP263785:QAQ263785 QKL263785:QKM263785 QUH263785:QUI263785 RED263785:REE263785 RNZ263785:ROA263785 RXV263785:RXW263785 SHR263785:SHS263785 SRN263785:SRO263785 TBJ263785:TBK263785 TLF263785:TLG263785 TVB263785:TVC263785 UEX263785:UEY263785 UOT263785:UOU263785 UYP263785:UYQ263785 VIL263785:VIM263785 VSH263785:VSI263785 WCD263785:WCE263785 WLZ263785:WMA263785 WVV263785:WVW263785 N329321:O329321 JJ329321:JK329321 TF329321:TG329321 ADB329321:ADC329321 AMX329321:AMY329321 AWT329321:AWU329321 BGP329321:BGQ329321 BQL329321:BQM329321 CAH329321:CAI329321 CKD329321:CKE329321 CTZ329321:CUA329321 DDV329321:DDW329321 DNR329321:DNS329321 DXN329321:DXO329321 EHJ329321:EHK329321 ERF329321:ERG329321 FBB329321:FBC329321 FKX329321:FKY329321 FUT329321:FUU329321 GEP329321:GEQ329321 GOL329321:GOM329321 GYH329321:GYI329321 HID329321:HIE329321 HRZ329321:HSA329321 IBV329321:IBW329321 ILR329321:ILS329321 IVN329321:IVO329321 JFJ329321:JFK329321 JPF329321:JPG329321 JZB329321:JZC329321 KIX329321:KIY329321 KST329321:KSU329321 LCP329321:LCQ329321 LML329321:LMM329321 LWH329321:LWI329321 MGD329321:MGE329321 MPZ329321:MQA329321 MZV329321:MZW329321 NJR329321:NJS329321 NTN329321:NTO329321 ODJ329321:ODK329321 ONF329321:ONG329321 OXB329321:OXC329321 PGX329321:PGY329321 PQT329321:PQU329321 QAP329321:QAQ329321 QKL329321:QKM329321 QUH329321:QUI329321 RED329321:REE329321 RNZ329321:ROA329321 RXV329321:RXW329321 SHR329321:SHS329321 SRN329321:SRO329321 TBJ329321:TBK329321 TLF329321:TLG329321 TVB329321:TVC329321 UEX329321:UEY329321 UOT329321:UOU329321 UYP329321:UYQ329321 VIL329321:VIM329321 VSH329321:VSI329321 WCD329321:WCE329321 WLZ329321:WMA329321 WVV329321:WVW329321 N394857:O394857 JJ394857:JK394857 TF394857:TG394857 ADB394857:ADC394857 AMX394857:AMY394857 AWT394857:AWU394857 BGP394857:BGQ394857 BQL394857:BQM394857 CAH394857:CAI394857 CKD394857:CKE394857 CTZ394857:CUA394857 DDV394857:DDW394857 DNR394857:DNS394857 DXN394857:DXO394857 EHJ394857:EHK394857 ERF394857:ERG394857 FBB394857:FBC394857 FKX394857:FKY394857 FUT394857:FUU394857 GEP394857:GEQ394857 GOL394857:GOM394857 GYH394857:GYI394857 HID394857:HIE394857 HRZ394857:HSA394857 IBV394857:IBW394857 ILR394857:ILS394857 IVN394857:IVO394857 JFJ394857:JFK394857 JPF394857:JPG394857 JZB394857:JZC394857 KIX394857:KIY394857 KST394857:KSU394857 LCP394857:LCQ394857 LML394857:LMM394857 LWH394857:LWI394857 MGD394857:MGE394857 MPZ394857:MQA394857 MZV394857:MZW394857 NJR394857:NJS394857 NTN394857:NTO394857 ODJ394857:ODK394857 ONF394857:ONG394857 OXB394857:OXC394857 PGX394857:PGY394857 PQT394857:PQU394857 QAP394857:QAQ394857 QKL394857:QKM394857 QUH394857:QUI394857 RED394857:REE394857 RNZ394857:ROA394857 RXV394857:RXW394857 SHR394857:SHS394857 SRN394857:SRO394857 TBJ394857:TBK394857 TLF394857:TLG394857 TVB394857:TVC394857 UEX394857:UEY394857 UOT394857:UOU394857 UYP394857:UYQ394857 VIL394857:VIM394857 VSH394857:VSI394857 WCD394857:WCE394857 WLZ394857:WMA394857 WVV394857:WVW394857 N460393:O460393 JJ460393:JK460393 TF460393:TG460393 ADB460393:ADC460393 AMX460393:AMY460393 AWT460393:AWU460393 BGP460393:BGQ460393 BQL460393:BQM460393 CAH460393:CAI460393 CKD460393:CKE460393 CTZ460393:CUA460393 DDV460393:DDW460393 DNR460393:DNS460393 DXN460393:DXO460393 EHJ460393:EHK460393 ERF460393:ERG460393 FBB460393:FBC460393 FKX460393:FKY460393 FUT460393:FUU460393 GEP460393:GEQ460393 GOL460393:GOM460393 GYH460393:GYI460393 HID460393:HIE460393 HRZ460393:HSA460393 IBV460393:IBW460393 ILR460393:ILS460393 IVN460393:IVO460393 JFJ460393:JFK460393 JPF460393:JPG460393 JZB460393:JZC460393 KIX460393:KIY460393 KST460393:KSU460393 LCP460393:LCQ460393 LML460393:LMM460393 LWH460393:LWI460393 MGD460393:MGE460393 MPZ460393:MQA460393 MZV460393:MZW460393 NJR460393:NJS460393 NTN460393:NTO460393 ODJ460393:ODK460393 ONF460393:ONG460393 OXB460393:OXC460393 PGX460393:PGY460393 PQT460393:PQU460393 QAP460393:QAQ460393 QKL460393:QKM460393 QUH460393:QUI460393 RED460393:REE460393 RNZ460393:ROA460393 RXV460393:RXW460393 SHR460393:SHS460393 SRN460393:SRO460393 TBJ460393:TBK460393 TLF460393:TLG460393 TVB460393:TVC460393 UEX460393:UEY460393 UOT460393:UOU460393 UYP460393:UYQ460393 VIL460393:VIM460393 VSH460393:VSI460393 WCD460393:WCE460393 WLZ460393:WMA460393 WVV460393:WVW460393 N525929:O525929 JJ525929:JK525929 TF525929:TG525929 ADB525929:ADC525929 AMX525929:AMY525929 AWT525929:AWU525929 BGP525929:BGQ525929 BQL525929:BQM525929 CAH525929:CAI525929 CKD525929:CKE525929 CTZ525929:CUA525929 DDV525929:DDW525929 DNR525929:DNS525929 DXN525929:DXO525929 EHJ525929:EHK525929 ERF525929:ERG525929 FBB525929:FBC525929 FKX525929:FKY525929 FUT525929:FUU525929 GEP525929:GEQ525929 GOL525929:GOM525929 GYH525929:GYI525929 HID525929:HIE525929 HRZ525929:HSA525929 IBV525929:IBW525929 ILR525929:ILS525929 IVN525929:IVO525929 JFJ525929:JFK525929 JPF525929:JPG525929 JZB525929:JZC525929 KIX525929:KIY525929 KST525929:KSU525929 LCP525929:LCQ525929 LML525929:LMM525929 LWH525929:LWI525929 MGD525929:MGE525929 MPZ525929:MQA525929 MZV525929:MZW525929 NJR525929:NJS525929 NTN525929:NTO525929 ODJ525929:ODK525929 ONF525929:ONG525929 OXB525929:OXC525929 PGX525929:PGY525929 PQT525929:PQU525929 QAP525929:QAQ525929 QKL525929:QKM525929 QUH525929:QUI525929 RED525929:REE525929 RNZ525929:ROA525929 RXV525929:RXW525929 SHR525929:SHS525929 SRN525929:SRO525929 TBJ525929:TBK525929 TLF525929:TLG525929 TVB525929:TVC525929 UEX525929:UEY525929 UOT525929:UOU525929 UYP525929:UYQ525929 VIL525929:VIM525929 VSH525929:VSI525929 WCD525929:WCE525929 WLZ525929:WMA525929 WVV525929:WVW525929 N591465:O591465 JJ591465:JK591465 TF591465:TG591465 ADB591465:ADC591465 AMX591465:AMY591465 AWT591465:AWU591465 BGP591465:BGQ591465 BQL591465:BQM591465 CAH591465:CAI591465 CKD591465:CKE591465 CTZ591465:CUA591465 DDV591465:DDW591465 DNR591465:DNS591465 DXN591465:DXO591465 EHJ591465:EHK591465 ERF591465:ERG591465 FBB591465:FBC591465 FKX591465:FKY591465 FUT591465:FUU591465 GEP591465:GEQ591465 GOL591465:GOM591465 GYH591465:GYI591465 HID591465:HIE591465 HRZ591465:HSA591465 IBV591465:IBW591465 ILR591465:ILS591465 IVN591465:IVO591465 JFJ591465:JFK591465 JPF591465:JPG591465 JZB591465:JZC591465 KIX591465:KIY591465 KST591465:KSU591465 LCP591465:LCQ591465 LML591465:LMM591465 LWH591465:LWI591465 MGD591465:MGE591465 MPZ591465:MQA591465 MZV591465:MZW591465 NJR591465:NJS591465 NTN591465:NTO591465 ODJ591465:ODK591465 ONF591465:ONG591465 OXB591465:OXC591465 PGX591465:PGY591465 PQT591465:PQU591465 QAP591465:QAQ591465 QKL591465:QKM591465 QUH591465:QUI591465 RED591465:REE591465 RNZ591465:ROA591465 RXV591465:RXW591465 SHR591465:SHS591465 SRN591465:SRO591465 TBJ591465:TBK591465 TLF591465:TLG591465 TVB591465:TVC591465 UEX591465:UEY591465 UOT591465:UOU591465 UYP591465:UYQ591465 VIL591465:VIM591465 VSH591465:VSI591465 WCD591465:WCE591465 WLZ591465:WMA591465 WVV591465:WVW591465 N657001:O657001 JJ657001:JK657001 TF657001:TG657001 ADB657001:ADC657001 AMX657001:AMY657001 AWT657001:AWU657001 BGP657001:BGQ657001 BQL657001:BQM657001 CAH657001:CAI657001 CKD657001:CKE657001 CTZ657001:CUA657001 DDV657001:DDW657001 DNR657001:DNS657001 DXN657001:DXO657001 EHJ657001:EHK657001 ERF657001:ERG657001 FBB657001:FBC657001 FKX657001:FKY657001 FUT657001:FUU657001 GEP657001:GEQ657001 GOL657001:GOM657001 GYH657001:GYI657001 HID657001:HIE657001 HRZ657001:HSA657001 IBV657001:IBW657001 ILR657001:ILS657001 IVN657001:IVO657001 JFJ657001:JFK657001 JPF657001:JPG657001 JZB657001:JZC657001 KIX657001:KIY657001 KST657001:KSU657001 LCP657001:LCQ657001 LML657001:LMM657001 LWH657001:LWI657001 MGD657001:MGE657001 MPZ657001:MQA657001 MZV657001:MZW657001 NJR657001:NJS657001 NTN657001:NTO657001 ODJ657001:ODK657001 ONF657001:ONG657001 OXB657001:OXC657001 PGX657001:PGY657001 PQT657001:PQU657001 QAP657001:QAQ657001 QKL657001:QKM657001 QUH657001:QUI657001 RED657001:REE657001 RNZ657001:ROA657001 RXV657001:RXW657001 SHR657001:SHS657001 SRN657001:SRO657001 TBJ657001:TBK657001 TLF657001:TLG657001 TVB657001:TVC657001 UEX657001:UEY657001 UOT657001:UOU657001 UYP657001:UYQ657001 VIL657001:VIM657001 VSH657001:VSI657001 WCD657001:WCE657001 WLZ657001:WMA657001 WVV657001:WVW657001 N722537:O722537 JJ722537:JK722537 TF722537:TG722537 ADB722537:ADC722537 AMX722537:AMY722537 AWT722537:AWU722537 BGP722537:BGQ722537 BQL722537:BQM722537 CAH722537:CAI722537 CKD722537:CKE722537 CTZ722537:CUA722537 DDV722537:DDW722537 DNR722537:DNS722537 DXN722537:DXO722537 EHJ722537:EHK722537 ERF722537:ERG722537 FBB722537:FBC722537 FKX722537:FKY722537 FUT722537:FUU722537 GEP722537:GEQ722537 GOL722537:GOM722537 GYH722537:GYI722537 HID722537:HIE722537 HRZ722537:HSA722537 IBV722537:IBW722537 ILR722537:ILS722537 IVN722537:IVO722537 JFJ722537:JFK722537 JPF722537:JPG722537 JZB722537:JZC722537 KIX722537:KIY722537 KST722537:KSU722537 LCP722537:LCQ722537 LML722537:LMM722537 LWH722537:LWI722537 MGD722537:MGE722537 MPZ722537:MQA722537 MZV722537:MZW722537 NJR722537:NJS722537 NTN722537:NTO722537 ODJ722537:ODK722537 ONF722537:ONG722537 OXB722537:OXC722537 PGX722537:PGY722537 PQT722537:PQU722537 QAP722537:QAQ722537 QKL722537:QKM722537 QUH722537:QUI722537 RED722537:REE722537 RNZ722537:ROA722537 RXV722537:RXW722537 SHR722537:SHS722537 SRN722537:SRO722537 TBJ722537:TBK722537 TLF722537:TLG722537 TVB722537:TVC722537 UEX722537:UEY722537 UOT722537:UOU722537 UYP722537:UYQ722537 VIL722537:VIM722537 VSH722537:VSI722537 WCD722537:WCE722537 WLZ722537:WMA722537 WVV722537:WVW722537 N788073:O788073 JJ788073:JK788073 TF788073:TG788073 ADB788073:ADC788073 AMX788073:AMY788073 AWT788073:AWU788073 BGP788073:BGQ788073 BQL788073:BQM788073 CAH788073:CAI788073 CKD788073:CKE788073 CTZ788073:CUA788073 DDV788073:DDW788073 DNR788073:DNS788073 DXN788073:DXO788073 EHJ788073:EHK788073 ERF788073:ERG788073 FBB788073:FBC788073 FKX788073:FKY788073 FUT788073:FUU788073 GEP788073:GEQ788073 GOL788073:GOM788073 GYH788073:GYI788073 HID788073:HIE788073 HRZ788073:HSA788073 IBV788073:IBW788073 ILR788073:ILS788073 IVN788073:IVO788073 JFJ788073:JFK788073 JPF788073:JPG788073 JZB788073:JZC788073 KIX788073:KIY788073 KST788073:KSU788073 LCP788073:LCQ788073 LML788073:LMM788073 LWH788073:LWI788073 MGD788073:MGE788073 MPZ788073:MQA788073 MZV788073:MZW788073 NJR788073:NJS788073 NTN788073:NTO788073 ODJ788073:ODK788073 ONF788073:ONG788073 OXB788073:OXC788073 PGX788073:PGY788073 PQT788073:PQU788073 QAP788073:QAQ788073 QKL788073:QKM788073 QUH788073:QUI788073 RED788073:REE788073 RNZ788073:ROA788073 RXV788073:RXW788073 SHR788073:SHS788073 SRN788073:SRO788073 TBJ788073:TBK788073 TLF788073:TLG788073 TVB788073:TVC788073 UEX788073:UEY788073 UOT788073:UOU788073 UYP788073:UYQ788073 VIL788073:VIM788073 VSH788073:VSI788073 WCD788073:WCE788073 WLZ788073:WMA788073 WVV788073:WVW788073 N853609:O853609 JJ853609:JK853609 TF853609:TG853609 ADB853609:ADC853609 AMX853609:AMY853609 AWT853609:AWU853609 BGP853609:BGQ853609 BQL853609:BQM853609 CAH853609:CAI853609 CKD853609:CKE853609 CTZ853609:CUA853609 DDV853609:DDW853609 DNR853609:DNS853609 DXN853609:DXO853609 EHJ853609:EHK853609 ERF853609:ERG853609 FBB853609:FBC853609 FKX853609:FKY853609 FUT853609:FUU853609 GEP853609:GEQ853609 GOL853609:GOM853609 GYH853609:GYI853609 HID853609:HIE853609 HRZ853609:HSA853609 IBV853609:IBW853609 ILR853609:ILS853609 IVN853609:IVO853609 JFJ853609:JFK853609 JPF853609:JPG853609 JZB853609:JZC853609 KIX853609:KIY853609 KST853609:KSU853609 LCP853609:LCQ853609 LML853609:LMM853609 LWH853609:LWI853609 MGD853609:MGE853609 MPZ853609:MQA853609 MZV853609:MZW853609 NJR853609:NJS853609 NTN853609:NTO853609 ODJ853609:ODK853609 ONF853609:ONG853609 OXB853609:OXC853609 PGX853609:PGY853609 PQT853609:PQU853609 QAP853609:QAQ853609 QKL853609:QKM853609 QUH853609:QUI853609 RED853609:REE853609 RNZ853609:ROA853609 RXV853609:RXW853609 SHR853609:SHS853609 SRN853609:SRO853609 TBJ853609:TBK853609 TLF853609:TLG853609 TVB853609:TVC853609 UEX853609:UEY853609 UOT853609:UOU853609 UYP853609:UYQ853609 VIL853609:VIM853609 VSH853609:VSI853609 WCD853609:WCE853609 WLZ853609:WMA853609 WVV853609:WVW853609 N919145:O919145 JJ919145:JK919145 TF919145:TG919145 ADB919145:ADC919145 AMX919145:AMY919145 AWT919145:AWU919145 BGP919145:BGQ919145 BQL919145:BQM919145 CAH919145:CAI919145 CKD919145:CKE919145 CTZ919145:CUA919145 DDV919145:DDW919145 DNR919145:DNS919145 DXN919145:DXO919145 EHJ919145:EHK919145 ERF919145:ERG919145 FBB919145:FBC919145 FKX919145:FKY919145 FUT919145:FUU919145 GEP919145:GEQ919145 GOL919145:GOM919145 GYH919145:GYI919145 HID919145:HIE919145 HRZ919145:HSA919145 IBV919145:IBW919145 ILR919145:ILS919145 IVN919145:IVO919145 JFJ919145:JFK919145 JPF919145:JPG919145 JZB919145:JZC919145 KIX919145:KIY919145 KST919145:KSU919145 LCP919145:LCQ919145 LML919145:LMM919145 LWH919145:LWI919145 MGD919145:MGE919145 MPZ919145:MQA919145 MZV919145:MZW919145 NJR919145:NJS919145 NTN919145:NTO919145 ODJ919145:ODK919145 ONF919145:ONG919145 OXB919145:OXC919145 PGX919145:PGY919145 PQT919145:PQU919145 QAP919145:QAQ919145 QKL919145:QKM919145 QUH919145:QUI919145 RED919145:REE919145 RNZ919145:ROA919145 RXV919145:RXW919145 SHR919145:SHS919145 SRN919145:SRO919145 TBJ919145:TBK919145 TLF919145:TLG919145 TVB919145:TVC919145 UEX919145:UEY919145 UOT919145:UOU919145 UYP919145:UYQ919145 VIL919145:VIM919145 VSH919145:VSI919145 WCD919145:WCE919145 WLZ919145:WMA919145 WVV919145:WVW919145 N984681:O984681 JJ984681:JK984681 TF984681:TG984681 ADB984681:ADC984681 AMX984681:AMY984681 AWT984681:AWU984681 BGP984681:BGQ984681 BQL984681:BQM984681 CAH984681:CAI984681 CKD984681:CKE984681 CTZ984681:CUA984681 DDV984681:DDW984681 DNR984681:DNS984681 DXN984681:DXO984681 EHJ984681:EHK984681 ERF984681:ERG984681 FBB984681:FBC984681 FKX984681:FKY984681 FUT984681:FUU984681 GEP984681:GEQ984681 GOL984681:GOM984681 GYH984681:GYI984681 HID984681:HIE984681 HRZ984681:HSA984681 IBV984681:IBW984681 ILR984681:ILS984681 IVN984681:IVO984681 JFJ984681:JFK984681 JPF984681:JPG984681 JZB984681:JZC984681 KIX984681:KIY984681 KST984681:KSU984681 LCP984681:LCQ984681 LML984681:LMM984681 LWH984681:LWI984681 MGD984681:MGE984681 MPZ984681:MQA984681 MZV984681:MZW984681 NJR984681:NJS984681 NTN984681:NTO984681 ODJ984681:ODK984681 ONF984681:ONG984681 OXB984681:OXC984681 PGX984681:PGY984681 PQT984681:PQU984681 QAP984681:QAQ984681 QKL984681:QKM984681 QUH984681:QUI984681 RED984681:REE984681 RNZ984681:ROA984681 RXV984681:RXW984681 SHR984681:SHS984681 SRN984681:SRO984681 TBJ984681:TBK984681 TLF984681:TLG984681 TVB984681:TVC984681 UEX984681:UEY984681 UOT984681:UOU984681 UYP984681:UYQ984681 VIL984681:VIM984681 VSH984681:VSI984681 WCD984681:WCE984681 WLZ984681:WMA984681 WVV984681:WVW984681 N146:O146 JJ146:JK146 TF146:TG146 ADB146:ADC146 AMX146:AMY146 AWT146:AWU146 BGP146:BGQ146 BQL146:BQM146 CAH146:CAI146 CKD146:CKE146 CTZ146:CUA146 DDV146:DDW146 DNR146:DNS146 DXN146:DXO146 EHJ146:EHK146 ERF146:ERG146 FBB146:FBC146 FKX146:FKY146 FUT146:FUU146 GEP146:GEQ146 GOL146:GOM146 GYH146:GYI146 HID146:HIE146 HRZ146:HSA146 IBV146:IBW146 ILR146:ILS146 IVN146:IVO146 JFJ146:JFK146 JPF146:JPG146 JZB146:JZC146 KIX146:KIY146 KST146:KSU146 LCP146:LCQ146 LML146:LMM146 LWH146:LWI146 MGD146:MGE146 MPZ146:MQA146 MZV146:MZW146 NJR146:NJS146 NTN146:NTO146 ODJ146:ODK146 ONF146:ONG146 OXB146:OXC146 PGX146:PGY146 PQT146:PQU146 QAP146:QAQ146 QKL146:QKM146 QUH146:QUI146 RED146:REE146 RNZ146:ROA146 RXV146:RXW146 SHR146:SHS146 SRN146:SRO146 TBJ146:TBK146 TLF146:TLG146 TVB146:TVC146 UEX146:UEY146 UOT146:UOU146 UYP146:UYQ146 VIL146:VIM146 VSH146:VSI146 WCD146:WCE146 WLZ146:WMA146 WVV146:WVW146 N65682:O65682 JJ65682:JK65682 TF65682:TG65682 ADB65682:ADC65682 AMX65682:AMY65682 AWT65682:AWU65682 BGP65682:BGQ65682 BQL65682:BQM65682 CAH65682:CAI65682 CKD65682:CKE65682 CTZ65682:CUA65682 DDV65682:DDW65682 DNR65682:DNS65682 DXN65682:DXO65682 EHJ65682:EHK65682 ERF65682:ERG65682 FBB65682:FBC65682 FKX65682:FKY65682 FUT65682:FUU65682 GEP65682:GEQ65682 GOL65682:GOM65682 GYH65682:GYI65682 HID65682:HIE65682 HRZ65682:HSA65682 IBV65682:IBW65682 ILR65682:ILS65682 IVN65682:IVO65682 JFJ65682:JFK65682 JPF65682:JPG65682 JZB65682:JZC65682 KIX65682:KIY65682 KST65682:KSU65682 LCP65682:LCQ65682 LML65682:LMM65682 LWH65682:LWI65682 MGD65682:MGE65682 MPZ65682:MQA65682 MZV65682:MZW65682 NJR65682:NJS65682 NTN65682:NTO65682 ODJ65682:ODK65682 ONF65682:ONG65682 OXB65682:OXC65682 PGX65682:PGY65682 PQT65682:PQU65682 QAP65682:QAQ65682 QKL65682:QKM65682 QUH65682:QUI65682 RED65682:REE65682 RNZ65682:ROA65682 RXV65682:RXW65682 SHR65682:SHS65682 SRN65682:SRO65682 TBJ65682:TBK65682 TLF65682:TLG65682 TVB65682:TVC65682 UEX65682:UEY65682 UOT65682:UOU65682 UYP65682:UYQ65682 VIL65682:VIM65682 VSH65682:VSI65682 WCD65682:WCE65682 WLZ65682:WMA65682 WVV65682:WVW65682 N131218:O131218 JJ131218:JK131218 TF131218:TG131218 ADB131218:ADC131218 AMX131218:AMY131218 AWT131218:AWU131218 BGP131218:BGQ131218 BQL131218:BQM131218 CAH131218:CAI131218 CKD131218:CKE131218 CTZ131218:CUA131218 DDV131218:DDW131218 DNR131218:DNS131218 DXN131218:DXO131218 EHJ131218:EHK131218 ERF131218:ERG131218 FBB131218:FBC131218 FKX131218:FKY131218 FUT131218:FUU131218 GEP131218:GEQ131218 GOL131218:GOM131218 GYH131218:GYI131218 HID131218:HIE131218 HRZ131218:HSA131218 IBV131218:IBW131218 ILR131218:ILS131218 IVN131218:IVO131218 JFJ131218:JFK131218 JPF131218:JPG131218 JZB131218:JZC131218 KIX131218:KIY131218 KST131218:KSU131218 LCP131218:LCQ131218 LML131218:LMM131218 LWH131218:LWI131218 MGD131218:MGE131218 MPZ131218:MQA131218 MZV131218:MZW131218 NJR131218:NJS131218 NTN131218:NTO131218 ODJ131218:ODK131218 ONF131218:ONG131218 OXB131218:OXC131218 PGX131218:PGY131218 PQT131218:PQU131218 QAP131218:QAQ131218 QKL131218:QKM131218 QUH131218:QUI131218 RED131218:REE131218 RNZ131218:ROA131218 RXV131218:RXW131218 SHR131218:SHS131218 SRN131218:SRO131218 TBJ131218:TBK131218 TLF131218:TLG131218 TVB131218:TVC131218 UEX131218:UEY131218 UOT131218:UOU131218 UYP131218:UYQ131218 VIL131218:VIM131218 VSH131218:VSI131218 WCD131218:WCE131218 WLZ131218:WMA131218 WVV131218:WVW131218 N196754:O196754 JJ196754:JK196754 TF196754:TG196754 ADB196754:ADC196754 AMX196754:AMY196754 AWT196754:AWU196754 BGP196754:BGQ196754 BQL196754:BQM196754 CAH196754:CAI196754 CKD196754:CKE196754 CTZ196754:CUA196754 DDV196754:DDW196754 DNR196754:DNS196754 DXN196754:DXO196754 EHJ196754:EHK196754 ERF196754:ERG196754 FBB196754:FBC196754 FKX196754:FKY196754 FUT196754:FUU196754 GEP196754:GEQ196754 GOL196754:GOM196754 GYH196754:GYI196754 HID196754:HIE196754 HRZ196754:HSA196754 IBV196754:IBW196754 ILR196754:ILS196754 IVN196754:IVO196754 JFJ196754:JFK196754 JPF196754:JPG196754 JZB196754:JZC196754 KIX196754:KIY196754 KST196754:KSU196754 LCP196754:LCQ196754 LML196754:LMM196754 LWH196754:LWI196754 MGD196754:MGE196754 MPZ196754:MQA196754 MZV196754:MZW196754 NJR196754:NJS196754 NTN196754:NTO196754 ODJ196754:ODK196754 ONF196754:ONG196754 OXB196754:OXC196754 PGX196754:PGY196754 PQT196754:PQU196754 QAP196754:QAQ196754 QKL196754:QKM196754 QUH196754:QUI196754 RED196754:REE196754 RNZ196754:ROA196754 RXV196754:RXW196754 SHR196754:SHS196754 SRN196754:SRO196754 TBJ196754:TBK196754 TLF196754:TLG196754 TVB196754:TVC196754 UEX196754:UEY196754 UOT196754:UOU196754 UYP196754:UYQ196754 VIL196754:VIM196754 VSH196754:VSI196754 WCD196754:WCE196754 WLZ196754:WMA196754 WVV196754:WVW196754 N262290:O262290 JJ262290:JK262290 TF262290:TG262290 ADB262290:ADC262290 AMX262290:AMY262290 AWT262290:AWU262290 BGP262290:BGQ262290 BQL262290:BQM262290 CAH262290:CAI262290 CKD262290:CKE262290 CTZ262290:CUA262290 DDV262290:DDW262290 DNR262290:DNS262290 DXN262290:DXO262290 EHJ262290:EHK262290 ERF262290:ERG262290 FBB262290:FBC262290 FKX262290:FKY262290 FUT262290:FUU262290 GEP262290:GEQ262290 GOL262290:GOM262290 GYH262290:GYI262290 HID262290:HIE262290 HRZ262290:HSA262290 IBV262290:IBW262290 ILR262290:ILS262290 IVN262290:IVO262290 JFJ262290:JFK262290 JPF262290:JPG262290 JZB262290:JZC262290 KIX262290:KIY262290 KST262290:KSU262290 LCP262290:LCQ262290 LML262290:LMM262290 LWH262290:LWI262290 MGD262290:MGE262290 MPZ262290:MQA262290 MZV262290:MZW262290 NJR262290:NJS262290 NTN262290:NTO262290 ODJ262290:ODK262290 ONF262290:ONG262290 OXB262290:OXC262290 PGX262290:PGY262290 PQT262290:PQU262290 QAP262290:QAQ262290 QKL262290:QKM262290 QUH262290:QUI262290 RED262290:REE262290 RNZ262290:ROA262290 RXV262290:RXW262290 SHR262290:SHS262290 SRN262290:SRO262290 TBJ262290:TBK262290 TLF262290:TLG262290 TVB262290:TVC262290 UEX262290:UEY262290 UOT262290:UOU262290 UYP262290:UYQ262290 VIL262290:VIM262290 VSH262290:VSI262290 WCD262290:WCE262290 WLZ262290:WMA262290 WVV262290:WVW262290 N327826:O327826 JJ327826:JK327826 TF327826:TG327826 ADB327826:ADC327826 AMX327826:AMY327826 AWT327826:AWU327826 BGP327826:BGQ327826 BQL327826:BQM327826 CAH327826:CAI327826 CKD327826:CKE327826 CTZ327826:CUA327826 DDV327826:DDW327826 DNR327826:DNS327826 DXN327826:DXO327826 EHJ327826:EHK327826 ERF327826:ERG327826 FBB327826:FBC327826 FKX327826:FKY327826 FUT327826:FUU327826 GEP327826:GEQ327826 GOL327826:GOM327826 GYH327826:GYI327826 HID327826:HIE327826 HRZ327826:HSA327826 IBV327826:IBW327826 ILR327826:ILS327826 IVN327826:IVO327826 JFJ327826:JFK327826 JPF327826:JPG327826 JZB327826:JZC327826 KIX327826:KIY327826 KST327826:KSU327826 LCP327826:LCQ327826 LML327826:LMM327826 LWH327826:LWI327826 MGD327826:MGE327826 MPZ327826:MQA327826 MZV327826:MZW327826 NJR327826:NJS327826 NTN327826:NTO327826 ODJ327826:ODK327826 ONF327826:ONG327826 OXB327826:OXC327826 PGX327826:PGY327826 PQT327826:PQU327826 QAP327826:QAQ327826 QKL327826:QKM327826 QUH327826:QUI327826 RED327826:REE327826 RNZ327826:ROA327826 RXV327826:RXW327826 SHR327826:SHS327826 SRN327826:SRO327826 TBJ327826:TBK327826 TLF327826:TLG327826 TVB327826:TVC327826 UEX327826:UEY327826 UOT327826:UOU327826 UYP327826:UYQ327826 VIL327826:VIM327826 VSH327826:VSI327826 WCD327826:WCE327826 WLZ327826:WMA327826 WVV327826:WVW327826 N393362:O393362 JJ393362:JK393362 TF393362:TG393362 ADB393362:ADC393362 AMX393362:AMY393362 AWT393362:AWU393362 BGP393362:BGQ393362 BQL393362:BQM393362 CAH393362:CAI393362 CKD393362:CKE393362 CTZ393362:CUA393362 DDV393362:DDW393362 DNR393362:DNS393362 DXN393362:DXO393362 EHJ393362:EHK393362 ERF393362:ERG393362 FBB393362:FBC393362 FKX393362:FKY393362 FUT393362:FUU393362 GEP393362:GEQ393362 GOL393362:GOM393362 GYH393362:GYI393362 HID393362:HIE393362 HRZ393362:HSA393362 IBV393362:IBW393362 ILR393362:ILS393362 IVN393362:IVO393362 JFJ393362:JFK393362 JPF393362:JPG393362 JZB393362:JZC393362 KIX393362:KIY393362 KST393362:KSU393362 LCP393362:LCQ393362 LML393362:LMM393362 LWH393362:LWI393362 MGD393362:MGE393362 MPZ393362:MQA393362 MZV393362:MZW393362 NJR393362:NJS393362 NTN393362:NTO393362 ODJ393362:ODK393362 ONF393362:ONG393362 OXB393362:OXC393362 PGX393362:PGY393362 PQT393362:PQU393362 QAP393362:QAQ393362 QKL393362:QKM393362 QUH393362:QUI393362 RED393362:REE393362 RNZ393362:ROA393362 RXV393362:RXW393362 SHR393362:SHS393362 SRN393362:SRO393362 TBJ393362:TBK393362 TLF393362:TLG393362 TVB393362:TVC393362 UEX393362:UEY393362 UOT393362:UOU393362 UYP393362:UYQ393362 VIL393362:VIM393362 VSH393362:VSI393362 WCD393362:WCE393362 WLZ393362:WMA393362 WVV393362:WVW393362 N458898:O458898 JJ458898:JK458898 TF458898:TG458898 ADB458898:ADC458898 AMX458898:AMY458898 AWT458898:AWU458898 BGP458898:BGQ458898 BQL458898:BQM458898 CAH458898:CAI458898 CKD458898:CKE458898 CTZ458898:CUA458898 DDV458898:DDW458898 DNR458898:DNS458898 DXN458898:DXO458898 EHJ458898:EHK458898 ERF458898:ERG458898 FBB458898:FBC458898 FKX458898:FKY458898 FUT458898:FUU458898 GEP458898:GEQ458898 GOL458898:GOM458898 GYH458898:GYI458898 HID458898:HIE458898 HRZ458898:HSA458898 IBV458898:IBW458898 ILR458898:ILS458898 IVN458898:IVO458898 JFJ458898:JFK458898 JPF458898:JPG458898 JZB458898:JZC458898 KIX458898:KIY458898 KST458898:KSU458898 LCP458898:LCQ458898 LML458898:LMM458898 LWH458898:LWI458898 MGD458898:MGE458898 MPZ458898:MQA458898 MZV458898:MZW458898 NJR458898:NJS458898 NTN458898:NTO458898 ODJ458898:ODK458898 ONF458898:ONG458898 OXB458898:OXC458898 PGX458898:PGY458898 PQT458898:PQU458898 QAP458898:QAQ458898 QKL458898:QKM458898 QUH458898:QUI458898 RED458898:REE458898 RNZ458898:ROA458898 RXV458898:RXW458898 SHR458898:SHS458898 SRN458898:SRO458898 TBJ458898:TBK458898 TLF458898:TLG458898 TVB458898:TVC458898 UEX458898:UEY458898 UOT458898:UOU458898 UYP458898:UYQ458898 VIL458898:VIM458898 VSH458898:VSI458898 WCD458898:WCE458898 WLZ458898:WMA458898 WVV458898:WVW458898 N524434:O524434 JJ524434:JK524434 TF524434:TG524434 ADB524434:ADC524434 AMX524434:AMY524434 AWT524434:AWU524434 BGP524434:BGQ524434 BQL524434:BQM524434 CAH524434:CAI524434 CKD524434:CKE524434 CTZ524434:CUA524434 DDV524434:DDW524434 DNR524434:DNS524434 DXN524434:DXO524434 EHJ524434:EHK524434 ERF524434:ERG524434 FBB524434:FBC524434 FKX524434:FKY524434 FUT524434:FUU524434 GEP524434:GEQ524434 GOL524434:GOM524434 GYH524434:GYI524434 HID524434:HIE524434 HRZ524434:HSA524434 IBV524434:IBW524434 ILR524434:ILS524434 IVN524434:IVO524434 JFJ524434:JFK524434 JPF524434:JPG524434 JZB524434:JZC524434 KIX524434:KIY524434 KST524434:KSU524434 LCP524434:LCQ524434 LML524434:LMM524434 LWH524434:LWI524434 MGD524434:MGE524434 MPZ524434:MQA524434 MZV524434:MZW524434 NJR524434:NJS524434 NTN524434:NTO524434 ODJ524434:ODK524434 ONF524434:ONG524434 OXB524434:OXC524434 PGX524434:PGY524434 PQT524434:PQU524434 QAP524434:QAQ524434 QKL524434:QKM524434 QUH524434:QUI524434 RED524434:REE524434 RNZ524434:ROA524434 RXV524434:RXW524434 SHR524434:SHS524434 SRN524434:SRO524434 TBJ524434:TBK524434 TLF524434:TLG524434 TVB524434:TVC524434 UEX524434:UEY524434 UOT524434:UOU524434 UYP524434:UYQ524434 VIL524434:VIM524434 VSH524434:VSI524434 WCD524434:WCE524434 WLZ524434:WMA524434 WVV524434:WVW524434 N589970:O589970 JJ589970:JK589970 TF589970:TG589970 ADB589970:ADC589970 AMX589970:AMY589970 AWT589970:AWU589970 BGP589970:BGQ589970 BQL589970:BQM589970 CAH589970:CAI589970 CKD589970:CKE589970 CTZ589970:CUA589970 DDV589970:DDW589970 DNR589970:DNS589970 DXN589970:DXO589970 EHJ589970:EHK589970 ERF589970:ERG589970 FBB589970:FBC589970 FKX589970:FKY589970 FUT589970:FUU589970 GEP589970:GEQ589970 GOL589970:GOM589970 GYH589970:GYI589970 HID589970:HIE589970 HRZ589970:HSA589970 IBV589970:IBW589970 ILR589970:ILS589970 IVN589970:IVO589970 JFJ589970:JFK589970 JPF589970:JPG589970 JZB589970:JZC589970 KIX589970:KIY589970 KST589970:KSU589970 LCP589970:LCQ589970 LML589970:LMM589970 LWH589970:LWI589970 MGD589970:MGE589970 MPZ589970:MQA589970 MZV589970:MZW589970 NJR589970:NJS589970 NTN589970:NTO589970 ODJ589970:ODK589970 ONF589970:ONG589970 OXB589970:OXC589970 PGX589970:PGY589970 PQT589970:PQU589970 QAP589970:QAQ589970 QKL589970:QKM589970 QUH589970:QUI589970 RED589970:REE589970 RNZ589970:ROA589970 RXV589970:RXW589970 SHR589970:SHS589970 SRN589970:SRO589970 TBJ589970:TBK589970 TLF589970:TLG589970 TVB589970:TVC589970 UEX589970:UEY589970 UOT589970:UOU589970 UYP589970:UYQ589970 VIL589970:VIM589970 VSH589970:VSI589970 WCD589970:WCE589970 WLZ589970:WMA589970 WVV589970:WVW589970 N655506:O655506 JJ655506:JK655506 TF655506:TG655506 ADB655506:ADC655506 AMX655506:AMY655506 AWT655506:AWU655506 BGP655506:BGQ655506 BQL655506:BQM655506 CAH655506:CAI655506 CKD655506:CKE655506 CTZ655506:CUA655506 DDV655506:DDW655506 DNR655506:DNS655506 DXN655506:DXO655506 EHJ655506:EHK655506 ERF655506:ERG655506 FBB655506:FBC655506 FKX655506:FKY655506 FUT655506:FUU655506 GEP655506:GEQ655506 GOL655506:GOM655506 GYH655506:GYI655506 HID655506:HIE655506 HRZ655506:HSA655506 IBV655506:IBW655506 ILR655506:ILS655506 IVN655506:IVO655506 JFJ655506:JFK655506 JPF655506:JPG655506 JZB655506:JZC655506 KIX655506:KIY655506 KST655506:KSU655506 LCP655506:LCQ655506 LML655506:LMM655506 LWH655506:LWI655506 MGD655506:MGE655506 MPZ655506:MQA655506 MZV655506:MZW655506 NJR655506:NJS655506 NTN655506:NTO655506 ODJ655506:ODK655506 ONF655506:ONG655506 OXB655506:OXC655506 PGX655506:PGY655506 PQT655506:PQU655506 QAP655506:QAQ655506 QKL655506:QKM655506 QUH655506:QUI655506 RED655506:REE655506 RNZ655506:ROA655506 RXV655506:RXW655506 SHR655506:SHS655506 SRN655506:SRO655506 TBJ655506:TBK655506 TLF655506:TLG655506 TVB655506:TVC655506 UEX655506:UEY655506 UOT655506:UOU655506 UYP655506:UYQ655506 VIL655506:VIM655506 VSH655506:VSI655506 WCD655506:WCE655506 WLZ655506:WMA655506 WVV655506:WVW655506 N721042:O721042 JJ721042:JK721042 TF721042:TG721042 ADB721042:ADC721042 AMX721042:AMY721042 AWT721042:AWU721042 BGP721042:BGQ721042 BQL721042:BQM721042 CAH721042:CAI721042 CKD721042:CKE721042 CTZ721042:CUA721042 DDV721042:DDW721042 DNR721042:DNS721042 DXN721042:DXO721042 EHJ721042:EHK721042 ERF721042:ERG721042 FBB721042:FBC721042 FKX721042:FKY721042 FUT721042:FUU721042 GEP721042:GEQ721042 GOL721042:GOM721042 GYH721042:GYI721042 HID721042:HIE721042 HRZ721042:HSA721042 IBV721042:IBW721042 ILR721042:ILS721042 IVN721042:IVO721042 JFJ721042:JFK721042 JPF721042:JPG721042 JZB721042:JZC721042 KIX721042:KIY721042 KST721042:KSU721042 LCP721042:LCQ721042 LML721042:LMM721042 LWH721042:LWI721042 MGD721042:MGE721042 MPZ721042:MQA721042 MZV721042:MZW721042 NJR721042:NJS721042 NTN721042:NTO721042 ODJ721042:ODK721042 ONF721042:ONG721042 OXB721042:OXC721042 PGX721042:PGY721042 PQT721042:PQU721042 QAP721042:QAQ721042 QKL721042:QKM721042 QUH721042:QUI721042 RED721042:REE721042 RNZ721042:ROA721042 RXV721042:RXW721042 SHR721042:SHS721042 SRN721042:SRO721042 TBJ721042:TBK721042 TLF721042:TLG721042 TVB721042:TVC721042 UEX721042:UEY721042 UOT721042:UOU721042 UYP721042:UYQ721042 VIL721042:VIM721042 VSH721042:VSI721042 WCD721042:WCE721042 WLZ721042:WMA721042 WVV721042:WVW721042 N786578:O786578 JJ786578:JK786578 TF786578:TG786578 ADB786578:ADC786578 AMX786578:AMY786578 AWT786578:AWU786578 BGP786578:BGQ786578 BQL786578:BQM786578 CAH786578:CAI786578 CKD786578:CKE786578 CTZ786578:CUA786578 DDV786578:DDW786578 DNR786578:DNS786578 DXN786578:DXO786578 EHJ786578:EHK786578 ERF786578:ERG786578 FBB786578:FBC786578 FKX786578:FKY786578 FUT786578:FUU786578 GEP786578:GEQ786578 GOL786578:GOM786578 GYH786578:GYI786578 HID786578:HIE786578 HRZ786578:HSA786578 IBV786578:IBW786578 ILR786578:ILS786578 IVN786578:IVO786578 JFJ786578:JFK786578 JPF786578:JPG786578 JZB786578:JZC786578 KIX786578:KIY786578 KST786578:KSU786578 LCP786578:LCQ786578 LML786578:LMM786578 LWH786578:LWI786578 MGD786578:MGE786578 MPZ786578:MQA786578 MZV786578:MZW786578 NJR786578:NJS786578 NTN786578:NTO786578 ODJ786578:ODK786578 ONF786578:ONG786578 OXB786578:OXC786578 PGX786578:PGY786578 PQT786578:PQU786578 QAP786578:QAQ786578 QKL786578:QKM786578 QUH786578:QUI786578 RED786578:REE786578 RNZ786578:ROA786578 RXV786578:RXW786578 SHR786578:SHS786578 SRN786578:SRO786578 TBJ786578:TBK786578 TLF786578:TLG786578 TVB786578:TVC786578 UEX786578:UEY786578 UOT786578:UOU786578 UYP786578:UYQ786578 VIL786578:VIM786578 VSH786578:VSI786578 WCD786578:WCE786578 WLZ786578:WMA786578 WVV786578:WVW786578 N852114:O852114 JJ852114:JK852114 TF852114:TG852114 ADB852114:ADC852114 AMX852114:AMY852114 AWT852114:AWU852114 BGP852114:BGQ852114 BQL852114:BQM852114 CAH852114:CAI852114 CKD852114:CKE852114 CTZ852114:CUA852114 DDV852114:DDW852114 DNR852114:DNS852114 DXN852114:DXO852114 EHJ852114:EHK852114 ERF852114:ERG852114 FBB852114:FBC852114 FKX852114:FKY852114 FUT852114:FUU852114 GEP852114:GEQ852114 GOL852114:GOM852114 GYH852114:GYI852114 HID852114:HIE852114 HRZ852114:HSA852114 IBV852114:IBW852114 ILR852114:ILS852114 IVN852114:IVO852114 JFJ852114:JFK852114 JPF852114:JPG852114 JZB852114:JZC852114 KIX852114:KIY852114 KST852114:KSU852114 LCP852114:LCQ852114 LML852114:LMM852114 LWH852114:LWI852114 MGD852114:MGE852114 MPZ852114:MQA852114 MZV852114:MZW852114 NJR852114:NJS852114 NTN852114:NTO852114 ODJ852114:ODK852114 ONF852114:ONG852114 OXB852114:OXC852114 PGX852114:PGY852114 PQT852114:PQU852114 QAP852114:QAQ852114 QKL852114:QKM852114 QUH852114:QUI852114 RED852114:REE852114 RNZ852114:ROA852114 RXV852114:RXW852114 SHR852114:SHS852114 SRN852114:SRO852114 TBJ852114:TBK852114 TLF852114:TLG852114 TVB852114:TVC852114 UEX852114:UEY852114 UOT852114:UOU852114 UYP852114:UYQ852114 VIL852114:VIM852114 VSH852114:VSI852114 WCD852114:WCE852114 WLZ852114:WMA852114 WVV852114:WVW852114 N917650:O917650 JJ917650:JK917650 TF917650:TG917650 ADB917650:ADC917650 AMX917650:AMY917650 AWT917650:AWU917650 BGP917650:BGQ917650 BQL917650:BQM917650 CAH917650:CAI917650 CKD917650:CKE917650 CTZ917650:CUA917650 DDV917650:DDW917650 DNR917650:DNS917650 DXN917650:DXO917650 EHJ917650:EHK917650 ERF917650:ERG917650 FBB917650:FBC917650 FKX917650:FKY917650 FUT917650:FUU917650 GEP917650:GEQ917650 GOL917650:GOM917650 GYH917650:GYI917650 HID917650:HIE917650 HRZ917650:HSA917650 IBV917650:IBW917650 ILR917650:ILS917650 IVN917650:IVO917650 JFJ917650:JFK917650 JPF917650:JPG917650 JZB917650:JZC917650 KIX917650:KIY917650 KST917650:KSU917650 LCP917650:LCQ917650 LML917650:LMM917650 LWH917650:LWI917650 MGD917650:MGE917650 MPZ917650:MQA917650 MZV917650:MZW917650 NJR917650:NJS917650 NTN917650:NTO917650 ODJ917650:ODK917650 ONF917650:ONG917650 OXB917650:OXC917650 PGX917650:PGY917650 PQT917650:PQU917650 QAP917650:QAQ917650 QKL917650:QKM917650 QUH917650:QUI917650 RED917650:REE917650 RNZ917650:ROA917650 RXV917650:RXW917650 SHR917650:SHS917650 SRN917650:SRO917650 TBJ917650:TBK917650 TLF917650:TLG917650 TVB917650:TVC917650 UEX917650:UEY917650 UOT917650:UOU917650 UYP917650:UYQ917650 VIL917650:VIM917650 VSH917650:VSI917650 WCD917650:WCE917650 WLZ917650:WMA917650 WVV917650:WVW917650 N983186:O983186 JJ983186:JK983186 TF983186:TG983186 ADB983186:ADC983186 AMX983186:AMY983186 AWT983186:AWU983186 BGP983186:BGQ983186 BQL983186:BQM983186 CAH983186:CAI983186 CKD983186:CKE983186 CTZ983186:CUA983186 DDV983186:DDW983186 DNR983186:DNS983186 DXN983186:DXO983186 EHJ983186:EHK983186 ERF983186:ERG983186 FBB983186:FBC983186 FKX983186:FKY983186 FUT983186:FUU983186 GEP983186:GEQ983186 GOL983186:GOM983186 GYH983186:GYI983186 HID983186:HIE983186 HRZ983186:HSA983186 IBV983186:IBW983186 ILR983186:ILS983186 IVN983186:IVO983186 JFJ983186:JFK983186 JPF983186:JPG983186 JZB983186:JZC983186 KIX983186:KIY983186 KST983186:KSU983186 LCP983186:LCQ983186 LML983186:LMM983186 LWH983186:LWI983186 MGD983186:MGE983186 MPZ983186:MQA983186 MZV983186:MZW983186 NJR983186:NJS983186 NTN983186:NTO983186 ODJ983186:ODK983186 ONF983186:ONG983186 OXB983186:OXC983186 PGX983186:PGY983186 PQT983186:PQU983186 QAP983186:QAQ983186 QKL983186:QKM983186 QUH983186:QUI983186 RED983186:REE983186 RNZ983186:ROA983186 RXV983186:RXW983186 SHR983186:SHS983186 SRN983186:SRO983186 TBJ983186:TBK983186 TLF983186:TLG983186 TVB983186:TVC983186 UEX983186:UEY983186 UOT983186:UOU983186 UYP983186:UYQ983186 VIL983186:VIM983186 VSH983186:VSI983186 WCD983186:WCE983186 WLZ983186:WMA983186 WVV983186:WVW983186" xr:uid="{00000000-0002-0000-0A00-000002000000}">
      <formula1>$AE$85:$AG$85</formula1>
    </dataValidation>
    <dataValidation type="whole" allowBlank="1" showInputMessage="1" showErrorMessage="1" sqref="J1637 JF1637 TB1637 ACX1637 AMT1637 AWP1637 BGL1637 BQH1637 CAD1637 CJZ1637 CTV1637 DDR1637 DNN1637 DXJ1637 EHF1637 ERB1637 FAX1637 FKT1637 FUP1637 GEL1637 GOH1637 GYD1637 HHZ1637 HRV1637 IBR1637 ILN1637 IVJ1637 JFF1637 JPB1637 JYX1637 KIT1637 KSP1637 LCL1637 LMH1637 LWD1637 MFZ1637 MPV1637 MZR1637 NJN1637 NTJ1637 ODF1637 ONB1637 OWX1637 PGT1637 PQP1637 QAL1637 QKH1637 QUD1637 RDZ1637 RNV1637 RXR1637 SHN1637 SRJ1637 TBF1637 TLB1637 TUX1637 UET1637 UOP1637 UYL1637 VIH1637 VSD1637 WBZ1637 WLV1637 WVR1637 J67173 JF67173 TB67173 ACX67173 AMT67173 AWP67173 BGL67173 BQH67173 CAD67173 CJZ67173 CTV67173 DDR67173 DNN67173 DXJ67173 EHF67173 ERB67173 FAX67173 FKT67173 FUP67173 GEL67173 GOH67173 GYD67173 HHZ67173 HRV67173 IBR67173 ILN67173 IVJ67173 JFF67173 JPB67173 JYX67173 KIT67173 KSP67173 LCL67173 LMH67173 LWD67173 MFZ67173 MPV67173 MZR67173 NJN67173 NTJ67173 ODF67173 ONB67173 OWX67173 PGT67173 PQP67173 QAL67173 QKH67173 QUD67173 RDZ67173 RNV67173 RXR67173 SHN67173 SRJ67173 TBF67173 TLB67173 TUX67173 UET67173 UOP67173 UYL67173 VIH67173 VSD67173 WBZ67173 WLV67173 WVR67173 J132709 JF132709 TB132709 ACX132709 AMT132709 AWP132709 BGL132709 BQH132709 CAD132709 CJZ132709 CTV132709 DDR132709 DNN132709 DXJ132709 EHF132709 ERB132709 FAX132709 FKT132709 FUP132709 GEL132709 GOH132709 GYD132709 HHZ132709 HRV132709 IBR132709 ILN132709 IVJ132709 JFF132709 JPB132709 JYX132709 KIT132709 KSP132709 LCL132709 LMH132709 LWD132709 MFZ132709 MPV132709 MZR132709 NJN132709 NTJ132709 ODF132709 ONB132709 OWX132709 PGT132709 PQP132709 QAL132709 QKH132709 QUD132709 RDZ132709 RNV132709 RXR132709 SHN132709 SRJ132709 TBF132709 TLB132709 TUX132709 UET132709 UOP132709 UYL132709 VIH132709 VSD132709 WBZ132709 WLV132709 WVR132709 J198245 JF198245 TB198245 ACX198245 AMT198245 AWP198245 BGL198245 BQH198245 CAD198245 CJZ198245 CTV198245 DDR198245 DNN198245 DXJ198245 EHF198245 ERB198245 FAX198245 FKT198245 FUP198245 GEL198245 GOH198245 GYD198245 HHZ198245 HRV198245 IBR198245 ILN198245 IVJ198245 JFF198245 JPB198245 JYX198245 KIT198245 KSP198245 LCL198245 LMH198245 LWD198245 MFZ198245 MPV198245 MZR198245 NJN198245 NTJ198245 ODF198245 ONB198245 OWX198245 PGT198245 PQP198245 QAL198245 QKH198245 QUD198245 RDZ198245 RNV198245 RXR198245 SHN198245 SRJ198245 TBF198245 TLB198245 TUX198245 UET198245 UOP198245 UYL198245 VIH198245 VSD198245 WBZ198245 WLV198245 WVR198245 J263781 JF263781 TB263781 ACX263781 AMT263781 AWP263781 BGL263781 BQH263781 CAD263781 CJZ263781 CTV263781 DDR263781 DNN263781 DXJ263781 EHF263781 ERB263781 FAX263781 FKT263781 FUP263781 GEL263781 GOH263781 GYD263781 HHZ263781 HRV263781 IBR263781 ILN263781 IVJ263781 JFF263781 JPB263781 JYX263781 KIT263781 KSP263781 LCL263781 LMH263781 LWD263781 MFZ263781 MPV263781 MZR263781 NJN263781 NTJ263781 ODF263781 ONB263781 OWX263781 PGT263781 PQP263781 QAL263781 QKH263781 QUD263781 RDZ263781 RNV263781 RXR263781 SHN263781 SRJ263781 TBF263781 TLB263781 TUX263781 UET263781 UOP263781 UYL263781 VIH263781 VSD263781 WBZ263781 WLV263781 WVR263781 J329317 JF329317 TB329317 ACX329317 AMT329317 AWP329317 BGL329317 BQH329317 CAD329317 CJZ329317 CTV329317 DDR329317 DNN329317 DXJ329317 EHF329317 ERB329317 FAX329317 FKT329317 FUP329317 GEL329317 GOH329317 GYD329317 HHZ329317 HRV329317 IBR329317 ILN329317 IVJ329317 JFF329317 JPB329317 JYX329317 KIT329317 KSP329317 LCL329317 LMH329317 LWD329317 MFZ329317 MPV329317 MZR329317 NJN329317 NTJ329317 ODF329317 ONB329317 OWX329317 PGT329317 PQP329317 QAL329317 QKH329317 QUD329317 RDZ329317 RNV329317 RXR329317 SHN329317 SRJ329317 TBF329317 TLB329317 TUX329317 UET329317 UOP329317 UYL329317 VIH329317 VSD329317 WBZ329317 WLV329317 WVR329317 J394853 JF394853 TB394853 ACX394853 AMT394853 AWP394853 BGL394853 BQH394853 CAD394853 CJZ394853 CTV394853 DDR394853 DNN394853 DXJ394853 EHF394853 ERB394853 FAX394853 FKT394853 FUP394853 GEL394853 GOH394853 GYD394853 HHZ394853 HRV394853 IBR394853 ILN394853 IVJ394853 JFF394853 JPB394853 JYX394853 KIT394853 KSP394853 LCL394853 LMH394853 LWD394853 MFZ394853 MPV394853 MZR394853 NJN394853 NTJ394853 ODF394853 ONB394853 OWX394853 PGT394853 PQP394853 QAL394853 QKH394853 QUD394853 RDZ394853 RNV394853 RXR394853 SHN394853 SRJ394853 TBF394853 TLB394853 TUX394853 UET394853 UOP394853 UYL394853 VIH394853 VSD394853 WBZ394853 WLV394853 WVR394853 J460389 JF460389 TB460389 ACX460389 AMT460389 AWP460389 BGL460389 BQH460389 CAD460389 CJZ460389 CTV460389 DDR460389 DNN460389 DXJ460389 EHF460389 ERB460389 FAX460389 FKT460389 FUP460389 GEL460389 GOH460389 GYD460389 HHZ460389 HRV460389 IBR460389 ILN460389 IVJ460389 JFF460389 JPB460389 JYX460389 KIT460389 KSP460389 LCL460389 LMH460389 LWD460389 MFZ460389 MPV460389 MZR460389 NJN460389 NTJ460389 ODF460389 ONB460389 OWX460389 PGT460389 PQP460389 QAL460389 QKH460389 QUD460389 RDZ460389 RNV460389 RXR460389 SHN460389 SRJ460389 TBF460389 TLB460389 TUX460389 UET460389 UOP460389 UYL460389 VIH460389 VSD460389 WBZ460389 WLV460389 WVR460389 J525925 JF525925 TB525925 ACX525925 AMT525925 AWP525925 BGL525925 BQH525925 CAD525925 CJZ525925 CTV525925 DDR525925 DNN525925 DXJ525925 EHF525925 ERB525925 FAX525925 FKT525925 FUP525925 GEL525925 GOH525925 GYD525925 HHZ525925 HRV525925 IBR525925 ILN525925 IVJ525925 JFF525925 JPB525925 JYX525925 KIT525925 KSP525925 LCL525925 LMH525925 LWD525925 MFZ525925 MPV525925 MZR525925 NJN525925 NTJ525925 ODF525925 ONB525925 OWX525925 PGT525925 PQP525925 QAL525925 QKH525925 QUD525925 RDZ525925 RNV525925 RXR525925 SHN525925 SRJ525925 TBF525925 TLB525925 TUX525925 UET525925 UOP525925 UYL525925 VIH525925 VSD525925 WBZ525925 WLV525925 WVR525925 J591461 JF591461 TB591461 ACX591461 AMT591461 AWP591461 BGL591461 BQH591461 CAD591461 CJZ591461 CTV591461 DDR591461 DNN591461 DXJ591461 EHF591461 ERB591461 FAX591461 FKT591461 FUP591461 GEL591461 GOH591461 GYD591461 HHZ591461 HRV591461 IBR591461 ILN591461 IVJ591461 JFF591461 JPB591461 JYX591461 KIT591461 KSP591461 LCL591461 LMH591461 LWD591461 MFZ591461 MPV591461 MZR591461 NJN591461 NTJ591461 ODF591461 ONB591461 OWX591461 PGT591461 PQP591461 QAL591461 QKH591461 QUD591461 RDZ591461 RNV591461 RXR591461 SHN591461 SRJ591461 TBF591461 TLB591461 TUX591461 UET591461 UOP591461 UYL591461 VIH591461 VSD591461 WBZ591461 WLV591461 WVR591461 J656997 JF656997 TB656997 ACX656997 AMT656997 AWP656997 BGL656997 BQH656997 CAD656997 CJZ656997 CTV656997 DDR656997 DNN656997 DXJ656997 EHF656997 ERB656997 FAX656997 FKT656997 FUP656997 GEL656997 GOH656997 GYD656997 HHZ656997 HRV656997 IBR656997 ILN656997 IVJ656997 JFF656997 JPB656997 JYX656997 KIT656997 KSP656997 LCL656997 LMH656997 LWD656997 MFZ656997 MPV656997 MZR656997 NJN656997 NTJ656997 ODF656997 ONB656997 OWX656997 PGT656997 PQP656997 QAL656997 QKH656997 QUD656997 RDZ656997 RNV656997 RXR656997 SHN656997 SRJ656997 TBF656997 TLB656997 TUX656997 UET656997 UOP656997 UYL656997 VIH656997 VSD656997 WBZ656997 WLV656997 WVR656997 J722533 JF722533 TB722533 ACX722533 AMT722533 AWP722533 BGL722533 BQH722533 CAD722533 CJZ722533 CTV722533 DDR722533 DNN722533 DXJ722533 EHF722533 ERB722533 FAX722533 FKT722533 FUP722533 GEL722533 GOH722533 GYD722533 HHZ722533 HRV722533 IBR722533 ILN722533 IVJ722533 JFF722533 JPB722533 JYX722533 KIT722533 KSP722533 LCL722533 LMH722533 LWD722533 MFZ722533 MPV722533 MZR722533 NJN722533 NTJ722533 ODF722533 ONB722533 OWX722533 PGT722533 PQP722533 QAL722533 QKH722533 QUD722533 RDZ722533 RNV722533 RXR722533 SHN722533 SRJ722533 TBF722533 TLB722533 TUX722533 UET722533 UOP722533 UYL722533 VIH722533 VSD722533 WBZ722533 WLV722533 WVR722533 J788069 JF788069 TB788069 ACX788069 AMT788069 AWP788069 BGL788069 BQH788069 CAD788069 CJZ788069 CTV788069 DDR788069 DNN788069 DXJ788069 EHF788069 ERB788069 FAX788069 FKT788069 FUP788069 GEL788069 GOH788069 GYD788069 HHZ788069 HRV788069 IBR788069 ILN788069 IVJ788069 JFF788069 JPB788069 JYX788069 KIT788069 KSP788069 LCL788069 LMH788069 LWD788069 MFZ788069 MPV788069 MZR788069 NJN788069 NTJ788069 ODF788069 ONB788069 OWX788069 PGT788069 PQP788069 QAL788069 QKH788069 QUD788069 RDZ788069 RNV788069 RXR788069 SHN788069 SRJ788069 TBF788069 TLB788069 TUX788069 UET788069 UOP788069 UYL788069 VIH788069 VSD788069 WBZ788069 WLV788069 WVR788069 J853605 JF853605 TB853605 ACX853605 AMT853605 AWP853605 BGL853605 BQH853605 CAD853605 CJZ853605 CTV853605 DDR853605 DNN853605 DXJ853605 EHF853605 ERB853605 FAX853605 FKT853605 FUP853605 GEL853605 GOH853605 GYD853605 HHZ853605 HRV853605 IBR853605 ILN853605 IVJ853605 JFF853605 JPB853605 JYX853605 KIT853605 KSP853605 LCL853605 LMH853605 LWD853605 MFZ853605 MPV853605 MZR853605 NJN853605 NTJ853605 ODF853605 ONB853605 OWX853605 PGT853605 PQP853605 QAL853605 QKH853605 QUD853605 RDZ853605 RNV853605 RXR853605 SHN853605 SRJ853605 TBF853605 TLB853605 TUX853605 UET853605 UOP853605 UYL853605 VIH853605 VSD853605 WBZ853605 WLV853605 WVR853605 J919141 JF919141 TB919141 ACX919141 AMT919141 AWP919141 BGL919141 BQH919141 CAD919141 CJZ919141 CTV919141 DDR919141 DNN919141 DXJ919141 EHF919141 ERB919141 FAX919141 FKT919141 FUP919141 GEL919141 GOH919141 GYD919141 HHZ919141 HRV919141 IBR919141 ILN919141 IVJ919141 JFF919141 JPB919141 JYX919141 KIT919141 KSP919141 LCL919141 LMH919141 LWD919141 MFZ919141 MPV919141 MZR919141 NJN919141 NTJ919141 ODF919141 ONB919141 OWX919141 PGT919141 PQP919141 QAL919141 QKH919141 QUD919141 RDZ919141 RNV919141 RXR919141 SHN919141 SRJ919141 TBF919141 TLB919141 TUX919141 UET919141 UOP919141 UYL919141 VIH919141 VSD919141 WBZ919141 WLV919141 WVR919141 J984677 JF984677 TB984677 ACX984677 AMT984677 AWP984677 BGL984677 BQH984677 CAD984677 CJZ984677 CTV984677 DDR984677 DNN984677 DXJ984677 EHF984677 ERB984677 FAX984677 FKT984677 FUP984677 GEL984677 GOH984677 GYD984677 HHZ984677 HRV984677 IBR984677 ILN984677 IVJ984677 JFF984677 JPB984677 JYX984677 KIT984677 KSP984677 LCL984677 LMH984677 LWD984677 MFZ984677 MPV984677 MZR984677 NJN984677 NTJ984677 ODF984677 ONB984677 OWX984677 PGT984677 PQP984677 QAL984677 QKH984677 QUD984677 RDZ984677 RNV984677 RXR984677 SHN984677 SRJ984677 TBF984677 TLB984677 TUX984677 UET984677 UOP984677 UYL984677 VIH984677 VSD984677 WBZ984677 WLV984677 WVR984677 J142 JF142 TB142 ACX142 AMT142 AWP142 BGL142 BQH142 CAD142 CJZ142 CTV142 DDR142 DNN142 DXJ142 EHF142 ERB142 FAX142 FKT142 FUP142 GEL142 GOH142 GYD142 HHZ142 HRV142 IBR142 ILN142 IVJ142 JFF142 JPB142 JYX142 KIT142 KSP142 LCL142 LMH142 LWD142 MFZ142 MPV142 MZR142 NJN142 NTJ142 ODF142 ONB142 OWX142 PGT142 PQP142 QAL142 QKH142 QUD142 RDZ142 RNV142 RXR142 SHN142 SRJ142 TBF142 TLB142 TUX142 UET142 UOP142 UYL142 VIH142 VSD142 WBZ142 WLV142 WVR142 J65678 JF65678 TB65678 ACX65678 AMT65678 AWP65678 BGL65678 BQH65678 CAD65678 CJZ65678 CTV65678 DDR65678 DNN65678 DXJ65678 EHF65678 ERB65678 FAX65678 FKT65678 FUP65678 GEL65678 GOH65678 GYD65678 HHZ65678 HRV65678 IBR65678 ILN65678 IVJ65678 JFF65678 JPB65678 JYX65678 KIT65678 KSP65678 LCL65678 LMH65678 LWD65678 MFZ65678 MPV65678 MZR65678 NJN65678 NTJ65678 ODF65678 ONB65678 OWX65678 PGT65678 PQP65678 QAL65678 QKH65678 QUD65678 RDZ65678 RNV65678 RXR65678 SHN65678 SRJ65678 TBF65678 TLB65678 TUX65678 UET65678 UOP65678 UYL65678 VIH65678 VSD65678 WBZ65678 WLV65678 WVR65678 J131214 JF131214 TB131214 ACX131214 AMT131214 AWP131214 BGL131214 BQH131214 CAD131214 CJZ131214 CTV131214 DDR131214 DNN131214 DXJ131214 EHF131214 ERB131214 FAX131214 FKT131214 FUP131214 GEL131214 GOH131214 GYD131214 HHZ131214 HRV131214 IBR131214 ILN131214 IVJ131214 JFF131214 JPB131214 JYX131214 KIT131214 KSP131214 LCL131214 LMH131214 LWD131214 MFZ131214 MPV131214 MZR131214 NJN131214 NTJ131214 ODF131214 ONB131214 OWX131214 PGT131214 PQP131214 QAL131214 QKH131214 QUD131214 RDZ131214 RNV131214 RXR131214 SHN131214 SRJ131214 TBF131214 TLB131214 TUX131214 UET131214 UOP131214 UYL131214 VIH131214 VSD131214 WBZ131214 WLV131214 WVR131214 J196750 JF196750 TB196750 ACX196750 AMT196750 AWP196750 BGL196750 BQH196750 CAD196750 CJZ196750 CTV196750 DDR196750 DNN196750 DXJ196750 EHF196750 ERB196750 FAX196750 FKT196750 FUP196750 GEL196750 GOH196750 GYD196750 HHZ196750 HRV196750 IBR196750 ILN196750 IVJ196750 JFF196750 JPB196750 JYX196750 KIT196750 KSP196750 LCL196750 LMH196750 LWD196750 MFZ196750 MPV196750 MZR196750 NJN196750 NTJ196750 ODF196750 ONB196750 OWX196750 PGT196750 PQP196750 QAL196750 QKH196750 QUD196750 RDZ196750 RNV196750 RXR196750 SHN196750 SRJ196750 TBF196750 TLB196750 TUX196750 UET196750 UOP196750 UYL196750 VIH196750 VSD196750 WBZ196750 WLV196750 WVR196750 J262286 JF262286 TB262286 ACX262286 AMT262286 AWP262286 BGL262286 BQH262286 CAD262286 CJZ262286 CTV262286 DDR262286 DNN262286 DXJ262286 EHF262286 ERB262286 FAX262286 FKT262286 FUP262286 GEL262286 GOH262286 GYD262286 HHZ262286 HRV262286 IBR262286 ILN262286 IVJ262286 JFF262286 JPB262286 JYX262286 KIT262286 KSP262286 LCL262286 LMH262286 LWD262286 MFZ262286 MPV262286 MZR262286 NJN262286 NTJ262286 ODF262286 ONB262286 OWX262286 PGT262286 PQP262286 QAL262286 QKH262286 QUD262286 RDZ262286 RNV262286 RXR262286 SHN262286 SRJ262286 TBF262286 TLB262286 TUX262286 UET262286 UOP262286 UYL262286 VIH262286 VSD262286 WBZ262286 WLV262286 WVR262286 J327822 JF327822 TB327822 ACX327822 AMT327822 AWP327822 BGL327822 BQH327822 CAD327822 CJZ327822 CTV327822 DDR327822 DNN327822 DXJ327822 EHF327822 ERB327822 FAX327822 FKT327822 FUP327822 GEL327822 GOH327822 GYD327822 HHZ327822 HRV327822 IBR327822 ILN327822 IVJ327822 JFF327822 JPB327822 JYX327822 KIT327822 KSP327822 LCL327822 LMH327822 LWD327822 MFZ327822 MPV327822 MZR327822 NJN327822 NTJ327822 ODF327822 ONB327822 OWX327822 PGT327822 PQP327822 QAL327822 QKH327822 QUD327822 RDZ327822 RNV327822 RXR327822 SHN327822 SRJ327822 TBF327822 TLB327822 TUX327822 UET327822 UOP327822 UYL327822 VIH327822 VSD327822 WBZ327822 WLV327822 WVR327822 J393358 JF393358 TB393358 ACX393358 AMT393358 AWP393358 BGL393358 BQH393358 CAD393358 CJZ393358 CTV393358 DDR393358 DNN393358 DXJ393358 EHF393358 ERB393358 FAX393358 FKT393358 FUP393358 GEL393358 GOH393358 GYD393358 HHZ393358 HRV393358 IBR393358 ILN393358 IVJ393358 JFF393358 JPB393358 JYX393358 KIT393358 KSP393358 LCL393358 LMH393358 LWD393358 MFZ393358 MPV393358 MZR393358 NJN393358 NTJ393358 ODF393358 ONB393358 OWX393358 PGT393358 PQP393358 QAL393358 QKH393358 QUD393358 RDZ393358 RNV393358 RXR393358 SHN393358 SRJ393358 TBF393358 TLB393358 TUX393358 UET393358 UOP393358 UYL393358 VIH393358 VSD393358 WBZ393358 WLV393358 WVR393358 J458894 JF458894 TB458894 ACX458894 AMT458894 AWP458894 BGL458894 BQH458894 CAD458894 CJZ458894 CTV458894 DDR458894 DNN458894 DXJ458894 EHF458894 ERB458894 FAX458894 FKT458894 FUP458894 GEL458894 GOH458894 GYD458894 HHZ458894 HRV458894 IBR458894 ILN458894 IVJ458894 JFF458894 JPB458894 JYX458894 KIT458894 KSP458894 LCL458894 LMH458894 LWD458894 MFZ458894 MPV458894 MZR458894 NJN458894 NTJ458894 ODF458894 ONB458894 OWX458894 PGT458894 PQP458894 QAL458894 QKH458894 QUD458894 RDZ458894 RNV458894 RXR458894 SHN458894 SRJ458894 TBF458894 TLB458894 TUX458894 UET458894 UOP458894 UYL458894 VIH458894 VSD458894 WBZ458894 WLV458894 WVR458894 J524430 JF524430 TB524430 ACX524430 AMT524430 AWP524430 BGL524430 BQH524430 CAD524430 CJZ524430 CTV524430 DDR524430 DNN524430 DXJ524430 EHF524430 ERB524430 FAX524430 FKT524430 FUP524430 GEL524430 GOH524430 GYD524430 HHZ524430 HRV524430 IBR524430 ILN524430 IVJ524430 JFF524430 JPB524430 JYX524430 KIT524430 KSP524430 LCL524430 LMH524430 LWD524430 MFZ524430 MPV524430 MZR524430 NJN524430 NTJ524430 ODF524430 ONB524430 OWX524430 PGT524430 PQP524430 QAL524430 QKH524430 QUD524430 RDZ524430 RNV524430 RXR524430 SHN524430 SRJ524430 TBF524430 TLB524430 TUX524430 UET524430 UOP524430 UYL524430 VIH524430 VSD524430 WBZ524430 WLV524430 WVR524430 J589966 JF589966 TB589966 ACX589966 AMT589966 AWP589966 BGL589966 BQH589966 CAD589966 CJZ589966 CTV589966 DDR589966 DNN589966 DXJ589966 EHF589966 ERB589966 FAX589966 FKT589966 FUP589966 GEL589966 GOH589966 GYD589966 HHZ589966 HRV589966 IBR589966 ILN589966 IVJ589966 JFF589966 JPB589966 JYX589966 KIT589966 KSP589966 LCL589966 LMH589966 LWD589966 MFZ589966 MPV589966 MZR589966 NJN589966 NTJ589966 ODF589966 ONB589966 OWX589966 PGT589966 PQP589966 QAL589966 QKH589966 QUD589966 RDZ589966 RNV589966 RXR589966 SHN589966 SRJ589966 TBF589966 TLB589966 TUX589966 UET589966 UOP589966 UYL589966 VIH589966 VSD589966 WBZ589966 WLV589966 WVR589966 J655502 JF655502 TB655502 ACX655502 AMT655502 AWP655502 BGL655502 BQH655502 CAD655502 CJZ655502 CTV655502 DDR655502 DNN655502 DXJ655502 EHF655502 ERB655502 FAX655502 FKT655502 FUP655502 GEL655502 GOH655502 GYD655502 HHZ655502 HRV655502 IBR655502 ILN655502 IVJ655502 JFF655502 JPB655502 JYX655502 KIT655502 KSP655502 LCL655502 LMH655502 LWD655502 MFZ655502 MPV655502 MZR655502 NJN655502 NTJ655502 ODF655502 ONB655502 OWX655502 PGT655502 PQP655502 QAL655502 QKH655502 QUD655502 RDZ655502 RNV655502 RXR655502 SHN655502 SRJ655502 TBF655502 TLB655502 TUX655502 UET655502 UOP655502 UYL655502 VIH655502 VSD655502 WBZ655502 WLV655502 WVR655502 J721038 JF721038 TB721038 ACX721038 AMT721038 AWP721038 BGL721038 BQH721038 CAD721038 CJZ721038 CTV721038 DDR721038 DNN721038 DXJ721038 EHF721038 ERB721038 FAX721038 FKT721038 FUP721038 GEL721038 GOH721038 GYD721038 HHZ721038 HRV721038 IBR721038 ILN721038 IVJ721038 JFF721038 JPB721038 JYX721038 KIT721038 KSP721038 LCL721038 LMH721038 LWD721038 MFZ721038 MPV721038 MZR721038 NJN721038 NTJ721038 ODF721038 ONB721038 OWX721038 PGT721038 PQP721038 QAL721038 QKH721038 QUD721038 RDZ721038 RNV721038 RXR721038 SHN721038 SRJ721038 TBF721038 TLB721038 TUX721038 UET721038 UOP721038 UYL721038 VIH721038 VSD721038 WBZ721038 WLV721038 WVR721038 J786574 JF786574 TB786574 ACX786574 AMT786574 AWP786574 BGL786574 BQH786574 CAD786574 CJZ786574 CTV786574 DDR786574 DNN786574 DXJ786574 EHF786574 ERB786574 FAX786574 FKT786574 FUP786574 GEL786574 GOH786574 GYD786574 HHZ786574 HRV786574 IBR786574 ILN786574 IVJ786574 JFF786574 JPB786574 JYX786574 KIT786574 KSP786574 LCL786574 LMH786574 LWD786574 MFZ786574 MPV786574 MZR786574 NJN786574 NTJ786574 ODF786574 ONB786574 OWX786574 PGT786574 PQP786574 QAL786574 QKH786574 QUD786574 RDZ786574 RNV786574 RXR786574 SHN786574 SRJ786574 TBF786574 TLB786574 TUX786574 UET786574 UOP786574 UYL786574 VIH786574 VSD786574 WBZ786574 WLV786574 WVR786574 J852110 JF852110 TB852110 ACX852110 AMT852110 AWP852110 BGL852110 BQH852110 CAD852110 CJZ852110 CTV852110 DDR852110 DNN852110 DXJ852110 EHF852110 ERB852110 FAX852110 FKT852110 FUP852110 GEL852110 GOH852110 GYD852110 HHZ852110 HRV852110 IBR852110 ILN852110 IVJ852110 JFF852110 JPB852110 JYX852110 KIT852110 KSP852110 LCL852110 LMH852110 LWD852110 MFZ852110 MPV852110 MZR852110 NJN852110 NTJ852110 ODF852110 ONB852110 OWX852110 PGT852110 PQP852110 QAL852110 QKH852110 QUD852110 RDZ852110 RNV852110 RXR852110 SHN852110 SRJ852110 TBF852110 TLB852110 TUX852110 UET852110 UOP852110 UYL852110 VIH852110 VSD852110 WBZ852110 WLV852110 WVR852110 J917646 JF917646 TB917646 ACX917646 AMT917646 AWP917646 BGL917646 BQH917646 CAD917646 CJZ917646 CTV917646 DDR917646 DNN917646 DXJ917646 EHF917646 ERB917646 FAX917646 FKT917646 FUP917646 GEL917646 GOH917646 GYD917646 HHZ917646 HRV917646 IBR917646 ILN917646 IVJ917646 JFF917646 JPB917646 JYX917646 KIT917646 KSP917646 LCL917646 LMH917646 LWD917646 MFZ917646 MPV917646 MZR917646 NJN917646 NTJ917646 ODF917646 ONB917646 OWX917646 PGT917646 PQP917646 QAL917646 QKH917646 QUD917646 RDZ917646 RNV917646 RXR917646 SHN917646 SRJ917646 TBF917646 TLB917646 TUX917646 UET917646 UOP917646 UYL917646 VIH917646 VSD917646 WBZ917646 WLV917646 WVR917646 J983182 JF983182 TB983182 ACX983182 AMT983182 AWP983182 BGL983182 BQH983182 CAD983182 CJZ983182 CTV983182 DDR983182 DNN983182 DXJ983182 EHF983182 ERB983182 FAX983182 FKT983182 FUP983182 GEL983182 GOH983182 GYD983182 HHZ983182 HRV983182 IBR983182 ILN983182 IVJ983182 JFF983182 JPB983182 JYX983182 KIT983182 KSP983182 LCL983182 LMH983182 LWD983182 MFZ983182 MPV983182 MZR983182 NJN983182 NTJ983182 ODF983182 ONB983182 OWX983182 PGT983182 PQP983182 QAL983182 QKH983182 QUD983182 RDZ983182 RNV983182 RXR983182 SHN983182 SRJ983182 TBF983182 TLB983182 TUX983182 UET983182 UOP983182 UYL983182 VIH983182 VSD983182 WBZ983182 WLV983182 WVR983182" xr:uid="{00000000-0002-0000-0A00-000003000000}">
      <formula1>10</formula1>
      <formula2>100</formula2>
    </dataValidation>
    <dataValidation type="list" allowBlank="1" showInputMessage="1" showErrorMessage="1" sqref="F1840:J1840 JB1840:JF1840 SX1840:TB1840 ACT1840:ACX1840 AMP1840:AMT1840 AWL1840:AWP1840 BGH1840:BGL1840 BQD1840:BQH1840 BZZ1840:CAD1840 CJV1840:CJZ1840 CTR1840:CTV1840 DDN1840:DDR1840 DNJ1840:DNN1840 DXF1840:DXJ1840 EHB1840:EHF1840 EQX1840:ERB1840 FAT1840:FAX1840 FKP1840:FKT1840 FUL1840:FUP1840 GEH1840:GEL1840 GOD1840:GOH1840 GXZ1840:GYD1840 HHV1840:HHZ1840 HRR1840:HRV1840 IBN1840:IBR1840 ILJ1840:ILN1840 IVF1840:IVJ1840 JFB1840:JFF1840 JOX1840:JPB1840 JYT1840:JYX1840 KIP1840:KIT1840 KSL1840:KSP1840 LCH1840:LCL1840 LMD1840:LMH1840 LVZ1840:LWD1840 MFV1840:MFZ1840 MPR1840:MPV1840 MZN1840:MZR1840 NJJ1840:NJN1840 NTF1840:NTJ1840 ODB1840:ODF1840 OMX1840:ONB1840 OWT1840:OWX1840 PGP1840:PGT1840 PQL1840:PQP1840 QAH1840:QAL1840 QKD1840:QKH1840 QTZ1840:QUD1840 RDV1840:RDZ1840 RNR1840:RNV1840 RXN1840:RXR1840 SHJ1840:SHN1840 SRF1840:SRJ1840 TBB1840:TBF1840 TKX1840:TLB1840 TUT1840:TUX1840 UEP1840:UET1840 UOL1840:UOP1840 UYH1840:UYL1840 VID1840:VIH1840 VRZ1840:VSD1840 WBV1840:WBZ1840 WLR1840:WLV1840 WVN1840:WVR1840 F67376:J67376 JB67376:JF67376 SX67376:TB67376 ACT67376:ACX67376 AMP67376:AMT67376 AWL67376:AWP67376 BGH67376:BGL67376 BQD67376:BQH67376 BZZ67376:CAD67376 CJV67376:CJZ67376 CTR67376:CTV67376 DDN67376:DDR67376 DNJ67376:DNN67376 DXF67376:DXJ67376 EHB67376:EHF67376 EQX67376:ERB67376 FAT67376:FAX67376 FKP67376:FKT67376 FUL67376:FUP67376 GEH67376:GEL67376 GOD67376:GOH67376 GXZ67376:GYD67376 HHV67376:HHZ67376 HRR67376:HRV67376 IBN67376:IBR67376 ILJ67376:ILN67376 IVF67376:IVJ67376 JFB67376:JFF67376 JOX67376:JPB67376 JYT67376:JYX67376 KIP67376:KIT67376 KSL67376:KSP67376 LCH67376:LCL67376 LMD67376:LMH67376 LVZ67376:LWD67376 MFV67376:MFZ67376 MPR67376:MPV67376 MZN67376:MZR67376 NJJ67376:NJN67376 NTF67376:NTJ67376 ODB67376:ODF67376 OMX67376:ONB67376 OWT67376:OWX67376 PGP67376:PGT67376 PQL67376:PQP67376 QAH67376:QAL67376 QKD67376:QKH67376 QTZ67376:QUD67376 RDV67376:RDZ67376 RNR67376:RNV67376 RXN67376:RXR67376 SHJ67376:SHN67376 SRF67376:SRJ67376 TBB67376:TBF67376 TKX67376:TLB67376 TUT67376:TUX67376 UEP67376:UET67376 UOL67376:UOP67376 UYH67376:UYL67376 VID67376:VIH67376 VRZ67376:VSD67376 WBV67376:WBZ67376 WLR67376:WLV67376 WVN67376:WVR67376 F132912:J132912 JB132912:JF132912 SX132912:TB132912 ACT132912:ACX132912 AMP132912:AMT132912 AWL132912:AWP132912 BGH132912:BGL132912 BQD132912:BQH132912 BZZ132912:CAD132912 CJV132912:CJZ132912 CTR132912:CTV132912 DDN132912:DDR132912 DNJ132912:DNN132912 DXF132912:DXJ132912 EHB132912:EHF132912 EQX132912:ERB132912 FAT132912:FAX132912 FKP132912:FKT132912 FUL132912:FUP132912 GEH132912:GEL132912 GOD132912:GOH132912 GXZ132912:GYD132912 HHV132912:HHZ132912 HRR132912:HRV132912 IBN132912:IBR132912 ILJ132912:ILN132912 IVF132912:IVJ132912 JFB132912:JFF132912 JOX132912:JPB132912 JYT132912:JYX132912 KIP132912:KIT132912 KSL132912:KSP132912 LCH132912:LCL132912 LMD132912:LMH132912 LVZ132912:LWD132912 MFV132912:MFZ132912 MPR132912:MPV132912 MZN132912:MZR132912 NJJ132912:NJN132912 NTF132912:NTJ132912 ODB132912:ODF132912 OMX132912:ONB132912 OWT132912:OWX132912 PGP132912:PGT132912 PQL132912:PQP132912 QAH132912:QAL132912 QKD132912:QKH132912 QTZ132912:QUD132912 RDV132912:RDZ132912 RNR132912:RNV132912 RXN132912:RXR132912 SHJ132912:SHN132912 SRF132912:SRJ132912 TBB132912:TBF132912 TKX132912:TLB132912 TUT132912:TUX132912 UEP132912:UET132912 UOL132912:UOP132912 UYH132912:UYL132912 VID132912:VIH132912 VRZ132912:VSD132912 WBV132912:WBZ132912 WLR132912:WLV132912 WVN132912:WVR132912 F198448:J198448 JB198448:JF198448 SX198448:TB198448 ACT198448:ACX198448 AMP198448:AMT198448 AWL198448:AWP198448 BGH198448:BGL198448 BQD198448:BQH198448 BZZ198448:CAD198448 CJV198448:CJZ198448 CTR198448:CTV198448 DDN198448:DDR198448 DNJ198448:DNN198448 DXF198448:DXJ198448 EHB198448:EHF198448 EQX198448:ERB198448 FAT198448:FAX198448 FKP198448:FKT198448 FUL198448:FUP198448 GEH198448:GEL198448 GOD198448:GOH198448 GXZ198448:GYD198448 HHV198448:HHZ198448 HRR198448:HRV198448 IBN198448:IBR198448 ILJ198448:ILN198448 IVF198448:IVJ198448 JFB198448:JFF198448 JOX198448:JPB198448 JYT198448:JYX198448 KIP198448:KIT198448 KSL198448:KSP198448 LCH198448:LCL198448 LMD198448:LMH198448 LVZ198448:LWD198448 MFV198448:MFZ198448 MPR198448:MPV198448 MZN198448:MZR198448 NJJ198448:NJN198448 NTF198448:NTJ198448 ODB198448:ODF198448 OMX198448:ONB198448 OWT198448:OWX198448 PGP198448:PGT198448 PQL198448:PQP198448 QAH198448:QAL198448 QKD198448:QKH198448 QTZ198448:QUD198448 RDV198448:RDZ198448 RNR198448:RNV198448 RXN198448:RXR198448 SHJ198448:SHN198448 SRF198448:SRJ198448 TBB198448:TBF198448 TKX198448:TLB198448 TUT198448:TUX198448 UEP198448:UET198448 UOL198448:UOP198448 UYH198448:UYL198448 VID198448:VIH198448 VRZ198448:VSD198448 WBV198448:WBZ198448 WLR198448:WLV198448 WVN198448:WVR198448 F263984:J263984 JB263984:JF263984 SX263984:TB263984 ACT263984:ACX263984 AMP263984:AMT263984 AWL263984:AWP263984 BGH263984:BGL263984 BQD263984:BQH263984 BZZ263984:CAD263984 CJV263984:CJZ263984 CTR263984:CTV263984 DDN263984:DDR263984 DNJ263984:DNN263984 DXF263984:DXJ263984 EHB263984:EHF263984 EQX263984:ERB263984 FAT263984:FAX263984 FKP263984:FKT263984 FUL263984:FUP263984 GEH263984:GEL263984 GOD263984:GOH263984 GXZ263984:GYD263984 HHV263984:HHZ263984 HRR263984:HRV263984 IBN263984:IBR263984 ILJ263984:ILN263984 IVF263984:IVJ263984 JFB263984:JFF263984 JOX263984:JPB263984 JYT263984:JYX263984 KIP263984:KIT263984 KSL263984:KSP263984 LCH263984:LCL263984 LMD263984:LMH263984 LVZ263984:LWD263984 MFV263984:MFZ263984 MPR263984:MPV263984 MZN263984:MZR263984 NJJ263984:NJN263984 NTF263984:NTJ263984 ODB263984:ODF263984 OMX263984:ONB263984 OWT263984:OWX263984 PGP263984:PGT263984 PQL263984:PQP263984 QAH263984:QAL263984 QKD263984:QKH263984 QTZ263984:QUD263984 RDV263984:RDZ263984 RNR263984:RNV263984 RXN263984:RXR263984 SHJ263984:SHN263984 SRF263984:SRJ263984 TBB263984:TBF263984 TKX263984:TLB263984 TUT263984:TUX263984 UEP263984:UET263984 UOL263984:UOP263984 UYH263984:UYL263984 VID263984:VIH263984 VRZ263984:VSD263984 WBV263984:WBZ263984 WLR263984:WLV263984 WVN263984:WVR263984 F329520:J329520 JB329520:JF329520 SX329520:TB329520 ACT329520:ACX329520 AMP329520:AMT329520 AWL329520:AWP329520 BGH329520:BGL329520 BQD329520:BQH329520 BZZ329520:CAD329520 CJV329520:CJZ329520 CTR329520:CTV329520 DDN329520:DDR329520 DNJ329520:DNN329520 DXF329520:DXJ329520 EHB329520:EHF329520 EQX329520:ERB329520 FAT329520:FAX329520 FKP329520:FKT329520 FUL329520:FUP329520 GEH329520:GEL329520 GOD329520:GOH329520 GXZ329520:GYD329520 HHV329520:HHZ329520 HRR329520:HRV329520 IBN329520:IBR329520 ILJ329520:ILN329520 IVF329520:IVJ329520 JFB329520:JFF329520 JOX329520:JPB329520 JYT329520:JYX329520 KIP329520:KIT329520 KSL329520:KSP329520 LCH329520:LCL329520 LMD329520:LMH329520 LVZ329520:LWD329520 MFV329520:MFZ329520 MPR329520:MPV329520 MZN329520:MZR329520 NJJ329520:NJN329520 NTF329520:NTJ329520 ODB329520:ODF329520 OMX329520:ONB329520 OWT329520:OWX329520 PGP329520:PGT329520 PQL329520:PQP329520 QAH329520:QAL329520 QKD329520:QKH329520 QTZ329520:QUD329520 RDV329520:RDZ329520 RNR329520:RNV329520 RXN329520:RXR329520 SHJ329520:SHN329520 SRF329520:SRJ329520 TBB329520:TBF329520 TKX329520:TLB329520 TUT329520:TUX329520 UEP329520:UET329520 UOL329520:UOP329520 UYH329520:UYL329520 VID329520:VIH329520 VRZ329520:VSD329520 WBV329520:WBZ329520 WLR329520:WLV329520 WVN329520:WVR329520 F395056:J395056 JB395056:JF395056 SX395056:TB395056 ACT395056:ACX395056 AMP395056:AMT395056 AWL395056:AWP395056 BGH395056:BGL395056 BQD395056:BQH395056 BZZ395056:CAD395056 CJV395056:CJZ395056 CTR395056:CTV395056 DDN395056:DDR395056 DNJ395056:DNN395056 DXF395056:DXJ395056 EHB395056:EHF395056 EQX395056:ERB395056 FAT395056:FAX395056 FKP395056:FKT395056 FUL395056:FUP395056 GEH395056:GEL395056 GOD395056:GOH395056 GXZ395056:GYD395056 HHV395056:HHZ395056 HRR395056:HRV395056 IBN395056:IBR395056 ILJ395056:ILN395056 IVF395056:IVJ395056 JFB395056:JFF395056 JOX395056:JPB395056 JYT395056:JYX395056 KIP395056:KIT395056 KSL395056:KSP395056 LCH395056:LCL395056 LMD395056:LMH395056 LVZ395056:LWD395056 MFV395056:MFZ395056 MPR395056:MPV395056 MZN395056:MZR395056 NJJ395056:NJN395056 NTF395056:NTJ395056 ODB395056:ODF395056 OMX395056:ONB395056 OWT395056:OWX395056 PGP395056:PGT395056 PQL395056:PQP395056 QAH395056:QAL395056 QKD395056:QKH395056 QTZ395056:QUD395056 RDV395056:RDZ395056 RNR395056:RNV395056 RXN395056:RXR395056 SHJ395056:SHN395056 SRF395056:SRJ395056 TBB395056:TBF395056 TKX395056:TLB395056 TUT395056:TUX395056 UEP395056:UET395056 UOL395056:UOP395056 UYH395056:UYL395056 VID395056:VIH395056 VRZ395056:VSD395056 WBV395056:WBZ395056 WLR395056:WLV395056 WVN395056:WVR395056 F460592:J460592 JB460592:JF460592 SX460592:TB460592 ACT460592:ACX460592 AMP460592:AMT460592 AWL460592:AWP460592 BGH460592:BGL460592 BQD460592:BQH460592 BZZ460592:CAD460592 CJV460592:CJZ460592 CTR460592:CTV460592 DDN460592:DDR460592 DNJ460592:DNN460592 DXF460592:DXJ460592 EHB460592:EHF460592 EQX460592:ERB460592 FAT460592:FAX460592 FKP460592:FKT460592 FUL460592:FUP460592 GEH460592:GEL460592 GOD460592:GOH460592 GXZ460592:GYD460592 HHV460592:HHZ460592 HRR460592:HRV460592 IBN460592:IBR460592 ILJ460592:ILN460592 IVF460592:IVJ460592 JFB460592:JFF460592 JOX460592:JPB460592 JYT460592:JYX460592 KIP460592:KIT460592 KSL460592:KSP460592 LCH460592:LCL460592 LMD460592:LMH460592 LVZ460592:LWD460592 MFV460592:MFZ460592 MPR460592:MPV460592 MZN460592:MZR460592 NJJ460592:NJN460592 NTF460592:NTJ460592 ODB460592:ODF460592 OMX460592:ONB460592 OWT460592:OWX460592 PGP460592:PGT460592 PQL460592:PQP460592 QAH460592:QAL460592 QKD460592:QKH460592 QTZ460592:QUD460592 RDV460592:RDZ460592 RNR460592:RNV460592 RXN460592:RXR460592 SHJ460592:SHN460592 SRF460592:SRJ460592 TBB460592:TBF460592 TKX460592:TLB460592 TUT460592:TUX460592 UEP460592:UET460592 UOL460592:UOP460592 UYH460592:UYL460592 VID460592:VIH460592 VRZ460592:VSD460592 WBV460592:WBZ460592 WLR460592:WLV460592 WVN460592:WVR460592 F526128:J526128 JB526128:JF526128 SX526128:TB526128 ACT526128:ACX526128 AMP526128:AMT526128 AWL526128:AWP526128 BGH526128:BGL526128 BQD526128:BQH526128 BZZ526128:CAD526128 CJV526128:CJZ526128 CTR526128:CTV526128 DDN526128:DDR526128 DNJ526128:DNN526128 DXF526128:DXJ526128 EHB526128:EHF526128 EQX526128:ERB526128 FAT526128:FAX526128 FKP526128:FKT526128 FUL526128:FUP526128 GEH526128:GEL526128 GOD526128:GOH526128 GXZ526128:GYD526128 HHV526128:HHZ526128 HRR526128:HRV526128 IBN526128:IBR526128 ILJ526128:ILN526128 IVF526128:IVJ526128 JFB526128:JFF526128 JOX526128:JPB526128 JYT526128:JYX526128 KIP526128:KIT526128 KSL526128:KSP526128 LCH526128:LCL526128 LMD526128:LMH526128 LVZ526128:LWD526128 MFV526128:MFZ526128 MPR526128:MPV526128 MZN526128:MZR526128 NJJ526128:NJN526128 NTF526128:NTJ526128 ODB526128:ODF526128 OMX526128:ONB526128 OWT526128:OWX526128 PGP526128:PGT526128 PQL526128:PQP526128 QAH526128:QAL526128 QKD526128:QKH526128 QTZ526128:QUD526128 RDV526128:RDZ526128 RNR526128:RNV526128 RXN526128:RXR526128 SHJ526128:SHN526128 SRF526128:SRJ526128 TBB526128:TBF526128 TKX526128:TLB526128 TUT526128:TUX526128 UEP526128:UET526128 UOL526128:UOP526128 UYH526128:UYL526128 VID526128:VIH526128 VRZ526128:VSD526128 WBV526128:WBZ526128 WLR526128:WLV526128 WVN526128:WVR526128 F591664:J591664 JB591664:JF591664 SX591664:TB591664 ACT591664:ACX591664 AMP591664:AMT591664 AWL591664:AWP591664 BGH591664:BGL591664 BQD591664:BQH591664 BZZ591664:CAD591664 CJV591664:CJZ591664 CTR591664:CTV591664 DDN591664:DDR591664 DNJ591664:DNN591664 DXF591664:DXJ591664 EHB591664:EHF591664 EQX591664:ERB591664 FAT591664:FAX591664 FKP591664:FKT591664 FUL591664:FUP591664 GEH591664:GEL591664 GOD591664:GOH591664 GXZ591664:GYD591664 HHV591664:HHZ591664 HRR591664:HRV591664 IBN591664:IBR591664 ILJ591664:ILN591664 IVF591664:IVJ591664 JFB591664:JFF591664 JOX591664:JPB591664 JYT591664:JYX591664 KIP591664:KIT591664 KSL591664:KSP591664 LCH591664:LCL591664 LMD591664:LMH591664 LVZ591664:LWD591664 MFV591664:MFZ591664 MPR591664:MPV591664 MZN591664:MZR591664 NJJ591664:NJN591664 NTF591664:NTJ591664 ODB591664:ODF591664 OMX591664:ONB591664 OWT591664:OWX591664 PGP591664:PGT591664 PQL591664:PQP591664 QAH591664:QAL591664 QKD591664:QKH591664 QTZ591664:QUD591664 RDV591664:RDZ591664 RNR591664:RNV591664 RXN591664:RXR591664 SHJ591664:SHN591664 SRF591664:SRJ591664 TBB591664:TBF591664 TKX591664:TLB591664 TUT591664:TUX591664 UEP591664:UET591664 UOL591664:UOP591664 UYH591664:UYL591664 VID591664:VIH591664 VRZ591664:VSD591664 WBV591664:WBZ591664 WLR591664:WLV591664 WVN591664:WVR591664 F657200:J657200 JB657200:JF657200 SX657200:TB657200 ACT657200:ACX657200 AMP657200:AMT657200 AWL657200:AWP657200 BGH657200:BGL657200 BQD657200:BQH657200 BZZ657200:CAD657200 CJV657200:CJZ657200 CTR657200:CTV657200 DDN657200:DDR657200 DNJ657200:DNN657200 DXF657200:DXJ657200 EHB657200:EHF657200 EQX657200:ERB657200 FAT657200:FAX657200 FKP657200:FKT657200 FUL657200:FUP657200 GEH657200:GEL657200 GOD657200:GOH657200 GXZ657200:GYD657200 HHV657200:HHZ657200 HRR657200:HRV657200 IBN657200:IBR657200 ILJ657200:ILN657200 IVF657200:IVJ657200 JFB657200:JFF657200 JOX657200:JPB657200 JYT657200:JYX657200 KIP657200:KIT657200 KSL657200:KSP657200 LCH657200:LCL657200 LMD657200:LMH657200 LVZ657200:LWD657200 MFV657200:MFZ657200 MPR657200:MPV657200 MZN657200:MZR657200 NJJ657200:NJN657200 NTF657200:NTJ657200 ODB657200:ODF657200 OMX657200:ONB657200 OWT657200:OWX657200 PGP657200:PGT657200 PQL657200:PQP657200 QAH657200:QAL657200 QKD657200:QKH657200 QTZ657200:QUD657200 RDV657200:RDZ657200 RNR657200:RNV657200 RXN657200:RXR657200 SHJ657200:SHN657200 SRF657200:SRJ657200 TBB657200:TBF657200 TKX657200:TLB657200 TUT657200:TUX657200 UEP657200:UET657200 UOL657200:UOP657200 UYH657200:UYL657200 VID657200:VIH657200 VRZ657200:VSD657200 WBV657200:WBZ657200 WLR657200:WLV657200 WVN657200:WVR657200 F722736:J722736 JB722736:JF722736 SX722736:TB722736 ACT722736:ACX722736 AMP722736:AMT722736 AWL722736:AWP722736 BGH722736:BGL722736 BQD722736:BQH722736 BZZ722736:CAD722736 CJV722736:CJZ722736 CTR722736:CTV722736 DDN722736:DDR722736 DNJ722736:DNN722736 DXF722736:DXJ722736 EHB722736:EHF722736 EQX722736:ERB722736 FAT722736:FAX722736 FKP722736:FKT722736 FUL722736:FUP722736 GEH722736:GEL722736 GOD722736:GOH722736 GXZ722736:GYD722736 HHV722736:HHZ722736 HRR722736:HRV722736 IBN722736:IBR722736 ILJ722736:ILN722736 IVF722736:IVJ722736 JFB722736:JFF722736 JOX722736:JPB722736 JYT722736:JYX722736 KIP722736:KIT722736 KSL722736:KSP722736 LCH722736:LCL722736 LMD722736:LMH722736 LVZ722736:LWD722736 MFV722736:MFZ722736 MPR722736:MPV722736 MZN722736:MZR722736 NJJ722736:NJN722736 NTF722736:NTJ722736 ODB722736:ODF722736 OMX722736:ONB722736 OWT722736:OWX722736 PGP722736:PGT722736 PQL722736:PQP722736 QAH722736:QAL722736 QKD722736:QKH722736 QTZ722736:QUD722736 RDV722736:RDZ722736 RNR722736:RNV722736 RXN722736:RXR722736 SHJ722736:SHN722736 SRF722736:SRJ722736 TBB722736:TBF722736 TKX722736:TLB722736 TUT722736:TUX722736 UEP722736:UET722736 UOL722736:UOP722736 UYH722736:UYL722736 VID722736:VIH722736 VRZ722736:VSD722736 WBV722736:WBZ722736 WLR722736:WLV722736 WVN722736:WVR722736 F788272:J788272 JB788272:JF788272 SX788272:TB788272 ACT788272:ACX788272 AMP788272:AMT788272 AWL788272:AWP788272 BGH788272:BGL788272 BQD788272:BQH788272 BZZ788272:CAD788272 CJV788272:CJZ788272 CTR788272:CTV788272 DDN788272:DDR788272 DNJ788272:DNN788272 DXF788272:DXJ788272 EHB788272:EHF788272 EQX788272:ERB788272 FAT788272:FAX788272 FKP788272:FKT788272 FUL788272:FUP788272 GEH788272:GEL788272 GOD788272:GOH788272 GXZ788272:GYD788272 HHV788272:HHZ788272 HRR788272:HRV788272 IBN788272:IBR788272 ILJ788272:ILN788272 IVF788272:IVJ788272 JFB788272:JFF788272 JOX788272:JPB788272 JYT788272:JYX788272 KIP788272:KIT788272 KSL788272:KSP788272 LCH788272:LCL788272 LMD788272:LMH788272 LVZ788272:LWD788272 MFV788272:MFZ788272 MPR788272:MPV788272 MZN788272:MZR788272 NJJ788272:NJN788272 NTF788272:NTJ788272 ODB788272:ODF788272 OMX788272:ONB788272 OWT788272:OWX788272 PGP788272:PGT788272 PQL788272:PQP788272 QAH788272:QAL788272 QKD788272:QKH788272 QTZ788272:QUD788272 RDV788272:RDZ788272 RNR788272:RNV788272 RXN788272:RXR788272 SHJ788272:SHN788272 SRF788272:SRJ788272 TBB788272:TBF788272 TKX788272:TLB788272 TUT788272:TUX788272 UEP788272:UET788272 UOL788272:UOP788272 UYH788272:UYL788272 VID788272:VIH788272 VRZ788272:VSD788272 WBV788272:WBZ788272 WLR788272:WLV788272 WVN788272:WVR788272 F853808:J853808 JB853808:JF853808 SX853808:TB853808 ACT853808:ACX853808 AMP853808:AMT853808 AWL853808:AWP853808 BGH853808:BGL853808 BQD853808:BQH853808 BZZ853808:CAD853808 CJV853808:CJZ853808 CTR853808:CTV853808 DDN853808:DDR853808 DNJ853808:DNN853808 DXF853808:DXJ853808 EHB853808:EHF853808 EQX853808:ERB853808 FAT853808:FAX853808 FKP853808:FKT853808 FUL853808:FUP853808 GEH853808:GEL853808 GOD853808:GOH853808 GXZ853808:GYD853808 HHV853808:HHZ853808 HRR853808:HRV853808 IBN853808:IBR853808 ILJ853808:ILN853808 IVF853808:IVJ853808 JFB853808:JFF853808 JOX853808:JPB853808 JYT853808:JYX853808 KIP853808:KIT853808 KSL853808:KSP853808 LCH853808:LCL853808 LMD853808:LMH853808 LVZ853808:LWD853808 MFV853808:MFZ853808 MPR853808:MPV853808 MZN853808:MZR853808 NJJ853808:NJN853808 NTF853808:NTJ853808 ODB853808:ODF853808 OMX853808:ONB853808 OWT853808:OWX853808 PGP853808:PGT853808 PQL853808:PQP853808 QAH853808:QAL853808 QKD853808:QKH853808 QTZ853808:QUD853808 RDV853808:RDZ853808 RNR853808:RNV853808 RXN853808:RXR853808 SHJ853808:SHN853808 SRF853808:SRJ853808 TBB853808:TBF853808 TKX853808:TLB853808 TUT853808:TUX853808 UEP853808:UET853808 UOL853808:UOP853808 UYH853808:UYL853808 VID853808:VIH853808 VRZ853808:VSD853808 WBV853808:WBZ853808 WLR853808:WLV853808 WVN853808:WVR853808 F919344:J919344 JB919344:JF919344 SX919344:TB919344 ACT919344:ACX919344 AMP919344:AMT919344 AWL919344:AWP919344 BGH919344:BGL919344 BQD919344:BQH919344 BZZ919344:CAD919344 CJV919344:CJZ919344 CTR919344:CTV919344 DDN919344:DDR919344 DNJ919344:DNN919344 DXF919344:DXJ919344 EHB919344:EHF919344 EQX919344:ERB919344 FAT919344:FAX919344 FKP919344:FKT919344 FUL919344:FUP919344 GEH919344:GEL919344 GOD919344:GOH919344 GXZ919344:GYD919344 HHV919344:HHZ919344 HRR919344:HRV919344 IBN919344:IBR919344 ILJ919344:ILN919344 IVF919344:IVJ919344 JFB919344:JFF919344 JOX919344:JPB919344 JYT919344:JYX919344 KIP919344:KIT919344 KSL919344:KSP919344 LCH919344:LCL919344 LMD919344:LMH919344 LVZ919344:LWD919344 MFV919344:MFZ919344 MPR919344:MPV919344 MZN919344:MZR919344 NJJ919344:NJN919344 NTF919344:NTJ919344 ODB919344:ODF919344 OMX919344:ONB919344 OWT919344:OWX919344 PGP919344:PGT919344 PQL919344:PQP919344 QAH919344:QAL919344 QKD919344:QKH919344 QTZ919344:QUD919344 RDV919344:RDZ919344 RNR919344:RNV919344 RXN919344:RXR919344 SHJ919344:SHN919344 SRF919344:SRJ919344 TBB919344:TBF919344 TKX919344:TLB919344 TUT919344:TUX919344 UEP919344:UET919344 UOL919344:UOP919344 UYH919344:UYL919344 VID919344:VIH919344 VRZ919344:VSD919344 WBV919344:WBZ919344 WLR919344:WLV919344 WVN919344:WVR919344 F984880:J984880 JB984880:JF984880 SX984880:TB984880 ACT984880:ACX984880 AMP984880:AMT984880 AWL984880:AWP984880 BGH984880:BGL984880 BQD984880:BQH984880 BZZ984880:CAD984880 CJV984880:CJZ984880 CTR984880:CTV984880 DDN984880:DDR984880 DNJ984880:DNN984880 DXF984880:DXJ984880 EHB984880:EHF984880 EQX984880:ERB984880 FAT984880:FAX984880 FKP984880:FKT984880 FUL984880:FUP984880 GEH984880:GEL984880 GOD984880:GOH984880 GXZ984880:GYD984880 HHV984880:HHZ984880 HRR984880:HRV984880 IBN984880:IBR984880 ILJ984880:ILN984880 IVF984880:IVJ984880 JFB984880:JFF984880 JOX984880:JPB984880 JYT984880:JYX984880 KIP984880:KIT984880 KSL984880:KSP984880 LCH984880:LCL984880 LMD984880:LMH984880 LVZ984880:LWD984880 MFV984880:MFZ984880 MPR984880:MPV984880 MZN984880:MZR984880 NJJ984880:NJN984880 NTF984880:NTJ984880 ODB984880:ODF984880 OMX984880:ONB984880 OWT984880:OWX984880 PGP984880:PGT984880 PQL984880:PQP984880 QAH984880:QAL984880 QKD984880:QKH984880 QTZ984880:QUD984880 RDV984880:RDZ984880 RNR984880:RNV984880 RXN984880:RXR984880 SHJ984880:SHN984880 SRF984880:SRJ984880 TBB984880:TBF984880 TKX984880:TLB984880 TUT984880:TUX984880 UEP984880:UET984880 UOL984880:UOP984880 UYH984880:UYL984880 VID984880:VIH984880 VRZ984880:VSD984880 WBV984880:WBZ984880 WLR984880:WLV984880 WVN984880:WVR984880 F1882:J1882 JB1882:JF1882 SX1882:TB1882 ACT1882:ACX1882 AMP1882:AMT1882 AWL1882:AWP1882 BGH1882:BGL1882 BQD1882:BQH1882 BZZ1882:CAD1882 CJV1882:CJZ1882 CTR1882:CTV1882 DDN1882:DDR1882 DNJ1882:DNN1882 DXF1882:DXJ1882 EHB1882:EHF1882 EQX1882:ERB1882 FAT1882:FAX1882 FKP1882:FKT1882 FUL1882:FUP1882 GEH1882:GEL1882 GOD1882:GOH1882 GXZ1882:GYD1882 HHV1882:HHZ1882 HRR1882:HRV1882 IBN1882:IBR1882 ILJ1882:ILN1882 IVF1882:IVJ1882 JFB1882:JFF1882 JOX1882:JPB1882 JYT1882:JYX1882 KIP1882:KIT1882 KSL1882:KSP1882 LCH1882:LCL1882 LMD1882:LMH1882 LVZ1882:LWD1882 MFV1882:MFZ1882 MPR1882:MPV1882 MZN1882:MZR1882 NJJ1882:NJN1882 NTF1882:NTJ1882 ODB1882:ODF1882 OMX1882:ONB1882 OWT1882:OWX1882 PGP1882:PGT1882 PQL1882:PQP1882 QAH1882:QAL1882 QKD1882:QKH1882 QTZ1882:QUD1882 RDV1882:RDZ1882 RNR1882:RNV1882 RXN1882:RXR1882 SHJ1882:SHN1882 SRF1882:SRJ1882 TBB1882:TBF1882 TKX1882:TLB1882 TUT1882:TUX1882 UEP1882:UET1882 UOL1882:UOP1882 UYH1882:UYL1882 VID1882:VIH1882 VRZ1882:VSD1882 WBV1882:WBZ1882 WLR1882:WLV1882 WVN1882:WVR1882 F67418:J67418 JB67418:JF67418 SX67418:TB67418 ACT67418:ACX67418 AMP67418:AMT67418 AWL67418:AWP67418 BGH67418:BGL67418 BQD67418:BQH67418 BZZ67418:CAD67418 CJV67418:CJZ67418 CTR67418:CTV67418 DDN67418:DDR67418 DNJ67418:DNN67418 DXF67418:DXJ67418 EHB67418:EHF67418 EQX67418:ERB67418 FAT67418:FAX67418 FKP67418:FKT67418 FUL67418:FUP67418 GEH67418:GEL67418 GOD67418:GOH67418 GXZ67418:GYD67418 HHV67418:HHZ67418 HRR67418:HRV67418 IBN67418:IBR67418 ILJ67418:ILN67418 IVF67418:IVJ67418 JFB67418:JFF67418 JOX67418:JPB67418 JYT67418:JYX67418 KIP67418:KIT67418 KSL67418:KSP67418 LCH67418:LCL67418 LMD67418:LMH67418 LVZ67418:LWD67418 MFV67418:MFZ67418 MPR67418:MPV67418 MZN67418:MZR67418 NJJ67418:NJN67418 NTF67418:NTJ67418 ODB67418:ODF67418 OMX67418:ONB67418 OWT67418:OWX67418 PGP67418:PGT67418 PQL67418:PQP67418 QAH67418:QAL67418 QKD67418:QKH67418 QTZ67418:QUD67418 RDV67418:RDZ67418 RNR67418:RNV67418 RXN67418:RXR67418 SHJ67418:SHN67418 SRF67418:SRJ67418 TBB67418:TBF67418 TKX67418:TLB67418 TUT67418:TUX67418 UEP67418:UET67418 UOL67418:UOP67418 UYH67418:UYL67418 VID67418:VIH67418 VRZ67418:VSD67418 WBV67418:WBZ67418 WLR67418:WLV67418 WVN67418:WVR67418 F132954:J132954 JB132954:JF132954 SX132954:TB132954 ACT132954:ACX132954 AMP132954:AMT132954 AWL132954:AWP132954 BGH132954:BGL132954 BQD132954:BQH132954 BZZ132954:CAD132954 CJV132954:CJZ132954 CTR132954:CTV132954 DDN132954:DDR132954 DNJ132954:DNN132954 DXF132954:DXJ132954 EHB132954:EHF132954 EQX132954:ERB132954 FAT132954:FAX132954 FKP132954:FKT132954 FUL132954:FUP132954 GEH132954:GEL132954 GOD132954:GOH132954 GXZ132954:GYD132954 HHV132954:HHZ132954 HRR132954:HRV132954 IBN132954:IBR132954 ILJ132954:ILN132954 IVF132954:IVJ132954 JFB132954:JFF132954 JOX132954:JPB132954 JYT132954:JYX132954 KIP132954:KIT132954 KSL132954:KSP132954 LCH132954:LCL132954 LMD132954:LMH132954 LVZ132954:LWD132954 MFV132954:MFZ132954 MPR132954:MPV132954 MZN132954:MZR132954 NJJ132954:NJN132954 NTF132954:NTJ132954 ODB132954:ODF132954 OMX132954:ONB132954 OWT132954:OWX132954 PGP132954:PGT132954 PQL132954:PQP132954 QAH132954:QAL132954 QKD132954:QKH132954 QTZ132954:QUD132954 RDV132954:RDZ132954 RNR132954:RNV132954 RXN132954:RXR132954 SHJ132954:SHN132954 SRF132954:SRJ132954 TBB132954:TBF132954 TKX132954:TLB132954 TUT132954:TUX132954 UEP132954:UET132954 UOL132954:UOP132954 UYH132954:UYL132954 VID132954:VIH132954 VRZ132954:VSD132954 WBV132954:WBZ132954 WLR132954:WLV132954 WVN132954:WVR132954 F198490:J198490 JB198490:JF198490 SX198490:TB198490 ACT198490:ACX198490 AMP198490:AMT198490 AWL198490:AWP198490 BGH198490:BGL198490 BQD198490:BQH198490 BZZ198490:CAD198490 CJV198490:CJZ198490 CTR198490:CTV198490 DDN198490:DDR198490 DNJ198490:DNN198490 DXF198490:DXJ198490 EHB198490:EHF198490 EQX198490:ERB198490 FAT198490:FAX198490 FKP198490:FKT198490 FUL198490:FUP198490 GEH198490:GEL198490 GOD198490:GOH198490 GXZ198490:GYD198490 HHV198490:HHZ198490 HRR198490:HRV198490 IBN198490:IBR198490 ILJ198490:ILN198490 IVF198490:IVJ198490 JFB198490:JFF198490 JOX198490:JPB198490 JYT198490:JYX198490 KIP198490:KIT198490 KSL198490:KSP198490 LCH198490:LCL198490 LMD198490:LMH198490 LVZ198490:LWD198490 MFV198490:MFZ198490 MPR198490:MPV198490 MZN198490:MZR198490 NJJ198490:NJN198490 NTF198490:NTJ198490 ODB198490:ODF198490 OMX198490:ONB198490 OWT198490:OWX198490 PGP198490:PGT198490 PQL198490:PQP198490 QAH198490:QAL198490 QKD198490:QKH198490 QTZ198490:QUD198490 RDV198490:RDZ198490 RNR198490:RNV198490 RXN198490:RXR198490 SHJ198490:SHN198490 SRF198490:SRJ198490 TBB198490:TBF198490 TKX198490:TLB198490 TUT198490:TUX198490 UEP198490:UET198490 UOL198490:UOP198490 UYH198490:UYL198490 VID198490:VIH198490 VRZ198490:VSD198490 WBV198490:WBZ198490 WLR198490:WLV198490 WVN198490:WVR198490 F264026:J264026 JB264026:JF264026 SX264026:TB264026 ACT264026:ACX264026 AMP264026:AMT264026 AWL264026:AWP264026 BGH264026:BGL264026 BQD264026:BQH264026 BZZ264026:CAD264026 CJV264026:CJZ264026 CTR264026:CTV264026 DDN264026:DDR264026 DNJ264026:DNN264026 DXF264026:DXJ264026 EHB264026:EHF264026 EQX264026:ERB264026 FAT264026:FAX264026 FKP264026:FKT264026 FUL264026:FUP264026 GEH264026:GEL264026 GOD264026:GOH264026 GXZ264026:GYD264026 HHV264026:HHZ264026 HRR264026:HRV264026 IBN264026:IBR264026 ILJ264026:ILN264026 IVF264026:IVJ264026 JFB264026:JFF264026 JOX264026:JPB264026 JYT264026:JYX264026 KIP264026:KIT264026 KSL264026:KSP264026 LCH264026:LCL264026 LMD264026:LMH264026 LVZ264026:LWD264026 MFV264026:MFZ264026 MPR264026:MPV264026 MZN264026:MZR264026 NJJ264026:NJN264026 NTF264026:NTJ264026 ODB264026:ODF264026 OMX264026:ONB264026 OWT264026:OWX264026 PGP264026:PGT264026 PQL264026:PQP264026 QAH264026:QAL264026 QKD264026:QKH264026 QTZ264026:QUD264026 RDV264026:RDZ264026 RNR264026:RNV264026 RXN264026:RXR264026 SHJ264026:SHN264026 SRF264026:SRJ264026 TBB264026:TBF264026 TKX264026:TLB264026 TUT264026:TUX264026 UEP264026:UET264026 UOL264026:UOP264026 UYH264026:UYL264026 VID264026:VIH264026 VRZ264026:VSD264026 WBV264026:WBZ264026 WLR264026:WLV264026 WVN264026:WVR264026 F329562:J329562 JB329562:JF329562 SX329562:TB329562 ACT329562:ACX329562 AMP329562:AMT329562 AWL329562:AWP329562 BGH329562:BGL329562 BQD329562:BQH329562 BZZ329562:CAD329562 CJV329562:CJZ329562 CTR329562:CTV329562 DDN329562:DDR329562 DNJ329562:DNN329562 DXF329562:DXJ329562 EHB329562:EHF329562 EQX329562:ERB329562 FAT329562:FAX329562 FKP329562:FKT329562 FUL329562:FUP329562 GEH329562:GEL329562 GOD329562:GOH329562 GXZ329562:GYD329562 HHV329562:HHZ329562 HRR329562:HRV329562 IBN329562:IBR329562 ILJ329562:ILN329562 IVF329562:IVJ329562 JFB329562:JFF329562 JOX329562:JPB329562 JYT329562:JYX329562 KIP329562:KIT329562 KSL329562:KSP329562 LCH329562:LCL329562 LMD329562:LMH329562 LVZ329562:LWD329562 MFV329562:MFZ329562 MPR329562:MPV329562 MZN329562:MZR329562 NJJ329562:NJN329562 NTF329562:NTJ329562 ODB329562:ODF329562 OMX329562:ONB329562 OWT329562:OWX329562 PGP329562:PGT329562 PQL329562:PQP329562 QAH329562:QAL329562 QKD329562:QKH329562 QTZ329562:QUD329562 RDV329562:RDZ329562 RNR329562:RNV329562 RXN329562:RXR329562 SHJ329562:SHN329562 SRF329562:SRJ329562 TBB329562:TBF329562 TKX329562:TLB329562 TUT329562:TUX329562 UEP329562:UET329562 UOL329562:UOP329562 UYH329562:UYL329562 VID329562:VIH329562 VRZ329562:VSD329562 WBV329562:WBZ329562 WLR329562:WLV329562 WVN329562:WVR329562 F395098:J395098 JB395098:JF395098 SX395098:TB395098 ACT395098:ACX395098 AMP395098:AMT395098 AWL395098:AWP395098 BGH395098:BGL395098 BQD395098:BQH395098 BZZ395098:CAD395098 CJV395098:CJZ395098 CTR395098:CTV395098 DDN395098:DDR395098 DNJ395098:DNN395098 DXF395098:DXJ395098 EHB395098:EHF395098 EQX395098:ERB395098 FAT395098:FAX395098 FKP395098:FKT395098 FUL395098:FUP395098 GEH395098:GEL395098 GOD395098:GOH395098 GXZ395098:GYD395098 HHV395098:HHZ395098 HRR395098:HRV395098 IBN395098:IBR395098 ILJ395098:ILN395098 IVF395098:IVJ395098 JFB395098:JFF395098 JOX395098:JPB395098 JYT395098:JYX395098 KIP395098:KIT395098 KSL395098:KSP395098 LCH395098:LCL395098 LMD395098:LMH395098 LVZ395098:LWD395098 MFV395098:MFZ395098 MPR395098:MPV395098 MZN395098:MZR395098 NJJ395098:NJN395098 NTF395098:NTJ395098 ODB395098:ODF395098 OMX395098:ONB395098 OWT395098:OWX395098 PGP395098:PGT395098 PQL395098:PQP395098 QAH395098:QAL395098 QKD395098:QKH395098 QTZ395098:QUD395098 RDV395098:RDZ395098 RNR395098:RNV395098 RXN395098:RXR395098 SHJ395098:SHN395098 SRF395098:SRJ395098 TBB395098:TBF395098 TKX395098:TLB395098 TUT395098:TUX395098 UEP395098:UET395098 UOL395098:UOP395098 UYH395098:UYL395098 VID395098:VIH395098 VRZ395098:VSD395098 WBV395098:WBZ395098 WLR395098:WLV395098 WVN395098:WVR395098 F460634:J460634 JB460634:JF460634 SX460634:TB460634 ACT460634:ACX460634 AMP460634:AMT460634 AWL460634:AWP460634 BGH460634:BGL460634 BQD460634:BQH460634 BZZ460634:CAD460634 CJV460634:CJZ460634 CTR460634:CTV460634 DDN460634:DDR460634 DNJ460634:DNN460634 DXF460634:DXJ460634 EHB460634:EHF460634 EQX460634:ERB460634 FAT460634:FAX460634 FKP460634:FKT460634 FUL460634:FUP460634 GEH460634:GEL460634 GOD460634:GOH460634 GXZ460634:GYD460634 HHV460634:HHZ460634 HRR460634:HRV460634 IBN460634:IBR460634 ILJ460634:ILN460634 IVF460634:IVJ460634 JFB460634:JFF460634 JOX460634:JPB460634 JYT460634:JYX460634 KIP460634:KIT460634 KSL460634:KSP460634 LCH460634:LCL460634 LMD460634:LMH460634 LVZ460634:LWD460634 MFV460634:MFZ460634 MPR460634:MPV460634 MZN460634:MZR460634 NJJ460634:NJN460634 NTF460634:NTJ460634 ODB460634:ODF460634 OMX460634:ONB460634 OWT460634:OWX460634 PGP460634:PGT460634 PQL460634:PQP460634 QAH460634:QAL460634 QKD460634:QKH460634 QTZ460634:QUD460634 RDV460634:RDZ460634 RNR460634:RNV460634 RXN460634:RXR460634 SHJ460634:SHN460634 SRF460634:SRJ460634 TBB460634:TBF460634 TKX460634:TLB460634 TUT460634:TUX460634 UEP460634:UET460634 UOL460634:UOP460634 UYH460634:UYL460634 VID460634:VIH460634 VRZ460634:VSD460634 WBV460634:WBZ460634 WLR460634:WLV460634 WVN460634:WVR460634 F526170:J526170 JB526170:JF526170 SX526170:TB526170 ACT526170:ACX526170 AMP526170:AMT526170 AWL526170:AWP526170 BGH526170:BGL526170 BQD526170:BQH526170 BZZ526170:CAD526170 CJV526170:CJZ526170 CTR526170:CTV526170 DDN526170:DDR526170 DNJ526170:DNN526170 DXF526170:DXJ526170 EHB526170:EHF526170 EQX526170:ERB526170 FAT526170:FAX526170 FKP526170:FKT526170 FUL526170:FUP526170 GEH526170:GEL526170 GOD526170:GOH526170 GXZ526170:GYD526170 HHV526170:HHZ526170 HRR526170:HRV526170 IBN526170:IBR526170 ILJ526170:ILN526170 IVF526170:IVJ526170 JFB526170:JFF526170 JOX526170:JPB526170 JYT526170:JYX526170 KIP526170:KIT526170 KSL526170:KSP526170 LCH526170:LCL526170 LMD526170:LMH526170 LVZ526170:LWD526170 MFV526170:MFZ526170 MPR526170:MPV526170 MZN526170:MZR526170 NJJ526170:NJN526170 NTF526170:NTJ526170 ODB526170:ODF526170 OMX526170:ONB526170 OWT526170:OWX526170 PGP526170:PGT526170 PQL526170:PQP526170 QAH526170:QAL526170 QKD526170:QKH526170 QTZ526170:QUD526170 RDV526170:RDZ526170 RNR526170:RNV526170 RXN526170:RXR526170 SHJ526170:SHN526170 SRF526170:SRJ526170 TBB526170:TBF526170 TKX526170:TLB526170 TUT526170:TUX526170 UEP526170:UET526170 UOL526170:UOP526170 UYH526170:UYL526170 VID526170:VIH526170 VRZ526170:VSD526170 WBV526170:WBZ526170 WLR526170:WLV526170 WVN526170:WVR526170 F591706:J591706 JB591706:JF591706 SX591706:TB591706 ACT591706:ACX591706 AMP591706:AMT591706 AWL591706:AWP591706 BGH591706:BGL591706 BQD591706:BQH591706 BZZ591706:CAD591706 CJV591706:CJZ591706 CTR591706:CTV591706 DDN591706:DDR591706 DNJ591706:DNN591706 DXF591706:DXJ591706 EHB591706:EHF591706 EQX591706:ERB591706 FAT591706:FAX591706 FKP591706:FKT591706 FUL591706:FUP591706 GEH591706:GEL591706 GOD591706:GOH591706 GXZ591706:GYD591706 HHV591706:HHZ591706 HRR591706:HRV591706 IBN591706:IBR591706 ILJ591706:ILN591706 IVF591706:IVJ591706 JFB591706:JFF591706 JOX591706:JPB591706 JYT591706:JYX591706 KIP591706:KIT591706 KSL591706:KSP591706 LCH591706:LCL591706 LMD591706:LMH591706 LVZ591706:LWD591706 MFV591706:MFZ591706 MPR591706:MPV591706 MZN591706:MZR591706 NJJ591706:NJN591706 NTF591706:NTJ591706 ODB591706:ODF591706 OMX591706:ONB591706 OWT591706:OWX591706 PGP591706:PGT591706 PQL591706:PQP591706 QAH591706:QAL591706 QKD591706:QKH591706 QTZ591706:QUD591706 RDV591706:RDZ591706 RNR591706:RNV591706 RXN591706:RXR591706 SHJ591706:SHN591706 SRF591706:SRJ591706 TBB591706:TBF591706 TKX591706:TLB591706 TUT591706:TUX591706 UEP591706:UET591706 UOL591706:UOP591706 UYH591706:UYL591706 VID591706:VIH591706 VRZ591706:VSD591706 WBV591706:WBZ591706 WLR591706:WLV591706 WVN591706:WVR591706 F657242:J657242 JB657242:JF657242 SX657242:TB657242 ACT657242:ACX657242 AMP657242:AMT657242 AWL657242:AWP657242 BGH657242:BGL657242 BQD657242:BQH657242 BZZ657242:CAD657242 CJV657242:CJZ657242 CTR657242:CTV657242 DDN657242:DDR657242 DNJ657242:DNN657242 DXF657242:DXJ657242 EHB657242:EHF657242 EQX657242:ERB657242 FAT657242:FAX657242 FKP657242:FKT657242 FUL657242:FUP657242 GEH657242:GEL657242 GOD657242:GOH657242 GXZ657242:GYD657242 HHV657242:HHZ657242 HRR657242:HRV657242 IBN657242:IBR657242 ILJ657242:ILN657242 IVF657242:IVJ657242 JFB657242:JFF657242 JOX657242:JPB657242 JYT657242:JYX657242 KIP657242:KIT657242 KSL657242:KSP657242 LCH657242:LCL657242 LMD657242:LMH657242 LVZ657242:LWD657242 MFV657242:MFZ657242 MPR657242:MPV657242 MZN657242:MZR657242 NJJ657242:NJN657242 NTF657242:NTJ657242 ODB657242:ODF657242 OMX657242:ONB657242 OWT657242:OWX657242 PGP657242:PGT657242 PQL657242:PQP657242 QAH657242:QAL657242 QKD657242:QKH657242 QTZ657242:QUD657242 RDV657242:RDZ657242 RNR657242:RNV657242 RXN657242:RXR657242 SHJ657242:SHN657242 SRF657242:SRJ657242 TBB657242:TBF657242 TKX657242:TLB657242 TUT657242:TUX657242 UEP657242:UET657242 UOL657242:UOP657242 UYH657242:UYL657242 VID657242:VIH657242 VRZ657242:VSD657242 WBV657242:WBZ657242 WLR657242:WLV657242 WVN657242:WVR657242 F722778:J722778 JB722778:JF722778 SX722778:TB722778 ACT722778:ACX722778 AMP722778:AMT722778 AWL722778:AWP722778 BGH722778:BGL722778 BQD722778:BQH722778 BZZ722778:CAD722778 CJV722778:CJZ722778 CTR722778:CTV722778 DDN722778:DDR722778 DNJ722778:DNN722778 DXF722778:DXJ722778 EHB722778:EHF722778 EQX722778:ERB722778 FAT722778:FAX722778 FKP722778:FKT722778 FUL722778:FUP722778 GEH722778:GEL722778 GOD722778:GOH722778 GXZ722778:GYD722778 HHV722778:HHZ722778 HRR722778:HRV722778 IBN722778:IBR722778 ILJ722778:ILN722778 IVF722778:IVJ722778 JFB722778:JFF722778 JOX722778:JPB722778 JYT722778:JYX722778 KIP722778:KIT722778 KSL722778:KSP722778 LCH722778:LCL722778 LMD722778:LMH722778 LVZ722778:LWD722778 MFV722778:MFZ722778 MPR722778:MPV722778 MZN722778:MZR722778 NJJ722778:NJN722778 NTF722778:NTJ722778 ODB722778:ODF722778 OMX722778:ONB722778 OWT722778:OWX722778 PGP722778:PGT722778 PQL722778:PQP722778 QAH722778:QAL722778 QKD722778:QKH722778 QTZ722778:QUD722778 RDV722778:RDZ722778 RNR722778:RNV722778 RXN722778:RXR722778 SHJ722778:SHN722778 SRF722778:SRJ722778 TBB722778:TBF722778 TKX722778:TLB722778 TUT722778:TUX722778 UEP722778:UET722778 UOL722778:UOP722778 UYH722778:UYL722778 VID722778:VIH722778 VRZ722778:VSD722778 WBV722778:WBZ722778 WLR722778:WLV722778 WVN722778:WVR722778 F788314:J788314 JB788314:JF788314 SX788314:TB788314 ACT788314:ACX788314 AMP788314:AMT788314 AWL788314:AWP788314 BGH788314:BGL788314 BQD788314:BQH788314 BZZ788314:CAD788314 CJV788314:CJZ788314 CTR788314:CTV788314 DDN788314:DDR788314 DNJ788314:DNN788314 DXF788314:DXJ788314 EHB788314:EHF788314 EQX788314:ERB788314 FAT788314:FAX788314 FKP788314:FKT788314 FUL788314:FUP788314 GEH788314:GEL788314 GOD788314:GOH788314 GXZ788314:GYD788314 HHV788314:HHZ788314 HRR788314:HRV788314 IBN788314:IBR788314 ILJ788314:ILN788314 IVF788314:IVJ788314 JFB788314:JFF788314 JOX788314:JPB788314 JYT788314:JYX788314 KIP788314:KIT788314 KSL788314:KSP788314 LCH788314:LCL788314 LMD788314:LMH788314 LVZ788314:LWD788314 MFV788314:MFZ788314 MPR788314:MPV788314 MZN788314:MZR788314 NJJ788314:NJN788314 NTF788314:NTJ788314 ODB788314:ODF788314 OMX788314:ONB788314 OWT788314:OWX788314 PGP788314:PGT788314 PQL788314:PQP788314 QAH788314:QAL788314 QKD788314:QKH788314 QTZ788314:QUD788314 RDV788314:RDZ788314 RNR788314:RNV788314 RXN788314:RXR788314 SHJ788314:SHN788314 SRF788314:SRJ788314 TBB788314:TBF788314 TKX788314:TLB788314 TUT788314:TUX788314 UEP788314:UET788314 UOL788314:UOP788314 UYH788314:UYL788314 VID788314:VIH788314 VRZ788314:VSD788314 WBV788314:WBZ788314 WLR788314:WLV788314 WVN788314:WVR788314 F853850:J853850 JB853850:JF853850 SX853850:TB853850 ACT853850:ACX853850 AMP853850:AMT853850 AWL853850:AWP853850 BGH853850:BGL853850 BQD853850:BQH853850 BZZ853850:CAD853850 CJV853850:CJZ853850 CTR853850:CTV853850 DDN853850:DDR853850 DNJ853850:DNN853850 DXF853850:DXJ853850 EHB853850:EHF853850 EQX853850:ERB853850 FAT853850:FAX853850 FKP853850:FKT853850 FUL853850:FUP853850 GEH853850:GEL853850 GOD853850:GOH853850 GXZ853850:GYD853850 HHV853850:HHZ853850 HRR853850:HRV853850 IBN853850:IBR853850 ILJ853850:ILN853850 IVF853850:IVJ853850 JFB853850:JFF853850 JOX853850:JPB853850 JYT853850:JYX853850 KIP853850:KIT853850 KSL853850:KSP853850 LCH853850:LCL853850 LMD853850:LMH853850 LVZ853850:LWD853850 MFV853850:MFZ853850 MPR853850:MPV853850 MZN853850:MZR853850 NJJ853850:NJN853850 NTF853850:NTJ853850 ODB853850:ODF853850 OMX853850:ONB853850 OWT853850:OWX853850 PGP853850:PGT853850 PQL853850:PQP853850 QAH853850:QAL853850 QKD853850:QKH853850 QTZ853850:QUD853850 RDV853850:RDZ853850 RNR853850:RNV853850 RXN853850:RXR853850 SHJ853850:SHN853850 SRF853850:SRJ853850 TBB853850:TBF853850 TKX853850:TLB853850 TUT853850:TUX853850 UEP853850:UET853850 UOL853850:UOP853850 UYH853850:UYL853850 VID853850:VIH853850 VRZ853850:VSD853850 WBV853850:WBZ853850 WLR853850:WLV853850 WVN853850:WVR853850 F919386:J919386 JB919386:JF919386 SX919386:TB919386 ACT919386:ACX919386 AMP919386:AMT919386 AWL919386:AWP919386 BGH919386:BGL919386 BQD919386:BQH919386 BZZ919386:CAD919386 CJV919386:CJZ919386 CTR919386:CTV919386 DDN919386:DDR919386 DNJ919386:DNN919386 DXF919386:DXJ919386 EHB919386:EHF919386 EQX919386:ERB919386 FAT919386:FAX919386 FKP919386:FKT919386 FUL919386:FUP919386 GEH919386:GEL919386 GOD919386:GOH919386 GXZ919386:GYD919386 HHV919386:HHZ919386 HRR919386:HRV919386 IBN919386:IBR919386 ILJ919386:ILN919386 IVF919386:IVJ919386 JFB919386:JFF919386 JOX919386:JPB919386 JYT919386:JYX919386 KIP919386:KIT919386 KSL919386:KSP919386 LCH919386:LCL919386 LMD919386:LMH919386 LVZ919386:LWD919386 MFV919386:MFZ919386 MPR919386:MPV919386 MZN919386:MZR919386 NJJ919386:NJN919386 NTF919386:NTJ919386 ODB919386:ODF919386 OMX919386:ONB919386 OWT919386:OWX919386 PGP919386:PGT919386 PQL919386:PQP919386 QAH919386:QAL919386 QKD919386:QKH919386 QTZ919386:QUD919386 RDV919386:RDZ919386 RNR919386:RNV919386 RXN919386:RXR919386 SHJ919386:SHN919386 SRF919386:SRJ919386 TBB919386:TBF919386 TKX919386:TLB919386 TUT919386:TUX919386 UEP919386:UET919386 UOL919386:UOP919386 UYH919386:UYL919386 VID919386:VIH919386 VRZ919386:VSD919386 WBV919386:WBZ919386 WLR919386:WLV919386 WVN919386:WVR919386 F984922:J984922 JB984922:JF984922 SX984922:TB984922 ACT984922:ACX984922 AMP984922:AMT984922 AWL984922:AWP984922 BGH984922:BGL984922 BQD984922:BQH984922 BZZ984922:CAD984922 CJV984922:CJZ984922 CTR984922:CTV984922 DDN984922:DDR984922 DNJ984922:DNN984922 DXF984922:DXJ984922 EHB984922:EHF984922 EQX984922:ERB984922 FAT984922:FAX984922 FKP984922:FKT984922 FUL984922:FUP984922 GEH984922:GEL984922 GOD984922:GOH984922 GXZ984922:GYD984922 HHV984922:HHZ984922 HRR984922:HRV984922 IBN984922:IBR984922 ILJ984922:ILN984922 IVF984922:IVJ984922 JFB984922:JFF984922 JOX984922:JPB984922 JYT984922:JYX984922 KIP984922:KIT984922 KSL984922:KSP984922 LCH984922:LCL984922 LMD984922:LMH984922 LVZ984922:LWD984922 MFV984922:MFZ984922 MPR984922:MPV984922 MZN984922:MZR984922 NJJ984922:NJN984922 NTF984922:NTJ984922 ODB984922:ODF984922 OMX984922:ONB984922 OWT984922:OWX984922 PGP984922:PGT984922 PQL984922:PQP984922 QAH984922:QAL984922 QKD984922:QKH984922 QTZ984922:QUD984922 RDV984922:RDZ984922 RNR984922:RNV984922 RXN984922:RXR984922 SHJ984922:SHN984922 SRF984922:SRJ984922 TBB984922:TBF984922 TKX984922:TLB984922 TUT984922:TUX984922 UEP984922:UET984922 UOL984922:UOP984922 UYH984922:UYL984922 VID984922:VIH984922 VRZ984922:VSD984922 WBV984922:WBZ984922 WLR984922:WLV984922 WVN984922:WVR984922" xr:uid="{00000000-0002-0000-0A00-000004000000}">
      <formula1>$AB$35:$AB$36</formula1>
    </dataValidation>
    <dataValidation type="list" allowBlank="1" showInputMessage="1" showErrorMessage="1" sqref="F1841:L1841 JB1841:JH1841 SX1841:TD1841 ACT1841:ACZ1841 AMP1841:AMV1841 AWL1841:AWR1841 BGH1841:BGN1841 BQD1841:BQJ1841 BZZ1841:CAF1841 CJV1841:CKB1841 CTR1841:CTX1841 DDN1841:DDT1841 DNJ1841:DNP1841 DXF1841:DXL1841 EHB1841:EHH1841 EQX1841:ERD1841 FAT1841:FAZ1841 FKP1841:FKV1841 FUL1841:FUR1841 GEH1841:GEN1841 GOD1841:GOJ1841 GXZ1841:GYF1841 HHV1841:HIB1841 HRR1841:HRX1841 IBN1841:IBT1841 ILJ1841:ILP1841 IVF1841:IVL1841 JFB1841:JFH1841 JOX1841:JPD1841 JYT1841:JYZ1841 KIP1841:KIV1841 KSL1841:KSR1841 LCH1841:LCN1841 LMD1841:LMJ1841 LVZ1841:LWF1841 MFV1841:MGB1841 MPR1841:MPX1841 MZN1841:MZT1841 NJJ1841:NJP1841 NTF1841:NTL1841 ODB1841:ODH1841 OMX1841:OND1841 OWT1841:OWZ1841 PGP1841:PGV1841 PQL1841:PQR1841 QAH1841:QAN1841 QKD1841:QKJ1841 QTZ1841:QUF1841 RDV1841:REB1841 RNR1841:RNX1841 RXN1841:RXT1841 SHJ1841:SHP1841 SRF1841:SRL1841 TBB1841:TBH1841 TKX1841:TLD1841 TUT1841:TUZ1841 UEP1841:UEV1841 UOL1841:UOR1841 UYH1841:UYN1841 VID1841:VIJ1841 VRZ1841:VSF1841 WBV1841:WCB1841 WLR1841:WLX1841 WVN1841:WVT1841 F67377:L67377 JB67377:JH67377 SX67377:TD67377 ACT67377:ACZ67377 AMP67377:AMV67377 AWL67377:AWR67377 BGH67377:BGN67377 BQD67377:BQJ67377 BZZ67377:CAF67377 CJV67377:CKB67377 CTR67377:CTX67377 DDN67377:DDT67377 DNJ67377:DNP67377 DXF67377:DXL67377 EHB67377:EHH67377 EQX67377:ERD67377 FAT67377:FAZ67377 FKP67377:FKV67377 FUL67377:FUR67377 GEH67377:GEN67377 GOD67377:GOJ67377 GXZ67377:GYF67377 HHV67377:HIB67377 HRR67377:HRX67377 IBN67377:IBT67377 ILJ67377:ILP67377 IVF67377:IVL67377 JFB67377:JFH67377 JOX67377:JPD67377 JYT67377:JYZ67377 KIP67377:KIV67377 KSL67377:KSR67377 LCH67377:LCN67377 LMD67377:LMJ67377 LVZ67377:LWF67377 MFV67377:MGB67377 MPR67377:MPX67377 MZN67377:MZT67377 NJJ67377:NJP67377 NTF67377:NTL67377 ODB67377:ODH67377 OMX67377:OND67377 OWT67377:OWZ67377 PGP67377:PGV67377 PQL67377:PQR67377 QAH67377:QAN67377 QKD67377:QKJ67377 QTZ67377:QUF67377 RDV67377:REB67377 RNR67377:RNX67377 RXN67377:RXT67377 SHJ67377:SHP67377 SRF67377:SRL67377 TBB67377:TBH67377 TKX67377:TLD67377 TUT67377:TUZ67377 UEP67377:UEV67377 UOL67377:UOR67377 UYH67377:UYN67377 VID67377:VIJ67377 VRZ67377:VSF67377 WBV67377:WCB67377 WLR67377:WLX67377 WVN67377:WVT67377 F132913:L132913 JB132913:JH132913 SX132913:TD132913 ACT132913:ACZ132913 AMP132913:AMV132913 AWL132913:AWR132913 BGH132913:BGN132913 BQD132913:BQJ132913 BZZ132913:CAF132913 CJV132913:CKB132913 CTR132913:CTX132913 DDN132913:DDT132913 DNJ132913:DNP132913 DXF132913:DXL132913 EHB132913:EHH132913 EQX132913:ERD132913 FAT132913:FAZ132913 FKP132913:FKV132913 FUL132913:FUR132913 GEH132913:GEN132913 GOD132913:GOJ132913 GXZ132913:GYF132913 HHV132913:HIB132913 HRR132913:HRX132913 IBN132913:IBT132913 ILJ132913:ILP132913 IVF132913:IVL132913 JFB132913:JFH132913 JOX132913:JPD132913 JYT132913:JYZ132913 KIP132913:KIV132913 KSL132913:KSR132913 LCH132913:LCN132913 LMD132913:LMJ132913 LVZ132913:LWF132913 MFV132913:MGB132913 MPR132913:MPX132913 MZN132913:MZT132913 NJJ132913:NJP132913 NTF132913:NTL132913 ODB132913:ODH132913 OMX132913:OND132913 OWT132913:OWZ132913 PGP132913:PGV132913 PQL132913:PQR132913 QAH132913:QAN132913 QKD132913:QKJ132913 QTZ132913:QUF132913 RDV132913:REB132913 RNR132913:RNX132913 RXN132913:RXT132913 SHJ132913:SHP132913 SRF132913:SRL132913 TBB132913:TBH132913 TKX132913:TLD132913 TUT132913:TUZ132913 UEP132913:UEV132913 UOL132913:UOR132913 UYH132913:UYN132913 VID132913:VIJ132913 VRZ132913:VSF132913 WBV132913:WCB132913 WLR132913:WLX132913 WVN132913:WVT132913 F198449:L198449 JB198449:JH198449 SX198449:TD198449 ACT198449:ACZ198449 AMP198449:AMV198449 AWL198449:AWR198449 BGH198449:BGN198449 BQD198449:BQJ198449 BZZ198449:CAF198449 CJV198449:CKB198449 CTR198449:CTX198449 DDN198449:DDT198449 DNJ198449:DNP198449 DXF198449:DXL198449 EHB198449:EHH198449 EQX198449:ERD198449 FAT198449:FAZ198449 FKP198449:FKV198449 FUL198449:FUR198449 GEH198449:GEN198449 GOD198449:GOJ198449 GXZ198449:GYF198449 HHV198449:HIB198449 HRR198449:HRX198449 IBN198449:IBT198449 ILJ198449:ILP198449 IVF198449:IVL198449 JFB198449:JFH198449 JOX198449:JPD198449 JYT198449:JYZ198449 KIP198449:KIV198449 KSL198449:KSR198449 LCH198449:LCN198449 LMD198449:LMJ198449 LVZ198449:LWF198449 MFV198449:MGB198449 MPR198449:MPX198449 MZN198449:MZT198449 NJJ198449:NJP198449 NTF198449:NTL198449 ODB198449:ODH198449 OMX198449:OND198449 OWT198449:OWZ198449 PGP198449:PGV198449 PQL198449:PQR198449 QAH198449:QAN198449 QKD198449:QKJ198449 QTZ198449:QUF198449 RDV198449:REB198449 RNR198449:RNX198449 RXN198449:RXT198449 SHJ198449:SHP198449 SRF198449:SRL198449 TBB198449:TBH198449 TKX198449:TLD198449 TUT198449:TUZ198449 UEP198449:UEV198449 UOL198449:UOR198449 UYH198449:UYN198449 VID198449:VIJ198449 VRZ198449:VSF198449 WBV198449:WCB198449 WLR198449:WLX198449 WVN198449:WVT198449 F263985:L263985 JB263985:JH263985 SX263985:TD263985 ACT263985:ACZ263985 AMP263985:AMV263985 AWL263985:AWR263985 BGH263985:BGN263985 BQD263985:BQJ263985 BZZ263985:CAF263985 CJV263985:CKB263985 CTR263985:CTX263985 DDN263985:DDT263985 DNJ263985:DNP263985 DXF263985:DXL263985 EHB263985:EHH263985 EQX263985:ERD263985 FAT263985:FAZ263985 FKP263985:FKV263985 FUL263985:FUR263985 GEH263985:GEN263985 GOD263985:GOJ263985 GXZ263985:GYF263985 HHV263985:HIB263985 HRR263985:HRX263985 IBN263985:IBT263985 ILJ263985:ILP263985 IVF263985:IVL263985 JFB263985:JFH263985 JOX263985:JPD263985 JYT263985:JYZ263985 KIP263985:KIV263985 KSL263985:KSR263985 LCH263985:LCN263985 LMD263985:LMJ263985 LVZ263985:LWF263985 MFV263985:MGB263985 MPR263985:MPX263985 MZN263985:MZT263985 NJJ263985:NJP263985 NTF263985:NTL263985 ODB263985:ODH263985 OMX263985:OND263985 OWT263985:OWZ263985 PGP263985:PGV263985 PQL263985:PQR263985 QAH263985:QAN263985 QKD263985:QKJ263985 QTZ263985:QUF263985 RDV263985:REB263985 RNR263985:RNX263985 RXN263985:RXT263985 SHJ263985:SHP263985 SRF263985:SRL263985 TBB263985:TBH263985 TKX263985:TLD263985 TUT263985:TUZ263985 UEP263985:UEV263985 UOL263985:UOR263985 UYH263985:UYN263985 VID263985:VIJ263985 VRZ263985:VSF263985 WBV263985:WCB263985 WLR263985:WLX263985 WVN263985:WVT263985 F329521:L329521 JB329521:JH329521 SX329521:TD329521 ACT329521:ACZ329521 AMP329521:AMV329521 AWL329521:AWR329521 BGH329521:BGN329521 BQD329521:BQJ329521 BZZ329521:CAF329521 CJV329521:CKB329521 CTR329521:CTX329521 DDN329521:DDT329521 DNJ329521:DNP329521 DXF329521:DXL329521 EHB329521:EHH329521 EQX329521:ERD329521 FAT329521:FAZ329521 FKP329521:FKV329521 FUL329521:FUR329521 GEH329521:GEN329521 GOD329521:GOJ329521 GXZ329521:GYF329521 HHV329521:HIB329521 HRR329521:HRX329521 IBN329521:IBT329521 ILJ329521:ILP329521 IVF329521:IVL329521 JFB329521:JFH329521 JOX329521:JPD329521 JYT329521:JYZ329521 KIP329521:KIV329521 KSL329521:KSR329521 LCH329521:LCN329521 LMD329521:LMJ329521 LVZ329521:LWF329521 MFV329521:MGB329521 MPR329521:MPX329521 MZN329521:MZT329521 NJJ329521:NJP329521 NTF329521:NTL329521 ODB329521:ODH329521 OMX329521:OND329521 OWT329521:OWZ329521 PGP329521:PGV329521 PQL329521:PQR329521 QAH329521:QAN329521 QKD329521:QKJ329521 QTZ329521:QUF329521 RDV329521:REB329521 RNR329521:RNX329521 RXN329521:RXT329521 SHJ329521:SHP329521 SRF329521:SRL329521 TBB329521:TBH329521 TKX329521:TLD329521 TUT329521:TUZ329521 UEP329521:UEV329521 UOL329521:UOR329521 UYH329521:UYN329521 VID329521:VIJ329521 VRZ329521:VSF329521 WBV329521:WCB329521 WLR329521:WLX329521 WVN329521:WVT329521 F395057:L395057 JB395057:JH395057 SX395057:TD395057 ACT395057:ACZ395057 AMP395057:AMV395057 AWL395057:AWR395057 BGH395057:BGN395057 BQD395057:BQJ395057 BZZ395057:CAF395057 CJV395057:CKB395057 CTR395057:CTX395057 DDN395057:DDT395057 DNJ395057:DNP395057 DXF395057:DXL395057 EHB395057:EHH395057 EQX395057:ERD395057 FAT395057:FAZ395057 FKP395057:FKV395057 FUL395057:FUR395057 GEH395057:GEN395057 GOD395057:GOJ395057 GXZ395057:GYF395057 HHV395057:HIB395057 HRR395057:HRX395057 IBN395057:IBT395057 ILJ395057:ILP395057 IVF395057:IVL395057 JFB395057:JFH395057 JOX395057:JPD395057 JYT395057:JYZ395057 KIP395057:KIV395057 KSL395057:KSR395057 LCH395057:LCN395057 LMD395057:LMJ395057 LVZ395057:LWF395057 MFV395057:MGB395057 MPR395057:MPX395057 MZN395057:MZT395057 NJJ395057:NJP395057 NTF395057:NTL395057 ODB395057:ODH395057 OMX395057:OND395057 OWT395057:OWZ395057 PGP395057:PGV395057 PQL395057:PQR395057 QAH395057:QAN395057 QKD395057:QKJ395057 QTZ395057:QUF395057 RDV395057:REB395057 RNR395057:RNX395057 RXN395057:RXT395057 SHJ395057:SHP395057 SRF395057:SRL395057 TBB395057:TBH395057 TKX395057:TLD395057 TUT395057:TUZ395057 UEP395057:UEV395057 UOL395057:UOR395057 UYH395057:UYN395057 VID395057:VIJ395057 VRZ395057:VSF395057 WBV395057:WCB395057 WLR395057:WLX395057 WVN395057:WVT395057 F460593:L460593 JB460593:JH460593 SX460593:TD460593 ACT460593:ACZ460593 AMP460593:AMV460593 AWL460593:AWR460593 BGH460593:BGN460593 BQD460593:BQJ460593 BZZ460593:CAF460593 CJV460593:CKB460593 CTR460593:CTX460593 DDN460593:DDT460593 DNJ460593:DNP460593 DXF460593:DXL460593 EHB460593:EHH460593 EQX460593:ERD460593 FAT460593:FAZ460593 FKP460593:FKV460593 FUL460593:FUR460593 GEH460593:GEN460593 GOD460593:GOJ460593 GXZ460593:GYF460593 HHV460593:HIB460593 HRR460593:HRX460593 IBN460593:IBT460593 ILJ460593:ILP460593 IVF460593:IVL460593 JFB460593:JFH460593 JOX460593:JPD460593 JYT460593:JYZ460593 KIP460593:KIV460593 KSL460593:KSR460593 LCH460593:LCN460593 LMD460593:LMJ460593 LVZ460593:LWF460593 MFV460593:MGB460593 MPR460593:MPX460593 MZN460593:MZT460593 NJJ460593:NJP460593 NTF460593:NTL460593 ODB460593:ODH460593 OMX460593:OND460593 OWT460593:OWZ460593 PGP460593:PGV460593 PQL460593:PQR460593 QAH460593:QAN460593 QKD460593:QKJ460593 QTZ460593:QUF460593 RDV460593:REB460593 RNR460593:RNX460593 RXN460593:RXT460593 SHJ460593:SHP460593 SRF460593:SRL460593 TBB460593:TBH460593 TKX460593:TLD460593 TUT460593:TUZ460593 UEP460593:UEV460593 UOL460593:UOR460593 UYH460593:UYN460593 VID460593:VIJ460593 VRZ460593:VSF460593 WBV460593:WCB460593 WLR460593:WLX460593 WVN460593:WVT460593 F526129:L526129 JB526129:JH526129 SX526129:TD526129 ACT526129:ACZ526129 AMP526129:AMV526129 AWL526129:AWR526129 BGH526129:BGN526129 BQD526129:BQJ526129 BZZ526129:CAF526129 CJV526129:CKB526129 CTR526129:CTX526129 DDN526129:DDT526129 DNJ526129:DNP526129 DXF526129:DXL526129 EHB526129:EHH526129 EQX526129:ERD526129 FAT526129:FAZ526129 FKP526129:FKV526129 FUL526129:FUR526129 GEH526129:GEN526129 GOD526129:GOJ526129 GXZ526129:GYF526129 HHV526129:HIB526129 HRR526129:HRX526129 IBN526129:IBT526129 ILJ526129:ILP526129 IVF526129:IVL526129 JFB526129:JFH526129 JOX526129:JPD526129 JYT526129:JYZ526129 KIP526129:KIV526129 KSL526129:KSR526129 LCH526129:LCN526129 LMD526129:LMJ526129 LVZ526129:LWF526129 MFV526129:MGB526129 MPR526129:MPX526129 MZN526129:MZT526129 NJJ526129:NJP526129 NTF526129:NTL526129 ODB526129:ODH526129 OMX526129:OND526129 OWT526129:OWZ526129 PGP526129:PGV526129 PQL526129:PQR526129 QAH526129:QAN526129 QKD526129:QKJ526129 QTZ526129:QUF526129 RDV526129:REB526129 RNR526129:RNX526129 RXN526129:RXT526129 SHJ526129:SHP526129 SRF526129:SRL526129 TBB526129:TBH526129 TKX526129:TLD526129 TUT526129:TUZ526129 UEP526129:UEV526129 UOL526129:UOR526129 UYH526129:UYN526129 VID526129:VIJ526129 VRZ526129:VSF526129 WBV526129:WCB526129 WLR526129:WLX526129 WVN526129:WVT526129 F591665:L591665 JB591665:JH591665 SX591665:TD591665 ACT591665:ACZ591665 AMP591665:AMV591665 AWL591665:AWR591665 BGH591665:BGN591665 BQD591665:BQJ591665 BZZ591665:CAF591665 CJV591665:CKB591665 CTR591665:CTX591665 DDN591665:DDT591665 DNJ591665:DNP591665 DXF591665:DXL591665 EHB591665:EHH591665 EQX591665:ERD591665 FAT591665:FAZ591665 FKP591665:FKV591665 FUL591665:FUR591665 GEH591665:GEN591665 GOD591665:GOJ591665 GXZ591665:GYF591665 HHV591665:HIB591665 HRR591665:HRX591665 IBN591665:IBT591665 ILJ591665:ILP591665 IVF591665:IVL591665 JFB591665:JFH591665 JOX591665:JPD591665 JYT591665:JYZ591665 KIP591665:KIV591665 KSL591665:KSR591665 LCH591665:LCN591665 LMD591665:LMJ591665 LVZ591665:LWF591665 MFV591665:MGB591665 MPR591665:MPX591665 MZN591665:MZT591665 NJJ591665:NJP591665 NTF591665:NTL591665 ODB591665:ODH591665 OMX591665:OND591665 OWT591665:OWZ591665 PGP591665:PGV591665 PQL591665:PQR591665 QAH591665:QAN591665 QKD591665:QKJ591665 QTZ591665:QUF591665 RDV591665:REB591665 RNR591665:RNX591665 RXN591665:RXT591665 SHJ591665:SHP591665 SRF591665:SRL591665 TBB591665:TBH591665 TKX591665:TLD591665 TUT591665:TUZ591665 UEP591665:UEV591665 UOL591665:UOR591665 UYH591665:UYN591665 VID591665:VIJ591665 VRZ591665:VSF591665 WBV591665:WCB591665 WLR591665:WLX591665 WVN591665:WVT591665 F657201:L657201 JB657201:JH657201 SX657201:TD657201 ACT657201:ACZ657201 AMP657201:AMV657201 AWL657201:AWR657201 BGH657201:BGN657201 BQD657201:BQJ657201 BZZ657201:CAF657201 CJV657201:CKB657201 CTR657201:CTX657201 DDN657201:DDT657201 DNJ657201:DNP657201 DXF657201:DXL657201 EHB657201:EHH657201 EQX657201:ERD657201 FAT657201:FAZ657201 FKP657201:FKV657201 FUL657201:FUR657201 GEH657201:GEN657201 GOD657201:GOJ657201 GXZ657201:GYF657201 HHV657201:HIB657201 HRR657201:HRX657201 IBN657201:IBT657201 ILJ657201:ILP657201 IVF657201:IVL657201 JFB657201:JFH657201 JOX657201:JPD657201 JYT657201:JYZ657201 KIP657201:KIV657201 KSL657201:KSR657201 LCH657201:LCN657201 LMD657201:LMJ657201 LVZ657201:LWF657201 MFV657201:MGB657201 MPR657201:MPX657201 MZN657201:MZT657201 NJJ657201:NJP657201 NTF657201:NTL657201 ODB657201:ODH657201 OMX657201:OND657201 OWT657201:OWZ657201 PGP657201:PGV657201 PQL657201:PQR657201 QAH657201:QAN657201 QKD657201:QKJ657201 QTZ657201:QUF657201 RDV657201:REB657201 RNR657201:RNX657201 RXN657201:RXT657201 SHJ657201:SHP657201 SRF657201:SRL657201 TBB657201:TBH657201 TKX657201:TLD657201 TUT657201:TUZ657201 UEP657201:UEV657201 UOL657201:UOR657201 UYH657201:UYN657201 VID657201:VIJ657201 VRZ657201:VSF657201 WBV657201:WCB657201 WLR657201:WLX657201 WVN657201:WVT657201 F722737:L722737 JB722737:JH722737 SX722737:TD722737 ACT722737:ACZ722737 AMP722737:AMV722737 AWL722737:AWR722737 BGH722737:BGN722737 BQD722737:BQJ722737 BZZ722737:CAF722737 CJV722737:CKB722737 CTR722737:CTX722737 DDN722737:DDT722737 DNJ722737:DNP722737 DXF722737:DXL722737 EHB722737:EHH722737 EQX722737:ERD722737 FAT722737:FAZ722737 FKP722737:FKV722737 FUL722737:FUR722737 GEH722737:GEN722737 GOD722737:GOJ722737 GXZ722737:GYF722737 HHV722737:HIB722737 HRR722737:HRX722737 IBN722737:IBT722737 ILJ722737:ILP722737 IVF722737:IVL722737 JFB722737:JFH722737 JOX722737:JPD722737 JYT722737:JYZ722737 KIP722737:KIV722737 KSL722737:KSR722737 LCH722737:LCN722737 LMD722737:LMJ722737 LVZ722737:LWF722737 MFV722737:MGB722737 MPR722737:MPX722737 MZN722737:MZT722737 NJJ722737:NJP722737 NTF722737:NTL722737 ODB722737:ODH722737 OMX722737:OND722737 OWT722737:OWZ722737 PGP722737:PGV722737 PQL722737:PQR722737 QAH722737:QAN722737 QKD722737:QKJ722737 QTZ722737:QUF722737 RDV722737:REB722737 RNR722737:RNX722737 RXN722737:RXT722737 SHJ722737:SHP722737 SRF722737:SRL722737 TBB722737:TBH722737 TKX722737:TLD722737 TUT722737:TUZ722737 UEP722737:UEV722737 UOL722737:UOR722737 UYH722737:UYN722737 VID722737:VIJ722737 VRZ722737:VSF722737 WBV722737:WCB722737 WLR722737:WLX722737 WVN722737:WVT722737 F788273:L788273 JB788273:JH788273 SX788273:TD788273 ACT788273:ACZ788273 AMP788273:AMV788273 AWL788273:AWR788273 BGH788273:BGN788273 BQD788273:BQJ788273 BZZ788273:CAF788273 CJV788273:CKB788273 CTR788273:CTX788273 DDN788273:DDT788273 DNJ788273:DNP788273 DXF788273:DXL788273 EHB788273:EHH788273 EQX788273:ERD788273 FAT788273:FAZ788273 FKP788273:FKV788273 FUL788273:FUR788273 GEH788273:GEN788273 GOD788273:GOJ788273 GXZ788273:GYF788273 HHV788273:HIB788273 HRR788273:HRX788273 IBN788273:IBT788273 ILJ788273:ILP788273 IVF788273:IVL788273 JFB788273:JFH788273 JOX788273:JPD788273 JYT788273:JYZ788273 KIP788273:KIV788273 KSL788273:KSR788273 LCH788273:LCN788273 LMD788273:LMJ788273 LVZ788273:LWF788273 MFV788273:MGB788273 MPR788273:MPX788273 MZN788273:MZT788273 NJJ788273:NJP788273 NTF788273:NTL788273 ODB788273:ODH788273 OMX788273:OND788273 OWT788273:OWZ788273 PGP788273:PGV788273 PQL788273:PQR788273 QAH788273:QAN788273 QKD788273:QKJ788273 QTZ788273:QUF788273 RDV788273:REB788273 RNR788273:RNX788273 RXN788273:RXT788273 SHJ788273:SHP788273 SRF788273:SRL788273 TBB788273:TBH788273 TKX788273:TLD788273 TUT788273:TUZ788273 UEP788273:UEV788273 UOL788273:UOR788273 UYH788273:UYN788273 VID788273:VIJ788273 VRZ788273:VSF788273 WBV788273:WCB788273 WLR788273:WLX788273 WVN788273:WVT788273 F853809:L853809 JB853809:JH853809 SX853809:TD853809 ACT853809:ACZ853809 AMP853809:AMV853809 AWL853809:AWR853809 BGH853809:BGN853809 BQD853809:BQJ853809 BZZ853809:CAF853809 CJV853809:CKB853809 CTR853809:CTX853809 DDN853809:DDT853809 DNJ853809:DNP853809 DXF853809:DXL853809 EHB853809:EHH853809 EQX853809:ERD853809 FAT853809:FAZ853809 FKP853809:FKV853809 FUL853809:FUR853809 GEH853809:GEN853809 GOD853809:GOJ853809 GXZ853809:GYF853809 HHV853809:HIB853809 HRR853809:HRX853809 IBN853809:IBT853809 ILJ853809:ILP853809 IVF853809:IVL853809 JFB853809:JFH853809 JOX853809:JPD853809 JYT853809:JYZ853809 KIP853809:KIV853809 KSL853809:KSR853809 LCH853809:LCN853809 LMD853809:LMJ853809 LVZ853809:LWF853809 MFV853809:MGB853809 MPR853809:MPX853809 MZN853809:MZT853809 NJJ853809:NJP853809 NTF853809:NTL853809 ODB853809:ODH853809 OMX853809:OND853809 OWT853809:OWZ853809 PGP853809:PGV853809 PQL853809:PQR853809 QAH853809:QAN853809 QKD853809:QKJ853809 QTZ853809:QUF853809 RDV853809:REB853809 RNR853809:RNX853809 RXN853809:RXT853809 SHJ853809:SHP853809 SRF853809:SRL853809 TBB853809:TBH853809 TKX853809:TLD853809 TUT853809:TUZ853809 UEP853809:UEV853809 UOL853809:UOR853809 UYH853809:UYN853809 VID853809:VIJ853809 VRZ853809:VSF853809 WBV853809:WCB853809 WLR853809:WLX853809 WVN853809:WVT853809 F919345:L919345 JB919345:JH919345 SX919345:TD919345 ACT919345:ACZ919345 AMP919345:AMV919345 AWL919345:AWR919345 BGH919345:BGN919345 BQD919345:BQJ919345 BZZ919345:CAF919345 CJV919345:CKB919345 CTR919345:CTX919345 DDN919345:DDT919345 DNJ919345:DNP919345 DXF919345:DXL919345 EHB919345:EHH919345 EQX919345:ERD919345 FAT919345:FAZ919345 FKP919345:FKV919345 FUL919345:FUR919345 GEH919345:GEN919345 GOD919345:GOJ919345 GXZ919345:GYF919345 HHV919345:HIB919345 HRR919345:HRX919345 IBN919345:IBT919345 ILJ919345:ILP919345 IVF919345:IVL919345 JFB919345:JFH919345 JOX919345:JPD919345 JYT919345:JYZ919345 KIP919345:KIV919345 KSL919345:KSR919345 LCH919345:LCN919345 LMD919345:LMJ919345 LVZ919345:LWF919345 MFV919345:MGB919345 MPR919345:MPX919345 MZN919345:MZT919345 NJJ919345:NJP919345 NTF919345:NTL919345 ODB919345:ODH919345 OMX919345:OND919345 OWT919345:OWZ919345 PGP919345:PGV919345 PQL919345:PQR919345 QAH919345:QAN919345 QKD919345:QKJ919345 QTZ919345:QUF919345 RDV919345:REB919345 RNR919345:RNX919345 RXN919345:RXT919345 SHJ919345:SHP919345 SRF919345:SRL919345 TBB919345:TBH919345 TKX919345:TLD919345 TUT919345:TUZ919345 UEP919345:UEV919345 UOL919345:UOR919345 UYH919345:UYN919345 VID919345:VIJ919345 VRZ919345:VSF919345 WBV919345:WCB919345 WLR919345:WLX919345 WVN919345:WVT919345 F984881:L984881 JB984881:JH984881 SX984881:TD984881 ACT984881:ACZ984881 AMP984881:AMV984881 AWL984881:AWR984881 BGH984881:BGN984881 BQD984881:BQJ984881 BZZ984881:CAF984881 CJV984881:CKB984881 CTR984881:CTX984881 DDN984881:DDT984881 DNJ984881:DNP984881 DXF984881:DXL984881 EHB984881:EHH984881 EQX984881:ERD984881 FAT984881:FAZ984881 FKP984881:FKV984881 FUL984881:FUR984881 GEH984881:GEN984881 GOD984881:GOJ984881 GXZ984881:GYF984881 HHV984881:HIB984881 HRR984881:HRX984881 IBN984881:IBT984881 ILJ984881:ILP984881 IVF984881:IVL984881 JFB984881:JFH984881 JOX984881:JPD984881 JYT984881:JYZ984881 KIP984881:KIV984881 KSL984881:KSR984881 LCH984881:LCN984881 LMD984881:LMJ984881 LVZ984881:LWF984881 MFV984881:MGB984881 MPR984881:MPX984881 MZN984881:MZT984881 NJJ984881:NJP984881 NTF984881:NTL984881 ODB984881:ODH984881 OMX984881:OND984881 OWT984881:OWZ984881 PGP984881:PGV984881 PQL984881:PQR984881 QAH984881:QAN984881 QKD984881:QKJ984881 QTZ984881:QUF984881 RDV984881:REB984881 RNR984881:RNX984881 RXN984881:RXT984881 SHJ984881:SHP984881 SRF984881:SRL984881 TBB984881:TBH984881 TKX984881:TLD984881 TUT984881:TUZ984881 UEP984881:UEV984881 UOL984881:UOR984881 UYH984881:UYN984881 VID984881:VIJ984881 VRZ984881:VSF984881 WBV984881:WCB984881 WLR984881:WLX984881 WVN984881:WVT984881 F1883:L1883 JB1883:JH1883 SX1883:TD1883 ACT1883:ACZ1883 AMP1883:AMV1883 AWL1883:AWR1883 BGH1883:BGN1883 BQD1883:BQJ1883 BZZ1883:CAF1883 CJV1883:CKB1883 CTR1883:CTX1883 DDN1883:DDT1883 DNJ1883:DNP1883 DXF1883:DXL1883 EHB1883:EHH1883 EQX1883:ERD1883 FAT1883:FAZ1883 FKP1883:FKV1883 FUL1883:FUR1883 GEH1883:GEN1883 GOD1883:GOJ1883 GXZ1883:GYF1883 HHV1883:HIB1883 HRR1883:HRX1883 IBN1883:IBT1883 ILJ1883:ILP1883 IVF1883:IVL1883 JFB1883:JFH1883 JOX1883:JPD1883 JYT1883:JYZ1883 KIP1883:KIV1883 KSL1883:KSR1883 LCH1883:LCN1883 LMD1883:LMJ1883 LVZ1883:LWF1883 MFV1883:MGB1883 MPR1883:MPX1883 MZN1883:MZT1883 NJJ1883:NJP1883 NTF1883:NTL1883 ODB1883:ODH1883 OMX1883:OND1883 OWT1883:OWZ1883 PGP1883:PGV1883 PQL1883:PQR1883 QAH1883:QAN1883 QKD1883:QKJ1883 QTZ1883:QUF1883 RDV1883:REB1883 RNR1883:RNX1883 RXN1883:RXT1883 SHJ1883:SHP1883 SRF1883:SRL1883 TBB1883:TBH1883 TKX1883:TLD1883 TUT1883:TUZ1883 UEP1883:UEV1883 UOL1883:UOR1883 UYH1883:UYN1883 VID1883:VIJ1883 VRZ1883:VSF1883 WBV1883:WCB1883 WLR1883:WLX1883 WVN1883:WVT1883 F67419:L67419 JB67419:JH67419 SX67419:TD67419 ACT67419:ACZ67419 AMP67419:AMV67419 AWL67419:AWR67419 BGH67419:BGN67419 BQD67419:BQJ67419 BZZ67419:CAF67419 CJV67419:CKB67419 CTR67419:CTX67419 DDN67419:DDT67419 DNJ67419:DNP67419 DXF67419:DXL67419 EHB67419:EHH67419 EQX67419:ERD67419 FAT67419:FAZ67419 FKP67419:FKV67419 FUL67419:FUR67419 GEH67419:GEN67419 GOD67419:GOJ67419 GXZ67419:GYF67419 HHV67419:HIB67419 HRR67419:HRX67419 IBN67419:IBT67419 ILJ67419:ILP67419 IVF67419:IVL67419 JFB67419:JFH67419 JOX67419:JPD67419 JYT67419:JYZ67419 KIP67419:KIV67419 KSL67419:KSR67419 LCH67419:LCN67419 LMD67419:LMJ67419 LVZ67419:LWF67419 MFV67419:MGB67419 MPR67419:MPX67419 MZN67419:MZT67419 NJJ67419:NJP67419 NTF67419:NTL67419 ODB67419:ODH67419 OMX67419:OND67419 OWT67419:OWZ67419 PGP67419:PGV67419 PQL67419:PQR67419 QAH67419:QAN67419 QKD67419:QKJ67419 QTZ67419:QUF67419 RDV67419:REB67419 RNR67419:RNX67419 RXN67419:RXT67419 SHJ67419:SHP67419 SRF67419:SRL67419 TBB67419:TBH67419 TKX67419:TLD67419 TUT67419:TUZ67419 UEP67419:UEV67419 UOL67419:UOR67419 UYH67419:UYN67419 VID67419:VIJ67419 VRZ67419:VSF67419 WBV67419:WCB67419 WLR67419:WLX67419 WVN67419:WVT67419 F132955:L132955 JB132955:JH132955 SX132955:TD132955 ACT132955:ACZ132955 AMP132955:AMV132955 AWL132955:AWR132955 BGH132955:BGN132955 BQD132955:BQJ132955 BZZ132955:CAF132955 CJV132955:CKB132955 CTR132955:CTX132955 DDN132955:DDT132955 DNJ132955:DNP132955 DXF132955:DXL132955 EHB132955:EHH132955 EQX132955:ERD132955 FAT132955:FAZ132955 FKP132955:FKV132955 FUL132955:FUR132955 GEH132955:GEN132955 GOD132955:GOJ132955 GXZ132955:GYF132955 HHV132955:HIB132955 HRR132955:HRX132955 IBN132955:IBT132955 ILJ132955:ILP132955 IVF132955:IVL132955 JFB132955:JFH132955 JOX132955:JPD132955 JYT132955:JYZ132955 KIP132955:KIV132955 KSL132955:KSR132955 LCH132955:LCN132955 LMD132955:LMJ132955 LVZ132955:LWF132955 MFV132955:MGB132955 MPR132955:MPX132955 MZN132955:MZT132955 NJJ132955:NJP132955 NTF132955:NTL132955 ODB132955:ODH132955 OMX132955:OND132955 OWT132955:OWZ132955 PGP132955:PGV132955 PQL132955:PQR132955 QAH132955:QAN132955 QKD132955:QKJ132955 QTZ132955:QUF132955 RDV132955:REB132955 RNR132955:RNX132955 RXN132955:RXT132955 SHJ132955:SHP132955 SRF132955:SRL132955 TBB132955:TBH132955 TKX132955:TLD132955 TUT132955:TUZ132955 UEP132955:UEV132955 UOL132955:UOR132955 UYH132955:UYN132955 VID132955:VIJ132955 VRZ132955:VSF132955 WBV132955:WCB132955 WLR132955:WLX132955 WVN132955:WVT132955 F198491:L198491 JB198491:JH198491 SX198491:TD198491 ACT198491:ACZ198491 AMP198491:AMV198491 AWL198491:AWR198491 BGH198491:BGN198491 BQD198491:BQJ198491 BZZ198491:CAF198491 CJV198491:CKB198491 CTR198491:CTX198491 DDN198491:DDT198491 DNJ198491:DNP198491 DXF198491:DXL198491 EHB198491:EHH198491 EQX198491:ERD198491 FAT198491:FAZ198491 FKP198491:FKV198491 FUL198491:FUR198491 GEH198491:GEN198491 GOD198491:GOJ198491 GXZ198491:GYF198491 HHV198491:HIB198491 HRR198491:HRX198491 IBN198491:IBT198491 ILJ198491:ILP198491 IVF198491:IVL198491 JFB198491:JFH198491 JOX198491:JPD198491 JYT198491:JYZ198491 KIP198491:KIV198491 KSL198491:KSR198491 LCH198491:LCN198491 LMD198491:LMJ198491 LVZ198491:LWF198491 MFV198491:MGB198491 MPR198491:MPX198491 MZN198491:MZT198491 NJJ198491:NJP198491 NTF198491:NTL198491 ODB198491:ODH198491 OMX198491:OND198491 OWT198491:OWZ198491 PGP198491:PGV198491 PQL198491:PQR198491 QAH198491:QAN198491 QKD198491:QKJ198491 QTZ198491:QUF198491 RDV198491:REB198491 RNR198491:RNX198491 RXN198491:RXT198491 SHJ198491:SHP198491 SRF198491:SRL198491 TBB198491:TBH198491 TKX198491:TLD198491 TUT198491:TUZ198491 UEP198491:UEV198491 UOL198491:UOR198491 UYH198491:UYN198491 VID198491:VIJ198491 VRZ198491:VSF198491 WBV198491:WCB198491 WLR198491:WLX198491 WVN198491:WVT198491 F264027:L264027 JB264027:JH264027 SX264027:TD264027 ACT264027:ACZ264027 AMP264027:AMV264027 AWL264027:AWR264027 BGH264027:BGN264027 BQD264027:BQJ264027 BZZ264027:CAF264027 CJV264027:CKB264027 CTR264027:CTX264027 DDN264027:DDT264027 DNJ264027:DNP264027 DXF264027:DXL264027 EHB264027:EHH264027 EQX264027:ERD264027 FAT264027:FAZ264027 FKP264027:FKV264027 FUL264027:FUR264027 GEH264027:GEN264027 GOD264027:GOJ264027 GXZ264027:GYF264027 HHV264027:HIB264027 HRR264027:HRX264027 IBN264027:IBT264027 ILJ264027:ILP264027 IVF264027:IVL264027 JFB264027:JFH264027 JOX264027:JPD264027 JYT264027:JYZ264027 KIP264027:KIV264027 KSL264027:KSR264027 LCH264027:LCN264027 LMD264027:LMJ264027 LVZ264027:LWF264027 MFV264027:MGB264027 MPR264027:MPX264027 MZN264027:MZT264027 NJJ264027:NJP264027 NTF264027:NTL264027 ODB264027:ODH264027 OMX264027:OND264027 OWT264027:OWZ264027 PGP264027:PGV264027 PQL264027:PQR264027 QAH264027:QAN264027 QKD264027:QKJ264027 QTZ264027:QUF264027 RDV264027:REB264027 RNR264027:RNX264027 RXN264027:RXT264027 SHJ264027:SHP264027 SRF264027:SRL264027 TBB264027:TBH264027 TKX264027:TLD264027 TUT264027:TUZ264027 UEP264027:UEV264027 UOL264027:UOR264027 UYH264027:UYN264027 VID264027:VIJ264027 VRZ264027:VSF264027 WBV264027:WCB264027 WLR264027:WLX264027 WVN264027:WVT264027 F329563:L329563 JB329563:JH329563 SX329563:TD329563 ACT329563:ACZ329563 AMP329563:AMV329563 AWL329563:AWR329563 BGH329563:BGN329563 BQD329563:BQJ329563 BZZ329563:CAF329563 CJV329563:CKB329563 CTR329563:CTX329563 DDN329563:DDT329563 DNJ329563:DNP329563 DXF329563:DXL329563 EHB329563:EHH329563 EQX329563:ERD329563 FAT329563:FAZ329563 FKP329563:FKV329563 FUL329563:FUR329563 GEH329563:GEN329563 GOD329563:GOJ329563 GXZ329563:GYF329563 HHV329563:HIB329563 HRR329563:HRX329563 IBN329563:IBT329563 ILJ329563:ILP329563 IVF329563:IVL329563 JFB329563:JFH329563 JOX329563:JPD329563 JYT329563:JYZ329563 KIP329563:KIV329563 KSL329563:KSR329563 LCH329563:LCN329563 LMD329563:LMJ329563 LVZ329563:LWF329563 MFV329563:MGB329563 MPR329563:MPX329563 MZN329563:MZT329563 NJJ329563:NJP329563 NTF329563:NTL329563 ODB329563:ODH329563 OMX329563:OND329563 OWT329563:OWZ329563 PGP329563:PGV329563 PQL329563:PQR329563 QAH329563:QAN329563 QKD329563:QKJ329563 QTZ329563:QUF329563 RDV329563:REB329563 RNR329563:RNX329563 RXN329563:RXT329563 SHJ329563:SHP329563 SRF329563:SRL329563 TBB329563:TBH329563 TKX329563:TLD329563 TUT329563:TUZ329563 UEP329563:UEV329563 UOL329563:UOR329563 UYH329563:UYN329563 VID329563:VIJ329563 VRZ329563:VSF329563 WBV329563:WCB329563 WLR329563:WLX329563 WVN329563:WVT329563 F395099:L395099 JB395099:JH395099 SX395099:TD395099 ACT395099:ACZ395099 AMP395099:AMV395099 AWL395099:AWR395099 BGH395099:BGN395099 BQD395099:BQJ395099 BZZ395099:CAF395099 CJV395099:CKB395099 CTR395099:CTX395099 DDN395099:DDT395099 DNJ395099:DNP395099 DXF395099:DXL395099 EHB395099:EHH395099 EQX395099:ERD395099 FAT395099:FAZ395099 FKP395099:FKV395099 FUL395099:FUR395099 GEH395099:GEN395099 GOD395099:GOJ395099 GXZ395099:GYF395099 HHV395099:HIB395099 HRR395099:HRX395099 IBN395099:IBT395099 ILJ395099:ILP395099 IVF395099:IVL395099 JFB395099:JFH395099 JOX395099:JPD395099 JYT395099:JYZ395099 KIP395099:KIV395099 KSL395099:KSR395099 LCH395099:LCN395099 LMD395099:LMJ395099 LVZ395099:LWF395099 MFV395099:MGB395099 MPR395099:MPX395099 MZN395099:MZT395099 NJJ395099:NJP395099 NTF395099:NTL395099 ODB395099:ODH395099 OMX395099:OND395099 OWT395099:OWZ395099 PGP395099:PGV395099 PQL395099:PQR395099 QAH395099:QAN395099 QKD395099:QKJ395099 QTZ395099:QUF395099 RDV395099:REB395099 RNR395099:RNX395099 RXN395099:RXT395099 SHJ395099:SHP395099 SRF395099:SRL395099 TBB395099:TBH395099 TKX395099:TLD395099 TUT395099:TUZ395099 UEP395099:UEV395099 UOL395099:UOR395099 UYH395099:UYN395099 VID395099:VIJ395099 VRZ395099:VSF395099 WBV395099:WCB395099 WLR395099:WLX395099 WVN395099:WVT395099 F460635:L460635 JB460635:JH460635 SX460635:TD460635 ACT460635:ACZ460635 AMP460635:AMV460635 AWL460635:AWR460635 BGH460635:BGN460635 BQD460635:BQJ460635 BZZ460635:CAF460635 CJV460635:CKB460635 CTR460635:CTX460635 DDN460635:DDT460635 DNJ460635:DNP460635 DXF460635:DXL460635 EHB460635:EHH460635 EQX460635:ERD460635 FAT460635:FAZ460635 FKP460635:FKV460635 FUL460635:FUR460635 GEH460635:GEN460635 GOD460635:GOJ460635 GXZ460635:GYF460635 HHV460635:HIB460635 HRR460635:HRX460635 IBN460635:IBT460635 ILJ460635:ILP460635 IVF460635:IVL460635 JFB460635:JFH460635 JOX460635:JPD460635 JYT460635:JYZ460635 KIP460635:KIV460635 KSL460635:KSR460635 LCH460635:LCN460635 LMD460635:LMJ460635 LVZ460635:LWF460635 MFV460635:MGB460635 MPR460635:MPX460635 MZN460635:MZT460635 NJJ460635:NJP460635 NTF460635:NTL460635 ODB460635:ODH460635 OMX460635:OND460635 OWT460635:OWZ460635 PGP460635:PGV460635 PQL460635:PQR460635 QAH460635:QAN460635 QKD460635:QKJ460635 QTZ460635:QUF460635 RDV460635:REB460635 RNR460635:RNX460635 RXN460635:RXT460635 SHJ460635:SHP460635 SRF460635:SRL460635 TBB460635:TBH460635 TKX460635:TLD460635 TUT460635:TUZ460635 UEP460635:UEV460635 UOL460635:UOR460635 UYH460635:UYN460635 VID460635:VIJ460635 VRZ460635:VSF460635 WBV460635:WCB460635 WLR460635:WLX460635 WVN460635:WVT460635 F526171:L526171 JB526171:JH526171 SX526171:TD526171 ACT526171:ACZ526171 AMP526171:AMV526171 AWL526171:AWR526171 BGH526171:BGN526171 BQD526171:BQJ526171 BZZ526171:CAF526171 CJV526171:CKB526171 CTR526171:CTX526171 DDN526171:DDT526171 DNJ526171:DNP526171 DXF526171:DXL526171 EHB526171:EHH526171 EQX526171:ERD526171 FAT526171:FAZ526171 FKP526171:FKV526171 FUL526171:FUR526171 GEH526171:GEN526171 GOD526171:GOJ526171 GXZ526171:GYF526171 HHV526171:HIB526171 HRR526171:HRX526171 IBN526171:IBT526171 ILJ526171:ILP526171 IVF526171:IVL526171 JFB526171:JFH526171 JOX526171:JPD526171 JYT526171:JYZ526171 KIP526171:KIV526171 KSL526171:KSR526171 LCH526171:LCN526171 LMD526171:LMJ526171 LVZ526171:LWF526171 MFV526171:MGB526171 MPR526171:MPX526171 MZN526171:MZT526171 NJJ526171:NJP526171 NTF526171:NTL526171 ODB526171:ODH526171 OMX526171:OND526171 OWT526171:OWZ526171 PGP526171:PGV526171 PQL526171:PQR526171 QAH526171:QAN526171 QKD526171:QKJ526171 QTZ526171:QUF526171 RDV526171:REB526171 RNR526171:RNX526171 RXN526171:RXT526171 SHJ526171:SHP526171 SRF526171:SRL526171 TBB526171:TBH526171 TKX526171:TLD526171 TUT526171:TUZ526171 UEP526171:UEV526171 UOL526171:UOR526171 UYH526171:UYN526171 VID526171:VIJ526171 VRZ526171:VSF526171 WBV526171:WCB526171 WLR526171:WLX526171 WVN526171:WVT526171 F591707:L591707 JB591707:JH591707 SX591707:TD591707 ACT591707:ACZ591707 AMP591707:AMV591707 AWL591707:AWR591707 BGH591707:BGN591707 BQD591707:BQJ591707 BZZ591707:CAF591707 CJV591707:CKB591707 CTR591707:CTX591707 DDN591707:DDT591707 DNJ591707:DNP591707 DXF591707:DXL591707 EHB591707:EHH591707 EQX591707:ERD591707 FAT591707:FAZ591707 FKP591707:FKV591707 FUL591707:FUR591707 GEH591707:GEN591707 GOD591707:GOJ591707 GXZ591707:GYF591707 HHV591707:HIB591707 HRR591707:HRX591707 IBN591707:IBT591707 ILJ591707:ILP591707 IVF591707:IVL591707 JFB591707:JFH591707 JOX591707:JPD591707 JYT591707:JYZ591707 KIP591707:KIV591707 KSL591707:KSR591707 LCH591707:LCN591707 LMD591707:LMJ591707 LVZ591707:LWF591707 MFV591707:MGB591707 MPR591707:MPX591707 MZN591707:MZT591707 NJJ591707:NJP591707 NTF591707:NTL591707 ODB591707:ODH591707 OMX591707:OND591707 OWT591707:OWZ591707 PGP591707:PGV591707 PQL591707:PQR591707 QAH591707:QAN591707 QKD591707:QKJ591707 QTZ591707:QUF591707 RDV591707:REB591707 RNR591707:RNX591707 RXN591707:RXT591707 SHJ591707:SHP591707 SRF591707:SRL591707 TBB591707:TBH591707 TKX591707:TLD591707 TUT591707:TUZ591707 UEP591707:UEV591707 UOL591707:UOR591707 UYH591707:UYN591707 VID591707:VIJ591707 VRZ591707:VSF591707 WBV591707:WCB591707 WLR591707:WLX591707 WVN591707:WVT591707 F657243:L657243 JB657243:JH657243 SX657243:TD657243 ACT657243:ACZ657243 AMP657243:AMV657243 AWL657243:AWR657243 BGH657243:BGN657243 BQD657243:BQJ657243 BZZ657243:CAF657243 CJV657243:CKB657243 CTR657243:CTX657243 DDN657243:DDT657243 DNJ657243:DNP657243 DXF657243:DXL657243 EHB657243:EHH657243 EQX657243:ERD657243 FAT657243:FAZ657243 FKP657243:FKV657243 FUL657243:FUR657243 GEH657243:GEN657243 GOD657243:GOJ657243 GXZ657243:GYF657243 HHV657243:HIB657243 HRR657243:HRX657243 IBN657243:IBT657243 ILJ657243:ILP657243 IVF657243:IVL657243 JFB657243:JFH657243 JOX657243:JPD657243 JYT657243:JYZ657243 KIP657243:KIV657243 KSL657243:KSR657243 LCH657243:LCN657243 LMD657243:LMJ657243 LVZ657243:LWF657243 MFV657243:MGB657243 MPR657243:MPX657243 MZN657243:MZT657243 NJJ657243:NJP657243 NTF657243:NTL657243 ODB657243:ODH657243 OMX657243:OND657243 OWT657243:OWZ657243 PGP657243:PGV657243 PQL657243:PQR657243 QAH657243:QAN657243 QKD657243:QKJ657243 QTZ657243:QUF657243 RDV657243:REB657243 RNR657243:RNX657243 RXN657243:RXT657243 SHJ657243:SHP657243 SRF657243:SRL657243 TBB657243:TBH657243 TKX657243:TLD657243 TUT657243:TUZ657243 UEP657243:UEV657243 UOL657243:UOR657243 UYH657243:UYN657243 VID657243:VIJ657243 VRZ657243:VSF657243 WBV657243:WCB657243 WLR657243:WLX657243 WVN657243:WVT657243 F722779:L722779 JB722779:JH722779 SX722779:TD722779 ACT722779:ACZ722779 AMP722779:AMV722779 AWL722779:AWR722779 BGH722779:BGN722779 BQD722779:BQJ722779 BZZ722779:CAF722779 CJV722779:CKB722779 CTR722779:CTX722779 DDN722779:DDT722779 DNJ722779:DNP722779 DXF722779:DXL722779 EHB722779:EHH722779 EQX722779:ERD722779 FAT722779:FAZ722779 FKP722779:FKV722779 FUL722779:FUR722779 GEH722779:GEN722779 GOD722779:GOJ722779 GXZ722779:GYF722779 HHV722779:HIB722779 HRR722779:HRX722779 IBN722779:IBT722779 ILJ722779:ILP722779 IVF722779:IVL722779 JFB722779:JFH722779 JOX722779:JPD722779 JYT722779:JYZ722779 KIP722779:KIV722779 KSL722779:KSR722779 LCH722779:LCN722779 LMD722779:LMJ722779 LVZ722779:LWF722779 MFV722779:MGB722779 MPR722779:MPX722779 MZN722779:MZT722779 NJJ722779:NJP722779 NTF722779:NTL722779 ODB722779:ODH722779 OMX722779:OND722779 OWT722779:OWZ722779 PGP722779:PGV722779 PQL722779:PQR722779 QAH722779:QAN722779 QKD722779:QKJ722779 QTZ722779:QUF722779 RDV722779:REB722779 RNR722779:RNX722779 RXN722779:RXT722779 SHJ722779:SHP722779 SRF722779:SRL722779 TBB722779:TBH722779 TKX722779:TLD722779 TUT722779:TUZ722779 UEP722779:UEV722779 UOL722779:UOR722779 UYH722779:UYN722779 VID722779:VIJ722779 VRZ722779:VSF722779 WBV722779:WCB722779 WLR722779:WLX722779 WVN722779:WVT722779 F788315:L788315 JB788315:JH788315 SX788315:TD788315 ACT788315:ACZ788315 AMP788315:AMV788315 AWL788315:AWR788315 BGH788315:BGN788315 BQD788315:BQJ788315 BZZ788315:CAF788315 CJV788315:CKB788315 CTR788315:CTX788315 DDN788315:DDT788315 DNJ788315:DNP788315 DXF788315:DXL788315 EHB788315:EHH788315 EQX788315:ERD788315 FAT788315:FAZ788315 FKP788315:FKV788315 FUL788315:FUR788315 GEH788315:GEN788315 GOD788315:GOJ788315 GXZ788315:GYF788315 HHV788315:HIB788315 HRR788315:HRX788315 IBN788315:IBT788315 ILJ788315:ILP788315 IVF788315:IVL788315 JFB788315:JFH788315 JOX788315:JPD788315 JYT788315:JYZ788315 KIP788315:KIV788315 KSL788315:KSR788315 LCH788315:LCN788315 LMD788315:LMJ788315 LVZ788315:LWF788315 MFV788315:MGB788315 MPR788315:MPX788315 MZN788315:MZT788315 NJJ788315:NJP788315 NTF788315:NTL788315 ODB788315:ODH788315 OMX788315:OND788315 OWT788315:OWZ788315 PGP788315:PGV788315 PQL788315:PQR788315 QAH788315:QAN788315 QKD788315:QKJ788315 QTZ788315:QUF788315 RDV788315:REB788315 RNR788315:RNX788315 RXN788315:RXT788315 SHJ788315:SHP788315 SRF788315:SRL788315 TBB788315:TBH788315 TKX788315:TLD788315 TUT788315:TUZ788315 UEP788315:UEV788315 UOL788315:UOR788315 UYH788315:UYN788315 VID788315:VIJ788315 VRZ788315:VSF788315 WBV788315:WCB788315 WLR788315:WLX788315 WVN788315:WVT788315 F853851:L853851 JB853851:JH853851 SX853851:TD853851 ACT853851:ACZ853851 AMP853851:AMV853851 AWL853851:AWR853851 BGH853851:BGN853851 BQD853851:BQJ853851 BZZ853851:CAF853851 CJV853851:CKB853851 CTR853851:CTX853851 DDN853851:DDT853851 DNJ853851:DNP853851 DXF853851:DXL853851 EHB853851:EHH853851 EQX853851:ERD853851 FAT853851:FAZ853851 FKP853851:FKV853851 FUL853851:FUR853851 GEH853851:GEN853851 GOD853851:GOJ853851 GXZ853851:GYF853851 HHV853851:HIB853851 HRR853851:HRX853851 IBN853851:IBT853851 ILJ853851:ILP853851 IVF853851:IVL853851 JFB853851:JFH853851 JOX853851:JPD853851 JYT853851:JYZ853851 KIP853851:KIV853851 KSL853851:KSR853851 LCH853851:LCN853851 LMD853851:LMJ853851 LVZ853851:LWF853851 MFV853851:MGB853851 MPR853851:MPX853851 MZN853851:MZT853851 NJJ853851:NJP853851 NTF853851:NTL853851 ODB853851:ODH853851 OMX853851:OND853851 OWT853851:OWZ853851 PGP853851:PGV853851 PQL853851:PQR853851 QAH853851:QAN853851 QKD853851:QKJ853851 QTZ853851:QUF853851 RDV853851:REB853851 RNR853851:RNX853851 RXN853851:RXT853851 SHJ853851:SHP853851 SRF853851:SRL853851 TBB853851:TBH853851 TKX853851:TLD853851 TUT853851:TUZ853851 UEP853851:UEV853851 UOL853851:UOR853851 UYH853851:UYN853851 VID853851:VIJ853851 VRZ853851:VSF853851 WBV853851:WCB853851 WLR853851:WLX853851 WVN853851:WVT853851 F919387:L919387 JB919387:JH919387 SX919387:TD919387 ACT919387:ACZ919387 AMP919387:AMV919387 AWL919387:AWR919387 BGH919387:BGN919387 BQD919387:BQJ919387 BZZ919387:CAF919387 CJV919387:CKB919387 CTR919387:CTX919387 DDN919387:DDT919387 DNJ919387:DNP919387 DXF919387:DXL919387 EHB919387:EHH919387 EQX919387:ERD919387 FAT919387:FAZ919387 FKP919387:FKV919387 FUL919387:FUR919387 GEH919387:GEN919387 GOD919387:GOJ919387 GXZ919387:GYF919387 HHV919387:HIB919387 HRR919387:HRX919387 IBN919387:IBT919387 ILJ919387:ILP919387 IVF919387:IVL919387 JFB919387:JFH919387 JOX919387:JPD919387 JYT919387:JYZ919387 KIP919387:KIV919387 KSL919387:KSR919387 LCH919387:LCN919387 LMD919387:LMJ919387 LVZ919387:LWF919387 MFV919387:MGB919387 MPR919387:MPX919387 MZN919387:MZT919387 NJJ919387:NJP919387 NTF919387:NTL919387 ODB919387:ODH919387 OMX919387:OND919387 OWT919387:OWZ919387 PGP919387:PGV919387 PQL919387:PQR919387 QAH919387:QAN919387 QKD919387:QKJ919387 QTZ919387:QUF919387 RDV919387:REB919387 RNR919387:RNX919387 RXN919387:RXT919387 SHJ919387:SHP919387 SRF919387:SRL919387 TBB919387:TBH919387 TKX919387:TLD919387 TUT919387:TUZ919387 UEP919387:UEV919387 UOL919387:UOR919387 UYH919387:UYN919387 VID919387:VIJ919387 VRZ919387:VSF919387 WBV919387:WCB919387 WLR919387:WLX919387 WVN919387:WVT919387 F984923:L984923 JB984923:JH984923 SX984923:TD984923 ACT984923:ACZ984923 AMP984923:AMV984923 AWL984923:AWR984923 BGH984923:BGN984923 BQD984923:BQJ984923 BZZ984923:CAF984923 CJV984923:CKB984923 CTR984923:CTX984923 DDN984923:DDT984923 DNJ984923:DNP984923 DXF984923:DXL984923 EHB984923:EHH984923 EQX984923:ERD984923 FAT984923:FAZ984923 FKP984923:FKV984923 FUL984923:FUR984923 GEH984923:GEN984923 GOD984923:GOJ984923 GXZ984923:GYF984923 HHV984923:HIB984923 HRR984923:HRX984923 IBN984923:IBT984923 ILJ984923:ILP984923 IVF984923:IVL984923 JFB984923:JFH984923 JOX984923:JPD984923 JYT984923:JYZ984923 KIP984923:KIV984923 KSL984923:KSR984923 LCH984923:LCN984923 LMD984923:LMJ984923 LVZ984923:LWF984923 MFV984923:MGB984923 MPR984923:MPX984923 MZN984923:MZT984923 NJJ984923:NJP984923 NTF984923:NTL984923 ODB984923:ODH984923 OMX984923:OND984923 OWT984923:OWZ984923 PGP984923:PGV984923 PQL984923:PQR984923 QAH984923:QAN984923 QKD984923:QKJ984923 QTZ984923:QUF984923 RDV984923:REB984923 RNR984923:RNX984923 RXN984923:RXT984923 SHJ984923:SHP984923 SRF984923:SRL984923 TBB984923:TBH984923 TKX984923:TLD984923 TUT984923:TUZ984923 UEP984923:UEV984923 UOL984923:UOR984923 UYH984923:UYN984923 VID984923:VIJ984923 VRZ984923:VSF984923 WBV984923:WCB984923 WLR984923:WLX984923 WVN984923:WVT984923" xr:uid="{00000000-0002-0000-0A00-000005000000}">
      <formula1>$AG$34:$AG$36</formula1>
    </dataValidation>
    <dataValidation type="list" allowBlank="1" showInputMessage="1" showErrorMessage="1" sqref="C1881 IY1881 SU1881 ACQ1881 AMM1881 AWI1881 BGE1881 BQA1881 BZW1881 CJS1881 CTO1881 DDK1881 DNG1881 DXC1881 EGY1881 EQU1881 FAQ1881 FKM1881 FUI1881 GEE1881 GOA1881 GXW1881 HHS1881 HRO1881 IBK1881 ILG1881 IVC1881 JEY1881 JOU1881 JYQ1881 KIM1881 KSI1881 LCE1881 LMA1881 LVW1881 MFS1881 MPO1881 MZK1881 NJG1881 NTC1881 OCY1881 OMU1881 OWQ1881 PGM1881 PQI1881 QAE1881 QKA1881 QTW1881 RDS1881 RNO1881 RXK1881 SHG1881 SRC1881 TAY1881 TKU1881 TUQ1881 UEM1881 UOI1881 UYE1881 VIA1881 VRW1881 WBS1881 WLO1881 WVK1881 C67417 IY67417 SU67417 ACQ67417 AMM67417 AWI67417 BGE67417 BQA67417 BZW67417 CJS67417 CTO67417 DDK67417 DNG67417 DXC67417 EGY67417 EQU67417 FAQ67417 FKM67417 FUI67417 GEE67417 GOA67417 GXW67417 HHS67417 HRO67417 IBK67417 ILG67417 IVC67417 JEY67417 JOU67417 JYQ67417 KIM67417 KSI67417 LCE67417 LMA67417 LVW67417 MFS67417 MPO67417 MZK67417 NJG67417 NTC67417 OCY67417 OMU67417 OWQ67417 PGM67417 PQI67417 QAE67417 QKA67417 QTW67417 RDS67417 RNO67417 RXK67417 SHG67417 SRC67417 TAY67417 TKU67417 TUQ67417 UEM67417 UOI67417 UYE67417 VIA67417 VRW67417 WBS67417 WLO67417 WVK67417 C132953 IY132953 SU132953 ACQ132953 AMM132953 AWI132953 BGE132953 BQA132953 BZW132953 CJS132953 CTO132953 DDK132953 DNG132953 DXC132953 EGY132953 EQU132953 FAQ132953 FKM132953 FUI132953 GEE132953 GOA132953 GXW132953 HHS132953 HRO132953 IBK132953 ILG132953 IVC132953 JEY132953 JOU132953 JYQ132953 KIM132953 KSI132953 LCE132953 LMA132953 LVW132953 MFS132953 MPO132953 MZK132953 NJG132953 NTC132953 OCY132953 OMU132953 OWQ132953 PGM132953 PQI132953 QAE132953 QKA132953 QTW132953 RDS132953 RNO132953 RXK132953 SHG132953 SRC132953 TAY132953 TKU132953 TUQ132953 UEM132953 UOI132953 UYE132953 VIA132953 VRW132953 WBS132953 WLO132953 WVK132953 C198489 IY198489 SU198489 ACQ198489 AMM198489 AWI198489 BGE198489 BQA198489 BZW198489 CJS198489 CTO198489 DDK198489 DNG198489 DXC198489 EGY198489 EQU198489 FAQ198489 FKM198489 FUI198489 GEE198489 GOA198489 GXW198489 HHS198489 HRO198489 IBK198489 ILG198489 IVC198489 JEY198489 JOU198489 JYQ198489 KIM198489 KSI198489 LCE198489 LMA198489 LVW198489 MFS198489 MPO198489 MZK198489 NJG198489 NTC198489 OCY198489 OMU198489 OWQ198489 PGM198489 PQI198489 QAE198489 QKA198489 QTW198489 RDS198489 RNO198489 RXK198489 SHG198489 SRC198489 TAY198489 TKU198489 TUQ198489 UEM198489 UOI198489 UYE198489 VIA198489 VRW198489 WBS198489 WLO198489 WVK198489 C264025 IY264025 SU264025 ACQ264025 AMM264025 AWI264025 BGE264025 BQA264025 BZW264025 CJS264025 CTO264025 DDK264025 DNG264025 DXC264025 EGY264025 EQU264025 FAQ264025 FKM264025 FUI264025 GEE264025 GOA264025 GXW264025 HHS264025 HRO264025 IBK264025 ILG264025 IVC264025 JEY264025 JOU264025 JYQ264025 KIM264025 KSI264025 LCE264025 LMA264025 LVW264025 MFS264025 MPO264025 MZK264025 NJG264025 NTC264025 OCY264025 OMU264025 OWQ264025 PGM264025 PQI264025 QAE264025 QKA264025 QTW264025 RDS264025 RNO264025 RXK264025 SHG264025 SRC264025 TAY264025 TKU264025 TUQ264025 UEM264025 UOI264025 UYE264025 VIA264025 VRW264025 WBS264025 WLO264025 WVK264025 C329561 IY329561 SU329561 ACQ329561 AMM329561 AWI329561 BGE329561 BQA329561 BZW329561 CJS329561 CTO329561 DDK329561 DNG329561 DXC329561 EGY329561 EQU329561 FAQ329561 FKM329561 FUI329561 GEE329561 GOA329561 GXW329561 HHS329561 HRO329561 IBK329561 ILG329561 IVC329561 JEY329561 JOU329561 JYQ329561 KIM329561 KSI329561 LCE329561 LMA329561 LVW329561 MFS329561 MPO329561 MZK329561 NJG329561 NTC329561 OCY329561 OMU329561 OWQ329561 PGM329561 PQI329561 QAE329561 QKA329561 QTW329561 RDS329561 RNO329561 RXK329561 SHG329561 SRC329561 TAY329561 TKU329561 TUQ329561 UEM329561 UOI329561 UYE329561 VIA329561 VRW329561 WBS329561 WLO329561 WVK329561 C395097 IY395097 SU395097 ACQ395097 AMM395097 AWI395097 BGE395097 BQA395097 BZW395097 CJS395097 CTO395097 DDK395097 DNG395097 DXC395097 EGY395097 EQU395097 FAQ395097 FKM395097 FUI395097 GEE395097 GOA395097 GXW395097 HHS395097 HRO395097 IBK395097 ILG395097 IVC395097 JEY395097 JOU395097 JYQ395097 KIM395097 KSI395097 LCE395097 LMA395097 LVW395097 MFS395097 MPO395097 MZK395097 NJG395097 NTC395097 OCY395097 OMU395097 OWQ395097 PGM395097 PQI395097 QAE395097 QKA395097 QTW395097 RDS395097 RNO395097 RXK395097 SHG395097 SRC395097 TAY395097 TKU395097 TUQ395097 UEM395097 UOI395097 UYE395097 VIA395097 VRW395097 WBS395097 WLO395097 WVK395097 C460633 IY460633 SU460633 ACQ460633 AMM460633 AWI460633 BGE460633 BQA460633 BZW460633 CJS460633 CTO460633 DDK460633 DNG460633 DXC460633 EGY460633 EQU460633 FAQ460633 FKM460633 FUI460633 GEE460633 GOA460633 GXW460633 HHS460633 HRO460633 IBK460633 ILG460633 IVC460633 JEY460633 JOU460633 JYQ460633 KIM460633 KSI460633 LCE460633 LMA460633 LVW460633 MFS460633 MPO460633 MZK460633 NJG460633 NTC460633 OCY460633 OMU460633 OWQ460633 PGM460633 PQI460633 QAE460633 QKA460633 QTW460633 RDS460633 RNO460633 RXK460633 SHG460633 SRC460633 TAY460633 TKU460633 TUQ460633 UEM460633 UOI460633 UYE460633 VIA460633 VRW460633 WBS460633 WLO460633 WVK460633 C526169 IY526169 SU526169 ACQ526169 AMM526169 AWI526169 BGE526169 BQA526169 BZW526169 CJS526169 CTO526169 DDK526169 DNG526169 DXC526169 EGY526169 EQU526169 FAQ526169 FKM526169 FUI526169 GEE526169 GOA526169 GXW526169 HHS526169 HRO526169 IBK526169 ILG526169 IVC526169 JEY526169 JOU526169 JYQ526169 KIM526169 KSI526169 LCE526169 LMA526169 LVW526169 MFS526169 MPO526169 MZK526169 NJG526169 NTC526169 OCY526169 OMU526169 OWQ526169 PGM526169 PQI526169 QAE526169 QKA526169 QTW526169 RDS526169 RNO526169 RXK526169 SHG526169 SRC526169 TAY526169 TKU526169 TUQ526169 UEM526169 UOI526169 UYE526169 VIA526169 VRW526169 WBS526169 WLO526169 WVK526169 C591705 IY591705 SU591705 ACQ591705 AMM591705 AWI591705 BGE591705 BQA591705 BZW591705 CJS591705 CTO591705 DDK591705 DNG591705 DXC591705 EGY591705 EQU591705 FAQ591705 FKM591705 FUI591705 GEE591705 GOA591705 GXW591705 HHS591705 HRO591705 IBK591705 ILG591705 IVC591705 JEY591705 JOU591705 JYQ591705 KIM591705 KSI591705 LCE591705 LMA591705 LVW591705 MFS591705 MPO591705 MZK591705 NJG591705 NTC591705 OCY591705 OMU591705 OWQ591705 PGM591705 PQI591705 QAE591705 QKA591705 QTW591705 RDS591705 RNO591705 RXK591705 SHG591705 SRC591705 TAY591705 TKU591705 TUQ591705 UEM591705 UOI591705 UYE591705 VIA591705 VRW591705 WBS591705 WLO591705 WVK591705 C657241 IY657241 SU657241 ACQ657241 AMM657241 AWI657241 BGE657241 BQA657241 BZW657241 CJS657241 CTO657241 DDK657241 DNG657241 DXC657241 EGY657241 EQU657241 FAQ657241 FKM657241 FUI657241 GEE657241 GOA657241 GXW657241 HHS657241 HRO657241 IBK657241 ILG657241 IVC657241 JEY657241 JOU657241 JYQ657241 KIM657241 KSI657241 LCE657241 LMA657241 LVW657241 MFS657241 MPO657241 MZK657241 NJG657241 NTC657241 OCY657241 OMU657241 OWQ657241 PGM657241 PQI657241 QAE657241 QKA657241 QTW657241 RDS657241 RNO657241 RXK657241 SHG657241 SRC657241 TAY657241 TKU657241 TUQ657241 UEM657241 UOI657241 UYE657241 VIA657241 VRW657241 WBS657241 WLO657241 WVK657241 C722777 IY722777 SU722777 ACQ722777 AMM722777 AWI722777 BGE722777 BQA722777 BZW722777 CJS722777 CTO722777 DDK722777 DNG722777 DXC722777 EGY722777 EQU722777 FAQ722777 FKM722777 FUI722777 GEE722777 GOA722777 GXW722777 HHS722777 HRO722777 IBK722777 ILG722777 IVC722777 JEY722777 JOU722777 JYQ722777 KIM722777 KSI722777 LCE722777 LMA722777 LVW722777 MFS722777 MPO722777 MZK722777 NJG722777 NTC722777 OCY722777 OMU722777 OWQ722777 PGM722777 PQI722777 QAE722777 QKA722777 QTW722777 RDS722777 RNO722777 RXK722777 SHG722777 SRC722777 TAY722777 TKU722777 TUQ722777 UEM722777 UOI722777 UYE722777 VIA722777 VRW722777 WBS722777 WLO722777 WVK722777 C788313 IY788313 SU788313 ACQ788313 AMM788313 AWI788313 BGE788313 BQA788313 BZW788313 CJS788313 CTO788313 DDK788313 DNG788313 DXC788313 EGY788313 EQU788313 FAQ788313 FKM788313 FUI788313 GEE788313 GOA788313 GXW788313 HHS788313 HRO788313 IBK788313 ILG788313 IVC788313 JEY788313 JOU788313 JYQ788313 KIM788313 KSI788313 LCE788313 LMA788313 LVW788313 MFS788313 MPO788313 MZK788313 NJG788313 NTC788313 OCY788313 OMU788313 OWQ788313 PGM788313 PQI788313 QAE788313 QKA788313 QTW788313 RDS788313 RNO788313 RXK788313 SHG788313 SRC788313 TAY788313 TKU788313 TUQ788313 UEM788313 UOI788313 UYE788313 VIA788313 VRW788313 WBS788313 WLO788313 WVK788313 C853849 IY853849 SU853849 ACQ853849 AMM853849 AWI853849 BGE853849 BQA853849 BZW853849 CJS853849 CTO853849 DDK853849 DNG853849 DXC853849 EGY853849 EQU853849 FAQ853849 FKM853849 FUI853849 GEE853849 GOA853849 GXW853849 HHS853849 HRO853849 IBK853849 ILG853849 IVC853849 JEY853849 JOU853849 JYQ853849 KIM853849 KSI853849 LCE853849 LMA853849 LVW853849 MFS853849 MPO853849 MZK853849 NJG853849 NTC853849 OCY853849 OMU853849 OWQ853849 PGM853849 PQI853849 QAE853849 QKA853849 QTW853849 RDS853849 RNO853849 RXK853849 SHG853849 SRC853849 TAY853849 TKU853849 TUQ853849 UEM853849 UOI853849 UYE853849 VIA853849 VRW853849 WBS853849 WLO853849 WVK853849 C919385 IY919385 SU919385 ACQ919385 AMM919385 AWI919385 BGE919385 BQA919385 BZW919385 CJS919385 CTO919385 DDK919385 DNG919385 DXC919385 EGY919385 EQU919385 FAQ919385 FKM919385 FUI919385 GEE919385 GOA919385 GXW919385 HHS919385 HRO919385 IBK919385 ILG919385 IVC919385 JEY919385 JOU919385 JYQ919385 KIM919385 KSI919385 LCE919385 LMA919385 LVW919385 MFS919385 MPO919385 MZK919385 NJG919385 NTC919385 OCY919385 OMU919385 OWQ919385 PGM919385 PQI919385 QAE919385 QKA919385 QTW919385 RDS919385 RNO919385 RXK919385 SHG919385 SRC919385 TAY919385 TKU919385 TUQ919385 UEM919385 UOI919385 UYE919385 VIA919385 VRW919385 WBS919385 WLO919385 WVK919385 C984921 IY984921 SU984921 ACQ984921 AMM984921 AWI984921 BGE984921 BQA984921 BZW984921 CJS984921 CTO984921 DDK984921 DNG984921 DXC984921 EGY984921 EQU984921 FAQ984921 FKM984921 FUI984921 GEE984921 GOA984921 GXW984921 HHS984921 HRO984921 IBK984921 ILG984921 IVC984921 JEY984921 JOU984921 JYQ984921 KIM984921 KSI984921 LCE984921 LMA984921 LVW984921 MFS984921 MPO984921 MZK984921 NJG984921 NTC984921 OCY984921 OMU984921 OWQ984921 PGM984921 PQI984921 QAE984921 QKA984921 QTW984921 RDS984921 RNO984921 RXK984921 SHG984921 SRC984921 TAY984921 TKU984921 TUQ984921 UEM984921 UOI984921 UYE984921 VIA984921 VRW984921 WBS984921 WLO984921 WVK984921" xr:uid="{00000000-0002-0000-0A00-000006000000}">
      <formula1>$X$34:$X$45</formula1>
    </dataValidation>
    <dataValidation type="list" allowBlank="1" showInputMessage="1" showErrorMessage="1" sqref="C1839:P1839 IY1839:JL1839 SU1839:TH1839 ACQ1839:ADD1839 AMM1839:AMZ1839 AWI1839:AWV1839 BGE1839:BGR1839 BQA1839:BQN1839 BZW1839:CAJ1839 CJS1839:CKF1839 CTO1839:CUB1839 DDK1839:DDX1839 DNG1839:DNT1839 DXC1839:DXP1839 EGY1839:EHL1839 EQU1839:ERH1839 FAQ1839:FBD1839 FKM1839:FKZ1839 FUI1839:FUV1839 GEE1839:GER1839 GOA1839:GON1839 GXW1839:GYJ1839 HHS1839:HIF1839 HRO1839:HSB1839 IBK1839:IBX1839 ILG1839:ILT1839 IVC1839:IVP1839 JEY1839:JFL1839 JOU1839:JPH1839 JYQ1839:JZD1839 KIM1839:KIZ1839 KSI1839:KSV1839 LCE1839:LCR1839 LMA1839:LMN1839 LVW1839:LWJ1839 MFS1839:MGF1839 MPO1839:MQB1839 MZK1839:MZX1839 NJG1839:NJT1839 NTC1839:NTP1839 OCY1839:ODL1839 OMU1839:ONH1839 OWQ1839:OXD1839 PGM1839:PGZ1839 PQI1839:PQV1839 QAE1839:QAR1839 QKA1839:QKN1839 QTW1839:QUJ1839 RDS1839:REF1839 RNO1839:ROB1839 RXK1839:RXX1839 SHG1839:SHT1839 SRC1839:SRP1839 TAY1839:TBL1839 TKU1839:TLH1839 TUQ1839:TVD1839 UEM1839:UEZ1839 UOI1839:UOV1839 UYE1839:UYR1839 VIA1839:VIN1839 VRW1839:VSJ1839 WBS1839:WCF1839 WLO1839:WMB1839 WVK1839:WVX1839 C67375:P67375 IY67375:JL67375 SU67375:TH67375 ACQ67375:ADD67375 AMM67375:AMZ67375 AWI67375:AWV67375 BGE67375:BGR67375 BQA67375:BQN67375 BZW67375:CAJ67375 CJS67375:CKF67375 CTO67375:CUB67375 DDK67375:DDX67375 DNG67375:DNT67375 DXC67375:DXP67375 EGY67375:EHL67375 EQU67375:ERH67375 FAQ67375:FBD67375 FKM67375:FKZ67375 FUI67375:FUV67375 GEE67375:GER67375 GOA67375:GON67375 GXW67375:GYJ67375 HHS67375:HIF67375 HRO67375:HSB67375 IBK67375:IBX67375 ILG67375:ILT67375 IVC67375:IVP67375 JEY67375:JFL67375 JOU67375:JPH67375 JYQ67375:JZD67375 KIM67375:KIZ67375 KSI67375:KSV67375 LCE67375:LCR67375 LMA67375:LMN67375 LVW67375:LWJ67375 MFS67375:MGF67375 MPO67375:MQB67375 MZK67375:MZX67375 NJG67375:NJT67375 NTC67375:NTP67375 OCY67375:ODL67375 OMU67375:ONH67375 OWQ67375:OXD67375 PGM67375:PGZ67375 PQI67375:PQV67375 QAE67375:QAR67375 QKA67375:QKN67375 QTW67375:QUJ67375 RDS67375:REF67375 RNO67375:ROB67375 RXK67375:RXX67375 SHG67375:SHT67375 SRC67375:SRP67375 TAY67375:TBL67375 TKU67375:TLH67375 TUQ67375:TVD67375 UEM67375:UEZ67375 UOI67375:UOV67375 UYE67375:UYR67375 VIA67375:VIN67375 VRW67375:VSJ67375 WBS67375:WCF67375 WLO67375:WMB67375 WVK67375:WVX67375 C132911:P132911 IY132911:JL132911 SU132911:TH132911 ACQ132911:ADD132911 AMM132911:AMZ132911 AWI132911:AWV132911 BGE132911:BGR132911 BQA132911:BQN132911 BZW132911:CAJ132911 CJS132911:CKF132911 CTO132911:CUB132911 DDK132911:DDX132911 DNG132911:DNT132911 DXC132911:DXP132911 EGY132911:EHL132911 EQU132911:ERH132911 FAQ132911:FBD132911 FKM132911:FKZ132911 FUI132911:FUV132911 GEE132911:GER132911 GOA132911:GON132911 GXW132911:GYJ132911 HHS132911:HIF132911 HRO132911:HSB132911 IBK132911:IBX132911 ILG132911:ILT132911 IVC132911:IVP132911 JEY132911:JFL132911 JOU132911:JPH132911 JYQ132911:JZD132911 KIM132911:KIZ132911 KSI132911:KSV132911 LCE132911:LCR132911 LMA132911:LMN132911 LVW132911:LWJ132911 MFS132911:MGF132911 MPO132911:MQB132911 MZK132911:MZX132911 NJG132911:NJT132911 NTC132911:NTP132911 OCY132911:ODL132911 OMU132911:ONH132911 OWQ132911:OXD132911 PGM132911:PGZ132911 PQI132911:PQV132911 QAE132911:QAR132911 QKA132911:QKN132911 QTW132911:QUJ132911 RDS132911:REF132911 RNO132911:ROB132911 RXK132911:RXX132911 SHG132911:SHT132911 SRC132911:SRP132911 TAY132911:TBL132911 TKU132911:TLH132911 TUQ132911:TVD132911 UEM132911:UEZ132911 UOI132911:UOV132911 UYE132911:UYR132911 VIA132911:VIN132911 VRW132911:VSJ132911 WBS132911:WCF132911 WLO132911:WMB132911 WVK132911:WVX132911 C198447:P198447 IY198447:JL198447 SU198447:TH198447 ACQ198447:ADD198447 AMM198447:AMZ198447 AWI198447:AWV198447 BGE198447:BGR198447 BQA198447:BQN198447 BZW198447:CAJ198447 CJS198447:CKF198447 CTO198447:CUB198447 DDK198447:DDX198447 DNG198447:DNT198447 DXC198447:DXP198447 EGY198447:EHL198447 EQU198447:ERH198447 FAQ198447:FBD198447 FKM198447:FKZ198447 FUI198447:FUV198447 GEE198447:GER198447 GOA198447:GON198447 GXW198447:GYJ198447 HHS198447:HIF198447 HRO198447:HSB198447 IBK198447:IBX198447 ILG198447:ILT198447 IVC198447:IVP198447 JEY198447:JFL198447 JOU198447:JPH198447 JYQ198447:JZD198447 KIM198447:KIZ198447 KSI198447:KSV198447 LCE198447:LCR198447 LMA198447:LMN198447 LVW198447:LWJ198447 MFS198447:MGF198447 MPO198447:MQB198447 MZK198447:MZX198447 NJG198447:NJT198447 NTC198447:NTP198447 OCY198447:ODL198447 OMU198447:ONH198447 OWQ198447:OXD198447 PGM198447:PGZ198447 PQI198447:PQV198447 QAE198447:QAR198447 QKA198447:QKN198447 QTW198447:QUJ198447 RDS198447:REF198447 RNO198447:ROB198447 RXK198447:RXX198447 SHG198447:SHT198447 SRC198447:SRP198447 TAY198447:TBL198447 TKU198447:TLH198447 TUQ198447:TVD198447 UEM198447:UEZ198447 UOI198447:UOV198447 UYE198447:UYR198447 VIA198447:VIN198447 VRW198447:VSJ198447 WBS198447:WCF198447 WLO198447:WMB198447 WVK198447:WVX198447 C263983:P263983 IY263983:JL263983 SU263983:TH263983 ACQ263983:ADD263983 AMM263983:AMZ263983 AWI263983:AWV263983 BGE263983:BGR263983 BQA263983:BQN263983 BZW263983:CAJ263983 CJS263983:CKF263983 CTO263983:CUB263983 DDK263983:DDX263983 DNG263983:DNT263983 DXC263983:DXP263983 EGY263983:EHL263983 EQU263983:ERH263983 FAQ263983:FBD263983 FKM263983:FKZ263983 FUI263983:FUV263983 GEE263983:GER263983 GOA263983:GON263983 GXW263983:GYJ263983 HHS263983:HIF263983 HRO263983:HSB263983 IBK263983:IBX263983 ILG263983:ILT263983 IVC263983:IVP263983 JEY263983:JFL263983 JOU263983:JPH263983 JYQ263983:JZD263983 KIM263983:KIZ263983 KSI263983:KSV263983 LCE263983:LCR263983 LMA263983:LMN263983 LVW263983:LWJ263983 MFS263983:MGF263983 MPO263983:MQB263983 MZK263983:MZX263983 NJG263983:NJT263983 NTC263983:NTP263983 OCY263983:ODL263983 OMU263983:ONH263983 OWQ263983:OXD263983 PGM263983:PGZ263983 PQI263983:PQV263983 QAE263983:QAR263983 QKA263983:QKN263983 QTW263983:QUJ263983 RDS263983:REF263983 RNO263983:ROB263983 RXK263983:RXX263983 SHG263983:SHT263983 SRC263983:SRP263983 TAY263983:TBL263983 TKU263983:TLH263983 TUQ263983:TVD263983 UEM263983:UEZ263983 UOI263983:UOV263983 UYE263983:UYR263983 VIA263983:VIN263983 VRW263983:VSJ263983 WBS263983:WCF263983 WLO263983:WMB263983 WVK263983:WVX263983 C329519:P329519 IY329519:JL329519 SU329519:TH329519 ACQ329519:ADD329519 AMM329519:AMZ329519 AWI329519:AWV329519 BGE329519:BGR329519 BQA329519:BQN329519 BZW329519:CAJ329519 CJS329519:CKF329519 CTO329519:CUB329519 DDK329519:DDX329519 DNG329519:DNT329519 DXC329519:DXP329519 EGY329519:EHL329519 EQU329519:ERH329519 FAQ329519:FBD329519 FKM329519:FKZ329519 FUI329519:FUV329519 GEE329519:GER329519 GOA329519:GON329519 GXW329519:GYJ329519 HHS329519:HIF329519 HRO329519:HSB329519 IBK329519:IBX329519 ILG329519:ILT329519 IVC329519:IVP329519 JEY329519:JFL329519 JOU329519:JPH329519 JYQ329519:JZD329519 KIM329519:KIZ329519 KSI329519:KSV329519 LCE329519:LCR329519 LMA329519:LMN329519 LVW329519:LWJ329519 MFS329519:MGF329519 MPO329519:MQB329519 MZK329519:MZX329519 NJG329519:NJT329519 NTC329519:NTP329519 OCY329519:ODL329519 OMU329519:ONH329519 OWQ329519:OXD329519 PGM329519:PGZ329519 PQI329519:PQV329519 QAE329519:QAR329519 QKA329519:QKN329519 QTW329519:QUJ329519 RDS329519:REF329519 RNO329519:ROB329519 RXK329519:RXX329519 SHG329519:SHT329519 SRC329519:SRP329519 TAY329519:TBL329519 TKU329519:TLH329519 TUQ329519:TVD329519 UEM329519:UEZ329519 UOI329519:UOV329519 UYE329519:UYR329519 VIA329519:VIN329519 VRW329519:VSJ329519 WBS329519:WCF329519 WLO329519:WMB329519 WVK329519:WVX329519 C395055:P395055 IY395055:JL395055 SU395055:TH395055 ACQ395055:ADD395055 AMM395055:AMZ395055 AWI395055:AWV395055 BGE395055:BGR395055 BQA395055:BQN395055 BZW395055:CAJ395055 CJS395055:CKF395055 CTO395055:CUB395055 DDK395055:DDX395055 DNG395055:DNT395055 DXC395055:DXP395055 EGY395055:EHL395055 EQU395055:ERH395055 FAQ395055:FBD395055 FKM395055:FKZ395055 FUI395055:FUV395055 GEE395055:GER395055 GOA395055:GON395055 GXW395055:GYJ395055 HHS395055:HIF395055 HRO395055:HSB395055 IBK395055:IBX395055 ILG395055:ILT395055 IVC395055:IVP395055 JEY395055:JFL395055 JOU395055:JPH395055 JYQ395055:JZD395055 KIM395055:KIZ395055 KSI395055:KSV395055 LCE395055:LCR395055 LMA395055:LMN395055 LVW395055:LWJ395055 MFS395055:MGF395055 MPO395055:MQB395055 MZK395055:MZX395055 NJG395055:NJT395055 NTC395055:NTP395055 OCY395055:ODL395055 OMU395055:ONH395055 OWQ395055:OXD395055 PGM395055:PGZ395055 PQI395055:PQV395055 QAE395055:QAR395055 QKA395055:QKN395055 QTW395055:QUJ395055 RDS395055:REF395055 RNO395055:ROB395055 RXK395055:RXX395055 SHG395055:SHT395055 SRC395055:SRP395055 TAY395055:TBL395055 TKU395055:TLH395055 TUQ395055:TVD395055 UEM395055:UEZ395055 UOI395055:UOV395055 UYE395055:UYR395055 VIA395055:VIN395055 VRW395055:VSJ395055 WBS395055:WCF395055 WLO395055:WMB395055 WVK395055:WVX395055 C460591:P460591 IY460591:JL460591 SU460591:TH460591 ACQ460591:ADD460591 AMM460591:AMZ460591 AWI460591:AWV460591 BGE460591:BGR460591 BQA460591:BQN460591 BZW460591:CAJ460591 CJS460591:CKF460591 CTO460591:CUB460591 DDK460591:DDX460591 DNG460591:DNT460591 DXC460591:DXP460591 EGY460591:EHL460591 EQU460591:ERH460591 FAQ460591:FBD460591 FKM460591:FKZ460591 FUI460591:FUV460591 GEE460591:GER460591 GOA460591:GON460591 GXW460591:GYJ460591 HHS460591:HIF460591 HRO460591:HSB460591 IBK460591:IBX460591 ILG460591:ILT460591 IVC460591:IVP460591 JEY460591:JFL460591 JOU460591:JPH460591 JYQ460591:JZD460591 KIM460591:KIZ460591 KSI460591:KSV460591 LCE460591:LCR460591 LMA460591:LMN460591 LVW460591:LWJ460591 MFS460591:MGF460591 MPO460591:MQB460591 MZK460591:MZX460591 NJG460591:NJT460591 NTC460591:NTP460591 OCY460591:ODL460591 OMU460591:ONH460591 OWQ460591:OXD460591 PGM460591:PGZ460591 PQI460591:PQV460591 QAE460591:QAR460591 QKA460591:QKN460591 QTW460591:QUJ460591 RDS460591:REF460591 RNO460591:ROB460591 RXK460591:RXX460591 SHG460591:SHT460591 SRC460591:SRP460591 TAY460591:TBL460591 TKU460591:TLH460591 TUQ460591:TVD460591 UEM460591:UEZ460591 UOI460591:UOV460591 UYE460591:UYR460591 VIA460591:VIN460591 VRW460591:VSJ460591 WBS460591:WCF460591 WLO460591:WMB460591 WVK460591:WVX460591 C526127:P526127 IY526127:JL526127 SU526127:TH526127 ACQ526127:ADD526127 AMM526127:AMZ526127 AWI526127:AWV526127 BGE526127:BGR526127 BQA526127:BQN526127 BZW526127:CAJ526127 CJS526127:CKF526127 CTO526127:CUB526127 DDK526127:DDX526127 DNG526127:DNT526127 DXC526127:DXP526127 EGY526127:EHL526127 EQU526127:ERH526127 FAQ526127:FBD526127 FKM526127:FKZ526127 FUI526127:FUV526127 GEE526127:GER526127 GOA526127:GON526127 GXW526127:GYJ526127 HHS526127:HIF526127 HRO526127:HSB526127 IBK526127:IBX526127 ILG526127:ILT526127 IVC526127:IVP526127 JEY526127:JFL526127 JOU526127:JPH526127 JYQ526127:JZD526127 KIM526127:KIZ526127 KSI526127:KSV526127 LCE526127:LCR526127 LMA526127:LMN526127 LVW526127:LWJ526127 MFS526127:MGF526127 MPO526127:MQB526127 MZK526127:MZX526127 NJG526127:NJT526127 NTC526127:NTP526127 OCY526127:ODL526127 OMU526127:ONH526127 OWQ526127:OXD526127 PGM526127:PGZ526127 PQI526127:PQV526127 QAE526127:QAR526127 QKA526127:QKN526127 QTW526127:QUJ526127 RDS526127:REF526127 RNO526127:ROB526127 RXK526127:RXX526127 SHG526127:SHT526127 SRC526127:SRP526127 TAY526127:TBL526127 TKU526127:TLH526127 TUQ526127:TVD526127 UEM526127:UEZ526127 UOI526127:UOV526127 UYE526127:UYR526127 VIA526127:VIN526127 VRW526127:VSJ526127 WBS526127:WCF526127 WLO526127:WMB526127 WVK526127:WVX526127 C591663:P591663 IY591663:JL591663 SU591663:TH591663 ACQ591663:ADD591663 AMM591663:AMZ591663 AWI591663:AWV591663 BGE591663:BGR591663 BQA591663:BQN591663 BZW591663:CAJ591663 CJS591663:CKF591663 CTO591663:CUB591663 DDK591663:DDX591663 DNG591663:DNT591663 DXC591663:DXP591663 EGY591663:EHL591663 EQU591663:ERH591663 FAQ591663:FBD591663 FKM591663:FKZ591663 FUI591663:FUV591663 GEE591663:GER591663 GOA591663:GON591663 GXW591663:GYJ591663 HHS591663:HIF591663 HRO591663:HSB591663 IBK591663:IBX591663 ILG591663:ILT591663 IVC591663:IVP591663 JEY591663:JFL591663 JOU591663:JPH591663 JYQ591663:JZD591663 KIM591663:KIZ591663 KSI591663:KSV591663 LCE591663:LCR591663 LMA591663:LMN591663 LVW591663:LWJ591663 MFS591663:MGF591663 MPO591663:MQB591663 MZK591663:MZX591663 NJG591663:NJT591663 NTC591663:NTP591663 OCY591663:ODL591663 OMU591663:ONH591663 OWQ591663:OXD591663 PGM591663:PGZ591663 PQI591663:PQV591663 QAE591663:QAR591663 QKA591663:QKN591663 QTW591663:QUJ591663 RDS591663:REF591663 RNO591663:ROB591663 RXK591663:RXX591663 SHG591663:SHT591663 SRC591663:SRP591663 TAY591663:TBL591663 TKU591663:TLH591663 TUQ591663:TVD591663 UEM591663:UEZ591663 UOI591663:UOV591663 UYE591663:UYR591663 VIA591663:VIN591663 VRW591663:VSJ591663 WBS591663:WCF591663 WLO591663:WMB591663 WVK591663:WVX591663 C657199:P657199 IY657199:JL657199 SU657199:TH657199 ACQ657199:ADD657199 AMM657199:AMZ657199 AWI657199:AWV657199 BGE657199:BGR657199 BQA657199:BQN657199 BZW657199:CAJ657199 CJS657199:CKF657199 CTO657199:CUB657199 DDK657199:DDX657199 DNG657199:DNT657199 DXC657199:DXP657199 EGY657199:EHL657199 EQU657199:ERH657199 FAQ657199:FBD657199 FKM657199:FKZ657199 FUI657199:FUV657199 GEE657199:GER657199 GOA657199:GON657199 GXW657199:GYJ657199 HHS657199:HIF657199 HRO657199:HSB657199 IBK657199:IBX657199 ILG657199:ILT657199 IVC657199:IVP657199 JEY657199:JFL657199 JOU657199:JPH657199 JYQ657199:JZD657199 KIM657199:KIZ657199 KSI657199:KSV657199 LCE657199:LCR657199 LMA657199:LMN657199 LVW657199:LWJ657199 MFS657199:MGF657199 MPO657199:MQB657199 MZK657199:MZX657199 NJG657199:NJT657199 NTC657199:NTP657199 OCY657199:ODL657199 OMU657199:ONH657199 OWQ657199:OXD657199 PGM657199:PGZ657199 PQI657199:PQV657199 QAE657199:QAR657199 QKA657199:QKN657199 QTW657199:QUJ657199 RDS657199:REF657199 RNO657199:ROB657199 RXK657199:RXX657199 SHG657199:SHT657199 SRC657199:SRP657199 TAY657199:TBL657199 TKU657199:TLH657199 TUQ657199:TVD657199 UEM657199:UEZ657199 UOI657199:UOV657199 UYE657199:UYR657199 VIA657199:VIN657199 VRW657199:VSJ657199 WBS657199:WCF657199 WLO657199:WMB657199 WVK657199:WVX657199 C722735:P722735 IY722735:JL722735 SU722735:TH722735 ACQ722735:ADD722735 AMM722735:AMZ722735 AWI722735:AWV722735 BGE722735:BGR722735 BQA722735:BQN722735 BZW722735:CAJ722735 CJS722735:CKF722735 CTO722735:CUB722735 DDK722735:DDX722735 DNG722735:DNT722735 DXC722735:DXP722735 EGY722735:EHL722735 EQU722735:ERH722735 FAQ722735:FBD722735 FKM722735:FKZ722735 FUI722735:FUV722735 GEE722735:GER722735 GOA722735:GON722735 GXW722735:GYJ722735 HHS722735:HIF722735 HRO722735:HSB722735 IBK722735:IBX722735 ILG722735:ILT722735 IVC722735:IVP722735 JEY722735:JFL722735 JOU722735:JPH722735 JYQ722735:JZD722735 KIM722735:KIZ722735 KSI722735:KSV722735 LCE722735:LCR722735 LMA722735:LMN722735 LVW722735:LWJ722735 MFS722735:MGF722735 MPO722735:MQB722735 MZK722735:MZX722735 NJG722735:NJT722735 NTC722735:NTP722735 OCY722735:ODL722735 OMU722735:ONH722735 OWQ722735:OXD722735 PGM722735:PGZ722735 PQI722735:PQV722735 QAE722735:QAR722735 QKA722735:QKN722735 QTW722735:QUJ722735 RDS722735:REF722735 RNO722735:ROB722735 RXK722735:RXX722735 SHG722735:SHT722735 SRC722735:SRP722735 TAY722735:TBL722735 TKU722735:TLH722735 TUQ722735:TVD722735 UEM722735:UEZ722735 UOI722735:UOV722735 UYE722735:UYR722735 VIA722735:VIN722735 VRW722735:VSJ722735 WBS722735:WCF722735 WLO722735:WMB722735 WVK722735:WVX722735 C788271:P788271 IY788271:JL788271 SU788271:TH788271 ACQ788271:ADD788271 AMM788271:AMZ788271 AWI788271:AWV788271 BGE788271:BGR788271 BQA788271:BQN788271 BZW788271:CAJ788271 CJS788271:CKF788271 CTO788271:CUB788271 DDK788271:DDX788271 DNG788271:DNT788271 DXC788271:DXP788271 EGY788271:EHL788271 EQU788271:ERH788271 FAQ788271:FBD788271 FKM788271:FKZ788271 FUI788271:FUV788271 GEE788271:GER788271 GOA788271:GON788271 GXW788271:GYJ788271 HHS788271:HIF788271 HRO788271:HSB788271 IBK788271:IBX788271 ILG788271:ILT788271 IVC788271:IVP788271 JEY788271:JFL788271 JOU788271:JPH788271 JYQ788271:JZD788271 KIM788271:KIZ788271 KSI788271:KSV788271 LCE788271:LCR788271 LMA788271:LMN788271 LVW788271:LWJ788271 MFS788271:MGF788271 MPO788271:MQB788271 MZK788271:MZX788271 NJG788271:NJT788271 NTC788271:NTP788271 OCY788271:ODL788271 OMU788271:ONH788271 OWQ788271:OXD788271 PGM788271:PGZ788271 PQI788271:PQV788271 QAE788271:QAR788271 QKA788271:QKN788271 QTW788271:QUJ788271 RDS788271:REF788271 RNO788271:ROB788271 RXK788271:RXX788271 SHG788271:SHT788271 SRC788271:SRP788271 TAY788271:TBL788271 TKU788271:TLH788271 TUQ788271:TVD788271 UEM788271:UEZ788271 UOI788271:UOV788271 UYE788271:UYR788271 VIA788271:VIN788271 VRW788271:VSJ788271 WBS788271:WCF788271 WLO788271:WMB788271 WVK788271:WVX788271 C853807:P853807 IY853807:JL853807 SU853807:TH853807 ACQ853807:ADD853807 AMM853807:AMZ853807 AWI853807:AWV853807 BGE853807:BGR853807 BQA853807:BQN853807 BZW853807:CAJ853807 CJS853807:CKF853807 CTO853807:CUB853807 DDK853807:DDX853807 DNG853807:DNT853807 DXC853807:DXP853807 EGY853807:EHL853807 EQU853807:ERH853807 FAQ853807:FBD853807 FKM853807:FKZ853807 FUI853807:FUV853807 GEE853807:GER853807 GOA853807:GON853807 GXW853807:GYJ853807 HHS853807:HIF853807 HRO853807:HSB853807 IBK853807:IBX853807 ILG853807:ILT853807 IVC853807:IVP853807 JEY853807:JFL853807 JOU853807:JPH853807 JYQ853807:JZD853807 KIM853807:KIZ853807 KSI853807:KSV853807 LCE853807:LCR853807 LMA853807:LMN853807 LVW853807:LWJ853807 MFS853807:MGF853807 MPO853807:MQB853807 MZK853807:MZX853807 NJG853807:NJT853807 NTC853807:NTP853807 OCY853807:ODL853807 OMU853807:ONH853807 OWQ853807:OXD853807 PGM853807:PGZ853807 PQI853807:PQV853807 QAE853807:QAR853807 QKA853807:QKN853807 QTW853807:QUJ853807 RDS853807:REF853807 RNO853807:ROB853807 RXK853807:RXX853807 SHG853807:SHT853807 SRC853807:SRP853807 TAY853807:TBL853807 TKU853807:TLH853807 TUQ853807:TVD853807 UEM853807:UEZ853807 UOI853807:UOV853807 UYE853807:UYR853807 VIA853807:VIN853807 VRW853807:VSJ853807 WBS853807:WCF853807 WLO853807:WMB853807 WVK853807:WVX853807 C919343:P919343 IY919343:JL919343 SU919343:TH919343 ACQ919343:ADD919343 AMM919343:AMZ919343 AWI919343:AWV919343 BGE919343:BGR919343 BQA919343:BQN919343 BZW919343:CAJ919343 CJS919343:CKF919343 CTO919343:CUB919343 DDK919343:DDX919343 DNG919343:DNT919343 DXC919343:DXP919343 EGY919343:EHL919343 EQU919343:ERH919343 FAQ919343:FBD919343 FKM919343:FKZ919343 FUI919343:FUV919343 GEE919343:GER919343 GOA919343:GON919343 GXW919343:GYJ919343 HHS919343:HIF919343 HRO919343:HSB919343 IBK919343:IBX919343 ILG919343:ILT919343 IVC919343:IVP919343 JEY919343:JFL919343 JOU919343:JPH919343 JYQ919343:JZD919343 KIM919343:KIZ919343 KSI919343:KSV919343 LCE919343:LCR919343 LMA919343:LMN919343 LVW919343:LWJ919343 MFS919343:MGF919343 MPO919343:MQB919343 MZK919343:MZX919343 NJG919343:NJT919343 NTC919343:NTP919343 OCY919343:ODL919343 OMU919343:ONH919343 OWQ919343:OXD919343 PGM919343:PGZ919343 PQI919343:PQV919343 QAE919343:QAR919343 QKA919343:QKN919343 QTW919343:QUJ919343 RDS919343:REF919343 RNO919343:ROB919343 RXK919343:RXX919343 SHG919343:SHT919343 SRC919343:SRP919343 TAY919343:TBL919343 TKU919343:TLH919343 TUQ919343:TVD919343 UEM919343:UEZ919343 UOI919343:UOV919343 UYE919343:UYR919343 VIA919343:VIN919343 VRW919343:VSJ919343 WBS919343:WCF919343 WLO919343:WMB919343 WVK919343:WVX919343 C984879:P984879 IY984879:JL984879 SU984879:TH984879 ACQ984879:ADD984879 AMM984879:AMZ984879 AWI984879:AWV984879 BGE984879:BGR984879 BQA984879:BQN984879 BZW984879:CAJ984879 CJS984879:CKF984879 CTO984879:CUB984879 DDK984879:DDX984879 DNG984879:DNT984879 DXC984879:DXP984879 EGY984879:EHL984879 EQU984879:ERH984879 FAQ984879:FBD984879 FKM984879:FKZ984879 FUI984879:FUV984879 GEE984879:GER984879 GOA984879:GON984879 GXW984879:GYJ984879 HHS984879:HIF984879 HRO984879:HSB984879 IBK984879:IBX984879 ILG984879:ILT984879 IVC984879:IVP984879 JEY984879:JFL984879 JOU984879:JPH984879 JYQ984879:JZD984879 KIM984879:KIZ984879 KSI984879:KSV984879 LCE984879:LCR984879 LMA984879:LMN984879 LVW984879:LWJ984879 MFS984879:MGF984879 MPO984879:MQB984879 MZK984879:MZX984879 NJG984879:NJT984879 NTC984879:NTP984879 OCY984879:ODL984879 OMU984879:ONH984879 OWQ984879:OXD984879 PGM984879:PGZ984879 PQI984879:PQV984879 QAE984879:QAR984879 QKA984879:QKN984879 QTW984879:QUJ984879 RDS984879:REF984879 RNO984879:ROB984879 RXK984879:RXX984879 SHG984879:SHT984879 SRC984879:SRP984879 TAY984879:TBL984879 TKU984879:TLH984879 TUQ984879:TVD984879 UEM984879:UEZ984879 UOI984879:UOV984879 UYE984879:UYR984879 VIA984879:VIN984879 VRW984879:VSJ984879 WBS984879:WCF984879 WLO984879:WMB984879 WVK984879:WVX984879 C1711:P1711 IY1711:JL1711 SU1711:TH1711 ACQ1711:ADD1711 AMM1711:AMZ1711 AWI1711:AWV1711 BGE1711:BGR1711 BQA1711:BQN1711 BZW1711:CAJ1711 CJS1711:CKF1711 CTO1711:CUB1711 DDK1711:DDX1711 DNG1711:DNT1711 DXC1711:DXP1711 EGY1711:EHL1711 EQU1711:ERH1711 FAQ1711:FBD1711 FKM1711:FKZ1711 FUI1711:FUV1711 GEE1711:GER1711 GOA1711:GON1711 GXW1711:GYJ1711 HHS1711:HIF1711 HRO1711:HSB1711 IBK1711:IBX1711 ILG1711:ILT1711 IVC1711:IVP1711 JEY1711:JFL1711 JOU1711:JPH1711 JYQ1711:JZD1711 KIM1711:KIZ1711 KSI1711:KSV1711 LCE1711:LCR1711 LMA1711:LMN1711 LVW1711:LWJ1711 MFS1711:MGF1711 MPO1711:MQB1711 MZK1711:MZX1711 NJG1711:NJT1711 NTC1711:NTP1711 OCY1711:ODL1711 OMU1711:ONH1711 OWQ1711:OXD1711 PGM1711:PGZ1711 PQI1711:PQV1711 QAE1711:QAR1711 QKA1711:QKN1711 QTW1711:QUJ1711 RDS1711:REF1711 RNO1711:ROB1711 RXK1711:RXX1711 SHG1711:SHT1711 SRC1711:SRP1711 TAY1711:TBL1711 TKU1711:TLH1711 TUQ1711:TVD1711 UEM1711:UEZ1711 UOI1711:UOV1711 UYE1711:UYR1711 VIA1711:VIN1711 VRW1711:VSJ1711 WBS1711:WCF1711 WLO1711:WMB1711 WVK1711:WVX1711 C67247:P67247 IY67247:JL67247 SU67247:TH67247 ACQ67247:ADD67247 AMM67247:AMZ67247 AWI67247:AWV67247 BGE67247:BGR67247 BQA67247:BQN67247 BZW67247:CAJ67247 CJS67247:CKF67247 CTO67247:CUB67247 DDK67247:DDX67247 DNG67247:DNT67247 DXC67247:DXP67247 EGY67247:EHL67247 EQU67247:ERH67247 FAQ67247:FBD67247 FKM67247:FKZ67247 FUI67247:FUV67247 GEE67247:GER67247 GOA67247:GON67247 GXW67247:GYJ67247 HHS67247:HIF67247 HRO67247:HSB67247 IBK67247:IBX67247 ILG67247:ILT67247 IVC67247:IVP67247 JEY67247:JFL67247 JOU67247:JPH67247 JYQ67247:JZD67247 KIM67247:KIZ67247 KSI67247:KSV67247 LCE67247:LCR67247 LMA67247:LMN67247 LVW67247:LWJ67247 MFS67247:MGF67247 MPO67247:MQB67247 MZK67247:MZX67247 NJG67247:NJT67247 NTC67247:NTP67247 OCY67247:ODL67247 OMU67247:ONH67247 OWQ67247:OXD67247 PGM67247:PGZ67247 PQI67247:PQV67247 QAE67247:QAR67247 QKA67247:QKN67247 QTW67247:QUJ67247 RDS67247:REF67247 RNO67247:ROB67247 RXK67247:RXX67247 SHG67247:SHT67247 SRC67247:SRP67247 TAY67247:TBL67247 TKU67247:TLH67247 TUQ67247:TVD67247 UEM67247:UEZ67247 UOI67247:UOV67247 UYE67247:UYR67247 VIA67247:VIN67247 VRW67247:VSJ67247 WBS67247:WCF67247 WLO67247:WMB67247 WVK67247:WVX67247 C132783:P132783 IY132783:JL132783 SU132783:TH132783 ACQ132783:ADD132783 AMM132783:AMZ132783 AWI132783:AWV132783 BGE132783:BGR132783 BQA132783:BQN132783 BZW132783:CAJ132783 CJS132783:CKF132783 CTO132783:CUB132783 DDK132783:DDX132783 DNG132783:DNT132783 DXC132783:DXP132783 EGY132783:EHL132783 EQU132783:ERH132783 FAQ132783:FBD132783 FKM132783:FKZ132783 FUI132783:FUV132783 GEE132783:GER132783 GOA132783:GON132783 GXW132783:GYJ132783 HHS132783:HIF132783 HRO132783:HSB132783 IBK132783:IBX132783 ILG132783:ILT132783 IVC132783:IVP132783 JEY132783:JFL132783 JOU132783:JPH132783 JYQ132783:JZD132783 KIM132783:KIZ132783 KSI132783:KSV132783 LCE132783:LCR132783 LMA132783:LMN132783 LVW132783:LWJ132783 MFS132783:MGF132783 MPO132783:MQB132783 MZK132783:MZX132783 NJG132783:NJT132783 NTC132783:NTP132783 OCY132783:ODL132783 OMU132783:ONH132783 OWQ132783:OXD132783 PGM132783:PGZ132783 PQI132783:PQV132783 QAE132783:QAR132783 QKA132783:QKN132783 QTW132783:QUJ132783 RDS132783:REF132783 RNO132783:ROB132783 RXK132783:RXX132783 SHG132783:SHT132783 SRC132783:SRP132783 TAY132783:TBL132783 TKU132783:TLH132783 TUQ132783:TVD132783 UEM132783:UEZ132783 UOI132783:UOV132783 UYE132783:UYR132783 VIA132783:VIN132783 VRW132783:VSJ132783 WBS132783:WCF132783 WLO132783:WMB132783 WVK132783:WVX132783 C198319:P198319 IY198319:JL198319 SU198319:TH198319 ACQ198319:ADD198319 AMM198319:AMZ198319 AWI198319:AWV198319 BGE198319:BGR198319 BQA198319:BQN198319 BZW198319:CAJ198319 CJS198319:CKF198319 CTO198319:CUB198319 DDK198319:DDX198319 DNG198319:DNT198319 DXC198319:DXP198319 EGY198319:EHL198319 EQU198319:ERH198319 FAQ198319:FBD198319 FKM198319:FKZ198319 FUI198319:FUV198319 GEE198319:GER198319 GOA198319:GON198319 GXW198319:GYJ198319 HHS198319:HIF198319 HRO198319:HSB198319 IBK198319:IBX198319 ILG198319:ILT198319 IVC198319:IVP198319 JEY198319:JFL198319 JOU198319:JPH198319 JYQ198319:JZD198319 KIM198319:KIZ198319 KSI198319:KSV198319 LCE198319:LCR198319 LMA198319:LMN198319 LVW198319:LWJ198319 MFS198319:MGF198319 MPO198319:MQB198319 MZK198319:MZX198319 NJG198319:NJT198319 NTC198319:NTP198319 OCY198319:ODL198319 OMU198319:ONH198319 OWQ198319:OXD198319 PGM198319:PGZ198319 PQI198319:PQV198319 QAE198319:QAR198319 QKA198319:QKN198319 QTW198319:QUJ198319 RDS198319:REF198319 RNO198319:ROB198319 RXK198319:RXX198319 SHG198319:SHT198319 SRC198319:SRP198319 TAY198319:TBL198319 TKU198319:TLH198319 TUQ198319:TVD198319 UEM198319:UEZ198319 UOI198319:UOV198319 UYE198319:UYR198319 VIA198319:VIN198319 VRW198319:VSJ198319 WBS198319:WCF198319 WLO198319:WMB198319 WVK198319:WVX198319 C263855:P263855 IY263855:JL263855 SU263855:TH263855 ACQ263855:ADD263855 AMM263855:AMZ263855 AWI263855:AWV263855 BGE263855:BGR263855 BQA263855:BQN263855 BZW263855:CAJ263855 CJS263855:CKF263855 CTO263855:CUB263855 DDK263855:DDX263855 DNG263855:DNT263855 DXC263855:DXP263855 EGY263855:EHL263855 EQU263855:ERH263855 FAQ263855:FBD263855 FKM263855:FKZ263855 FUI263855:FUV263855 GEE263855:GER263855 GOA263855:GON263855 GXW263855:GYJ263855 HHS263855:HIF263855 HRO263855:HSB263855 IBK263855:IBX263855 ILG263855:ILT263855 IVC263855:IVP263855 JEY263855:JFL263855 JOU263855:JPH263855 JYQ263855:JZD263855 KIM263855:KIZ263855 KSI263855:KSV263855 LCE263855:LCR263855 LMA263855:LMN263855 LVW263855:LWJ263855 MFS263855:MGF263855 MPO263855:MQB263855 MZK263855:MZX263855 NJG263855:NJT263855 NTC263855:NTP263855 OCY263855:ODL263855 OMU263855:ONH263855 OWQ263855:OXD263855 PGM263855:PGZ263855 PQI263855:PQV263855 QAE263855:QAR263855 QKA263855:QKN263855 QTW263855:QUJ263855 RDS263855:REF263855 RNO263855:ROB263855 RXK263855:RXX263855 SHG263855:SHT263855 SRC263855:SRP263855 TAY263855:TBL263855 TKU263855:TLH263855 TUQ263855:TVD263855 UEM263855:UEZ263855 UOI263855:UOV263855 UYE263855:UYR263855 VIA263855:VIN263855 VRW263855:VSJ263855 WBS263855:WCF263855 WLO263855:WMB263855 WVK263855:WVX263855 C329391:P329391 IY329391:JL329391 SU329391:TH329391 ACQ329391:ADD329391 AMM329391:AMZ329391 AWI329391:AWV329391 BGE329391:BGR329391 BQA329391:BQN329391 BZW329391:CAJ329391 CJS329391:CKF329391 CTO329391:CUB329391 DDK329391:DDX329391 DNG329391:DNT329391 DXC329391:DXP329391 EGY329391:EHL329391 EQU329391:ERH329391 FAQ329391:FBD329391 FKM329391:FKZ329391 FUI329391:FUV329391 GEE329391:GER329391 GOA329391:GON329391 GXW329391:GYJ329391 HHS329391:HIF329391 HRO329391:HSB329391 IBK329391:IBX329391 ILG329391:ILT329391 IVC329391:IVP329391 JEY329391:JFL329391 JOU329391:JPH329391 JYQ329391:JZD329391 KIM329391:KIZ329391 KSI329391:KSV329391 LCE329391:LCR329391 LMA329391:LMN329391 LVW329391:LWJ329391 MFS329391:MGF329391 MPO329391:MQB329391 MZK329391:MZX329391 NJG329391:NJT329391 NTC329391:NTP329391 OCY329391:ODL329391 OMU329391:ONH329391 OWQ329391:OXD329391 PGM329391:PGZ329391 PQI329391:PQV329391 QAE329391:QAR329391 QKA329391:QKN329391 QTW329391:QUJ329391 RDS329391:REF329391 RNO329391:ROB329391 RXK329391:RXX329391 SHG329391:SHT329391 SRC329391:SRP329391 TAY329391:TBL329391 TKU329391:TLH329391 TUQ329391:TVD329391 UEM329391:UEZ329391 UOI329391:UOV329391 UYE329391:UYR329391 VIA329391:VIN329391 VRW329391:VSJ329391 WBS329391:WCF329391 WLO329391:WMB329391 WVK329391:WVX329391 C394927:P394927 IY394927:JL394927 SU394927:TH394927 ACQ394927:ADD394927 AMM394927:AMZ394927 AWI394927:AWV394927 BGE394927:BGR394927 BQA394927:BQN394927 BZW394927:CAJ394927 CJS394927:CKF394927 CTO394927:CUB394927 DDK394927:DDX394927 DNG394927:DNT394927 DXC394927:DXP394927 EGY394927:EHL394927 EQU394927:ERH394927 FAQ394927:FBD394927 FKM394927:FKZ394927 FUI394927:FUV394927 GEE394927:GER394927 GOA394927:GON394927 GXW394927:GYJ394927 HHS394927:HIF394927 HRO394927:HSB394927 IBK394927:IBX394927 ILG394927:ILT394927 IVC394927:IVP394927 JEY394927:JFL394927 JOU394927:JPH394927 JYQ394927:JZD394927 KIM394927:KIZ394927 KSI394927:KSV394927 LCE394927:LCR394927 LMA394927:LMN394927 LVW394927:LWJ394927 MFS394927:MGF394927 MPO394927:MQB394927 MZK394927:MZX394927 NJG394927:NJT394927 NTC394927:NTP394927 OCY394927:ODL394927 OMU394927:ONH394927 OWQ394927:OXD394927 PGM394927:PGZ394927 PQI394927:PQV394927 QAE394927:QAR394927 QKA394927:QKN394927 QTW394927:QUJ394927 RDS394927:REF394927 RNO394927:ROB394927 RXK394927:RXX394927 SHG394927:SHT394927 SRC394927:SRP394927 TAY394927:TBL394927 TKU394927:TLH394927 TUQ394927:TVD394927 UEM394927:UEZ394927 UOI394927:UOV394927 UYE394927:UYR394927 VIA394927:VIN394927 VRW394927:VSJ394927 WBS394927:WCF394927 WLO394927:WMB394927 WVK394927:WVX394927 C460463:P460463 IY460463:JL460463 SU460463:TH460463 ACQ460463:ADD460463 AMM460463:AMZ460463 AWI460463:AWV460463 BGE460463:BGR460463 BQA460463:BQN460463 BZW460463:CAJ460463 CJS460463:CKF460463 CTO460463:CUB460463 DDK460463:DDX460463 DNG460463:DNT460463 DXC460463:DXP460463 EGY460463:EHL460463 EQU460463:ERH460463 FAQ460463:FBD460463 FKM460463:FKZ460463 FUI460463:FUV460463 GEE460463:GER460463 GOA460463:GON460463 GXW460463:GYJ460463 HHS460463:HIF460463 HRO460463:HSB460463 IBK460463:IBX460463 ILG460463:ILT460463 IVC460463:IVP460463 JEY460463:JFL460463 JOU460463:JPH460463 JYQ460463:JZD460463 KIM460463:KIZ460463 KSI460463:KSV460463 LCE460463:LCR460463 LMA460463:LMN460463 LVW460463:LWJ460463 MFS460463:MGF460463 MPO460463:MQB460463 MZK460463:MZX460463 NJG460463:NJT460463 NTC460463:NTP460463 OCY460463:ODL460463 OMU460463:ONH460463 OWQ460463:OXD460463 PGM460463:PGZ460463 PQI460463:PQV460463 QAE460463:QAR460463 QKA460463:QKN460463 QTW460463:QUJ460463 RDS460463:REF460463 RNO460463:ROB460463 RXK460463:RXX460463 SHG460463:SHT460463 SRC460463:SRP460463 TAY460463:TBL460463 TKU460463:TLH460463 TUQ460463:TVD460463 UEM460463:UEZ460463 UOI460463:UOV460463 UYE460463:UYR460463 VIA460463:VIN460463 VRW460463:VSJ460463 WBS460463:WCF460463 WLO460463:WMB460463 WVK460463:WVX460463 C525999:P525999 IY525999:JL525999 SU525999:TH525999 ACQ525999:ADD525999 AMM525999:AMZ525999 AWI525999:AWV525999 BGE525999:BGR525999 BQA525999:BQN525999 BZW525999:CAJ525999 CJS525999:CKF525999 CTO525999:CUB525999 DDK525999:DDX525999 DNG525999:DNT525999 DXC525999:DXP525999 EGY525999:EHL525999 EQU525999:ERH525999 FAQ525999:FBD525999 FKM525999:FKZ525999 FUI525999:FUV525999 GEE525999:GER525999 GOA525999:GON525999 GXW525999:GYJ525999 HHS525999:HIF525999 HRO525999:HSB525999 IBK525999:IBX525999 ILG525999:ILT525999 IVC525999:IVP525999 JEY525999:JFL525999 JOU525999:JPH525999 JYQ525999:JZD525999 KIM525999:KIZ525999 KSI525999:KSV525999 LCE525999:LCR525999 LMA525999:LMN525999 LVW525999:LWJ525999 MFS525999:MGF525999 MPO525999:MQB525999 MZK525999:MZX525999 NJG525999:NJT525999 NTC525999:NTP525999 OCY525999:ODL525999 OMU525999:ONH525999 OWQ525999:OXD525999 PGM525999:PGZ525999 PQI525999:PQV525999 QAE525999:QAR525999 QKA525999:QKN525999 QTW525999:QUJ525999 RDS525999:REF525999 RNO525999:ROB525999 RXK525999:RXX525999 SHG525999:SHT525999 SRC525999:SRP525999 TAY525999:TBL525999 TKU525999:TLH525999 TUQ525999:TVD525999 UEM525999:UEZ525999 UOI525999:UOV525999 UYE525999:UYR525999 VIA525999:VIN525999 VRW525999:VSJ525999 WBS525999:WCF525999 WLO525999:WMB525999 WVK525999:WVX525999 C591535:P591535 IY591535:JL591535 SU591535:TH591535 ACQ591535:ADD591535 AMM591535:AMZ591535 AWI591535:AWV591535 BGE591535:BGR591535 BQA591535:BQN591535 BZW591535:CAJ591535 CJS591535:CKF591535 CTO591535:CUB591535 DDK591535:DDX591535 DNG591535:DNT591535 DXC591535:DXP591535 EGY591535:EHL591535 EQU591535:ERH591535 FAQ591535:FBD591535 FKM591535:FKZ591535 FUI591535:FUV591535 GEE591535:GER591535 GOA591535:GON591535 GXW591535:GYJ591535 HHS591535:HIF591535 HRO591535:HSB591535 IBK591535:IBX591535 ILG591535:ILT591535 IVC591535:IVP591535 JEY591535:JFL591535 JOU591535:JPH591535 JYQ591535:JZD591535 KIM591535:KIZ591535 KSI591535:KSV591535 LCE591535:LCR591535 LMA591535:LMN591535 LVW591535:LWJ591535 MFS591535:MGF591535 MPO591535:MQB591535 MZK591535:MZX591535 NJG591535:NJT591535 NTC591535:NTP591535 OCY591535:ODL591535 OMU591535:ONH591535 OWQ591535:OXD591535 PGM591535:PGZ591535 PQI591535:PQV591535 QAE591535:QAR591535 QKA591535:QKN591535 QTW591535:QUJ591535 RDS591535:REF591535 RNO591535:ROB591535 RXK591535:RXX591535 SHG591535:SHT591535 SRC591535:SRP591535 TAY591535:TBL591535 TKU591535:TLH591535 TUQ591535:TVD591535 UEM591535:UEZ591535 UOI591535:UOV591535 UYE591535:UYR591535 VIA591535:VIN591535 VRW591535:VSJ591535 WBS591535:WCF591535 WLO591535:WMB591535 WVK591535:WVX591535 C657071:P657071 IY657071:JL657071 SU657071:TH657071 ACQ657071:ADD657071 AMM657071:AMZ657071 AWI657071:AWV657071 BGE657071:BGR657071 BQA657071:BQN657071 BZW657071:CAJ657071 CJS657071:CKF657071 CTO657071:CUB657071 DDK657071:DDX657071 DNG657071:DNT657071 DXC657071:DXP657071 EGY657071:EHL657071 EQU657071:ERH657071 FAQ657071:FBD657071 FKM657071:FKZ657071 FUI657071:FUV657071 GEE657071:GER657071 GOA657071:GON657071 GXW657071:GYJ657071 HHS657071:HIF657071 HRO657071:HSB657071 IBK657071:IBX657071 ILG657071:ILT657071 IVC657071:IVP657071 JEY657071:JFL657071 JOU657071:JPH657071 JYQ657071:JZD657071 KIM657071:KIZ657071 KSI657071:KSV657071 LCE657071:LCR657071 LMA657071:LMN657071 LVW657071:LWJ657071 MFS657071:MGF657071 MPO657071:MQB657071 MZK657071:MZX657071 NJG657071:NJT657071 NTC657071:NTP657071 OCY657071:ODL657071 OMU657071:ONH657071 OWQ657071:OXD657071 PGM657071:PGZ657071 PQI657071:PQV657071 QAE657071:QAR657071 QKA657071:QKN657071 QTW657071:QUJ657071 RDS657071:REF657071 RNO657071:ROB657071 RXK657071:RXX657071 SHG657071:SHT657071 SRC657071:SRP657071 TAY657071:TBL657071 TKU657071:TLH657071 TUQ657071:TVD657071 UEM657071:UEZ657071 UOI657071:UOV657071 UYE657071:UYR657071 VIA657071:VIN657071 VRW657071:VSJ657071 WBS657071:WCF657071 WLO657071:WMB657071 WVK657071:WVX657071 C722607:P722607 IY722607:JL722607 SU722607:TH722607 ACQ722607:ADD722607 AMM722607:AMZ722607 AWI722607:AWV722607 BGE722607:BGR722607 BQA722607:BQN722607 BZW722607:CAJ722607 CJS722607:CKF722607 CTO722607:CUB722607 DDK722607:DDX722607 DNG722607:DNT722607 DXC722607:DXP722607 EGY722607:EHL722607 EQU722607:ERH722607 FAQ722607:FBD722607 FKM722607:FKZ722607 FUI722607:FUV722607 GEE722607:GER722607 GOA722607:GON722607 GXW722607:GYJ722607 HHS722607:HIF722607 HRO722607:HSB722607 IBK722607:IBX722607 ILG722607:ILT722607 IVC722607:IVP722607 JEY722607:JFL722607 JOU722607:JPH722607 JYQ722607:JZD722607 KIM722607:KIZ722607 KSI722607:KSV722607 LCE722607:LCR722607 LMA722607:LMN722607 LVW722607:LWJ722607 MFS722607:MGF722607 MPO722607:MQB722607 MZK722607:MZX722607 NJG722607:NJT722607 NTC722607:NTP722607 OCY722607:ODL722607 OMU722607:ONH722607 OWQ722607:OXD722607 PGM722607:PGZ722607 PQI722607:PQV722607 QAE722607:QAR722607 QKA722607:QKN722607 QTW722607:QUJ722607 RDS722607:REF722607 RNO722607:ROB722607 RXK722607:RXX722607 SHG722607:SHT722607 SRC722607:SRP722607 TAY722607:TBL722607 TKU722607:TLH722607 TUQ722607:TVD722607 UEM722607:UEZ722607 UOI722607:UOV722607 UYE722607:UYR722607 VIA722607:VIN722607 VRW722607:VSJ722607 WBS722607:WCF722607 WLO722607:WMB722607 WVK722607:WVX722607 C788143:P788143 IY788143:JL788143 SU788143:TH788143 ACQ788143:ADD788143 AMM788143:AMZ788143 AWI788143:AWV788143 BGE788143:BGR788143 BQA788143:BQN788143 BZW788143:CAJ788143 CJS788143:CKF788143 CTO788143:CUB788143 DDK788143:DDX788143 DNG788143:DNT788143 DXC788143:DXP788143 EGY788143:EHL788143 EQU788143:ERH788143 FAQ788143:FBD788143 FKM788143:FKZ788143 FUI788143:FUV788143 GEE788143:GER788143 GOA788143:GON788143 GXW788143:GYJ788143 HHS788143:HIF788143 HRO788143:HSB788143 IBK788143:IBX788143 ILG788143:ILT788143 IVC788143:IVP788143 JEY788143:JFL788143 JOU788143:JPH788143 JYQ788143:JZD788143 KIM788143:KIZ788143 KSI788143:KSV788143 LCE788143:LCR788143 LMA788143:LMN788143 LVW788143:LWJ788143 MFS788143:MGF788143 MPO788143:MQB788143 MZK788143:MZX788143 NJG788143:NJT788143 NTC788143:NTP788143 OCY788143:ODL788143 OMU788143:ONH788143 OWQ788143:OXD788143 PGM788143:PGZ788143 PQI788143:PQV788143 QAE788143:QAR788143 QKA788143:QKN788143 QTW788143:QUJ788143 RDS788143:REF788143 RNO788143:ROB788143 RXK788143:RXX788143 SHG788143:SHT788143 SRC788143:SRP788143 TAY788143:TBL788143 TKU788143:TLH788143 TUQ788143:TVD788143 UEM788143:UEZ788143 UOI788143:UOV788143 UYE788143:UYR788143 VIA788143:VIN788143 VRW788143:VSJ788143 WBS788143:WCF788143 WLO788143:WMB788143 WVK788143:WVX788143 C853679:P853679 IY853679:JL853679 SU853679:TH853679 ACQ853679:ADD853679 AMM853679:AMZ853679 AWI853679:AWV853679 BGE853679:BGR853679 BQA853679:BQN853679 BZW853679:CAJ853679 CJS853679:CKF853679 CTO853679:CUB853679 DDK853679:DDX853679 DNG853679:DNT853679 DXC853679:DXP853679 EGY853679:EHL853679 EQU853679:ERH853679 FAQ853679:FBD853679 FKM853679:FKZ853679 FUI853679:FUV853679 GEE853679:GER853679 GOA853679:GON853679 GXW853679:GYJ853679 HHS853679:HIF853679 HRO853679:HSB853679 IBK853679:IBX853679 ILG853679:ILT853679 IVC853679:IVP853679 JEY853679:JFL853679 JOU853679:JPH853679 JYQ853679:JZD853679 KIM853679:KIZ853679 KSI853679:KSV853679 LCE853679:LCR853679 LMA853679:LMN853679 LVW853679:LWJ853679 MFS853679:MGF853679 MPO853679:MQB853679 MZK853679:MZX853679 NJG853679:NJT853679 NTC853679:NTP853679 OCY853679:ODL853679 OMU853679:ONH853679 OWQ853679:OXD853679 PGM853679:PGZ853679 PQI853679:PQV853679 QAE853679:QAR853679 QKA853679:QKN853679 QTW853679:QUJ853679 RDS853679:REF853679 RNO853679:ROB853679 RXK853679:RXX853679 SHG853679:SHT853679 SRC853679:SRP853679 TAY853679:TBL853679 TKU853679:TLH853679 TUQ853679:TVD853679 UEM853679:UEZ853679 UOI853679:UOV853679 UYE853679:UYR853679 VIA853679:VIN853679 VRW853679:VSJ853679 WBS853679:WCF853679 WLO853679:WMB853679 WVK853679:WVX853679 C919215:P919215 IY919215:JL919215 SU919215:TH919215 ACQ919215:ADD919215 AMM919215:AMZ919215 AWI919215:AWV919215 BGE919215:BGR919215 BQA919215:BQN919215 BZW919215:CAJ919215 CJS919215:CKF919215 CTO919215:CUB919215 DDK919215:DDX919215 DNG919215:DNT919215 DXC919215:DXP919215 EGY919215:EHL919215 EQU919215:ERH919215 FAQ919215:FBD919215 FKM919215:FKZ919215 FUI919215:FUV919215 GEE919215:GER919215 GOA919215:GON919215 GXW919215:GYJ919215 HHS919215:HIF919215 HRO919215:HSB919215 IBK919215:IBX919215 ILG919215:ILT919215 IVC919215:IVP919215 JEY919215:JFL919215 JOU919215:JPH919215 JYQ919215:JZD919215 KIM919215:KIZ919215 KSI919215:KSV919215 LCE919215:LCR919215 LMA919215:LMN919215 LVW919215:LWJ919215 MFS919215:MGF919215 MPO919215:MQB919215 MZK919215:MZX919215 NJG919215:NJT919215 NTC919215:NTP919215 OCY919215:ODL919215 OMU919215:ONH919215 OWQ919215:OXD919215 PGM919215:PGZ919215 PQI919215:PQV919215 QAE919215:QAR919215 QKA919215:QKN919215 QTW919215:QUJ919215 RDS919215:REF919215 RNO919215:ROB919215 RXK919215:RXX919215 SHG919215:SHT919215 SRC919215:SRP919215 TAY919215:TBL919215 TKU919215:TLH919215 TUQ919215:TVD919215 UEM919215:UEZ919215 UOI919215:UOV919215 UYE919215:UYR919215 VIA919215:VIN919215 VRW919215:VSJ919215 WBS919215:WCF919215 WLO919215:WMB919215 WVK919215:WVX919215 C984751:P984751 IY984751:JL984751 SU984751:TH984751 ACQ984751:ADD984751 AMM984751:AMZ984751 AWI984751:AWV984751 BGE984751:BGR984751 BQA984751:BQN984751 BZW984751:CAJ984751 CJS984751:CKF984751 CTO984751:CUB984751 DDK984751:DDX984751 DNG984751:DNT984751 DXC984751:DXP984751 EGY984751:EHL984751 EQU984751:ERH984751 FAQ984751:FBD984751 FKM984751:FKZ984751 FUI984751:FUV984751 GEE984751:GER984751 GOA984751:GON984751 GXW984751:GYJ984751 HHS984751:HIF984751 HRO984751:HSB984751 IBK984751:IBX984751 ILG984751:ILT984751 IVC984751:IVP984751 JEY984751:JFL984751 JOU984751:JPH984751 JYQ984751:JZD984751 KIM984751:KIZ984751 KSI984751:KSV984751 LCE984751:LCR984751 LMA984751:LMN984751 LVW984751:LWJ984751 MFS984751:MGF984751 MPO984751:MQB984751 MZK984751:MZX984751 NJG984751:NJT984751 NTC984751:NTP984751 OCY984751:ODL984751 OMU984751:ONH984751 OWQ984751:OXD984751 PGM984751:PGZ984751 PQI984751:PQV984751 QAE984751:QAR984751 QKA984751:QKN984751 QTW984751:QUJ984751 RDS984751:REF984751 RNO984751:ROB984751 RXK984751:RXX984751 SHG984751:SHT984751 SRC984751:SRP984751 TAY984751:TBL984751 TKU984751:TLH984751 TUQ984751:TVD984751 UEM984751:UEZ984751 UOI984751:UOV984751 UYE984751:UYR984751 VIA984751:VIN984751 VRW984751:VSJ984751 WBS984751:WCF984751 WLO984751:WMB984751 WVK984751:WVX984751" xr:uid="{00000000-0002-0000-0A00-000007000000}">
      <formula1>$X$33:$X$45</formula1>
    </dataValidation>
    <dataValidation type="list" allowBlank="1" showInputMessage="1" showErrorMessage="1" sqref="F1694:G1694 JB1694:JC1694 SX1694:SY1694 ACT1694:ACU1694 AMP1694:AMQ1694 AWL1694:AWM1694 BGH1694:BGI1694 BQD1694:BQE1694 BZZ1694:CAA1694 CJV1694:CJW1694 CTR1694:CTS1694 DDN1694:DDO1694 DNJ1694:DNK1694 DXF1694:DXG1694 EHB1694:EHC1694 EQX1694:EQY1694 FAT1694:FAU1694 FKP1694:FKQ1694 FUL1694:FUM1694 GEH1694:GEI1694 GOD1694:GOE1694 GXZ1694:GYA1694 HHV1694:HHW1694 HRR1694:HRS1694 IBN1694:IBO1694 ILJ1694:ILK1694 IVF1694:IVG1694 JFB1694:JFC1694 JOX1694:JOY1694 JYT1694:JYU1694 KIP1694:KIQ1694 KSL1694:KSM1694 LCH1694:LCI1694 LMD1694:LME1694 LVZ1694:LWA1694 MFV1694:MFW1694 MPR1694:MPS1694 MZN1694:MZO1694 NJJ1694:NJK1694 NTF1694:NTG1694 ODB1694:ODC1694 OMX1694:OMY1694 OWT1694:OWU1694 PGP1694:PGQ1694 PQL1694:PQM1694 QAH1694:QAI1694 QKD1694:QKE1694 QTZ1694:QUA1694 RDV1694:RDW1694 RNR1694:RNS1694 RXN1694:RXO1694 SHJ1694:SHK1694 SRF1694:SRG1694 TBB1694:TBC1694 TKX1694:TKY1694 TUT1694:TUU1694 UEP1694:UEQ1694 UOL1694:UOM1694 UYH1694:UYI1694 VID1694:VIE1694 VRZ1694:VSA1694 WBV1694:WBW1694 WLR1694:WLS1694 WVN1694:WVO1694 F67230:G67230 JB67230:JC67230 SX67230:SY67230 ACT67230:ACU67230 AMP67230:AMQ67230 AWL67230:AWM67230 BGH67230:BGI67230 BQD67230:BQE67230 BZZ67230:CAA67230 CJV67230:CJW67230 CTR67230:CTS67230 DDN67230:DDO67230 DNJ67230:DNK67230 DXF67230:DXG67230 EHB67230:EHC67230 EQX67230:EQY67230 FAT67230:FAU67230 FKP67230:FKQ67230 FUL67230:FUM67230 GEH67230:GEI67230 GOD67230:GOE67230 GXZ67230:GYA67230 HHV67230:HHW67230 HRR67230:HRS67230 IBN67230:IBO67230 ILJ67230:ILK67230 IVF67230:IVG67230 JFB67230:JFC67230 JOX67230:JOY67230 JYT67230:JYU67230 KIP67230:KIQ67230 KSL67230:KSM67230 LCH67230:LCI67230 LMD67230:LME67230 LVZ67230:LWA67230 MFV67230:MFW67230 MPR67230:MPS67230 MZN67230:MZO67230 NJJ67230:NJK67230 NTF67230:NTG67230 ODB67230:ODC67230 OMX67230:OMY67230 OWT67230:OWU67230 PGP67230:PGQ67230 PQL67230:PQM67230 QAH67230:QAI67230 QKD67230:QKE67230 QTZ67230:QUA67230 RDV67230:RDW67230 RNR67230:RNS67230 RXN67230:RXO67230 SHJ67230:SHK67230 SRF67230:SRG67230 TBB67230:TBC67230 TKX67230:TKY67230 TUT67230:TUU67230 UEP67230:UEQ67230 UOL67230:UOM67230 UYH67230:UYI67230 VID67230:VIE67230 VRZ67230:VSA67230 WBV67230:WBW67230 WLR67230:WLS67230 WVN67230:WVO67230 F132766:G132766 JB132766:JC132766 SX132766:SY132766 ACT132766:ACU132766 AMP132766:AMQ132766 AWL132766:AWM132766 BGH132766:BGI132766 BQD132766:BQE132766 BZZ132766:CAA132766 CJV132766:CJW132766 CTR132766:CTS132766 DDN132766:DDO132766 DNJ132766:DNK132766 DXF132766:DXG132766 EHB132766:EHC132766 EQX132766:EQY132766 FAT132766:FAU132766 FKP132766:FKQ132766 FUL132766:FUM132766 GEH132766:GEI132766 GOD132766:GOE132766 GXZ132766:GYA132766 HHV132766:HHW132766 HRR132766:HRS132766 IBN132766:IBO132766 ILJ132766:ILK132766 IVF132766:IVG132766 JFB132766:JFC132766 JOX132766:JOY132766 JYT132766:JYU132766 KIP132766:KIQ132766 KSL132766:KSM132766 LCH132766:LCI132766 LMD132766:LME132766 LVZ132766:LWA132766 MFV132766:MFW132766 MPR132766:MPS132766 MZN132766:MZO132766 NJJ132766:NJK132766 NTF132766:NTG132766 ODB132766:ODC132766 OMX132766:OMY132766 OWT132766:OWU132766 PGP132766:PGQ132766 PQL132766:PQM132766 QAH132766:QAI132766 QKD132766:QKE132766 QTZ132766:QUA132766 RDV132766:RDW132766 RNR132766:RNS132766 RXN132766:RXO132766 SHJ132766:SHK132766 SRF132766:SRG132766 TBB132766:TBC132766 TKX132766:TKY132766 TUT132766:TUU132766 UEP132766:UEQ132766 UOL132766:UOM132766 UYH132766:UYI132766 VID132766:VIE132766 VRZ132766:VSA132766 WBV132766:WBW132766 WLR132766:WLS132766 WVN132766:WVO132766 F198302:G198302 JB198302:JC198302 SX198302:SY198302 ACT198302:ACU198302 AMP198302:AMQ198302 AWL198302:AWM198302 BGH198302:BGI198302 BQD198302:BQE198302 BZZ198302:CAA198302 CJV198302:CJW198302 CTR198302:CTS198302 DDN198302:DDO198302 DNJ198302:DNK198302 DXF198302:DXG198302 EHB198302:EHC198302 EQX198302:EQY198302 FAT198302:FAU198302 FKP198302:FKQ198302 FUL198302:FUM198302 GEH198302:GEI198302 GOD198302:GOE198302 GXZ198302:GYA198302 HHV198302:HHW198302 HRR198302:HRS198302 IBN198302:IBO198302 ILJ198302:ILK198302 IVF198302:IVG198302 JFB198302:JFC198302 JOX198302:JOY198302 JYT198302:JYU198302 KIP198302:KIQ198302 KSL198302:KSM198302 LCH198302:LCI198302 LMD198302:LME198302 LVZ198302:LWA198302 MFV198302:MFW198302 MPR198302:MPS198302 MZN198302:MZO198302 NJJ198302:NJK198302 NTF198302:NTG198302 ODB198302:ODC198302 OMX198302:OMY198302 OWT198302:OWU198302 PGP198302:PGQ198302 PQL198302:PQM198302 QAH198302:QAI198302 QKD198302:QKE198302 QTZ198302:QUA198302 RDV198302:RDW198302 RNR198302:RNS198302 RXN198302:RXO198302 SHJ198302:SHK198302 SRF198302:SRG198302 TBB198302:TBC198302 TKX198302:TKY198302 TUT198302:TUU198302 UEP198302:UEQ198302 UOL198302:UOM198302 UYH198302:UYI198302 VID198302:VIE198302 VRZ198302:VSA198302 WBV198302:WBW198302 WLR198302:WLS198302 WVN198302:WVO198302 F263838:G263838 JB263838:JC263838 SX263838:SY263838 ACT263838:ACU263838 AMP263838:AMQ263838 AWL263838:AWM263838 BGH263838:BGI263838 BQD263838:BQE263838 BZZ263838:CAA263838 CJV263838:CJW263838 CTR263838:CTS263838 DDN263838:DDO263838 DNJ263838:DNK263838 DXF263838:DXG263838 EHB263838:EHC263838 EQX263838:EQY263838 FAT263838:FAU263838 FKP263838:FKQ263838 FUL263838:FUM263838 GEH263838:GEI263838 GOD263838:GOE263838 GXZ263838:GYA263838 HHV263838:HHW263838 HRR263838:HRS263838 IBN263838:IBO263838 ILJ263838:ILK263838 IVF263838:IVG263838 JFB263838:JFC263838 JOX263838:JOY263838 JYT263838:JYU263838 KIP263838:KIQ263838 KSL263838:KSM263838 LCH263838:LCI263838 LMD263838:LME263838 LVZ263838:LWA263838 MFV263838:MFW263838 MPR263838:MPS263838 MZN263838:MZO263838 NJJ263838:NJK263838 NTF263838:NTG263838 ODB263838:ODC263838 OMX263838:OMY263838 OWT263838:OWU263838 PGP263838:PGQ263838 PQL263838:PQM263838 QAH263838:QAI263838 QKD263838:QKE263838 QTZ263838:QUA263838 RDV263838:RDW263838 RNR263838:RNS263838 RXN263838:RXO263838 SHJ263838:SHK263838 SRF263838:SRG263838 TBB263838:TBC263838 TKX263838:TKY263838 TUT263838:TUU263838 UEP263838:UEQ263838 UOL263838:UOM263838 UYH263838:UYI263838 VID263838:VIE263838 VRZ263838:VSA263838 WBV263838:WBW263838 WLR263838:WLS263838 WVN263838:WVO263838 F329374:G329374 JB329374:JC329374 SX329374:SY329374 ACT329374:ACU329374 AMP329374:AMQ329374 AWL329374:AWM329374 BGH329374:BGI329374 BQD329374:BQE329374 BZZ329374:CAA329374 CJV329374:CJW329374 CTR329374:CTS329374 DDN329374:DDO329374 DNJ329374:DNK329374 DXF329374:DXG329374 EHB329374:EHC329374 EQX329374:EQY329374 FAT329374:FAU329374 FKP329374:FKQ329374 FUL329374:FUM329374 GEH329374:GEI329374 GOD329374:GOE329374 GXZ329374:GYA329374 HHV329374:HHW329374 HRR329374:HRS329374 IBN329374:IBO329374 ILJ329374:ILK329374 IVF329374:IVG329374 JFB329374:JFC329374 JOX329374:JOY329374 JYT329374:JYU329374 KIP329374:KIQ329374 KSL329374:KSM329374 LCH329374:LCI329374 LMD329374:LME329374 LVZ329374:LWA329374 MFV329374:MFW329374 MPR329374:MPS329374 MZN329374:MZO329374 NJJ329374:NJK329374 NTF329374:NTG329374 ODB329374:ODC329374 OMX329374:OMY329374 OWT329374:OWU329374 PGP329374:PGQ329374 PQL329374:PQM329374 QAH329374:QAI329374 QKD329374:QKE329374 QTZ329374:QUA329374 RDV329374:RDW329374 RNR329374:RNS329374 RXN329374:RXO329374 SHJ329374:SHK329374 SRF329374:SRG329374 TBB329374:TBC329374 TKX329374:TKY329374 TUT329374:TUU329374 UEP329374:UEQ329374 UOL329374:UOM329374 UYH329374:UYI329374 VID329374:VIE329374 VRZ329374:VSA329374 WBV329374:WBW329374 WLR329374:WLS329374 WVN329374:WVO329374 F394910:G394910 JB394910:JC394910 SX394910:SY394910 ACT394910:ACU394910 AMP394910:AMQ394910 AWL394910:AWM394910 BGH394910:BGI394910 BQD394910:BQE394910 BZZ394910:CAA394910 CJV394910:CJW394910 CTR394910:CTS394910 DDN394910:DDO394910 DNJ394910:DNK394910 DXF394910:DXG394910 EHB394910:EHC394910 EQX394910:EQY394910 FAT394910:FAU394910 FKP394910:FKQ394910 FUL394910:FUM394910 GEH394910:GEI394910 GOD394910:GOE394910 GXZ394910:GYA394910 HHV394910:HHW394910 HRR394910:HRS394910 IBN394910:IBO394910 ILJ394910:ILK394910 IVF394910:IVG394910 JFB394910:JFC394910 JOX394910:JOY394910 JYT394910:JYU394910 KIP394910:KIQ394910 KSL394910:KSM394910 LCH394910:LCI394910 LMD394910:LME394910 LVZ394910:LWA394910 MFV394910:MFW394910 MPR394910:MPS394910 MZN394910:MZO394910 NJJ394910:NJK394910 NTF394910:NTG394910 ODB394910:ODC394910 OMX394910:OMY394910 OWT394910:OWU394910 PGP394910:PGQ394910 PQL394910:PQM394910 QAH394910:QAI394910 QKD394910:QKE394910 QTZ394910:QUA394910 RDV394910:RDW394910 RNR394910:RNS394910 RXN394910:RXO394910 SHJ394910:SHK394910 SRF394910:SRG394910 TBB394910:TBC394910 TKX394910:TKY394910 TUT394910:TUU394910 UEP394910:UEQ394910 UOL394910:UOM394910 UYH394910:UYI394910 VID394910:VIE394910 VRZ394910:VSA394910 WBV394910:WBW394910 WLR394910:WLS394910 WVN394910:WVO394910 F460446:G460446 JB460446:JC460446 SX460446:SY460446 ACT460446:ACU460446 AMP460446:AMQ460446 AWL460446:AWM460446 BGH460446:BGI460446 BQD460446:BQE460446 BZZ460446:CAA460446 CJV460446:CJW460446 CTR460446:CTS460446 DDN460446:DDO460446 DNJ460446:DNK460446 DXF460446:DXG460446 EHB460446:EHC460446 EQX460446:EQY460446 FAT460446:FAU460446 FKP460446:FKQ460446 FUL460446:FUM460446 GEH460446:GEI460446 GOD460446:GOE460446 GXZ460446:GYA460446 HHV460446:HHW460446 HRR460446:HRS460446 IBN460446:IBO460446 ILJ460446:ILK460446 IVF460446:IVG460446 JFB460446:JFC460446 JOX460446:JOY460446 JYT460446:JYU460446 KIP460446:KIQ460446 KSL460446:KSM460446 LCH460446:LCI460446 LMD460446:LME460446 LVZ460446:LWA460446 MFV460446:MFW460446 MPR460446:MPS460446 MZN460446:MZO460446 NJJ460446:NJK460446 NTF460446:NTG460446 ODB460446:ODC460446 OMX460446:OMY460446 OWT460446:OWU460446 PGP460446:PGQ460446 PQL460446:PQM460446 QAH460446:QAI460446 QKD460446:QKE460446 QTZ460446:QUA460446 RDV460446:RDW460446 RNR460446:RNS460446 RXN460446:RXO460446 SHJ460446:SHK460446 SRF460446:SRG460446 TBB460446:TBC460446 TKX460446:TKY460446 TUT460446:TUU460446 UEP460446:UEQ460446 UOL460446:UOM460446 UYH460446:UYI460446 VID460446:VIE460446 VRZ460446:VSA460446 WBV460446:WBW460446 WLR460446:WLS460446 WVN460446:WVO460446 F525982:G525982 JB525982:JC525982 SX525982:SY525982 ACT525982:ACU525982 AMP525982:AMQ525982 AWL525982:AWM525982 BGH525982:BGI525982 BQD525982:BQE525982 BZZ525982:CAA525982 CJV525982:CJW525982 CTR525982:CTS525982 DDN525982:DDO525982 DNJ525982:DNK525982 DXF525982:DXG525982 EHB525982:EHC525982 EQX525982:EQY525982 FAT525982:FAU525982 FKP525982:FKQ525982 FUL525982:FUM525982 GEH525982:GEI525982 GOD525982:GOE525982 GXZ525982:GYA525982 HHV525982:HHW525982 HRR525982:HRS525982 IBN525982:IBO525982 ILJ525982:ILK525982 IVF525982:IVG525982 JFB525982:JFC525982 JOX525982:JOY525982 JYT525982:JYU525982 KIP525982:KIQ525982 KSL525982:KSM525982 LCH525982:LCI525982 LMD525982:LME525982 LVZ525982:LWA525982 MFV525982:MFW525982 MPR525982:MPS525982 MZN525982:MZO525982 NJJ525982:NJK525982 NTF525982:NTG525982 ODB525982:ODC525982 OMX525982:OMY525982 OWT525982:OWU525982 PGP525982:PGQ525982 PQL525982:PQM525982 QAH525982:QAI525982 QKD525982:QKE525982 QTZ525982:QUA525982 RDV525982:RDW525982 RNR525982:RNS525982 RXN525982:RXO525982 SHJ525982:SHK525982 SRF525982:SRG525982 TBB525982:TBC525982 TKX525982:TKY525982 TUT525982:TUU525982 UEP525982:UEQ525982 UOL525982:UOM525982 UYH525982:UYI525982 VID525982:VIE525982 VRZ525982:VSA525982 WBV525982:WBW525982 WLR525982:WLS525982 WVN525982:WVO525982 F591518:G591518 JB591518:JC591518 SX591518:SY591518 ACT591518:ACU591518 AMP591518:AMQ591518 AWL591518:AWM591518 BGH591518:BGI591518 BQD591518:BQE591518 BZZ591518:CAA591518 CJV591518:CJW591518 CTR591518:CTS591518 DDN591518:DDO591518 DNJ591518:DNK591518 DXF591518:DXG591518 EHB591518:EHC591518 EQX591518:EQY591518 FAT591518:FAU591518 FKP591518:FKQ591518 FUL591518:FUM591518 GEH591518:GEI591518 GOD591518:GOE591518 GXZ591518:GYA591518 HHV591518:HHW591518 HRR591518:HRS591518 IBN591518:IBO591518 ILJ591518:ILK591518 IVF591518:IVG591518 JFB591518:JFC591518 JOX591518:JOY591518 JYT591518:JYU591518 KIP591518:KIQ591518 KSL591518:KSM591518 LCH591518:LCI591518 LMD591518:LME591518 LVZ591518:LWA591518 MFV591518:MFW591518 MPR591518:MPS591518 MZN591518:MZO591518 NJJ591518:NJK591518 NTF591518:NTG591518 ODB591518:ODC591518 OMX591518:OMY591518 OWT591518:OWU591518 PGP591518:PGQ591518 PQL591518:PQM591518 QAH591518:QAI591518 QKD591518:QKE591518 QTZ591518:QUA591518 RDV591518:RDW591518 RNR591518:RNS591518 RXN591518:RXO591518 SHJ591518:SHK591518 SRF591518:SRG591518 TBB591518:TBC591518 TKX591518:TKY591518 TUT591518:TUU591518 UEP591518:UEQ591518 UOL591518:UOM591518 UYH591518:UYI591518 VID591518:VIE591518 VRZ591518:VSA591518 WBV591518:WBW591518 WLR591518:WLS591518 WVN591518:WVO591518 F657054:G657054 JB657054:JC657054 SX657054:SY657054 ACT657054:ACU657054 AMP657054:AMQ657054 AWL657054:AWM657054 BGH657054:BGI657054 BQD657054:BQE657054 BZZ657054:CAA657054 CJV657054:CJW657054 CTR657054:CTS657054 DDN657054:DDO657054 DNJ657054:DNK657054 DXF657054:DXG657054 EHB657054:EHC657054 EQX657054:EQY657054 FAT657054:FAU657054 FKP657054:FKQ657054 FUL657054:FUM657054 GEH657054:GEI657054 GOD657054:GOE657054 GXZ657054:GYA657054 HHV657054:HHW657054 HRR657054:HRS657054 IBN657054:IBO657054 ILJ657054:ILK657054 IVF657054:IVG657054 JFB657054:JFC657054 JOX657054:JOY657054 JYT657054:JYU657054 KIP657054:KIQ657054 KSL657054:KSM657054 LCH657054:LCI657054 LMD657054:LME657054 LVZ657054:LWA657054 MFV657054:MFW657054 MPR657054:MPS657054 MZN657054:MZO657054 NJJ657054:NJK657054 NTF657054:NTG657054 ODB657054:ODC657054 OMX657054:OMY657054 OWT657054:OWU657054 PGP657054:PGQ657054 PQL657054:PQM657054 QAH657054:QAI657054 QKD657054:QKE657054 QTZ657054:QUA657054 RDV657054:RDW657054 RNR657054:RNS657054 RXN657054:RXO657054 SHJ657054:SHK657054 SRF657054:SRG657054 TBB657054:TBC657054 TKX657054:TKY657054 TUT657054:TUU657054 UEP657054:UEQ657054 UOL657054:UOM657054 UYH657054:UYI657054 VID657054:VIE657054 VRZ657054:VSA657054 WBV657054:WBW657054 WLR657054:WLS657054 WVN657054:WVO657054 F722590:G722590 JB722590:JC722590 SX722590:SY722590 ACT722590:ACU722590 AMP722590:AMQ722590 AWL722590:AWM722590 BGH722590:BGI722590 BQD722590:BQE722590 BZZ722590:CAA722590 CJV722590:CJW722590 CTR722590:CTS722590 DDN722590:DDO722590 DNJ722590:DNK722590 DXF722590:DXG722590 EHB722590:EHC722590 EQX722590:EQY722590 FAT722590:FAU722590 FKP722590:FKQ722590 FUL722590:FUM722590 GEH722590:GEI722590 GOD722590:GOE722590 GXZ722590:GYA722590 HHV722590:HHW722590 HRR722590:HRS722590 IBN722590:IBO722590 ILJ722590:ILK722590 IVF722590:IVG722590 JFB722590:JFC722590 JOX722590:JOY722590 JYT722590:JYU722590 KIP722590:KIQ722590 KSL722590:KSM722590 LCH722590:LCI722590 LMD722590:LME722590 LVZ722590:LWA722590 MFV722590:MFW722590 MPR722590:MPS722590 MZN722590:MZO722590 NJJ722590:NJK722590 NTF722590:NTG722590 ODB722590:ODC722590 OMX722590:OMY722590 OWT722590:OWU722590 PGP722590:PGQ722590 PQL722590:PQM722590 QAH722590:QAI722590 QKD722590:QKE722590 QTZ722590:QUA722590 RDV722590:RDW722590 RNR722590:RNS722590 RXN722590:RXO722590 SHJ722590:SHK722590 SRF722590:SRG722590 TBB722590:TBC722590 TKX722590:TKY722590 TUT722590:TUU722590 UEP722590:UEQ722590 UOL722590:UOM722590 UYH722590:UYI722590 VID722590:VIE722590 VRZ722590:VSA722590 WBV722590:WBW722590 WLR722590:WLS722590 WVN722590:WVO722590 F788126:G788126 JB788126:JC788126 SX788126:SY788126 ACT788126:ACU788126 AMP788126:AMQ788126 AWL788126:AWM788126 BGH788126:BGI788126 BQD788126:BQE788126 BZZ788126:CAA788126 CJV788126:CJW788126 CTR788126:CTS788126 DDN788126:DDO788126 DNJ788126:DNK788126 DXF788126:DXG788126 EHB788126:EHC788126 EQX788126:EQY788126 FAT788126:FAU788126 FKP788126:FKQ788126 FUL788126:FUM788126 GEH788126:GEI788126 GOD788126:GOE788126 GXZ788126:GYA788126 HHV788126:HHW788126 HRR788126:HRS788126 IBN788126:IBO788126 ILJ788126:ILK788126 IVF788126:IVG788126 JFB788126:JFC788126 JOX788126:JOY788126 JYT788126:JYU788126 KIP788126:KIQ788126 KSL788126:KSM788126 LCH788126:LCI788126 LMD788126:LME788126 LVZ788126:LWA788126 MFV788126:MFW788126 MPR788126:MPS788126 MZN788126:MZO788126 NJJ788126:NJK788126 NTF788126:NTG788126 ODB788126:ODC788126 OMX788126:OMY788126 OWT788126:OWU788126 PGP788126:PGQ788126 PQL788126:PQM788126 QAH788126:QAI788126 QKD788126:QKE788126 QTZ788126:QUA788126 RDV788126:RDW788126 RNR788126:RNS788126 RXN788126:RXO788126 SHJ788126:SHK788126 SRF788126:SRG788126 TBB788126:TBC788126 TKX788126:TKY788126 TUT788126:TUU788126 UEP788126:UEQ788126 UOL788126:UOM788126 UYH788126:UYI788126 VID788126:VIE788126 VRZ788126:VSA788126 WBV788126:WBW788126 WLR788126:WLS788126 WVN788126:WVO788126 F853662:G853662 JB853662:JC853662 SX853662:SY853662 ACT853662:ACU853662 AMP853662:AMQ853662 AWL853662:AWM853662 BGH853662:BGI853662 BQD853662:BQE853662 BZZ853662:CAA853662 CJV853662:CJW853662 CTR853662:CTS853662 DDN853662:DDO853662 DNJ853662:DNK853662 DXF853662:DXG853662 EHB853662:EHC853662 EQX853662:EQY853662 FAT853662:FAU853662 FKP853662:FKQ853662 FUL853662:FUM853662 GEH853662:GEI853662 GOD853662:GOE853662 GXZ853662:GYA853662 HHV853662:HHW853662 HRR853662:HRS853662 IBN853662:IBO853662 ILJ853662:ILK853662 IVF853662:IVG853662 JFB853662:JFC853662 JOX853662:JOY853662 JYT853662:JYU853662 KIP853662:KIQ853662 KSL853662:KSM853662 LCH853662:LCI853662 LMD853662:LME853662 LVZ853662:LWA853662 MFV853662:MFW853662 MPR853662:MPS853662 MZN853662:MZO853662 NJJ853662:NJK853662 NTF853662:NTG853662 ODB853662:ODC853662 OMX853662:OMY853662 OWT853662:OWU853662 PGP853662:PGQ853662 PQL853662:PQM853662 QAH853662:QAI853662 QKD853662:QKE853662 QTZ853662:QUA853662 RDV853662:RDW853662 RNR853662:RNS853662 RXN853662:RXO853662 SHJ853662:SHK853662 SRF853662:SRG853662 TBB853662:TBC853662 TKX853662:TKY853662 TUT853662:TUU853662 UEP853662:UEQ853662 UOL853662:UOM853662 UYH853662:UYI853662 VID853662:VIE853662 VRZ853662:VSA853662 WBV853662:WBW853662 WLR853662:WLS853662 WVN853662:WVO853662 F919198:G919198 JB919198:JC919198 SX919198:SY919198 ACT919198:ACU919198 AMP919198:AMQ919198 AWL919198:AWM919198 BGH919198:BGI919198 BQD919198:BQE919198 BZZ919198:CAA919198 CJV919198:CJW919198 CTR919198:CTS919198 DDN919198:DDO919198 DNJ919198:DNK919198 DXF919198:DXG919198 EHB919198:EHC919198 EQX919198:EQY919198 FAT919198:FAU919198 FKP919198:FKQ919198 FUL919198:FUM919198 GEH919198:GEI919198 GOD919198:GOE919198 GXZ919198:GYA919198 HHV919198:HHW919198 HRR919198:HRS919198 IBN919198:IBO919198 ILJ919198:ILK919198 IVF919198:IVG919198 JFB919198:JFC919198 JOX919198:JOY919198 JYT919198:JYU919198 KIP919198:KIQ919198 KSL919198:KSM919198 LCH919198:LCI919198 LMD919198:LME919198 LVZ919198:LWA919198 MFV919198:MFW919198 MPR919198:MPS919198 MZN919198:MZO919198 NJJ919198:NJK919198 NTF919198:NTG919198 ODB919198:ODC919198 OMX919198:OMY919198 OWT919198:OWU919198 PGP919198:PGQ919198 PQL919198:PQM919198 QAH919198:QAI919198 QKD919198:QKE919198 QTZ919198:QUA919198 RDV919198:RDW919198 RNR919198:RNS919198 RXN919198:RXO919198 SHJ919198:SHK919198 SRF919198:SRG919198 TBB919198:TBC919198 TKX919198:TKY919198 TUT919198:TUU919198 UEP919198:UEQ919198 UOL919198:UOM919198 UYH919198:UYI919198 VID919198:VIE919198 VRZ919198:VSA919198 WBV919198:WBW919198 WLR919198:WLS919198 WVN919198:WVO919198 F984734:G984734 JB984734:JC984734 SX984734:SY984734 ACT984734:ACU984734 AMP984734:AMQ984734 AWL984734:AWM984734 BGH984734:BGI984734 BQD984734:BQE984734 BZZ984734:CAA984734 CJV984734:CJW984734 CTR984734:CTS984734 DDN984734:DDO984734 DNJ984734:DNK984734 DXF984734:DXG984734 EHB984734:EHC984734 EQX984734:EQY984734 FAT984734:FAU984734 FKP984734:FKQ984734 FUL984734:FUM984734 GEH984734:GEI984734 GOD984734:GOE984734 GXZ984734:GYA984734 HHV984734:HHW984734 HRR984734:HRS984734 IBN984734:IBO984734 ILJ984734:ILK984734 IVF984734:IVG984734 JFB984734:JFC984734 JOX984734:JOY984734 JYT984734:JYU984734 KIP984734:KIQ984734 KSL984734:KSM984734 LCH984734:LCI984734 LMD984734:LME984734 LVZ984734:LWA984734 MFV984734:MFW984734 MPR984734:MPS984734 MZN984734:MZO984734 NJJ984734:NJK984734 NTF984734:NTG984734 ODB984734:ODC984734 OMX984734:OMY984734 OWT984734:OWU984734 PGP984734:PGQ984734 PQL984734:PQM984734 QAH984734:QAI984734 QKD984734:QKE984734 QTZ984734:QUA984734 RDV984734:RDW984734 RNR984734:RNS984734 RXN984734:RXO984734 SHJ984734:SHK984734 SRF984734:SRG984734 TBB984734:TBC984734 TKX984734:TKY984734 TUT984734:TUU984734 UEP984734:UEQ984734 UOL984734:UOM984734 UYH984734:UYI984734 VID984734:VIE984734 VRZ984734:VSA984734 WBV984734:WBW984734 WLR984734:WLS984734 WVN984734:WVO984734" xr:uid="{00000000-0002-0000-0A00-000008000000}">
      <formula1>"5500,16000"</formula1>
    </dataValidation>
    <dataValidation type="list" allowBlank="1" showInputMessage="1" showErrorMessage="1" sqref="F1641:K1641 JB1641:JG1641 SX1641:TC1641 ACT1641:ACY1641 AMP1641:AMU1641 AWL1641:AWQ1641 BGH1641:BGM1641 BQD1641:BQI1641 BZZ1641:CAE1641 CJV1641:CKA1641 CTR1641:CTW1641 DDN1641:DDS1641 DNJ1641:DNO1641 DXF1641:DXK1641 EHB1641:EHG1641 EQX1641:ERC1641 FAT1641:FAY1641 FKP1641:FKU1641 FUL1641:FUQ1641 GEH1641:GEM1641 GOD1641:GOI1641 GXZ1641:GYE1641 HHV1641:HIA1641 HRR1641:HRW1641 IBN1641:IBS1641 ILJ1641:ILO1641 IVF1641:IVK1641 JFB1641:JFG1641 JOX1641:JPC1641 JYT1641:JYY1641 KIP1641:KIU1641 KSL1641:KSQ1641 LCH1641:LCM1641 LMD1641:LMI1641 LVZ1641:LWE1641 MFV1641:MGA1641 MPR1641:MPW1641 MZN1641:MZS1641 NJJ1641:NJO1641 NTF1641:NTK1641 ODB1641:ODG1641 OMX1641:ONC1641 OWT1641:OWY1641 PGP1641:PGU1641 PQL1641:PQQ1641 QAH1641:QAM1641 QKD1641:QKI1641 QTZ1641:QUE1641 RDV1641:REA1641 RNR1641:RNW1641 RXN1641:RXS1641 SHJ1641:SHO1641 SRF1641:SRK1641 TBB1641:TBG1641 TKX1641:TLC1641 TUT1641:TUY1641 UEP1641:UEU1641 UOL1641:UOQ1641 UYH1641:UYM1641 VID1641:VII1641 VRZ1641:VSE1641 WBV1641:WCA1641 WLR1641:WLW1641 WVN1641:WVS1641 F67177:K67177 JB67177:JG67177 SX67177:TC67177 ACT67177:ACY67177 AMP67177:AMU67177 AWL67177:AWQ67177 BGH67177:BGM67177 BQD67177:BQI67177 BZZ67177:CAE67177 CJV67177:CKA67177 CTR67177:CTW67177 DDN67177:DDS67177 DNJ67177:DNO67177 DXF67177:DXK67177 EHB67177:EHG67177 EQX67177:ERC67177 FAT67177:FAY67177 FKP67177:FKU67177 FUL67177:FUQ67177 GEH67177:GEM67177 GOD67177:GOI67177 GXZ67177:GYE67177 HHV67177:HIA67177 HRR67177:HRW67177 IBN67177:IBS67177 ILJ67177:ILO67177 IVF67177:IVK67177 JFB67177:JFG67177 JOX67177:JPC67177 JYT67177:JYY67177 KIP67177:KIU67177 KSL67177:KSQ67177 LCH67177:LCM67177 LMD67177:LMI67177 LVZ67177:LWE67177 MFV67177:MGA67177 MPR67177:MPW67177 MZN67177:MZS67177 NJJ67177:NJO67177 NTF67177:NTK67177 ODB67177:ODG67177 OMX67177:ONC67177 OWT67177:OWY67177 PGP67177:PGU67177 PQL67177:PQQ67177 QAH67177:QAM67177 QKD67177:QKI67177 QTZ67177:QUE67177 RDV67177:REA67177 RNR67177:RNW67177 RXN67177:RXS67177 SHJ67177:SHO67177 SRF67177:SRK67177 TBB67177:TBG67177 TKX67177:TLC67177 TUT67177:TUY67177 UEP67177:UEU67177 UOL67177:UOQ67177 UYH67177:UYM67177 VID67177:VII67177 VRZ67177:VSE67177 WBV67177:WCA67177 WLR67177:WLW67177 WVN67177:WVS67177 F132713:K132713 JB132713:JG132713 SX132713:TC132713 ACT132713:ACY132713 AMP132713:AMU132713 AWL132713:AWQ132713 BGH132713:BGM132713 BQD132713:BQI132713 BZZ132713:CAE132713 CJV132713:CKA132713 CTR132713:CTW132713 DDN132713:DDS132713 DNJ132713:DNO132713 DXF132713:DXK132713 EHB132713:EHG132713 EQX132713:ERC132713 FAT132713:FAY132713 FKP132713:FKU132713 FUL132713:FUQ132713 GEH132713:GEM132713 GOD132713:GOI132713 GXZ132713:GYE132713 HHV132713:HIA132713 HRR132713:HRW132713 IBN132713:IBS132713 ILJ132713:ILO132713 IVF132713:IVK132713 JFB132713:JFG132713 JOX132713:JPC132713 JYT132713:JYY132713 KIP132713:KIU132713 KSL132713:KSQ132713 LCH132713:LCM132713 LMD132713:LMI132713 LVZ132713:LWE132713 MFV132713:MGA132713 MPR132713:MPW132713 MZN132713:MZS132713 NJJ132713:NJO132713 NTF132713:NTK132713 ODB132713:ODG132713 OMX132713:ONC132713 OWT132713:OWY132713 PGP132713:PGU132713 PQL132713:PQQ132713 QAH132713:QAM132713 QKD132713:QKI132713 QTZ132713:QUE132713 RDV132713:REA132713 RNR132713:RNW132713 RXN132713:RXS132713 SHJ132713:SHO132713 SRF132713:SRK132713 TBB132713:TBG132713 TKX132713:TLC132713 TUT132713:TUY132713 UEP132713:UEU132713 UOL132713:UOQ132713 UYH132713:UYM132713 VID132713:VII132713 VRZ132713:VSE132713 WBV132713:WCA132713 WLR132713:WLW132713 WVN132713:WVS132713 F198249:K198249 JB198249:JG198249 SX198249:TC198249 ACT198249:ACY198249 AMP198249:AMU198249 AWL198249:AWQ198249 BGH198249:BGM198249 BQD198249:BQI198249 BZZ198249:CAE198249 CJV198249:CKA198249 CTR198249:CTW198249 DDN198249:DDS198249 DNJ198249:DNO198249 DXF198249:DXK198249 EHB198249:EHG198249 EQX198249:ERC198249 FAT198249:FAY198249 FKP198249:FKU198249 FUL198249:FUQ198249 GEH198249:GEM198249 GOD198249:GOI198249 GXZ198249:GYE198249 HHV198249:HIA198249 HRR198249:HRW198249 IBN198249:IBS198249 ILJ198249:ILO198249 IVF198249:IVK198249 JFB198249:JFG198249 JOX198249:JPC198249 JYT198249:JYY198249 KIP198249:KIU198249 KSL198249:KSQ198249 LCH198249:LCM198249 LMD198249:LMI198249 LVZ198249:LWE198249 MFV198249:MGA198249 MPR198249:MPW198249 MZN198249:MZS198249 NJJ198249:NJO198249 NTF198249:NTK198249 ODB198249:ODG198249 OMX198249:ONC198249 OWT198249:OWY198249 PGP198249:PGU198249 PQL198249:PQQ198249 QAH198249:QAM198249 QKD198249:QKI198249 QTZ198249:QUE198249 RDV198249:REA198249 RNR198249:RNW198249 RXN198249:RXS198249 SHJ198249:SHO198249 SRF198249:SRK198249 TBB198249:TBG198249 TKX198249:TLC198249 TUT198249:TUY198249 UEP198249:UEU198249 UOL198249:UOQ198249 UYH198249:UYM198249 VID198249:VII198249 VRZ198249:VSE198249 WBV198249:WCA198249 WLR198249:WLW198249 WVN198249:WVS198249 F263785:K263785 JB263785:JG263785 SX263785:TC263785 ACT263785:ACY263785 AMP263785:AMU263785 AWL263785:AWQ263785 BGH263785:BGM263785 BQD263785:BQI263785 BZZ263785:CAE263785 CJV263785:CKA263785 CTR263785:CTW263785 DDN263785:DDS263785 DNJ263785:DNO263785 DXF263785:DXK263785 EHB263785:EHG263785 EQX263785:ERC263785 FAT263785:FAY263785 FKP263785:FKU263785 FUL263785:FUQ263785 GEH263785:GEM263785 GOD263785:GOI263785 GXZ263785:GYE263785 HHV263785:HIA263785 HRR263785:HRW263785 IBN263785:IBS263785 ILJ263785:ILO263785 IVF263785:IVK263785 JFB263785:JFG263785 JOX263785:JPC263785 JYT263785:JYY263785 KIP263785:KIU263785 KSL263785:KSQ263785 LCH263785:LCM263785 LMD263785:LMI263785 LVZ263785:LWE263785 MFV263785:MGA263785 MPR263785:MPW263785 MZN263785:MZS263785 NJJ263785:NJO263785 NTF263785:NTK263785 ODB263785:ODG263785 OMX263785:ONC263785 OWT263785:OWY263785 PGP263785:PGU263785 PQL263785:PQQ263785 QAH263785:QAM263785 QKD263785:QKI263785 QTZ263785:QUE263785 RDV263785:REA263785 RNR263785:RNW263785 RXN263785:RXS263785 SHJ263785:SHO263785 SRF263785:SRK263785 TBB263785:TBG263785 TKX263785:TLC263785 TUT263785:TUY263785 UEP263785:UEU263785 UOL263785:UOQ263785 UYH263785:UYM263785 VID263785:VII263785 VRZ263785:VSE263785 WBV263785:WCA263785 WLR263785:WLW263785 WVN263785:WVS263785 F329321:K329321 JB329321:JG329321 SX329321:TC329321 ACT329321:ACY329321 AMP329321:AMU329321 AWL329321:AWQ329321 BGH329321:BGM329321 BQD329321:BQI329321 BZZ329321:CAE329321 CJV329321:CKA329321 CTR329321:CTW329321 DDN329321:DDS329321 DNJ329321:DNO329321 DXF329321:DXK329321 EHB329321:EHG329321 EQX329321:ERC329321 FAT329321:FAY329321 FKP329321:FKU329321 FUL329321:FUQ329321 GEH329321:GEM329321 GOD329321:GOI329321 GXZ329321:GYE329321 HHV329321:HIA329321 HRR329321:HRW329321 IBN329321:IBS329321 ILJ329321:ILO329321 IVF329321:IVK329321 JFB329321:JFG329321 JOX329321:JPC329321 JYT329321:JYY329321 KIP329321:KIU329321 KSL329321:KSQ329321 LCH329321:LCM329321 LMD329321:LMI329321 LVZ329321:LWE329321 MFV329321:MGA329321 MPR329321:MPW329321 MZN329321:MZS329321 NJJ329321:NJO329321 NTF329321:NTK329321 ODB329321:ODG329321 OMX329321:ONC329321 OWT329321:OWY329321 PGP329321:PGU329321 PQL329321:PQQ329321 QAH329321:QAM329321 QKD329321:QKI329321 QTZ329321:QUE329321 RDV329321:REA329321 RNR329321:RNW329321 RXN329321:RXS329321 SHJ329321:SHO329321 SRF329321:SRK329321 TBB329321:TBG329321 TKX329321:TLC329321 TUT329321:TUY329321 UEP329321:UEU329321 UOL329321:UOQ329321 UYH329321:UYM329321 VID329321:VII329321 VRZ329321:VSE329321 WBV329321:WCA329321 WLR329321:WLW329321 WVN329321:WVS329321 F394857:K394857 JB394857:JG394857 SX394857:TC394857 ACT394857:ACY394857 AMP394857:AMU394857 AWL394857:AWQ394857 BGH394857:BGM394857 BQD394857:BQI394857 BZZ394857:CAE394857 CJV394857:CKA394857 CTR394857:CTW394857 DDN394857:DDS394857 DNJ394857:DNO394857 DXF394857:DXK394857 EHB394857:EHG394857 EQX394857:ERC394857 FAT394857:FAY394857 FKP394857:FKU394857 FUL394857:FUQ394857 GEH394857:GEM394857 GOD394857:GOI394857 GXZ394857:GYE394857 HHV394857:HIA394857 HRR394857:HRW394857 IBN394857:IBS394857 ILJ394857:ILO394857 IVF394857:IVK394857 JFB394857:JFG394857 JOX394857:JPC394857 JYT394857:JYY394857 KIP394857:KIU394857 KSL394857:KSQ394857 LCH394857:LCM394857 LMD394857:LMI394857 LVZ394857:LWE394857 MFV394857:MGA394857 MPR394857:MPW394857 MZN394857:MZS394857 NJJ394857:NJO394857 NTF394857:NTK394857 ODB394857:ODG394857 OMX394857:ONC394857 OWT394857:OWY394857 PGP394857:PGU394857 PQL394857:PQQ394857 QAH394857:QAM394857 QKD394857:QKI394857 QTZ394857:QUE394857 RDV394857:REA394857 RNR394857:RNW394857 RXN394857:RXS394857 SHJ394857:SHO394857 SRF394857:SRK394857 TBB394857:TBG394857 TKX394857:TLC394857 TUT394857:TUY394857 UEP394857:UEU394857 UOL394857:UOQ394857 UYH394857:UYM394857 VID394857:VII394857 VRZ394857:VSE394857 WBV394857:WCA394857 WLR394857:WLW394857 WVN394857:WVS394857 F460393:K460393 JB460393:JG460393 SX460393:TC460393 ACT460393:ACY460393 AMP460393:AMU460393 AWL460393:AWQ460393 BGH460393:BGM460393 BQD460393:BQI460393 BZZ460393:CAE460393 CJV460393:CKA460393 CTR460393:CTW460393 DDN460393:DDS460393 DNJ460393:DNO460393 DXF460393:DXK460393 EHB460393:EHG460393 EQX460393:ERC460393 FAT460393:FAY460393 FKP460393:FKU460393 FUL460393:FUQ460393 GEH460393:GEM460393 GOD460393:GOI460393 GXZ460393:GYE460393 HHV460393:HIA460393 HRR460393:HRW460393 IBN460393:IBS460393 ILJ460393:ILO460393 IVF460393:IVK460393 JFB460393:JFG460393 JOX460393:JPC460393 JYT460393:JYY460393 KIP460393:KIU460393 KSL460393:KSQ460393 LCH460393:LCM460393 LMD460393:LMI460393 LVZ460393:LWE460393 MFV460393:MGA460393 MPR460393:MPW460393 MZN460393:MZS460393 NJJ460393:NJO460393 NTF460393:NTK460393 ODB460393:ODG460393 OMX460393:ONC460393 OWT460393:OWY460393 PGP460393:PGU460393 PQL460393:PQQ460393 QAH460393:QAM460393 QKD460393:QKI460393 QTZ460393:QUE460393 RDV460393:REA460393 RNR460393:RNW460393 RXN460393:RXS460393 SHJ460393:SHO460393 SRF460393:SRK460393 TBB460393:TBG460393 TKX460393:TLC460393 TUT460393:TUY460393 UEP460393:UEU460393 UOL460393:UOQ460393 UYH460393:UYM460393 VID460393:VII460393 VRZ460393:VSE460393 WBV460393:WCA460393 WLR460393:WLW460393 WVN460393:WVS460393 F525929:K525929 JB525929:JG525929 SX525929:TC525929 ACT525929:ACY525929 AMP525929:AMU525929 AWL525929:AWQ525929 BGH525929:BGM525929 BQD525929:BQI525929 BZZ525929:CAE525929 CJV525929:CKA525929 CTR525929:CTW525929 DDN525929:DDS525929 DNJ525929:DNO525929 DXF525929:DXK525929 EHB525929:EHG525929 EQX525929:ERC525929 FAT525929:FAY525929 FKP525929:FKU525929 FUL525929:FUQ525929 GEH525929:GEM525929 GOD525929:GOI525929 GXZ525929:GYE525929 HHV525929:HIA525929 HRR525929:HRW525929 IBN525929:IBS525929 ILJ525929:ILO525929 IVF525929:IVK525929 JFB525929:JFG525929 JOX525929:JPC525929 JYT525929:JYY525929 KIP525929:KIU525929 KSL525929:KSQ525929 LCH525929:LCM525929 LMD525929:LMI525929 LVZ525929:LWE525929 MFV525929:MGA525929 MPR525929:MPW525929 MZN525929:MZS525929 NJJ525929:NJO525929 NTF525929:NTK525929 ODB525929:ODG525929 OMX525929:ONC525929 OWT525929:OWY525929 PGP525929:PGU525929 PQL525929:PQQ525929 QAH525929:QAM525929 QKD525929:QKI525929 QTZ525929:QUE525929 RDV525929:REA525929 RNR525929:RNW525929 RXN525929:RXS525929 SHJ525929:SHO525929 SRF525929:SRK525929 TBB525929:TBG525929 TKX525929:TLC525929 TUT525929:TUY525929 UEP525929:UEU525929 UOL525929:UOQ525929 UYH525929:UYM525929 VID525929:VII525929 VRZ525929:VSE525929 WBV525929:WCA525929 WLR525929:WLW525929 WVN525929:WVS525929 F591465:K591465 JB591465:JG591465 SX591465:TC591465 ACT591465:ACY591465 AMP591465:AMU591465 AWL591465:AWQ591465 BGH591465:BGM591465 BQD591465:BQI591465 BZZ591465:CAE591465 CJV591465:CKA591465 CTR591465:CTW591465 DDN591465:DDS591465 DNJ591465:DNO591465 DXF591465:DXK591465 EHB591465:EHG591465 EQX591465:ERC591465 FAT591465:FAY591465 FKP591465:FKU591465 FUL591465:FUQ591465 GEH591465:GEM591465 GOD591465:GOI591465 GXZ591465:GYE591465 HHV591465:HIA591465 HRR591465:HRW591465 IBN591465:IBS591465 ILJ591465:ILO591465 IVF591465:IVK591465 JFB591465:JFG591465 JOX591465:JPC591465 JYT591465:JYY591465 KIP591465:KIU591465 KSL591465:KSQ591465 LCH591465:LCM591465 LMD591465:LMI591465 LVZ591465:LWE591465 MFV591465:MGA591465 MPR591465:MPW591465 MZN591465:MZS591465 NJJ591465:NJO591465 NTF591465:NTK591465 ODB591465:ODG591465 OMX591465:ONC591465 OWT591465:OWY591465 PGP591465:PGU591465 PQL591465:PQQ591465 QAH591465:QAM591465 QKD591465:QKI591465 QTZ591465:QUE591465 RDV591465:REA591465 RNR591465:RNW591465 RXN591465:RXS591465 SHJ591465:SHO591465 SRF591465:SRK591465 TBB591465:TBG591465 TKX591465:TLC591465 TUT591465:TUY591465 UEP591465:UEU591465 UOL591465:UOQ591465 UYH591465:UYM591465 VID591465:VII591465 VRZ591465:VSE591465 WBV591465:WCA591465 WLR591465:WLW591465 WVN591465:WVS591465 F657001:K657001 JB657001:JG657001 SX657001:TC657001 ACT657001:ACY657001 AMP657001:AMU657001 AWL657001:AWQ657001 BGH657001:BGM657001 BQD657001:BQI657001 BZZ657001:CAE657001 CJV657001:CKA657001 CTR657001:CTW657001 DDN657001:DDS657001 DNJ657001:DNO657001 DXF657001:DXK657001 EHB657001:EHG657001 EQX657001:ERC657001 FAT657001:FAY657001 FKP657001:FKU657001 FUL657001:FUQ657001 GEH657001:GEM657001 GOD657001:GOI657001 GXZ657001:GYE657001 HHV657001:HIA657001 HRR657001:HRW657001 IBN657001:IBS657001 ILJ657001:ILO657001 IVF657001:IVK657001 JFB657001:JFG657001 JOX657001:JPC657001 JYT657001:JYY657001 KIP657001:KIU657001 KSL657001:KSQ657001 LCH657001:LCM657001 LMD657001:LMI657001 LVZ657001:LWE657001 MFV657001:MGA657001 MPR657001:MPW657001 MZN657001:MZS657001 NJJ657001:NJO657001 NTF657001:NTK657001 ODB657001:ODG657001 OMX657001:ONC657001 OWT657001:OWY657001 PGP657001:PGU657001 PQL657001:PQQ657001 QAH657001:QAM657001 QKD657001:QKI657001 QTZ657001:QUE657001 RDV657001:REA657001 RNR657001:RNW657001 RXN657001:RXS657001 SHJ657001:SHO657001 SRF657001:SRK657001 TBB657001:TBG657001 TKX657001:TLC657001 TUT657001:TUY657001 UEP657001:UEU657001 UOL657001:UOQ657001 UYH657001:UYM657001 VID657001:VII657001 VRZ657001:VSE657001 WBV657001:WCA657001 WLR657001:WLW657001 WVN657001:WVS657001 F722537:K722537 JB722537:JG722537 SX722537:TC722537 ACT722537:ACY722537 AMP722537:AMU722537 AWL722537:AWQ722537 BGH722537:BGM722537 BQD722537:BQI722537 BZZ722537:CAE722537 CJV722537:CKA722537 CTR722537:CTW722537 DDN722537:DDS722537 DNJ722537:DNO722537 DXF722537:DXK722537 EHB722537:EHG722537 EQX722537:ERC722537 FAT722537:FAY722537 FKP722537:FKU722537 FUL722537:FUQ722537 GEH722537:GEM722537 GOD722537:GOI722537 GXZ722537:GYE722537 HHV722537:HIA722537 HRR722537:HRW722537 IBN722537:IBS722537 ILJ722537:ILO722537 IVF722537:IVK722537 JFB722537:JFG722537 JOX722537:JPC722537 JYT722537:JYY722537 KIP722537:KIU722537 KSL722537:KSQ722537 LCH722537:LCM722537 LMD722537:LMI722537 LVZ722537:LWE722537 MFV722537:MGA722537 MPR722537:MPW722537 MZN722537:MZS722537 NJJ722537:NJO722537 NTF722537:NTK722537 ODB722537:ODG722537 OMX722537:ONC722537 OWT722537:OWY722537 PGP722537:PGU722537 PQL722537:PQQ722537 QAH722537:QAM722537 QKD722537:QKI722537 QTZ722537:QUE722537 RDV722537:REA722537 RNR722537:RNW722537 RXN722537:RXS722537 SHJ722537:SHO722537 SRF722537:SRK722537 TBB722537:TBG722537 TKX722537:TLC722537 TUT722537:TUY722537 UEP722537:UEU722537 UOL722537:UOQ722537 UYH722537:UYM722537 VID722537:VII722537 VRZ722537:VSE722537 WBV722537:WCA722537 WLR722537:WLW722537 WVN722537:WVS722537 F788073:K788073 JB788073:JG788073 SX788073:TC788073 ACT788073:ACY788073 AMP788073:AMU788073 AWL788073:AWQ788073 BGH788073:BGM788073 BQD788073:BQI788073 BZZ788073:CAE788073 CJV788073:CKA788073 CTR788073:CTW788073 DDN788073:DDS788073 DNJ788073:DNO788073 DXF788073:DXK788073 EHB788073:EHG788073 EQX788073:ERC788073 FAT788073:FAY788073 FKP788073:FKU788073 FUL788073:FUQ788073 GEH788073:GEM788073 GOD788073:GOI788073 GXZ788073:GYE788073 HHV788073:HIA788073 HRR788073:HRW788073 IBN788073:IBS788073 ILJ788073:ILO788073 IVF788073:IVK788073 JFB788073:JFG788073 JOX788073:JPC788073 JYT788073:JYY788073 KIP788073:KIU788073 KSL788073:KSQ788073 LCH788073:LCM788073 LMD788073:LMI788073 LVZ788073:LWE788073 MFV788073:MGA788073 MPR788073:MPW788073 MZN788073:MZS788073 NJJ788073:NJO788073 NTF788073:NTK788073 ODB788073:ODG788073 OMX788073:ONC788073 OWT788073:OWY788073 PGP788073:PGU788073 PQL788073:PQQ788073 QAH788073:QAM788073 QKD788073:QKI788073 QTZ788073:QUE788073 RDV788073:REA788073 RNR788073:RNW788073 RXN788073:RXS788073 SHJ788073:SHO788073 SRF788073:SRK788073 TBB788073:TBG788073 TKX788073:TLC788073 TUT788073:TUY788073 UEP788073:UEU788073 UOL788073:UOQ788073 UYH788073:UYM788073 VID788073:VII788073 VRZ788073:VSE788073 WBV788073:WCA788073 WLR788073:WLW788073 WVN788073:WVS788073 F853609:K853609 JB853609:JG853609 SX853609:TC853609 ACT853609:ACY853609 AMP853609:AMU853609 AWL853609:AWQ853609 BGH853609:BGM853609 BQD853609:BQI853609 BZZ853609:CAE853609 CJV853609:CKA853609 CTR853609:CTW853609 DDN853609:DDS853609 DNJ853609:DNO853609 DXF853609:DXK853609 EHB853609:EHG853609 EQX853609:ERC853609 FAT853609:FAY853609 FKP853609:FKU853609 FUL853609:FUQ853609 GEH853609:GEM853609 GOD853609:GOI853609 GXZ853609:GYE853609 HHV853609:HIA853609 HRR853609:HRW853609 IBN853609:IBS853609 ILJ853609:ILO853609 IVF853609:IVK853609 JFB853609:JFG853609 JOX853609:JPC853609 JYT853609:JYY853609 KIP853609:KIU853609 KSL853609:KSQ853609 LCH853609:LCM853609 LMD853609:LMI853609 LVZ853609:LWE853609 MFV853609:MGA853609 MPR853609:MPW853609 MZN853609:MZS853609 NJJ853609:NJO853609 NTF853609:NTK853609 ODB853609:ODG853609 OMX853609:ONC853609 OWT853609:OWY853609 PGP853609:PGU853609 PQL853609:PQQ853609 QAH853609:QAM853609 QKD853609:QKI853609 QTZ853609:QUE853609 RDV853609:REA853609 RNR853609:RNW853609 RXN853609:RXS853609 SHJ853609:SHO853609 SRF853609:SRK853609 TBB853609:TBG853609 TKX853609:TLC853609 TUT853609:TUY853609 UEP853609:UEU853609 UOL853609:UOQ853609 UYH853609:UYM853609 VID853609:VII853609 VRZ853609:VSE853609 WBV853609:WCA853609 WLR853609:WLW853609 WVN853609:WVS853609 F919145:K919145 JB919145:JG919145 SX919145:TC919145 ACT919145:ACY919145 AMP919145:AMU919145 AWL919145:AWQ919145 BGH919145:BGM919145 BQD919145:BQI919145 BZZ919145:CAE919145 CJV919145:CKA919145 CTR919145:CTW919145 DDN919145:DDS919145 DNJ919145:DNO919145 DXF919145:DXK919145 EHB919145:EHG919145 EQX919145:ERC919145 FAT919145:FAY919145 FKP919145:FKU919145 FUL919145:FUQ919145 GEH919145:GEM919145 GOD919145:GOI919145 GXZ919145:GYE919145 HHV919145:HIA919145 HRR919145:HRW919145 IBN919145:IBS919145 ILJ919145:ILO919145 IVF919145:IVK919145 JFB919145:JFG919145 JOX919145:JPC919145 JYT919145:JYY919145 KIP919145:KIU919145 KSL919145:KSQ919145 LCH919145:LCM919145 LMD919145:LMI919145 LVZ919145:LWE919145 MFV919145:MGA919145 MPR919145:MPW919145 MZN919145:MZS919145 NJJ919145:NJO919145 NTF919145:NTK919145 ODB919145:ODG919145 OMX919145:ONC919145 OWT919145:OWY919145 PGP919145:PGU919145 PQL919145:PQQ919145 QAH919145:QAM919145 QKD919145:QKI919145 QTZ919145:QUE919145 RDV919145:REA919145 RNR919145:RNW919145 RXN919145:RXS919145 SHJ919145:SHO919145 SRF919145:SRK919145 TBB919145:TBG919145 TKX919145:TLC919145 TUT919145:TUY919145 UEP919145:UEU919145 UOL919145:UOQ919145 UYH919145:UYM919145 VID919145:VII919145 VRZ919145:VSE919145 WBV919145:WCA919145 WLR919145:WLW919145 WVN919145:WVS919145 F984681:K984681 JB984681:JG984681 SX984681:TC984681 ACT984681:ACY984681 AMP984681:AMU984681 AWL984681:AWQ984681 BGH984681:BGM984681 BQD984681:BQI984681 BZZ984681:CAE984681 CJV984681:CKA984681 CTR984681:CTW984681 DDN984681:DDS984681 DNJ984681:DNO984681 DXF984681:DXK984681 EHB984681:EHG984681 EQX984681:ERC984681 FAT984681:FAY984681 FKP984681:FKU984681 FUL984681:FUQ984681 GEH984681:GEM984681 GOD984681:GOI984681 GXZ984681:GYE984681 HHV984681:HIA984681 HRR984681:HRW984681 IBN984681:IBS984681 ILJ984681:ILO984681 IVF984681:IVK984681 JFB984681:JFG984681 JOX984681:JPC984681 JYT984681:JYY984681 KIP984681:KIU984681 KSL984681:KSQ984681 LCH984681:LCM984681 LMD984681:LMI984681 LVZ984681:LWE984681 MFV984681:MGA984681 MPR984681:MPW984681 MZN984681:MZS984681 NJJ984681:NJO984681 NTF984681:NTK984681 ODB984681:ODG984681 OMX984681:ONC984681 OWT984681:OWY984681 PGP984681:PGU984681 PQL984681:PQQ984681 QAH984681:QAM984681 QKD984681:QKI984681 QTZ984681:QUE984681 RDV984681:REA984681 RNR984681:RNW984681 RXN984681:RXS984681 SHJ984681:SHO984681 SRF984681:SRK984681 TBB984681:TBG984681 TKX984681:TLC984681 TUT984681:TUY984681 UEP984681:UEU984681 UOL984681:UOQ984681 UYH984681:UYM984681 VID984681:VII984681 VRZ984681:VSE984681 WBV984681:WCA984681 WLR984681:WLW984681 WVN984681:WVS984681" xr:uid="{00000000-0002-0000-0A00-000009000000}">
      <formula1>AD1635:AD1636</formula1>
    </dataValidation>
    <dataValidation type="list" allowBlank="1" showInputMessage="1" showErrorMessage="1" sqref="L1641:M1641 JH1641:JI1641 TD1641:TE1641 ACZ1641:ADA1641 AMV1641:AMW1641 AWR1641:AWS1641 BGN1641:BGO1641 BQJ1641:BQK1641 CAF1641:CAG1641 CKB1641:CKC1641 CTX1641:CTY1641 DDT1641:DDU1641 DNP1641:DNQ1641 DXL1641:DXM1641 EHH1641:EHI1641 ERD1641:ERE1641 FAZ1641:FBA1641 FKV1641:FKW1641 FUR1641:FUS1641 GEN1641:GEO1641 GOJ1641:GOK1641 GYF1641:GYG1641 HIB1641:HIC1641 HRX1641:HRY1641 IBT1641:IBU1641 ILP1641:ILQ1641 IVL1641:IVM1641 JFH1641:JFI1641 JPD1641:JPE1641 JYZ1641:JZA1641 KIV1641:KIW1641 KSR1641:KSS1641 LCN1641:LCO1641 LMJ1641:LMK1641 LWF1641:LWG1641 MGB1641:MGC1641 MPX1641:MPY1641 MZT1641:MZU1641 NJP1641:NJQ1641 NTL1641:NTM1641 ODH1641:ODI1641 OND1641:ONE1641 OWZ1641:OXA1641 PGV1641:PGW1641 PQR1641:PQS1641 QAN1641:QAO1641 QKJ1641:QKK1641 QUF1641:QUG1641 REB1641:REC1641 RNX1641:RNY1641 RXT1641:RXU1641 SHP1641:SHQ1641 SRL1641:SRM1641 TBH1641:TBI1641 TLD1641:TLE1641 TUZ1641:TVA1641 UEV1641:UEW1641 UOR1641:UOS1641 UYN1641:UYO1641 VIJ1641:VIK1641 VSF1641:VSG1641 WCB1641:WCC1641 WLX1641:WLY1641 WVT1641:WVU1641 L67177:M67177 JH67177:JI67177 TD67177:TE67177 ACZ67177:ADA67177 AMV67177:AMW67177 AWR67177:AWS67177 BGN67177:BGO67177 BQJ67177:BQK67177 CAF67177:CAG67177 CKB67177:CKC67177 CTX67177:CTY67177 DDT67177:DDU67177 DNP67177:DNQ67177 DXL67177:DXM67177 EHH67177:EHI67177 ERD67177:ERE67177 FAZ67177:FBA67177 FKV67177:FKW67177 FUR67177:FUS67177 GEN67177:GEO67177 GOJ67177:GOK67177 GYF67177:GYG67177 HIB67177:HIC67177 HRX67177:HRY67177 IBT67177:IBU67177 ILP67177:ILQ67177 IVL67177:IVM67177 JFH67177:JFI67177 JPD67177:JPE67177 JYZ67177:JZA67177 KIV67177:KIW67177 KSR67177:KSS67177 LCN67177:LCO67177 LMJ67177:LMK67177 LWF67177:LWG67177 MGB67177:MGC67177 MPX67177:MPY67177 MZT67177:MZU67177 NJP67177:NJQ67177 NTL67177:NTM67177 ODH67177:ODI67177 OND67177:ONE67177 OWZ67177:OXA67177 PGV67177:PGW67177 PQR67177:PQS67177 QAN67177:QAO67177 QKJ67177:QKK67177 QUF67177:QUG67177 REB67177:REC67177 RNX67177:RNY67177 RXT67177:RXU67177 SHP67177:SHQ67177 SRL67177:SRM67177 TBH67177:TBI67177 TLD67177:TLE67177 TUZ67177:TVA67177 UEV67177:UEW67177 UOR67177:UOS67177 UYN67177:UYO67177 VIJ67177:VIK67177 VSF67177:VSG67177 WCB67177:WCC67177 WLX67177:WLY67177 WVT67177:WVU67177 L132713:M132713 JH132713:JI132713 TD132713:TE132713 ACZ132713:ADA132713 AMV132713:AMW132713 AWR132713:AWS132713 BGN132713:BGO132713 BQJ132713:BQK132713 CAF132713:CAG132713 CKB132713:CKC132713 CTX132713:CTY132713 DDT132713:DDU132713 DNP132713:DNQ132713 DXL132713:DXM132713 EHH132713:EHI132713 ERD132713:ERE132713 FAZ132713:FBA132713 FKV132713:FKW132713 FUR132713:FUS132713 GEN132713:GEO132713 GOJ132713:GOK132713 GYF132713:GYG132713 HIB132713:HIC132713 HRX132713:HRY132713 IBT132713:IBU132713 ILP132713:ILQ132713 IVL132713:IVM132713 JFH132713:JFI132713 JPD132713:JPE132713 JYZ132713:JZA132713 KIV132713:KIW132713 KSR132713:KSS132713 LCN132713:LCO132713 LMJ132713:LMK132713 LWF132713:LWG132713 MGB132713:MGC132713 MPX132713:MPY132713 MZT132713:MZU132713 NJP132713:NJQ132713 NTL132713:NTM132713 ODH132713:ODI132713 OND132713:ONE132713 OWZ132713:OXA132713 PGV132713:PGW132713 PQR132713:PQS132713 QAN132713:QAO132713 QKJ132713:QKK132713 QUF132713:QUG132713 REB132713:REC132713 RNX132713:RNY132713 RXT132713:RXU132713 SHP132713:SHQ132713 SRL132713:SRM132713 TBH132713:TBI132713 TLD132713:TLE132713 TUZ132713:TVA132713 UEV132713:UEW132713 UOR132713:UOS132713 UYN132713:UYO132713 VIJ132713:VIK132713 VSF132713:VSG132713 WCB132713:WCC132713 WLX132713:WLY132713 WVT132713:WVU132713 L198249:M198249 JH198249:JI198249 TD198249:TE198249 ACZ198249:ADA198249 AMV198249:AMW198249 AWR198249:AWS198249 BGN198249:BGO198249 BQJ198249:BQK198249 CAF198249:CAG198249 CKB198249:CKC198249 CTX198249:CTY198249 DDT198249:DDU198249 DNP198249:DNQ198249 DXL198249:DXM198249 EHH198249:EHI198249 ERD198249:ERE198249 FAZ198249:FBA198249 FKV198249:FKW198249 FUR198249:FUS198249 GEN198249:GEO198249 GOJ198249:GOK198249 GYF198249:GYG198249 HIB198249:HIC198249 HRX198249:HRY198249 IBT198249:IBU198249 ILP198249:ILQ198249 IVL198249:IVM198249 JFH198249:JFI198249 JPD198249:JPE198249 JYZ198249:JZA198249 KIV198249:KIW198249 KSR198249:KSS198249 LCN198249:LCO198249 LMJ198249:LMK198249 LWF198249:LWG198249 MGB198249:MGC198249 MPX198249:MPY198249 MZT198249:MZU198249 NJP198249:NJQ198249 NTL198249:NTM198249 ODH198249:ODI198249 OND198249:ONE198249 OWZ198249:OXA198249 PGV198249:PGW198249 PQR198249:PQS198249 QAN198249:QAO198249 QKJ198249:QKK198249 QUF198249:QUG198249 REB198249:REC198249 RNX198249:RNY198249 RXT198249:RXU198249 SHP198249:SHQ198249 SRL198249:SRM198249 TBH198249:TBI198249 TLD198249:TLE198249 TUZ198249:TVA198249 UEV198249:UEW198249 UOR198249:UOS198249 UYN198249:UYO198249 VIJ198249:VIK198249 VSF198249:VSG198249 WCB198249:WCC198249 WLX198249:WLY198249 WVT198249:WVU198249 L263785:M263785 JH263785:JI263785 TD263785:TE263785 ACZ263785:ADA263785 AMV263785:AMW263785 AWR263785:AWS263785 BGN263785:BGO263785 BQJ263785:BQK263785 CAF263785:CAG263785 CKB263785:CKC263785 CTX263785:CTY263785 DDT263785:DDU263785 DNP263785:DNQ263785 DXL263785:DXM263785 EHH263785:EHI263785 ERD263785:ERE263785 FAZ263785:FBA263785 FKV263785:FKW263785 FUR263785:FUS263785 GEN263785:GEO263785 GOJ263785:GOK263785 GYF263785:GYG263785 HIB263785:HIC263785 HRX263785:HRY263785 IBT263785:IBU263785 ILP263785:ILQ263785 IVL263785:IVM263785 JFH263785:JFI263785 JPD263785:JPE263785 JYZ263785:JZA263785 KIV263785:KIW263785 KSR263785:KSS263785 LCN263785:LCO263785 LMJ263785:LMK263785 LWF263785:LWG263785 MGB263785:MGC263785 MPX263785:MPY263785 MZT263785:MZU263785 NJP263785:NJQ263785 NTL263785:NTM263785 ODH263785:ODI263785 OND263785:ONE263785 OWZ263785:OXA263785 PGV263785:PGW263785 PQR263785:PQS263785 QAN263785:QAO263785 QKJ263785:QKK263785 QUF263785:QUG263785 REB263785:REC263785 RNX263785:RNY263785 RXT263785:RXU263785 SHP263785:SHQ263785 SRL263785:SRM263785 TBH263785:TBI263785 TLD263785:TLE263785 TUZ263785:TVA263785 UEV263785:UEW263785 UOR263785:UOS263785 UYN263785:UYO263785 VIJ263785:VIK263785 VSF263785:VSG263785 WCB263785:WCC263785 WLX263785:WLY263785 WVT263785:WVU263785 L329321:M329321 JH329321:JI329321 TD329321:TE329321 ACZ329321:ADA329321 AMV329321:AMW329321 AWR329321:AWS329321 BGN329321:BGO329321 BQJ329321:BQK329321 CAF329321:CAG329321 CKB329321:CKC329321 CTX329321:CTY329321 DDT329321:DDU329321 DNP329321:DNQ329321 DXL329321:DXM329321 EHH329321:EHI329321 ERD329321:ERE329321 FAZ329321:FBA329321 FKV329321:FKW329321 FUR329321:FUS329321 GEN329321:GEO329321 GOJ329321:GOK329321 GYF329321:GYG329321 HIB329321:HIC329321 HRX329321:HRY329321 IBT329321:IBU329321 ILP329321:ILQ329321 IVL329321:IVM329321 JFH329321:JFI329321 JPD329321:JPE329321 JYZ329321:JZA329321 KIV329321:KIW329321 KSR329321:KSS329321 LCN329321:LCO329321 LMJ329321:LMK329321 LWF329321:LWG329321 MGB329321:MGC329321 MPX329321:MPY329321 MZT329321:MZU329321 NJP329321:NJQ329321 NTL329321:NTM329321 ODH329321:ODI329321 OND329321:ONE329321 OWZ329321:OXA329321 PGV329321:PGW329321 PQR329321:PQS329321 QAN329321:QAO329321 QKJ329321:QKK329321 QUF329321:QUG329321 REB329321:REC329321 RNX329321:RNY329321 RXT329321:RXU329321 SHP329321:SHQ329321 SRL329321:SRM329321 TBH329321:TBI329321 TLD329321:TLE329321 TUZ329321:TVA329321 UEV329321:UEW329321 UOR329321:UOS329321 UYN329321:UYO329321 VIJ329321:VIK329321 VSF329321:VSG329321 WCB329321:WCC329321 WLX329321:WLY329321 WVT329321:WVU329321 L394857:M394857 JH394857:JI394857 TD394857:TE394857 ACZ394857:ADA394857 AMV394857:AMW394857 AWR394857:AWS394857 BGN394857:BGO394857 BQJ394857:BQK394857 CAF394857:CAG394857 CKB394857:CKC394857 CTX394857:CTY394857 DDT394857:DDU394857 DNP394857:DNQ394857 DXL394857:DXM394857 EHH394857:EHI394857 ERD394857:ERE394857 FAZ394857:FBA394857 FKV394857:FKW394857 FUR394857:FUS394857 GEN394857:GEO394857 GOJ394857:GOK394857 GYF394857:GYG394857 HIB394857:HIC394857 HRX394857:HRY394857 IBT394857:IBU394857 ILP394857:ILQ394857 IVL394857:IVM394857 JFH394857:JFI394857 JPD394857:JPE394857 JYZ394857:JZA394857 KIV394857:KIW394857 KSR394857:KSS394857 LCN394857:LCO394857 LMJ394857:LMK394857 LWF394857:LWG394857 MGB394857:MGC394857 MPX394857:MPY394857 MZT394857:MZU394857 NJP394857:NJQ394857 NTL394857:NTM394857 ODH394857:ODI394857 OND394857:ONE394857 OWZ394857:OXA394857 PGV394857:PGW394857 PQR394857:PQS394857 QAN394857:QAO394857 QKJ394857:QKK394857 QUF394857:QUG394857 REB394857:REC394857 RNX394857:RNY394857 RXT394857:RXU394857 SHP394857:SHQ394857 SRL394857:SRM394857 TBH394857:TBI394857 TLD394857:TLE394857 TUZ394857:TVA394857 UEV394857:UEW394857 UOR394857:UOS394857 UYN394857:UYO394857 VIJ394857:VIK394857 VSF394857:VSG394857 WCB394857:WCC394857 WLX394857:WLY394857 WVT394857:WVU394857 L460393:M460393 JH460393:JI460393 TD460393:TE460393 ACZ460393:ADA460393 AMV460393:AMW460393 AWR460393:AWS460393 BGN460393:BGO460393 BQJ460393:BQK460393 CAF460393:CAG460393 CKB460393:CKC460393 CTX460393:CTY460393 DDT460393:DDU460393 DNP460393:DNQ460393 DXL460393:DXM460393 EHH460393:EHI460393 ERD460393:ERE460393 FAZ460393:FBA460393 FKV460393:FKW460393 FUR460393:FUS460393 GEN460393:GEO460393 GOJ460393:GOK460393 GYF460393:GYG460393 HIB460393:HIC460393 HRX460393:HRY460393 IBT460393:IBU460393 ILP460393:ILQ460393 IVL460393:IVM460393 JFH460393:JFI460393 JPD460393:JPE460393 JYZ460393:JZA460393 KIV460393:KIW460393 KSR460393:KSS460393 LCN460393:LCO460393 LMJ460393:LMK460393 LWF460393:LWG460393 MGB460393:MGC460393 MPX460393:MPY460393 MZT460393:MZU460393 NJP460393:NJQ460393 NTL460393:NTM460393 ODH460393:ODI460393 OND460393:ONE460393 OWZ460393:OXA460393 PGV460393:PGW460393 PQR460393:PQS460393 QAN460393:QAO460393 QKJ460393:QKK460393 QUF460393:QUG460393 REB460393:REC460393 RNX460393:RNY460393 RXT460393:RXU460393 SHP460393:SHQ460393 SRL460393:SRM460393 TBH460393:TBI460393 TLD460393:TLE460393 TUZ460393:TVA460393 UEV460393:UEW460393 UOR460393:UOS460393 UYN460393:UYO460393 VIJ460393:VIK460393 VSF460393:VSG460393 WCB460393:WCC460393 WLX460393:WLY460393 WVT460393:WVU460393 L525929:M525929 JH525929:JI525929 TD525929:TE525929 ACZ525929:ADA525929 AMV525929:AMW525929 AWR525929:AWS525929 BGN525929:BGO525929 BQJ525929:BQK525929 CAF525929:CAG525929 CKB525929:CKC525929 CTX525929:CTY525929 DDT525929:DDU525929 DNP525929:DNQ525929 DXL525929:DXM525929 EHH525929:EHI525929 ERD525929:ERE525929 FAZ525929:FBA525929 FKV525929:FKW525929 FUR525929:FUS525929 GEN525929:GEO525929 GOJ525929:GOK525929 GYF525929:GYG525929 HIB525929:HIC525929 HRX525929:HRY525929 IBT525929:IBU525929 ILP525929:ILQ525929 IVL525929:IVM525929 JFH525929:JFI525929 JPD525929:JPE525929 JYZ525929:JZA525929 KIV525929:KIW525929 KSR525929:KSS525929 LCN525929:LCO525929 LMJ525929:LMK525929 LWF525929:LWG525929 MGB525929:MGC525929 MPX525929:MPY525929 MZT525929:MZU525929 NJP525929:NJQ525929 NTL525929:NTM525929 ODH525929:ODI525929 OND525929:ONE525929 OWZ525929:OXA525929 PGV525929:PGW525929 PQR525929:PQS525929 QAN525929:QAO525929 QKJ525929:QKK525929 QUF525929:QUG525929 REB525929:REC525929 RNX525929:RNY525929 RXT525929:RXU525929 SHP525929:SHQ525929 SRL525929:SRM525929 TBH525929:TBI525929 TLD525929:TLE525929 TUZ525929:TVA525929 UEV525929:UEW525929 UOR525929:UOS525929 UYN525929:UYO525929 VIJ525929:VIK525929 VSF525929:VSG525929 WCB525929:WCC525929 WLX525929:WLY525929 WVT525929:WVU525929 L591465:M591465 JH591465:JI591465 TD591465:TE591465 ACZ591465:ADA591465 AMV591465:AMW591465 AWR591465:AWS591465 BGN591465:BGO591465 BQJ591465:BQK591465 CAF591465:CAG591465 CKB591465:CKC591465 CTX591465:CTY591465 DDT591465:DDU591465 DNP591465:DNQ591465 DXL591465:DXM591465 EHH591465:EHI591465 ERD591465:ERE591465 FAZ591465:FBA591465 FKV591465:FKW591465 FUR591465:FUS591465 GEN591465:GEO591465 GOJ591465:GOK591465 GYF591465:GYG591465 HIB591465:HIC591465 HRX591465:HRY591465 IBT591465:IBU591465 ILP591465:ILQ591465 IVL591465:IVM591465 JFH591465:JFI591465 JPD591465:JPE591465 JYZ591465:JZA591465 KIV591465:KIW591465 KSR591465:KSS591465 LCN591465:LCO591465 LMJ591465:LMK591465 LWF591465:LWG591465 MGB591465:MGC591465 MPX591465:MPY591465 MZT591465:MZU591465 NJP591465:NJQ591465 NTL591465:NTM591465 ODH591465:ODI591465 OND591465:ONE591465 OWZ591465:OXA591465 PGV591465:PGW591465 PQR591465:PQS591465 QAN591465:QAO591465 QKJ591465:QKK591465 QUF591465:QUG591465 REB591465:REC591465 RNX591465:RNY591465 RXT591465:RXU591465 SHP591465:SHQ591465 SRL591465:SRM591465 TBH591465:TBI591465 TLD591465:TLE591465 TUZ591465:TVA591465 UEV591465:UEW591465 UOR591465:UOS591465 UYN591465:UYO591465 VIJ591465:VIK591465 VSF591465:VSG591465 WCB591465:WCC591465 WLX591465:WLY591465 WVT591465:WVU591465 L657001:M657001 JH657001:JI657001 TD657001:TE657001 ACZ657001:ADA657001 AMV657001:AMW657001 AWR657001:AWS657001 BGN657001:BGO657001 BQJ657001:BQK657001 CAF657001:CAG657001 CKB657001:CKC657001 CTX657001:CTY657001 DDT657001:DDU657001 DNP657001:DNQ657001 DXL657001:DXM657001 EHH657001:EHI657001 ERD657001:ERE657001 FAZ657001:FBA657001 FKV657001:FKW657001 FUR657001:FUS657001 GEN657001:GEO657001 GOJ657001:GOK657001 GYF657001:GYG657001 HIB657001:HIC657001 HRX657001:HRY657001 IBT657001:IBU657001 ILP657001:ILQ657001 IVL657001:IVM657001 JFH657001:JFI657001 JPD657001:JPE657001 JYZ657001:JZA657001 KIV657001:KIW657001 KSR657001:KSS657001 LCN657001:LCO657001 LMJ657001:LMK657001 LWF657001:LWG657001 MGB657001:MGC657001 MPX657001:MPY657001 MZT657001:MZU657001 NJP657001:NJQ657001 NTL657001:NTM657001 ODH657001:ODI657001 OND657001:ONE657001 OWZ657001:OXA657001 PGV657001:PGW657001 PQR657001:PQS657001 QAN657001:QAO657001 QKJ657001:QKK657001 QUF657001:QUG657001 REB657001:REC657001 RNX657001:RNY657001 RXT657001:RXU657001 SHP657001:SHQ657001 SRL657001:SRM657001 TBH657001:TBI657001 TLD657001:TLE657001 TUZ657001:TVA657001 UEV657001:UEW657001 UOR657001:UOS657001 UYN657001:UYO657001 VIJ657001:VIK657001 VSF657001:VSG657001 WCB657001:WCC657001 WLX657001:WLY657001 WVT657001:WVU657001 L722537:M722537 JH722537:JI722537 TD722537:TE722537 ACZ722537:ADA722537 AMV722537:AMW722537 AWR722537:AWS722537 BGN722537:BGO722537 BQJ722537:BQK722537 CAF722537:CAG722537 CKB722537:CKC722537 CTX722537:CTY722537 DDT722537:DDU722537 DNP722537:DNQ722537 DXL722537:DXM722537 EHH722537:EHI722537 ERD722537:ERE722537 FAZ722537:FBA722537 FKV722537:FKW722537 FUR722537:FUS722537 GEN722537:GEO722537 GOJ722537:GOK722537 GYF722537:GYG722537 HIB722537:HIC722537 HRX722537:HRY722537 IBT722537:IBU722537 ILP722537:ILQ722537 IVL722537:IVM722537 JFH722537:JFI722537 JPD722537:JPE722537 JYZ722537:JZA722537 KIV722537:KIW722537 KSR722537:KSS722537 LCN722537:LCO722537 LMJ722537:LMK722537 LWF722537:LWG722537 MGB722537:MGC722537 MPX722537:MPY722537 MZT722537:MZU722537 NJP722537:NJQ722537 NTL722537:NTM722537 ODH722537:ODI722537 OND722537:ONE722537 OWZ722537:OXA722537 PGV722537:PGW722537 PQR722537:PQS722537 QAN722537:QAO722537 QKJ722537:QKK722537 QUF722537:QUG722537 REB722537:REC722537 RNX722537:RNY722537 RXT722537:RXU722537 SHP722537:SHQ722537 SRL722537:SRM722537 TBH722537:TBI722537 TLD722537:TLE722537 TUZ722537:TVA722537 UEV722537:UEW722537 UOR722537:UOS722537 UYN722537:UYO722537 VIJ722537:VIK722537 VSF722537:VSG722537 WCB722537:WCC722537 WLX722537:WLY722537 WVT722537:WVU722537 L788073:M788073 JH788073:JI788073 TD788073:TE788073 ACZ788073:ADA788073 AMV788073:AMW788073 AWR788073:AWS788073 BGN788073:BGO788073 BQJ788073:BQK788073 CAF788073:CAG788073 CKB788073:CKC788073 CTX788073:CTY788073 DDT788073:DDU788073 DNP788073:DNQ788073 DXL788073:DXM788073 EHH788073:EHI788073 ERD788073:ERE788073 FAZ788073:FBA788073 FKV788073:FKW788073 FUR788073:FUS788073 GEN788073:GEO788073 GOJ788073:GOK788073 GYF788073:GYG788073 HIB788073:HIC788073 HRX788073:HRY788073 IBT788073:IBU788073 ILP788073:ILQ788073 IVL788073:IVM788073 JFH788073:JFI788073 JPD788073:JPE788073 JYZ788073:JZA788073 KIV788073:KIW788073 KSR788073:KSS788073 LCN788073:LCO788073 LMJ788073:LMK788073 LWF788073:LWG788073 MGB788073:MGC788073 MPX788073:MPY788073 MZT788073:MZU788073 NJP788073:NJQ788073 NTL788073:NTM788073 ODH788073:ODI788073 OND788073:ONE788073 OWZ788073:OXA788073 PGV788073:PGW788073 PQR788073:PQS788073 QAN788073:QAO788073 QKJ788073:QKK788073 QUF788073:QUG788073 REB788073:REC788073 RNX788073:RNY788073 RXT788073:RXU788073 SHP788073:SHQ788073 SRL788073:SRM788073 TBH788073:TBI788073 TLD788073:TLE788073 TUZ788073:TVA788073 UEV788073:UEW788073 UOR788073:UOS788073 UYN788073:UYO788073 VIJ788073:VIK788073 VSF788073:VSG788073 WCB788073:WCC788073 WLX788073:WLY788073 WVT788073:WVU788073 L853609:M853609 JH853609:JI853609 TD853609:TE853609 ACZ853609:ADA853609 AMV853609:AMW853609 AWR853609:AWS853609 BGN853609:BGO853609 BQJ853609:BQK853609 CAF853609:CAG853609 CKB853609:CKC853609 CTX853609:CTY853609 DDT853609:DDU853609 DNP853609:DNQ853609 DXL853609:DXM853609 EHH853609:EHI853609 ERD853609:ERE853609 FAZ853609:FBA853609 FKV853609:FKW853609 FUR853609:FUS853609 GEN853609:GEO853609 GOJ853609:GOK853609 GYF853609:GYG853609 HIB853609:HIC853609 HRX853609:HRY853609 IBT853609:IBU853609 ILP853609:ILQ853609 IVL853609:IVM853609 JFH853609:JFI853609 JPD853609:JPE853609 JYZ853609:JZA853609 KIV853609:KIW853609 KSR853609:KSS853609 LCN853609:LCO853609 LMJ853609:LMK853609 LWF853609:LWG853609 MGB853609:MGC853609 MPX853609:MPY853609 MZT853609:MZU853609 NJP853609:NJQ853609 NTL853609:NTM853609 ODH853609:ODI853609 OND853609:ONE853609 OWZ853609:OXA853609 PGV853609:PGW853609 PQR853609:PQS853609 QAN853609:QAO853609 QKJ853609:QKK853609 QUF853609:QUG853609 REB853609:REC853609 RNX853609:RNY853609 RXT853609:RXU853609 SHP853609:SHQ853609 SRL853609:SRM853609 TBH853609:TBI853609 TLD853609:TLE853609 TUZ853609:TVA853609 UEV853609:UEW853609 UOR853609:UOS853609 UYN853609:UYO853609 VIJ853609:VIK853609 VSF853609:VSG853609 WCB853609:WCC853609 WLX853609:WLY853609 WVT853609:WVU853609 L919145:M919145 JH919145:JI919145 TD919145:TE919145 ACZ919145:ADA919145 AMV919145:AMW919145 AWR919145:AWS919145 BGN919145:BGO919145 BQJ919145:BQK919145 CAF919145:CAG919145 CKB919145:CKC919145 CTX919145:CTY919145 DDT919145:DDU919145 DNP919145:DNQ919145 DXL919145:DXM919145 EHH919145:EHI919145 ERD919145:ERE919145 FAZ919145:FBA919145 FKV919145:FKW919145 FUR919145:FUS919145 GEN919145:GEO919145 GOJ919145:GOK919145 GYF919145:GYG919145 HIB919145:HIC919145 HRX919145:HRY919145 IBT919145:IBU919145 ILP919145:ILQ919145 IVL919145:IVM919145 JFH919145:JFI919145 JPD919145:JPE919145 JYZ919145:JZA919145 KIV919145:KIW919145 KSR919145:KSS919145 LCN919145:LCO919145 LMJ919145:LMK919145 LWF919145:LWG919145 MGB919145:MGC919145 MPX919145:MPY919145 MZT919145:MZU919145 NJP919145:NJQ919145 NTL919145:NTM919145 ODH919145:ODI919145 OND919145:ONE919145 OWZ919145:OXA919145 PGV919145:PGW919145 PQR919145:PQS919145 QAN919145:QAO919145 QKJ919145:QKK919145 QUF919145:QUG919145 REB919145:REC919145 RNX919145:RNY919145 RXT919145:RXU919145 SHP919145:SHQ919145 SRL919145:SRM919145 TBH919145:TBI919145 TLD919145:TLE919145 TUZ919145:TVA919145 UEV919145:UEW919145 UOR919145:UOS919145 UYN919145:UYO919145 VIJ919145:VIK919145 VSF919145:VSG919145 WCB919145:WCC919145 WLX919145:WLY919145 WVT919145:WVU919145 L984681:M984681 JH984681:JI984681 TD984681:TE984681 ACZ984681:ADA984681 AMV984681:AMW984681 AWR984681:AWS984681 BGN984681:BGO984681 BQJ984681:BQK984681 CAF984681:CAG984681 CKB984681:CKC984681 CTX984681:CTY984681 DDT984681:DDU984681 DNP984681:DNQ984681 DXL984681:DXM984681 EHH984681:EHI984681 ERD984681:ERE984681 FAZ984681:FBA984681 FKV984681:FKW984681 FUR984681:FUS984681 GEN984681:GEO984681 GOJ984681:GOK984681 GYF984681:GYG984681 HIB984681:HIC984681 HRX984681:HRY984681 IBT984681:IBU984681 ILP984681:ILQ984681 IVL984681:IVM984681 JFH984681:JFI984681 JPD984681:JPE984681 JYZ984681:JZA984681 KIV984681:KIW984681 KSR984681:KSS984681 LCN984681:LCO984681 LMJ984681:LMK984681 LWF984681:LWG984681 MGB984681:MGC984681 MPX984681:MPY984681 MZT984681:MZU984681 NJP984681:NJQ984681 NTL984681:NTM984681 ODH984681:ODI984681 OND984681:ONE984681 OWZ984681:OXA984681 PGV984681:PGW984681 PQR984681:PQS984681 QAN984681:QAO984681 QKJ984681:QKK984681 QUF984681:QUG984681 REB984681:REC984681 RNX984681:RNY984681 RXT984681:RXU984681 SHP984681:SHQ984681 SRL984681:SRM984681 TBH984681:TBI984681 TLD984681:TLE984681 TUZ984681:TVA984681 UEV984681:UEW984681 UOR984681:UOS984681 UYN984681:UYO984681 VIJ984681:VIK984681 VSF984681:VSG984681 WCB984681:WCC984681 WLX984681:WLY984681 WVT984681:WVU984681" xr:uid="{00000000-0002-0000-0A00-00000A000000}">
      <formula1>AE1634:AG1634</formula1>
    </dataValidation>
    <dataValidation type="list" allowBlank="1" showInputMessage="1" showErrorMessage="1" sqref="D1634 IZ1634 SV1634 ACR1634 AMN1634 AWJ1634 BGF1634 BQB1634 BZX1634 CJT1634 CTP1634 DDL1634 DNH1634 DXD1634 EGZ1634 EQV1634 FAR1634 FKN1634 FUJ1634 GEF1634 GOB1634 GXX1634 HHT1634 HRP1634 IBL1634 ILH1634 IVD1634 JEZ1634 JOV1634 JYR1634 KIN1634 KSJ1634 LCF1634 LMB1634 LVX1634 MFT1634 MPP1634 MZL1634 NJH1634 NTD1634 OCZ1634 OMV1634 OWR1634 PGN1634 PQJ1634 QAF1634 QKB1634 QTX1634 RDT1634 RNP1634 RXL1634 SHH1634 SRD1634 TAZ1634 TKV1634 TUR1634 UEN1634 UOJ1634 UYF1634 VIB1634 VRX1634 WBT1634 WLP1634 WVL1634 D67170 IZ67170 SV67170 ACR67170 AMN67170 AWJ67170 BGF67170 BQB67170 BZX67170 CJT67170 CTP67170 DDL67170 DNH67170 DXD67170 EGZ67170 EQV67170 FAR67170 FKN67170 FUJ67170 GEF67170 GOB67170 GXX67170 HHT67170 HRP67170 IBL67170 ILH67170 IVD67170 JEZ67170 JOV67170 JYR67170 KIN67170 KSJ67170 LCF67170 LMB67170 LVX67170 MFT67170 MPP67170 MZL67170 NJH67170 NTD67170 OCZ67170 OMV67170 OWR67170 PGN67170 PQJ67170 QAF67170 QKB67170 QTX67170 RDT67170 RNP67170 RXL67170 SHH67170 SRD67170 TAZ67170 TKV67170 TUR67170 UEN67170 UOJ67170 UYF67170 VIB67170 VRX67170 WBT67170 WLP67170 WVL67170 D132706 IZ132706 SV132706 ACR132706 AMN132706 AWJ132706 BGF132706 BQB132706 BZX132706 CJT132706 CTP132706 DDL132706 DNH132706 DXD132706 EGZ132706 EQV132706 FAR132706 FKN132706 FUJ132706 GEF132706 GOB132706 GXX132706 HHT132706 HRP132706 IBL132706 ILH132706 IVD132706 JEZ132706 JOV132706 JYR132706 KIN132706 KSJ132706 LCF132706 LMB132706 LVX132706 MFT132706 MPP132706 MZL132706 NJH132706 NTD132706 OCZ132706 OMV132706 OWR132706 PGN132706 PQJ132706 QAF132706 QKB132706 QTX132706 RDT132706 RNP132706 RXL132706 SHH132706 SRD132706 TAZ132706 TKV132706 TUR132706 UEN132706 UOJ132706 UYF132706 VIB132706 VRX132706 WBT132706 WLP132706 WVL132706 D198242 IZ198242 SV198242 ACR198242 AMN198242 AWJ198242 BGF198242 BQB198242 BZX198242 CJT198242 CTP198242 DDL198242 DNH198242 DXD198242 EGZ198242 EQV198242 FAR198242 FKN198242 FUJ198242 GEF198242 GOB198242 GXX198242 HHT198242 HRP198242 IBL198242 ILH198242 IVD198242 JEZ198242 JOV198242 JYR198242 KIN198242 KSJ198242 LCF198242 LMB198242 LVX198242 MFT198242 MPP198242 MZL198242 NJH198242 NTD198242 OCZ198242 OMV198242 OWR198242 PGN198242 PQJ198242 QAF198242 QKB198242 QTX198242 RDT198242 RNP198242 RXL198242 SHH198242 SRD198242 TAZ198242 TKV198242 TUR198242 UEN198242 UOJ198242 UYF198242 VIB198242 VRX198242 WBT198242 WLP198242 WVL198242 D263778 IZ263778 SV263778 ACR263778 AMN263778 AWJ263778 BGF263778 BQB263778 BZX263778 CJT263778 CTP263778 DDL263778 DNH263778 DXD263778 EGZ263778 EQV263778 FAR263778 FKN263778 FUJ263778 GEF263778 GOB263778 GXX263778 HHT263778 HRP263778 IBL263778 ILH263778 IVD263778 JEZ263778 JOV263778 JYR263778 KIN263778 KSJ263778 LCF263778 LMB263778 LVX263778 MFT263778 MPP263778 MZL263778 NJH263778 NTD263778 OCZ263778 OMV263778 OWR263778 PGN263778 PQJ263778 QAF263778 QKB263778 QTX263778 RDT263778 RNP263778 RXL263778 SHH263778 SRD263778 TAZ263778 TKV263778 TUR263778 UEN263778 UOJ263778 UYF263778 VIB263778 VRX263778 WBT263778 WLP263778 WVL263778 D329314 IZ329314 SV329314 ACR329314 AMN329314 AWJ329314 BGF329314 BQB329314 BZX329314 CJT329314 CTP329314 DDL329314 DNH329314 DXD329314 EGZ329314 EQV329314 FAR329314 FKN329314 FUJ329314 GEF329314 GOB329314 GXX329314 HHT329314 HRP329314 IBL329314 ILH329314 IVD329314 JEZ329314 JOV329314 JYR329314 KIN329314 KSJ329314 LCF329314 LMB329314 LVX329314 MFT329314 MPP329314 MZL329314 NJH329314 NTD329314 OCZ329314 OMV329314 OWR329314 PGN329314 PQJ329314 QAF329314 QKB329314 QTX329314 RDT329314 RNP329314 RXL329314 SHH329314 SRD329314 TAZ329314 TKV329314 TUR329314 UEN329314 UOJ329314 UYF329314 VIB329314 VRX329314 WBT329314 WLP329314 WVL329314 D394850 IZ394850 SV394850 ACR394850 AMN394850 AWJ394850 BGF394850 BQB394850 BZX394850 CJT394850 CTP394850 DDL394850 DNH394850 DXD394850 EGZ394850 EQV394850 FAR394850 FKN394850 FUJ394850 GEF394850 GOB394850 GXX394850 HHT394850 HRP394850 IBL394850 ILH394850 IVD394850 JEZ394850 JOV394850 JYR394850 KIN394850 KSJ394850 LCF394850 LMB394850 LVX394850 MFT394850 MPP394850 MZL394850 NJH394850 NTD394850 OCZ394850 OMV394850 OWR394850 PGN394850 PQJ394850 QAF394850 QKB394850 QTX394850 RDT394850 RNP394850 RXL394850 SHH394850 SRD394850 TAZ394850 TKV394850 TUR394850 UEN394850 UOJ394850 UYF394850 VIB394850 VRX394850 WBT394850 WLP394850 WVL394850 D460386 IZ460386 SV460386 ACR460386 AMN460386 AWJ460386 BGF460386 BQB460386 BZX460386 CJT460386 CTP460386 DDL460386 DNH460386 DXD460386 EGZ460386 EQV460386 FAR460386 FKN460386 FUJ460386 GEF460386 GOB460386 GXX460386 HHT460386 HRP460386 IBL460386 ILH460386 IVD460386 JEZ460386 JOV460386 JYR460386 KIN460386 KSJ460386 LCF460386 LMB460386 LVX460386 MFT460386 MPP460386 MZL460386 NJH460386 NTD460386 OCZ460386 OMV460386 OWR460386 PGN460386 PQJ460386 QAF460386 QKB460386 QTX460386 RDT460386 RNP460386 RXL460386 SHH460386 SRD460386 TAZ460386 TKV460386 TUR460386 UEN460386 UOJ460386 UYF460386 VIB460386 VRX460386 WBT460386 WLP460386 WVL460386 D525922 IZ525922 SV525922 ACR525922 AMN525922 AWJ525922 BGF525922 BQB525922 BZX525922 CJT525922 CTP525922 DDL525922 DNH525922 DXD525922 EGZ525922 EQV525922 FAR525922 FKN525922 FUJ525922 GEF525922 GOB525922 GXX525922 HHT525922 HRP525922 IBL525922 ILH525922 IVD525922 JEZ525922 JOV525922 JYR525922 KIN525922 KSJ525922 LCF525922 LMB525922 LVX525922 MFT525922 MPP525922 MZL525922 NJH525922 NTD525922 OCZ525922 OMV525922 OWR525922 PGN525922 PQJ525922 QAF525922 QKB525922 QTX525922 RDT525922 RNP525922 RXL525922 SHH525922 SRD525922 TAZ525922 TKV525922 TUR525922 UEN525922 UOJ525922 UYF525922 VIB525922 VRX525922 WBT525922 WLP525922 WVL525922 D591458 IZ591458 SV591458 ACR591458 AMN591458 AWJ591458 BGF591458 BQB591458 BZX591458 CJT591458 CTP591458 DDL591458 DNH591458 DXD591458 EGZ591458 EQV591458 FAR591458 FKN591458 FUJ591458 GEF591458 GOB591458 GXX591458 HHT591458 HRP591458 IBL591458 ILH591458 IVD591458 JEZ591458 JOV591458 JYR591458 KIN591458 KSJ591458 LCF591458 LMB591458 LVX591458 MFT591458 MPP591458 MZL591458 NJH591458 NTD591458 OCZ591458 OMV591458 OWR591458 PGN591458 PQJ591458 QAF591458 QKB591458 QTX591458 RDT591458 RNP591458 RXL591458 SHH591458 SRD591458 TAZ591458 TKV591458 TUR591458 UEN591458 UOJ591458 UYF591458 VIB591458 VRX591458 WBT591458 WLP591458 WVL591458 D656994 IZ656994 SV656994 ACR656994 AMN656994 AWJ656994 BGF656994 BQB656994 BZX656994 CJT656994 CTP656994 DDL656994 DNH656994 DXD656994 EGZ656994 EQV656994 FAR656994 FKN656994 FUJ656994 GEF656994 GOB656994 GXX656994 HHT656994 HRP656994 IBL656994 ILH656994 IVD656994 JEZ656994 JOV656994 JYR656994 KIN656994 KSJ656994 LCF656994 LMB656994 LVX656994 MFT656994 MPP656994 MZL656994 NJH656994 NTD656994 OCZ656994 OMV656994 OWR656994 PGN656994 PQJ656994 QAF656994 QKB656994 QTX656994 RDT656994 RNP656994 RXL656994 SHH656994 SRD656994 TAZ656994 TKV656994 TUR656994 UEN656994 UOJ656994 UYF656994 VIB656994 VRX656994 WBT656994 WLP656994 WVL656994 D722530 IZ722530 SV722530 ACR722530 AMN722530 AWJ722530 BGF722530 BQB722530 BZX722530 CJT722530 CTP722530 DDL722530 DNH722530 DXD722530 EGZ722530 EQV722530 FAR722530 FKN722530 FUJ722530 GEF722530 GOB722530 GXX722530 HHT722530 HRP722530 IBL722530 ILH722530 IVD722530 JEZ722530 JOV722530 JYR722530 KIN722530 KSJ722530 LCF722530 LMB722530 LVX722530 MFT722530 MPP722530 MZL722530 NJH722530 NTD722530 OCZ722530 OMV722530 OWR722530 PGN722530 PQJ722530 QAF722530 QKB722530 QTX722530 RDT722530 RNP722530 RXL722530 SHH722530 SRD722530 TAZ722530 TKV722530 TUR722530 UEN722530 UOJ722530 UYF722530 VIB722530 VRX722530 WBT722530 WLP722530 WVL722530 D788066 IZ788066 SV788066 ACR788066 AMN788066 AWJ788066 BGF788066 BQB788066 BZX788066 CJT788066 CTP788066 DDL788066 DNH788066 DXD788066 EGZ788066 EQV788066 FAR788066 FKN788066 FUJ788066 GEF788066 GOB788066 GXX788066 HHT788066 HRP788066 IBL788066 ILH788066 IVD788066 JEZ788066 JOV788066 JYR788066 KIN788066 KSJ788066 LCF788066 LMB788066 LVX788066 MFT788066 MPP788066 MZL788066 NJH788066 NTD788066 OCZ788066 OMV788066 OWR788066 PGN788066 PQJ788066 QAF788066 QKB788066 QTX788066 RDT788066 RNP788066 RXL788066 SHH788066 SRD788066 TAZ788066 TKV788066 TUR788066 UEN788066 UOJ788066 UYF788066 VIB788066 VRX788066 WBT788066 WLP788066 WVL788066 D853602 IZ853602 SV853602 ACR853602 AMN853602 AWJ853602 BGF853602 BQB853602 BZX853602 CJT853602 CTP853602 DDL853602 DNH853602 DXD853602 EGZ853602 EQV853602 FAR853602 FKN853602 FUJ853602 GEF853602 GOB853602 GXX853602 HHT853602 HRP853602 IBL853602 ILH853602 IVD853602 JEZ853602 JOV853602 JYR853602 KIN853602 KSJ853602 LCF853602 LMB853602 LVX853602 MFT853602 MPP853602 MZL853602 NJH853602 NTD853602 OCZ853602 OMV853602 OWR853602 PGN853602 PQJ853602 QAF853602 QKB853602 QTX853602 RDT853602 RNP853602 RXL853602 SHH853602 SRD853602 TAZ853602 TKV853602 TUR853602 UEN853602 UOJ853602 UYF853602 VIB853602 VRX853602 WBT853602 WLP853602 WVL853602 D919138 IZ919138 SV919138 ACR919138 AMN919138 AWJ919138 BGF919138 BQB919138 BZX919138 CJT919138 CTP919138 DDL919138 DNH919138 DXD919138 EGZ919138 EQV919138 FAR919138 FKN919138 FUJ919138 GEF919138 GOB919138 GXX919138 HHT919138 HRP919138 IBL919138 ILH919138 IVD919138 JEZ919138 JOV919138 JYR919138 KIN919138 KSJ919138 LCF919138 LMB919138 LVX919138 MFT919138 MPP919138 MZL919138 NJH919138 NTD919138 OCZ919138 OMV919138 OWR919138 PGN919138 PQJ919138 QAF919138 QKB919138 QTX919138 RDT919138 RNP919138 RXL919138 SHH919138 SRD919138 TAZ919138 TKV919138 TUR919138 UEN919138 UOJ919138 UYF919138 VIB919138 VRX919138 WBT919138 WLP919138 WVL919138 D984674 IZ984674 SV984674 ACR984674 AMN984674 AWJ984674 BGF984674 BQB984674 BZX984674 CJT984674 CTP984674 DDL984674 DNH984674 DXD984674 EGZ984674 EQV984674 FAR984674 FKN984674 FUJ984674 GEF984674 GOB984674 GXX984674 HHT984674 HRP984674 IBL984674 ILH984674 IVD984674 JEZ984674 JOV984674 JYR984674 KIN984674 KSJ984674 LCF984674 LMB984674 LVX984674 MFT984674 MPP984674 MZL984674 NJH984674 NTD984674 OCZ984674 OMV984674 OWR984674 PGN984674 PQJ984674 QAF984674 QKB984674 QTX984674 RDT984674 RNP984674 RXL984674 SHH984674 SRD984674 TAZ984674 TKV984674 TUR984674 UEN984674 UOJ984674 UYF984674 VIB984674 VRX984674 WBT984674 WLP984674 WVL984674" xr:uid="{00000000-0002-0000-0A00-00000B000000}">
      <formula1>X1640:X1644</formula1>
    </dataValidation>
    <dataValidation type="list" allowBlank="1" showInputMessage="1" showErrorMessage="1" sqref="E274:L274 JA274:JH274 SW274:TD274 ACS274:ACZ274 AMO274:AMV274 AWK274:AWR274 BGG274:BGN274 BQC274:BQJ274 BZY274:CAF274 CJU274:CKB274 CTQ274:CTX274 DDM274:DDT274 DNI274:DNP274 DXE274:DXL274 EHA274:EHH274 EQW274:ERD274 FAS274:FAZ274 FKO274:FKV274 FUK274:FUR274 GEG274:GEN274 GOC274:GOJ274 GXY274:GYF274 HHU274:HIB274 HRQ274:HRX274 IBM274:IBT274 ILI274:ILP274 IVE274:IVL274 JFA274:JFH274 JOW274:JPD274 JYS274:JYZ274 KIO274:KIV274 KSK274:KSR274 LCG274:LCN274 LMC274:LMJ274 LVY274:LWF274 MFU274:MGB274 MPQ274:MPX274 MZM274:MZT274 NJI274:NJP274 NTE274:NTL274 ODA274:ODH274 OMW274:OND274 OWS274:OWZ274 PGO274:PGV274 PQK274:PQR274 QAG274:QAN274 QKC274:QKJ274 QTY274:QUF274 RDU274:REB274 RNQ274:RNX274 RXM274:RXT274 SHI274:SHP274 SRE274:SRL274 TBA274:TBH274 TKW274:TLD274 TUS274:TUZ274 UEO274:UEV274 UOK274:UOR274 UYG274:UYN274 VIC274:VIJ274 VRY274:VSF274 WBU274:WCB274 WLQ274:WLX274 WVM274:WVT274 E65810:L65810 JA65810:JH65810 SW65810:TD65810 ACS65810:ACZ65810 AMO65810:AMV65810 AWK65810:AWR65810 BGG65810:BGN65810 BQC65810:BQJ65810 BZY65810:CAF65810 CJU65810:CKB65810 CTQ65810:CTX65810 DDM65810:DDT65810 DNI65810:DNP65810 DXE65810:DXL65810 EHA65810:EHH65810 EQW65810:ERD65810 FAS65810:FAZ65810 FKO65810:FKV65810 FUK65810:FUR65810 GEG65810:GEN65810 GOC65810:GOJ65810 GXY65810:GYF65810 HHU65810:HIB65810 HRQ65810:HRX65810 IBM65810:IBT65810 ILI65810:ILP65810 IVE65810:IVL65810 JFA65810:JFH65810 JOW65810:JPD65810 JYS65810:JYZ65810 KIO65810:KIV65810 KSK65810:KSR65810 LCG65810:LCN65810 LMC65810:LMJ65810 LVY65810:LWF65810 MFU65810:MGB65810 MPQ65810:MPX65810 MZM65810:MZT65810 NJI65810:NJP65810 NTE65810:NTL65810 ODA65810:ODH65810 OMW65810:OND65810 OWS65810:OWZ65810 PGO65810:PGV65810 PQK65810:PQR65810 QAG65810:QAN65810 QKC65810:QKJ65810 QTY65810:QUF65810 RDU65810:REB65810 RNQ65810:RNX65810 RXM65810:RXT65810 SHI65810:SHP65810 SRE65810:SRL65810 TBA65810:TBH65810 TKW65810:TLD65810 TUS65810:TUZ65810 UEO65810:UEV65810 UOK65810:UOR65810 UYG65810:UYN65810 VIC65810:VIJ65810 VRY65810:VSF65810 WBU65810:WCB65810 WLQ65810:WLX65810 WVM65810:WVT65810 E131346:L131346 JA131346:JH131346 SW131346:TD131346 ACS131346:ACZ131346 AMO131346:AMV131346 AWK131346:AWR131346 BGG131346:BGN131346 BQC131346:BQJ131346 BZY131346:CAF131346 CJU131346:CKB131346 CTQ131346:CTX131346 DDM131346:DDT131346 DNI131346:DNP131346 DXE131346:DXL131346 EHA131346:EHH131346 EQW131346:ERD131346 FAS131346:FAZ131346 FKO131346:FKV131346 FUK131346:FUR131346 GEG131346:GEN131346 GOC131346:GOJ131346 GXY131346:GYF131346 HHU131346:HIB131346 HRQ131346:HRX131346 IBM131346:IBT131346 ILI131346:ILP131346 IVE131346:IVL131346 JFA131346:JFH131346 JOW131346:JPD131346 JYS131346:JYZ131346 KIO131346:KIV131346 KSK131346:KSR131346 LCG131346:LCN131346 LMC131346:LMJ131346 LVY131346:LWF131346 MFU131346:MGB131346 MPQ131346:MPX131346 MZM131346:MZT131346 NJI131346:NJP131346 NTE131346:NTL131346 ODA131346:ODH131346 OMW131346:OND131346 OWS131346:OWZ131346 PGO131346:PGV131346 PQK131346:PQR131346 QAG131346:QAN131346 QKC131346:QKJ131346 QTY131346:QUF131346 RDU131346:REB131346 RNQ131346:RNX131346 RXM131346:RXT131346 SHI131346:SHP131346 SRE131346:SRL131346 TBA131346:TBH131346 TKW131346:TLD131346 TUS131346:TUZ131346 UEO131346:UEV131346 UOK131346:UOR131346 UYG131346:UYN131346 VIC131346:VIJ131346 VRY131346:VSF131346 WBU131346:WCB131346 WLQ131346:WLX131346 WVM131346:WVT131346 E196882:L196882 JA196882:JH196882 SW196882:TD196882 ACS196882:ACZ196882 AMO196882:AMV196882 AWK196882:AWR196882 BGG196882:BGN196882 BQC196882:BQJ196882 BZY196882:CAF196882 CJU196882:CKB196882 CTQ196882:CTX196882 DDM196882:DDT196882 DNI196882:DNP196882 DXE196882:DXL196882 EHA196882:EHH196882 EQW196882:ERD196882 FAS196882:FAZ196882 FKO196882:FKV196882 FUK196882:FUR196882 GEG196882:GEN196882 GOC196882:GOJ196882 GXY196882:GYF196882 HHU196882:HIB196882 HRQ196882:HRX196882 IBM196882:IBT196882 ILI196882:ILP196882 IVE196882:IVL196882 JFA196882:JFH196882 JOW196882:JPD196882 JYS196882:JYZ196882 KIO196882:KIV196882 KSK196882:KSR196882 LCG196882:LCN196882 LMC196882:LMJ196882 LVY196882:LWF196882 MFU196882:MGB196882 MPQ196882:MPX196882 MZM196882:MZT196882 NJI196882:NJP196882 NTE196882:NTL196882 ODA196882:ODH196882 OMW196882:OND196882 OWS196882:OWZ196882 PGO196882:PGV196882 PQK196882:PQR196882 QAG196882:QAN196882 QKC196882:QKJ196882 QTY196882:QUF196882 RDU196882:REB196882 RNQ196882:RNX196882 RXM196882:RXT196882 SHI196882:SHP196882 SRE196882:SRL196882 TBA196882:TBH196882 TKW196882:TLD196882 TUS196882:TUZ196882 UEO196882:UEV196882 UOK196882:UOR196882 UYG196882:UYN196882 VIC196882:VIJ196882 VRY196882:VSF196882 WBU196882:WCB196882 WLQ196882:WLX196882 WVM196882:WVT196882 E262418:L262418 JA262418:JH262418 SW262418:TD262418 ACS262418:ACZ262418 AMO262418:AMV262418 AWK262418:AWR262418 BGG262418:BGN262418 BQC262418:BQJ262418 BZY262418:CAF262418 CJU262418:CKB262418 CTQ262418:CTX262418 DDM262418:DDT262418 DNI262418:DNP262418 DXE262418:DXL262418 EHA262418:EHH262418 EQW262418:ERD262418 FAS262418:FAZ262418 FKO262418:FKV262418 FUK262418:FUR262418 GEG262418:GEN262418 GOC262418:GOJ262418 GXY262418:GYF262418 HHU262418:HIB262418 HRQ262418:HRX262418 IBM262418:IBT262418 ILI262418:ILP262418 IVE262418:IVL262418 JFA262418:JFH262418 JOW262418:JPD262418 JYS262418:JYZ262418 KIO262418:KIV262418 KSK262418:KSR262418 LCG262418:LCN262418 LMC262418:LMJ262418 LVY262418:LWF262418 MFU262418:MGB262418 MPQ262418:MPX262418 MZM262418:MZT262418 NJI262418:NJP262418 NTE262418:NTL262418 ODA262418:ODH262418 OMW262418:OND262418 OWS262418:OWZ262418 PGO262418:PGV262418 PQK262418:PQR262418 QAG262418:QAN262418 QKC262418:QKJ262418 QTY262418:QUF262418 RDU262418:REB262418 RNQ262418:RNX262418 RXM262418:RXT262418 SHI262418:SHP262418 SRE262418:SRL262418 TBA262418:TBH262418 TKW262418:TLD262418 TUS262418:TUZ262418 UEO262418:UEV262418 UOK262418:UOR262418 UYG262418:UYN262418 VIC262418:VIJ262418 VRY262418:VSF262418 WBU262418:WCB262418 WLQ262418:WLX262418 WVM262418:WVT262418 E327954:L327954 JA327954:JH327954 SW327954:TD327954 ACS327954:ACZ327954 AMO327954:AMV327954 AWK327954:AWR327954 BGG327954:BGN327954 BQC327954:BQJ327954 BZY327954:CAF327954 CJU327954:CKB327954 CTQ327954:CTX327954 DDM327954:DDT327954 DNI327954:DNP327954 DXE327954:DXL327954 EHA327954:EHH327954 EQW327954:ERD327954 FAS327954:FAZ327954 FKO327954:FKV327954 FUK327954:FUR327954 GEG327954:GEN327954 GOC327954:GOJ327954 GXY327954:GYF327954 HHU327954:HIB327954 HRQ327954:HRX327954 IBM327954:IBT327954 ILI327954:ILP327954 IVE327954:IVL327954 JFA327954:JFH327954 JOW327954:JPD327954 JYS327954:JYZ327954 KIO327954:KIV327954 KSK327954:KSR327954 LCG327954:LCN327954 LMC327954:LMJ327954 LVY327954:LWF327954 MFU327954:MGB327954 MPQ327954:MPX327954 MZM327954:MZT327954 NJI327954:NJP327954 NTE327954:NTL327954 ODA327954:ODH327954 OMW327954:OND327954 OWS327954:OWZ327954 PGO327954:PGV327954 PQK327954:PQR327954 QAG327954:QAN327954 QKC327954:QKJ327954 QTY327954:QUF327954 RDU327954:REB327954 RNQ327954:RNX327954 RXM327954:RXT327954 SHI327954:SHP327954 SRE327954:SRL327954 TBA327954:TBH327954 TKW327954:TLD327954 TUS327954:TUZ327954 UEO327954:UEV327954 UOK327954:UOR327954 UYG327954:UYN327954 VIC327954:VIJ327954 VRY327954:VSF327954 WBU327954:WCB327954 WLQ327954:WLX327954 WVM327954:WVT327954 E393490:L393490 JA393490:JH393490 SW393490:TD393490 ACS393490:ACZ393490 AMO393490:AMV393490 AWK393490:AWR393490 BGG393490:BGN393490 BQC393490:BQJ393490 BZY393490:CAF393490 CJU393490:CKB393490 CTQ393490:CTX393490 DDM393490:DDT393490 DNI393490:DNP393490 DXE393490:DXL393490 EHA393490:EHH393490 EQW393490:ERD393490 FAS393490:FAZ393490 FKO393490:FKV393490 FUK393490:FUR393490 GEG393490:GEN393490 GOC393490:GOJ393490 GXY393490:GYF393490 HHU393490:HIB393490 HRQ393490:HRX393490 IBM393490:IBT393490 ILI393490:ILP393490 IVE393490:IVL393490 JFA393490:JFH393490 JOW393490:JPD393490 JYS393490:JYZ393490 KIO393490:KIV393490 KSK393490:KSR393490 LCG393490:LCN393490 LMC393490:LMJ393490 LVY393490:LWF393490 MFU393490:MGB393490 MPQ393490:MPX393490 MZM393490:MZT393490 NJI393490:NJP393490 NTE393490:NTL393490 ODA393490:ODH393490 OMW393490:OND393490 OWS393490:OWZ393490 PGO393490:PGV393490 PQK393490:PQR393490 QAG393490:QAN393490 QKC393490:QKJ393490 QTY393490:QUF393490 RDU393490:REB393490 RNQ393490:RNX393490 RXM393490:RXT393490 SHI393490:SHP393490 SRE393490:SRL393490 TBA393490:TBH393490 TKW393490:TLD393490 TUS393490:TUZ393490 UEO393490:UEV393490 UOK393490:UOR393490 UYG393490:UYN393490 VIC393490:VIJ393490 VRY393490:VSF393490 WBU393490:WCB393490 WLQ393490:WLX393490 WVM393490:WVT393490 E459026:L459026 JA459026:JH459026 SW459026:TD459026 ACS459026:ACZ459026 AMO459026:AMV459026 AWK459026:AWR459026 BGG459026:BGN459026 BQC459026:BQJ459026 BZY459026:CAF459026 CJU459026:CKB459026 CTQ459026:CTX459026 DDM459026:DDT459026 DNI459026:DNP459026 DXE459026:DXL459026 EHA459026:EHH459026 EQW459026:ERD459026 FAS459026:FAZ459026 FKO459026:FKV459026 FUK459026:FUR459026 GEG459026:GEN459026 GOC459026:GOJ459026 GXY459026:GYF459026 HHU459026:HIB459026 HRQ459026:HRX459026 IBM459026:IBT459026 ILI459026:ILP459026 IVE459026:IVL459026 JFA459026:JFH459026 JOW459026:JPD459026 JYS459026:JYZ459026 KIO459026:KIV459026 KSK459026:KSR459026 LCG459026:LCN459026 LMC459026:LMJ459026 LVY459026:LWF459026 MFU459026:MGB459026 MPQ459026:MPX459026 MZM459026:MZT459026 NJI459026:NJP459026 NTE459026:NTL459026 ODA459026:ODH459026 OMW459026:OND459026 OWS459026:OWZ459026 PGO459026:PGV459026 PQK459026:PQR459026 QAG459026:QAN459026 QKC459026:QKJ459026 QTY459026:QUF459026 RDU459026:REB459026 RNQ459026:RNX459026 RXM459026:RXT459026 SHI459026:SHP459026 SRE459026:SRL459026 TBA459026:TBH459026 TKW459026:TLD459026 TUS459026:TUZ459026 UEO459026:UEV459026 UOK459026:UOR459026 UYG459026:UYN459026 VIC459026:VIJ459026 VRY459026:VSF459026 WBU459026:WCB459026 WLQ459026:WLX459026 WVM459026:WVT459026 E524562:L524562 JA524562:JH524562 SW524562:TD524562 ACS524562:ACZ524562 AMO524562:AMV524562 AWK524562:AWR524562 BGG524562:BGN524562 BQC524562:BQJ524562 BZY524562:CAF524562 CJU524562:CKB524562 CTQ524562:CTX524562 DDM524562:DDT524562 DNI524562:DNP524562 DXE524562:DXL524562 EHA524562:EHH524562 EQW524562:ERD524562 FAS524562:FAZ524562 FKO524562:FKV524562 FUK524562:FUR524562 GEG524562:GEN524562 GOC524562:GOJ524562 GXY524562:GYF524562 HHU524562:HIB524562 HRQ524562:HRX524562 IBM524562:IBT524562 ILI524562:ILP524562 IVE524562:IVL524562 JFA524562:JFH524562 JOW524562:JPD524562 JYS524562:JYZ524562 KIO524562:KIV524562 KSK524562:KSR524562 LCG524562:LCN524562 LMC524562:LMJ524562 LVY524562:LWF524562 MFU524562:MGB524562 MPQ524562:MPX524562 MZM524562:MZT524562 NJI524562:NJP524562 NTE524562:NTL524562 ODA524562:ODH524562 OMW524562:OND524562 OWS524562:OWZ524562 PGO524562:PGV524562 PQK524562:PQR524562 QAG524562:QAN524562 QKC524562:QKJ524562 QTY524562:QUF524562 RDU524562:REB524562 RNQ524562:RNX524562 RXM524562:RXT524562 SHI524562:SHP524562 SRE524562:SRL524562 TBA524562:TBH524562 TKW524562:TLD524562 TUS524562:TUZ524562 UEO524562:UEV524562 UOK524562:UOR524562 UYG524562:UYN524562 VIC524562:VIJ524562 VRY524562:VSF524562 WBU524562:WCB524562 WLQ524562:WLX524562 WVM524562:WVT524562 E590098:L590098 JA590098:JH590098 SW590098:TD590098 ACS590098:ACZ590098 AMO590098:AMV590098 AWK590098:AWR590098 BGG590098:BGN590098 BQC590098:BQJ590098 BZY590098:CAF590098 CJU590098:CKB590098 CTQ590098:CTX590098 DDM590098:DDT590098 DNI590098:DNP590098 DXE590098:DXL590098 EHA590098:EHH590098 EQW590098:ERD590098 FAS590098:FAZ590098 FKO590098:FKV590098 FUK590098:FUR590098 GEG590098:GEN590098 GOC590098:GOJ590098 GXY590098:GYF590098 HHU590098:HIB590098 HRQ590098:HRX590098 IBM590098:IBT590098 ILI590098:ILP590098 IVE590098:IVL590098 JFA590098:JFH590098 JOW590098:JPD590098 JYS590098:JYZ590098 KIO590098:KIV590098 KSK590098:KSR590098 LCG590098:LCN590098 LMC590098:LMJ590098 LVY590098:LWF590098 MFU590098:MGB590098 MPQ590098:MPX590098 MZM590098:MZT590098 NJI590098:NJP590098 NTE590098:NTL590098 ODA590098:ODH590098 OMW590098:OND590098 OWS590098:OWZ590098 PGO590098:PGV590098 PQK590098:PQR590098 QAG590098:QAN590098 QKC590098:QKJ590098 QTY590098:QUF590098 RDU590098:REB590098 RNQ590098:RNX590098 RXM590098:RXT590098 SHI590098:SHP590098 SRE590098:SRL590098 TBA590098:TBH590098 TKW590098:TLD590098 TUS590098:TUZ590098 UEO590098:UEV590098 UOK590098:UOR590098 UYG590098:UYN590098 VIC590098:VIJ590098 VRY590098:VSF590098 WBU590098:WCB590098 WLQ590098:WLX590098 WVM590098:WVT590098 E655634:L655634 JA655634:JH655634 SW655634:TD655634 ACS655634:ACZ655634 AMO655634:AMV655634 AWK655634:AWR655634 BGG655634:BGN655634 BQC655634:BQJ655634 BZY655634:CAF655634 CJU655634:CKB655634 CTQ655634:CTX655634 DDM655634:DDT655634 DNI655634:DNP655634 DXE655634:DXL655634 EHA655634:EHH655634 EQW655634:ERD655634 FAS655634:FAZ655634 FKO655634:FKV655634 FUK655634:FUR655634 GEG655634:GEN655634 GOC655634:GOJ655634 GXY655634:GYF655634 HHU655634:HIB655634 HRQ655634:HRX655634 IBM655634:IBT655634 ILI655634:ILP655634 IVE655634:IVL655634 JFA655634:JFH655634 JOW655634:JPD655634 JYS655634:JYZ655634 KIO655634:KIV655634 KSK655634:KSR655634 LCG655634:LCN655634 LMC655634:LMJ655634 LVY655634:LWF655634 MFU655634:MGB655634 MPQ655634:MPX655634 MZM655634:MZT655634 NJI655634:NJP655634 NTE655634:NTL655634 ODA655634:ODH655634 OMW655634:OND655634 OWS655634:OWZ655634 PGO655634:PGV655634 PQK655634:PQR655634 QAG655634:QAN655634 QKC655634:QKJ655634 QTY655634:QUF655634 RDU655634:REB655634 RNQ655634:RNX655634 RXM655634:RXT655634 SHI655634:SHP655634 SRE655634:SRL655634 TBA655634:TBH655634 TKW655634:TLD655634 TUS655634:TUZ655634 UEO655634:UEV655634 UOK655634:UOR655634 UYG655634:UYN655634 VIC655634:VIJ655634 VRY655634:VSF655634 WBU655634:WCB655634 WLQ655634:WLX655634 WVM655634:WVT655634 E721170:L721170 JA721170:JH721170 SW721170:TD721170 ACS721170:ACZ721170 AMO721170:AMV721170 AWK721170:AWR721170 BGG721170:BGN721170 BQC721170:BQJ721170 BZY721170:CAF721170 CJU721170:CKB721170 CTQ721170:CTX721170 DDM721170:DDT721170 DNI721170:DNP721170 DXE721170:DXL721170 EHA721170:EHH721170 EQW721170:ERD721170 FAS721170:FAZ721170 FKO721170:FKV721170 FUK721170:FUR721170 GEG721170:GEN721170 GOC721170:GOJ721170 GXY721170:GYF721170 HHU721170:HIB721170 HRQ721170:HRX721170 IBM721170:IBT721170 ILI721170:ILP721170 IVE721170:IVL721170 JFA721170:JFH721170 JOW721170:JPD721170 JYS721170:JYZ721170 KIO721170:KIV721170 KSK721170:KSR721170 LCG721170:LCN721170 LMC721170:LMJ721170 LVY721170:LWF721170 MFU721170:MGB721170 MPQ721170:MPX721170 MZM721170:MZT721170 NJI721170:NJP721170 NTE721170:NTL721170 ODA721170:ODH721170 OMW721170:OND721170 OWS721170:OWZ721170 PGO721170:PGV721170 PQK721170:PQR721170 QAG721170:QAN721170 QKC721170:QKJ721170 QTY721170:QUF721170 RDU721170:REB721170 RNQ721170:RNX721170 RXM721170:RXT721170 SHI721170:SHP721170 SRE721170:SRL721170 TBA721170:TBH721170 TKW721170:TLD721170 TUS721170:TUZ721170 UEO721170:UEV721170 UOK721170:UOR721170 UYG721170:UYN721170 VIC721170:VIJ721170 VRY721170:VSF721170 WBU721170:WCB721170 WLQ721170:WLX721170 WVM721170:WVT721170 E786706:L786706 JA786706:JH786706 SW786706:TD786706 ACS786706:ACZ786706 AMO786706:AMV786706 AWK786706:AWR786706 BGG786706:BGN786706 BQC786706:BQJ786706 BZY786706:CAF786706 CJU786706:CKB786706 CTQ786706:CTX786706 DDM786706:DDT786706 DNI786706:DNP786706 DXE786706:DXL786706 EHA786706:EHH786706 EQW786706:ERD786706 FAS786706:FAZ786706 FKO786706:FKV786706 FUK786706:FUR786706 GEG786706:GEN786706 GOC786706:GOJ786706 GXY786706:GYF786706 HHU786706:HIB786706 HRQ786706:HRX786706 IBM786706:IBT786706 ILI786706:ILP786706 IVE786706:IVL786706 JFA786706:JFH786706 JOW786706:JPD786706 JYS786706:JYZ786706 KIO786706:KIV786706 KSK786706:KSR786706 LCG786706:LCN786706 LMC786706:LMJ786706 LVY786706:LWF786706 MFU786706:MGB786706 MPQ786706:MPX786706 MZM786706:MZT786706 NJI786706:NJP786706 NTE786706:NTL786706 ODA786706:ODH786706 OMW786706:OND786706 OWS786706:OWZ786706 PGO786706:PGV786706 PQK786706:PQR786706 QAG786706:QAN786706 QKC786706:QKJ786706 QTY786706:QUF786706 RDU786706:REB786706 RNQ786706:RNX786706 RXM786706:RXT786706 SHI786706:SHP786706 SRE786706:SRL786706 TBA786706:TBH786706 TKW786706:TLD786706 TUS786706:TUZ786706 UEO786706:UEV786706 UOK786706:UOR786706 UYG786706:UYN786706 VIC786706:VIJ786706 VRY786706:VSF786706 WBU786706:WCB786706 WLQ786706:WLX786706 WVM786706:WVT786706 E852242:L852242 JA852242:JH852242 SW852242:TD852242 ACS852242:ACZ852242 AMO852242:AMV852242 AWK852242:AWR852242 BGG852242:BGN852242 BQC852242:BQJ852242 BZY852242:CAF852242 CJU852242:CKB852242 CTQ852242:CTX852242 DDM852242:DDT852242 DNI852242:DNP852242 DXE852242:DXL852242 EHA852242:EHH852242 EQW852242:ERD852242 FAS852242:FAZ852242 FKO852242:FKV852242 FUK852242:FUR852242 GEG852242:GEN852242 GOC852242:GOJ852242 GXY852242:GYF852242 HHU852242:HIB852242 HRQ852242:HRX852242 IBM852242:IBT852242 ILI852242:ILP852242 IVE852242:IVL852242 JFA852242:JFH852242 JOW852242:JPD852242 JYS852242:JYZ852242 KIO852242:KIV852242 KSK852242:KSR852242 LCG852242:LCN852242 LMC852242:LMJ852242 LVY852242:LWF852242 MFU852242:MGB852242 MPQ852242:MPX852242 MZM852242:MZT852242 NJI852242:NJP852242 NTE852242:NTL852242 ODA852242:ODH852242 OMW852242:OND852242 OWS852242:OWZ852242 PGO852242:PGV852242 PQK852242:PQR852242 QAG852242:QAN852242 QKC852242:QKJ852242 QTY852242:QUF852242 RDU852242:REB852242 RNQ852242:RNX852242 RXM852242:RXT852242 SHI852242:SHP852242 SRE852242:SRL852242 TBA852242:TBH852242 TKW852242:TLD852242 TUS852242:TUZ852242 UEO852242:UEV852242 UOK852242:UOR852242 UYG852242:UYN852242 VIC852242:VIJ852242 VRY852242:VSF852242 WBU852242:WCB852242 WLQ852242:WLX852242 WVM852242:WVT852242 E917778:L917778 JA917778:JH917778 SW917778:TD917778 ACS917778:ACZ917778 AMO917778:AMV917778 AWK917778:AWR917778 BGG917778:BGN917778 BQC917778:BQJ917778 BZY917778:CAF917778 CJU917778:CKB917778 CTQ917778:CTX917778 DDM917778:DDT917778 DNI917778:DNP917778 DXE917778:DXL917778 EHA917778:EHH917778 EQW917778:ERD917778 FAS917778:FAZ917778 FKO917778:FKV917778 FUK917778:FUR917778 GEG917778:GEN917778 GOC917778:GOJ917778 GXY917778:GYF917778 HHU917778:HIB917778 HRQ917778:HRX917778 IBM917778:IBT917778 ILI917778:ILP917778 IVE917778:IVL917778 JFA917778:JFH917778 JOW917778:JPD917778 JYS917778:JYZ917778 KIO917778:KIV917778 KSK917778:KSR917778 LCG917778:LCN917778 LMC917778:LMJ917778 LVY917778:LWF917778 MFU917778:MGB917778 MPQ917778:MPX917778 MZM917778:MZT917778 NJI917778:NJP917778 NTE917778:NTL917778 ODA917778:ODH917778 OMW917778:OND917778 OWS917778:OWZ917778 PGO917778:PGV917778 PQK917778:PQR917778 QAG917778:QAN917778 QKC917778:QKJ917778 QTY917778:QUF917778 RDU917778:REB917778 RNQ917778:RNX917778 RXM917778:RXT917778 SHI917778:SHP917778 SRE917778:SRL917778 TBA917778:TBH917778 TKW917778:TLD917778 TUS917778:TUZ917778 UEO917778:UEV917778 UOK917778:UOR917778 UYG917778:UYN917778 VIC917778:VIJ917778 VRY917778:VSF917778 WBU917778:WCB917778 WLQ917778:WLX917778 WVM917778:WVT917778 E983314:L983314 JA983314:JH983314 SW983314:TD983314 ACS983314:ACZ983314 AMO983314:AMV983314 AWK983314:AWR983314 BGG983314:BGN983314 BQC983314:BQJ983314 BZY983314:CAF983314 CJU983314:CKB983314 CTQ983314:CTX983314 DDM983314:DDT983314 DNI983314:DNP983314 DXE983314:DXL983314 EHA983314:EHH983314 EQW983314:ERD983314 FAS983314:FAZ983314 FKO983314:FKV983314 FUK983314:FUR983314 GEG983314:GEN983314 GOC983314:GOJ983314 GXY983314:GYF983314 HHU983314:HIB983314 HRQ983314:HRX983314 IBM983314:IBT983314 ILI983314:ILP983314 IVE983314:IVL983314 JFA983314:JFH983314 JOW983314:JPD983314 JYS983314:JYZ983314 KIO983314:KIV983314 KSK983314:KSR983314 LCG983314:LCN983314 LMC983314:LMJ983314 LVY983314:LWF983314 MFU983314:MGB983314 MPQ983314:MPX983314 MZM983314:MZT983314 NJI983314:NJP983314 NTE983314:NTL983314 ODA983314:ODH983314 OMW983314:OND983314 OWS983314:OWZ983314 PGO983314:PGV983314 PQK983314:PQR983314 QAG983314:QAN983314 QKC983314:QKJ983314 QTY983314:QUF983314 RDU983314:REB983314 RNQ983314:RNX983314 RXM983314:RXT983314 SHI983314:SHP983314 SRE983314:SRL983314 TBA983314:TBH983314 TKW983314:TLD983314 TUS983314:TUZ983314 UEO983314:UEV983314 UOK983314:UOR983314 UYG983314:UYN983314 VIC983314:VIJ983314 VRY983314:VSF983314 WBU983314:WCB983314 WLQ983314:WLX983314 WVM983314:WVT983314 H1816 JD1816 SZ1816 ACV1816 AMR1816 AWN1816 BGJ1816 BQF1816 CAB1816 CJX1816 CTT1816 DDP1816 DNL1816 DXH1816 EHD1816 EQZ1816 FAV1816 FKR1816 FUN1816 GEJ1816 GOF1816 GYB1816 HHX1816 HRT1816 IBP1816 ILL1816 IVH1816 JFD1816 JOZ1816 JYV1816 KIR1816 KSN1816 LCJ1816 LMF1816 LWB1816 MFX1816 MPT1816 MZP1816 NJL1816 NTH1816 ODD1816 OMZ1816 OWV1816 PGR1816 PQN1816 QAJ1816 QKF1816 QUB1816 RDX1816 RNT1816 RXP1816 SHL1816 SRH1816 TBD1816 TKZ1816 TUV1816 UER1816 UON1816 UYJ1816 VIF1816 VSB1816 WBX1816 WLT1816 WVP1816 H67352 JD67352 SZ67352 ACV67352 AMR67352 AWN67352 BGJ67352 BQF67352 CAB67352 CJX67352 CTT67352 DDP67352 DNL67352 DXH67352 EHD67352 EQZ67352 FAV67352 FKR67352 FUN67352 GEJ67352 GOF67352 GYB67352 HHX67352 HRT67352 IBP67352 ILL67352 IVH67352 JFD67352 JOZ67352 JYV67352 KIR67352 KSN67352 LCJ67352 LMF67352 LWB67352 MFX67352 MPT67352 MZP67352 NJL67352 NTH67352 ODD67352 OMZ67352 OWV67352 PGR67352 PQN67352 QAJ67352 QKF67352 QUB67352 RDX67352 RNT67352 RXP67352 SHL67352 SRH67352 TBD67352 TKZ67352 TUV67352 UER67352 UON67352 UYJ67352 VIF67352 VSB67352 WBX67352 WLT67352 WVP67352 H132888 JD132888 SZ132888 ACV132888 AMR132888 AWN132888 BGJ132888 BQF132888 CAB132888 CJX132888 CTT132888 DDP132888 DNL132888 DXH132888 EHD132888 EQZ132888 FAV132888 FKR132888 FUN132888 GEJ132888 GOF132888 GYB132888 HHX132888 HRT132888 IBP132888 ILL132888 IVH132888 JFD132888 JOZ132888 JYV132888 KIR132888 KSN132888 LCJ132888 LMF132888 LWB132888 MFX132888 MPT132888 MZP132888 NJL132888 NTH132888 ODD132888 OMZ132888 OWV132888 PGR132888 PQN132888 QAJ132888 QKF132888 QUB132888 RDX132888 RNT132888 RXP132888 SHL132888 SRH132888 TBD132888 TKZ132888 TUV132888 UER132888 UON132888 UYJ132888 VIF132888 VSB132888 WBX132888 WLT132888 WVP132888 H198424 JD198424 SZ198424 ACV198424 AMR198424 AWN198424 BGJ198424 BQF198424 CAB198424 CJX198424 CTT198424 DDP198424 DNL198424 DXH198424 EHD198424 EQZ198424 FAV198424 FKR198424 FUN198424 GEJ198424 GOF198424 GYB198424 HHX198424 HRT198424 IBP198424 ILL198424 IVH198424 JFD198424 JOZ198424 JYV198424 KIR198424 KSN198424 LCJ198424 LMF198424 LWB198424 MFX198424 MPT198424 MZP198424 NJL198424 NTH198424 ODD198424 OMZ198424 OWV198424 PGR198424 PQN198424 QAJ198424 QKF198424 QUB198424 RDX198424 RNT198424 RXP198424 SHL198424 SRH198424 TBD198424 TKZ198424 TUV198424 UER198424 UON198424 UYJ198424 VIF198424 VSB198424 WBX198424 WLT198424 WVP198424 H263960 JD263960 SZ263960 ACV263960 AMR263960 AWN263960 BGJ263960 BQF263960 CAB263960 CJX263960 CTT263960 DDP263960 DNL263960 DXH263960 EHD263960 EQZ263960 FAV263960 FKR263960 FUN263960 GEJ263960 GOF263960 GYB263960 HHX263960 HRT263960 IBP263960 ILL263960 IVH263960 JFD263960 JOZ263960 JYV263960 KIR263960 KSN263960 LCJ263960 LMF263960 LWB263960 MFX263960 MPT263960 MZP263960 NJL263960 NTH263960 ODD263960 OMZ263960 OWV263960 PGR263960 PQN263960 QAJ263960 QKF263960 QUB263960 RDX263960 RNT263960 RXP263960 SHL263960 SRH263960 TBD263960 TKZ263960 TUV263960 UER263960 UON263960 UYJ263960 VIF263960 VSB263960 WBX263960 WLT263960 WVP263960 H329496 JD329496 SZ329496 ACV329496 AMR329496 AWN329496 BGJ329496 BQF329496 CAB329496 CJX329496 CTT329496 DDP329496 DNL329496 DXH329496 EHD329496 EQZ329496 FAV329496 FKR329496 FUN329496 GEJ329496 GOF329496 GYB329496 HHX329496 HRT329496 IBP329496 ILL329496 IVH329496 JFD329496 JOZ329496 JYV329496 KIR329496 KSN329496 LCJ329496 LMF329496 LWB329496 MFX329496 MPT329496 MZP329496 NJL329496 NTH329496 ODD329496 OMZ329496 OWV329496 PGR329496 PQN329496 QAJ329496 QKF329496 QUB329496 RDX329496 RNT329496 RXP329496 SHL329496 SRH329496 TBD329496 TKZ329496 TUV329496 UER329496 UON329496 UYJ329496 VIF329496 VSB329496 WBX329496 WLT329496 WVP329496 H395032 JD395032 SZ395032 ACV395032 AMR395032 AWN395032 BGJ395032 BQF395032 CAB395032 CJX395032 CTT395032 DDP395032 DNL395032 DXH395032 EHD395032 EQZ395032 FAV395032 FKR395032 FUN395032 GEJ395032 GOF395032 GYB395032 HHX395032 HRT395032 IBP395032 ILL395032 IVH395032 JFD395032 JOZ395032 JYV395032 KIR395032 KSN395032 LCJ395032 LMF395032 LWB395032 MFX395032 MPT395032 MZP395032 NJL395032 NTH395032 ODD395032 OMZ395032 OWV395032 PGR395032 PQN395032 QAJ395032 QKF395032 QUB395032 RDX395032 RNT395032 RXP395032 SHL395032 SRH395032 TBD395032 TKZ395032 TUV395032 UER395032 UON395032 UYJ395032 VIF395032 VSB395032 WBX395032 WLT395032 WVP395032 H460568 JD460568 SZ460568 ACV460568 AMR460568 AWN460568 BGJ460568 BQF460568 CAB460568 CJX460568 CTT460568 DDP460568 DNL460568 DXH460568 EHD460568 EQZ460568 FAV460568 FKR460568 FUN460568 GEJ460568 GOF460568 GYB460568 HHX460568 HRT460568 IBP460568 ILL460568 IVH460568 JFD460568 JOZ460568 JYV460568 KIR460568 KSN460568 LCJ460568 LMF460568 LWB460568 MFX460568 MPT460568 MZP460568 NJL460568 NTH460568 ODD460568 OMZ460568 OWV460568 PGR460568 PQN460568 QAJ460568 QKF460568 QUB460568 RDX460568 RNT460568 RXP460568 SHL460568 SRH460568 TBD460568 TKZ460568 TUV460568 UER460568 UON460568 UYJ460568 VIF460568 VSB460568 WBX460568 WLT460568 WVP460568 H526104 JD526104 SZ526104 ACV526104 AMR526104 AWN526104 BGJ526104 BQF526104 CAB526104 CJX526104 CTT526104 DDP526104 DNL526104 DXH526104 EHD526104 EQZ526104 FAV526104 FKR526104 FUN526104 GEJ526104 GOF526104 GYB526104 HHX526104 HRT526104 IBP526104 ILL526104 IVH526104 JFD526104 JOZ526104 JYV526104 KIR526104 KSN526104 LCJ526104 LMF526104 LWB526104 MFX526104 MPT526104 MZP526104 NJL526104 NTH526104 ODD526104 OMZ526104 OWV526104 PGR526104 PQN526104 QAJ526104 QKF526104 QUB526104 RDX526104 RNT526104 RXP526104 SHL526104 SRH526104 TBD526104 TKZ526104 TUV526104 UER526104 UON526104 UYJ526104 VIF526104 VSB526104 WBX526104 WLT526104 WVP526104 H591640 JD591640 SZ591640 ACV591640 AMR591640 AWN591640 BGJ591640 BQF591640 CAB591640 CJX591640 CTT591640 DDP591640 DNL591640 DXH591640 EHD591640 EQZ591640 FAV591640 FKR591640 FUN591640 GEJ591640 GOF591640 GYB591640 HHX591640 HRT591640 IBP591640 ILL591640 IVH591640 JFD591640 JOZ591640 JYV591640 KIR591640 KSN591640 LCJ591640 LMF591640 LWB591640 MFX591640 MPT591640 MZP591640 NJL591640 NTH591640 ODD591640 OMZ591640 OWV591640 PGR591640 PQN591640 QAJ591640 QKF591640 QUB591640 RDX591640 RNT591640 RXP591640 SHL591640 SRH591640 TBD591640 TKZ591640 TUV591640 UER591640 UON591640 UYJ591640 VIF591640 VSB591640 WBX591640 WLT591640 WVP591640 H657176 JD657176 SZ657176 ACV657176 AMR657176 AWN657176 BGJ657176 BQF657176 CAB657176 CJX657176 CTT657176 DDP657176 DNL657176 DXH657176 EHD657176 EQZ657176 FAV657176 FKR657176 FUN657176 GEJ657176 GOF657176 GYB657176 HHX657176 HRT657176 IBP657176 ILL657176 IVH657176 JFD657176 JOZ657176 JYV657176 KIR657176 KSN657176 LCJ657176 LMF657176 LWB657176 MFX657176 MPT657176 MZP657176 NJL657176 NTH657176 ODD657176 OMZ657176 OWV657176 PGR657176 PQN657176 QAJ657176 QKF657176 QUB657176 RDX657176 RNT657176 RXP657176 SHL657176 SRH657176 TBD657176 TKZ657176 TUV657176 UER657176 UON657176 UYJ657176 VIF657176 VSB657176 WBX657176 WLT657176 WVP657176 H722712 JD722712 SZ722712 ACV722712 AMR722712 AWN722712 BGJ722712 BQF722712 CAB722712 CJX722712 CTT722712 DDP722712 DNL722712 DXH722712 EHD722712 EQZ722712 FAV722712 FKR722712 FUN722712 GEJ722712 GOF722712 GYB722712 HHX722712 HRT722712 IBP722712 ILL722712 IVH722712 JFD722712 JOZ722712 JYV722712 KIR722712 KSN722712 LCJ722712 LMF722712 LWB722712 MFX722712 MPT722712 MZP722712 NJL722712 NTH722712 ODD722712 OMZ722712 OWV722712 PGR722712 PQN722712 QAJ722712 QKF722712 QUB722712 RDX722712 RNT722712 RXP722712 SHL722712 SRH722712 TBD722712 TKZ722712 TUV722712 UER722712 UON722712 UYJ722712 VIF722712 VSB722712 WBX722712 WLT722712 WVP722712 H788248 JD788248 SZ788248 ACV788248 AMR788248 AWN788248 BGJ788248 BQF788248 CAB788248 CJX788248 CTT788248 DDP788248 DNL788248 DXH788248 EHD788248 EQZ788248 FAV788248 FKR788248 FUN788248 GEJ788248 GOF788248 GYB788248 HHX788248 HRT788248 IBP788248 ILL788248 IVH788248 JFD788248 JOZ788248 JYV788248 KIR788248 KSN788248 LCJ788248 LMF788248 LWB788248 MFX788248 MPT788248 MZP788248 NJL788248 NTH788248 ODD788248 OMZ788248 OWV788248 PGR788248 PQN788248 QAJ788248 QKF788248 QUB788248 RDX788248 RNT788248 RXP788248 SHL788248 SRH788248 TBD788248 TKZ788248 TUV788248 UER788248 UON788248 UYJ788248 VIF788248 VSB788248 WBX788248 WLT788248 WVP788248 H853784 JD853784 SZ853784 ACV853784 AMR853784 AWN853784 BGJ853784 BQF853784 CAB853784 CJX853784 CTT853784 DDP853784 DNL853784 DXH853784 EHD853784 EQZ853784 FAV853784 FKR853784 FUN853784 GEJ853784 GOF853784 GYB853784 HHX853784 HRT853784 IBP853784 ILL853784 IVH853784 JFD853784 JOZ853784 JYV853784 KIR853784 KSN853784 LCJ853784 LMF853784 LWB853784 MFX853784 MPT853784 MZP853784 NJL853784 NTH853784 ODD853784 OMZ853784 OWV853784 PGR853784 PQN853784 QAJ853784 QKF853784 QUB853784 RDX853784 RNT853784 RXP853784 SHL853784 SRH853784 TBD853784 TKZ853784 TUV853784 UER853784 UON853784 UYJ853784 VIF853784 VSB853784 WBX853784 WLT853784 WVP853784 H919320 JD919320 SZ919320 ACV919320 AMR919320 AWN919320 BGJ919320 BQF919320 CAB919320 CJX919320 CTT919320 DDP919320 DNL919320 DXH919320 EHD919320 EQZ919320 FAV919320 FKR919320 FUN919320 GEJ919320 GOF919320 GYB919320 HHX919320 HRT919320 IBP919320 ILL919320 IVH919320 JFD919320 JOZ919320 JYV919320 KIR919320 KSN919320 LCJ919320 LMF919320 LWB919320 MFX919320 MPT919320 MZP919320 NJL919320 NTH919320 ODD919320 OMZ919320 OWV919320 PGR919320 PQN919320 QAJ919320 QKF919320 QUB919320 RDX919320 RNT919320 RXP919320 SHL919320 SRH919320 TBD919320 TKZ919320 TUV919320 UER919320 UON919320 UYJ919320 VIF919320 VSB919320 WBX919320 WLT919320 WVP919320 H984856 JD984856 SZ984856 ACV984856 AMR984856 AWN984856 BGJ984856 BQF984856 CAB984856 CJX984856 CTT984856 DDP984856 DNL984856 DXH984856 EHD984856 EQZ984856 FAV984856 FKR984856 FUN984856 GEJ984856 GOF984856 GYB984856 HHX984856 HRT984856 IBP984856 ILL984856 IVH984856 JFD984856 JOZ984856 JYV984856 KIR984856 KSN984856 LCJ984856 LMF984856 LWB984856 MFX984856 MPT984856 MZP984856 NJL984856 NTH984856 ODD984856 OMZ984856 OWV984856 PGR984856 PQN984856 QAJ984856 QKF984856 QUB984856 RDX984856 RNT984856 RXP984856 SHL984856 SRH984856 TBD984856 TKZ984856 TUV984856 UER984856 UON984856 UYJ984856 VIF984856 VSB984856 WBX984856 WLT984856 WVP984856" xr:uid="{00000000-0002-0000-0A00-00000C000000}">
      <formula1>X273:X276</formula1>
    </dataValidation>
    <dataValidation type="list" allowBlank="1" showInputMessage="1" showErrorMessage="1" sqref="E668:L668 JA668:JH668 SW668:TD668 ACS668:ACZ668 AMO668:AMV668 AWK668:AWR668 BGG668:BGN668 BQC668:BQJ668 BZY668:CAF668 CJU668:CKB668 CTQ668:CTX668 DDM668:DDT668 DNI668:DNP668 DXE668:DXL668 EHA668:EHH668 EQW668:ERD668 FAS668:FAZ668 FKO668:FKV668 FUK668:FUR668 GEG668:GEN668 GOC668:GOJ668 GXY668:GYF668 HHU668:HIB668 HRQ668:HRX668 IBM668:IBT668 ILI668:ILP668 IVE668:IVL668 JFA668:JFH668 JOW668:JPD668 JYS668:JYZ668 KIO668:KIV668 KSK668:KSR668 LCG668:LCN668 LMC668:LMJ668 LVY668:LWF668 MFU668:MGB668 MPQ668:MPX668 MZM668:MZT668 NJI668:NJP668 NTE668:NTL668 ODA668:ODH668 OMW668:OND668 OWS668:OWZ668 PGO668:PGV668 PQK668:PQR668 QAG668:QAN668 QKC668:QKJ668 QTY668:QUF668 RDU668:REB668 RNQ668:RNX668 RXM668:RXT668 SHI668:SHP668 SRE668:SRL668 TBA668:TBH668 TKW668:TLD668 TUS668:TUZ668 UEO668:UEV668 UOK668:UOR668 UYG668:UYN668 VIC668:VIJ668 VRY668:VSF668 WBU668:WCB668 WLQ668:WLX668 WVM668:WVT668 E66204:L66204 JA66204:JH66204 SW66204:TD66204 ACS66204:ACZ66204 AMO66204:AMV66204 AWK66204:AWR66204 BGG66204:BGN66204 BQC66204:BQJ66204 BZY66204:CAF66204 CJU66204:CKB66204 CTQ66204:CTX66204 DDM66204:DDT66204 DNI66204:DNP66204 DXE66204:DXL66204 EHA66204:EHH66204 EQW66204:ERD66204 FAS66204:FAZ66204 FKO66204:FKV66204 FUK66204:FUR66204 GEG66204:GEN66204 GOC66204:GOJ66204 GXY66204:GYF66204 HHU66204:HIB66204 HRQ66204:HRX66204 IBM66204:IBT66204 ILI66204:ILP66204 IVE66204:IVL66204 JFA66204:JFH66204 JOW66204:JPD66204 JYS66204:JYZ66204 KIO66204:KIV66204 KSK66204:KSR66204 LCG66204:LCN66204 LMC66204:LMJ66204 LVY66204:LWF66204 MFU66204:MGB66204 MPQ66204:MPX66204 MZM66204:MZT66204 NJI66204:NJP66204 NTE66204:NTL66204 ODA66204:ODH66204 OMW66204:OND66204 OWS66204:OWZ66204 PGO66204:PGV66204 PQK66204:PQR66204 QAG66204:QAN66204 QKC66204:QKJ66204 QTY66204:QUF66204 RDU66204:REB66204 RNQ66204:RNX66204 RXM66204:RXT66204 SHI66204:SHP66204 SRE66204:SRL66204 TBA66204:TBH66204 TKW66204:TLD66204 TUS66204:TUZ66204 UEO66204:UEV66204 UOK66204:UOR66204 UYG66204:UYN66204 VIC66204:VIJ66204 VRY66204:VSF66204 WBU66204:WCB66204 WLQ66204:WLX66204 WVM66204:WVT66204 E131740:L131740 JA131740:JH131740 SW131740:TD131740 ACS131740:ACZ131740 AMO131740:AMV131740 AWK131740:AWR131740 BGG131740:BGN131740 BQC131740:BQJ131740 BZY131740:CAF131740 CJU131740:CKB131740 CTQ131740:CTX131740 DDM131740:DDT131740 DNI131740:DNP131740 DXE131740:DXL131740 EHA131740:EHH131740 EQW131740:ERD131740 FAS131740:FAZ131740 FKO131740:FKV131740 FUK131740:FUR131740 GEG131740:GEN131740 GOC131740:GOJ131740 GXY131740:GYF131740 HHU131740:HIB131740 HRQ131740:HRX131740 IBM131740:IBT131740 ILI131740:ILP131740 IVE131740:IVL131740 JFA131740:JFH131740 JOW131740:JPD131740 JYS131740:JYZ131740 KIO131740:KIV131740 KSK131740:KSR131740 LCG131740:LCN131740 LMC131740:LMJ131740 LVY131740:LWF131740 MFU131740:MGB131740 MPQ131740:MPX131740 MZM131740:MZT131740 NJI131740:NJP131740 NTE131740:NTL131740 ODA131740:ODH131740 OMW131740:OND131740 OWS131740:OWZ131740 PGO131740:PGV131740 PQK131740:PQR131740 QAG131740:QAN131740 QKC131740:QKJ131740 QTY131740:QUF131740 RDU131740:REB131740 RNQ131740:RNX131740 RXM131740:RXT131740 SHI131740:SHP131740 SRE131740:SRL131740 TBA131740:TBH131740 TKW131740:TLD131740 TUS131740:TUZ131740 UEO131740:UEV131740 UOK131740:UOR131740 UYG131740:UYN131740 VIC131740:VIJ131740 VRY131740:VSF131740 WBU131740:WCB131740 WLQ131740:WLX131740 WVM131740:WVT131740 E197276:L197276 JA197276:JH197276 SW197276:TD197276 ACS197276:ACZ197276 AMO197276:AMV197276 AWK197276:AWR197276 BGG197276:BGN197276 BQC197276:BQJ197276 BZY197276:CAF197276 CJU197276:CKB197276 CTQ197276:CTX197276 DDM197276:DDT197276 DNI197276:DNP197276 DXE197276:DXL197276 EHA197276:EHH197276 EQW197276:ERD197276 FAS197276:FAZ197276 FKO197276:FKV197276 FUK197276:FUR197276 GEG197276:GEN197276 GOC197276:GOJ197276 GXY197276:GYF197276 HHU197276:HIB197276 HRQ197276:HRX197276 IBM197276:IBT197276 ILI197276:ILP197276 IVE197276:IVL197276 JFA197276:JFH197276 JOW197276:JPD197276 JYS197276:JYZ197276 KIO197276:KIV197276 KSK197276:KSR197276 LCG197276:LCN197276 LMC197276:LMJ197276 LVY197276:LWF197276 MFU197276:MGB197276 MPQ197276:MPX197276 MZM197276:MZT197276 NJI197276:NJP197276 NTE197276:NTL197276 ODA197276:ODH197276 OMW197276:OND197276 OWS197276:OWZ197276 PGO197276:PGV197276 PQK197276:PQR197276 QAG197276:QAN197276 QKC197276:QKJ197276 QTY197276:QUF197276 RDU197276:REB197276 RNQ197276:RNX197276 RXM197276:RXT197276 SHI197276:SHP197276 SRE197276:SRL197276 TBA197276:TBH197276 TKW197276:TLD197276 TUS197276:TUZ197276 UEO197276:UEV197276 UOK197276:UOR197276 UYG197276:UYN197276 VIC197276:VIJ197276 VRY197276:VSF197276 WBU197276:WCB197276 WLQ197276:WLX197276 WVM197276:WVT197276 E262812:L262812 JA262812:JH262812 SW262812:TD262812 ACS262812:ACZ262812 AMO262812:AMV262812 AWK262812:AWR262812 BGG262812:BGN262812 BQC262812:BQJ262812 BZY262812:CAF262812 CJU262812:CKB262812 CTQ262812:CTX262812 DDM262812:DDT262812 DNI262812:DNP262812 DXE262812:DXL262812 EHA262812:EHH262812 EQW262812:ERD262812 FAS262812:FAZ262812 FKO262812:FKV262812 FUK262812:FUR262812 GEG262812:GEN262812 GOC262812:GOJ262812 GXY262812:GYF262812 HHU262812:HIB262812 HRQ262812:HRX262812 IBM262812:IBT262812 ILI262812:ILP262812 IVE262812:IVL262812 JFA262812:JFH262812 JOW262812:JPD262812 JYS262812:JYZ262812 KIO262812:KIV262812 KSK262812:KSR262812 LCG262812:LCN262812 LMC262812:LMJ262812 LVY262812:LWF262812 MFU262812:MGB262812 MPQ262812:MPX262812 MZM262812:MZT262812 NJI262812:NJP262812 NTE262812:NTL262812 ODA262812:ODH262812 OMW262812:OND262812 OWS262812:OWZ262812 PGO262812:PGV262812 PQK262812:PQR262812 QAG262812:QAN262812 QKC262812:QKJ262812 QTY262812:QUF262812 RDU262812:REB262812 RNQ262812:RNX262812 RXM262812:RXT262812 SHI262812:SHP262812 SRE262812:SRL262812 TBA262812:TBH262812 TKW262812:TLD262812 TUS262812:TUZ262812 UEO262812:UEV262812 UOK262812:UOR262812 UYG262812:UYN262812 VIC262812:VIJ262812 VRY262812:VSF262812 WBU262812:WCB262812 WLQ262812:WLX262812 WVM262812:WVT262812 E328348:L328348 JA328348:JH328348 SW328348:TD328348 ACS328348:ACZ328348 AMO328348:AMV328348 AWK328348:AWR328348 BGG328348:BGN328348 BQC328348:BQJ328348 BZY328348:CAF328348 CJU328348:CKB328348 CTQ328348:CTX328348 DDM328348:DDT328348 DNI328348:DNP328348 DXE328348:DXL328348 EHA328348:EHH328348 EQW328348:ERD328348 FAS328348:FAZ328348 FKO328348:FKV328348 FUK328348:FUR328348 GEG328348:GEN328348 GOC328348:GOJ328348 GXY328348:GYF328348 HHU328348:HIB328348 HRQ328348:HRX328348 IBM328348:IBT328348 ILI328348:ILP328348 IVE328348:IVL328348 JFA328348:JFH328348 JOW328348:JPD328348 JYS328348:JYZ328348 KIO328348:KIV328348 KSK328348:KSR328348 LCG328348:LCN328348 LMC328348:LMJ328348 LVY328348:LWF328348 MFU328348:MGB328348 MPQ328348:MPX328348 MZM328348:MZT328348 NJI328348:NJP328348 NTE328348:NTL328348 ODA328348:ODH328348 OMW328348:OND328348 OWS328348:OWZ328348 PGO328348:PGV328348 PQK328348:PQR328348 QAG328348:QAN328348 QKC328348:QKJ328348 QTY328348:QUF328348 RDU328348:REB328348 RNQ328348:RNX328348 RXM328348:RXT328348 SHI328348:SHP328348 SRE328348:SRL328348 TBA328348:TBH328348 TKW328348:TLD328348 TUS328348:TUZ328348 UEO328348:UEV328348 UOK328348:UOR328348 UYG328348:UYN328348 VIC328348:VIJ328348 VRY328348:VSF328348 WBU328348:WCB328348 WLQ328348:WLX328348 WVM328348:WVT328348 E393884:L393884 JA393884:JH393884 SW393884:TD393884 ACS393884:ACZ393884 AMO393884:AMV393884 AWK393884:AWR393884 BGG393884:BGN393884 BQC393884:BQJ393884 BZY393884:CAF393884 CJU393884:CKB393884 CTQ393884:CTX393884 DDM393884:DDT393884 DNI393884:DNP393884 DXE393884:DXL393884 EHA393884:EHH393884 EQW393884:ERD393884 FAS393884:FAZ393884 FKO393884:FKV393884 FUK393884:FUR393884 GEG393884:GEN393884 GOC393884:GOJ393884 GXY393884:GYF393884 HHU393884:HIB393884 HRQ393884:HRX393884 IBM393884:IBT393884 ILI393884:ILP393884 IVE393884:IVL393884 JFA393884:JFH393884 JOW393884:JPD393884 JYS393884:JYZ393884 KIO393884:KIV393884 KSK393884:KSR393884 LCG393884:LCN393884 LMC393884:LMJ393884 LVY393884:LWF393884 MFU393884:MGB393884 MPQ393884:MPX393884 MZM393884:MZT393884 NJI393884:NJP393884 NTE393884:NTL393884 ODA393884:ODH393884 OMW393884:OND393884 OWS393884:OWZ393884 PGO393884:PGV393884 PQK393884:PQR393884 QAG393884:QAN393884 QKC393884:QKJ393884 QTY393884:QUF393884 RDU393884:REB393884 RNQ393884:RNX393884 RXM393884:RXT393884 SHI393884:SHP393884 SRE393884:SRL393884 TBA393884:TBH393884 TKW393884:TLD393884 TUS393884:TUZ393884 UEO393884:UEV393884 UOK393884:UOR393884 UYG393884:UYN393884 VIC393884:VIJ393884 VRY393884:VSF393884 WBU393884:WCB393884 WLQ393884:WLX393884 WVM393884:WVT393884 E459420:L459420 JA459420:JH459420 SW459420:TD459420 ACS459420:ACZ459420 AMO459420:AMV459420 AWK459420:AWR459420 BGG459420:BGN459420 BQC459420:BQJ459420 BZY459420:CAF459420 CJU459420:CKB459420 CTQ459420:CTX459420 DDM459420:DDT459420 DNI459420:DNP459420 DXE459420:DXL459420 EHA459420:EHH459420 EQW459420:ERD459420 FAS459420:FAZ459420 FKO459420:FKV459420 FUK459420:FUR459420 GEG459420:GEN459420 GOC459420:GOJ459420 GXY459420:GYF459420 HHU459420:HIB459420 HRQ459420:HRX459420 IBM459420:IBT459420 ILI459420:ILP459420 IVE459420:IVL459420 JFA459420:JFH459420 JOW459420:JPD459420 JYS459420:JYZ459420 KIO459420:KIV459420 KSK459420:KSR459420 LCG459420:LCN459420 LMC459420:LMJ459420 LVY459420:LWF459420 MFU459420:MGB459420 MPQ459420:MPX459420 MZM459420:MZT459420 NJI459420:NJP459420 NTE459420:NTL459420 ODA459420:ODH459420 OMW459420:OND459420 OWS459420:OWZ459420 PGO459420:PGV459420 PQK459420:PQR459420 QAG459420:QAN459420 QKC459420:QKJ459420 QTY459420:QUF459420 RDU459420:REB459420 RNQ459420:RNX459420 RXM459420:RXT459420 SHI459420:SHP459420 SRE459420:SRL459420 TBA459420:TBH459420 TKW459420:TLD459420 TUS459420:TUZ459420 UEO459420:UEV459420 UOK459420:UOR459420 UYG459420:UYN459420 VIC459420:VIJ459420 VRY459420:VSF459420 WBU459420:WCB459420 WLQ459420:WLX459420 WVM459420:WVT459420 E524956:L524956 JA524956:JH524956 SW524956:TD524956 ACS524956:ACZ524956 AMO524956:AMV524956 AWK524956:AWR524956 BGG524956:BGN524956 BQC524956:BQJ524956 BZY524956:CAF524956 CJU524956:CKB524956 CTQ524956:CTX524956 DDM524956:DDT524956 DNI524956:DNP524956 DXE524956:DXL524956 EHA524956:EHH524956 EQW524956:ERD524956 FAS524956:FAZ524956 FKO524956:FKV524956 FUK524956:FUR524956 GEG524956:GEN524956 GOC524956:GOJ524956 GXY524956:GYF524956 HHU524956:HIB524956 HRQ524956:HRX524956 IBM524956:IBT524956 ILI524956:ILP524956 IVE524956:IVL524956 JFA524956:JFH524956 JOW524956:JPD524956 JYS524956:JYZ524956 KIO524956:KIV524956 KSK524956:KSR524956 LCG524956:LCN524956 LMC524956:LMJ524956 LVY524956:LWF524956 MFU524956:MGB524956 MPQ524956:MPX524956 MZM524956:MZT524956 NJI524956:NJP524956 NTE524956:NTL524956 ODA524956:ODH524956 OMW524956:OND524956 OWS524956:OWZ524956 PGO524956:PGV524956 PQK524956:PQR524956 QAG524956:QAN524956 QKC524956:QKJ524956 QTY524956:QUF524956 RDU524956:REB524956 RNQ524956:RNX524956 RXM524956:RXT524956 SHI524956:SHP524956 SRE524956:SRL524956 TBA524956:TBH524956 TKW524956:TLD524956 TUS524956:TUZ524956 UEO524956:UEV524956 UOK524956:UOR524956 UYG524956:UYN524956 VIC524956:VIJ524956 VRY524956:VSF524956 WBU524956:WCB524956 WLQ524956:WLX524956 WVM524956:WVT524956 E590492:L590492 JA590492:JH590492 SW590492:TD590492 ACS590492:ACZ590492 AMO590492:AMV590492 AWK590492:AWR590492 BGG590492:BGN590492 BQC590492:BQJ590492 BZY590492:CAF590492 CJU590492:CKB590492 CTQ590492:CTX590492 DDM590492:DDT590492 DNI590492:DNP590492 DXE590492:DXL590492 EHA590492:EHH590492 EQW590492:ERD590492 FAS590492:FAZ590492 FKO590492:FKV590492 FUK590492:FUR590492 GEG590492:GEN590492 GOC590492:GOJ590492 GXY590492:GYF590492 HHU590492:HIB590492 HRQ590492:HRX590492 IBM590492:IBT590492 ILI590492:ILP590492 IVE590492:IVL590492 JFA590492:JFH590492 JOW590492:JPD590492 JYS590492:JYZ590492 KIO590492:KIV590492 KSK590492:KSR590492 LCG590492:LCN590492 LMC590492:LMJ590492 LVY590492:LWF590492 MFU590492:MGB590492 MPQ590492:MPX590492 MZM590492:MZT590492 NJI590492:NJP590492 NTE590492:NTL590492 ODA590492:ODH590492 OMW590492:OND590492 OWS590492:OWZ590492 PGO590492:PGV590492 PQK590492:PQR590492 QAG590492:QAN590492 QKC590492:QKJ590492 QTY590492:QUF590492 RDU590492:REB590492 RNQ590492:RNX590492 RXM590492:RXT590492 SHI590492:SHP590492 SRE590492:SRL590492 TBA590492:TBH590492 TKW590492:TLD590492 TUS590492:TUZ590492 UEO590492:UEV590492 UOK590492:UOR590492 UYG590492:UYN590492 VIC590492:VIJ590492 VRY590492:VSF590492 WBU590492:WCB590492 WLQ590492:WLX590492 WVM590492:WVT590492 E656028:L656028 JA656028:JH656028 SW656028:TD656028 ACS656028:ACZ656028 AMO656028:AMV656028 AWK656028:AWR656028 BGG656028:BGN656028 BQC656028:BQJ656028 BZY656028:CAF656028 CJU656028:CKB656028 CTQ656028:CTX656028 DDM656028:DDT656028 DNI656028:DNP656028 DXE656028:DXL656028 EHA656028:EHH656028 EQW656028:ERD656028 FAS656028:FAZ656028 FKO656028:FKV656028 FUK656028:FUR656028 GEG656028:GEN656028 GOC656028:GOJ656028 GXY656028:GYF656028 HHU656028:HIB656028 HRQ656028:HRX656028 IBM656028:IBT656028 ILI656028:ILP656028 IVE656028:IVL656028 JFA656028:JFH656028 JOW656028:JPD656028 JYS656028:JYZ656028 KIO656028:KIV656028 KSK656028:KSR656028 LCG656028:LCN656028 LMC656028:LMJ656028 LVY656028:LWF656028 MFU656028:MGB656028 MPQ656028:MPX656028 MZM656028:MZT656028 NJI656028:NJP656028 NTE656028:NTL656028 ODA656028:ODH656028 OMW656028:OND656028 OWS656028:OWZ656028 PGO656028:PGV656028 PQK656028:PQR656028 QAG656028:QAN656028 QKC656028:QKJ656028 QTY656028:QUF656028 RDU656028:REB656028 RNQ656028:RNX656028 RXM656028:RXT656028 SHI656028:SHP656028 SRE656028:SRL656028 TBA656028:TBH656028 TKW656028:TLD656028 TUS656028:TUZ656028 UEO656028:UEV656028 UOK656028:UOR656028 UYG656028:UYN656028 VIC656028:VIJ656028 VRY656028:VSF656028 WBU656028:WCB656028 WLQ656028:WLX656028 WVM656028:WVT656028 E721564:L721564 JA721564:JH721564 SW721564:TD721564 ACS721564:ACZ721564 AMO721564:AMV721564 AWK721564:AWR721564 BGG721564:BGN721564 BQC721564:BQJ721564 BZY721564:CAF721564 CJU721564:CKB721564 CTQ721564:CTX721564 DDM721564:DDT721564 DNI721564:DNP721564 DXE721564:DXL721564 EHA721564:EHH721564 EQW721564:ERD721564 FAS721564:FAZ721564 FKO721564:FKV721564 FUK721564:FUR721564 GEG721564:GEN721564 GOC721564:GOJ721564 GXY721564:GYF721564 HHU721564:HIB721564 HRQ721564:HRX721564 IBM721564:IBT721564 ILI721564:ILP721564 IVE721564:IVL721564 JFA721564:JFH721564 JOW721564:JPD721564 JYS721564:JYZ721564 KIO721564:KIV721564 KSK721564:KSR721564 LCG721564:LCN721564 LMC721564:LMJ721564 LVY721564:LWF721564 MFU721564:MGB721564 MPQ721564:MPX721564 MZM721564:MZT721564 NJI721564:NJP721564 NTE721564:NTL721564 ODA721564:ODH721564 OMW721564:OND721564 OWS721564:OWZ721564 PGO721564:PGV721564 PQK721564:PQR721564 QAG721564:QAN721564 QKC721564:QKJ721564 QTY721564:QUF721564 RDU721564:REB721564 RNQ721564:RNX721564 RXM721564:RXT721564 SHI721564:SHP721564 SRE721564:SRL721564 TBA721564:TBH721564 TKW721564:TLD721564 TUS721564:TUZ721564 UEO721564:UEV721564 UOK721564:UOR721564 UYG721564:UYN721564 VIC721564:VIJ721564 VRY721564:VSF721564 WBU721564:WCB721564 WLQ721564:WLX721564 WVM721564:WVT721564 E787100:L787100 JA787100:JH787100 SW787100:TD787100 ACS787100:ACZ787100 AMO787100:AMV787100 AWK787100:AWR787100 BGG787100:BGN787100 BQC787100:BQJ787100 BZY787100:CAF787100 CJU787100:CKB787100 CTQ787100:CTX787100 DDM787100:DDT787100 DNI787100:DNP787100 DXE787100:DXL787100 EHA787100:EHH787100 EQW787100:ERD787100 FAS787100:FAZ787100 FKO787100:FKV787100 FUK787100:FUR787100 GEG787100:GEN787100 GOC787100:GOJ787100 GXY787100:GYF787100 HHU787100:HIB787100 HRQ787100:HRX787100 IBM787100:IBT787100 ILI787100:ILP787100 IVE787100:IVL787100 JFA787100:JFH787100 JOW787100:JPD787100 JYS787100:JYZ787100 KIO787100:KIV787100 KSK787100:KSR787100 LCG787100:LCN787100 LMC787100:LMJ787100 LVY787100:LWF787100 MFU787100:MGB787100 MPQ787100:MPX787100 MZM787100:MZT787100 NJI787100:NJP787100 NTE787100:NTL787100 ODA787100:ODH787100 OMW787100:OND787100 OWS787100:OWZ787100 PGO787100:PGV787100 PQK787100:PQR787100 QAG787100:QAN787100 QKC787100:QKJ787100 QTY787100:QUF787100 RDU787100:REB787100 RNQ787100:RNX787100 RXM787100:RXT787100 SHI787100:SHP787100 SRE787100:SRL787100 TBA787100:TBH787100 TKW787100:TLD787100 TUS787100:TUZ787100 UEO787100:UEV787100 UOK787100:UOR787100 UYG787100:UYN787100 VIC787100:VIJ787100 VRY787100:VSF787100 WBU787100:WCB787100 WLQ787100:WLX787100 WVM787100:WVT787100 E852636:L852636 JA852636:JH852636 SW852636:TD852636 ACS852636:ACZ852636 AMO852636:AMV852636 AWK852636:AWR852636 BGG852636:BGN852636 BQC852636:BQJ852636 BZY852636:CAF852636 CJU852636:CKB852636 CTQ852636:CTX852636 DDM852636:DDT852636 DNI852636:DNP852636 DXE852636:DXL852636 EHA852636:EHH852636 EQW852636:ERD852636 FAS852636:FAZ852636 FKO852636:FKV852636 FUK852636:FUR852636 GEG852636:GEN852636 GOC852636:GOJ852636 GXY852636:GYF852636 HHU852636:HIB852636 HRQ852636:HRX852636 IBM852636:IBT852636 ILI852636:ILP852636 IVE852636:IVL852636 JFA852636:JFH852636 JOW852636:JPD852636 JYS852636:JYZ852636 KIO852636:KIV852636 KSK852636:KSR852636 LCG852636:LCN852636 LMC852636:LMJ852636 LVY852636:LWF852636 MFU852636:MGB852636 MPQ852636:MPX852636 MZM852636:MZT852636 NJI852636:NJP852636 NTE852636:NTL852636 ODA852636:ODH852636 OMW852636:OND852636 OWS852636:OWZ852636 PGO852636:PGV852636 PQK852636:PQR852636 QAG852636:QAN852636 QKC852636:QKJ852636 QTY852636:QUF852636 RDU852636:REB852636 RNQ852636:RNX852636 RXM852636:RXT852636 SHI852636:SHP852636 SRE852636:SRL852636 TBA852636:TBH852636 TKW852636:TLD852636 TUS852636:TUZ852636 UEO852636:UEV852636 UOK852636:UOR852636 UYG852636:UYN852636 VIC852636:VIJ852636 VRY852636:VSF852636 WBU852636:WCB852636 WLQ852636:WLX852636 WVM852636:WVT852636 E918172:L918172 JA918172:JH918172 SW918172:TD918172 ACS918172:ACZ918172 AMO918172:AMV918172 AWK918172:AWR918172 BGG918172:BGN918172 BQC918172:BQJ918172 BZY918172:CAF918172 CJU918172:CKB918172 CTQ918172:CTX918172 DDM918172:DDT918172 DNI918172:DNP918172 DXE918172:DXL918172 EHA918172:EHH918172 EQW918172:ERD918172 FAS918172:FAZ918172 FKO918172:FKV918172 FUK918172:FUR918172 GEG918172:GEN918172 GOC918172:GOJ918172 GXY918172:GYF918172 HHU918172:HIB918172 HRQ918172:HRX918172 IBM918172:IBT918172 ILI918172:ILP918172 IVE918172:IVL918172 JFA918172:JFH918172 JOW918172:JPD918172 JYS918172:JYZ918172 KIO918172:KIV918172 KSK918172:KSR918172 LCG918172:LCN918172 LMC918172:LMJ918172 LVY918172:LWF918172 MFU918172:MGB918172 MPQ918172:MPX918172 MZM918172:MZT918172 NJI918172:NJP918172 NTE918172:NTL918172 ODA918172:ODH918172 OMW918172:OND918172 OWS918172:OWZ918172 PGO918172:PGV918172 PQK918172:PQR918172 QAG918172:QAN918172 QKC918172:QKJ918172 QTY918172:QUF918172 RDU918172:REB918172 RNQ918172:RNX918172 RXM918172:RXT918172 SHI918172:SHP918172 SRE918172:SRL918172 TBA918172:TBH918172 TKW918172:TLD918172 TUS918172:TUZ918172 UEO918172:UEV918172 UOK918172:UOR918172 UYG918172:UYN918172 VIC918172:VIJ918172 VRY918172:VSF918172 WBU918172:WCB918172 WLQ918172:WLX918172 WVM918172:WVT918172 E983708:L983708 JA983708:JH983708 SW983708:TD983708 ACS983708:ACZ983708 AMO983708:AMV983708 AWK983708:AWR983708 BGG983708:BGN983708 BQC983708:BQJ983708 BZY983708:CAF983708 CJU983708:CKB983708 CTQ983708:CTX983708 DDM983708:DDT983708 DNI983708:DNP983708 DXE983708:DXL983708 EHA983708:EHH983708 EQW983708:ERD983708 FAS983708:FAZ983708 FKO983708:FKV983708 FUK983708:FUR983708 GEG983708:GEN983708 GOC983708:GOJ983708 GXY983708:GYF983708 HHU983708:HIB983708 HRQ983708:HRX983708 IBM983708:IBT983708 ILI983708:ILP983708 IVE983708:IVL983708 JFA983708:JFH983708 JOW983708:JPD983708 JYS983708:JYZ983708 KIO983708:KIV983708 KSK983708:KSR983708 LCG983708:LCN983708 LMC983708:LMJ983708 LVY983708:LWF983708 MFU983708:MGB983708 MPQ983708:MPX983708 MZM983708:MZT983708 NJI983708:NJP983708 NTE983708:NTL983708 ODA983708:ODH983708 OMW983708:OND983708 OWS983708:OWZ983708 PGO983708:PGV983708 PQK983708:PQR983708 QAG983708:QAN983708 QKC983708:QKJ983708 QTY983708:QUF983708 RDU983708:REB983708 RNQ983708:RNX983708 RXM983708:RXT983708 SHI983708:SHP983708 SRE983708:SRL983708 TBA983708:TBH983708 TKW983708:TLD983708 TUS983708:TUZ983708 UEO983708:UEV983708 UOK983708:UOR983708 UYG983708:UYN983708 VIC983708:VIJ983708 VRY983708:VSF983708 WBU983708:WCB983708 WLQ983708:WLX983708 WVM983708:WVT983708" xr:uid="{00000000-0002-0000-0A00-00000D000000}">
      <formula1>X668:X671</formula1>
    </dataValidation>
    <dataValidation type="list" allowBlank="1" showInputMessage="1" showErrorMessage="1" sqref="I713 JE713 TA713 ACW713 AMS713 AWO713 BGK713 BQG713 CAC713 CJY713 CTU713 DDQ713 DNM713 DXI713 EHE713 ERA713 FAW713 FKS713 FUO713 GEK713 GOG713 GYC713 HHY713 HRU713 IBQ713 ILM713 IVI713 JFE713 JPA713 JYW713 KIS713 KSO713 LCK713 LMG713 LWC713 MFY713 MPU713 MZQ713 NJM713 NTI713 ODE713 ONA713 OWW713 PGS713 PQO713 QAK713 QKG713 QUC713 RDY713 RNU713 RXQ713 SHM713 SRI713 TBE713 TLA713 TUW713 UES713 UOO713 UYK713 VIG713 VSC713 WBY713 WLU713 WVQ713 I66249 JE66249 TA66249 ACW66249 AMS66249 AWO66249 BGK66249 BQG66249 CAC66249 CJY66249 CTU66249 DDQ66249 DNM66249 DXI66249 EHE66249 ERA66249 FAW66249 FKS66249 FUO66249 GEK66249 GOG66249 GYC66249 HHY66249 HRU66249 IBQ66249 ILM66249 IVI66249 JFE66249 JPA66249 JYW66249 KIS66249 KSO66249 LCK66249 LMG66249 LWC66249 MFY66249 MPU66249 MZQ66249 NJM66249 NTI66249 ODE66249 ONA66249 OWW66249 PGS66249 PQO66249 QAK66249 QKG66249 QUC66249 RDY66249 RNU66249 RXQ66249 SHM66249 SRI66249 TBE66249 TLA66249 TUW66249 UES66249 UOO66249 UYK66249 VIG66249 VSC66249 WBY66249 WLU66249 WVQ66249 I131785 JE131785 TA131785 ACW131785 AMS131785 AWO131785 BGK131785 BQG131785 CAC131785 CJY131785 CTU131785 DDQ131785 DNM131785 DXI131785 EHE131785 ERA131785 FAW131785 FKS131785 FUO131785 GEK131785 GOG131785 GYC131785 HHY131785 HRU131785 IBQ131785 ILM131785 IVI131785 JFE131785 JPA131785 JYW131785 KIS131785 KSO131785 LCK131785 LMG131785 LWC131785 MFY131785 MPU131785 MZQ131785 NJM131785 NTI131785 ODE131785 ONA131785 OWW131785 PGS131785 PQO131785 QAK131785 QKG131785 QUC131785 RDY131785 RNU131785 RXQ131785 SHM131785 SRI131785 TBE131785 TLA131785 TUW131785 UES131785 UOO131785 UYK131785 VIG131785 VSC131785 WBY131785 WLU131785 WVQ131785 I197321 JE197321 TA197321 ACW197321 AMS197321 AWO197321 BGK197321 BQG197321 CAC197321 CJY197321 CTU197321 DDQ197321 DNM197321 DXI197321 EHE197321 ERA197321 FAW197321 FKS197321 FUO197321 GEK197321 GOG197321 GYC197321 HHY197321 HRU197321 IBQ197321 ILM197321 IVI197321 JFE197321 JPA197321 JYW197321 KIS197321 KSO197321 LCK197321 LMG197321 LWC197321 MFY197321 MPU197321 MZQ197321 NJM197321 NTI197321 ODE197321 ONA197321 OWW197321 PGS197321 PQO197321 QAK197321 QKG197321 QUC197321 RDY197321 RNU197321 RXQ197321 SHM197321 SRI197321 TBE197321 TLA197321 TUW197321 UES197321 UOO197321 UYK197321 VIG197321 VSC197321 WBY197321 WLU197321 WVQ197321 I262857 JE262857 TA262857 ACW262857 AMS262857 AWO262857 BGK262857 BQG262857 CAC262857 CJY262857 CTU262857 DDQ262857 DNM262857 DXI262857 EHE262857 ERA262857 FAW262857 FKS262857 FUO262857 GEK262857 GOG262857 GYC262857 HHY262857 HRU262857 IBQ262857 ILM262857 IVI262857 JFE262857 JPA262857 JYW262857 KIS262857 KSO262857 LCK262857 LMG262857 LWC262857 MFY262857 MPU262857 MZQ262857 NJM262857 NTI262857 ODE262857 ONA262857 OWW262857 PGS262857 PQO262857 QAK262857 QKG262857 QUC262857 RDY262857 RNU262857 RXQ262857 SHM262857 SRI262857 TBE262857 TLA262857 TUW262857 UES262857 UOO262857 UYK262857 VIG262857 VSC262857 WBY262857 WLU262857 WVQ262857 I328393 JE328393 TA328393 ACW328393 AMS328393 AWO328393 BGK328393 BQG328393 CAC328393 CJY328393 CTU328393 DDQ328393 DNM328393 DXI328393 EHE328393 ERA328393 FAW328393 FKS328393 FUO328393 GEK328393 GOG328393 GYC328393 HHY328393 HRU328393 IBQ328393 ILM328393 IVI328393 JFE328393 JPA328393 JYW328393 KIS328393 KSO328393 LCK328393 LMG328393 LWC328393 MFY328393 MPU328393 MZQ328393 NJM328393 NTI328393 ODE328393 ONA328393 OWW328393 PGS328393 PQO328393 QAK328393 QKG328393 QUC328393 RDY328393 RNU328393 RXQ328393 SHM328393 SRI328393 TBE328393 TLA328393 TUW328393 UES328393 UOO328393 UYK328393 VIG328393 VSC328393 WBY328393 WLU328393 WVQ328393 I393929 JE393929 TA393929 ACW393929 AMS393929 AWO393929 BGK393929 BQG393929 CAC393929 CJY393929 CTU393929 DDQ393929 DNM393929 DXI393929 EHE393929 ERA393929 FAW393929 FKS393929 FUO393929 GEK393929 GOG393929 GYC393929 HHY393929 HRU393929 IBQ393929 ILM393929 IVI393929 JFE393929 JPA393929 JYW393929 KIS393929 KSO393929 LCK393929 LMG393929 LWC393929 MFY393929 MPU393929 MZQ393929 NJM393929 NTI393929 ODE393929 ONA393929 OWW393929 PGS393929 PQO393929 QAK393929 QKG393929 QUC393929 RDY393929 RNU393929 RXQ393929 SHM393929 SRI393929 TBE393929 TLA393929 TUW393929 UES393929 UOO393929 UYK393929 VIG393929 VSC393929 WBY393929 WLU393929 WVQ393929 I459465 JE459465 TA459465 ACW459465 AMS459465 AWO459465 BGK459465 BQG459465 CAC459465 CJY459465 CTU459465 DDQ459465 DNM459465 DXI459465 EHE459465 ERA459465 FAW459465 FKS459465 FUO459465 GEK459465 GOG459465 GYC459465 HHY459465 HRU459465 IBQ459465 ILM459465 IVI459465 JFE459465 JPA459465 JYW459465 KIS459465 KSO459465 LCK459465 LMG459465 LWC459465 MFY459465 MPU459465 MZQ459465 NJM459465 NTI459465 ODE459465 ONA459465 OWW459465 PGS459465 PQO459465 QAK459465 QKG459465 QUC459465 RDY459465 RNU459465 RXQ459465 SHM459465 SRI459465 TBE459465 TLA459465 TUW459465 UES459465 UOO459465 UYK459465 VIG459465 VSC459465 WBY459465 WLU459465 WVQ459465 I525001 JE525001 TA525001 ACW525001 AMS525001 AWO525001 BGK525001 BQG525001 CAC525001 CJY525001 CTU525001 DDQ525001 DNM525001 DXI525001 EHE525001 ERA525001 FAW525001 FKS525001 FUO525001 GEK525001 GOG525001 GYC525001 HHY525001 HRU525001 IBQ525001 ILM525001 IVI525001 JFE525001 JPA525001 JYW525001 KIS525001 KSO525001 LCK525001 LMG525001 LWC525001 MFY525001 MPU525001 MZQ525001 NJM525001 NTI525001 ODE525001 ONA525001 OWW525001 PGS525001 PQO525001 QAK525001 QKG525001 QUC525001 RDY525001 RNU525001 RXQ525001 SHM525001 SRI525001 TBE525001 TLA525001 TUW525001 UES525001 UOO525001 UYK525001 VIG525001 VSC525001 WBY525001 WLU525001 WVQ525001 I590537 JE590537 TA590537 ACW590537 AMS590537 AWO590537 BGK590537 BQG590537 CAC590537 CJY590537 CTU590537 DDQ590537 DNM590537 DXI590537 EHE590537 ERA590537 FAW590537 FKS590537 FUO590537 GEK590537 GOG590537 GYC590537 HHY590537 HRU590537 IBQ590537 ILM590537 IVI590537 JFE590537 JPA590537 JYW590537 KIS590537 KSO590537 LCK590537 LMG590537 LWC590537 MFY590537 MPU590537 MZQ590537 NJM590537 NTI590537 ODE590537 ONA590537 OWW590537 PGS590537 PQO590537 QAK590537 QKG590537 QUC590537 RDY590537 RNU590537 RXQ590537 SHM590537 SRI590537 TBE590537 TLA590537 TUW590537 UES590537 UOO590537 UYK590537 VIG590537 VSC590537 WBY590537 WLU590537 WVQ590537 I656073 JE656073 TA656073 ACW656073 AMS656073 AWO656073 BGK656073 BQG656073 CAC656073 CJY656073 CTU656073 DDQ656073 DNM656073 DXI656073 EHE656073 ERA656073 FAW656073 FKS656073 FUO656073 GEK656073 GOG656073 GYC656073 HHY656073 HRU656073 IBQ656073 ILM656073 IVI656073 JFE656073 JPA656073 JYW656073 KIS656073 KSO656073 LCK656073 LMG656073 LWC656073 MFY656073 MPU656073 MZQ656073 NJM656073 NTI656073 ODE656073 ONA656073 OWW656073 PGS656073 PQO656073 QAK656073 QKG656073 QUC656073 RDY656073 RNU656073 RXQ656073 SHM656073 SRI656073 TBE656073 TLA656073 TUW656073 UES656073 UOO656073 UYK656073 VIG656073 VSC656073 WBY656073 WLU656073 WVQ656073 I721609 JE721609 TA721609 ACW721609 AMS721609 AWO721609 BGK721609 BQG721609 CAC721609 CJY721609 CTU721609 DDQ721609 DNM721609 DXI721609 EHE721609 ERA721609 FAW721609 FKS721609 FUO721609 GEK721609 GOG721609 GYC721609 HHY721609 HRU721609 IBQ721609 ILM721609 IVI721609 JFE721609 JPA721609 JYW721609 KIS721609 KSO721609 LCK721609 LMG721609 LWC721609 MFY721609 MPU721609 MZQ721609 NJM721609 NTI721609 ODE721609 ONA721609 OWW721609 PGS721609 PQO721609 QAK721609 QKG721609 QUC721609 RDY721609 RNU721609 RXQ721609 SHM721609 SRI721609 TBE721609 TLA721609 TUW721609 UES721609 UOO721609 UYK721609 VIG721609 VSC721609 WBY721609 WLU721609 WVQ721609 I787145 JE787145 TA787145 ACW787145 AMS787145 AWO787145 BGK787145 BQG787145 CAC787145 CJY787145 CTU787145 DDQ787145 DNM787145 DXI787145 EHE787145 ERA787145 FAW787145 FKS787145 FUO787145 GEK787145 GOG787145 GYC787145 HHY787145 HRU787145 IBQ787145 ILM787145 IVI787145 JFE787145 JPA787145 JYW787145 KIS787145 KSO787145 LCK787145 LMG787145 LWC787145 MFY787145 MPU787145 MZQ787145 NJM787145 NTI787145 ODE787145 ONA787145 OWW787145 PGS787145 PQO787145 QAK787145 QKG787145 QUC787145 RDY787145 RNU787145 RXQ787145 SHM787145 SRI787145 TBE787145 TLA787145 TUW787145 UES787145 UOO787145 UYK787145 VIG787145 VSC787145 WBY787145 WLU787145 WVQ787145 I852681 JE852681 TA852681 ACW852681 AMS852681 AWO852681 BGK852681 BQG852681 CAC852681 CJY852681 CTU852681 DDQ852681 DNM852681 DXI852681 EHE852681 ERA852681 FAW852681 FKS852681 FUO852681 GEK852681 GOG852681 GYC852681 HHY852681 HRU852681 IBQ852681 ILM852681 IVI852681 JFE852681 JPA852681 JYW852681 KIS852681 KSO852681 LCK852681 LMG852681 LWC852681 MFY852681 MPU852681 MZQ852681 NJM852681 NTI852681 ODE852681 ONA852681 OWW852681 PGS852681 PQO852681 QAK852681 QKG852681 QUC852681 RDY852681 RNU852681 RXQ852681 SHM852681 SRI852681 TBE852681 TLA852681 TUW852681 UES852681 UOO852681 UYK852681 VIG852681 VSC852681 WBY852681 WLU852681 WVQ852681 I918217 JE918217 TA918217 ACW918217 AMS918217 AWO918217 BGK918217 BQG918217 CAC918217 CJY918217 CTU918217 DDQ918217 DNM918217 DXI918217 EHE918217 ERA918217 FAW918217 FKS918217 FUO918217 GEK918217 GOG918217 GYC918217 HHY918217 HRU918217 IBQ918217 ILM918217 IVI918217 JFE918217 JPA918217 JYW918217 KIS918217 KSO918217 LCK918217 LMG918217 LWC918217 MFY918217 MPU918217 MZQ918217 NJM918217 NTI918217 ODE918217 ONA918217 OWW918217 PGS918217 PQO918217 QAK918217 QKG918217 QUC918217 RDY918217 RNU918217 RXQ918217 SHM918217 SRI918217 TBE918217 TLA918217 TUW918217 UES918217 UOO918217 UYK918217 VIG918217 VSC918217 WBY918217 WLU918217 WVQ918217 I983753 JE983753 TA983753 ACW983753 AMS983753 AWO983753 BGK983753 BQG983753 CAC983753 CJY983753 CTU983753 DDQ983753 DNM983753 DXI983753 EHE983753 ERA983753 FAW983753 FKS983753 FUO983753 GEK983753 GOG983753 GYC983753 HHY983753 HRU983753 IBQ983753 ILM983753 IVI983753 JFE983753 JPA983753 JYW983753 KIS983753 KSO983753 LCK983753 LMG983753 LWC983753 MFY983753 MPU983753 MZQ983753 NJM983753 NTI983753 ODE983753 ONA983753 OWW983753 PGS983753 PQO983753 QAK983753 QKG983753 QUC983753 RDY983753 RNU983753 RXQ983753 SHM983753 SRI983753 TBE983753 TLA983753 TUW983753 UES983753 UOO983753 UYK983753 VIG983753 VSC983753 WBY983753 WLU983753 WVQ983753" xr:uid="{00000000-0002-0000-0A00-00000E000000}">
      <formula1>Y712:AA712</formula1>
    </dataValidation>
    <dataValidation type="list" allowBlank="1" showInputMessage="1" showErrorMessage="1" sqref="D758:F758 IZ758:JB758 SV758:SX758 ACR758:ACT758 AMN758:AMP758 AWJ758:AWL758 BGF758:BGH758 BQB758:BQD758 BZX758:BZZ758 CJT758:CJV758 CTP758:CTR758 DDL758:DDN758 DNH758:DNJ758 DXD758:DXF758 EGZ758:EHB758 EQV758:EQX758 FAR758:FAT758 FKN758:FKP758 FUJ758:FUL758 GEF758:GEH758 GOB758:GOD758 GXX758:GXZ758 HHT758:HHV758 HRP758:HRR758 IBL758:IBN758 ILH758:ILJ758 IVD758:IVF758 JEZ758:JFB758 JOV758:JOX758 JYR758:JYT758 KIN758:KIP758 KSJ758:KSL758 LCF758:LCH758 LMB758:LMD758 LVX758:LVZ758 MFT758:MFV758 MPP758:MPR758 MZL758:MZN758 NJH758:NJJ758 NTD758:NTF758 OCZ758:ODB758 OMV758:OMX758 OWR758:OWT758 PGN758:PGP758 PQJ758:PQL758 QAF758:QAH758 QKB758:QKD758 QTX758:QTZ758 RDT758:RDV758 RNP758:RNR758 RXL758:RXN758 SHH758:SHJ758 SRD758:SRF758 TAZ758:TBB758 TKV758:TKX758 TUR758:TUT758 UEN758:UEP758 UOJ758:UOL758 UYF758:UYH758 VIB758:VID758 VRX758:VRZ758 WBT758:WBV758 WLP758:WLR758 WVL758:WVN758 D66294:F66294 IZ66294:JB66294 SV66294:SX66294 ACR66294:ACT66294 AMN66294:AMP66294 AWJ66294:AWL66294 BGF66294:BGH66294 BQB66294:BQD66294 BZX66294:BZZ66294 CJT66294:CJV66294 CTP66294:CTR66294 DDL66294:DDN66294 DNH66294:DNJ66294 DXD66294:DXF66294 EGZ66294:EHB66294 EQV66294:EQX66294 FAR66294:FAT66294 FKN66294:FKP66294 FUJ66294:FUL66294 GEF66294:GEH66294 GOB66294:GOD66294 GXX66294:GXZ66294 HHT66294:HHV66294 HRP66294:HRR66294 IBL66294:IBN66294 ILH66294:ILJ66294 IVD66294:IVF66294 JEZ66294:JFB66294 JOV66294:JOX66294 JYR66294:JYT66294 KIN66294:KIP66294 KSJ66294:KSL66294 LCF66294:LCH66294 LMB66294:LMD66294 LVX66294:LVZ66294 MFT66294:MFV66294 MPP66294:MPR66294 MZL66294:MZN66294 NJH66294:NJJ66294 NTD66294:NTF66294 OCZ66294:ODB66294 OMV66294:OMX66294 OWR66294:OWT66294 PGN66294:PGP66294 PQJ66294:PQL66294 QAF66294:QAH66294 QKB66294:QKD66294 QTX66294:QTZ66294 RDT66294:RDV66294 RNP66294:RNR66294 RXL66294:RXN66294 SHH66294:SHJ66294 SRD66294:SRF66294 TAZ66294:TBB66294 TKV66294:TKX66294 TUR66294:TUT66294 UEN66294:UEP66294 UOJ66294:UOL66294 UYF66294:UYH66294 VIB66294:VID66294 VRX66294:VRZ66294 WBT66294:WBV66294 WLP66294:WLR66294 WVL66294:WVN66294 D131830:F131830 IZ131830:JB131830 SV131830:SX131830 ACR131830:ACT131830 AMN131830:AMP131830 AWJ131830:AWL131830 BGF131830:BGH131830 BQB131830:BQD131830 BZX131830:BZZ131830 CJT131830:CJV131830 CTP131830:CTR131830 DDL131830:DDN131830 DNH131830:DNJ131830 DXD131830:DXF131830 EGZ131830:EHB131830 EQV131830:EQX131830 FAR131830:FAT131830 FKN131830:FKP131830 FUJ131830:FUL131830 GEF131830:GEH131830 GOB131830:GOD131830 GXX131830:GXZ131830 HHT131830:HHV131830 HRP131830:HRR131830 IBL131830:IBN131830 ILH131830:ILJ131830 IVD131830:IVF131830 JEZ131830:JFB131830 JOV131830:JOX131830 JYR131830:JYT131830 KIN131830:KIP131830 KSJ131830:KSL131830 LCF131830:LCH131830 LMB131830:LMD131830 LVX131830:LVZ131830 MFT131830:MFV131830 MPP131830:MPR131830 MZL131830:MZN131830 NJH131830:NJJ131830 NTD131830:NTF131830 OCZ131830:ODB131830 OMV131830:OMX131830 OWR131830:OWT131830 PGN131830:PGP131830 PQJ131830:PQL131830 QAF131830:QAH131830 QKB131830:QKD131830 QTX131830:QTZ131830 RDT131830:RDV131830 RNP131830:RNR131830 RXL131830:RXN131830 SHH131830:SHJ131830 SRD131830:SRF131830 TAZ131830:TBB131830 TKV131830:TKX131830 TUR131830:TUT131830 UEN131830:UEP131830 UOJ131830:UOL131830 UYF131830:UYH131830 VIB131830:VID131830 VRX131830:VRZ131830 WBT131830:WBV131830 WLP131830:WLR131830 WVL131830:WVN131830 D197366:F197366 IZ197366:JB197366 SV197366:SX197366 ACR197366:ACT197366 AMN197366:AMP197366 AWJ197366:AWL197366 BGF197366:BGH197366 BQB197366:BQD197366 BZX197366:BZZ197366 CJT197366:CJV197366 CTP197366:CTR197366 DDL197366:DDN197366 DNH197366:DNJ197366 DXD197366:DXF197366 EGZ197366:EHB197366 EQV197366:EQX197366 FAR197366:FAT197366 FKN197366:FKP197366 FUJ197366:FUL197366 GEF197366:GEH197366 GOB197366:GOD197366 GXX197366:GXZ197366 HHT197366:HHV197366 HRP197366:HRR197366 IBL197366:IBN197366 ILH197366:ILJ197366 IVD197366:IVF197366 JEZ197366:JFB197366 JOV197366:JOX197366 JYR197366:JYT197366 KIN197366:KIP197366 KSJ197366:KSL197366 LCF197366:LCH197366 LMB197366:LMD197366 LVX197366:LVZ197366 MFT197366:MFV197366 MPP197366:MPR197366 MZL197366:MZN197366 NJH197366:NJJ197366 NTD197366:NTF197366 OCZ197366:ODB197366 OMV197366:OMX197366 OWR197366:OWT197366 PGN197366:PGP197366 PQJ197366:PQL197366 QAF197366:QAH197366 QKB197366:QKD197366 QTX197366:QTZ197366 RDT197366:RDV197366 RNP197366:RNR197366 RXL197366:RXN197366 SHH197366:SHJ197366 SRD197366:SRF197366 TAZ197366:TBB197366 TKV197366:TKX197366 TUR197366:TUT197366 UEN197366:UEP197366 UOJ197366:UOL197366 UYF197366:UYH197366 VIB197366:VID197366 VRX197366:VRZ197366 WBT197366:WBV197366 WLP197366:WLR197366 WVL197366:WVN197366 D262902:F262902 IZ262902:JB262902 SV262902:SX262902 ACR262902:ACT262902 AMN262902:AMP262902 AWJ262902:AWL262902 BGF262902:BGH262902 BQB262902:BQD262902 BZX262902:BZZ262902 CJT262902:CJV262902 CTP262902:CTR262902 DDL262902:DDN262902 DNH262902:DNJ262902 DXD262902:DXF262902 EGZ262902:EHB262902 EQV262902:EQX262902 FAR262902:FAT262902 FKN262902:FKP262902 FUJ262902:FUL262902 GEF262902:GEH262902 GOB262902:GOD262902 GXX262902:GXZ262902 HHT262902:HHV262902 HRP262902:HRR262902 IBL262902:IBN262902 ILH262902:ILJ262902 IVD262902:IVF262902 JEZ262902:JFB262902 JOV262902:JOX262902 JYR262902:JYT262902 KIN262902:KIP262902 KSJ262902:KSL262902 LCF262902:LCH262902 LMB262902:LMD262902 LVX262902:LVZ262902 MFT262902:MFV262902 MPP262902:MPR262902 MZL262902:MZN262902 NJH262902:NJJ262902 NTD262902:NTF262902 OCZ262902:ODB262902 OMV262902:OMX262902 OWR262902:OWT262902 PGN262902:PGP262902 PQJ262902:PQL262902 QAF262902:QAH262902 QKB262902:QKD262902 QTX262902:QTZ262902 RDT262902:RDV262902 RNP262902:RNR262902 RXL262902:RXN262902 SHH262902:SHJ262902 SRD262902:SRF262902 TAZ262902:TBB262902 TKV262902:TKX262902 TUR262902:TUT262902 UEN262902:UEP262902 UOJ262902:UOL262902 UYF262902:UYH262902 VIB262902:VID262902 VRX262902:VRZ262902 WBT262902:WBV262902 WLP262902:WLR262902 WVL262902:WVN262902 D328438:F328438 IZ328438:JB328438 SV328438:SX328438 ACR328438:ACT328438 AMN328438:AMP328438 AWJ328438:AWL328438 BGF328438:BGH328438 BQB328438:BQD328438 BZX328438:BZZ328438 CJT328438:CJV328438 CTP328438:CTR328438 DDL328438:DDN328438 DNH328438:DNJ328438 DXD328438:DXF328438 EGZ328438:EHB328438 EQV328438:EQX328438 FAR328438:FAT328438 FKN328438:FKP328438 FUJ328438:FUL328438 GEF328438:GEH328438 GOB328438:GOD328438 GXX328438:GXZ328438 HHT328438:HHV328438 HRP328438:HRR328438 IBL328438:IBN328438 ILH328438:ILJ328438 IVD328438:IVF328438 JEZ328438:JFB328438 JOV328438:JOX328438 JYR328438:JYT328438 KIN328438:KIP328438 KSJ328438:KSL328438 LCF328438:LCH328438 LMB328438:LMD328438 LVX328438:LVZ328438 MFT328438:MFV328438 MPP328438:MPR328438 MZL328438:MZN328438 NJH328438:NJJ328438 NTD328438:NTF328438 OCZ328438:ODB328438 OMV328438:OMX328438 OWR328438:OWT328438 PGN328438:PGP328438 PQJ328438:PQL328438 QAF328438:QAH328438 QKB328438:QKD328438 QTX328438:QTZ328438 RDT328438:RDV328438 RNP328438:RNR328438 RXL328438:RXN328438 SHH328438:SHJ328438 SRD328438:SRF328438 TAZ328438:TBB328438 TKV328438:TKX328438 TUR328438:TUT328438 UEN328438:UEP328438 UOJ328438:UOL328438 UYF328438:UYH328438 VIB328438:VID328438 VRX328438:VRZ328438 WBT328438:WBV328438 WLP328438:WLR328438 WVL328438:WVN328438 D393974:F393974 IZ393974:JB393974 SV393974:SX393974 ACR393974:ACT393974 AMN393974:AMP393974 AWJ393974:AWL393974 BGF393974:BGH393974 BQB393974:BQD393974 BZX393974:BZZ393974 CJT393974:CJV393974 CTP393974:CTR393974 DDL393974:DDN393974 DNH393974:DNJ393974 DXD393974:DXF393974 EGZ393974:EHB393974 EQV393974:EQX393974 FAR393974:FAT393974 FKN393974:FKP393974 FUJ393974:FUL393974 GEF393974:GEH393974 GOB393974:GOD393974 GXX393974:GXZ393974 HHT393974:HHV393974 HRP393974:HRR393974 IBL393974:IBN393974 ILH393974:ILJ393974 IVD393974:IVF393974 JEZ393974:JFB393974 JOV393974:JOX393974 JYR393974:JYT393974 KIN393974:KIP393974 KSJ393974:KSL393974 LCF393974:LCH393974 LMB393974:LMD393974 LVX393974:LVZ393974 MFT393974:MFV393974 MPP393974:MPR393974 MZL393974:MZN393974 NJH393974:NJJ393974 NTD393974:NTF393974 OCZ393974:ODB393974 OMV393974:OMX393974 OWR393974:OWT393974 PGN393974:PGP393974 PQJ393974:PQL393974 QAF393974:QAH393974 QKB393974:QKD393974 QTX393974:QTZ393974 RDT393974:RDV393974 RNP393974:RNR393974 RXL393974:RXN393974 SHH393974:SHJ393974 SRD393974:SRF393974 TAZ393974:TBB393974 TKV393974:TKX393974 TUR393974:TUT393974 UEN393974:UEP393974 UOJ393974:UOL393974 UYF393974:UYH393974 VIB393974:VID393974 VRX393974:VRZ393974 WBT393974:WBV393974 WLP393974:WLR393974 WVL393974:WVN393974 D459510:F459510 IZ459510:JB459510 SV459510:SX459510 ACR459510:ACT459510 AMN459510:AMP459510 AWJ459510:AWL459510 BGF459510:BGH459510 BQB459510:BQD459510 BZX459510:BZZ459510 CJT459510:CJV459510 CTP459510:CTR459510 DDL459510:DDN459510 DNH459510:DNJ459510 DXD459510:DXF459510 EGZ459510:EHB459510 EQV459510:EQX459510 FAR459510:FAT459510 FKN459510:FKP459510 FUJ459510:FUL459510 GEF459510:GEH459510 GOB459510:GOD459510 GXX459510:GXZ459510 HHT459510:HHV459510 HRP459510:HRR459510 IBL459510:IBN459510 ILH459510:ILJ459510 IVD459510:IVF459510 JEZ459510:JFB459510 JOV459510:JOX459510 JYR459510:JYT459510 KIN459510:KIP459510 KSJ459510:KSL459510 LCF459510:LCH459510 LMB459510:LMD459510 LVX459510:LVZ459510 MFT459510:MFV459510 MPP459510:MPR459510 MZL459510:MZN459510 NJH459510:NJJ459510 NTD459510:NTF459510 OCZ459510:ODB459510 OMV459510:OMX459510 OWR459510:OWT459510 PGN459510:PGP459510 PQJ459510:PQL459510 QAF459510:QAH459510 QKB459510:QKD459510 QTX459510:QTZ459510 RDT459510:RDV459510 RNP459510:RNR459510 RXL459510:RXN459510 SHH459510:SHJ459510 SRD459510:SRF459510 TAZ459510:TBB459510 TKV459510:TKX459510 TUR459510:TUT459510 UEN459510:UEP459510 UOJ459510:UOL459510 UYF459510:UYH459510 VIB459510:VID459510 VRX459510:VRZ459510 WBT459510:WBV459510 WLP459510:WLR459510 WVL459510:WVN459510 D525046:F525046 IZ525046:JB525046 SV525046:SX525046 ACR525046:ACT525046 AMN525046:AMP525046 AWJ525046:AWL525046 BGF525046:BGH525046 BQB525046:BQD525046 BZX525046:BZZ525046 CJT525046:CJV525046 CTP525046:CTR525046 DDL525046:DDN525046 DNH525046:DNJ525046 DXD525046:DXF525046 EGZ525046:EHB525046 EQV525046:EQX525046 FAR525046:FAT525046 FKN525046:FKP525046 FUJ525046:FUL525046 GEF525046:GEH525046 GOB525046:GOD525046 GXX525046:GXZ525046 HHT525046:HHV525046 HRP525046:HRR525046 IBL525046:IBN525046 ILH525046:ILJ525046 IVD525046:IVF525046 JEZ525046:JFB525046 JOV525046:JOX525046 JYR525046:JYT525046 KIN525046:KIP525046 KSJ525046:KSL525046 LCF525046:LCH525046 LMB525046:LMD525046 LVX525046:LVZ525046 MFT525046:MFV525046 MPP525046:MPR525046 MZL525046:MZN525046 NJH525046:NJJ525046 NTD525046:NTF525046 OCZ525046:ODB525046 OMV525046:OMX525046 OWR525046:OWT525046 PGN525046:PGP525046 PQJ525046:PQL525046 QAF525046:QAH525046 QKB525046:QKD525046 QTX525046:QTZ525046 RDT525046:RDV525046 RNP525046:RNR525046 RXL525046:RXN525046 SHH525046:SHJ525046 SRD525046:SRF525046 TAZ525046:TBB525046 TKV525046:TKX525046 TUR525046:TUT525046 UEN525046:UEP525046 UOJ525046:UOL525046 UYF525046:UYH525046 VIB525046:VID525046 VRX525046:VRZ525046 WBT525046:WBV525046 WLP525046:WLR525046 WVL525046:WVN525046 D590582:F590582 IZ590582:JB590582 SV590582:SX590582 ACR590582:ACT590582 AMN590582:AMP590582 AWJ590582:AWL590582 BGF590582:BGH590582 BQB590582:BQD590582 BZX590582:BZZ590582 CJT590582:CJV590582 CTP590582:CTR590582 DDL590582:DDN590582 DNH590582:DNJ590582 DXD590582:DXF590582 EGZ590582:EHB590582 EQV590582:EQX590582 FAR590582:FAT590582 FKN590582:FKP590582 FUJ590582:FUL590582 GEF590582:GEH590582 GOB590582:GOD590582 GXX590582:GXZ590582 HHT590582:HHV590582 HRP590582:HRR590582 IBL590582:IBN590582 ILH590582:ILJ590582 IVD590582:IVF590582 JEZ590582:JFB590582 JOV590582:JOX590582 JYR590582:JYT590582 KIN590582:KIP590582 KSJ590582:KSL590582 LCF590582:LCH590582 LMB590582:LMD590582 LVX590582:LVZ590582 MFT590582:MFV590582 MPP590582:MPR590582 MZL590582:MZN590582 NJH590582:NJJ590582 NTD590582:NTF590582 OCZ590582:ODB590582 OMV590582:OMX590582 OWR590582:OWT590582 PGN590582:PGP590582 PQJ590582:PQL590582 QAF590582:QAH590582 QKB590582:QKD590582 QTX590582:QTZ590582 RDT590582:RDV590582 RNP590582:RNR590582 RXL590582:RXN590582 SHH590582:SHJ590582 SRD590582:SRF590582 TAZ590582:TBB590582 TKV590582:TKX590582 TUR590582:TUT590582 UEN590582:UEP590582 UOJ590582:UOL590582 UYF590582:UYH590582 VIB590582:VID590582 VRX590582:VRZ590582 WBT590582:WBV590582 WLP590582:WLR590582 WVL590582:WVN590582 D656118:F656118 IZ656118:JB656118 SV656118:SX656118 ACR656118:ACT656118 AMN656118:AMP656118 AWJ656118:AWL656118 BGF656118:BGH656118 BQB656118:BQD656118 BZX656118:BZZ656118 CJT656118:CJV656118 CTP656118:CTR656118 DDL656118:DDN656118 DNH656118:DNJ656118 DXD656118:DXF656118 EGZ656118:EHB656118 EQV656118:EQX656118 FAR656118:FAT656118 FKN656118:FKP656118 FUJ656118:FUL656118 GEF656118:GEH656118 GOB656118:GOD656118 GXX656118:GXZ656118 HHT656118:HHV656118 HRP656118:HRR656118 IBL656118:IBN656118 ILH656118:ILJ656118 IVD656118:IVF656118 JEZ656118:JFB656118 JOV656118:JOX656118 JYR656118:JYT656118 KIN656118:KIP656118 KSJ656118:KSL656118 LCF656118:LCH656118 LMB656118:LMD656118 LVX656118:LVZ656118 MFT656118:MFV656118 MPP656118:MPR656118 MZL656118:MZN656118 NJH656118:NJJ656118 NTD656118:NTF656118 OCZ656118:ODB656118 OMV656118:OMX656118 OWR656118:OWT656118 PGN656118:PGP656118 PQJ656118:PQL656118 QAF656118:QAH656118 QKB656118:QKD656118 QTX656118:QTZ656118 RDT656118:RDV656118 RNP656118:RNR656118 RXL656118:RXN656118 SHH656118:SHJ656118 SRD656118:SRF656118 TAZ656118:TBB656118 TKV656118:TKX656118 TUR656118:TUT656118 UEN656118:UEP656118 UOJ656118:UOL656118 UYF656118:UYH656118 VIB656118:VID656118 VRX656118:VRZ656118 WBT656118:WBV656118 WLP656118:WLR656118 WVL656118:WVN656118 D721654:F721654 IZ721654:JB721654 SV721654:SX721654 ACR721654:ACT721654 AMN721654:AMP721654 AWJ721654:AWL721654 BGF721654:BGH721654 BQB721654:BQD721654 BZX721654:BZZ721654 CJT721654:CJV721654 CTP721654:CTR721654 DDL721654:DDN721654 DNH721654:DNJ721654 DXD721654:DXF721654 EGZ721654:EHB721654 EQV721654:EQX721654 FAR721654:FAT721654 FKN721654:FKP721654 FUJ721654:FUL721654 GEF721654:GEH721654 GOB721654:GOD721654 GXX721654:GXZ721654 HHT721654:HHV721654 HRP721654:HRR721654 IBL721654:IBN721654 ILH721654:ILJ721654 IVD721654:IVF721654 JEZ721654:JFB721654 JOV721654:JOX721654 JYR721654:JYT721654 KIN721654:KIP721654 KSJ721654:KSL721654 LCF721654:LCH721654 LMB721654:LMD721654 LVX721654:LVZ721654 MFT721654:MFV721654 MPP721654:MPR721654 MZL721654:MZN721654 NJH721654:NJJ721654 NTD721654:NTF721654 OCZ721654:ODB721654 OMV721654:OMX721654 OWR721654:OWT721654 PGN721654:PGP721654 PQJ721654:PQL721654 QAF721654:QAH721654 QKB721654:QKD721654 QTX721654:QTZ721654 RDT721654:RDV721654 RNP721654:RNR721654 RXL721654:RXN721654 SHH721654:SHJ721654 SRD721654:SRF721654 TAZ721654:TBB721654 TKV721654:TKX721654 TUR721654:TUT721654 UEN721654:UEP721654 UOJ721654:UOL721654 UYF721654:UYH721654 VIB721654:VID721654 VRX721654:VRZ721654 WBT721654:WBV721654 WLP721654:WLR721654 WVL721654:WVN721654 D787190:F787190 IZ787190:JB787190 SV787190:SX787190 ACR787190:ACT787190 AMN787190:AMP787190 AWJ787190:AWL787190 BGF787190:BGH787190 BQB787190:BQD787190 BZX787190:BZZ787190 CJT787190:CJV787190 CTP787190:CTR787190 DDL787190:DDN787190 DNH787190:DNJ787190 DXD787190:DXF787190 EGZ787190:EHB787190 EQV787190:EQX787190 FAR787190:FAT787190 FKN787190:FKP787190 FUJ787190:FUL787190 GEF787190:GEH787190 GOB787190:GOD787190 GXX787190:GXZ787190 HHT787190:HHV787190 HRP787190:HRR787190 IBL787190:IBN787190 ILH787190:ILJ787190 IVD787190:IVF787190 JEZ787190:JFB787190 JOV787190:JOX787190 JYR787190:JYT787190 KIN787190:KIP787190 KSJ787190:KSL787190 LCF787190:LCH787190 LMB787190:LMD787190 LVX787190:LVZ787190 MFT787190:MFV787190 MPP787190:MPR787190 MZL787190:MZN787190 NJH787190:NJJ787190 NTD787190:NTF787190 OCZ787190:ODB787190 OMV787190:OMX787190 OWR787190:OWT787190 PGN787190:PGP787190 PQJ787190:PQL787190 QAF787190:QAH787190 QKB787190:QKD787190 QTX787190:QTZ787190 RDT787190:RDV787190 RNP787190:RNR787190 RXL787190:RXN787190 SHH787190:SHJ787190 SRD787190:SRF787190 TAZ787190:TBB787190 TKV787190:TKX787190 TUR787190:TUT787190 UEN787190:UEP787190 UOJ787190:UOL787190 UYF787190:UYH787190 VIB787190:VID787190 VRX787190:VRZ787190 WBT787190:WBV787190 WLP787190:WLR787190 WVL787190:WVN787190 D852726:F852726 IZ852726:JB852726 SV852726:SX852726 ACR852726:ACT852726 AMN852726:AMP852726 AWJ852726:AWL852726 BGF852726:BGH852726 BQB852726:BQD852726 BZX852726:BZZ852726 CJT852726:CJV852726 CTP852726:CTR852726 DDL852726:DDN852726 DNH852726:DNJ852726 DXD852726:DXF852726 EGZ852726:EHB852726 EQV852726:EQX852726 FAR852726:FAT852726 FKN852726:FKP852726 FUJ852726:FUL852726 GEF852726:GEH852726 GOB852726:GOD852726 GXX852726:GXZ852726 HHT852726:HHV852726 HRP852726:HRR852726 IBL852726:IBN852726 ILH852726:ILJ852726 IVD852726:IVF852726 JEZ852726:JFB852726 JOV852726:JOX852726 JYR852726:JYT852726 KIN852726:KIP852726 KSJ852726:KSL852726 LCF852726:LCH852726 LMB852726:LMD852726 LVX852726:LVZ852726 MFT852726:MFV852726 MPP852726:MPR852726 MZL852726:MZN852726 NJH852726:NJJ852726 NTD852726:NTF852726 OCZ852726:ODB852726 OMV852726:OMX852726 OWR852726:OWT852726 PGN852726:PGP852726 PQJ852726:PQL852726 QAF852726:QAH852726 QKB852726:QKD852726 QTX852726:QTZ852726 RDT852726:RDV852726 RNP852726:RNR852726 RXL852726:RXN852726 SHH852726:SHJ852726 SRD852726:SRF852726 TAZ852726:TBB852726 TKV852726:TKX852726 TUR852726:TUT852726 UEN852726:UEP852726 UOJ852726:UOL852726 UYF852726:UYH852726 VIB852726:VID852726 VRX852726:VRZ852726 WBT852726:WBV852726 WLP852726:WLR852726 WVL852726:WVN852726 D918262:F918262 IZ918262:JB918262 SV918262:SX918262 ACR918262:ACT918262 AMN918262:AMP918262 AWJ918262:AWL918262 BGF918262:BGH918262 BQB918262:BQD918262 BZX918262:BZZ918262 CJT918262:CJV918262 CTP918262:CTR918262 DDL918262:DDN918262 DNH918262:DNJ918262 DXD918262:DXF918262 EGZ918262:EHB918262 EQV918262:EQX918262 FAR918262:FAT918262 FKN918262:FKP918262 FUJ918262:FUL918262 GEF918262:GEH918262 GOB918262:GOD918262 GXX918262:GXZ918262 HHT918262:HHV918262 HRP918262:HRR918262 IBL918262:IBN918262 ILH918262:ILJ918262 IVD918262:IVF918262 JEZ918262:JFB918262 JOV918262:JOX918262 JYR918262:JYT918262 KIN918262:KIP918262 KSJ918262:KSL918262 LCF918262:LCH918262 LMB918262:LMD918262 LVX918262:LVZ918262 MFT918262:MFV918262 MPP918262:MPR918262 MZL918262:MZN918262 NJH918262:NJJ918262 NTD918262:NTF918262 OCZ918262:ODB918262 OMV918262:OMX918262 OWR918262:OWT918262 PGN918262:PGP918262 PQJ918262:PQL918262 QAF918262:QAH918262 QKB918262:QKD918262 QTX918262:QTZ918262 RDT918262:RDV918262 RNP918262:RNR918262 RXL918262:RXN918262 SHH918262:SHJ918262 SRD918262:SRF918262 TAZ918262:TBB918262 TKV918262:TKX918262 TUR918262:TUT918262 UEN918262:UEP918262 UOJ918262:UOL918262 UYF918262:UYH918262 VIB918262:VID918262 VRX918262:VRZ918262 WBT918262:WBV918262 WLP918262:WLR918262 WVL918262:WVN918262 D983798:F983798 IZ983798:JB983798 SV983798:SX983798 ACR983798:ACT983798 AMN983798:AMP983798 AWJ983798:AWL983798 BGF983798:BGH983798 BQB983798:BQD983798 BZX983798:BZZ983798 CJT983798:CJV983798 CTP983798:CTR983798 DDL983798:DDN983798 DNH983798:DNJ983798 DXD983798:DXF983798 EGZ983798:EHB983798 EQV983798:EQX983798 FAR983798:FAT983798 FKN983798:FKP983798 FUJ983798:FUL983798 GEF983798:GEH983798 GOB983798:GOD983798 GXX983798:GXZ983798 HHT983798:HHV983798 HRP983798:HRR983798 IBL983798:IBN983798 ILH983798:ILJ983798 IVD983798:IVF983798 JEZ983798:JFB983798 JOV983798:JOX983798 JYR983798:JYT983798 KIN983798:KIP983798 KSJ983798:KSL983798 LCF983798:LCH983798 LMB983798:LMD983798 LVX983798:LVZ983798 MFT983798:MFV983798 MPP983798:MPR983798 MZL983798:MZN983798 NJH983798:NJJ983798 NTD983798:NTF983798 OCZ983798:ODB983798 OMV983798:OMX983798 OWR983798:OWT983798 PGN983798:PGP983798 PQJ983798:PQL983798 QAF983798:QAH983798 QKB983798:QKD983798 QTX983798:QTZ983798 RDT983798:RDV983798 RNP983798:RNR983798 RXL983798:RXN983798 SHH983798:SHJ983798 SRD983798:SRF983798 TAZ983798:TBB983798 TKV983798:TKX983798 TUR983798:TUT983798 UEN983798:UEP983798 UOJ983798:UOL983798 UYF983798:UYH983798 VIB983798:VID983798 VRX983798:VRZ983798 WBT983798:WBV983798 WLP983798:WLR983798 WVL983798:WVN983798" xr:uid="{00000000-0002-0000-0A00-00000F000000}">
      <formula1>X758:X761</formula1>
    </dataValidation>
    <dataValidation type="list" allowBlank="1" showInputMessage="1" showErrorMessage="1" sqref="E581:J581 JA581:JF581 SW581:TB581 ACS581:ACX581 AMO581:AMT581 AWK581:AWP581 BGG581:BGL581 BQC581:BQH581 BZY581:CAD581 CJU581:CJZ581 CTQ581:CTV581 DDM581:DDR581 DNI581:DNN581 DXE581:DXJ581 EHA581:EHF581 EQW581:ERB581 FAS581:FAX581 FKO581:FKT581 FUK581:FUP581 GEG581:GEL581 GOC581:GOH581 GXY581:GYD581 HHU581:HHZ581 HRQ581:HRV581 IBM581:IBR581 ILI581:ILN581 IVE581:IVJ581 JFA581:JFF581 JOW581:JPB581 JYS581:JYX581 KIO581:KIT581 KSK581:KSP581 LCG581:LCL581 LMC581:LMH581 LVY581:LWD581 MFU581:MFZ581 MPQ581:MPV581 MZM581:MZR581 NJI581:NJN581 NTE581:NTJ581 ODA581:ODF581 OMW581:ONB581 OWS581:OWX581 PGO581:PGT581 PQK581:PQP581 QAG581:QAL581 QKC581:QKH581 QTY581:QUD581 RDU581:RDZ581 RNQ581:RNV581 RXM581:RXR581 SHI581:SHN581 SRE581:SRJ581 TBA581:TBF581 TKW581:TLB581 TUS581:TUX581 UEO581:UET581 UOK581:UOP581 UYG581:UYL581 VIC581:VIH581 VRY581:VSD581 WBU581:WBZ581 WLQ581:WLV581 WVM581:WVR581 E66117:J66117 JA66117:JF66117 SW66117:TB66117 ACS66117:ACX66117 AMO66117:AMT66117 AWK66117:AWP66117 BGG66117:BGL66117 BQC66117:BQH66117 BZY66117:CAD66117 CJU66117:CJZ66117 CTQ66117:CTV66117 DDM66117:DDR66117 DNI66117:DNN66117 DXE66117:DXJ66117 EHA66117:EHF66117 EQW66117:ERB66117 FAS66117:FAX66117 FKO66117:FKT66117 FUK66117:FUP66117 GEG66117:GEL66117 GOC66117:GOH66117 GXY66117:GYD66117 HHU66117:HHZ66117 HRQ66117:HRV66117 IBM66117:IBR66117 ILI66117:ILN66117 IVE66117:IVJ66117 JFA66117:JFF66117 JOW66117:JPB66117 JYS66117:JYX66117 KIO66117:KIT66117 KSK66117:KSP66117 LCG66117:LCL66117 LMC66117:LMH66117 LVY66117:LWD66117 MFU66117:MFZ66117 MPQ66117:MPV66117 MZM66117:MZR66117 NJI66117:NJN66117 NTE66117:NTJ66117 ODA66117:ODF66117 OMW66117:ONB66117 OWS66117:OWX66117 PGO66117:PGT66117 PQK66117:PQP66117 QAG66117:QAL66117 QKC66117:QKH66117 QTY66117:QUD66117 RDU66117:RDZ66117 RNQ66117:RNV66117 RXM66117:RXR66117 SHI66117:SHN66117 SRE66117:SRJ66117 TBA66117:TBF66117 TKW66117:TLB66117 TUS66117:TUX66117 UEO66117:UET66117 UOK66117:UOP66117 UYG66117:UYL66117 VIC66117:VIH66117 VRY66117:VSD66117 WBU66117:WBZ66117 WLQ66117:WLV66117 WVM66117:WVR66117 E131653:J131653 JA131653:JF131653 SW131653:TB131653 ACS131653:ACX131653 AMO131653:AMT131653 AWK131653:AWP131653 BGG131653:BGL131653 BQC131653:BQH131653 BZY131653:CAD131653 CJU131653:CJZ131653 CTQ131653:CTV131653 DDM131653:DDR131653 DNI131653:DNN131653 DXE131653:DXJ131653 EHA131653:EHF131653 EQW131653:ERB131653 FAS131653:FAX131653 FKO131653:FKT131653 FUK131653:FUP131653 GEG131653:GEL131653 GOC131653:GOH131653 GXY131653:GYD131653 HHU131653:HHZ131653 HRQ131653:HRV131653 IBM131653:IBR131653 ILI131653:ILN131653 IVE131653:IVJ131653 JFA131653:JFF131653 JOW131653:JPB131653 JYS131653:JYX131653 KIO131653:KIT131653 KSK131653:KSP131653 LCG131653:LCL131653 LMC131653:LMH131653 LVY131653:LWD131653 MFU131653:MFZ131653 MPQ131653:MPV131653 MZM131653:MZR131653 NJI131653:NJN131653 NTE131653:NTJ131653 ODA131653:ODF131653 OMW131653:ONB131653 OWS131653:OWX131653 PGO131653:PGT131653 PQK131653:PQP131653 QAG131653:QAL131653 QKC131653:QKH131653 QTY131653:QUD131653 RDU131653:RDZ131653 RNQ131653:RNV131653 RXM131653:RXR131653 SHI131653:SHN131653 SRE131653:SRJ131653 TBA131653:TBF131653 TKW131653:TLB131653 TUS131653:TUX131653 UEO131653:UET131653 UOK131653:UOP131653 UYG131653:UYL131653 VIC131653:VIH131653 VRY131653:VSD131653 WBU131653:WBZ131653 WLQ131653:WLV131653 WVM131653:WVR131653 E197189:J197189 JA197189:JF197189 SW197189:TB197189 ACS197189:ACX197189 AMO197189:AMT197189 AWK197189:AWP197189 BGG197189:BGL197189 BQC197189:BQH197189 BZY197189:CAD197189 CJU197189:CJZ197189 CTQ197189:CTV197189 DDM197189:DDR197189 DNI197189:DNN197189 DXE197189:DXJ197189 EHA197189:EHF197189 EQW197189:ERB197189 FAS197189:FAX197189 FKO197189:FKT197189 FUK197189:FUP197189 GEG197189:GEL197189 GOC197189:GOH197189 GXY197189:GYD197189 HHU197189:HHZ197189 HRQ197189:HRV197189 IBM197189:IBR197189 ILI197189:ILN197189 IVE197189:IVJ197189 JFA197189:JFF197189 JOW197189:JPB197189 JYS197189:JYX197189 KIO197189:KIT197189 KSK197189:KSP197189 LCG197189:LCL197189 LMC197189:LMH197189 LVY197189:LWD197189 MFU197189:MFZ197189 MPQ197189:MPV197189 MZM197189:MZR197189 NJI197189:NJN197189 NTE197189:NTJ197189 ODA197189:ODF197189 OMW197189:ONB197189 OWS197189:OWX197189 PGO197189:PGT197189 PQK197189:PQP197189 QAG197189:QAL197189 QKC197189:QKH197189 QTY197189:QUD197189 RDU197189:RDZ197189 RNQ197189:RNV197189 RXM197189:RXR197189 SHI197189:SHN197189 SRE197189:SRJ197189 TBA197189:TBF197189 TKW197189:TLB197189 TUS197189:TUX197189 UEO197189:UET197189 UOK197189:UOP197189 UYG197189:UYL197189 VIC197189:VIH197189 VRY197189:VSD197189 WBU197189:WBZ197189 WLQ197189:WLV197189 WVM197189:WVR197189 E262725:J262725 JA262725:JF262725 SW262725:TB262725 ACS262725:ACX262725 AMO262725:AMT262725 AWK262725:AWP262725 BGG262725:BGL262725 BQC262725:BQH262725 BZY262725:CAD262725 CJU262725:CJZ262725 CTQ262725:CTV262725 DDM262725:DDR262725 DNI262725:DNN262725 DXE262725:DXJ262725 EHA262725:EHF262725 EQW262725:ERB262725 FAS262725:FAX262725 FKO262725:FKT262725 FUK262725:FUP262725 GEG262725:GEL262725 GOC262725:GOH262725 GXY262725:GYD262725 HHU262725:HHZ262725 HRQ262725:HRV262725 IBM262725:IBR262725 ILI262725:ILN262725 IVE262725:IVJ262725 JFA262725:JFF262725 JOW262725:JPB262725 JYS262725:JYX262725 KIO262725:KIT262725 KSK262725:KSP262725 LCG262725:LCL262725 LMC262725:LMH262725 LVY262725:LWD262725 MFU262725:MFZ262725 MPQ262725:MPV262725 MZM262725:MZR262725 NJI262725:NJN262725 NTE262725:NTJ262725 ODA262725:ODF262725 OMW262725:ONB262725 OWS262725:OWX262725 PGO262725:PGT262725 PQK262725:PQP262725 QAG262725:QAL262725 QKC262725:QKH262725 QTY262725:QUD262725 RDU262725:RDZ262725 RNQ262725:RNV262725 RXM262725:RXR262725 SHI262725:SHN262725 SRE262725:SRJ262725 TBA262725:TBF262725 TKW262725:TLB262725 TUS262725:TUX262725 UEO262725:UET262725 UOK262725:UOP262725 UYG262725:UYL262725 VIC262725:VIH262725 VRY262725:VSD262725 WBU262725:WBZ262725 WLQ262725:WLV262725 WVM262725:WVR262725 E328261:J328261 JA328261:JF328261 SW328261:TB328261 ACS328261:ACX328261 AMO328261:AMT328261 AWK328261:AWP328261 BGG328261:BGL328261 BQC328261:BQH328261 BZY328261:CAD328261 CJU328261:CJZ328261 CTQ328261:CTV328261 DDM328261:DDR328261 DNI328261:DNN328261 DXE328261:DXJ328261 EHA328261:EHF328261 EQW328261:ERB328261 FAS328261:FAX328261 FKO328261:FKT328261 FUK328261:FUP328261 GEG328261:GEL328261 GOC328261:GOH328261 GXY328261:GYD328261 HHU328261:HHZ328261 HRQ328261:HRV328261 IBM328261:IBR328261 ILI328261:ILN328261 IVE328261:IVJ328261 JFA328261:JFF328261 JOW328261:JPB328261 JYS328261:JYX328261 KIO328261:KIT328261 KSK328261:KSP328261 LCG328261:LCL328261 LMC328261:LMH328261 LVY328261:LWD328261 MFU328261:MFZ328261 MPQ328261:MPV328261 MZM328261:MZR328261 NJI328261:NJN328261 NTE328261:NTJ328261 ODA328261:ODF328261 OMW328261:ONB328261 OWS328261:OWX328261 PGO328261:PGT328261 PQK328261:PQP328261 QAG328261:QAL328261 QKC328261:QKH328261 QTY328261:QUD328261 RDU328261:RDZ328261 RNQ328261:RNV328261 RXM328261:RXR328261 SHI328261:SHN328261 SRE328261:SRJ328261 TBA328261:TBF328261 TKW328261:TLB328261 TUS328261:TUX328261 UEO328261:UET328261 UOK328261:UOP328261 UYG328261:UYL328261 VIC328261:VIH328261 VRY328261:VSD328261 WBU328261:WBZ328261 WLQ328261:WLV328261 WVM328261:WVR328261 E393797:J393797 JA393797:JF393797 SW393797:TB393797 ACS393797:ACX393797 AMO393797:AMT393797 AWK393797:AWP393797 BGG393797:BGL393797 BQC393797:BQH393797 BZY393797:CAD393797 CJU393797:CJZ393797 CTQ393797:CTV393797 DDM393797:DDR393797 DNI393797:DNN393797 DXE393797:DXJ393797 EHA393797:EHF393797 EQW393797:ERB393797 FAS393797:FAX393797 FKO393797:FKT393797 FUK393797:FUP393797 GEG393797:GEL393797 GOC393797:GOH393797 GXY393797:GYD393797 HHU393797:HHZ393797 HRQ393797:HRV393797 IBM393797:IBR393797 ILI393797:ILN393797 IVE393797:IVJ393797 JFA393797:JFF393797 JOW393797:JPB393797 JYS393797:JYX393797 KIO393797:KIT393797 KSK393797:KSP393797 LCG393797:LCL393797 LMC393797:LMH393797 LVY393797:LWD393797 MFU393797:MFZ393797 MPQ393797:MPV393797 MZM393797:MZR393797 NJI393797:NJN393797 NTE393797:NTJ393797 ODA393797:ODF393797 OMW393797:ONB393797 OWS393797:OWX393797 PGO393797:PGT393797 PQK393797:PQP393797 QAG393797:QAL393797 QKC393797:QKH393797 QTY393797:QUD393797 RDU393797:RDZ393797 RNQ393797:RNV393797 RXM393797:RXR393797 SHI393797:SHN393797 SRE393797:SRJ393797 TBA393797:TBF393797 TKW393797:TLB393797 TUS393797:TUX393797 UEO393797:UET393797 UOK393797:UOP393797 UYG393797:UYL393797 VIC393797:VIH393797 VRY393797:VSD393797 WBU393797:WBZ393797 WLQ393797:WLV393797 WVM393797:WVR393797 E459333:J459333 JA459333:JF459333 SW459333:TB459333 ACS459333:ACX459333 AMO459333:AMT459333 AWK459333:AWP459333 BGG459333:BGL459333 BQC459333:BQH459333 BZY459333:CAD459333 CJU459333:CJZ459333 CTQ459333:CTV459333 DDM459333:DDR459333 DNI459333:DNN459333 DXE459333:DXJ459333 EHA459333:EHF459333 EQW459333:ERB459333 FAS459333:FAX459333 FKO459333:FKT459333 FUK459333:FUP459333 GEG459333:GEL459333 GOC459333:GOH459333 GXY459333:GYD459333 HHU459333:HHZ459333 HRQ459333:HRV459333 IBM459333:IBR459333 ILI459333:ILN459333 IVE459333:IVJ459333 JFA459333:JFF459333 JOW459333:JPB459333 JYS459333:JYX459333 KIO459333:KIT459333 KSK459333:KSP459333 LCG459333:LCL459333 LMC459333:LMH459333 LVY459333:LWD459333 MFU459333:MFZ459333 MPQ459333:MPV459333 MZM459333:MZR459333 NJI459333:NJN459333 NTE459333:NTJ459333 ODA459333:ODF459333 OMW459333:ONB459333 OWS459333:OWX459333 PGO459333:PGT459333 PQK459333:PQP459333 QAG459333:QAL459333 QKC459333:QKH459333 QTY459333:QUD459333 RDU459333:RDZ459333 RNQ459333:RNV459333 RXM459333:RXR459333 SHI459333:SHN459333 SRE459333:SRJ459333 TBA459333:TBF459333 TKW459333:TLB459333 TUS459333:TUX459333 UEO459333:UET459333 UOK459333:UOP459333 UYG459333:UYL459333 VIC459333:VIH459333 VRY459333:VSD459333 WBU459333:WBZ459333 WLQ459333:WLV459333 WVM459333:WVR459333 E524869:J524869 JA524869:JF524869 SW524869:TB524869 ACS524869:ACX524869 AMO524869:AMT524869 AWK524869:AWP524869 BGG524869:BGL524869 BQC524869:BQH524869 BZY524869:CAD524869 CJU524869:CJZ524869 CTQ524869:CTV524869 DDM524869:DDR524869 DNI524869:DNN524869 DXE524869:DXJ524869 EHA524869:EHF524869 EQW524869:ERB524869 FAS524869:FAX524869 FKO524869:FKT524869 FUK524869:FUP524869 GEG524869:GEL524869 GOC524869:GOH524869 GXY524869:GYD524869 HHU524869:HHZ524869 HRQ524869:HRV524869 IBM524869:IBR524869 ILI524869:ILN524869 IVE524869:IVJ524869 JFA524869:JFF524869 JOW524869:JPB524869 JYS524869:JYX524869 KIO524869:KIT524869 KSK524869:KSP524869 LCG524869:LCL524869 LMC524869:LMH524869 LVY524869:LWD524869 MFU524869:MFZ524869 MPQ524869:MPV524869 MZM524869:MZR524869 NJI524869:NJN524869 NTE524869:NTJ524869 ODA524869:ODF524869 OMW524869:ONB524869 OWS524869:OWX524869 PGO524869:PGT524869 PQK524869:PQP524869 QAG524869:QAL524869 QKC524869:QKH524869 QTY524869:QUD524869 RDU524869:RDZ524869 RNQ524869:RNV524869 RXM524869:RXR524869 SHI524869:SHN524869 SRE524869:SRJ524869 TBA524869:TBF524869 TKW524869:TLB524869 TUS524869:TUX524869 UEO524869:UET524869 UOK524869:UOP524869 UYG524869:UYL524869 VIC524869:VIH524869 VRY524869:VSD524869 WBU524869:WBZ524869 WLQ524869:WLV524869 WVM524869:WVR524869 E590405:J590405 JA590405:JF590405 SW590405:TB590405 ACS590405:ACX590405 AMO590405:AMT590405 AWK590405:AWP590405 BGG590405:BGL590405 BQC590405:BQH590405 BZY590405:CAD590405 CJU590405:CJZ590405 CTQ590405:CTV590405 DDM590405:DDR590405 DNI590405:DNN590405 DXE590405:DXJ590405 EHA590405:EHF590405 EQW590405:ERB590405 FAS590405:FAX590405 FKO590405:FKT590405 FUK590405:FUP590405 GEG590405:GEL590405 GOC590405:GOH590405 GXY590405:GYD590405 HHU590405:HHZ590405 HRQ590405:HRV590405 IBM590405:IBR590405 ILI590405:ILN590405 IVE590405:IVJ590405 JFA590405:JFF590405 JOW590405:JPB590405 JYS590405:JYX590405 KIO590405:KIT590405 KSK590405:KSP590405 LCG590405:LCL590405 LMC590405:LMH590405 LVY590405:LWD590405 MFU590405:MFZ590405 MPQ590405:MPV590405 MZM590405:MZR590405 NJI590405:NJN590405 NTE590405:NTJ590405 ODA590405:ODF590405 OMW590405:ONB590405 OWS590405:OWX590405 PGO590405:PGT590405 PQK590405:PQP590405 QAG590405:QAL590405 QKC590405:QKH590405 QTY590405:QUD590405 RDU590405:RDZ590405 RNQ590405:RNV590405 RXM590405:RXR590405 SHI590405:SHN590405 SRE590405:SRJ590405 TBA590405:TBF590405 TKW590405:TLB590405 TUS590405:TUX590405 UEO590405:UET590405 UOK590405:UOP590405 UYG590405:UYL590405 VIC590405:VIH590405 VRY590405:VSD590405 WBU590405:WBZ590405 WLQ590405:WLV590405 WVM590405:WVR590405 E655941:J655941 JA655941:JF655941 SW655941:TB655941 ACS655941:ACX655941 AMO655941:AMT655941 AWK655941:AWP655941 BGG655941:BGL655941 BQC655941:BQH655941 BZY655941:CAD655941 CJU655941:CJZ655941 CTQ655941:CTV655941 DDM655941:DDR655941 DNI655941:DNN655941 DXE655941:DXJ655941 EHA655941:EHF655941 EQW655941:ERB655941 FAS655941:FAX655941 FKO655941:FKT655941 FUK655941:FUP655941 GEG655941:GEL655941 GOC655941:GOH655941 GXY655941:GYD655941 HHU655941:HHZ655941 HRQ655941:HRV655941 IBM655941:IBR655941 ILI655941:ILN655941 IVE655941:IVJ655941 JFA655941:JFF655941 JOW655941:JPB655941 JYS655941:JYX655941 KIO655941:KIT655941 KSK655941:KSP655941 LCG655941:LCL655941 LMC655941:LMH655941 LVY655941:LWD655941 MFU655941:MFZ655941 MPQ655941:MPV655941 MZM655941:MZR655941 NJI655941:NJN655941 NTE655941:NTJ655941 ODA655941:ODF655941 OMW655941:ONB655941 OWS655941:OWX655941 PGO655941:PGT655941 PQK655941:PQP655941 QAG655941:QAL655941 QKC655941:QKH655941 QTY655941:QUD655941 RDU655941:RDZ655941 RNQ655941:RNV655941 RXM655941:RXR655941 SHI655941:SHN655941 SRE655941:SRJ655941 TBA655941:TBF655941 TKW655941:TLB655941 TUS655941:TUX655941 UEO655941:UET655941 UOK655941:UOP655941 UYG655941:UYL655941 VIC655941:VIH655941 VRY655941:VSD655941 WBU655941:WBZ655941 WLQ655941:WLV655941 WVM655941:WVR655941 E721477:J721477 JA721477:JF721477 SW721477:TB721477 ACS721477:ACX721477 AMO721477:AMT721477 AWK721477:AWP721477 BGG721477:BGL721477 BQC721477:BQH721477 BZY721477:CAD721477 CJU721477:CJZ721477 CTQ721477:CTV721477 DDM721477:DDR721477 DNI721477:DNN721477 DXE721477:DXJ721477 EHA721477:EHF721477 EQW721477:ERB721477 FAS721477:FAX721477 FKO721477:FKT721477 FUK721477:FUP721477 GEG721477:GEL721477 GOC721477:GOH721477 GXY721477:GYD721477 HHU721477:HHZ721477 HRQ721477:HRV721477 IBM721477:IBR721477 ILI721477:ILN721477 IVE721477:IVJ721477 JFA721477:JFF721477 JOW721477:JPB721477 JYS721477:JYX721477 KIO721477:KIT721477 KSK721477:KSP721477 LCG721477:LCL721477 LMC721477:LMH721477 LVY721477:LWD721477 MFU721477:MFZ721477 MPQ721477:MPV721477 MZM721477:MZR721477 NJI721477:NJN721477 NTE721477:NTJ721477 ODA721477:ODF721477 OMW721477:ONB721477 OWS721477:OWX721477 PGO721477:PGT721477 PQK721477:PQP721477 QAG721477:QAL721477 QKC721477:QKH721477 QTY721477:QUD721477 RDU721477:RDZ721477 RNQ721477:RNV721477 RXM721477:RXR721477 SHI721477:SHN721477 SRE721477:SRJ721477 TBA721477:TBF721477 TKW721477:TLB721477 TUS721477:TUX721477 UEO721477:UET721477 UOK721477:UOP721477 UYG721477:UYL721477 VIC721477:VIH721477 VRY721477:VSD721477 WBU721477:WBZ721477 WLQ721477:WLV721477 WVM721477:WVR721477 E787013:J787013 JA787013:JF787013 SW787013:TB787013 ACS787013:ACX787013 AMO787013:AMT787013 AWK787013:AWP787013 BGG787013:BGL787013 BQC787013:BQH787013 BZY787013:CAD787013 CJU787013:CJZ787013 CTQ787013:CTV787013 DDM787013:DDR787013 DNI787013:DNN787013 DXE787013:DXJ787013 EHA787013:EHF787013 EQW787013:ERB787013 FAS787013:FAX787013 FKO787013:FKT787013 FUK787013:FUP787013 GEG787013:GEL787013 GOC787013:GOH787013 GXY787013:GYD787013 HHU787013:HHZ787013 HRQ787013:HRV787013 IBM787013:IBR787013 ILI787013:ILN787013 IVE787013:IVJ787013 JFA787013:JFF787013 JOW787013:JPB787013 JYS787013:JYX787013 KIO787013:KIT787013 KSK787013:KSP787013 LCG787013:LCL787013 LMC787013:LMH787013 LVY787013:LWD787013 MFU787013:MFZ787013 MPQ787013:MPV787013 MZM787013:MZR787013 NJI787013:NJN787013 NTE787013:NTJ787013 ODA787013:ODF787013 OMW787013:ONB787013 OWS787013:OWX787013 PGO787013:PGT787013 PQK787013:PQP787013 QAG787013:QAL787013 QKC787013:QKH787013 QTY787013:QUD787013 RDU787013:RDZ787013 RNQ787013:RNV787013 RXM787013:RXR787013 SHI787013:SHN787013 SRE787013:SRJ787013 TBA787013:TBF787013 TKW787013:TLB787013 TUS787013:TUX787013 UEO787013:UET787013 UOK787013:UOP787013 UYG787013:UYL787013 VIC787013:VIH787013 VRY787013:VSD787013 WBU787013:WBZ787013 WLQ787013:WLV787013 WVM787013:WVR787013 E852549:J852549 JA852549:JF852549 SW852549:TB852549 ACS852549:ACX852549 AMO852549:AMT852549 AWK852549:AWP852549 BGG852549:BGL852549 BQC852549:BQH852549 BZY852549:CAD852549 CJU852549:CJZ852549 CTQ852549:CTV852549 DDM852549:DDR852549 DNI852549:DNN852549 DXE852549:DXJ852549 EHA852549:EHF852549 EQW852549:ERB852549 FAS852549:FAX852549 FKO852549:FKT852549 FUK852549:FUP852549 GEG852549:GEL852549 GOC852549:GOH852549 GXY852549:GYD852549 HHU852549:HHZ852549 HRQ852549:HRV852549 IBM852549:IBR852549 ILI852549:ILN852549 IVE852549:IVJ852549 JFA852549:JFF852549 JOW852549:JPB852549 JYS852549:JYX852549 KIO852549:KIT852549 KSK852549:KSP852549 LCG852549:LCL852549 LMC852549:LMH852549 LVY852549:LWD852549 MFU852549:MFZ852549 MPQ852549:MPV852549 MZM852549:MZR852549 NJI852549:NJN852549 NTE852549:NTJ852549 ODA852549:ODF852549 OMW852549:ONB852549 OWS852549:OWX852549 PGO852549:PGT852549 PQK852549:PQP852549 QAG852549:QAL852549 QKC852549:QKH852549 QTY852549:QUD852549 RDU852549:RDZ852549 RNQ852549:RNV852549 RXM852549:RXR852549 SHI852549:SHN852549 SRE852549:SRJ852549 TBA852549:TBF852549 TKW852549:TLB852549 TUS852549:TUX852549 UEO852549:UET852549 UOK852549:UOP852549 UYG852549:UYL852549 VIC852549:VIH852549 VRY852549:VSD852549 WBU852549:WBZ852549 WLQ852549:WLV852549 WVM852549:WVR852549 E918085:J918085 JA918085:JF918085 SW918085:TB918085 ACS918085:ACX918085 AMO918085:AMT918085 AWK918085:AWP918085 BGG918085:BGL918085 BQC918085:BQH918085 BZY918085:CAD918085 CJU918085:CJZ918085 CTQ918085:CTV918085 DDM918085:DDR918085 DNI918085:DNN918085 DXE918085:DXJ918085 EHA918085:EHF918085 EQW918085:ERB918085 FAS918085:FAX918085 FKO918085:FKT918085 FUK918085:FUP918085 GEG918085:GEL918085 GOC918085:GOH918085 GXY918085:GYD918085 HHU918085:HHZ918085 HRQ918085:HRV918085 IBM918085:IBR918085 ILI918085:ILN918085 IVE918085:IVJ918085 JFA918085:JFF918085 JOW918085:JPB918085 JYS918085:JYX918085 KIO918085:KIT918085 KSK918085:KSP918085 LCG918085:LCL918085 LMC918085:LMH918085 LVY918085:LWD918085 MFU918085:MFZ918085 MPQ918085:MPV918085 MZM918085:MZR918085 NJI918085:NJN918085 NTE918085:NTJ918085 ODA918085:ODF918085 OMW918085:ONB918085 OWS918085:OWX918085 PGO918085:PGT918085 PQK918085:PQP918085 QAG918085:QAL918085 QKC918085:QKH918085 QTY918085:QUD918085 RDU918085:RDZ918085 RNQ918085:RNV918085 RXM918085:RXR918085 SHI918085:SHN918085 SRE918085:SRJ918085 TBA918085:TBF918085 TKW918085:TLB918085 TUS918085:TUX918085 UEO918085:UET918085 UOK918085:UOP918085 UYG918085:UYL918085 VIC918085:VIH918085 VRY918085:VSD918085 WBU918085:WBZ918085 WLQ918085:WLV918085 WVM918085:WVR918085 E983621:J983621 JA983621:JF983621 SW983621:TB983621 ACS983621:ACX983621 AMO983621:AMT983621 AWK983621:AWP983621 BGG983621:BGL983621 BQC983621:BQH983621 BZY983621:CAD983621 CJU983621:CJZ983621 CTQ983621:CTV983621 DDM983621:DDR983621 DNI983621:DNN983621 DXE983621:DXJ983621 EHA983621:EHF983621 EQW983621:ERB983621 FAS983621:FAX983621 FKO983621:FKT983621 FUK983621:FUP983621 GEG983621:GEL983621 GOC983621:GOH983621 GXY983621:GYD983621 HHU983621:HHZ983621 HRQ983621:HRV983621 IBM983621:IBR983621 ILI983621:ILN983621 IVE983621:IVJ983621 JFA983621:JFF983621 JOW983621:JPB983621 JYS983621:JYX983621 KIO983621:KIT983621 KSK983621:KSP983621 LCG983621:LCL983621 LMC983621:LMH983621 LVY983621:LWD983621 MFU983621:MFZ983621 MPQ983621:MPV983621 MZM983621:MZR983621 NJI983621:NJN983621 NTE983621:NTJ983621 ODA983621:ODF983621 OMW983621:ONB983621 OWS983621:OWX983621 PGO983621:PGT983621 PQK983621:PQP983621 QAG983621:QAL983621 QKC983621:QKH983621 QTY983621:QUD983621 RDU983621:RDZ983621 RNQ983621:RNV983621 RXM983621:RXR983621 SHI983621:SHN983621 SRE983621:SRJ983621 TBA983621:TBF983621 TKW983621:TLB983621 TUS983621:TUX983621 UEO983621:UET983621 UOK983621:UOP983621 UYG983621:UYL983621 VIC983621:VIH983621 VRY983621:VSD983621 WBU983621:WBZ983621 WLQ983621:WLV983621 WVM983621:WVR983621 E626:J626 JA626:JF626 SW626:TB626 ACS626:ACX626 AMO626:AMT626 AWK626:AWP626 BGG626:BGL626 BQC626:BQH626 BZY626:CAD626 CJU626:CJZ626 CTQ626:CTV626 DDM626:DDR626 DNI626:DNN626 DXE626:DXJ626 EHA626:EHF626 EQW626:ERB626 FAS626:FAX626 FKO626:FKT626 FUK626:FUP626 GEG626:GEL626 GOC626:GOH626 GXY626:GYD626 HHU626:HHZ626 HRQ626:HRV626 IBM626:IBR626 ILI626:ILN626 IVE626:IVJ626 JFA626:JFF626 JOW626:JPB626 JYS626:JYX626 KIO626:KIT626 KSK626:KSP626 LCG626:LCL626 LMC626:LMH626 LVY626:LWD626 MFU626:MFZ626 MPQ626:MPV626 MZM626:MZR626 NJI626:NJN626 NTE626:NTJ626 ODA626:ODF626 OMW626:ONB626 OWS626:OWX626 PGO626:PGT626 PQK626:PQP626 QAG626:QAL626 QKC626:QKH626 QTY626:QUD626 RDU626:RDZ626 RNQ626:RNV626 RXM626:RXR626 SHI626:SHN626 SRE626:SRJ626 TBA626:TBF626 TKW626:TLB626 TUS626:TUX626 UEO626:UET626 UOK626:UOP626 UYG626:UYL626 VIC626:VIH626 VRY626:VSD626 WBU626:WBZ626 WLQ626:WLV626 WVM626:WVR626 E66162:J66162 JA66162:JF66162 SW66162:TB66162 ACS66162:ACX66162 AMO66162:AMT66162 AWK66162:AWP66162 BGG66162:BGL66162 BQC66162:BQH66162 BZY66162:CAD66162 CJU66162:CJZ66162 CTQ66162:CTV66162 DDM66162:DDR66162 DNI66162:DNN66162 DXE66162:DXJ66162 EHA66162:EHF66162 EQW66162:ERB66162 FAS66162:FAX66162 FKO66162:FKT66162 FUK66162:FUP66162 GEG66162:GEL66162 GOC66162:GOH66162 GXY66162:GYD66162 HHU66162:HHZ66162 HRQ66162:HRV66162 IBM66162:IBR66162 ILI66162:ILN66162 IVE66162:IVJ66162 JFA66162:JFF66162 JOW66162:JPB66162 JYS66162:JYX66162 KIO66162:KIT66162 KSK66162:KSP66162 LCG66162:LCL66162 LMC66162:LMH66162 LVY66162:LWD66162 MFU66162:MFZ66162 MPQ66162:MPV66162 MZM66162:MZR66162 NJI66162:NJN66162 NTE66162:NTJ66162 ODA66162:ODF66162 OMW66162:ONB66162 OWS66162:OWX66162 PGO66162:PGT66162 PQK66162:PQP66162 QAG66162:QAL66162 QKC66162:QKH66162 QTY66162:QUD66162 RDU66162:RDZ66162 RNQ66162:RNV66162 RXM66162:RXR66162 SHI66162:SHN66162 SRE66162:SRJ66162 TBA66162:TBF66162 TKW66162:TLB66162 TUS66162:TUX66162 UEO66162:UET66162 UOK66162:UOP66162 UYG66162:UYL66162 VIC66162:VIH66162 VRY66162:VSD66162 WBU66162:WBZ66162 WLQ66162:WLV66162 WVM66162:WVR66162 E131698:J131698 JA131698:JF131698 SW131698:TB131698 ACS131698:ACX131698 AMO131698:AMT131698 AWK131698:AWP131698 BGG131698:BGL131698 BQC131698:BQH131698 BZY131698:CAD131698 CJU131698:CJZ131698 CTQ131698:CTV131698 DDM131698:DDR131698 DNI131698:DNN131698 DXE131698:DXJ131698 EHA131698:EHF131698 EQW131698:ERB131698 FAS131698:FAX131698 FKO131698:FKT131698 FUK131698:FUP131698 GEG131698:GEL131698 GOC131698:GOH131698 GXY131698:GYD131698 HHU131698:HHZ131698 HRQ131698:HRV131698 IBM131698:IBR131698 ILI131698:ILN131698 IVE131698:IVJ131698 JFA131698:JFF131698 JOW131698:JPB131698 JYS131698:JYX131698 KIO131698:KIT131698 KSK131698:KSP131698 LCG131698:LCL131698 LMC131698:LMH131698 LVY131698:LWD131698 MFU131698:MFZ131698 MPQ131698:MPV131698 MZM131698:MZR131698 NJI131698:NJN131698 NTE131698:NTJ131698 ODA131698:ODF131698 OMW131698:ONB131698 OWS131698:OWX131698 PGO131698:PGT131698 PQK131698:PQP131698 QAG131698:QAL131698 QKC131698:QKH131698 QTY131698:QUD131698 RDU131698:RDZ131698 RNQ131698:RNV131698 RXM131698:RXR131698 SHI131698:SHN131698 SRE131698:SRJ131698 TBA131698:TBF131698 TKW131698:TLB131698 TUS131698:TUX131698 UEO131698:UET131698 UOK131698:UOP131698 UYG131698:UYL131698 VIC131698:VIH131698 VRY131698:VSD131698 WBU131698:WBZ131698 WLQ131698:WLV131698 WVM131698:WVR131698 E197234:J197234 JA197234:JF197234 SW197234:TB197234 ACS197234:ACX197234 AMO197234:AMT197234 AWK197234:AWP197234 BGG197234:BGL197234 BQC197234:BQH197234 BZY197234:CAD197234 CJU197234:CJZ197234 CTQ197234:CTV197234 DDM197234:DDR197234 DNI197234:DNN197234 DXE197234:DXJ197234 EHA197234:EHF197234 EQW197234:ERB197234 FAS197234:FAX197234 FKO197234:FKT197234 FUK197234:FUP197234 GEG197234:GEL197234 GOC197234:GOH197234 GXY197234:GYD197234 HHU197234:HHZ197234 HRQ197234:HRV197234 IBM197234:IBR197234 ILI197234:ILN197234 IVE197234:IVJ197234 JFA197234:JFF197234 JOW197234:JPB197234 JYS197234:JYX197234 KIO197234:KIT197234 KSK197234:KSP197234 LCG197234:LCL197234 LMC197234:LMH197234 LVY197234:LWD197234 MFU197234:MFZ197234 MPQ197234:MPV197234 MZM197234:MZR197234 NJI197234:NJN197234 NTE197234:NTJ197234 ODA197234:ODF197234 OMW197234:ONB197234 OWS197234:OWX197234 PGO197234:PGT197234 PQK197234:PQP197234 QAG197234:QAL197234 QKC197234:QKH197234 QTY197234:QUD197234 RDU197234:RDZ197234 RNQ197234:RNV197234 RXM197234:RXR197234 SHI197234:SHN197234 SRE197234:SRJ197234 TBA197234:TBF197234 TKW197234:TLB197234 TUS197234:TUX197234 UEO197234:UET197234 UOK197234:UOP197234 UYG197234:UYL197234 VIC197234:VIH197234 VRY197234:VSD197234 WBU197234:WBZ197234 WLQ197234:WLV197234 WVM197234:WVR197234 E262770:J262770 JA262770:JF262770 SW262770:TB262770 ACS262770:ACX262770 AMO262770:AMT262770 AWK262770:AWP262770 BGG262770:BGL262770 BQC262770:BQH262770 BZY262770:CAD262770 CJU262770:CJZ262770 CTQ262770:CTV262770 DDM262770:DDR262770 DNI262770:DNN262770 DXE262770:DXJ262770 EHA262770:EHF262770 EQW262770:ERB262770 FAS262770:FAX262770 FKO262770:FKT262770 FUK262770:FUP262770 GEG262770:GEL262770 GOC262770:GOH262770 GXY262770:GYD262770 HHU262770:HHZ262770 HRQ262770:HRV262770 IBM262770:IBR262770 ILI262770:ILN262770 IVE262770:IVJ262770 JFA262770:JFF262770 JOW262770:JPB262770 JYS262770:JYX262770 KIO262770:KIT262770 KSK262770:KSP262770 LCG262770:LCL262770 LMC262770:LMH262770 LVY262770:LWD262770 MFU262770:MFZ262770 MPQ262770:MPV262770 MZM262770:MZR262770 NJI262770:NJN262770 NTE262770:NTJ262770 ODA262770:ODF262770 OMW262770:ONB262770 OWS262770:OWX262770 PGO262770:PGT262770 PQK262770:PQP262770 QAG262770:QAL262770 QKC262770:QKH262770 QTY262770:QUD262770 RDU262770:RDZ262770 RNQ262770:RNV262770 RXM262770:RXR262770 SHI262770:SHN262770 SRE262770:SRJ262770 TBA262770:TBF262770 TKW262770:TLB262770 TUS262770:TUX262770 UEO262770:UET262770 UOK262770:UOP262770 UYG262770:UYL262770 VIC262770:VIH262770 VRY262770:VSD262770 WBU262770:WBZ262770 WLQ262770:WLV262770 WVM262770:WVR262770 E328306:J328306 JA328306:JF328306 SW328306:TB328306 ACS328306:ACX328306 AMO328306:AMT328306 AWK328306:AWP328306 BGG328306:BGL328306 BQC328306:BQH328306 BZY328306:CAD328306 CJU328306:CJZ328306 CTQ328306:CTV328306 DDM328306:DDR328306 DNI328306:DNN328306 DXE328306:DXJ328306 EHA328306:EHF328306 EQW328306:ERB328306 FAS328306:FAX328306 FKO328306:FKT328306 FUK328306:FUP328306 GEG328306:GEL328306 GOC328306:GOH328306 GXY328306:GYD328306 HHU328306:HHZ328306 HRQ328306:HRV328306 IBM328306:IBR328306 ILI328306:ILN328306 IVE328306:IVJ328306 JFA328306:JFF328306 JOW328306:JPB328306 JYS328306:JYX328306 KIO328306:KIT328306 KSK328306:KSP328306 LCG328306:LCL328306 LMC328306:LMH328306 LVY328306:LWD328306 MFU328306:MFZ328306 MPQ328306:MPV328306 MZM328306:MZR328306 NJI328306:NJN328306 NTE328306:NTJ328306 ODA328306:ODF328306 OMW328306:ONB328306 OWS328306:OWX328306 PGO328306:PGT328306 PQK328306:PQP328306 QAG328306:QAL328306 QKC328306:QKH328306 QTY328306:QUD328306 RDU328306:RDZ328306 RNQ328306:RNV328306 RXM328306:RXR328306 SHI328306:SHN328306 SRE328306:SRJ328306 TBA328306:TBF328306 TKW328306:TLB328306 TUS328306:TUX328306 UEO328306:UET328306 UOK328306:UOP328306 UYG328306:UYL328306 VIC328306:VIH328306 VRY328306:VSD328306 WBU328306:WBZ328306 WLQ328306:WLV328306 WVM328306:WVR328306 E393842:J393842 JA393842:JF393842 SW393842:TB393842 ACS393842:ACX393842 AMO393842:AMT393842 AWK393842:AWP393842 BGG393842:BGL393842 BQC393842:BQH393842 BZY393842:CAD393842 CJU393842:CJZ393842 CTQ393842:CTV393842 DDM393842:DDR393842 DNI393842:DNN393842 DXE393842:DXJ393842 EHA393842:EHF393842 EQW393842:ERB393842 FAS393842:FAX393842 FKO393842:FKT393842 FUK393842:FUP393842 GEG393842:GEL393842 GOC393842:GOH393842 GXY393842:GYD393842 HHU393842:HHZ393842 HRQ393842:HRV393842 IBM393842:IBR393842 ILI393842:ILN393842 IVE393842:IVJ393842 JFA393842:JFF393842 JOW393842:JPB393842 JYS393842:JYX393842 KIO393842:KIT393842 KSK393842:KSP393842 LCG393842:LCL393842 LMC393842:LMH393842 LVY393842:LWD393842 MFU393842:MFZ393842 MPQ393842:MPV393842 MZM393842:MZR393842 NJI393842:NJN393842 NTE393842:NTJ393842 ODA393842:ODF393842 OMW393842:ONB393842 OWS393842:OWX393842 PGO393842:PGT393842 PQK393842:PQP393842 QAG393842:QAL393842 QKC393842:QKH393842 QTY393842:QUD393842 RDU393842:RDZ393842 RNQ393842:RNV393842 RXM393842:RXR393842 SHI393842:SHN393842 SRE393842:SRJ393842 TBA393842:TBF393842 TKW393842:TLB393842 TUS393842:TUX393842 UEO393842:UET393842 UOK393842:UOP393842 UYG393842:UYL393842 VIC393842:VIH393842 VRY393842:VSD393842 WBU393842:WBZ393842 WLQ393842:WLV393842 WVM393842:WVR393842 E459378:J459378 JA459378:JF459378 SW459378:TB459378 ACS459378:ACX459378 AMO459378:AMT459378 AWK459378:AWP459378 BGG459378:BGL459378 BQC459378:BQH459378 BZY459378:CAD459378 CJU459378:CJZ459378 CTQ459378:CTV459378 DDM459378:DDR459378 DNI459378:DNN459378 DXE459378:DXJ459378 EHA459378:EHF459378 EQW459378:ERB459378 FAS459378:FAX459378 FKO459378:FKT459378 FUK459378:FUP459378 GEG459378:GEL459378 GOC459378:GOH459378 GXY459378:GYD459378 HHU459378:HHZ459378 HRQ459378:HRV459378 IBM459378:IBR459378 ILI459378:ILN459378 IVE459378:IVJ459378 JFA459378:JFF459378 JOW459378:JPB459378 JYS459378:JYX459378 KIO459378:KIT459378 KSK459378:KSP459378 LCG459378:LCL459378 LMC459378:LMH459378 LVY459378:LWD459378 MFU459378:MFZ459378 MPQ459378:MPV459378 MZM459378:MZR459378 NJI459378:NJN459378 NTE459378:NTJ459378 ODA459378:ODF459378 OMW459378:ONB459378 OWS459378:OWX459378 PGO459378:PGT459378 PQK459378:PQP459378 QAG459378:QAL459378 QKC459378:QKH459378 QTY459378:QUD459378 RDU459378:RDZ459378 RNQ459378:RNV459378 RXM459378:RXR459378 SHI459378:SHN459378 SRE459378:SRJ459378 TBA459378:TBF459378 TKW459378:TLB459378 TUS459378:TUX459378 UEO459378:UET459378 UOK459378:UOP459378 UYG459378:UYL459378 VIC459378:VIH459378 VRY459378:VSD459378 WBU459378:WBZ459378 WLQ459378:WLV459378 WVM459378:WVR459378 E524914:J524914 JA524914:JF524914 SW524914:TB524914 ACS524914:ACX524914 AMO524914:AMT524914 AWK524914:AWP524914 BGG524914:BGL524914 BQC524914:BQH524914 BZY524914:CAD524914 CJU524914:CJZ524914 CTQ524914:CTV524914 DDM524914:DDR524914 DNI524914:DNN524914 DXE524914:DXJ524914 EHA524914:EHF524914 EQW524914:ERB524914 FAS524914:FAX524914 FKO524914:FKT524914 FUK524914:FUP524914 GEG524914:GEL524914 GOC524914:GOH524914 GXY524914:GYD524914 HHU524914:HHZ524914 HRQ524914:HRV524914 IBM524914:IBR524914 ILI524914:ILN524914 IVE524914:IVJ524914 JFA524914:JFF524914 JOW524914:JPB524914 JYS524914:JYX524914 KIO524914:KIT524914 KSK524914:KSP524914 LCG524914:LCL524914 LMC524914:LMH524914 LVY524914:LWD524914 MFU524914:MFZ524914 MPQ524914:MPV524914 MZM524914:MZR524914 NJI524914:NJN524914 NTE524914:NTJ524914 ODA524914:ODF524914 OMW524914:ONB524914 OWS524914:OWX524914 PGO524914:PGT524914 PQK524914:PQP524914 QAG524914:QAL524914 QKC524914:QKH524914 QTY524914:QUD524914 RDU524914:RDZ524914 RNQ524914:RNV524914 RXM524914:RXR524914 SHI524914:SHN524914 SRE524914:SRJ524914 TBA524914:TBF524914 TKW524914:TLB524914 TUS524914:TUX524914 UEO524914:UET524914 UOK524914:UOP524914 UYG524914:UYL524914 VIC524914:VIH524914 VRY524914:VSD524914 WBU524914:WBZ524914 WLQ524914:WLV524914 WVM524914:WVR524914 E590450:J590450 JA590450:JF590450 SW590450:TB590450 ACS590450:ACX590450 AMO590450:AMT590450 AWK590450:AWP590450 BGG590450:BGL590450 BQC590450:BQH590450 BZY590450:CAD590450 CJU590450:CJZ590450 CTQ590450:CTV590450 DDM590450:DDR590450 DNI590450:DNN590450 DXE590450:DXJ590450 EHA590450:EHF590450 EQW590450:ERB590450 FAS590450:FAX590450 FKO590450:FKT590450 FUK590450:FUP590450 GEG590450:GEL590450 GOC590450:GOH590450 GXY590450:GYD590450 HHU590450:HHZ590450 HRQ590450:HRV590450 IBM590450:IBR590450 ILI590450:ILN590450 IVE590450:IVJ590450 JFA590450:JFF590450 JOW590450:JPB590450 JYS590450:JYX590450 KIO590450:KIT590450 KSK590450:KSP590450 LCG590450:LCL590450 LMC590450:LMH590450 LVY590450:LWD590450 MFU590450:MFZ590450 MPQ590450:MPV590450 MZM590450:MZR590450 NJI590450:NJN590450 NTE590450:NTJ590450 ODA590450:ODF590450 OMW590450:ONB590450 OWS590450:OWX590450 PGO590450:PGT590450 PQK590450:PQP590450 QAG590450:QAL590450 QKC590450:QKH590450 QTY590450:QUD590450 RDU590450:RDZ590450 RNQ590450:RNV590450 RXM590450:RXR590450 SHI590450:SHN590450 SRE590450:SRJ590450 TBA590450:TBF590450 TKW590450:TLB590450 TUS590450:TUX590450 UEO590450:UET590450 UOK590450:UOP590450 UYG590450:UYL590450 VIC590450:VIH590450 VRY590450:VSD590450 WBU590450:WBZ590450 WLQ590450:WLV590450 WVM590450:WVR590450 E655986:J655986 JA655986:JF655986 SW655986:TB655986 ACS655986:ACX655986 AMO655986:AMT655986 AWK655986:AWP655986 BGG655986:BGL655986 BQC655986:BQH655986 BZY655986:CAD655986 CJU655986:CJZ655986 CTQ655986:CTV655986 DDM655986:DDR655986 DNI655986:DNN655986 DXE655986:DXJ655986 EHA655986:EHF655986 EQW655986:ERB655986 FAS655986:FAX655986 FKO655986:FKT655986 FUK655986:FUP655986 GEG655986:GEL655986 GOC655986:GOH655986 GXY655986:GYD655986 HHU655986:HHZ655986 HRQ655986:HRV655986 IBM655986:IBR655986 ILI655986:ILN655986 IVE655986:IVJ655986 JFA655986:JFF655986 JOW655986:JPB655986 JYS655986:JYX655986 KIO655986:KIT655986 KSK655986:KSP655986 LCG655986:LCL655986 LMC655986:LMH655986 LVY655986:LWD655986 MFU655986:MFZ655986 MPQ655986:MPV655986 MZM655986:MZR655986 NJI655986:NJN655986 NTE655986:NTJ655986 ODA655986:ODF655986 OMW655986:ONB655986 OWS655986:OWX655986 PGO655986:PGT655986 PQK655986:PQP655986 QAG655986:QAL655986 QKC655986:QKH655986 QTY655986:QUD655986 RDU655986:RDZ655986 RNQ655986:RNV655986 RXM655986:RXR655986 SHI655986:SHN655986 SRE655986:SRJ655986 TBA655986:TBF655986 TKW655986:TLB655986 TUS655986:TUX655986 UEO655986:UET655986 UOK655986:UOP655986 UYG655986:UYL655986 VIC655986:VIH655986 VRY655986:VSD655986 WBU655986:WBZ655986 WLQ655986:WLV655986 WVM655986:WVR655986 E721522:J721522 JA721522:JF721522 SW721522:TB721522 ACS721522:ACX721522 AMO721522:AMT721522 AWK721522:AWP721522 BGG721522:BGL721522 BQC721522:BQH721522 BZY721522:CAD721522 CJU721522:CJZ721522 CTQ721522:CTV721522 DDM721522:DDR721522 DNI721522:DNN721522 DXE721522:DXJ721522 EHA721522:EHF721522 EQW721522:ERB721522 FAS721522:FAX721522 FKO721522:FKT721522 FUK721522:FUP721522 GEG721522:GEL721522 GOC721522:GOH721522 GXY721522:GYD721522 HHU721522:HHZ721522 HRQ721522:HRV721522 IBM721522:IBR721522 ILI721522:ILN721522 IVE721522:IVJ721522 JFA721522:JFF721522 JOW721522:JPB721522 JYS721522:JYX721522 KIO721522:KIT721522 KSK721522:KSP721522 LCG721522:LCL721522 LMC721522:LMH721522 LVY721522:LWD721522 MFU721522:MFZ721522 MPQ721522:MPV721522 MZM721522:MZR721522 NJI721522:NJN721522 NTE721522:NTJ721522 ODA721522:ODF721522 OMW721522:ONB721522 OWS721522:OWX721522 PGO721522:PGT721522 PQK721522:PQP721522 QAG721522:QAL721522 QKC721522:QKH721522 QTY721522:QUD721522 RDU721522:RDZ721522 RNQ721522:RNV721522 RXM721522:RXR721522 SHI721522:SHN721522 SRE721522:SRJ721522 TBA721522:TBF721522 TKW721522:TLB721522 TUS721522:TUX721522 UEO721522:UET721522 UOK721522:UOP721522 UYG721522:UYL721522 VIC721522:VIH721522 VRY721522:VSD721522 WBU721522:WBZ721522 WLQ721522:WLV721522 WVM721522:WVR721522 E787058:J787058 JA787058:JF787058 SW787058:TB787058 ACS787058:ACX787058 AMO787058:AMT787058 AWK787058:AWP787058 BGG787058:BGL787058 BQC787058:BQH787058 BZY787058:CAD787058 CJU787058:CJZ787058 CTQ787058:CTV787058 DDM787058:DDR787058 DNI787058:DNN787058 DXE787058:DXJ787058 EHA787058:EHF787058 EQW787058:ERB787058 FAS787058:FAX787058 FKO787058:FKT787058 FUK787058:FUP787058 GEG787058:GEL787058 GOC787058:GOH787058 GXY787058:GYD787058 HHU787058:HHZ787058 HRQ787058:HRV787058 IBM787058:IBR787058 ILI787058:ILN787058 IVE787058:IVJ787058 JFA787058:JFF787058 JOW787058:JPB787058 JYS787058:JYX787058 KIO787058:KIT787058 KSK787058:KSP787058 LCG787058:LCL787058 LMC787058:LMH787058 LVY787058:LWD787058 MFU787058:MFZ787058 MPQ787058:MPV787058 MZM787058:MZR787058 NJI787058:NJN787058 NTE787058:NTJ787058 ODA787058:ODF787058 OMW787058:ONB787058 OWS787058:OWX787058 PGO787058:PGT787058 PQK787058:PQP787058 QAG787058:QAL787058 QKC787058:QKH787058 QTY787058:QUD787058 RDU787058:RDZ787058 RNQ787058:RNV787058 RXM787058:RXR787058 SHI787058:SHN787058 SRE787058:SRJ787058 TBA787058:TBF787058 TKW787058:TLB787058 TUS787058:TUX787058 UEO787058:UET787058 UOK787058:UOP787058 UYG787058:UYL787058 VIC787058:VIH787058 VRY787058:VSD787058 WBU787058:WBZ787058 WLQ787058:WLV787058 WVM787058:WVR787058 E852594:J852594 JA852594:JF852594 SW852594:TB852594 ACS852594:ACX852594 AMO852594:AMT852594 AWK852594:AWP852594 BGG852594:BGL852594 BQC852594:BQH852594 BZY852594:CAD852594 CJU852594:CJZ852594 CTQ852594:CTV852594 DDM852594:DDR852594 DNI852594:DNN852594 DXE852594:DXJ852594 EHA852594:EHF852594 EQW852594:ERB852594 FAS852594:FAX852594 FKO852594:FKT852594 FUK852594:FUP852594 GEG852594:GEL852594 GOC852594:GOH852594 GXY852594:GYD852594 HHU852594:HHZ852594 HRQ852594:HRV852594 IBM852594:IBR852594 ILI852594:ILN852594 IVE852594:IVJ852594 JFA852594:JFF852594 JOW852594:JPB852594 JYS852594:JYX852594 KIO852594:KIT852594 KSK852594:KSP852594 LCG852594:LCL852594 LMC852594:LMH852594 LVY852594:LWD852594 MFU852594:MFZ852594 MPQ852594:MPV852594 MZM852594:MZR852594 NJI852594:NJN852594 NTE852594:NTJ852594 ODA852594:ODF852594 OMW852594:ONB852594 OWS852594:OWX852594 PGO852594:PGT852594 PQK852594:PQP852594 QAG852594:QAL852594 QKC852594:QKH852594 QTY852594:QUD852594 RDU852594:RDZ852594 RNQ852594:RNV852594 RXM852594:RXR852594 SHI852594:SHN852594 SRE852594:SRJ852594 TBA852594:TBF852594 TKW852594:TLB852594 TUS852594:TUX852594 UEO852594:UET852594 UOK852594:UOP852594 UYG852594:UYL852594 VIC852594:VIH852594 VRY852594:VSD852594 WBU852594:WBZ852594 WLQ852594:WLV852594 WVM852594:WVR852594 E918130:J918130 JA918130:JF918130 SW918130:TB918130 ACS918130:ACX918130 AMO918130:AMT918130 AWK918130:AWP918130 BGG918130:BGL918130 BQC918130:BQH918130 BZY918130:CAD918130 CJU918130:CJZ918130 CTQ918130:CTV918130 DDM918130:DDR918130 DNI918130:DNN918130 DXE918130:DXJ918130 EHA918130:EHF918130 EQW918130:ERB918130 FAS918130:FAX918130 FKO918130:FKT918130 FUK918130:FUP918130 GEG918130:GEL918130 GOC918130:GOH918130 GXY918130:GYD918130 HHU918130:HHZ918130 HRQ918130:HRV918130 IBM918130:IBR918130 ILI918130:ILN918130 IVE918130:IVJ918130 JFA918130:JFF918130 JOW918130:JPB918130 JYS918130:JYX918130 KIO918130:KIT918130 KSK918130:KSP918130 LCG918130:LCL918130 LMC918130:LMH918130 LVY918130:LWD918130 MFU918130:MFZ918130 MPQ918130:MPV918130 MZM918130:MZR918130 NJI918130:NJN918130 NTE918130:NTJ918130 ODA918130:ODF918130 OMW918130:ONB918130 OWS918130:OWX918130 PGO918130:PGT918130 PQK918130:PQP918130 QAG918130:QAL918130 QKC918130:QKH918130 QTY918130:QUD918130 RDU918130:RDZ918130 RNQ918130:RNV918130 RXM918130:RXR918130 SHI918130:SHN918130 SRE918130:SRJ918130 TBA918130:TBF918130 TKW918130:TLB918130 TUS918130:TUX918130 UEO918130:UET918130 UOK918130:UOP918130 UYG918130:UYL918130 VIC918130:VIH918130 VRY918130:VSD918130 WBU918130:WBZ918130 WLQ918130:WLV918130 WVM918130:WVR918130 E983666:J983666 JA983666:JF983666 SW983666:TB983666 ACS983666:ACX983666 AMO983666:AMT983666 AWK983666:AWP983666 BGG983666:BGL983666 BQC983666:BQH983666 BZY983666:CAD983666 CJU983666:CJZ983666 CTQ983666:CTV983666 DDM983666:DDR983666 DNI983666:DNN983666 DXE983666:DXJ983666 EHA983666:EHF983666 EQW983666:ERB983666 FAS983666:FAX983666 FKO983666:FKT983666 FUK983666:FUP983666 GEG983666:GEL983666 GOC983666:GOH983666 GXY983666:GYD983666 HHU983666:HHZ983666 HRQ983666:HRV983666 IBM983666:IBR983666 ILI983666:ILN983666 IVE983666:IVJ983666 JFA983666:JFF983666 JOW983666:JPB983666 JYS983666:JYX983666 KIO983666:KIT983666 KSK983666:KSP983666 LCG983666:LCL983666 LMC983666:LMH983666 LVY983666:LWD983666 MFU983666:MFZ983666 MPQ983666:MPV983666 MZM983666:MZR983666 NJI983666:NJN983666 NTE983666:NTJ983666 ODA983666:ODF983666 OMW983666:ONB983666 OWS983666:OWX983666 PGO983666:PGT983666 PQK983666:PQP983666 QAG983666:QAL983666 QKC983666:QKH983666 QTY983666:QUD983666 RDU983666:RDZ983666 RNQ983666:RNV983666 RXM983666:RXR983666 SHI983666:SHN983666 SRE983666:SRJ983666 TBA983666:TBF983666 TKW983666:TLB983666 TUS983666:TUX983666 UEO983666:UET983666 UOK983666:UOP983666 UYG983666:UYL983666 VIC983666:VIH983666 VRY983666:VSD983666 WBU983666:WBZ983666 WLQ983666:WLV983666 WVM983666:WVR983666" xr:uid="{00000000-0002-0000-0A00-000010000000}">
      <formula1>X580:X581</formula1>
    </dataValidation>
    <dataValidation type="list" allowBlank="1" showInputMessage="1" showErrorMessage="1" sqref="K581:L581 JG581:JH581 TC581:TD581 ACY581:ACZ581 AMU581:AMV581 AWQ581:AWR581 BGM581:BGN581 BQI581:BQJ581 CAE581:CAF581 CKA581:CKB581 CTW581:CTX581 DDS581:DDT581 DNO581:DNP581 DXK581:DXL581 EHG581:EHH581 ERC581:ERD581 FAY581:FAZ581 FKU581:FKV581 FUQ581:FUR581 GEM581:GEN581 GOI581:GOJ581 GYE581:GYF581 HIA581:HIB581 HRW581:HRX581 IBS581:IBT581 ILO581:ILP581 IVK581:IVL581 JFG581:JFH581 JPC581:JPD581 JYY581:JYZ581 KIU581:KIV581 KSQ581:KSR581 LCM581:LCN581 LMI581:LMJ581 LWE581:LWF581 MGA581:MGB581 MPW581:MPX581 MZS581:MZT581 NJO581:NJP581 NTK581:NTL581 ODG581:ODH581 ONC581:OND581 OWY581:OWZ581 PGU581:PGV581 PQQ581:PQR581 QAM581:QAN581 QKI581:QKJ581 QUE581:QUF581 REA581:REB581 RNW581:RNX581 RXS581:RXT581 SHO581:SHP581 SRK581:SRL581 TBG581:TBH581 TLC581:TLD581 TUY581:TUZ581 UEU581:UEV581 UOQ581:UOR581 UYM581:UYN581 VII581:VIJ581 VSE581:VSF581 WCA581:WCB581 WLW581:WLX581 WVS581:WVT581 K66117:L66117 JG66117:JH66117 TC66117:TD66117 ACY66117:ACZ66117 AMU66117:AMV66117 AWQ66117:AWR66117 BGM66117:BGN66117 BQI66117:BQJ66117 CAE66117:CAF66117 CKA66117:CKB66117 CTW66117:CTX66117 DDS66117:DDT66117 DNO66117:DNP66117 DXK66117:DXL66117 EHG66117:EHH66117 ERC66117:ERD66117 FAY66117:FAZ66117 FKU66117:FKV66117 FUQ66117:FUR66117 GEM66117:GEN66117 GOI66117:GOJ66117 GYE66117:GYF66117 HIA66117:HIB66117 HRW66117:HRX66117 IBS66117:IBT66117 ILO66117:ILP66117 IVK66117:IVL66117 JFG66117:JFH66117 JPC66117:JPD66117 JYY66117:JYZ66117 KIU66117:KIV66117 KSQ66117:KSR66117 LCM66117:LCN66117 LMI66117:LMJ66117 LWE66117:LWF66117 MGA66117:MGB66117 MPW66117:MPX66117 MZS66117:MZT66117 NJO66117:NJP66117 NTK66117:NTL66117 ODG66117:ODH66117 ONC66117:OND66117 OWY66117:OWZ66117 PGU66117:PGV66117 PQQ66117:PQR66117 QAM66117:QAN66117 QKI66117:QKJ66117 QUE66117:QUF66117 REA66117:REB66117 RNW66117:RNX66117 RXS66117:RXT66117 SHO66117:SHP66117 SRK66117:SRL66117 TBG66117:TBH66117 TLC66117:TLD66117 TUY66117:TUZ66117 UEU66117:UEV66117 UOQ66117:UOR66117 UYM66117:UYN66117 VII66117:VIJ66117 VSE66117:VSF66117 WCA66117:WCB66117 WLW66117:WLX66117 WVS66117:WVT66117 K131653:L131653 JG131653:JH131653 TC131653:TD131653 ACY131653:ACZ131653 AMU131653:AMV131653 AWQ131653:AWR131653 BGM131653:BGN131653 BQI131653:BQJ131653 CAE131653:CAF131653 CKA131653:CKB131653 CTW131653:CTX131653 DDS131653:DDT131653 DNO131653:DNP131653 DXK131653:DXL131653 EHG131653:EHH131653 ERC131653:ERD131653 FAY131653:FAZ131653 FKU131653:FKV131653 FUQ131653:FUR131653 GEM131653:GEN131653 GOI131653:GOJ131653 GYE131653:GYF131653 HIA131653:HIB131653 HRW131653:HRX131653 IBS131653:IBT131653 ILO131653:ILP131653 IVK131653:IVL131653 JFG131653:JFH131653 JPC131653:JPD131653 JYY131653:JYZ131653 KIU131653:KIV131653 KSQ131653:KSR131653 LCM131653:LCN131653 LMI131653:LMJ131653 LWE131653:LWF131653 MGA131653:MGB131653 MPW131653:MPX131653 MZS131653:MZT131653 NJO131653:NJP131653 NTK131653:NTL131653 ODG131653:ODH131653 ONC131653:OND131653 OWY131653:OWZ131653 PGU131653:PGV131653 PQQ131653:PQR131653 QAM131653:QAN131653 QKI131653:QKJ131653 QUE131653:QUF131653 REA131653:REB131653 RNW131653:RNX131653 RXS131653:RXT131653 SHO131653:SHP131653 SRK131653:SRL131653 TBG131653:TBH131653 TLC131653:TLD131653 TUY131653:TUZ131653 UEU131653:UEV131653 UOQ131653:UOR131653 UYM131653:UYN131653 VII131653:VIJ131653 VSE131653:VSF131653 WCA131653:WCB131653 WLW131653:WLX131653 WVS131653:WVT131653 K197189:L197189 JG197189:JH197189 TC197189:TD197189 ACY197189:ACZ197189 AMU197189:AMV197189 AWQ197189:AWR197189 BGM197189:BGN197189 BQI197189:BQJ197189 CAE197189:CAF197189 CKA197189:CKB197189 CTW197189:CTX197189 DDS197189:DDT197189 DNO197189:DNP197189 DXK197189:DXL197189 EHG197189:EHH197189 ERC197189:ERD197189 FAY197189:FAZ197189 FKU197189:FKV197189 FUQ197189:FUR197189 GEM197189:GEN197189 GOI197189:GOJ197189 GYE197189:GYF197189 HIA197189:HIB197189 HRW197189:HRX197189 IBS197189:IBT197189 ILO197189:ILP197189 IVK197189:IVL197189 JFG197189:JFH197189 JPC197189:JPD197189 JYY197189:JYZ197189 KIU197189:KIV197189 KSQ197189:KSR197189 LCM197189:LCN197189 LMI197189:LMJ197189 LWE197189:LWF197189 MGA197189:MGB197189 MPW197189:MPX197189 MZS197189:MZT197189 NJO197189:NJP197189 NTK197189:NTL197189 ODG197189:ODH197189 ONC197189:OND197189 OWY197189:OWZ197189 PGU197189:PGV197189 PQQ197189:PQR197189 QAM197189:QAN197189 QKI197189:QKJ197189 QUE197189:QUF197189 REA197189:REB197189 RNW197189:RNX197189 RXS197189:RXT197189 SHO197189:SHP197189 SRK197189:SRL197189 TBG197189:TBH197189 TLC197189:TLD197189 TUY197189:TUZ197189 UEU197189:UEV197189 UOQ197189:UOR197189 UYM197189:UYN197189 VII197189:VIJ197189 VSE197189:VSF197189 WCA197189:WCB197189 WLW197189:WLX197189 WVS197189:WVT197189 K262725:L262725 JG262725:JH262725 TC262725:TD262725 ACY262725:ACZ262725 AMU262725:AMV262725 AWQ262725:AWR262725 BGM262725:BGN262725 BQI262725:BQJ262725 CAE262725:CAF262725 CKA262725:CKB262725 CTW262725:CTX262725 DDS262725:DDT262725 DNO262725:DNP262725 DXK262725:DXL262725 EHG262725:EHH262725 ERC262725:ERD262725 FAY262725:FAZ262725 FKU262725:FKV262725 FUQ262725:FUR262725 GEM262725:GEN262725 GOI262725:GOJ262725 GYE262725:GYF262725 HIA262725:HIB262725 HRW262725:HRX262725 IBS262725:IBT262725 ILO262725:ILP262725 IVK262725:IVL262725 JFG262725:JFH262725 JPC262725:JPD262725 JYY262725:JYZ262725 KIU262725:KIV262725 KSQ262725:KSR262725 LCM262725:LCN262725 LMI262725:LMJ262725 LWE262725:LWF262725 MGA262725:MGB262725 MPW262725:MPX262725 MZS262725:MZT262725 NJO262725:NJP262725 NTK262725:NTL262725 ODG262725:ODH262725 ONC262725:OND262725 OWY262725:OWZ262725 PGU262725:PGV262725 PQQ262725:PQR262725 QAM262725:QAN262725 QKI262725:QKJ262725 QUE262725:QUF262725 REA262725:REB262725 RNW262725:RNX262725 RXS262725:RXT262725 SHO262725:SHP262725 SRK262725:SRL262725 TBG262725:TBH262725 TLC262725:TLD262725 TUY262725:TUZ262725 UEU262725:UEV262725 UOQ262725:UOR262725 UYM262725:UYN262725 VII262725:VIJ262725 VSE262725:VSF262725 WCA262725:WCB262725 WLW262725:WLX262725 WVS262725:WVT262725 K328261:L328261 JG328261:JH328261 TC328261:TD328261 ACY328261:ACZ328261 AMU328261:AMV328261 AWQ328261:AWR328261 BGM328261:BGN328261 BQI328261:BQJ328261 CAE328261:CAF328261 CKA328261:CKB328261 CTW328261:CTX328261 DDS328261:DDT328261 DNO328261:DNP328261 DXK328261:DXL328261 EHG328261:EHH328261 ERC328261:ERD328261 FAY328261:FAZ328261 FKU328261:FKV328261 FUQ328261:FUR328261 GEM328261:GEN328261 GOI328261:GOJ328261 GYE328261:GYF328261 HIA328261:HIB328261 HRW328261:HRX328261 IBS328261:IBT328261 ILO328261:ILP328261 IVK328261:IVL328261 JFG328261:JFH328261 JPC328261:JPD328261 JYY328261:JYZ328261 KIU328261:KIV328261 KSQ328261:KSR328261 LCM328261:LCN328261 LMI328261:LMJ328261 LWE328261:LWF328261 MGA328261:MGB328261 MPW328261:MPX328261 MZS328261:MZT328261 NJO328261:NJP328261 NTK328261:NTL328261 ODG328261:ODH328261 ONC328261:OND328261 OWY328261:OWZ328261 PGU328261:PGV328261 PQQ328261:PQR328261 QAM328261:QAN328261 QKI328261:QKJ328261 QUE328261:QUF328261 REA328261:REB328261 RNW328261:RNX328261 RXS328261:RXT328261 SHO328261:SHP328261 SRK328261:SRL328261 TBG328261:TBH328261 TLC328261:TLD328261 TUY328261:TUZ328261 UEU328261:UEV328261 UOQ328261:UOR328261 UYM328261:UYN328261 VII328261:VIJ328261 VSE328261:VSF328261 WCA328261:WCB328261 WLW328261:WLX328261 WVS328261:WVT328261 K393797:L393797 JG393797:JH393797 TC393797:TD393797 ACY393797:ACZ393797 AMU393797:AMV393797 AWQ393797:AWR393797 BGM393797:BGN393797 BQI393797:BQJ393797 CAE393797:CAF393797 CKA393797:CKB393797 CTW393797:CTX393797 DDS393797:DDT393797 DNO393797:DNP393797 DXK393797:DXL393797 EHG393797:EHH393797 ERC393797:ERD393797 FAY393797:FAZ393797 FKU393797:FKV393797 FUQ393797:FUR393797 GEM393797:GEN393797 GOI393797:GOJ393797 GYE393797:GYF393797 HIA393797:HIB393797 HRW393797:HRX393797 IBS393797:IBT393797 ILO393797:ILP393797 IVK393797:IVL393797 JFG393797:JFH393797 JPC393797:JPD393797 JYY393797:JYZ393797 KIU393797:KIV393797 KSQ393797:KSR393797 LCM393797:LCN393797 LMI393797:LMJ393797 LWE393797:LWF393797 MGA393797:MGB393797 MPW393797:MPX393797 MZS393797:MZT393797 NJO393797:NJP393797 NTK393797:NTL393797 ODG393797:ODH393797 ONC393797:OND393797 OWY393797:OWZ393797 PGU393797:PGV393797 PQQ393797:PQR393797 QAM393797:QAN393797 QKI393797:QKJ393797 QUE393797:QUF393797 REA393797:REB393797 RNW393797:RNX393797 RXS393797:RXT393797 SHO393797:SHP393797 SRK393797:SRL393797 TBG393797:TBH393797 TLC393797:TLD393797 TUY393797:TUZ393797 UEU393797:UEV393797 UOQ393797:UOR393797 UYM393797:UYN393797 VII393797:VIJ393797 VSE393797:VSF393797 WCA393797:WCB393797 WLW393797:WLX393797 WVS393797:WVT393797 K459333:L459333 JG459333:JH459333 TC459333:TD459333 ACY459333:ACZ459333 AMU459333:AMV459333 AWQ459333:AWR459333 BGM459333:BGN459333 BQI459333:BQJ459333 CAE459333:CAF459333 CKA459333:CKB459333 CTW459333:CTX459333 DDS459333:DDT459333 DNO459333:DNP459333 DXK459333:DXL459333 EHG459333:EHH459333 ERC459333:ERD459333 FAY459333:FAZ459333 FKU459333:FKV459333 FUQ459333:FUR459333 GEM459333:GEN459333 GOI459333:GOJ459333 GYE459333:GYF459333 HIA459333:HIB459333 HRW459333:HRX459333 IBS459333:IBT459333 ILO459333:ILP459333 IVK459333:IVL459333 JFG459333:JFH459333 JPC459333:JPD459333 JYY459333:JYZ459333 KIU459333:KIV459333 KSQ459333:KSR459333 LCM459333:LCN459333 LMI459333:LMJ459333 LWE459333:LWF459333 MGA459333:MGB459333 MPW459333:MPX459333 MZS459333:MZT459333 NJO459333:NJP459333 NTK459333:NTL459333 ODG459333:ODH459333 ONC459333:OND459333 OWY459333:OWZ459333 PGU459333:PGV459333 PQQ459333:PQR459333 QAM459333:QAN459333 QKI459333:QKJ459333 QUE459333:QUF459333 REA459333:REB459333 RNW459333:RNX459333 RXS459333:RXT459333 SHO459333:SHP459333 SRK459333:SRL459333 TBG459333:TBH459333 TLC459333:TLD459333 TUY459333:TUZ459333 UEU459333:UEV459333 UOQ459333:UOR459333 UYM459333:UYN459333 VII459333:VIJ459333 VSE459333:VSF459333 WCA459333:WCB459333 WLW459333:WLX459333 WVS459333:WVT459333 K524869:L524869 JG524869:JH524869 TC524869:TD524869 ACY524869:ACZ524869 AMU524869:AMV524869 AWQ524869:AWR524869 BGM524869:BGN524869 BQI524869:BQJ524869 CAE524869:CAF524869 CKA524869:CKB524869 CTW524869:CTX524869 DDS524869:DDT524869 DNO524869:DNP524869 DXK524869:DXL524869 EHG524869:EHH524869 ERC524869:ERD524869 FAY524869:FAZ524869 FKU524869:FKV524869 FUQ524869:FUR524869 GEM524869:GEN524869 GOI524869:GOJ524869 GYE524869:GYF524869 HIA524869:HIB524869 HRW524869:HRX524869 IBS524869:IBT524869 ILO524869:ILP524869 IVK524869:IVL524869 JFG524869:JFH524869 JPC524869:JPD524869 JYY524869:JYZ524869 KIU524869:KIV524869 KSQ524869:KSR524869 LCM524869:LCN524869 LMI524869:LMJ524869 LWE524869:LWF524869 MGA524869:MGB524869 MPW524869:MPX524869 MZS524869:MZT524869 NJO524869:NJP524869 NTK524869:NTL524869 ODG524869:ODH524869 ONC524869:OND524869 OWY524869:OWZ524869 PGU524869:PGV524869 PQQ524869:PQR524869 QAM524869:QAN524869 QKI524869:QKJ524869 QUE524869:QUF524869 REA524869:REB524869 RNW524869:RNX524869 RXS524869:RXT524869 SHO524869:SHP524869 SRK524869:SRL524869 TBG524869:TBH524869 TLC524869:TLD524869 TUY524869:TUZ524869 UEU524869:UEV524869 UOQ524869:UOR524869 UYM524869:UYN524869 VII524869:VIJ524869 VSE524869:VSF524869 WCA524869:WCB524869 WLW524869:WLX524869 WVS524869:WVT524869 K590405:L590405 JG590405:JH590405 TC590405:TD590405 ACY590405:ACZ590405 AMU590405:AMV590405 AWQ590405:AWR590405 BGM590405:BGN590405 BQI590405:BQJ590405 CAE590405:CAF590405 CKA590405:CKB590405 CTW590405:CTX590405 DDS590405:DDT590405 DNO590405:DNP590405 DXK590405:DXL590405 EHG590405:EHH590405 ERC590405:ERD590405 FAY590405:FAZ590405 FKU590405:FKV590405 FUQ590405:FUR590405 GEM590405:GEN590405 GOI590405:GOJ590405 GYE590405:GYF590405 HIA590405:HIB590405 HRW590405:HRX590405 IBS590405:IBT590405 ILO590405:ILP590405 IVK590405:IVL590405 JFG590405:JFH590405 JPC590405:JPD590405 JYY590405:JYZ590405 KIU590405:KIV590405 KSQ590405:KSR590405 LCM590405:LCN590405 LMI590405:LMJ590405 LWE590405:LWF590405 MGA590405:MGB590405 MPW590405:MPX590405 MZS590405:MZT590405 NJO590405:NJP590405 NTK590405:NTL590405 ODG590405:ODH590405 ONC590405:OND590405 OWY590405:OWZ590405 PGU590405:PGV590405 PQQ590405:PQR590405 QAM590405:QAN590405 QKI590405:QKJ590405 QUE590405:QUF590405 REA590405:REB590405 RNW590405:RNX590405 RXS590405:RXT590405 SHO590405:SHP590405 SRK590405:SRL590405 TBG590405:TBH590405 TLC590405:TLD590405 TUY590405:TUZ590405 UEU590405:UEV590405 UOQ590405:UOR590405 UYM590405:UYN590405 VII590405:VIJ590405 VSE590405:VSF590405 WCA590405:WCB590405 WLW590405:WLX590405 WVS590405:WVT590405 K655941:L655941 JG655941:JH655941 TC655941:TD655941 ACY655941:ACZ655941 AMU655941:AMV655941 AWQ655941:AWR655941 BGM655941:BGN655941 BQI655941:BQJ655941 CAE655941:CAF655941 CKA655941:CKB655941 CTW655941:CTX655941 DDS655941:DDT655941 DNO655941:DNP655941 DXK655941:DXL655941 EHG655941:EHH655941 ERC655941:ERD655941 FAY655941:FAZ655941 FKU655941:FKV655941 FUQ655941:FUR655941 GEM655941:GEN655941 GOI655941:GOJ655941 GYE655941:GYF655941 HIA655941:HIB655941 HRW655941:HRX655941 IBS655941:IBT655941 ILO655941:ILP655941 IVK655941:IVL655941 JFG655941:JFH655941 JPC655941:JPD655941 JYY655941:JYZ655941 KIU655941:KIV655941 KSQ655941:KSR655941 LCM655941:LCN655941 LMI655941:LMJ655941 LWE655941:LWF655941 MGA655941:MGB655941 MPW655941:MPX655941 MZS655941:MZT655941 NJO655941:NJP655941 NTK655941:NTL655941 ODG655941:ODH655941 ONC655941:OND655941 OWY655941:OWZ655941 PGU655941:PGV655941 PQQ655941:PQR655941 QAM655941:QAN655941 QKI655941:QKJ655941 QUE655941:QUF655941 REA655941:REB655941 RNW655941:RNX655941 RXS655941:RXT655941 SHO655941:SHP655941 SRK655941:SRL655941 TBG655941:TBH655941 TLC655941:TLD655941 TUY655941:TUZ655941 UEU655941:UEV655941 UOQ655941:UOR655941 UYM655941:UYN655941 VII655941:VIJ655941 VSE655941:VSF655941 WCA655941:WCB655941 WLW655941:WLX655941 WVS655941:WVT655941 K721477:L721477 JG721477:JH721477 TC721477:TD721477 ACY721477:ACZ721477 AMU721477:AMV721477 AWQ721477:AWR721477 BGM721477:BGN721477 BQI721477:BQJ721477 CAE721477:CAF721477 CKA721477:CKB721477 CTW721477:CTX721477 DDS721477:DDT721477 DNO721477:DNP721477 DXK721477:DXL721477 EHG721477:EHH721477 ERC721477:ERD721477 FAY721477:FAZ721477 FKU721477:FKV721477 FUQ721477:FUR721477 GEM721477:GEN721477 GOI721477:GOJ721477 GYE721477:GYF721477 HIA721477:HIB721477 HRW721477:HRX721477 IBS721477:IBT721477 ILO721477:ILP721477 IVK721477:IVL721477 JFG721477:JFH721477 JPC721477:JPD721477 JYY721477:JYZ721477 KIU721477:KIV721477 KSQ721477:KSR721477 LCM721477:LCN721477 LMI721477:LMJ721477 LWE721477:LWF721477 MGA721477:MGB721477 MPW721477:MPX721477 MZS721477:MZT721477 NJO721477:NJP721477 NTK721477:NTL721477 ODG721477:ODH721477 ONC721477:OND721477 OWY721477:OWZ721477 PGU721477:PGV721477 PQQ721477:PQR721477 QAM721477:QAN721477 QKI721477:QKJ721477 QUE721477:QUF721477 REA721477:REB721477 RNW721477:RNX721477 RXS721477:RXT721477 SHO721477:SHP721477 SRK721477:SRL721477 TBG721477:TBH721477 TLC721477:TLD721477 TUY721477:TUZ721477 UEU721477:UEV721477 UOQ721477:UOR721477 UYM721477:UYN721477 VII721477:VIJ721477 VSE721477:VSF721477 WCA721477:WCB721477 WLW721477:WLX721477 WVS721477:WVT721477 K787013:L787013 JG787013:JH787013 TC787013:TD787013 ACY787013:ACZ787013 AMU787013:AMV787013 AWQ787013:AWR787013 BGM787013:BGN787013 BQI787013:BQJ787013 CAE787013:CAF787013 CKA787013:CKB787013 CTW787013:CTX787013 DDS787013:DDT787013 DNO787013:DNP787013 DXK787013:DXL787013 EHG787013:EHH787013 ERC787013:ERD787013 FAY787013:FAZ787013 FKU787013:FKV787013 FUQ787013:FUR787013 GEM787013:GEN787013 GOI787013:GOJ787013 GYE787013:GYF787013 HIA787013:HIB787013 HRW787013:HRX787013 IBS787013:IBT787013 ILO787013:ILP787013 IVK787013:IVL787013 JFG787013:JFH787013 JPC787013:JPD787013 JYY787013:JYZ787013 KIU787013:KIV787013 KSQ787013:KSR787013 LCM787013:LCN787013 LMI787013:LMJ787013 LWE787013:LWF787013 MGA787013:MGB787013 MPW787013:MPX787013 MZS787013:MZT787013 NJO787013:NJP787013 NTK787013:NTL787013 ODG787013:ODH787013 ONC787013:OND787013 OWY787013:OWZ787013 PGU787013:PGV787013 PQQ787013:PQR787013 QAM787013:QAN787013 QKI787013:QKJ787013 QUE787013:QUF787013 REA787013:REB787013 RNW787013:RNX787013 RXS787013:RXT787013 SHO787013:SHP787013 SRK787013:SRL787013 TBG787013:TBH787013 TLC787013:TLD787013 TUY787013:TUZ787013 UEU787013:UEV787013 UOQ787013:UOR787013 UYM787013:UYN787013 VII787013:VIJ787013 VSE787013:VSF787013 WCA787013:WCB787013 WLW787013:WLX787013 WVS787013:WVT787013 K852549:L852549 JG852549:JH852549 TC852549:TD852549 ACY852549:ACZ852549 AMU852549:AMV852549 AWQ852549:AWR852549 BGM852549:BGN852549 BQI852549:BQJ852549 CAE852549:CAF852549 CKA852549:CKB852549 CTW852549:CTX852549 DDS852549:DDT852549 DNO852549:DNP852549 DXK852549:DXL852549 EHG852549:EHH852549 ERC852549:ERD852549 FAY852549:FAZ852549 FKU852549:FKV852549 FUQ852549:FUR852549 GEM852549:GEN852549 GOI852549:GOJ852549 GYE852549:GYF852549 HIA852549:HIB852549 HRW852549:HRX852549 IBS852549:IBT852549 ILO852549:ILP852549 IVK852549:IVL852549 JFG852549:JFH852549 JPC852549:JPD852549 JYY852549:JYZ852549 KIU852549:KIV852549 KSQ852549:KSR852549 LCM852549:LCN852549 LMI852549:LMJ852549 LWE852549:LWF852549 MGA852549:MGB852549 MPW852549:MPX852549 MZS852549:MZT852549 NJO852549:NJP852549 NTK852549:NTL852549 ODG852549:ODH852549 ONC852549:OND852549 OWY852549:OWZ852549 PGU852549:PGV852549 PQQ852549:PQR852549 QAM852549:QAN852549 QKI852549:QKJ852549 QUE852549:QUF852549 REA852549:REB852549 RNW852549:RNX852549 RXS852549:RXT852549 SHO852549:SHP852549 SRK852549:SRL852549 TBG852549:TBH852549 TLC852549:TLD852549 TUY852549:TUZ852549 UEU852549:UEV852549 UOQ852549:UOR852549 UYM852549:UYN852549 VII852549:VIJ852549 VSE852549:VSF852549 WCA852549:WCB852549 WLW852549:WLX852549 WVS852549:WVT852549 K918085:L918085 JG918085:JH918085 TC918085:TD918085 ACY918085:ACZ918085 AMU918085:AMV918085 AWQ918085:AWR918085 BGM918085:BGN918085 BQI918085:BQJ918085 CAE918085:CAF918085 CKA918085:CKB918085 CTW918085:CTX918085 DDS918085:DDT918085 DNO918085:DNP918085 DXK918085:DXL918085 EHG918085:EHH918085 ERC918085:ERD918085 FAY918085:FAZ918085 FKU918085:FKV918085 FUQ918085:FUR918085 GEM918085:GEN918085 GOI918085:GOJ918085 GYE918085:GYF918085 HIA918085:HIB918085 HRW918085:HRX918085 IBS918085:IBT918085 ILO918085:ILP918085 IVK918085:IVL918085 JFG918085:JFH918085 JPC918085:JPD918085 JYY918085:JYZ918085 KIU918085:KIV918085 KSQ918085:KSR918085 LCM918085:LCN918085 LMI918085:LMJ918085 LWE918085:LWF918085 MGA918085:MGB918085 MPW918085:MPX918085 MZS918085:MZT918085 NJO918085:NJP918085 NTK918085:NTL918085 ODG918085:ODH918085 ONC918085:OND918085 OWY918085:OWZ918085 PGU918085:PGV918085 PQQ918085:PQR918085 QAM918085:QAN918085 QKI918085:QKJ918085 QUE918085:QUF918085 REA918085:REB918085 RNW918085:RNX918085 RXS918085:RXT918085 SHO918085:SHP918085 SRK918085:SRL918085 TBG918085:TBH918085 TLC918085:TLD918085 TUY918085:TUZ918085 UEU918085:UEV918085 UOQ918085:UOR918085 UYM918085:UYN918085 VII918085:VIJ918085 VSE918085:VSF918085 WCA918085:WCB918085 WLW918085:WLX918085 WVS918085:WVT918085 K983621:L983621 JG983621:JH983621 TC983621:TD983621 ACY983621:ACZ983621 AMU983621:AMV983621 AWQ983621:AWR983621 BGM983621:BGN983621 BQI983621:BQJ983621 CAE983621:CAF983621 CKA983621:CKB983621 CTW983621:CTX983621 DDS983621:DDT983621 DNO983621:DNP983621 DXK983621:DXL983621 EHG983621:EHH983621 ERC983621:ERD983621 FAY983621:FAZ983621 FKU983621:FKV983621 FUQ983621:FUR983621 GEM983621:GEN983621 GOI983621:GOJ983621 GYE983621:GYF983621 HIA983621:HIB983621 HRW983621:HRX983621 IBS983621:IBT983621 ILO983621:ILP983621 IVK983621:IVL983621 JFG983621:JFH983621 JPC983621:JPD983621 JYY983621:JYZ983621 KIU983621:KIV983621 KSQ983621:KSR983621 LCM983621:LCN983621 LMI983621:LMJ983621 LWE983621:LWF983621 MGA983621:MGB983621 MPW983621:MPX983621 MZS983621:MZT983621 NJO983621:NJP983621 NTK983621:NTL983621 ODG983621:ODH983621 ONC983621:OND983621 OWY983621:OWZ983621 PGU983621:PGV983621 PQQ983621:PQR983621 QAM983621:QAN983621 QKI983621:QKJ983621 QUE983621:QUF983621 REA983621:REB983621 RNW983621:RNX983621 RXS983621:RXT983621 SHO983621:SHP983621 SRK983621:SRL983621 TBG983621:TBH983621 TLC983621:TLD983621 TUY983621:TUZ983621 UEU983621:UEV983621 UOQ983621:UOR983621 UYM983621:UYN983621 VII983621:VIJ983621 VSE983621:VSF983621 WCA983621:WCB983621 WLW983621:WLX983621 WVS983621:WVT983621 K626:L626 JG626:JH626 TC626:TD626 ACY626:ACZ626 AMU626:AMV626 AWQ626:AWR626 BGM626:BGN626 BQI626:BQJ626 CAE626:CAF626 CKA626:CKB626 CTW626:CTX626 DDS626:DDT626 DNO626:DNP626 DXK626:DXL626 EHG626:EHH626 ERC626:ERD626 FAY626:FAZ626 FKU626:FKV626 FUQ626:FUR626 GEM626:GEN626 GOI626:GOJ626 GYE626:GYF626 HIA626:HIB626 HRW626:HRX626 IBS626:IBT626 ILO626:ILP626 IVK626:IVL626 JFG626:JFH626 JPC626:JPD626 JYY626:JYZ626 KIU626:KIV626 KSQ626:KSR626 LCM626:LCN626 LMI626:LMJ626 LWE626:LWF626 MGA626:MGB626 MPW626:MPX626 MZS626:MZT626 NJO626:NJP626 NTK626:NTL626 ODG626:ODH626 ONC626:OND626 OWY626:OWZ626 PGU626:PGV626 PQQ626:PQR626 QAM626:QAN626 QKI626:QKJ626 QUE626:QUF626 REA626:REB626 RNW626:RNX626 RXS626:RXT626 SHO626:SHP626 SRK626:SRL626 TBG626:TBH626 TLC626:TLD626 TUY626:TUZ626 UEU626:UEV626 UOQ626:UOR626 UYM626:UYN626 VII626:VIJ626 VSE626:VSF626 WCA626:WCB626 WLW626:WLX626 WVS626:WVT626 K66162:L66162 JG66162:JH66162 TC66162:TD66162 ACY66162:ACZ66162 AMU66162:AMV66162 AWQ66162:AWR66162 BGM66162:BGN66162 BQI66162:BQJ66162 CAE66162:CAF66162 CKA66162:CKB66162 CTW66162:CTX66162 DDS66162:DDT66162 DNO66162:DNP66162 DXK66162:DXL66162 EHG66162:EHH66162 ERC66162:ERD66162 FAY66162:FAZ66162 FKU66162:FKV66162 FUQ66162:FUR66162 GEM66162:GEN66162 GOI66162:GOJ66162 GYE66162:GYF66162 HIA66162:HIB66162 HRW66162:HRX66162 IBS66162:IBT66162 ILO66162:ILP66162 IVK66162:IVL66162 JFG66162:JFH66162 JPC66162:JPD66162 JYY66162:JYZ66162 KIU66162:KIV66162 KSQ66162:KSR66162 LCM66162:LCN66162 LMI66162:LMJ66162 LWE66162:LWF66162 MGA66162:MGB66162 MPW66162:MPX66162 MZS66162:MZT66162 NJO66162:NJP66162 NTK66162:NTL66162 ODG66162:ODH66162 ONC66162:OND66162 OWY66162:OWZ66162 PGU66162:PGV66162 PQQ66162:PQR66162 QAM66162:QAN66162 QKI66162:QKJ66162 QUE66162:QUF66162 REA66162:REB66162 RNW66162:RNX66162 RXS66162:RXT66162 SHO66162:SHP66162 SRK66162:SRL66162 TBG66162:TBH66162 TLC66162:TLD66162 TUY66162:TUZ66162 UEU66162:UEV66162 UOQ66162:UOR66162 UYM66162:UYN66162 VII66162:VIJ66162 VSE66162:VSF66162 WCA66162:WCB66162 WLW66162:WLX66162 WVS66162:WVT66162 K131698:L131698 JG131698:JH131698 TC131698:TD131698 ACY131698:ACZ131698 AMU131698:AMV131698 AWQ131698:AWR131698 BGM131698:BGN131698 BQI131698:BQJ131698 CAE131698:CAF131698 CKA131698:CKB131698 CTW131698:CTX131698 DDS131698:DDT131698 DNO131698:DNP131698 DXK131698:DXL131698 EHG131698:EHH131698 ERC131698:ERD131698 FAY131698:FAZ131698 FKU131698:FKV131698 FUQ131698:FUR131698 GEM131698:GEN131698 GOI131698:GOJ131698 GYE131698:GYF131698 HIA131698:HIB131698 HRW131698:HRX131698 IBS131698:IBT131698 ILO131698:ILP131698 IVK131698:IVL131698 JFG131698:JFH131698 JPC131698:JPD131698 JYY131698:JYZ131698 KIU131698:KIV131698 KSQ131698:KSR131698 LCM131698:LCN131698 LMI131698:LMJ131698 LWE131698:LWF131698 MGA131698:MGB131698 MPW131698:MPX131698 MZS131698:MZT131698 NJO131698:NJP131698 NTK131698:NTL131698 ODG131698:ODH131698 ONC131698:OND131698 OWY131698:OWZ131698 PGU131698:PGV131698 PQQ131698:PQR131698 QAM131698:QAN131698 QKI131698:QKJ131698 QUE131698:QUF131698 REA131698:REB131698 RNW131698:RNX131698 RXS131698:RXT131698 SHO131698:SHP131698 SRK131698:SRL131698 TBG131698:TBH131698 TLC131698:TLD131698 TUY131698:TUZ131698 UEU131698:UEV131698 UOQ131698:UOR131698 UYM131698:UYN131698 VII131698:VIJ131698 VSE131698:VSF131698 WCA131698:WCB131698 WLW131698:WLX131698 WVS131698:WVT131698 K197234:L197234 JG197234:JH197234 TC197234:TD197234 ACY197234:ACZ197234 AMU197234:AMV197234 AWQ197234:AWR197234 BGM197234:BGN197234 BQI197234:BQJ197234 CAE197234:CAF197234 CKA197234:CKB197234 CTW197234:CTX197234 DDS197234:DDT197234 DNO197234:DNP197234 DXK197234:DXL197234 EHG197234:EHH197234 ERC197234:ERD197234 FAY197234:FAZ197234 FKU197234:FKV197234 FUQ197234:FUR197234 GEM197234:GEN197234 GOI197234:GOJ197234 GYE197234:GYF197234 HIA197234:HIB197234 HRW197234:HRX197234 IBS197234:IBT197234 ILO197234:ILP197234 IVK197234:IVL197234 JFG197234:JFH197234 JPC197234:JPD197234 JYY197234:JYZ197234 KIU197234:KIV197234 KSQ197234:KSR197234 LCM197234:LCN197234 LMI197234:LMJ197234 LWE197234:LWF197234 MGA197234:MGB197234 MPW197234:MPX197234 MZS197234:MZT197234 NJO197234:NJP197234 NTK197234:NTL197234 ODG197234:ODH197234 ONC197234:OND197234 OWY197234:OWZ197234 PGU197234:PGV197234 PQQ197234:PQR197234 QAM197234:QAN197234 QKI197234:QKJ197234 QUE197234:QUF197234 REA197234:REB197234 RNW197234:RNX197234 RXS197234:RXT197234 SHO197234:SHP197234 SRK197234:SRL197234 TBG197234:TBH197234 TLC197234:TLD197234 TUY197234:TUZ197234 UEU197234:UEV197234 UOQ197234:UOR197234 UYM197234:UYN197234 VII197234:VIJ197234 VSE197234:VSF197234 WCA197234:WCB197234 WLW197234:WLX197234 WVS197234:WVT197234 K262770:L262770 JG262770:JH262770 TC262770:TD262770 ACY262770:ACZ262770 AMU262770:AMV262770 AWQ262770:AWR262770 BGM262770:BGN262770 BQI262770:BQJ262770 CAE262770:CAF262770 CKA262770:CKB262770 CTW262770:CTX262770 DDS262770:DDT262770 DNO262770:DNP262770 DXK262770:DXL262770 EHG262770:EHH262770 ERC262770:ERD262770 FAY262770:FAZ262770 FKU262770:FKV262770 FUQ262770:FUR262770 GEM262770:GEN262770 GOI262770:GOJ262770 GYE262770:GYF262770 HIA262770:HIB262770 HRW262770:HRX262770 IBS262770:IBT262770 ILO262770:ILP262770 IVK262770:IVL262770 JFG262770:JFH262770 JPC262770:JPD262770 JYY262770:JYZ262770 KIU262770:KIV262770 KSQ262770:KSR262770 LCM262770:LCN262770 LMI262770:LMJ262770 LWE262770:LWF262770 MGA262770:MGB262770 MPW262770:MPX262770 MZS262770:MZT262770 NJO262770:NJP262770 NTK262770:NTL262770 ODG262770:ODH262770 ONC262770:OND262770 OWY262770:OWZ262770 PGU262770:PGV262770 PQQ262770:PQR262770 QAM262770:QAN262770 QKI262770:QKJ262770 QUE262770:QUF262770 REA262770:REB262770 RNW262770:RNX262770 RXS262770:RXT262770 SHO262770:SHP262770 SRK262770:SRL262770 TBG262770:TBH262770 TLC262770:TLD262770 TUY262770:TUZ262770 UEU262770:UEV262770 UOQ262770:UOR262770 UYM262770:UYN262770 VII262770:VIJ262770 VSE262770:VSF262770 WCA262770:WCB262770 WLW262770:WLX262770 WVS262770:WVT262770 K328306:L328306 JG328306:JH328306 TC328306:TD328306 ACY328306:ACZ328306 AMU328306:AMV328306 AWQ328306:AWR328306 BGM328306:BGN328306 BQI328306:BQJ328306 CAE328306:CAF328306 CKA328306:CKB328306 CTW328306:CTX328306 DDS328306:DDT328306 DNO328306:DNP328306 DXK328306:DXL328306 EHG328306:EHH328306 ERC328306:ERD328306 FAY328306:FAZ328306 FKU328306:FKV328306 FUQ328306:FUR328306 GEM328306:GEN328306 GOI328306:GOJ328306 GYE328306:GYF328306 HIA328306:HIB328306 HRW328306:HRX328306 IBS328306:IBT328306 ILO328306:ILP328306 IVK328306:IVL328306 JFG328306:JFH328306 JPC328306:JPD328306 JYY328306:JYZ328306 KIU328306:KIV328306 KSQ328306:KSR328306 LCM328306:LCN328306 LMI328306:LMJ328306 LWE328306:LWF328306 MGA328306:MGB328306 MPW328306:MPX328306 MZS328306:MZT328306 NJO328306:NJP328306 NTK328306:NTL328306 ODG328306:ODH328306 ONC328306:OND328306 OWY328306:OWZ328306 PGU328306:PGV328306 PQQ328306:PQR328306 QAM328306:QAN328306 QKI328306:QKJ328306 QUE328306:QUF328306 REA328306:REB328306 RNW328306:RNX328306 RXS328306:RXT328306 SHO328306:SHP328306 SRK328306:SRL328306 TBG328306:TBH328306 TLC328306:TLD328306 TUY328306:TUZ328306 UEU328306:UEV328306 UOQ328306:UOR328306 UYM328306:UYN328306 VII328306:VIJ328306 VSE328306:VSF328306 WCA328306:WCB328306 WLW328306:WLX328306 WVS328306:WVT328306 K393842:L393842 JG393842:JH393842 TC393842:TD393842 ACY393842:ACZ393842 AMU393842:AMV393842 AWQ393842:AWR393842 BGM393842:BGN393842 BQI393842:BQJ393842 CAE393842:CAF393842 CKA393842:CKB393842 CTW393842:CTX393842 DDS393842:DDT393842 DNO393842:DNP393842 DXK393842:DXL393842 EHG393842:EHH393842 ERC393842:ERD393842 FAY393842:FAZ393842 FKU393842:FKV393842 FUQ393842:FUR393842 GEM393842:GEN393842 GOI393842:GOJ393842 GYE393842:GYF393842 HIA393842:HIB393842 HRW393842:HRX393842 IBS393842:IBT393842 ILO393842:ILP393842 IVK393842:IVL393842 JFG393842:JFH393842 JPC393842:JPD393842 JYY393842:JYZ393842 KIU393842:KIV393842 KSQ393842:KSR393842 LCM393842:LCN393842 LMI393842:LMJ393842 LWE393842:LWF393842 MGA393842:MGB393842 MPW393842:MPX393842 MZS393842:MZT393842 NJO393842:NJP393842 NTK393842:NTL393842 ODG393842:ODH393842 ONC393842:OND393842 OWY393842:OWZ393842 PGU393842:PGV393842 PQQ393842:PQR393842 QAM393842:QAN393842 QKI393842:QKJ393842 QUE393842:QUF393842 REA393842:REB393842 RNW393842:RNX393842 RXS393842:RXT393842 SHO393842:SHP393842 SRK393842:SRL393842 TBG393842:TBH393842 TLC393842:TLD393842 TUY393842:TUZ393842 UEU393842:UEV393842 UOQ393842:UOR393842 UYM393842:UYN393842 VII393842:VIJ393842 VSE393842:VSF393842 WCA393842:WCB393842 WLW393842:WLX393842 WVS393842:WVT393842 K459378:L459378 JG459378:JH459378 TC459378:TD459378 ACY459378:ACZ459378 AMU459378:AMV459378 AWQ459378:AWR459378 BGM459378:BGN459378 BQI459378:BQJ459378 CAE459378:CAF459378 CKA459378:CKB459378 CTW459378:CTX459378 DDS459378:DDT459378 DNO459378:DNP459378 DXK459378:DXL459378 EHG459378:EHH459378 ERC459378:ERD459378 FAY459378:FAZ459378 FKU459378:FKV459378 FUQ459378:FUR459378 GEM459378:GEN459378 GOI459378:GOJ459378 GYE459378:GYF459378 HIA459378:HIB459378 HRW459378:HRX459378 IBS459378:IBT459378 ILO459378:ILP459378 IVK459378:IVL459378 JFG459378:JFH459378 JPC459378:JPD459378 JYY459378:JYZ459378 KIU459378:KIV459378 KSQ459378:KSR459378 LCM459378:LCN459378 LMI459378:LMJ459378 LWE459378:LWF459378 MGA459378:MGB459378 MPW459378:MPX459378 MZS459378:MZT459378 NJO459378:NJP459378 NTK459378:NTL459378 ODG459378:ODH459378 ONC459378:OND459378 OWY459378:OWZ459378 PGU459378:PGV459378 PQQ459378:PQR459378 QAM459378:QAN459378 QKI459378:QKJ459378 QUE459378:QUF459378 REA459378:REB459378 RNW459378:RNX459378 RXS459378:RXT459378 SHO459378:SHP459378 SRK459378:SRL459378 TBG459378:TBH459378 TLC459378:TLD459378 TUY459378:TUZ459378 UEU459378:UEV459378 UOQ459378:UOR459378 UYM459378:UYN459378 VII459378:VIJ459378 VSE459378:VSF459378 WCA459378:WCB459378 WLW459378:WLX459378 WVS459378:WVT459378 K524914:L524914 JG524914:JH524914 TC524914:TD524914 ACY524914:ACZ524914 AMU524914:AMV524914 AWQ524914:AWR524914 BGM524914:BGN524914 BQI524914:BQJ524914 CAE524914:CAF524914 CKA524914:CKB524914 CTW524914:CTX524914 DDS524914:DDT524914 DNO524914:DNP524914 DXK524914:DXL524914 EHG524914:EHH524914 ERC524914:ERD524914 FAY524914:FAZ524914 FKU524914:FKV524914 FUQ524914:FUR524914 GEM524914:GEN524914 GOI524914:GOJ524914 GYE524914:GYF524914 HIA524914:HIB524914 HRW524914:HRX524914 IBS524914:IBT524914 ILO524914:ILP524914 IVK524914:IVL524914 JFG524914:JFH524914 JPC524914:JPD524914 JYY524914:JYZ524914 KIU524914:KIV524914 KSQ524914:KSR524914 LCM524914:LCN524914 LMI524914:LMJ524914 LWE524914:LWF524914 MGA524914:MGB524914 MPW524914:MPX524914 MZS524914:MZT524914 NJO524914:NJP524914 NTK524914:NTL524914 ODG524914:ODH524914 ONC524914:OND524914 OWY524914:OWZ524914 PGU524914:PGV524914 PQQ524914:PQR524914 QAM524914:QAN524914 QKI524914:QKJ524914 QUE524914:QUF524914 REA524914:REB524914 RNW524914:RNX524914 RXS524914:RXT524914 SHO524914:SHP524914 SRK524914:SRL524914 TBG524914:TBH524914 TLC524914:TLD524914 TUY524914:TUZ524914 UEU524914:UEV524914 UOQ524914:UOR524914 UYM524914:UYN524914 VII524914:VIJ524914 VSE524914:VSF524914 WCA524914:WCB524914 WLW524914:WLX524914 WVS524914:WVT524914 K590450:L590450 JG590450:JH590450 TC590450:TD590450 ACY590450:ACZ590450 AMU590450:AMV590450 AWQ590450:AWR590450 BGM590450:BGN590450 BQI590450:BQJ590450 CAE590450:CAF590450 CKA590450:CKB590450 CTW590450:CTX590450 DDS590450:DDT590450 DNO590450:DNP590450 DXK590450:DXL590450 EHG590450:EHH590450 ERC590450:ERD590450 FAY590450:FAZ590450 FKU590450:FKV590450 FUQ590450:FUR590450 GEM590450:GEN590450 GOI590450:GOJ590450 GYE590450:GYF590450 HIA590450:HIB590450 HRW590450:HRX590450 IBS590450:IBT590450 ILO590450:ILP590450 IVK590450:IVL590450 JFG590450:JFH590450 JPC590450:JPD590450 JYY590450:JYZ590450 KIU590450:KIV590450 KSQ590450:KSR590450 LCM590450:LCN590450 LMI590450:LMJ590450 LWE590450:LWF590450 MGA590450:MGB590450 MPW590450:MPX590450 MZS590450:MZT590450 NJO590450:NJP590450 NTK590450:NTL590450 ODG590450:ODH590450 ONC590450:OND590450 OWY590450:OWZ590450 PGU590450:PGV590450 PQQ590450:PQR590450 QAM590450:QAN590450 QKI590450:QKJ590450 QUE590450:QUF590450 REA590450:REB590450 RNW590450:RNX590450 RXS590450:RXT590450 SHO590450:SHP590450 SRK590450:SRL590450 TBG590450:TBH590450 TLC590450:TLD590450 TUY590450:TUZ590450 UEU590450:UEV590450 UOQ590450:UOR590450 UYM590450:UYN590450 VII590450:VIJ590450 VSE590450:VSF590450 WCA590450:WCB590450 WLW590450:WLX590450 WVS590450:WVT590450 K655986:L655986 JG655986:JH655986 TC655986:TD655986 ACY655986:ACZ655986 AMU655986:AMV655986 AWQ655986:AWR655986 BGM655986:BGN655986 BQI655986:BQJ655986 CAE655986:CAF655986 CKA655986:CKB655986 CTW655986:CTX655986 DDS655986:DDT655986 DNO655986:DNP655986 DXK655986:DXL655986 EHG655986:EHH655986 ERC655986:ERD655986 FAY655986:FAZ655986 FKU655986:FKV655986 FUQ655986:FUR655986 GEM655986:GEN655986 GOI655986:GOJ655986 GYE655986:GYF655986 HIA655986:HIB655986 HRW655986:HRX655986 IBS655986:IBT655986 ILO655986:ILP655986 IVK655986:IVL655986 JFG655986:JFH655986 JPC655986:JPD655986 JYY655986:JYZ655986 KIU655986:KIV655986 KSQ655986:KSR655986 LCM655986:LCN655986 LMI655986:LMJ655986 LWE655986:LWF655986 MGA655986:MGB655986 MPW655986:MPX655986 MZS655986:MZT655986 NJO655986:NJP655986 NTK655986:NTL655986 ODG655986:ODH655986 ONC655986:OND655986 OWY655986:OWZ655986 PGU655986:PGV655986 PQQ655986:PQR655986 QAM655986:QAN655986 QKI655986:QKJ655986 QUE655986:QUF655986 REA655986:REB655986 RNW655986:RNX655986 RXS655986:RXT655986 SHO655986:SHP655986 SRK655986:SRL655986 TBG655986:TBH655986 TLC655986:TLD655986 TUY655986:TUZ655986 UEU655986:UEV655986 UOQ655986:UOR655986 UYM655986:UYN655986 VII655986:VIJ655986 VSE655986:VSF655986 WCA655986:WCB655986 WLW655986:WLX655986 WVS655986:WVT655986 K721522:L721522 JG721522:JH721522 TC721522:TD721522 ACY721522:ACZ721522 AMU721522:AMV721522 AWQ721522:AWR721522 BGM721522:BGN721522 BQI721522:BQJ721522 CAE721522:CAF721522 CKA721522:CKB721522 CTW721522:CTX721522 DDS721522:DDT721522 DNO721522:DNP721522 DXK721522:DXL721522 EHG721522:EHH721522 ERC721522:ERD721522 FAY721522:FAZ721522 FKU721522:FKV721522 FUQ721522:FUR721522 GEM721522:GEN721522 GOI721522:GOJ721522 GYE721522:GYF721522 HIA721522:HIB721522 HRW721522:HRX721522 IBS721522:IBT721522 ILO721522:ILP721522 IVK721522:IVL721522 JFG721522:JFH721522 JPC721522:JPD721522 JYY721522:JYZ721522 KIU721522:KIV721522 KSQ721522:KSR721522 LCM721522:LCN721522 LMI721522:LMJ721522 LWE721522:LWF721522 MGA721522:MGB721522 MPW721522:MPX721522 MZS721522:MZT721522 NJO721522:NJP721522 NTK721522:NTL721522 ODG721522:ODH721522 ONC721522:OND721522 OWY721522:OWZ721522 PGU721522:PGV721522 PQQ721522:PQR721522 QAM721522:QAN721522 QKI721522:QKJ721522 QUE721522:QUF721522 REA721522:REB721522 RNW721522:RNX721522 RXS721522:RXT721522 SHO721522:SHP721522 SRK721522:SRL721522 TBG721522:TBH721522 TLC721522:TLD721522 TUY721522:TUZ721522 UEU721522:UEV721522 UOQ721522:UOR721522 UYM721522:UYN721522 VII721522:VIJ721522 VSE721522:VSF721522 WCA721522:WCB721522 WLW721522:WLX721522 WVS721522:WVT721522 K787058:L787058 JG787058:JH787058 TC787058:TD787058 ACY787058:ACZ787058 AMU787058:AMV787058 AWQ787058:AWR787058 BGM787058:BGN787058 BQI787058:BQJ787058 CAE787058:CAF787058 CKA787058:CKB787058 CTW787058:CTX787058 DDS787058:DDT787058 DNO787058:DNP787058 DXK787058:DXL787058 EHG787058:EHH787058 ERC787058:ERD787058 FAY787058:FAZ787058 FKU787058:FKV787058 FUQ787058:FUR787058 GEM787058:GEN787058 GOI787058:GOJ787058 GYE787058:GYF787058 HIA787058:HIB787058 HRW787058:HRX787058 IBS787058:IBT787058 ILO787058:ILP787058 IVK787058:IVL787058 JFG787058:JFH787058 JPC787058:JPD787058 JYY787058:JYZ787058 KIU787058:KIV787058 KSQ787058:KSR787058 LCM787058:LCN787058 LMI787058:LMJ787058 LWE787058:LWF787058 MGA787058:MGB787058 MPW787058:MPX787058 MZS787058:MZT787058 NJO787058:NJP787058 NTK787058:NTL787058 ODG787058:ODH787058 ONC787058:OND787058 OWY787058:OWZ787058 PGU787058:PGV787058 PQQ787058:PQR787058 QAM787058:QAN787058 QKI787058:QKJ787058 QUE787058:QUF787058 REA787058:REB787058 RNW787058:RNX787058 RXS787058:RXT787058 SHO787058:SHP787058 SRK787058:SRL787058 TBG787058:TBH787058 TLC787058:TLD787058 TUY787058:TUZ787058 UEU787058:UEV787058 UOQ787058:UOR787058 UYM787058:UYN787058 VII787058:VIJ787058 VSE787058:VSF787058 WCA787058:WCB787058 WLW787058:WLX787058 WVS787058:WVT787058 K852594:L852594 JG852594:JH852594 TC852594:TD852594 ACY852594:ACZ852594 AMU852594:AMV852594 AWQ852594:AWR852594 BGM852594:BGN852594 BQI852594:BQJ852594 CAE852594:CAF852594 CKA852594:CKB852594 CTW852594:CTX852594 DDS852594:DDT852594 DNO852594:DNP852594 DXK852594:DXL852594 EHG852594:EHH852594 ERC852594:ERD852594 FAY852594:FAZ852594 FKU852594:FKV852594 FUQ852594:FUR852594 GEM852594:GEN852594 GOI852594:GOJ852594 GYE852594:GYF852594 HIA852594:HIB852594 HRW852594:HRX852594 IBS852594:IBT852594 ILO852594:ILP852594 IVK852594:IVL852594 JFG852594:JFH852594 JPC852594:JPD852594 JYY852594:JYZ852594 KIU852594:KIV852594 KSQ852594:KSR852594 LCM852594:LCN852594 LMI852594:LMJ852594 LWE852594:LWF852594 MGA852594:MGB852594 MPW852594:MPX852594 MZS852594:MZT852594 NJO852594:NJP852594 NTK852594:NTL852594 ODG852594:ODH852594 ONC852594:OND852594 OWY852594:OWZ852594 PGU852594:PGV852594 PQQ852594:PQR852594 QAM852594:QAN852594 QKI852594:QKJ852594 QUE852594:QUF852594 REA852594:REB852594 RNW852594:RNX852594 RXS852594:RXT852594 SHO852594:SHP852594 SRK852594:SRL852594 TBG852594:TBH852594 TLC852594:TLD852594 TUY852594:TUZ852594 UEU852594:UEV852594 UOQ852594:UOR852594 UYM852594:UYN852594 VII852594:VIJ852594 VSE852594:VSF852594 WCA852594:WCB852594 WLW852594:WLX852594 WVS852594:WVT852594 K918130:L918130 JG918130:JH918130 TC918130:TD918130 ACY918130:ACZ918130 AMU918130:AMV918130 AWQ918130:AWR918130 BGM918130:BGN918130 BQI918130:BQJ918130 CAE918130:CAF918130 CKA918130:CKB918130 CTW918130:CTX918130 DDS918130:DDT918130 DNO918130:DNP918130 DXK918130:DXL918130 EHG918130:EHH918130 ERC918130:ERD918130 FAY918130:FAZ918130 FKU918130:FKV918130 FUQ918130:FUR918130 GEM918130:GEN918130 GOI918130:GOJ918130 GYE918130:GYF918130 HIA918130:HIB918130 HRW918130:HRX918130 IBS918130:IBT918130 ILO918130:ILP918130 IVK918130:IVL918130 JFG918130:JFH918130 JPC918130:JPD918130 JYY918130:JYZ918130 KIU918130:KIV918130 KSQ918130:KSR918130 LCM918130:LCN918130 LMI918130:LMJ918130 LWE918130:LWF918130 MGA918130:MGB918130 MPW918130:MPX918130 MZS918130:MZT918130 NJO918130:NJP918130 NTK918130:NTL918130 ODG918130:ODH918130 ONC918130:OND918130 OWY918130:OWZ918130 PGU918130:PGV918130 PQQ918130:PQR918130 QAM918130:QAN918130 QKI918130:QKJ918130 QUE918130:QUF918130 REA918130:REB918130 RNW918130:RNX918130 RXS918130:RXT918130 SHO918130:SHP918130 SRK918130:SRL918130 TBG918130:TBH918130 TLC918130:TLD918130 TUY918130:TUZ918130 UEU918130:UEV918130 UOQ918130:UOR918130 UYM918130:UYN918130 VII918130:VIJ918130 VSE918130:VSF918130 WCA918130:WCB918130 WLW918130:WLX918130 WVS918130:WVT918130 K983666:L983666 JG983666:JH983666 TC983666:TD983666 ACY983666:ACZ983666 AMU983666:AMV983666 AWQ983666:AWR983666 BGM983666:BGN983666 BQI983666:BQJ983666 CAE983666:CAF983666 CKA983666:CKB983666 CTW983666:CTX983666 DDS983666:DDT983666 DNO983666:DNP983666 DXK983666:DXL983666 EHG983666:EHH983666 ERC983666:ERD983666 FAY983666:FAZ983666 FKU983666:FKV983666 FUQ983666:FUR983666 GEM983666:GEN983666 GOI983666:GOJ983666 GYE983666:GYF983666 HIA983666:HIB983666 HRW983666:HRX983666 IBS983666:IBT983666 ILO983666:ILP983666 IVK983666:IVL983666 JFG983666:JFH983666 JPC983666:JPD983666 JYY983666:JYZ983666 KIU983666:KIV983666 KSQ983666:KSR983666 LCM983666:LCN983666 LMI983666:LMJ983666 LWE983666:LWF983666 MGA983666:MGB983666 MPW983666:MPX983666 MZS983666:MZT983666 NJO983666:NJP983666 NTK983666:NTL983666 ODG983666:ODH983666 ONC983666:OND983666 OWY983666:OWZ983666 PGU983666:PGV983666 PQQ983666:PQR983666 QAM983666:QAN983666 QKI983666:QKJ983666 QUE983666:QUF983666 REA983666:REB983666 RNW983666:RNX983666 RXS983666:RXT983666 SHO983666:SHP983666 SRK983666:SRL983666 TBG983666:TBH983666 TLC983666:TLD983666 TUY983666:TUZ983666 UEU983666:UEV983666 UOQ983666:UOR983666 UYM983666:UYN983666 VII983666:VIJ983666 VSE983666:VSF983666 WCA983666:WCB983666 WLW983666:WLX983666 WVS983666:WVT983666" xr:uid="{00000000-0002-0000-0A00-000011000000}">
      <formula1>Y579:Z579</formula1>
    </dataValidation>
    <dataValidation type="list" allowBlank="1" showInputMessage="1" showErrorMessage="1" sqref="M897 JI897 TE897 ADA897 AMW897 AWS897 BGO897 BQK897 CAG897 CKC897 CTY897 DDU897 DNQ897 DXM897 EHI897 ERE897 FBA897 FKW897 FUS897 GEO897 GOK897 GYG897 HIC897 HRY897 IBU897 ILQ897 IVM897 JFI897 JPE897 JZA897 KIW897 KSS897 LCO897 LMK897 LWG897 MGC897 MPY897 MZU897 NJQ897 NTM897 ODI897 ONE897 OXA897 PGW897 PQS897 QAO897 QKK897 QUG897 REC897 RNY897 RXU897 SHQ897 SRM897 TBI897 TLE897 TVA897 UEW897 UOS897 UYO897 VIK897 VSG897 WCC897 WLY897 WVU897 M66433 JI66433 TE66433 ADA66433 AMW66433 AWS66433 BGO66433 BQK66433 CAG66433 CKC66433 CTY66433 DDU66433 DNQ66433 DXM66433 EHI66433 ERE66433 FBA66433 FKW66433 FUS66433 GEO66433 GOK66433 GYG66433 HIC66433 HRY66433 IBU66433 ILQ66433 IVM66433 JFI66433 JPE66433 JZA66433 KIW66433 KSS66433 LCO66433 LMK66433 LWG66433 MGC66433 MPY66433 MZU66433 NJQ66433 NTM66433 ODI66433 ONE66433 OXA66433 PGW66433 PQS66433 QAO66433 QKK66433 QUG66433 REC66433 RNY66433 RXU66433 SHQ66433 SRM66433 TBI66433 TLE66433 TVA66433 UEW66433 UOS66433 UYO66433 VIK66433 VSG66433 WCC66433 WLY66433 WVU66433 M131969 JI131969 TE131969 ADA131969 AMW131969 AWS131969 BGO131969 BQK131969 CAG131969 CKC131969 CTY131969 DDU131969 DNQ131969 DXM131969 EHI131969 ERE131969 FBA131969 FKW131969 FUS131969 GEO131969 GOK131969 GYG131969 HIC131969 HRY131969 IBU131969 ILQ131969 IVM131969 JFI131969 JPE131969 JZA131969 KIW131969 KSS131969 LCO131969 LMK131969 LWG131969 MGC131969 MPY131969 MZU131969 NJQ131969 NTM131969 ODI131969 ONE131969 OXA131969 PGW131969 PQS131969 QAO131969 QKK131969 QUG131969 REC131969 RNY131969 RXU131969 SHQ131969 SRM131969 TBI131969 TLE131969 TVA131969 UEW131969 UOS131969 UYO131969 VIK131969 VSG131969 WCC131969 WLY131969 WVU131969 M197505 JI197505 TE197505 ADA197505 AMW197505 AWS197505 BGO197505 BQK197505 CAG197505 CKC197505 CTY197505 DDU197505 DNQ197505 DXM197505 EHI197505 ERE197505 FBA197505 FKW197505 FUS197505 GEO197505 GOK197505 GYG197505 HIC197505 HRY197505 IBU197505 ILQ197505 IVM197505 JFI197505 JPE197505 JZA197505 KIW197505 KSS197505 LCO197505 LMK197505 LWG197505 MGC197505 MPY197505 MZU197505 NJQ197505 NTM197505 ODI197505 ONE197505 OXA197505 PGW197505 PQS197505 QAO197505 QKK197505 QUG197505 REC197505 RNY197505 RXU197505 SHQ197505 SRM197505 TBI197505 TLE197505 TVA197505 UEW197505 UOS197505 UYO197505 VIK197505 VSG197505 WCC197505 WLY197505 WVU197505 M263041 JI263041 TE263041 ADA263041 AMW263041 AWS263041 BGO263041 BQK263041 CAG263041 CKC263041 CTY263041 DDU263041 DNQ263041 DXM263041 EHI263041 ERE263041 FBA263041 FKW263041 FUS263041 GEO263041 GOK263041 GYG263041 HIC263041 HRY263041 IBU263041 ILQ263041 IVM263041 JFI263041 JPE263041 JZA263041 KIW263041 KSS263041 LCO263041 LMK263041 LWG263041 MGC263041 MPY263041 MZU263041 NJQ263041 NTM263041 ODI263041 ONE263041 OXA263041 PGW263041 PQS263041 QAO263041 QKK263041 QUG263041 REC263041 RNY263041 RXU263041 SHQ263041 SRM263041 TBI263041 TLE263041 TVA263041 UEW263041 UOS263041 UYO263041 VIK263041 VSG263041 WCC263041 WLY263041 WVU263041 M328577 JI328577 TE328577 ADA328577 AMW328577 AWS328577 BGO328577 BQK328577 CAG328577 CKC328577 CTY328577 DDU328577 DNQ328577 DXM328577 EHI328577 ERE328577 FBA328577 FKW328577 FUS328577 GEO328577 GOK328577 GYG328577 HIC328577 HRY328577 IBU328577 ILQ328577 IVM328577 JFI328577 JPE328577 JZA328577 KIW328577 KSS328577 LCO328577 LMK328577 LWG328577 MGC328577 MPY328577 MZU328577 NJQ328577 NTM328577 ODI328577 ONE328577 OXA328577 PGW328577 PQS328577 QAO328577 QKK328577 QUG328577 REC328577 RNY328577 RXU328577 SHQ328577 SRM328577 TBI328577 TLE328577 TVA328577 UEW328577 UOS328577 UYO328577 VIK328577 VSG328577 WCC328577 WLY328577 WVU328577 M394113 JI394113 TE394113 ADA394113 AMW394113 AWS394113 BGO394113 BQK394113 CAG394113 CKC394113 CTY394113 DDU394113 DNQ394113 DXM394113 EHI394113 ERE394113 FBA394113 FKW394113 FUS394113 GEO394113 GOK394113 GYG394113 HIC394113 HRY394113 IBU394113 ILQ394113 IVM394113 JFI394113 JPE394113 JZA394113 KIW394113 KSS394113 LCO394113 LMK394113 LWG394113 MGC394113 MPY394113 MZU394113 NJQ394113 NTM394113 ODI394113 ONE394113 OXA394113 PGW394113 PQS394113 QAO394113 QKK394113 QUG394113 REC394113 RNY394113 RXU394113 SHQ394113 SRM394113 TBI394113 TLE394113 TVA394113 UEW394113 UOS394113 UYO394113 VIK394113 VSG394113 WCC394113 WLY394113 WVU394113 M459649 JI459649 TE459649 ADA459649 AMW459649 AWS459649 BGO459649 BQK459649 CAG459649 CKC459649 CTY459649 DDU459649 DNQ459649 DXM459649 EHI459649 ERE459649 FBA459649 FKW459649 FUS459649 GEO459649 GOK459649 GYG459649 HIC459649 HRY459649 IBU459649 ILQ459649 IVM459649 JFI459649 JPE459649 JZA459649 KIW459649 KSS459649 LCO459649 LMK459649 LWG459649 MGC459649 MPY459649 MZU459649 NJQ459649 NTM459649 ODI459649 ONE459649 OXA459649 PGW459649 PQS459649 QAO459649 QKK459649 QUG459649 REC459649 RNY459649 RXU459649 SHQ459649 SRM459649 TBI459649 TLE459649 TVA459649 UEW459649 UOS459649 UYO459649 VIK459649 VSG459649 WCC459649 WLY459649 WVU459649 M525185 JI525185 TE525185 ADA525185 AMW525185 AWS525185 BGO525185 BQK525185 CAG525185 CKC525185 CTY525185 DDU525185 DNQ525185 DXM525185 EHI525185 ERE525185 FBA525185 FKW525185 FUS525185 GEO525185 GOK525185 GYG525185 HIC525185 HRY525185 IBU525185 ILQ525185 IVM525185 JFI525185 JPE525185 JZA525185 KIW525185 KSS525185 LCO525185 LMK525185 LWG525185 MGC525185 MPY525185 MZU525185 NJQ525185 NTM525185 ODI525185 ONE525185 OXA525185 PGW525185 PQS525185 QAO525185 QKK525185 QUG525185 REC525185 RNY525185 RXU525185 SHQ525185 SRM525185 TBI525185 TLE525185 TVA525185 UEW525185 UOS525185 UYO525185 VIK525185 VSG525185 WCC525185 WLY525185 WVU525185 M590721 JI590721 TE590721 ADA590721 AMW590721 AWS590721 BGO590721 BQK590721 CAG590721 CKC590721 CTY590721 DDU590721 DNQ590721 DXM590721 EHI590721 ERE590721 FBA590721 FKW590721 FUS590721 GEO590721 GOK590721 GYG590721 HIC590721 HRY590721 IBU590721 ILQ590721 IVM590721 JFI590721 JPE590721 JZA590721 KIW590721 KSS590721 LCO590721 LMK590721 LWG590721 MGC590721 MPY590721 MZU590721 NJQ590721 NTM590721 ODI590721 ONE590721 OXA590721 PGW590721 PQS590721 QAO590721 QKK590721 QUG590721 REC590721 RNY590721 RXU590721 SHQ590721 SRM590721 TBI590721 TLE590721 TVA590721 UEW590721 UOS590721 UYO590721 VIK590721 VSG590721 WCC590721 WLY590721 WVU590721 M656257 JI656257 TE656257 ADA656257 AMW656257 AWS656257 BGO656257 BQK656257 CAG656257 CKC656257 CTY656257 DDU656257 DNQ656257 DXM656257 EHI656257 ERE656257 FBA656257 FKW656257 FUS656257 GEO656257 GOK656257 GYG656257 HIC656257 HRY656257 IBU656257 ILQ656257 IVM656257 JFI656257 JPE656257 JZA656257 KIW656257 KSS656257 LCO656257 LMK656257 LWG656257 MGC656257 MPY656257 MZU656257 NJQ656257 NTM656257 ODI656257 ONE656257 OXA656257 PGW656257 PQS656257 QAO656257 QKK656257 QUG656257 REC656257 RNY656257 RXU656257 SHQ656257 SRM656257 TBI656257 TLE656257 TVA656257 UEW656257 UOS656257 UYO656257 VIK656257 VSG656257 WCC656257 WLY656257 WVU656257 M721793 JI721793 TE721793 ADA721793 AMW721793 AWS721793 BGO721793 BQK721793 CAG721793 CKC721793 CTY721793 DDU721793 DNQ721793 DXM721793 EHI721793 ERE721793 FBA721793 FKW721793 FUS721793 GEO721793 GOK721793 GYG721793 HIC721793 HRY721793 IBU721793 ILQ721793 IVM721793 JFI721793 JPE721793 JZA721793 KIW721793 KSS721793 LCO721793 LMK721793 LWG721793 MGC721793 MPY721793 MZU721793 NJQ721793 NTM721793 ODI721793 ONE721793 OXA721793 PGW721793 PQS721793 QAO721793 QKK721793 QUG721793 REC721793 RNY721793 RXU721793 SHQ721793 SRM721793 TBI721793 TLE721793 TVA721793 UEW721793 UOS721793 UYO721793 VIK721793 VSG721793 WCC721793 WLY721793 WVU721793 M787329 JI787329 TE787329 ADA787329 AMW787329 AWS787329 BGO787329 BQK787329 CAG787329 CKC787329 CTY787329 DDU787329 DNQ787329 DXM787329 EHI787329 ERE787329 FBA787329 FKW787329 FUS787329 GEO787329 GOK787329 GYG787329 HIC787329 HRY787329 IBU787329 ILQ787329 IVM787329 JFI787329 JPE787329 JZA787329 KIW787329 KSS787329 LCO787329 LMK787329 LWG787329 MGC787329 MPY787329 MZU787329 NJQ787329 NTM787329 ODI787329 ONE787329 OXA787329 PGW787329 PQS787329 QAO787329 QKK787329 QUG787329 REC787329 RNY787329 RXU787329 SHQ787329 SRM787329 TBI787329 TLE787329 TVA787329 UEW787329 UOS787329 UYO787329 VIK787329 VSG787329 WCC787329 WLY787329 WVU787329 M852865 JI852865 TE852865 ADA852865 AMW852865 AWS852865 BGO852865 BQK852865 CAG852865 CKC852865 CTY852865 DDU852865 DNQ852865 DXM852865 EHI852865 ERE852865 FBA852865 FKW852865 FUS852865 GEO852865 GOK852865 GYG852865 HIC852865 HRY852865 IBU852865 ILQ852865 IVM852865 JFI852865 JPE852865 JZA852865 KIW852865 KSS852865 LCO852865 LMK852865 LWG852865 MGC852865 MPY852865 MZU852865 NJQ852865 NTM852865 ODI852865 ONE852865 OXA852865 PGW852865 PQS852865 QAO852865 QKK852865 QUG852865 REC852865 RNY852865 RXU852865 SHQ852865 SRM852865 TBI852865 TLE852865 TVA852865 UEW852865 UOS852865 UYO852865 VIK852865 VSG852865 WCC852865 WLY852865 WVU852865 M918401 JI918401 TE918401 ADA918401 AMW918401 AWS918401 BGO918401 BQK918401 CAG918401 CKC918401 CTY918401 DDU918401 DNQ918401 DXM918401 EHI918401 ERE918401 FBA918401 FKW918401 FUS918401 GEO918401 GOK918401 GYG918401 HIC918401 HRY918401 IBU918401 ILQ918401 IVM918401 JFI918401 JPE918401 JZA918401 KIW918401 KSS918401 LCO918401 LMK918401 LWG918401 MGC918401 MPY918401 MZU918401 NJQ918401 NTM918401 ODI918401 ONE918401 OXA918401 PGW918401 PQS918401 QAO918401 QKK918401 QUG918401 REC918401 RNY918401 RXU918401 SHQ918401 SRM918401 TBI918401 TLE918401 TVA918401 UEW918401 UOS918401 UYO918401 VIK918401 VSG918401 WCC918401 WLY918401 WVU918401 M983937 JI983937 TE983937 ADA983937 AMW983937 AWS983937 BGO983937 BQK983937 CAG983937 CKC983937 CTY983937 DDU983937 DNQ983937 DXM983937 EHI983937 ERE983937 FBA983937 FKW983937 FUS983937 GEO983937 GOK983937 GYG983937 HIC983937 HRY983937 IBU983937 ILQ983937 IVM983937 JFI983937 JPE983937 JZA983937 KIW983937 KSS983937 LCO983937 LMK983937 LWG983937 MGC983937 MPY983937 MZU983937 NJQ983937 NTM983937 ODI983937 ONE983937 OXA983937 PGW983937 PQS983937 QAO983937 QKK983937 QUG983937 REC983937 RNY983937 RXU983937 SHQ983937 SRM983937 TBI983937 TLE983937 TVA983937 UEW983937 UOS983937 UYO983937 VIK983937 VSG983937 WCC983937 WLY983937 WVU983937 M1043 JI1043 TE1043 ADA1043 AMW1043 AWS1043 BGO1043 BQK1043 CAG1043 CKC1043 CTY1043 DDU1043 DNQ1043 DXM1043 EHI1043 ERE1043 FBA1043 FKW1043 FUS1043 GEO1043 GOK1043 GYG1043 HIC1043 HRY1043 IBU1043 ILQ1043 IVM1043 JFI1043 JPE1043 JZA1043 KIW1043 KSS1043 LCO1043 LMK1043 LWG1043 MGC1043 MPY1043 MZU1043 NJQ1043 NTM1043 ODI1043 ONE1043 OXA1043 PGW1043 PQS1043 QAO1043 QKK1043 QUG1043 REC1043 RNY1043 RXU1043 SHQ1043 SRM1043 TBI1043 TLE1043 TVA1043 UEW1043 UOS1043 UYO1043 VIK1043 VSG1043 WCC1043 WLY1043 WVU1043 M66579 JI66579 TE66579 ADA66579 AMW66579 AWS66579 BGO66579 BQK66579 CAG66579 CKC66579 CTY66579 DDU66579 DNQ66579 DXM66579 EHI66579 ERE66579 FBA66579 FKW66579 FUS66579 GEO66579 GOK66579 GYG66579 HIC66579 HRY66579 IBU66579 ILQ66579 IVM66579 JFI66579 JPE66579 JZA66579 KIW66579 KSS66579 LCO66579 LMK66579 LWG66579 MGC66579 MPY66579 MZU66579 NJQ66579 NTM66579 ODI66579 ONE66579 OXA66579 PGW66579 PQS66579 QAO66579 QKK66579 QUG66579 REC66579 RNY66579 RXU66579 SHQ66579 SRM66579 TBI66579 TLE66579 TVA66579 UEW66579 UOS66579 UYO66579 VIK66579 VSG66579 WCC66579 WLY66579 WVU66579 M132115 JI132115 TE132115 ADA132115 AMW132115 AWS132115 BGO132115 BQK132115 CAG132115 CKC132115 CTY132115 DDU132115 DNQ132115 DXM132115 EHI132115 ERE132115 FBA132115 FKW132115 FUS132115 GEO132115 GOK132115 GYG132115 HIC132115 HRY132115 IBU132115 ILQ132115 IVM132115 JFI132115 JPE132115 JZA132115 KIW132115 KSS132115 LCO132115 LMK132115 LWG132115 MGC132115 MPY132115 MZU132115 NJQ132115 NTM132115 ODI132115 ONE132115 OXA132115 PGW132115 PQS132115 QAO132115 QKK132115 QUG132115 REC132115 RNY132115 RXU132115 SHQ132115 SRM132115 TBI132115 TLE132115 TVA132115 UEW132115 UOS132115 UYO132115 VIK132115 VSG132115 WCC132115 WLY132115 WVU132115 M197651 JI197651 TE197651 ADA197651 AMW197651 AWS197651 BGO197651 BQK197651 CAG197651 CKC197651 CTY197651 DDU197651 DNQ197651 DXM197651 EHI197651 ERE197651 FBA197651 FKW197651 FUS197651 GEO197651 GOK197651 GYG197651 HIC197651 HRY197651 IBU197651 ILQ197651 IVM197651 JFI197651 JPE197651 JZA197651 KIW197651 KSS197651 LCO197651 LMK197651 LWG197651 MGC197651 MPY197651 MZU197651 NJQ197651 NTM197651 ODI197651 ONE197651 OXA197651 PGW197651 PQS197651 QAO197651 QKK197651 QUG197651 REC197651 RNY197651 RXU197651 SHQ197651 SRM197651 TBI197651 TLE197651 TVA197651 UEW197651 UOS197651 UYO197651 VIK197651 VSG197651 WCC197651 WLY197651 WVU197651 M263187 JI263187 TE263187 ADA263187 AMW263187 AWS263187 BGO263187 BQK263187 CAG263187 CKC263187 CTY263187 DDU263187 DNQ263187 DXM263187 EHI263187 ERE263187 FBA263187 FKW263187 FUS263187 GEO263187 GOK263187 GYG263187 HIC263187 HRY263187 IBU263187 ILQ263187 IVM263187 JFI263187 JPE263187 JZA263187 KIW263187 KSS263187 LCO263187 LMK263187 LWG263187 MGC263187 MPY263187 MZU263187 NJQ263187 NTM263187 ODI263187 ONE263187 OXA263187 PGW263187 PQS263187 QAO263187 QKK263187 QUG263187 REC263187 RNY263187 RXU263187 SHQ263187 SRM263187 TBI263187 TLE263187 TVA263187 UEW263187 UOS263187 UYO263187 VIK263187 VSG263187 WCC263187 WLY263187 WVU263187 M328723 JI328723 TE328723 ADA328723 AMW328723 AWS328723 BGO328723 BQK328723 CAG328723 CKC328723 CTY328723 DDU328723 DNQ328723 DXM328723 EHI328723 ERE328723 FBA328723 FKW328723 FUS328723 GEO328723 GOK328723 GYG328723 HIC328723 HRY328723 IBU328723 ILQ328723 IVM328723 JFI328723 JPE328723 JZA328723 KIW328723 KSS328723 LCO328723 LMK328723 LWG328723 MGC328723 MPY328723 MZU328723 NJQ328723 NTM328723 ODI328723 ONE328723 OXA328723 PGW328723 PQS328723 QAO328723 QKK328723 QUG328723 REC328723 RNY328723 RXU328723 SHQ328723 SRM328723 TBI328723 TLE328723 TVA328723 UEW328723 UOS328723 UYO328723 VIK328723 VSG328723 WCC328723 WLY328723 WVU328723 M394259 JI394259 TE394259 ADA394259 AMW394259 AWS394259 BGO394259 BQK394259 CAG394259 CKC394259 CTY394259 DDU394259 DNQ394259 DXM394259 EHI394259 ERE394259 FBA394259 FKW394259 FUS394259 GEO394259 GOK394259 GYG394259 HIC394259 HRY394259 IBU394259 ILQ394259 IVM394259 JFI394259 JPE394259 JZA394259 KIW394259 KSS394259 LCO394259 LMK394259 LWG394259 MGC394259 MPY394259 MZU394259 NJQ394259 NTM394259 ODI394259 ONE394259 OXA394259 PGW394259 PQS394259 QAO394259 QKK394259 QUG394259 REC394259 RNY394259 RXU394259 SHQ394259 SRM394259 TBI394259 TLE394259 TVA394259 UEW394259 UOS394259 UYO394259 VIK394259 VSG394259 WCC394259 WLY394259 WVU394259 M459795 JI459795 TE459795 ADA459795 AMW459795 AWS459795 BGO459795 BQK459795 CAG459795 CKC459795 CTY459795 DDU459795 DNQ459795 DXM459795 EHI459795 ERE459795 FBA459795 FKW459795 FUS459795 GEO459795 GOK459795 GYG459795 HIC459795 HRY459795 IBU459795 ILQ459795 IVM459795 JFI459795 JPE459795 JZA459795 KIW459795 KSS459795 LCO459795 LMK459795 LWG459795 MGC459795 MPY459795 MZU459795 NJQ459795 NTM459795 ODI459795 ONE459795 OXA459795 PGW459795 PQS459795 QAO459795 QKK459795 QUG459795 REC459795 RNY459795 RXU459795 SHQ459795 SRM459795 TBI459795 TLE459795 TVA459795 UEW459795 UOS459795 UYO459795 VIK459795 VSG459795 WCC459795 WLY459795 WVU459795 M525331 JI525331 TE525331 ADA525331 AMW525331 AWS525331 BGO525331 BQK525331 CAG525331 CKC525331 CTY525331 DDU525331 DNQ525331 DXM525331 EHI525331 ERE525331 FBA525331 FKW525331 FUS525331 GEO525331 GOK525331 GYG525331 HIC525331 HRY525331 IBU525331 ILQ525331 IVM525331 JFI525331 JPE525331 JZA525331 KIW525331 KSS525331 LCO525331 LMK525331 LWG525331 MGC525331 MPY525331 MZU525331 NJQ525331 NTM525331 ODI525331 ONE525331 OXA525331 PGW525331 PQS525331 QAO525331 QKK525331 QUG525331 REC525331 RNY525331 RXU525331 SHQ525331 SRM525331 TBI525331 TLE525331 TVA525331 UEW525331 UOS525331 UYO525331 VIK525331 VSG525331 WCC525331 WLY525331 WVU525331 M590867 JI590867 TE590867 ADA590867 AMW590867 AWS590867 BGO590867 BQK590867 CAG590867 CKC590867 CTY590867 DDU590867 DNQ590867 DXM590867 EHI590867 ERE590867 FBA590867 FKW590867 FUS590867 GEO590867 GOK590867 GYG590867 HIC590867 HRY590867 IBU590867 ILQ590867 IVM590867 JFI590867 JPE590867 JZA590867 KIW590867 KSS590867 LCO590867 LMK590867 LWG590867 MGC590867 MPY590867 MZU590867 NJQ590867 NTM590867 ODI590867 ONE590867 OXA590867 PGW590867 PQS590867 QAO590867 QKK590867 QUG590867 REC590867 RNY590867 RXU590867 SHQ590867 SRM590867 TBI590867 TLE590867 TVA590867 UEW590867 UOS590867 UYO590867 VIK590867 VSG590867 WCC590867 WLY590867 WVU590867 M656403 JI656403 TE656403 ADA656403 AMW656403 AWS656403 BGO656403 BQK656403 CAG656403 CKC656403 CTY656403 DDU656403 DNQ656403 DXM656403 EHI656403 ERE656403 FBA656403 FKW656403 FUS656403 GEO656403 GOK656403 GYG656403 HIC656403 HRY656403 IBU656403 ILQ656403 IVM656403 JFI656403 JPE656403 JZA656403 KIW656403 KSS656403 LCO656403 LMK656403 LWG656403 MGC656403 MPY656403 MZU656403 NJQ656403 NTM656403 ODI656403 ONE656403 OXA656403 PGW656403 PQS656403 QAO656403 QKK656403 QUG656403 REC656403 RNY656403 RXU656403 SHQ656403 SRM656403 TBI656403 TLE656403 TVA656403 UEW656403 UOS656403 UYO656403 VIK656403 VSG656403 WCC656403 WLY656403 WVU656403 M721939 JI721939 TE721939 ADA721939 AMW721939 AWS721939 BGO721939 BQK721939 CAG721939 CKC721939 CTY721939 DDU721939 DNQ721939 DXM721939 EHI721939 ERE721939 FBA721939 FKW721939 FUS721939 GEO721939 GOK721939 GYG721939 HIC721939 HRY721939 IBU721939 ILQ721939 IVM721939 JFI721939 JPE721939 JZA721939 KIW721939 KSS721939 LCO721939 LMK721939 LWG721939 MGC721939 MPY721939 MZU721939 NJQ721939 NTM721939 ODI721939 ONE721939 OXA721939 PGW721939 PQS721939 QAO721939 QKK721939 QUG721939 REC721939 RNY721939 RXU721939 SHQ721939 SRM721939 TBI721939 TLE721939 TVA721939 UEW721939 UOS721939 UYO721939 VIK721939 VSG721939 WCC721939 WLY721939 WVU721939 M787475 JI787475 TE787475 ADA787475 AMW787475 AWS787475 BGO787475 BQK787475 CAG787475 CKC787475 CTY787475 DDU787475 DNQ787475 DXM787475 EHI787475 ERE787475 FBA787475 FKW787475 FUS787475 GEO787475 GOK787475 GYG787475 HIC787475 HRY787475 IBU787475 ILQ787475 IVM787475 JFI787475 JPE787475 JZA787475 KIW787475 KSS787475 LCO787475 LMK787475 LWG787475 MGC787475 MPY787475 MZU787475 NJQ787475 NTM787475 ODI787475 ONE787475 OXA787475 PGW787475 PQS787475 QAO787475 QKK787475 QUG787475 REC787475 RNY787475 RXU787475 SHQ787475 SRM787475 TBI787475 TLE787475 TVA787475 UEW787475 UOS787475 UYO787475 VIK787475 VSG787475 WCC787475 WLY787475 WVU787475 M853011 JI853011 TE853011 ADA853011 AMW853011 AWS853011 BGO853011 BQK853011 CAG853011 CKC853011 CTY853011 DDU853011 DNQ853011 DXM853011 EHI853011 ERE853011 FBA853011 FKW853011 FUS853011 GEO853011 GOK853011 GYG853011 HIC853011 HRY853011 IBU853011 ILQ853011 IVM853011 JFI853011 JPE853011 JZA853011 KIW853011 KSS853011 LCO853011 LMK853011 LWG853011 MGC853011 MPY853011 MZU853011 NJQ853011 NTM853011 ODI853011 ONE853011 OXA853011 PGW853011 PQS853011 QAO853011 QKK853011 QUG853011 REC853011 RNY853011 RXU853011 SHQ853011 SRM853011 TBI853011 TLE853011 TVA853011 UEW853011 UOS853011 UYO853011 VIK853011 VSG853011 WCC853011 WLY853011 WVU853011 M918547 JI918547 TE918547 ADA918547 AMW918547 AWS918547 BGO918547 BQK918547 CAG918547 CKC918547 CTY918547 DDU918547 DNQ918547 DXM918547 EHI918547 ERE918547 FBA918547 FKW918547 FUS918547 GEO918547 GOK918547 GYG918547 HIC918547 HRY918547 IBU918547 ILQ918547 IVM918547 JFI918547 JPE918547 JZA918547 KIW918547 KSS918547 LCO918547 LMK918547 LWG918547 MGC918547 MPY918547 MZU918547 NJQ918547 NTM918547 ODI918547 ONE918547 OXA918547 PGW918547 PQS918547 QAO918547 QKK918547 QUG918547 REC918547 RNY918547 RXU918547 SHQ918547 SRM918547 TBI918547 TLE918547 TVA918547 UEW918547 UOS918547 UYO918547 VIK918547 VSG918547 WCC918547 WLY918547 WVU918547 M984083 JI984083 TE984083 ADA984083 AMW984083 AWS984083 BGO984083 BQK984083 CAG984083 CKC984083 CTY984083 DDU984083 DNQ984083 DXM984083 EHI984083 ERE984083 FBA984083 FKW984083 FUS984083 GEO984083 GOK984083 GYG984083 HIC984083 HRY984083 IBU984083 ILQ984083 IVM984083 JFI984083 JPE984083 JZA984083 KIW984083 KSS984083 LCO984083 LMK984083 LWG984083 MGC984083 MPY984083 MZU984083 NJQ984083 NTM984083 ODI984083 ONE984083 OXA984083 PGW984083 PQS984083 QAO984083 QKK984083 QUG984083 REC984083 RNY984083 RXU984083 SHQ984083 SRM984083 TBI984083 TLE984083 TVA984083 UEW984083 UOS984083 UYO984083 VIK984083 VSG984083 WCC984083 WLY984083 WVU984083 M1076 JI1076 TE1076 ADA1076 AMW1076 AWS1076 BGO1076 BQK1076 CAG1076 CKC1076 CTY1076 DDU1076 DNQ1076 DXM1076 EHI1076 ERE1076 FBA1076 FKW1076 FUS1076 GEO1076 GOK1076 GYG1076 HIC1076 HRY1076 IBU1076 ILQ1076 IVM1076 JFI1076 JPE1076 JZA1076 KIW1076 KSS1076 LCO1076 LMK1076 LWG1076 MGC1076 MPY1076 MZU1076 NJQ1076 NTM1076 ODI1076 ONE1076 OXA1076 PGW1076 PQS1076 QAO1076 QKK1076 QUG1076 REC1076 RNY1076 RXU1076 SHQ1076 SRM1076 TBI1076 TLE1076 TVA1076 UEW1076 UOS1076 UYO1076 VIK1076 VSG1076 WCC1076 WLY1076 WVU1076 M66612 JI66612 TE66612 ADA66612 AMW66612 AWS66612 BGO66612 BQK66612 CAG66612 CKC66612 CTY66612 DDU66612 DNQ66612 DXM66612 EHI66612 ERE66612 FBA66612 FKW66612 FUS66612 GEO66612 GOK66612 GYG66612 HIC66612 HRY66612 IBU66612 ILQ66612 IVM66612 JFI66612 JPE66612 JZA66612 KIW66612 KSS66612 LCO66612 LMK66612 LWG66612 MGC66612 MPY66612 MZU66612 NJQ66612 NTM66612 ODI66612 ONE66612 OXA66612 PGW66612 PQS66612 QAO66612 QKK66612 QUG66612 REC66612 RNY66612 RXU66612 SHQ66612 SRM66612 TBI66612 TLE66612 TVA66612 UEW66612 UOS66612 UYO66612 VIK66612 VSG66612 WCC66612 WLY66612 WVU66612 M132148 JI132148 TE132148 ADA132148 AMW132148 AWS132148 BGO132148 BQK132148 CAG132148 CKC132148 CTY132148 DDU132148 DNQ132148 DXM132148 EHI132148 ERE132148 FBA132148 FKW132148 FUS132148 GEO132148 GOK132148 GYG132148 HIC132148 HRY132148 IBU132148 ILQ132148 IVM132148 JFI132148 JPE132148 JZA132148 KIW132148 KSS132148 LCO132148 LMK132148 LWG132148 MGC132148 MPY132148 MZU132148 NJQ132148 NTM132148 ODI132148 ONE132148 OXA132148 PGW132148 PQS132148 QAO132148 QKK132148 QUG132148 REC132148 RNY132148 RXU132148 SHQ132148 SRM132148 TBI132148 TLE132148 TVA132148 UEW132148 UOS132148 UYO132148 VIK132148 VSG132148 WCC132148 WLY132148 WVU132148 M197684 JI197684 TE197684 ADA197684 AMW197684 AWS197684 BGO197684 BQK197684 CAG197684 CKC197684 CTY197684 DDU197684 DNQ197684 DXM197684 EHI197684 ERE197684 FBA197684 FKW197684 FUS197684 GEO197684 GOK197684 GYG197684 HIC197684 HRY197684 IBU197684 ILQ197684 IVM197684 JFI197684 JPE197684 JZA197684 KIW197684 KSS197684 LCO197684 LMK197684 LWG197684 MGC197684 MPY197684 MZU197684 NJQ197684 NTM197684 ODI197684 ONE197684 OXA197684 PGW197684 PQS197684 QAO197684 QKK197684 QUG197684 REC197684 RNY197684 RXU197684 SHQ197684 SRM197684 TBI197684 TLE197684 TVA197684 UEW197684 UOS197684 UYO197684 VIK197684 VSG197684 WCC197684 WLY197684 WVU197684 M263220 JI263220 TE263220 ADA263220 AMW263220 AWS263220 BGO263220 BQK263220 CAG263220 CKC263220 CTY263220 DDU263220 DNQ263220 DXM263220 EHI263220 ERE263220 FBA263220 FKW263220 FUS263220 GEO263220 GOK263220 GYG263220 HIC263220 HRY263220 IBU263220 ILQ263220 IVM263220 JFI263220 JPE263220 JZA263220 KIW263220 KSS263220 LCO263220 LMK263220 LWG263220 MGC263220 MPY263220 MZU263220 NJQ263220 NTM263220 ODI263220 ONE263220 OXA263220 PGW263220 PQS263220 QAO263220 QKK263220 QUG263220 REC263220 RNY263220 RXU263220 SHQ263220 SRM263220 TBI263220 TLE263220 TVA263220 UEW263220 UOS263220 UYO263220 VIK263220 VSG263220 WCC263220 WLY263220 WVU263220 M328756 JI328756 TE328756 ADA328756 AMW328756 AWS328756 BGO328756 BQK328756 CAG328756 CKC328756 CTY328756 DDU328756 DNQ328756 DXM328756 EHI328756 ERE328756 FBA328756 FKW328756 FUS328756 GEO328756 GOK328756 GYG328756 HIC328756 HRY328756 IBU328756 ILQ328756 IVM328756 JFI328756 JPE328756 JZA328756 KIW328756 KSS328756 LCO328756 LMK328756 LWG328756 MGC328756 MPY328756 MZU328756 NJQ328756 NTM328756 ODI328756 ONE328756 OXA328756 PGW328756 PQS328756 QAO328756 QKK328756 QUG328756 REC328756 RNY328756 RXU328756 SHQ328756 SRM328756 TBI328756 TLE328756 TVA328756 UEW328756 UOS328756 UYO328756 VIK328756 VSG328756 WCC328756 WLY328756 WVU328756 M394292 JI394292 TE394292 ADA394292 AMW394292 AWS394292 BGO394292 BQK394292 CAG394292 CKC394292 CTY394292 DDU394292 DNQ394292 DXM394292 EHI394292 ERE394292 FBA394292 FKW394292 FUS394292 GEO394292 GOK394292 GYG394292 HIC394292 HRY394292 IBU394292 ILQ394292 IVM394292 JFI394292 JPE394292 JZA394292 KIW394292 KSS394292 LCO394292 LMK394292 LWG394292 MGC394292 MPY394292 MZU394292 NJQ394292 NTM394292 ODI394292 ONE394292 OXA394292 PGW394292 PQS394292 QAO394292 QKK394292 QUG394292 REC394292 RNY394292 RXU394292 SHQ394292 SRM394292 TBI394292 TLE394292 TVA394292 UEW394292 UOS394292 UYO394292 VIK394292 VSG394292 WCC394292 WLY394292 WVU394292 M459828 JI459828 TE459828 ADA459828 AMW459828 AWS459828 BGO459828 BQK459828 CAG459828 CKC459828 CTY459828 DDU459828 DNQ459828 DXM459828 EHI459828 ERE459828 FBA459828 FKW459828 FUS459828 GEO459828 GOK459828 GYG459828 HIC459828 HRY459828 IBU459828 ILQ459828 IVM459828 JFI459828 JPE459828 JZA459828 KIW459828 KSS459828 LCO459828 LMK459828 LWG459828 MGC459828 MPY459828 MZU459828 NJQ459828 NTM459828 ODI459828 ONE459828 OXA459828 PGW459828 PQS459828 QAO459828 QKK459828 QUG459828 REC459828 RNY459828 RXU459828 SHQ459828 SRM459828 TBI459828 TLE459828 TVA459828 UEW459828 UOS459828 UYO459828 VIK459828 VSG459828 WCC459828 WLY459828 WVU459828 M525364 JI525364 TE525364 ADA525364 AMW525364 AWS525364 BGO525364 BQK525364 CAG525364 CKC525364 CTY525364 DDU525364 DNQ525364 DXM525364 EHI525364 ERE525364 FBA525364 FKW525364 FUS525364 GEO525364 GOK525364 GYG525364 HIC525364 HRY525364 IBU525364 ILQ525364 IVM525364 JFI525364 JPE525364 JZA525364 KIW525364 KSS525364 LCO525364 LMK525364 LWG525364 MGC525364 MPY525364 MZU525364 NJQ525364 NTM525364 ODI525364 ONE525364 OXA525364 PGW525364 PQS525364 QAO525364 QKK525364 QUG525364 REC525364 RNY525364 RXU525364 SHQ525364 SRM525364 TBI525364 TLE525364 TVA525364 UEW525364 UOS525364 UYO525364 VIK525364 VSG525364 WCC525364 WLY525364 WVU525364 M590900 JI590900 TE590900 ADA590900 AMW590900 AWS590900 BGO590900 BQK590900 CAG590900 CKC590900 CTY590900 DDU590900 DNQ590900 DXM590900 EHI590900 ERE590900 FBA590900 FKW590900 FUS590900 GEO590900 GOK590900 GYG590900 HIC590900 HRY590900 IBU590900 ILQ590900 IVM590900 JFI590900 JPE590900 JZA590900 KIW590900 KSS590900 LCO590900 LMK590900 LWG590900 MGC590900 MPY590900 MZU590900 NJQ590900 NTM590900 ODI590900 ONE590900 OXA590900 PGW590900 PQS590900 QAO590900 QKK590900 QUG590900 REC590900 RNY590900 RXU590900 SHQ590900 SRM590900 TBI590900 TLE590900 TVA590900 UEW590900 UOS590900 UYO590900 VIK590900 VSG590900 WCC590900 WLY590900 WVU590900 M656436 JI656436 TE656436 ADA656436 AMW656436 AWS656436 BGO656436 BQK656436 CAG656436 CKC656436 CTY656436 DDU656436 DNQ656436 DXM656436 EHI656436 ERE656436 FBA656436 FKW656436 FUS656436 GEO656436 GOK656436 GYG656436 HIC656436 HRY656436 IBU656436 ILQ656436 IVM656436 JFI656436 JPE656436 JZA656436 KIW656436 KSS656436 LCO656436 LMK656436 LWG656436 MGC656436 MPY656436 MZU656436 NJQ656436 NTM656436 ODI656436 ONE656436 OXA656436 PGW656436 PQS656436 QAO656436 QKK656436 QUG656436 REC656436 RNY656436 RXU656436 SHQ656436 SRM656436 TBI656436 TLE656436 TVA656436 UEW656436 UOS656436 UYO656436 VIK656436 VSG656436 WCC656436 WLY656436 WVU656436 M721972 JI721972 TE721972 ADA721972 AMW721972 AWS721972 BGO721972 BQK721972 CAG721972 CKC721972 CTY721972 DDU721972 DNQ721972 DXM721972 EHI721972 ERE721972 FBA721972 FKW721972 FUS721972 GEO721972 GOK721972 GYG721972 HIC721972 HRY721972 IBU721972 ILQ721972 IVM721972 JFI721972 JPE721972 JZA721972 KIW721972 KSS721972 LCO721972 LMK721972 LWG721972 MGC721972 MPY721972 MZU721972 NJQ721972 NTM721972 ODI721972 ONE721972 OXA721972 PGW721972 PQS721972 QAO721972 QKK721972 QUG721972 REC721972 RNY721972 RXU721972 SHQ721972 SRM721972 TBI721972 TLE721972 TVA721972 UEW721972 UOS721972 UYO721972 VIK721972 VSG721972 WCC721972 WLY721972 WVU721972 M787508 JI787508 TE787508 ADA787508 AMW787508 AWS787508 BGO787508 BQK787508 CAG787508 CKC787508 CTY787508 DDU787508 DNQ787508 DXM787508 EHI787508 ERE787508 FBA787508 FKW787508 FUS787508 GEO787508 GOK787508 GYG787508 HIC787508 HRY787508 IBU787508 ILQ787508 IVM787508 JFI787508 JPE787508 JZA787508 KIW787508 KSS787508 LCO787508 LMK787508 LWG787508 MGC787508 MPY787508 MZU787508 NJQ787508 NTM787508 ODI787508 ONE787508 OXA787508 PGW787508 PQS787508 QAO787508 QKK787508 QUG787508 REC787508 RNY787508 RXU787508 SHQ787508 SRM787508 TBI787508 TLE787508 TVA787508 UEW787508 UOS787508 UYO787508 VIK787508 VSG787508 WCC787508 WLY787508 WVU787508 M853044 JI853044 TE853044 ADA853044 AMW853044 AWS853044 BGO853044 BQK853044 CAG853044 CKC853044 CTY853044 DDU853044 DNQ853044 DXM853044 EHI853044 ERE853044 FBA853044 FKW853044 FUS853044 GEO853044 GOK853044 GYG853044 HIC853044 HRY853044 IBU853044 ILQ853044 IVM853044 JFI853044 JPE853044 JZA853044 KIW853044 KSS853044 LCO853044 LMK853044 LWG853044 MGC853044 MPY853044 MZU853044 NJQ853044 NTM853044 ODI853044 ONE853044 OXA853044 PGW853044 PQS853044 QAO853044 QKK853044 QUG853044 REC853044 RNY853044 RXU853044 SHQ853044 SRM853044 TBI853044 TLE853044 TVA853044 UEW853044 UOS853044 UYO853044 VIK853044 VSG853044 WCC853044 WLY853044 WVU853044 M918580 JI918580 TE918580 ADA918580 AMW918580 AWS918580 BGO918580 BQK918580 CAG918580 CKC918580 CTY918580 DDU918580 DNQ918580 DXM918580 EHI918580 ERE918580 FBA918580 FKW918580 FUS918580 GEO918580 GOK918580 GYG918580 HIC918580 HRY918580 IBU918580 ILQ918580 IVM918580 JFI918580 JPE918580 JZA918580 KIW918580 KSS918580 LCO918580 LMK918580 LWG918580 MGC918580 MPY918580 MZU918580 NJQ918580 NTM918580 ODI918580 ONE918580 OXA918580 PGW918580 PQS918580 QAO918580 QKK918580 QUG918580 REC918580 RNY918580 RXU918580 SHQ918580 SRM918580 TBI918580 TLE918580 TVA918580 UEW918580 UOS918580 UYO918580 VIK918580 VSG918580 WCC918580 WLY918580 WVU918580 M984116 JI984116 TE984116 ADA984116 AMW984116 AWS984116 BGO984116 BQK984116 CAG984116 CKC984116 CTY984116 DDU984116 DNQ984116 DXM984116 EHI984116 ERE984116 FBA984116 FKW984116 FUS984116 GEO984116 GOK984116 GYG984116 HIC984116 HRY984116 IBU984116 ILQ984116 IVM984116 JFI984116 JPE984116 JZA984116 KIW984116 KSS984116 LCO984116 LMK984116 LWG984116 MGC984116 MPY984116 MZU984116 NJQ984116 NTM984116 ODI984116 ONE984116 OXA984116 PGW984116 PQS984116 QAO984116 QKK984116 QUG984116 REC984116 RNY984116 RXU984116 SHQ984116 SRM984116 TBI984116 TLE984116 TVA984116 UEW984116 UOS984116 UYO984116 VIK984116 VSG984116 WCC984116 WLY984116 WVU984116 M942 JI942 TE942 ADA942 AMW942 AWS942 BGO942 BQK942 CAG942 CKC942 CTY942 DDU942 DNQ942 DXM942 EHI942 ERE942 FBA942 FKW942 FUS942 GEO942 GOK942 GYG942 HIC942 HRY942 IBU942 ILQ942 IVM942 JFI942 JPE942 JZA942 KIW942 KSS942 LCO942 LMK942 LWG942 MGC942 MPY942 MZU942 NJQ942 NTM942 ODI942 ONE942 OXA942 PGW942 PQS942 QAO942 QKK942 QUG942 REC942 RNY942 RXU942 SHQ942 SRM942 TBI942 TLE942 TVA942 UEW942 UOS942 UYO942 VIK942 VSG942 WCC942 WLY942 WVU942 M66478 JI66478 TE66478 ADA66478 AMW66478 AWS66478 BGO66478 BQK66478 CAG66478 CKC66478 CTY66478 DDU66478 DNQ66478 DXM66478 EHI66478 ERE66478 FBA66478 FKW66478 FUS66478 GEO66478 GOK66478 GYG66478 HIC66478 HRY66478 IBU66478 ILQ66478 IVM66478 JFI66478 JPE66478 JZA66478 KIW66478 KSS66478 LCO66478 LMK66478 LWG66478 MGC66478 MPY66478 MZU66478 NJQ66478 NTM66478 ODI66478 ONE66478 OXA66478 PGW66478 PQS66478 QAO66478 QKK66478 QUG66478 REC66478 RNY66478 RXU66478 SHQ66478 SRM66478 TBI66478 TLE66478 TVA66478 UEW66478 UOS66478 UYO66478 VIK66478 VSG66478 WCC66478 WLY66478 WVU66478 M132014 JI132014 TE132014 ADA132014 AMW132014 AWS132014 BGO132014 BQK132014 CAG132014 CKC132014 CTY132014 DDU132014 DNQ132014 DXM132014 EHI132014 ERE132014 FBA132014 FKW132014 FUS132014 GEO132014 GOK132014 GYG132014 HIC132014 HRY132014 IBU132014 ILQ132014 IVM132014 JFI132014 JPE132014 JZA132014 KIW132014 KSS132014 LCO132014 LMK132014 LWG132014 MGC132014 MPY132014 MZU132014 NJQ132014 NTM132014 ODI132014 ONE132014 OXA132014 PGW132014 PQS132014 QAO132014 QKK132014 QUG132014 REC132014 RNY132014 RXU132014 SHQ132014 SRM132014 TBI132014 TLE132014 TVA132014 UEW132014 UOS132014 UYO132014 VIK132014 VSG132014 WCC132014 WLY132014 WVU132014 M197550 JI197550 TE197550 ADA197550 AMW197550 AWS197550 BGO197550 BQK197550 CAG197550 CKC197550 CTY197550 DDU197550 DNQ197550 DXM197550 EHI197550 ERE197550 FBA197550 FKW197550 FUS197550 GEO197550 GOK197550 GYG197550 HIC197550 HRY197550 IBU197550 ILQ197550 IVM197550 JFI197550 JPE197550 JZA197550 KIW197550 KSS197550 LCO197550 LMK197550 LWG197550 MGC197550 MPY197550 MZU197550 NJQ197550 NTM197550 ODI197550 ONE197550 OXA197550 PGW197550 PQS197550 QAO197550 QKK197550 QUG197550 REC197550 RNY197550 RXU197550 SHQ197550 SRM197550 TBI197550 TLE197550 TVA197550 UEW197550 UOS197550 UYO197550 VIK197550 VSG197550 WCC197550 WLY197550 WVU197550 M263086 JI263086 TE263086 ADA263086 AMW263086 AWS263086 BGO263086 BQK263086 CAG263086 CKC263086 CTY263086 DDU263086 DNQ263086 DXM263086 EHI263086 ERE263086 FBA263086 FKW263086 FUS263086 GEO263086 GOK263086 GYG263086 HIC263086 HRY263086 IBU263086 ILQ263086 IVM263086 JFI263086 JPE263086 JZA263086 KIW263086 KSS263086 LCO263086 LMK263086 LWG263086 MGC263086 MPY263086 MZU263086 NJQ263086 NTM263086 ODI263086 ONE263086 OXA263086 PGW263086 PQS263086 QAO263086 QKK263086 QUG263086 REC263086 RNY263086 RXU263086 SHQ263086 SRM263086 TBI263086 TLE263086 TVA263086 UEW263086 UOS263086 UYO263086 VIK263086 VSG263086 WCC263086 WLY263086 WVU263086 M328622 JI328622 TE328622 ADA328622 AMW328622 AWS328622 BGO328622 BQK328622 CAG328622 CKC328622 CTY328622 DDU328622 DNQ328622 DXM328622 EHI328622 ERE328622 FBA328622 FKW328622 FUS328622 GEO328622 GOK328622 GYG328622 HIC328622 HRY328622 IBU328622 ILQ328622 IVM328622 JFI328622 JPE328622 JZA328622 KIW328622 KSS328622 LCO328622 LMK328622 LWG328622 MGC328622 MPY328622 MZU328622 NJQ328622 NTM328622 ODI328622 ONE328622 OXA328622 PGW328622 PQS328622 QAO328622 QKK328622 QUG328622 REC328622 RNY328622 RXU328622 SHQ328622 SRM328622 TBI328622 TLE328622 TVA328622 UEW328622 UOS328622 UYO328622 VIK328622 VSG328622 WCC328622 WLY328622 WVU328622 M394158 JI394158 TE394158 ADA394158 AMW394158 AWS394158 BGO394158 BQK394158 CAG394158 CKC394158 CTY394158 DDU394158 DNQ394158 DXM394158 EHI394158 ERE394158 FBA394158 FKW394158 FUS394158 GEO394158 GOK394158 GYG394158 HIC394158 HRY394158 IBU394158 ILQ394158 IVM394158 JFI394158 JPE394158 JZA394158 KIW394158 KSS394158 LCO394158 LMK394158 LWG394158 MGC394158 MPY394158 MZU394158 NJQ394158 NTM394158 ODI394158 ONE394158 OXA394158 PGW394158 PQS394158 QAO394158 QKK394158 QUG394158 REC394158 RNY394158 RXU394158 SHQ394158 SRM394158 TBI394158 TLE394158 TVA394158 UEW394158 UOS394158 UYO394158 VIK394158 VSG394158 WCC394158 WLY394158 WVU394158 M459694 JI459694 TE459694 ADA459694 AMW459694 AWS459694 BGO459694 BQK459694 CAG459694 CKC459694 CTY459694 DDU459694 DNQ459694 DXM459694 EHI459694 ERE459694 FBA459694 FKW459694 FUS459694 GEO459694 GOK459694 GYG459694 HIC459694 HRY459694 IBU459694 ILQ459694 IVM459694 JFI459694 JPE459694 JZA459694 KIW459694 KSS459694 LCO459694 LMK459694 LWG459694 MGC459694 MPY459694 MZU459694 NJQ459694 NTM459694 ODI459694 ONE459694 OXA459694 PGW459694 PQS459694 QAO459694 QKK459694 QUG459694 REC459694 RNY459694 RXU459694 SHQ459694 SRM459694 TBI459694 TLE459694 TVA459694 UEW459694 UOS459694 UYO459694 VIK459694 VSG459694 WCC459694 WLY459694 WVU459694 M525230 JI525230 TE525230 ADA525230 AMW525230 AWS525230 BGO525230 BQK525230 CAG525230 CKC525230 CTY525230 DDU525230 DNQ525230 DXM525230 EHI525230 ERE525230 FBA525230 FKW525230 FUS525230 GEO525230 GOK525230 GYG525230 HIC525230 HRY525230 IBU525230 ILQ525230 IVM525230 JFI525230 JPE525230 JZA525230 KIW525230 KSS525230 LCO525230 LMK525230 LWG525230 MGC525230 MPY525230 MZU525230 NJQ525230 NTM525230 ODI525230 ONE525230 OXA525230 PGW525230 PQS525230 QAO525230 QKK525230 QUG525230 REC525230 RNY525230 RXU525230 SHQ525230 SRM525230 TBI525230 TLE525230 TVA525230 UEW525230 UOS525230 UYO525230 VIK525230 VSG525230 WCC525230 WLY525230 WVU525230 M590766 JI590766 TE590766 ADA590766 AMW590766 AWS590766 BGO590766 BQK590766 CAG590766 CKC590766 CTY590766 DDU590766 DNQ590766 DXM590766 EHI590766 ERE590766 FBA590766 FKW590766 FUS590766 GEO590766 GOK590766 GYG590766 HIC590766 HRY590766 IBU590766 ILQ590766 IVM590766 JFI590766 JPE590766 JZA590766 KIW590766 KSS590766 LCO590766 LMK590766 LWG590766 MGC590766 MPY590766 MZU590766 NJQ590766 NTM590766 ODI590766 ONE590766 OXA590766 PGW590766 PQS590766 QAO590766 QKK590766 QUG590766 REC590766 RNY590766 RXU590766 SHQ590766 SRM590766 TBI590766 TLE590766 TVA590766 UEW590766 UOS590766 UYO590766 VIK590766 VSG590766 WCC590766 WLY590766 WVU590766 M656302 JI656302 TE656302 ADA656302 AMW656302 AWS656302 BGO656302 BQK656302 CAG656302 CKC656302 CTY656302 DDU656302 DNQ656302 DXM656302 EHI656302 ERE656302 FBA656302 FKW656302 FUS656302 GEO656302 GOK656302 GYG656302 HIC656302 HRY656302 IBU656302 ILQ656302 IVM656302 JFI656302 JPE656302 JZA656302 KIW656302 KSS656302 LCO656302 LMK656302 LWG656302 MGC656302 MPY656302 MZU656302 NJQ656302 NTM656302 ODI656302 ONE656302 OXA656302 PGW656302 PQS656302 QAO656302 QKK656302 QUG656302 REC656302 RNY656302 RXU656302 SHQ656302 SRM656302 TBI656302 TLE656302 TVA656302 UEW656302 UOS656302 UYO656302 VIK656302 VSG656302 WCC656302 WLY656302 WVU656302 M721838 JI721838 TE721838 ADA721838 AMW721838 AWS721838 BGO721838 BQK721838 CAG721838 CKC721838 CTY721838 DDU721838 DNQ721838 DXM721838 EHI721838 ERE721838 FBA721838 FKW721838 FUS721838 GEO721838 GOK721838 GYG721838 HIC721838 HRY721838 IBU721838 ILQ721838 IVM721838 JFI721838 JPE721838 JZA721838 KIW721838 KSS721838 LCO721838 LMK721838 LWG721838 MGC721838 MPY721838 MZU721838 NJQ721838 NTM721838 ODI721838 ONE721838 OXA721838 PGW721838 PQS721838 QAO721838 QKK721838 QUG721838 REC721838 RNY721838 RXU721838 SHQ721838 SRM721838 TBI721838 TLE721838 TVA721838 UEW721838 UOS721838 UYO721838 VIK721838 VSG721838 WCC721838 WLY721838 WVU721838 M787374 JI787374 TE787374 ADA787374 AMW787374 AWS787374 BGO787374 BQK787374 CAG787374 CKC787374 CTY787374 DDU787374 DNQ787374 DXM787374 EHI787374 ERE787374 FBA787374 FKW787374 FUS787374 GEO787374 GOK787374 GYG787374 HIC787374 HRY787374 IBU787374 ILQ787374 IVM787374 JFI787374 JPE787374 JZA787374 KIW787374 KSS787374 LCO787374 LMK787374 LWG787374 MGC787374 MPY787374 MZU787374 NJQ787374 NTM787374 ODI787374 ONE787374 OXA787374 PGW787374 PQS787374 QAO787374 QKK787374 QUG787374 REC787374 RNY787374 RXU787374 SHQ787374 SRM787374 TBI787374 TLE787374 TVA787374 UEW787374 UOS787374 UYO787374 VIK787374 VSG787374 WCC787374 WLY787374 WVU787374 M852910 JI852910 TE852910 ADA852910 AMW852910 AWS852910 BGO852910 BQK852910 CAG852910 CKC852910 CTY852910 DDU852910 DNQ852910 DXM852910 EHI852910 ERE852910 FBA852910 FKW852910 FUS852910 GEO852910 GOK852910 GYG852910 HIC852910 HRY852910 IBU852910 ILQ852910 IVM852910 JFI852910 JPE852910 JZA852910 KIW852910 KSS852910 LCO852910 LMK852910 LWG852910 MGC852910 MPY852910 MZU852910 NJQ852910 NTM852910 ODI852910 ONE852910 OXA852910 PGW852910 PQS852910 QAO852910 QKK852910 QUG852910 REC852910 RNY852910 RXU852910 SHQ852910 SRM852910 TBI852910 TLE852910 TVA852910 UEW852910 UOS852910 UYO852910 VIK852910 VSG852910 WCC852910 WLY852910 WVU852910 M918446 JI918446 TE918446 ADA918446 AMW918446 AWS918446 BGO918446 BQK918446 CAG918446 CKC918446 CTY918446 DDU918446 DNQ918446 DXM918446 EHI918446 ERE918446 FBA918446 FKW918446 FUS918446 GEO918446 GOK918446 GYG918446 HIC918446 HRY918446 IBU918446 ILQ918446 IVM918446 JFI918446 JPE918446 JZA918446 KIW918446 KSS918446 LCO918446 LMK918446 LWG918446 MGC918446 MPY918446 MZU918446 NJQ918446 NTM918446 ODI918446 ONE918446 OXA918446 PGW918446 PQS918446 QAO918446 QKK918446 QUG918446 REC918446 RNY918446 RXU918446 SHQ918446 SRM918446 TBI918446 TLE918446 TVA918446 UEW918446 UOS918446 UYO918446 VIK918446 VSG918446 WCC918446 WLY918446 WVU918446 M983982 JI983982 TE983982 ADA983982 AMW983982 AWS983982 BGO983982 BQK983982 CAG983982 CKC983982 CTY983982 DDU983982 DNQ983982 DXM983982 EHI983982 ERE983982 FBA983982 FKW983982 FUS983982 GEO983982 GOK983982 GYG983982 HIC983982 HRY983982 IBU983982 ILQ983982 IVM983982 JFI983982 JPE983982 JZA983982 KIW983982 KSS983982 LCO983982 LMK983982 LWG983982 MGC983982 MPY983982 MZU983982 NJQ983982 NTM983982 ODI983982 ONE983982 OXA983982 PGW983982 PQS983982 QAO983982 QKK983982 QUG983982 REC983982 RNY983982 RXU983982 SHQ983982 SRM983982 TBI983982 TLE983982 TVA983982 UEW983982 UOS983982 UYO983982 VIK983982 VSG983982 WCC983982 WLY983982 WVU983982" xr:uid="{00000000-0002-0000-0A00-000012000000}">
      <formula1>X897:Z897</formula1>
    </dataValidation>
    <dataValidation type="list" allowBlank="1" showInputMessage="1" showErrorMessage="1" sqref="M1122 JI1122 TE1122 ADA1122 AMW1122 AWS1122 BGO1122 BQK1122 CAG1122 CKC1122 CTY1122 DDU1122 DNQ1122 DXM1122 EHI1122 ERE1122 FBA1122 FKW1122 FUS1122 GEO1122 GOK1122 GYG1122 HIC1122 HRY1122 IBU1122 ILQ1122 IVM1122 JFI1122 JPE1122 JZA1122 KIW1122 KSS1122 LCO1122 LMK1122 LWG1122 MGC1122 MPY1122 MZU1122 NJQ1122 NTM1122 ODI1122 ONE1122 OXA1122 PGW1122 PQS1122 QAO1122 QKK1122 QUG1122 REC1122 RNY1122 RXU1122 SHQ1122 SRM1122 TBI1122 TLE1122 TVA1122 UEW1122 UOS1122 UYO1122 VIK1122 VSG1122 WCC1122 WLY1122 WVU1122 M66658 JI66658 TE66658 ADA66658 AMW66658 AWS66658 BGO66658 BQK66658 CAG66658 CKC66658 CTY66658 DDU66658 DNQ66658 DXM66658 EHI66658 ERE66658 FBA66658 FKW66658 FUS66658 GEO66658 GOK66658 GYG66658 HIC66658 HRY66658 IBU66658 ILQ66658 IVM66658 JFI66658 JPE66658 JZA66658 KIW66658 KSS66658 LCO66658 LMK66658 LWG66658 MGC66658 MPY66658 MZU66658 NJQ66658 NTM66658 ODI66658 ONE66658 OXA66658 PGW66658 PQS66658 QAO66658 QKK66658 QUG66658 REC66658 RNY66658 RXU66658 SHQ66658 SRM66658 TBI66658 TLE66658 TVA66658 UEW66658 UOS66658 UYO66658 VIK66658 VSG66658 WCC66658 WLY66658 WVU66658 M132194 JI132194 TE132194 ADA132194 AMW132194 AWS132194 BGO132194 BQK132194 CAG132194 CKC132194 CTY132194 DDU132194 DNQ132194 DXM132194 EHI132194 ERE132194 FBA132194 FKW132194 FUS132194 GEO132194 GOK132194 GYG132194 HIC132194 HRY132194 IBU132194 ILQ132194 IVM132194 JFI132194 JPE132194 JZA132194 KIW132194 KSS132194 LCO132194 LMK132194 LWG132194 MGC132194 MPY132194 MZU132194 NJQ132194 NTM132194 ODI132194 ONE132194 OXA132194 PGW132194 PQS132194 QAO132194 QKK132194 QUG132194 REC132194 RNY132194 RXU132194 SHQ132194 SRM132194 TBI132194 TLE132194 TVA132194 UEW132194 UOS132194 UYO132194 VIK132194 VSG132194 WCC132194 WLY132194 WVU132194 M197730 JI197730 TE197730 ADA197730 AMW197730 AWS197730 BGO197730 BQK197730 CAG197730 CKC197730 CTY197730 DDU197730 DNQ197730 DXM197730 EHI197730 ERE197730 FBA197730 FKW197730 FUS197730 GEO197730 GOK197730 GYG197730 HIC197730 HRY197730 IBU197730 ILQ197730 IVM197730 JFI197730 JPE197730 JZA197730 KIW197730 KSS197730 LCO197730 LMK197730 LWG197730 MGC197730 MPY197730 MZU197730 NJQ197730 NTM197730 ODI197730 ONE197730 OXA197730 PGW197730 PQS197730 QAO197730 QKK197730 QUG197730 REC197730 RNY197730 RXU197730 SHQ197730 SRM197730 TBI197730 TLE197730 TVA197730 UEW197730 UOS197730 UYO197730 VIK197730 VSG197730 WCC197730 WLY197730 WVU197730 M263266 JI263266 TE263266 ADA263266 AMW263266 AWS263266 BGO263266 BQK263266 CAG263266 CKC263266 CTY263266 DDU263266 DNQ263266 DXM263266 EHI263266 ERE263266 FBA263266 FKW263266 FUS263266 GEO263266 GOK263266 GYG263266 HIC263266 HRY263266 IBU263266 ILQ263266 IVM263266 JFI263266 JPE263266 JZA263266 KIW263266 KSS263266 LCO263266 LMK263266 LWG263266 MGC263266 MPY263266 MZU263266 NJQ263266 NTM263266 ODI263266 ONE263266 OXA263266 PGW263266 PQS263266 QAO263266 QKK263266 QUG263266 REC263266 RNY263266 RXU263266 SHQ263266 SRM263266 TBI263266 TLE263266 TVA263266 UEW263266 UOS263266 UYO263266 VIK263266 VSG263266 WCC263266 WLY263266 WVU263266 M328802 JI328802 TE328802 ADA328802 AMW328802 AWS328802 BGO328802 BQK328802 CAG328802 CKC328802 CTY328802 DDU328802 DNQ328802 DXM328802 EHI328802 ERE328802 FBA328802 FKW328802 FUS328802 GEO328802 GOK328802 GYG328802 HIC328802 HRY328802 IBU328802 ILQ328802 IVM328802 JFI328802 JPE328802 JZA328802 KIW328802 KSS328802 LCO328802 LMK328802 LWG328802 MGC328802 MPY328802 MZU328802 NJQ328802 NTM328802 ODI328802 ONE328802 OXA328802 PGW328802 PQS328802 QAO328802 QKK328802 QUG328802 REC328802 RNY328802 RXU328802 SHQ328802 SRM328802 TBI328802 TLE328802 TVA328802 UEW328802 UOS328802 UYO328802 VIK328802 VSG328802 WCC328802 WLY328802 WVU328802 M394338 JI394338 TE394338 ADA394338 AMW394338 AWS394338 BGO394338 BQK394338 CAG394338 CKC394338 CTY394338 DDU394338 DNQ394338 DXM394338 EHI394338 ERE394338 FBA394338 FKW394338 FUS394338 GEO394338 GOK394338 GYG394338 HIC394338 HRY394338 IBU394338 ILQ394338 IVM394338 JFI394338 JPE394338 JZA394338 KIW394338 KSS394338 LCO394338 LMK394338 LWG394338 MGC394338 MPY394338 MZU394338 NJQ394338 NTM394338 ODI394338 ONE394338 OXA394338 PGW394338 PQS394338 QAO394338 QKK394338 QUG394338 REC394338 RNY394338 RXU394338 SHQ394338 SRM394338 TBI394338 TLE394338 TVA394338 UEW394338 UOS394338 UYO394338 VIK394338 VSG394338 WCC394338 WLY394338 WVU394338 M459874 JI459874 TE459874 ADA459874 AMW459874 AWS459874 BGO459874 BQK459874 CAG459874 CKC459874 CTY459874 DDU459874 DNQ459874 DXM459874 EHI459874 ERE459874 FBA459874 FKW459874 FUS459874 GEO459874 GOK459874 GYG459874 HIC459874 HRY459874 IBU459874 ILQ459874 IVM459874 JFI459874 JPE459874 JZA459874 KIW459874 KSS459874 LCO459874 LMK459874 LWG459874 MGC459874 MPY459874 MZU459874 NJQ459874 NTM459874 ODI459874 ONE459874 OXA459874 PGW459874 PQS459874 QAO459874 QKK459874 QUG459874 REC459874 RNY459874 RXU459874 SHQ459874 SRM459874 TBI459874 TLE459874 TVA459874 UEW459874 UOS459874 UYO459874 VIK459874 VSG459874 WCC459874 WLY459874 WVU459874 M525410 JI525410 TE525410 ADA525410 AMW525410 AWS525410 BGO525410 BQK525410 CAG525410 CKC525410 CTY525410 DDU525410 DNQ525410 DXM525410 EHI525410 ERE525410 FBA525410 FKW525410 FUS525410 GEO525410 GOK525410 GYG525410 HIC525410 HRY525410 IBU525410 ILQ525410 IVM525410 JFI525410 JPE525410 JZA525410 KIW525410 KSS525410 LCO525410 LMK525410 LWG525410 MGC525410 MPY525410 MZU525410 NJQ525410 NTM525410 ODI525410 ONE525410 OXA525410 PGW525410 PQS525410 QAO525410 QKK525410 QUG525410 REC525410 RNY525410 RXU525410 SHQ525410 SRM525410 TBI525410 TLE525410 TVA525410 UEW525410 UOS525410 UYO525410 VIK525410 VSG525410 WCC525410 WLY525410 WVU525410 M590946 JI590946 TE590946 ADA590946 AMW590946 AWS590946 BGO590946 BQK590946 CAG590946 CKC590946 CTY590946 DDU590946 DNQ590946 DXM590946 EHI590946 ERE590946 FBA590946 FKW590946 FUS590946 GEO590946 GOK590946 GYG590946 HIC590946 HRY590946 IBU590946 ILQ590946 IVM590946 JFI590946 JPE590946 JZA590946 KIW590946 KSS590946 LCO590946 LMK590946 LWG590946 MGC590946 MPY590946 MZU590946 NJQ590946 NTM590946 ODI590946 ONE590946 OXA590946 PGW590946 PQS590946 QAO590946 QKK590946 QUG590946 REC590946 RNY590946 RXU590946 SHQ590946 SRM590946 TBI590946 TLE590946 TVA590946 UEW590946 UOS590946 UYO590946 VIK590946 VSG590946 WCC590946 WLY590946 WVU590946 M656482 JI656482 TE656482 ADA656482 AMW656482 AWS656482 BGO656482 BQK656482 CAG656482 CKC656482 CTY656482 DDU656482 DNQ656482 DXM656482 EHI656482 ERE656482 FBA656482 FKW656482 FUS656482 GEO656482 GOK656482 GYG656482 HIC656482 HRY656482 IBU656482 ILQ656482 IVM656482 JFI656482 JPE656482 JZA656482 KIW656482 KSS656482 LCO656482 LMK656482 LWG656482 MGC656482 MPY656482 MZU656482 NJQ656482 NTM656482 ODI656482 ONE656482 OXA656482 PGW656482 PQS656482 QAO656482 QKK656482 QUG656482 REC656482 RNY656482 RXU656482 SHQ656482 SRM656482 TBI656482 TLE656482 TVA656482 UEW656482 UOS656482 UYO656482 VIK656482 VSG656482 WCC656482 WLY656482 WVU656482 M722018 JI722018 TE722018 ADA722018 AMW722018 AWS722018 BGO722018 BQK722018 CAG722018 CKC722018 CTY722018 DDU722018 DNQ722018 DXM722018 EHI722018 ERE722018 FBA722018 FKW722018 FUS722018 GEO722018 GOK722018 GYG722018 HIC722018 HRY722018 IBU722018 ILQ722018 IVM722018 JFI722018 JPE722018 JZA722018 KIW722018 KSS722018 LCO722018 LMK722018 LWG722018 MGC722018 MPY722018 MZU722018 NJQ722018 NTM722018 ODI722018 ONE722018 OXA722018 PGW722018 PQS722018 QAO722018 QKK722018 QUG722018 REC722018 RNY722018 RXU722018 SHQ722018 SRM722018 TBI722018 TLE722018 TVA722018 UEW722018 UOS722018 UYO722018 VIK722018 VSG722018 WCC722018 WLY722018 WVU722018 M787554 JI787554 TE787554 ADA787554 AMW787554 AWS787554 BGO787554 BQK787554 CAG787554 CKC787554 CTY787554 DDU787554 DNQ787554 DXM787554 EHI787554 ERE787554 FBA787554 FKW787554 FUS787554 GEO787554 GOK787554 GYG787554 HIC787554 HRY787554 IBU787554 ILQ787554 IVM787554 JFI787554 JPE787554 JZA787554 KIW787554 KSS787554 LCO787554 LMK787554 LWG787554 MGC787554 MPY787554 MZU787554 NJQ787554 NTM787554 ODI787554 ONE787554 OXA787554 PGW787554 PQS787554 QAO787554 QKK787554 QUG787554 REC787554 RNY787554 RXU787554 SHQ787554 SRM787554 TBI787554 TLE787554 TVA787554 UEW787554 UOS787554 UYO787554 VIK787554 VSG787554 WCC787554 WLY787554 WVU787554 M853090 JI853090 TE853090 ADA853090 AMW853090 AWS853090 BGO853090 BQK853090 CAG853090 CKC853090 CTY853090 DDU853090 DNQ853090 DXM853090 EHI853090 ERE853090 FBA853090 FKW853090 FUS853090 GEO853090 GOK853090 GYG853090 HIC853090 HRY853090 IBU853090 ILQ853090 IVM853090 JFI853090 JPE853090 JZA853090 KIW853090 KSS853090 LCO853090 LMK853090 LWG853090 MGC853090 MPY853090 MZU853090 NJQ853090 NTM853090 ODI853090 ONE853090 OXA853090 PGW853090 PQS853090 QAO853090 QKK853090 QUG853090 REC853090 RNY853090 RXU853090 SHQ853090 SRM853090 TBI853090 TLE853090 TVA853090 UEW853090 UOS853090 UYO853090 VIK853090 VSG853090 WCC853090 WLY853090 WVU853090 M918626 JI918626 TE918626 ADA918626 AMW918626 AWS918626 BGO918626 BQK918626 CAG918626 CKC918626 CTY918626 DDU918626 DNQ918626 DXM918626 EHI918626 ERE918626 FBA918626 FKW918626 FUS918626 GEO918626 GOK918626 GYG918626 HIC918626 HRY918626 IBU918626 ILQ918626 IVM918626 JFI918626 JPE918626 JZA918626 KIW918626 KSS918626 LCO918626 LMK918626 LWG918626 MGC918626 MPY918626 MZU918626 NJQ918626 NTM918626 ODI918626 ONE918626 OXA918626 PGW918626 PQS918626 QAO918626 QKK918626 QUG918626 REC918626 RNY918626 RXU918626 SHQ918626 SRM918626 TBI918626 TLE918626 TVA918626 UEW918626 UOS918626 UYO918626 VIK918626 VSG918626 WCC918626 WLY918626 WVU918626 M984162 JI984162 TE984162 ADA984162 AMW984162 AWS984162 BGO984162 BQK984162 CAG984162 CKC984162 CTY984162 DDU984162 DNQ984162 DXM984162 EHI984162 ERE984162 FBA984162 FKW984162 FUS984162 GEO984162 GOK984162 GYG984162 HIC984162 HRY984162 IBU984162 ILQ984162 IVM984162 JFI984162 JPE984162 JZA984162 KIW984162 KSS984162 LCO984162 LMK984162 LWG984162 MGC984162 MPY984162 MZU984162 NJQ984162 NTM984162 ODI984162 ONE984162 OXA984162 PGW984162 PQS984162 QAO984162 QKK984162 QUG984162 REC984162 RNY984162 RXU984162 SHQ984162 SRM984162 TBI984162 TLE984162 TVA984162 UEW984162 UOS984162 UYO984162 VIK984162 VSG984162 WCC984162 WLY984162 WVU984162 M1212 JI1212 TE1212 ADA1212 AMW1212 AWS1212 BGO1212 BQK1212 CAG1212 CKC1212 CTY1212 DDU1212 DNQ1212 DXM1212 EHI1212 ERE1212 FBA1212 FKW1212 FUS1212 GEO1212 GOK1212 GYG1212 HIC1212 HRY1212 IBU1212 ILQ1212 IVM1212 JFI1212 JPE1212 JZA1212 KIW1212 KSS1212 LCO1212 LMK1212 LWG1212 MGC1212 MPY1212 MZU1212 NJQ1212 NTM1212 ODI1212 ONE1212 OXA1212 PGW1212 PQS1212 QAO1212 QKK1212 QUG1212 REC1212 RNY1212 RXU1212 SHQ1212 SRM1212 TBI1212 TLE1212 TVA1212 UEW1212 UOS1212 UYO1212 VIK1212 VSG1212 WCC1212 WLY1212 WVU1212 M66748 JI66748 TE66748 ADA66748 AMW66748 AWS66748 BGO66748 BQK66748 CAG66748 CKC66748 CTY66748 DDU66748 DNQ66748 DXM66748 EHI66748 ERE66748 FBA66748 FKW66748 FUS66748 GEO66748 GOK66748 GYG66748 HIC66748 HRY66748 IBU66748 ILQ66748 IVM66748 JFI66748 JPE66748 JZA66748 KIW66748 KSS66748 LCO66748 LMK66748 LWG66748 MGC66748 MPY66748 MZU66748 NJQ66748 NTM66748 ODI66748 ONE66748 OXA66748 PGW66748 PQS66748 QAO66748 QKK66748 QUG66748 REC66748 RNY66748 RXU66748 SHQ66748 SRM66748 TBI66748 TLE66748 TVA66748 UEW66748 UOS66748 UYO66748 VIK66748 VSG66748 WCC66748 WLY66748 WVU66748 M132284 JI132284 TE132284 ADA132284 AMW132284 AWS132284 BGO132284 BQK132284 CAG132284 CKC132284 CTY132284 DDU132284 DNQ132284 DXM132284 EHI132284 ERE132284 FBA132284 FKW132284 FUS132284 GEO132284 GOK132284 GYG132284 HIC132284 HRY132284 IBU132284 ILQ132284 IVM132284 JFI132284 JPE132284 JZA132284 KIW132284 KSS132284 LCO132284 LMK132284 LWG132284 MGC132284 MPY132284 MZU132284 NJQ132284 NTM132284 ODI132284 ONE132284 OXA132284 PGW132284 PQS132284 QAO132284 QKK132284 QUG132284 REC132284 RNY132284 RXU132284 SHQ132284 SRM132284 TBI132284 TLE132284 TVA132284 UEW132284 UOS132284 UYO132284 VIK132284 VSG132284 WCC132284 WLY132284 WVU132284 M197820 JI197820 TE197820 ADA197820 AMW197820 AWS197820 BGO197820 BQK197820 CAG197820 CKC197820 CTY197820 DDU197820 DNQ197820 DXM197820 EHI197820 ERE197820 FBA197820 FKW197820 FUS197820 GEO197820 GOK197820 GYG197820 HIC197820 HRY197820 IBU197820 ILQ197820 IVM197820 JFI197820 JPE197820 JZA197820 KIW197820 KSS197820 LCO197820 LMK197820 LWG197820 MGC197820 MPY197820 MZU197820 NJQ197820 NTM197820 ODI197820 ONE197820 OXA197820 PGW197820 PQS197820 QAO197820 QKK197820 QUG197820 REC197820 RNY197820 RXU197820 SHQ197820 SRM197820 TBI197820 TLE197820 TVA197820 UEW197820 UOS197820 UYO197820 VIK197820 VSG197820 WCC197820 WLY197820 WVU197820 M263356 JI263356 TE263356 ADA263356 AMW263356 AWS263356 BGO263356 BQK263356 CAG263356 CKC263356 CTY263356 DDU263356 DNQ263356 DXM263356 EHI263356 ERE263356 FBA263356 FKW263356 FUS263356 GEO263356 GOK263356 GYG263356 HIC263356 HRY263356 IBU263356 ILQ263356 IVM263356 JFI263356 JPE263356 JZA263356 KIW263356 KSS263356 LCO263356 LMK263356 LWG263356 MGC263356 MPY263356 MZU263356 NJQ263356 NTM263356 ODI263356 ONE263356 OXA263356 PGW263356 PQS263356 QAO263356 QKK263356 QUG263356 REC263356 RNY263356 RXU263356 SHQ263356 SRM263356 TBI263356 TLE263356 TVA263356 UEW263356 UOS263356 UYO263356 VIK263356 VSG263356 WCC263356 WLY263356 WVU263356 M328892 JI328892 TE328892 ADA328892 AMW328892 AWS328892 BGO328892 BQK328892 CAG328892 CKC328892 CTY328892 DDU328892 DNQ328892 DXM328892 EHI328892 ERE328892 FBA328892 FKW328892 FUS328892 GEO328892 GOK328892 GYG328892 HIC328892 HRY328892 IBU328892 ILQ328892 IVM328892 JFI328892 JPE328892 JZA328892 KIW328892 KSS328892 LCO328892 LMK328892 LWG328892 MGC328892 MPY328892 MZU328892 NJQ328892 NTM328892 ODI328892 ONE328892 OXA328892 PGW328892 PQS328892 QAO328892 QKK328892 QUG328892 REC328892 RNY328892 RXU328892 SHQ328892 SRM328892 TBI328892 TLE328892 TVA328892 UEW328892 UOS328892 UYO328892 VIK328892 VSG328892 WCC328892 WLY328892 WVU328892 M394428 JI394428 TE394428 ADA394428 AMW394428 AWS394428 BGO394428 BQK394428 CAG394428 CKC394428 CTY394428 DDU394428 DNQ394428 DXM394428 EHI394428 ERE394428 FBA394428 FKW394428 FUS394428 GEO394428 GOK394428 GYG394428 HIC394428 HRY394428 IBU394428 ILQ394428 IVM394428 JFI394428 JPE394428 JZA394428 KIW394428 KSS394428 LCO394428 LMK394428 LWG394428 MGC394428 MPY394428 MZU394428 NJQ394428 NTM394428 ODI394428 ONE394428 OXA394428 PGW394428 PQS394428 QAO394428 QKK394428 QUG394428 REC394428 RNY394428 RXU394428 SHQ394428 SRM394428 TBI394428 TLE394428 TVA394428 UEW394428 UOS394428 UYO394428 VIK394428 VSG394428 WCC394428 WLY394428 WVU394428 M459964 JI459964 TE459964 ADA459964 AMW459964 AWS459964 BGO459964 BQK459964 CAG459964 CKC459964 CTY459964 DDU459964 DNQ459964 DXM459964 EHI459964 ERE459964 FBA459964 FKW459964 FUS459964 GEO459964 GOK459964 GYG459964 HIC459964 HRY459964 IBU459964 ILQ459964 IVM459964 JFI459964 JPE459964 JZA459964 KIW459964 KSS459964 LCO459964 LMK459964 LWG459964 MGC459964 MPY459964 MZU459964 NJQ459964 NTM459964 ODI459964 ONE459964 OXA459964 PGW459964 PQS459964 QAO459964 QKK459964 QUG459964 REC459964 RNY459964 RXU459964 SHQ459964 SRM459964 TBI459964 TLE459964 TVA459964 UEW459964 UOS459964 UYO459964 VIK459964 VSG459964 WCC459964 WLY459964 WVU459964 M525500 JI525500 TE525500 ADA525500 AMW525500 AWS525500 BGO525500 BQK525500 CAG525500 CKC525500 CTY525500 DDU525500 DNQ525500 DXM525500 EHI525500 ERE525500 FBA525500 FKW525500 FUS525500 GEO525500 GOK525500 GYG525500 HIC525500 HRY525500 IBU525500 ILQ525500 IVM525500 JFI525500 JPE525500 JZA525500 KIW525500 KSS525500 LCO525500 LMK525500 LWG525500 MGC525500 MPY525500 MZU525500 NJQ525500 NTM525500 ODI525500 ONE525500 OXA525500 PGW525500 PQS525500 QAO525500 QKK525500 QUG525500 REC525500 RNY525500 RXU525500 SHQ525500 SRM525500 TBI525500 TLE525500 TVA525500 UEW525500 UOS525500 UYO525500 VIK525500 VSG525500 WCC525500 WLY525500 WVU525500 M591036 JI591036 TE591036 ADA591036 AMW591036 AWS591036 BGO591036 BQK591036 CAG591036 CKC591036 CTY591036 DDU591036 DNQ591036 DXM591036 EHI591036 ERE591036 FBA591036 FKW591036 FUS591036 GEO591036 GOK591036 GYG591036 HIC591036 HRY591036 IBU591036 ILQ591036 IVM591036 JFI591036 JPE591036 JZA591036 KIW591036 KSS591036 LCO591036 LMK591036 LWG591036 MGC591036 MPY591036 MZU591036 NJQ591036 NTM591036 ODI591036 ONE591036 OXA591036 PGW591036 PQS591036 QAO591036 QKK591036 QUG591036 REC591036 RNY591036 RXU591036 SHQ591036 SRM591036 TBI591036 TLE591036 TVA591036 UEW591036 UOS591036 UYO591036 VIK591036 VSG591036 WCC591036 WLY591036 WVU591036 M656572 JI656572 TE656572 ADA656572 AMW656572 AWS656572 BGO656572 BQK656572 CAG656572 CKC656572 CTY656572 DDU656572 DNQ656572 DXM656572 EHI656572 ERE656572 FBA656572 FKW656572 FUS656572 GEO656572 GOK656572 GYG656572 HIC656572 HRY656572 IBU656572 ILQ656572 IVM656572 JFI656572 JPE656572 JZA656572 KIW656572 KSS656572 LCO656572 LMK656572 LWG656572 MGC656572 MPY656572 MZU656572 NJQ656572 NTM656572 ODI656572 ONE656572 OXA656572 PGW656572 PQS656572 QAO656572 QKK656572 QUG656572 REC656572 RNY656572 RXU656572 SHQ656572 SRM656572 TBI656572 TLE656572 TVA656572 UEW656572 UOS656572 UYO656572 VIK656572 VSG656572 WCC656572 WLY656572 WVU656572 M722108 JI722108 TE722108 ADA722108 AMW722108 AWS722108 BGO722108 BQK722108 CAG722108 CKC722108 CTY722108 DDU722108 DNQ722108 DXM722108 EHI722108 ERE722108 FBA722108 FKW722108 FUS722108 GEO722108 GOK722108 GYG722108 HIC722108 HRY722108 IBU722108 ILQ722108 IVM722108 JFI722108 JPE722108 JZA722108 KIW722108 KSS722108 LCO722108 LMK722108 LWG722108 MGC722108 MPY722108 MZU722108 NJQ722108 NTM722108 ODI722108 ONE722108 OXA722108 PGW722108 PQS722108 QAO722108 QKK722108 QUG722108 REC722108 RNY722108 RXU722108 SHQ722108 SRM722108 TBI722108 TLE722108 TVA722108 UEW722108 UOS722108 UYO722108 VIK722108 VSG722108 WCC722108 WLY722108 WVU722108 M787644 JI787644 TE787644 ADA787644 AMW787644 AWS787644 BGO787644 BQK787644 CAG787644 CKC787644 CTY787644 DDU787644 DNQ787644 DXM787644 EHI787644 ERE787644 FBA787644 FKW787644 FUS787644 GEO787644 GOK787644 GYG787644 HIC787644 HRY787644 IBU787644 ILQ787644 IVM787644 JFI787644 JPE787644 JZA787644 KIW787644 KSS787644 LCO787644 LMK787644 LWG787644 MGC787644 MPY787644 MZU787644 NJQ787644 NTM787644 ODI787644 ONE787644 OXA787644 PGW787644 PQS787644 QAO787644 QKK787644 QUG787644 REC787644 RNY787644 RXU787644 SHQ787644 SRM787644 TBI787644 TLE787644 TVA787644 UEW787644 UOS787644 UYO787644 VIK787644 VSG787644 WCC787644 WLY787644 WVU787644 M853180 JI853180 TE853180 ADA853180 AMW853180 AWS853180 BGO853180 BQK853180 CAG853180 CKC853180 CTY853180 DDU853180 DNQ853180 DXM853180 EHI853180 ERE853180 FBA853180 FKW853180 FUS853180 GEO853180 GOK853180 GYG853180 HIC853180 HRY853180 IBU853180 ILQ853180 IVM853180 JFI853180 JPE853180 JZA853180 KIW853180 KSS853180 LCO853180 LMK853180 LWG853180 MGC853180 MPY853180 MZU853180 NJQ853180 NTM853180 ODI853180 ONE853180 OXA853180 PGW853180 PQS853180 QAO853180 QKK853180 QUG853180 REC853180 RNY853180 RXU853180 SHQ853180 SRM853180 TBI853180 TLE853180 TVA853180 UEW853180 UOS853180 UYO853180 VIK853180 VSG853180 WCC853180 WLY853180 WVU853180 M918716 JI918716 TE918716 ADA918716 AMW918716 AWS918716 BGO918716 BQK918716 CAG918716 CKC918716 CTY918716 DDU918716 DNQ918716 DXM918716 EHI918716 ERE918716 FBA918716 FKW918716 FUS918716 GEO918716 GOK918716 GYG918716 HIC918716 HRY918716 IBU918716 ILQ918716 IVM918716 JFI918716 JPE918716 JZA918716 KIW918716 KSS918716 LCO918716 LMK918716 LWG918716 MGC918716 MPY918716 MZU918716 NJQ918716 NTM918716 ODI918716 ONE918716 OXA918716 PGW918716 PQS918716 QAO918716 QKK918716 QUG918716 REC918716 RNY918716 RXU918716 SHQ918716 SRM918716 TBI918716 TLE918716 TVA918716 UEW918716 UOS918716 UYO918716 VIK918716 VSG918716 WCC918716 WLY918716 WVU918716 M984252 JI984252 TE984252 ADA984252 AMW984252 AWS984252 BGO984252 BQK984252 CAG984252 CKC984252 CTY984252 DDU984252 DNQ984252 DXM984252 EHI984252 ERE984252 FBA984252 FKW984252 FUS984252 GEO984252 GOK984252 GYG984252 HIC984252 HRY984252 IBU984252 ILQ984252 IVM984252 JFI984252 JPE984252 JZA984252 KIW984252 KSS984252 LCO984252 LMK984252 LWG984252 MGC984252 MPY984252 MZU984252 NJQ984252 NTM984252 ODI984252 ONE984252 OXA984252 PGW984252 PQS984252 QAO984252 QKK984252 QUG984252 REC984252 RNY984252 RXU984252 SHQ984252 SRM984252 TBI984252 TLE984252 TVA984252 UEW984252 UOS984252 UYO984252 VIK984252 VSG984252 WCC984252 WLY984252 WVU984252 M1167 JI1167 TE1167 ADA1167 AMW1167 AWS1167 BGO1167 BQK1167 CAG1167 CKC1167 CTY1167 DDU1167 DNQ1167 DXM1167 EHI1167 ERE1167 FBA1167 FKW1167 FUS1167 GEO1167 GOK1167 GYG1167 HIC1167 HRY1167 IBU1167 ILQ1167 IVM1167 JFI1167 JPE1167 JZA1167 KIW1167 KSS1167 LCO1167 LMK1167 LWG1167 MGC1167 MPY1167 MZU1167 NJQ1167 NTM1167 ODI1167 ONE1167 OXA1167 PGW1167 PQS1167 QAO1167 QKK1167 QUG1167 REC1167 RNY1167 RXU1167 SHQ1167 SRM1167 TBI1167 TLE1167 TVA1167 UEW1167 UOS1167 UYO1167 VIK1167 VSG1167 WCC1167 WLY1167 WVU1167 M66703 JI66703 TE66703 ADA66703 AMW66703 AWS66703 BGO66703 BQK66703 CAG66703 CKC66703 CTY66703 DDU66703 DNQ66703 DXM66703 EHI66703 ERE66703 FBA66703 FKW66703 FUS66703 GEO66703 GOK66703 GYG66703 HIC66703 HRY66703 IBU66703 ILQ66703 IVM66703 JFI66703 JPE66703 JZA66703 KIW66703 KSS66703 LCO66703 LMK66703 LWG66703 MGC66703 MPY66703 MZU66703 NJQ66703 NTM66703 ODI66703 ONE66703 OXA66703 PGW66703 PQS66703 QAO66703 QKK66703 QUG66703 REC66703 RNY66703 RXU66703 SHQ66703 SRM66703 TBI66703 TLE66703 TVA66703 UEW66703 UOS66703 UYO66703 VIK66703 VSG66703 WCC66703 WLY66703 WVU66703 M132239 JI132239 TE132239 ADA132239 AMW132239 AWS132239 BGO132239 BQK132239 CAG132239 CKC132239 CTY132239 DDU132239 DNQ132239 DXM132239 EHI132239 ERE132239 FBA132239 FKW132239 FUS132239 GEO132239 GOK132239 GYG132239 HIC132239 HRY132239 IBU132239 ILQ132239 IVM132239 JFI132239 JPE132239 JZA132239 KIW132239 KSS132239 LCO132239 LMK132239 LWG132239 MGC132239 MPY132239 MZU132239 NJQ132239 NTM132239 ODI132239 ONE132239 OXA132239 PGW132239 PQS132239 QAO132239 QKK132239 QUG132239 REC132239 RNY132239 RXU132239 SHQ132239 SRM132239 TBI132239 TLE132239 TVA132239 UEW132239 UOS132239 UYO132239 VIK132239 VSG132239 WCC132239 WLY132239 WVU132239 M197775 JI197775 TE197775 ADA197775 AMW197775 AWS197775 BGO197775 BQK197775 CAG197775 CKC197775 CTY197775 DDU197775 DNQ197775 DXM197775 EHI197775 ERE197775 FBA197775 FKW197775 FUS197775 GEO197775 GOK197775 GYG197775 HIC197775 HRY197775 IBU197775 ILQ197775 IVM197775 JFI197775 JPE197775 JZA197775 KIW197775 KSS197775 LCO197775 LMK197775 LWG197775 MGC197775 MPY197775 MZU197775 NJQ197775 NTM197775 ODI197775 ONE197775 OXA197775 PGW197775 PQS197775 QAO197775 QKK197775 QUG197775 REC197775 RNY197775 RXU197775 SHQ197775 SRM197775 TBI197775 TLE197775 TVA197775 UEW197775 UOS197775 UYO197775 VIK197775 VSG197775 WCC197775 WLY197775 WVU197775 M263311 JI263311 TE263311 ADA263311 AMW263311 AWS263311 BGO263311 BQK263311 CAG263311 CKC263311 CTY263311 DDU263311 DNQ263311 DXM263311 EHI263311 ERE263311 FBA263311 FKW263311 FUS263311 GEO263311 GOK263311 GYG263311 HIC263311 HRY263311 IBU263311 ILQ263311 IVM263311 JFI263311 JPE263311 JZA263311 KIW263311 KSS263311 LCO263311 LMK263311 LWG263311 MGC263311 MPY263311 MZU263311 NJQ263311 NTM263311 ODI263311 ONE263311 OXA263311 PGW263311 PQS263311 QAO263311 QKK263311 QUG263311 REC263311 RNY263311 RXU263311 SHQ263311 SRM263311 TBI263311 TLE263311 TVA263311 UEW263311 UOS263311 UYO263311 VIK263311 VSG263311 WCC263311 WLY263311 WVU263311 M328847 JI328847 TE328847 ADA328847 AMW328847 AWS328847 BGO328847 BQK328847 CAG328847 CKC328847 CTY328847 DDU328847 DNQ328847 DXM328847 EHI328847 ERE328847 FBA328847 FKW328847 FUS328847 GEO328847 GOK328847 GYG328847 HIC328847 HRY328847 IBU328847 ILQ328847 IVM328847 JFI328847 JPE328847 JZA328847 KIW328847 KSS328847 LCO328847 LMK328847 LWG328847 MGC328847 MPY328847 MZU328847 NJQ328847 NTM328847 ODI328847 ONE328847 OXA328847 PGW328847 PQS328847 QAO328847 QKK328847 QUG328847 REC328847 RNY328847 RXU328847 SHQ328847 SRM328847 TBI328847 TLE328847 TVA328847 UEW328847 UOS328847 UYO328847 VIK328847 VSG328847 WCC328847 WLY328847 WVU328847 M394383 JI394383 TE394383 ADA394383 AMW394383 AWS394383 BGO394383 BQK394383 CAG394383 CKC394383 CTY394383 DDU394383 DNQ394383 DXM394383 EHI394383 ERE394383 FBA394383 FKW394383 FUS394383 GEO394383 GOK394383 GYG394383 HIC394383 HRY394383 IBU394383 ILQ394383 IVM394383 JFI394383 JPE394383 JZA394383 KIW394383 KSS394383 LCO394383 LMK394383 LWG394383 MGC394383 MPY394383 MZU394383 NJQ394383 NTM394383 ODI394383 ONE394383 OXA394383 PGW394383 PQS394383 QAO394383 QKK394383 QUG394383 REC394383 RNY394383 RXU394383 SHQ394383 SRM394383 TBI394383 TLE394383 TVA394383 UEW394383 UOS394383 UYO394383 VIK394383 VSG394383 WCC394383 WLY394383 WVU394383 M459919 JI459919 TE459919 ADA459919 AMW459919 AWS459919 BGO459919 BQK459919 CAG459919 CKC459919 CTY459919 DDU459919 DNQ459919 DXM459919 EHI459919 ERE459919 FBA459919 FKW459919 FUS459919 GEO459919 GOK459919 GYG459919 HIC459919 HRY459919 IBU459919 ILQ459919 IVM459919 JFI459919 JPE459919 JZA459919 KIW459919 KSS459919 LCO459919 LMK459919 LWG459919 MGC459919 MPY459919 MZU459919 NJQ459919 NTM459919 ODI459919 ONE459919 OXA459919 PGW459919 PQS459919 QAO459919 QKK459919 QUG459919 REC459919 RNY459919 RXU459919 SHQ459919 SRM459919 TBI459919 TLE459919 TVA459919 UEW459919 UOS459919 UYO459919 VIK459919 VSG459919 WCC459919 WLY459919 WVU459919 M525455 JI525455 TE525455 ADA525455 AMW525455 AWS525455 BGO525455 BQK525455 CAG525455 CKC525455 CTY525455 DDU525455 DNQ525455 DXM525455 EHI525455 ERE525455 FBA525455 FKW525455 FUS525455 GEO525455 GOK525455 GYG525455 HIC525455 HRY525455 IBU525455 ILQ525455 IVM525455 JFI525455 JPE525455 JZA525455 KIW525455 KSS525455 LCO525455 LMK525455 LWG525455 MGC525455 MPY525455 MZU525455 NJQ525455 NTM525455 ODI525455 ONE525455 OXA525455 PGW525455 PQS525455 QAO525455 QKK525455 QUG525455 REC525455 RNY525455 RXU525455 SHQ525455 SRM525455 TBI525455 TLE525455 TVA525455 UEW525455 UOS525455 UYO525455 VIK525455 VSG525455 WCC525455 WLY525455 WVU525455 M590991 JI590991 TE590991 ADA590991 AMW590991 AWS590991 BGO590991 BQK590991 CAG590991 CKC590991 CTY590991 DDU590991 DNQ590991 DXM590991 EHI590991 ERE590991 FBA590991 FKW590991 FUS590991 GEO590991 GOK590991 GYG590991 HIC590991 HRY590991 IBU590991 ILQ590991 IVM590991 JFI590991 JPE590991 JZA590991 KIW590991 KSS590991 LCO590991 LMK590991 LWG590991 MGC590991 MPY590991 MZU590991 NJQ590991 NTM590991 ODI590991 ONE590991 OXA590991 PGW590991 PQS590991 QAO590991 QKK590991 QUG590991 REC590991 RNY590991 RXU590991 SHQ590991 SRM590991 TBI590991 TLE590991 TVA590991 UEW590991 UOS590991 UYO590991 VIK590991 VSG590991 WCC590991 WLY590991 WVU590991 M656527 JI656527 TE656527 ADA656527 AMW656527 AWS656527 BGO656527 BQK656527 CAG656527 CKC656527 CTY656527 DDU656527 DNQ656527 DXM656527 EHI656527 ERE656527 FBA656527 FKW656527 FUS656527 GEO656527 GOK656527 GYG656527 HIC656527 HRY656527 IBU656527 ILQ656527 IVM656527 JFI656527 JPE656527 JZA656527 KIW656527 KSS656527 LCO656527 LMK656527 LWG656527 MGC656527 MPY656527 MZU656527 NJQ656527 NTM656527 ODI656527 ONE656527 OXA656527 PGW656527 PQS656527 QAO656527 QKK656527 QUG656527 REC656527 RNY656527 RXU656527 SHQ656527 SRM656527 TBI656527 TLE656527 TVA656527 UEW656527 UOS656527 UYO656527 VIK656527 VSG656527 WCC656527 WLY656527 WVU656527 M722063 JI722063 TE722063 ADA722063 AMW722063 AWS722063 BGO722063 BQK722063 CAG722063 CKC722063 CTY722063 DDU722063 DNQ722063 DXM722063 EHI722063 ERE722063 FBA722063 FKW722063 FUS722063 GEO722063 GOK722063 GYG722063 HIC722063 HRY722063 IBU722063 ILQ722063 IVM722063 JFI722063 JPE722063 JZA722063 KIW722063 KSS722063 LCO722063 LMK722063 LWG722063 MGC722063 MPY722063 MZU722063 NJQ722063 NTM722063 ODI722063 ONE722063 OXA722063 PGW722063 PQS722063 QAO722063 QKK722063 QUG722063 REC722063 RNY722063 RXU722063 SHQ722063 SRM722063 TBI722063 TLE722063 TVA722063 UEW722063 UOS722063 UYO722063 VIK722063 VSG722063 WCC722063 WLY722063 WVU722063 M787599 JI787599 TE787599 ADA787599 AMW787599 AWS787599 BGO787599 BQK787599 CAG787599 CKC787599 CTY787599 DDU787599 DNQ787599 DXM787599 EHI787599 ERE787599 FBA787599 FKW787599 FUS787599 GEO787599 GOK787599 GYG787599 HIC787599 HRY787599 IBU787599 ILQ787599 IVM787599 JFI787599 JPE787599 JZA787599 KIW787599 KSS787599 LCO787599 LMK787599 LWG787599 MGC787599 MPY787599 MZU787599 NJQ787599 NTM787599 ODI787599 ONE787599 OXA787599 PGW787599 PQS787599 QAO787599 QKK787599 QUG787599 REC787599 RNY787599 RXU787599 SHQ787599 SRM787599 TBI787599 TLE787599 TVA787599 UEW787599 UOS787599 UYO787599 VIK787599 VSG787599 WCC787599 WLY787599 WVU787599 M853135 JI853135 TE853135 ADA853135 AMW853135 AWS853135 BGO853135 BQK853135 CAG853135 CKC853135 CTY853135 DDU853135 DNQ853135 DXM853135 EHI853135 ERE853135 FBA853135 FKW853135 FUS853135 GEO853135 GOK853135 GYG853135 HIC853135 HRY853135 IBU853135 ILQ853135 IVM853135 JFI853135 JPE853135 JZA853135 KIW853135 KSS853135 LCO853135 LMK853135 LWG853135 MGC853135 MPY853135 MZU853135 NJQ853135 NTM853135 ODI853135 ONE853135 OXA853135 PGW853135 PQS853135 QAO853135 QKK853135 QUG853135 REC853135 RNY853135 RXU853135 SHQ853135 SRM853135 TBI853135 TLE853135 TVA853135 UEW853135 UOS853135 UYO853135 VIK853135 VSG853135 WCC853135 WLY853135 WVU853135 M918671 JI918671 TE918671 ADA918671 AMW918671 AWS918671 BGO918671 BQK918671 CAG918671 CKC918671 CTY918671 DDU918671 DNQ918671 DXM918671 EHI918671 ERE918671 FBA918671 FKW918671 FUS918671 GEO918671 GOK918671 GYG918671 HIC918671 HRY918671 IBU918671 ILQ918671 IVM918671 JFI918671 JPE918671 JZA918671 KIW918671 KSS918671 LCO918671 LMK918671 LWG918671 MGC918671 MPY918671 MZU918671 NJQ918671 NTM918671 ODI918671 ONE918671 OXA918671 PGW918671 PQS918671 QAO918671 QKK918671 QUG918671 REC918671 RNY918671 RXU918671 SHQ918671 SRM918671 TBI918671 TLE918671 TVA918671 UEW918671 UOS918671 UYO918671 VIK918671 VSG918671 WCC918671 WLY918671 WVU918671 M984207 JI984207 TE984207 ADA984207 AMW984207 AWS984207 BGO984207 BQK984207 CAG984207 CKC984207 CTY984207 DDU984207 DNQ984207 DXM984207 EHI984207 ERE984207 FBA984207 FKW984207 FUS984207 GEO984207 GOK984207 GYG984207 HIC984207 HRY984207 IBU984207 ILQ984207 IVM984207 JFI984207 JPE984207 JZA984207 KIW984207 KSS984207 LCO984207 LMK984207 LWG984207 MGC984207 MPY984207 MZU984207 NJQ984207 NTM984207 ODI984207 ONE984207 OXA984207 PGW984207 PQS984207 QAO984207 QKK984207 QUG984207 REC984207 RNY984207 RXU984207 SHQ984207 SRM984207 TBI984207 TLE984207 TVA984207 UEW984207 UOS984207 UYO984207 VIK984207 VSG984207 WCC984207 WLY984207 WVU984207" xr:uid="{00000000-0002-0000-0A00-000013000000}">
      <formula1>Y1122:AA1122</formula1>
    </dataValidation>
    <dataValidation type="list" allowBlank="1" showInputMessage="1" showErrorMessage="1" sqref="L1122 JH1122 TD1122 ACZ1122 AMV1122 AWR1122 BGN1122 BQJ1122 CAF1122 CKB1122 CTX1122 DDT1122 DNP1122 DXL1122 EHH1122 ERD1122 FAZ1122 FKV1122 FUR1122 GEN1122 GOJ1122 GYF1122 HIB1122 HRX1122 IBT1122 ILP1122 IVL1122 JFH1122 JPD1122 JYZ1122 KIV1122 KSR1122 LCN1122 LMJ1122 LWF1122 MGB1122 MPX1122 MZT1122 NJP1122 NTL1122 ODH1122 OND1122 OWZ1122 PGV1122 PQR1122 QAN1122 QKJ1122 QUF1122 REB1122 RNX1122 RXT1122 SHP1122 SRL1122 TBH1122 TLD1122 TUZ1122 UEV1122 UOR1122 UYN1122 VIJ1122 VSF1122 WCB1122 WLX1122 WVT1122 L66658 JH66658 TD66658 ACZ66658 AMV66658 AWR66658 BGN66658 BQJ66658 CAF66658 CKB66658 CTX66658 DDT66658 DNP66658 DXL66658 EHH66658 ERD66658 FAZ66658 FKV66658 FUR66658 GEN66658 GOJ66658 GYF66658 HIB66658 HRX66658 IBT66658 ILP66658 IVL66658 JFH66658 JPD66658 JYZ66658 KIV66658 KSR66658 LCN66658 LMJ66658 LWF66658 MGB66658 MPX66658 MZT66658 NJP66658 NTL66658 ODH66658 OND66658 OWZ66658 PGV66658 PQR66658 QAN66658 QKJ66658 QUF66658 REB66658 RNX66658 RXT66658 SHP66658 SRL66658 TBH66658 TLD66658 TUZ66658 UEV66658 UOR66658 UYN66658 VIJ66658 VSF66658 WCB66658 WLX66658 WVT66658 L132194 JH132194 TD132194 ACZ132194 AMV132194 AWR132194 BGN132194 BQJ132194 CAF132194 CKB132194 CTX132194 DDT132194 DNP132194 DXL132194 EHH132194 ERD132194 FAZ132194 FKV132194 FUR132194 GEN132194 GOJ132194 GYF132194 HIB132194 HRX132194 IBT132194 ILP132194 IVL132194 JFH132194 JPD132194 JYZ132194 KIV132194 KSR132194 LCN132194 LMJ132194 LWF132194 MGB132194 MPX132194 MZT132194 NJP132194 NTL132194 ODH132194 OND132194 OWZ132194 PGV132194 PQR132194 QAN132194 QKJ132194 QUF132194 REB132194 RNX132194 RXT132194 SHP132194 SRL132194 TBH132194 TLD132194 TUZ132194 UEV132194 UOR132194 UYN132194 VIJ132194 VSF132194 WCB132194 WLX132194 WVT132194 L197730 JH197730 TD197730 ACZ197730 AMV197730 AWR197730 BGN197730 BQJ197730 CAF197730 CKB197730 CTX197730 DDT197730 DNP197730 DXL197730 EHH197730 ERD197730 FAZ197730 FKV197730 FUR197730 GEN197730 GOJ197730 GYF197730 HIB197730 HRX197730 IBT197730 ILP197730 IVL197730 JFH197730 JPD197730 JYZ197730 KIV197730 KSR197730 LCN197730 LMJ197730 LWF197730 MGB197730 MPX197730 MZT197730 NJP197730 NTL197730 ODH197730 OND197730 OWZ197730 PGV197730 PQR197730 QAN197730 QKJ197730 QUF197730 REB197730 RNX197730 RXT197730 SHP197730 SRL197730 TBH197730 TLD197730 TUZ197730 UEV197730 UOR197730 UYN197730 VIJ197730 VSF197730 WCB197730 WLX197730 WVT197730 L263266 JH263266 TD263266 ACZ263266 AMV263266 AWR263266 BGN263266 BQJ263266 CAF263266 CKB263266 CTX263266 DDT263266 DNP263266 DXL263266 EHH263266 ERD263266 FAZ263266 FKV263266 FUR263266 GEN263266 GOJ263266 GYF263266 HIB263266 HRX263266 IBT263266 ILP263266 IVL263266 JFH263266 JPD263266 JYZ263266 KIV263266 KSR263266 LCN263266 LMJ263266 LWF263266 MGB263266 MPX263266 MZT263266 NJP263266 NTL263266 ODH263266 OND263266 OWZ263266 PGV263266 PQR263266 QAN263266 QKJ263266 QUF263266 REB263266 RNX263266 RXT263266 SHP263266 SRL263266 TBH263266 TLD263266 TUZ263266 UEV263266 UOR263266 UYN263266 VIJ263266 VSF263266 WCB263266 WLX263266 WVT263266 L328802 JH328802 TD328802 ACZ328802 AMV328802 AWR328802 BGN328802 BQJ328802 CAF328802 CKB328802 CTX328802 DDT328802 DNP328802 DXL328802 EHH328802 ERD328802 FAZ328802 FKV328802 FUR328802 GEN328802 GOJ328802 GYF328802 HIB328802 HRX328802 IBT328802 ILP328802 IVL328802 JFH328802 JPD328802 JYZ328802 KIV328802 KSR328802 LCN328802 LMJ328802 LWF328802 MGB328802 MPX328802 MZT328802 NJP328802 NTL328802 ODH328802 OND328802 OWZ328802 PGV328802 PQR328802 QAN328802 QKJ328802 QUF328802 REB328802 RNX328802 RXT328802 SHP328802 SRL328802 TBH328802 TLD328802 TUZ328802 UEV328802 UOR328802 UYN328802 VIJ328802 VSF328802 WCB328802 WLX328802 WVT328802 L394338 JH394338 TD394338 ACZ394338 AMV394338 AWR394338 BGN394338 BQJ394338 CAF394338 CKB394338 CTX394338 DDT394338 DNP394338 DXL394338 EHH394338 ERD394338 FAZ394338 FKV394338 FUR394338 GEN394338 GOJ394338 GYF394338 HIB394338 HRX394338 IBT394338 ILP394338 IVL394338 JFH394338 JPD394338 JYZ394338 KIV394338 KSR394338 LCN394338 LMJ394338 LWF394338 MGB394338 MPX394338 MZT394338 NJP394338 NTL394338 ODH394338 OND394338 OWZ394338 PGV394338 PQR394338 QAN394338 QKJ394338 QUF394338 REB394338 RNX394338 RXT394338 SHP394338 SRL394338 TBH394338 TLD394338 TUZ394338 UEV394338 UOR394338 UYN394338 VIJ394338 VSF394338 WCB394338 WLX394338 WVT394338 L459874 JH459874 TD459874 ACZ459874 AMV459874 AWR459874 BGN459874 BQJ459874 CAF459874 CKB459874 CTX459874 DDT459874 DNP459874 DXL459874 EHH459874 ERD459874 FAZ459874 FKV459874 FUR459874 GEN459874 GOJ459874 GYF459874 HIB459874 HRX459874 IBT459874 ILP459874 IVL459874 JFH459874 JPD459874 JYZ459874 KIV459874 KSR459874 LCN459874 LMJ459874 LWF459874 MGB459874 MPX459874 MZT459874 NJP459874 NTL459874 ODH459874 OND459874 OWZ459874 PGV459874 PQR459874 QAN459874 QKJ459874 QUF459874 REB459874 RNX459874 RXT459874 SHP459874 SRL459874 TBH459874 TLD459874 TUZ459874 UEV459874 UOR459874 UYN459874 VIJ459874 VSF459874 WCB459874 WLX459874 WVT459874 L525410 JH525410 TD525410 ACZ525410 AMV525410 AWR525410 BGN525410 BQJ525410 CAF525410 CKB525410 CTX525410 DDT525410 DNP525410 DXL525410 EHH525410 ERD525410 FAZ525410 FKV525410 FUR525410 GEN525410 GOJ525410 GYF525410 HIB525410 HRX525410 IBT525410 ILP525410 IVL525410 JFH525410 JPD525410 JYZ525410 KIV525410 KSR525410 LCN525410 LMJ525410 LWF525410 MGB525410 MPX525410 MZT525410 NJP525410 NTL525410 ODH525410 OND525410 OWZ525410 PGV525410 PQR525410 QAN525410 QKJ525410 QUF525410 REB525410 RNX525410 RXT525410 SHP525410 SRL525410 TBH525410 TLD525410 TUZ525410 UEV525410 UOR525410 UYN525410 VIJ525410 VSF525410 WCB525410 WLX525410 WVT525410 L590946 JH590946 TD590946 ACZ590946 AMV590946 AWR590946 BGN590946 BQJ590946 CAF590946 CKB590946 CTX590946 DDT590946 DNP590946 DXL590946 EHH590946 ERD590946 FAZ590946 FKV590946 FUR590946 GEN590946 GOJ590946 GYF590946 HIB590946 HRX590946 IBT590946 ILP590946 IVL590946 JFH590946 JPD590946 JYZ590946 KIV590946 KSR590946 LCN590946 LMJ590946 LWF590946 MGB590946 MPX590946 MZT590946 NJP590946 NTL590946 ODH590946 OND590946 OWZ590946 PGV590946 PQR590946 QAN590946 QKJ590946 QUF590946 REB590946 RNX590946 RXT590946 SHP590946 SRL590946 TBH590946 TLD590946 TUZ590946 UEV590946 UOR590946 UYN590946 VIJ590946 VSF590946 WCB590946 WLX590946 WVT590946 L656482 JH656482 TD656482 ACZ656482 AMV656482 AWR656482 BGN656482 BQJ656482 CAF656482 CKB656482 CTX656482 DDT656482 DNP656482 DXL656482 EHH656482 ERD656482 FAZ656482 FKV656482 FUR656482 GEN656482 GOJ656482 GYF656482 HIB656482 HRX656482 IBT656482 ILP656482 IVL656482 JFH656482 JPD656482 JYZ656482 KIV656482 KSR656482 LCN656482 LMJ656482 LWF656482 MGB656482 MPX656482 MZT656482 NJP656482 NTL656482 ODH656482 OND656482 OWZ656482 PGV656482 PQR656482 QAN656482 QKJ656482 QUF656482 REB656482 RNX656482 RXT656482 SHP656482 SRL656482 TBH656482 TLD656482 TUZ656482 UEV656482 UOR656482 UYN656482 VIJ656482 VSF656482 WCB656482 WLX656482 WVT656482 L722018 JH722018 TD722018 ACZ722018 AMV722018 AWR722018 BGN722018 BQJ722018 CAF722018 CKB722018 CTX722018 DDT722018 DNP722018 DXL722018 EHH722018 ERD722018 FAZ722018 FKV722018 FUR722018 GEN722018 GOJ722018 GYF722018 HIB722018 HRX722018 IBT722018 ILP722018 IVL722018 JFH722018 JPD722018 JYZ722018 KIV722018 KSR722018 LCN722018 LMJ722018 LWF722018 MGB722018 MPX722018 MZT722018 NJP722018 NTL722018 ODH722018 OND722018 OWZ722018 PGV722018 PQR722018 QAN722018 QKJ722018 QUF722018 REB722018 RNX722018 RXT722018 SHP722018 SRL722018 TBH722018 TLD722018 TUZ722018 UEV722018 UOR722018 UYN722018 VIJ722018 VSF722018 WCB722018 WLX722018 WVT722018 L787554 JH787554 TD787554 ACZ787554 AMV787554 AWR787554 BGN787554 BQJ787554 CAF787554 CKB787554 CTX787554 DDT787554 DNP787554 DXL787554 EHH787554 ERD787554 FAZ787554 FKV787554 FUR787554 GEN787554 GOJ787554 GYF787554 HIB787554 HRX787554 IBT787554 ILP787554 IVL787554 JFH787554 JPD787554 JYZ787554 KIV787554 KSR787554 LCN787554 LMJ787554 LWF787554 MGB787554 MPX787554 MZT787554 NJP787554 NTL787554 ODH787554 OND787554 OWZ787554 PGV787554 PQR787554 QAN787554 QKJ787554 QUF787554 REB787554 RNX787554 RXT787554 SHP787554 SRL787554 TBH787554 TLD787554 TUZ787554 UEV787554 UOR787554 UYN787554 VIJ787554 VSF787554 WCB787554 WLX787554 WVT787554 L853090 JH853090 TD853090 ACZ853090 AMV853090 AWR853090 BGN853090 BQJ853090 CAF853090 CKB853090 CTX853090 DDT853090 DNP853090 DXL853090 EHH853090 ERD853090 FAZ853090 FKV853090 FUR853090 GEN853090 GOJ853090 GYF853090 HIB853090 HRX853090 IBT853090 ILP853090 IVL853090 JFH853090 JPD853090 JYZ853090 KIV853090 KSR853090 LCN853090 LMJ853090 LWF853090 MGB853090 MPX853090 MZT853090 NJP853090 NTL853090 ODH853090 OND853090 OWZ853090 PGV853090 PQR853090 QAN853090 QKJ853090 QUF853090 REB853090 RNX853090 RXT853090 SHP853090 SRL853090 TBH853090 TLD853090 TUZ853090 UEV853090 UOR853090 UYN853090 VIJ853090 VSF853090 WCB853090 WLX853090 WVT853090 L918626 JH918626 TD918626 ACZ918626 AMV918626 AWR918626 BGN918626 BQJ918626 CAF918626 CKB918626 CTX918626 DDT918626 DNP918626 DXL918626 EHH918626 ERD918626 FAZ918626 FKV918626 FUR918626 GEN918626 GOJ918626 GYF918626 HIB918626 HRX918626 IBT918626 ILP918626 IVL918626 JFH918626 JPD918626 JYZ918626 KIV918626 KSR918626 LCN918626 LMJ918626 LWF918626 MGB918626 MPX918626 MZT918626 NJP918626 NTL918626 ODH918626 OND918626 OWZ918626 PGV918626 PQR918626 QAN918626 QKJ918626 QUF918626 REB918626 RNX918626 RXT918626 SHP918626 SRL918626 TBH918626 TLD918626 TUZ918626 UEV918626 UOR918626 UYN918626 VIJ918626 VSF918626 WCB918626 WLX918626 WVT918626 L984162 JH984162 TD984162 ACZ984162 AMV984162 AWR984162 BGN984162 BQJ984162 CAF984162 CKB984162 CTX984162 DDT984162 DNP984162 DXL984162 EHH984162 ERD984162 FAZ984162 FKV984162 FUR984162 GEN984162 GOJ984162 GYF984162 HIB984162 HRX984162 IBT984162 ILP984162 IVL984162 JFH984162 JPD984162 JYZ984162 KIV984162 KSR984162 LCN984162 LMJ984162 LWF984162 MGB984162 MPX984162 MZT984162 NJP984162 NTL984162 ODH984162 OND984162 OWZ984162 PGV984162 PQR984162 QAN984162 QKJ984162 QUF984162 REB984162 RNX984162 RXT984162 SHP984162 SRL984162 TBH984162 TLD984162 TUZ984162 UEV984162 UOR984162 UYN984162 VIJ984162 VSF984162 WCB984162 WLX984162 WVT984162 L1212 JH1212 TD1212 ACZ1212 AMV1212 AWR1212 BGN1212 BQJ1212 CAF1212 CKB1212 CTX1212 DDT1212 DNP1212 DXL1212 EHH1212 ERD1212 FAZ1212 FKV1212 FUR1212 GEN1212 GOJ1212 GYF1212 HIB1212 HRX1212 IBT1212 ILP1212 IVL1212 JFH1212 JPD1212 JYZ1212 KIV1212 KSR1212 LCN1212 LMJ1212 LWF1212 MGB1212 MPX1212 MZT1212 NJP1212 NTL1212 ODH1212 OND1212 OWZ1212 PGV1212 PQR1212 QAN1212 QKJ1212 QUF1212 REB1212 RNX1212 RXT1212 SHP1212 SRL1212 TBH1212 TLD1212 TUZ1212 UEV1212 UOR1212 UYN1212 VIJ1212 VSF1212 WCB1212 WLX1212 WVT1212 L66748 JH66748 TD66748 ACZ66748 AMV66748 AWR66748 BGN66748 BQJ66748 CAF66748 CKB66748 CTX66748 DDT66748 DNP66748 DXL66748 EHH66748 ERD66748 FAZ66748 FKV66748 FUR66748 GEN66748 GOJ66748 GYF66748 HIB66748 HRX66748 IBT66748 ILP66748 IVL66748 JFH66748 JPD66748 JYZ66748 KIV66748 KSR66748 LCN66748 LMJ66748 LWF66748 MGB66748 MPX66748 MZT66748 NJP66748 NTL66748 ODH66748 OND66748 OWZ66748 PGV66748 PQR66748 QAN66748 QKJ66748 QUF66748 REB66748 RNX66748 RXT66748 SHP66748 SRL66748 TBH66748 TLD66748 TUZ66748 UEV66748 UOR66748 UYN66748 VIJ66748 VSF66748 WCB66748 WLX66748 WVT66748 L132284 JH132284 TD132284 ACZ132284 AMV132284 AWR132284 BGN132284 BQJ132284 CAF132284 CKB132284 CTX132284 DDT132284 DNP132284 DXL132284 EHH132284 ERD132284 FAZ132284 FKV132284 FUR132284 GEN132284 GOJ132284 GYF132284 HIB132284 HRX132284 IBT132284 ILP132284 IVL132284 JFH132284 JPD132284 JYZ132284 KIV132284 KSR132284 LCN132284 LMJ132284 LWF132284 MGB132284 MPX132284 MZT132284 NJP132284 NTL132284 ODH132284 OND132284 OWZ132284 PGV132284 PQR132284 QAN132284 QKJ132284 QUF132284 REB132284 RNX132284 RXT132284 SHP132284 SRL132284 TBH132284 TLD132284 TUZ132284 UEV132284 UOR132284 UYN132284 VIJ132284 VSF132284 WCB132284 WLX132284 WVT132284 L197820 JH197820 TD197820 ACZ197820 AMV197820 AWR197820 BGN197820 BQJ197820 CAF197820 CKB197820 CTX197820 DDT197820 DNP197820 DXL197820 EHH197820 ERD197820 FAZ197820 FKV197820 FUR197820 GEN197820 GOJ197820 GYF197820 HIB197820 HRX197820 IBT197820 ILP197820 IVL197820 JFH197820 JPD197820 JYZ197820 KIV197820 KSR197820 LCN197820 LMJ197820 LWF197820 MGB197820 MPX197820 MZT197820 NJP197820 NTL197820 ODH197820 OND197820 OWZ197820 PGV197820 PQR197820 QAN197820 QKJ197820 QUF197820 REB197820 RNX197820 RXT197820 SHP197820 SRL197820 TBH197820 TLD197820 TUZ197820 UEV197820 UOR197820 UYN197820 VIJ197820 VSF197820 WCB197820 WLX197820 WVT197820 L263356 JH263356 TD263356 ACZ263356 AMV263356 AWR263356 BGN263356 BQJ263356 CAF263356 CKB263356 CTX263356 DDT263356 DNP263356 DXL263356 EHH263356 ERD263356 FAZ263356 FKV263356 FUR263356 GEN263356 GOJ263356 GYF263356 HIB263356 HRX263356 IBT263356 ILP263356 IVL263356 JFH263356 JPD263356 JYZ263356 KIV263356 KSR263356 LCN263356 LMJ263356 LWF263356 MGB263356 MPX263356 MZT263356 NJP263356 NTL263356 ODH263356 OND263356 OWZ263356 PGV263356 PQR263356 QAN263356 QKJ263356 QUF263356 REB263356 RNX263356 RXT263356 SHP263356 SRL263356 TBH263356 TLD263356 TUZ263356 UEV263356 UOR263356 UYN263356 VIJ263356 VSF263356 WCB263356 WLX263356 WVT263356 L328892 JH328892 TD328892 ACZ328892 AMV328892 AWR328892 BGN328892 BQJ328892 CAF328892 CKB328892 CTX328892 DDT328892 DNP328892 DXL328892 EHH328892 ERD328892 FAZ328892 FKV328892 FUR328892 GEN328892 GOJ328892 GYF328892 HIB328892 HRX328892 IBT328892 ILP328892 IVL328892 JFH328892 JPD328892 JYZ328892 KIV328892 KSR328892 LCN328892 LMJ328892 LWF328892 MGB328892 MPX328892 MZT328892 NJP328892 NTL328892 ODH328892 OND328892 OWZ328892 PGV328892 PQR328892 QAN328892 QKJ328892 QUF328892 REB328892 RNX328892 RXT328892 SHP328892 SRL328892 TBH328892 TLD328892 TUZ328892 UEV328892 UOR328892 UYN328892 VIJ328892 VSF328892 WCB328892 WLX328892 WVT328892 L394428 JH394428 TD394428 ACZ394428 AMV394428 AWR394428 BGN394428 BQJ394428 CAF394428 CKB394428 CTX394428 DDT394428 DNP394428 DXL394428 EHH394428 ERD394428 FAZ394428 FKV394428 FUR394428 GEN394428 GOJ394428 GYF394428 HIB394428 HRX394428 IBT394428 ILP394428 IVL394428 JFH394428 JPD394428 JYZ394428 KIV394428 KSR394428 LCN394428 LMJ394428 LWF394428 MGB394428 MPX394428 MZT394428 NJP394428 NTL394428 ODH394428 OND394428 OWZ394428 PGV394428 PQR394428 QAN394428 QKJ394428 QUF394428 REB394428 RNX394428 RXT394428 SHP394428 SRL394428 TBH394428 TLD394428 TUZ394428 UEV394428 UOR394428 UYN394428 VIJ394428 VSF394428 WCB394428 WLX394428 WVT394428 L459964 JH459964 TD459964 ACZ459964 AMV459964 AWR459964 BGN459964 BQJ459964 CAF459964 CKB459964 CTX459964 DDT459964 DNP459964 DXL459964 EHH459964 ERD459964 FAZ459964 FKV459964 FUR459964 GEN459964 GOJ459964 GYF459964 HIB459964 HRX459964 IBT459964 ILP459964 IVL459964 JFH459964 JPD459964 JYZ459964 KIV459964 KSR459964 LCN459964 LMJ459964 LWF459964 MGB459964 MPX459964 MZT459964 NJP459964 NTL459964 ODH459964 OND459964 OWZ459964 PGV459964 PQR459964 QAN459964 QKJ459964 QUF459964 REB459964 RNX459964 RXT459964 SHP459964 SRL459964 TBH459964 TLD459964 TUZ459964 UEV459964 UOR459964 UYN459964 VIJ459964 VSF459964 WCB459964 WLX459964 WVT459964 L525500 JH525500 TD525500 ACZ525500 AMV525500 AWR525500 BGN525500 BQJ525500 CAF525500 CKB525500 CTX525500 DDT525500 DNP525500 DXL525500 EHH525500 ERD525500 FAZ525500 FKV525500 FUR525500 GEN525500 GOJ525500 GYF525500 HIB525500 HRX525500 IBT525500 ILP525500 IVL525500 JFH525500 JPD525500 JYZ525500 KIV525500 KSR525500 LCN525500 LMJ525500 LWF525500 MGB525500 MPX525500 MZT525500 NJP525500 NTL525500 ODH525500 OND525500 OWZ525500 PGV525500 PQR525500 QAN525500 QKJ525500 QUF525500 REB525500 RNX525500 RXT525500 SHP525500 SRL525500 TBH525500 TLD525500 TUZ525500 UEV525500 UOR525500 UYN525500 VIJ525500 VSF525500 WCB525500 WLX525500 WVT525500 L591036 JH591036 TD591036 ACZ591036 AMV591036 AWR591036 BGN591036 BQJ591036 CAF591036 CKB591036 CTX591036 DDT591036 DNP591036 DXL591036 EHH591036 ERD591036 FAZ591036 FKV591036 FUR591036 GEN591036 GOJ591036 GYF591036 HIB591036 HRX591036 IBT591036 ILP591036 IVL591036 JFH591036 JPD591036 JYZ591036 KIV591036 KSR591036 LCN591036 LMJ591036 LWF591036 MGB591036 MPX591036 MZT591036 NJP591036 NTL591036 ODH591036 OND591036 OWZ591036 PGV591036 PQR591036 QAN591036 QKJ591036 QUF591036 REB591036 RNX591036 RXT591036 SHP591036 SRL591036 TBH591036 TLD591036 TUZ591036 UEV591036 UOR591036 UYN591036 VIJ591036 VSF591036 WCB591036 WLX591036 WVT591036 L656572 JH656572 TD656572 ACZ656572 AMV656572 AWR656572 BGN656572 BQJ656572 CAF656572 CKB656572 CTX656572 DDT656572 DNP656572 DXL656572 EHH656572 ERD656572 FAZ656572 FKV656572 FUR656572 GEN656572 GOJ656572 GYF656572 HIB656572 HRX656572 IBT656572 ILP656572 IVL656572 JFH656572 JPD656572 JYZ656572 KIV656572 KSR656572 LCN656572 LMJ656572 LWF656572 MGB656572 MPX656572 MZT656572 NJP656572 NTL656572 ODH656572 OND656572 OWZ656572 PGV656572 PQR656572 QAN656572 QKJ656572 QUF656572 REB656572 RNX656572 RXT656572 SHP656572 SRL656572 TBH656572 TLD656572 TUZ656572 UEV656572 UOR656572 UYN656572 VIJ656572 VSF656572 WCB656572 WLX656572 WVT656572 L722108 JH722108 TD722108 ACZ722108 AMV722108 AWR722108 BGN722108 BQJ722108 CAF722108 CKB722108 CTX722108 DDT722108 DNP722108 DXL722108 EHH722108 ERD722108 FAZ722108 FKV722108 FUR722108 GEN722108 GOJ722108 GYF722108 HIB722108 HRX722108 IBT722108 ILP722108 IVL722108 JFH722108 JPD722108 JYZ722108 KIV722108 KSR722108 LCN722108 LMJ722108 LWF722108 MGB722108 MPX722108 MZT722108 NJP722108 NTL722108 ODH722108 OND722108 OWZ722108 PGV722108 PQR722108 QAN722108 QKJ722108 QUF722108 REB722108 RNX722108 RXT722108 SHP722108 SRL722108 TBH722108 TLD722108 TUZ722108 UEV722108 UOR722108 UYN722108 VIJ722108 VSF722108 WCB722108 WLX722108 WVT722108 L787644 JH787644 TD787644 ACZ787644 AMV787644 AWR787644 BGN787644 BQJ787644 CAF787644 CKB787644 CTX787644 DDT787644 DNP787644 DXL787644 EHH787644 ERD787644 FAZ787644 FKV787644 FUR787644 GEN787644 GOJ787644 GYF787644 HIB787644 HRX787644 IBT787644 ILP787644 IVL787644 JFH787644 JPD787644 JYZ787644 KIV787644 KSR787644 LCN787644 LMJ787644 LWF787644 MGB787644 MPX787644 MZT787644 NJP787644 NTL787644 ODH787644 OND787644 OWZ787644 PGV787644 PQR787644 QAN787644 QKJ787644 QUF787644 REB787644 RNX787644 RXT787644 SHP787644 SRL787644 TBH787644 TLD787644 TUZ787644 UEV787644 UOR787644 UYN787644 VIJ787644 VSF787644 WCB787644 WLX787644 WVT787644 L853180 JH853180 TD853180 ACZ853180 AMV853180 AWR853180 BGN853180 BQJ853180 CAF853180 CKB853180 CTX853180 DDT853180 DNP853180 DXL853180 EHH853180 ERD853180 FAZ853180 FKV853180 FUR853180 GEN853180 GOJ853180 GYF853180 HIB853180 HRX853180 IBT853180 ILP853180 IVL853180 JFH853180 JPD853180 JYZ853180 KIV853180 KSR853180 LCN853180 LMJ853180 LWF853180 MGB853180 MPX853180 MZT853180 NJP853180 NTL853180 ODH853180 OND853180 OWZ853180 PGV853180 PQR853180 QAN853180 QKJ853180 QUF853180 REB853180 RNX853180 RXT853180 SHP853180 SRL853180 TBH853180 TLD853180 TUZ853180 UEV853180 UOR853180 UYN853180 VIJ853180 VSF853180 WCB853180 WLX853180 WVT853180 L918716 JH918716 TD918716 ACZ918716 AMV918716 AWR918716 BGN918716 BQJ918716 CAF918716 CKB918716 CTX918716 DDT918716 DNP918716 DXL918716 EHH918716 ERD918716 FAZ918716 FKV918716 FUR918716 GEN918716 GOJ918716 GYF918716 HIB918716 HRX918716 IBT918716 ILP918716 IVL918716 JFH918716 JPD918716 JYZ918716 KIV918716 KSR918716 LCN918716 LMJ918716 LWF918716 MGB918716 MPX918716 MZT918716 NJP918716 NTL918716 ODH918716 OND918716 OWZ918716 PGV918716 PQR918716 QAN918716 QKJ918716 QUF918716 REB918716 RNX918716 RXT918716 SHP918716 SRL918716 TBH918716 TLD918716 TUZ918716 UEV918716 UOR918716 UYN918716 VIJ918716 VSF918716 WCB918716 WLX918716 WVT918716 L984252 JH984252 TD984252 ACZ984252 AMV984252 AWR984252 BGN984252 BQJ984252 CAF984252 CKB984252 CTX984252 DDT984252 DNP984252 DXL984252 EHH984252 ERD984252 FAZ984252 FKV984252 FUR984252 GEN984252 GOJ984252 GYF984252 HIB984252 HRX984252 IBT984252 ILP984252 IVL984252 JFH984252 JPD984252 JYZ984252 KIV984252 KSR984252 LCN984252 LMJ984252 LWF984252 MGB984252 MPX984252 MZT984252 NJP984252 NTL984252 ODH984252 OND984252 OWZ984252 PGV984252 PQR984252 QAN984252 QKJ984252 QUF984252 REB984252 RNX984252 RXT984252 SHP984252 SRL984252 TBH984252 TLD984252 TUZ984252 UEV984252 UOR984252 UYN984252 VIJ984252 VSF984252 WCB984252 WLX984252 WVT984252 L1167 JH1167 TD1167 ACZ1167 AMV1167 AWR1167 BGN1167 BQJ1167 CAF1167 CKB1167 CTX1167 DDT1167 DNP1167 DXL1167 EHH1167 ERD1167 FAZ1167 FKV1167 FUR1167 GEN1167 GOJ1167 GYF1167 HIB1167 HRX1167 IBT1167 ILP1167 IVL1167 JFH1167 JPD1167 JYZ1167 KIV1167 KSR1167 LCN1167 LMJ1167 LWF1167 MGB1167 MPX1167 MZT1167 NJP1167 NTL1167 ODH1167 OND1167 OWZ1167 PGV1167 PQR1167 QAN1167 QKJ1167 QUF1167 REB1167 RNX1167 RXT1167 SHP1167 SRL1167 TBH1167 TLD1167 TUZ1167 UEV1167 UOR1167 UYN1167 VIJ1167 VSF1167 WCB1167 WLX1167 WVT1167 L66703 JH66703 TD66703 ACZ66703 AMV66703 AWR66703 BGN66703 BQJ66703 CAF66703 CKB66703 CTX66703 DDT66703 DNP66703 DXL66703 EHH66703 ERD66703 FAZ66703 FKV66703 FUR66703 GEN66703 GOJ66703 GYF66703 HIB66703 HRX66703 IBT66703 ILP66703 IVL66703 JFH66703 JPD66703 JYZ66703 KIV66703 KSR66703 LCN66703 LMJ66703 LWF66703 MGB66703 MPX66703 MZT66703 NJP66703 NTL66703 ODH66703 OND66703 OWZ66703 PGV66703 PQR66703 QAN66703 QKJ66703 QUF66703 REB66703 RNX66703 RXT66703 SHP66703 SRL66703 TBH66703 TLD66703 TUZ66703 UEV66703 UOR66703 UYN66703 VIJ66703 VSF66703 WCB66703 WLX66703 WVT66703 L132239 JH132239 TD132239 ACZ132239 AMV132239 AWR132239 BGN132239 BQJ132239 CAF132239 CKB132239 CTX132239 DDT132239 DNP132239 DXL132239 EHH132239 ERD132239 FAZ132239 FKV132239 FUR132239 GEN132239 GOJ132239 GYF132239 HIB132239 HRX132239 IBT132239 ILP132239 IVL132239 JFH132239 JPD132239 JYZ132239 KIV132239 KSR132239 LCN132239 LMJ132239 LWF132239 MGB132239 MPX132239 MZT132239 NJP132239 NTL132239 ODH132239 OND132239 OWZ132239 PGV132239 PQR132239 QAN132239 QKJ132239 QUF132239 REB132239 RNX132239 RXT132239 SHP132239 SRL132239 TBH132239 TLD132239 TUZ132239 UEV132239 UOR132239 UYN132239 VIJ132239 VSF132239 WCB132239 WLX132239 WVT132239 L197775 JH197775 TD197775 ACZ197775 AMV197775 AWR197775 BGN197775 BQJ197775 CAF197775 CKB197775 CTX197775 DDT197775 DNP197775 DXL197775 EHH197775 ERD197775 FAZ197775 FKV197775 FUR197775 GEN197775 GOJ197775 GYF197775 HIB197775 HRX197775 IBT197775 ILP197775 IVL197775 JFH197775 JPD197775 JYZ197775 KIV197775 KSR197775 LCN197775 LMJ197775 LWF197775 MGB197775 MPX197775 MZT197775 NJP197775 NTL197775 ODH197775 OND197775 OWZ197775 PGV197775 PQR197775 QAN197775 QKJ197775 QUF197775 REB197775 RNX197775 RXT197775 SHP197775 SRL197775 TBH197775 TLD197775 TUZ197775 UEV197775 UOR197775 UYN197775 VIJ197775 VSF197775 WCB197775 WLX197775 WVT197775 L263311 JH263311 TD263311 ACZ263311 AMV263311 AWR263311 BGN263311 BQJ263311 CAF263311 CKB263311 CTX263311 DDT263311 DNP263311 DXL263311 EHH263311 ERD263311 FAZ263311 FKV263311 FUR263311 GEN263311 GOJ263311 GYF263311 HIB263311 HRX263311 IBT263311 ILP263311 IVL263311 JFH263311 JPD263311 JYZ263311 KIV263311 KSR263311 LCN263311 LMJ263311 LWF263311 MGB263311 MPX263311 MZT263311 NJP263311 NTL263311 ODH263311 OND263311 OWZ263311 PGV263311 PQR263311 QAN263311 QKJ263311 QUF263311 REB263311 RNX263311 RXT263311 SHP263311 SRL263311 TBH263311 TLD263311 TUZ263311 UEV263311 UOR263311 UYN263311 VIJ263311 VSF263311 WCB263311 WLX263311 WVT263311 L328847 JH328847 TD328847 ACZ328847 AMV328847 AWR328847 BGN328847 BQJ328847 CAF328847 CKB328847 CTX328847 DDT328847 DNP328847 DXL328847 EHH328847 ERD328847 FAZ328847 FKV328847 FUR328847 GEN328847 GOJ328847 GYF328847 HIB328847 HRX328847 IBT328847 ILP328847 IVL328847 JFH328847 JPD328847 JYZ328847 KIV328847 KSR328847 LCN328847 LMJ328847 LWF328847 MGB328847 MPX328847 MZT328847 NJP328847 NTL328847 ODH328847 OND328847 OWZ328847 PGV328847 PQR328847 QAN328847 QKJ328847 QUF328847 REB328847 RNX328847 RXT328847 SHP328847 SRL328847 TBH328847 TLD328847 TUZ328847 UEV328847 UOR328847 UYN328847 VIJ328847 VSF328847 WCB328847 WLX328847 WVT328847 L394383 JH394383 TD394383 ACZ394383 AMV394383 AWR394383 BGN394383 BQJ394383 CAF394383 CKB394383 CTX394383 DDT394383 DNP394383 DXL394383 EHH394383 ERD394383 FAZ394383 FKV394383 FUR394383 GEN394383 GOJ394383 GYF394383 HIB394383 HRX394383 IBT394383 ILP394383 IVL394383 JFH394383 JPD394383 JYZ394383 KIV394383 KSR394383 LCN394383 LMJ394383 LWF394383 MGB394383 MPX394383 MZT394383 NJP394383 NTL394383 ODH394383 OND394383 OWZ394383 PGV394383 PQR394383 QAN394383 QKJ394383 QUF394383 REB394383 RNX394383 RXT394383 SHP394383 SRL394383 TBH394383 TLD394383 TUZ394383 UEV394383 UOR394383 UYN394383 VIJ394383 VSF394383 WCB394383 WLX394383 WVT394383 L459919 JH459919 TD459919 ACZ459919 AMV459919 AWR459919 BGN459919 BQJ459919 CAF459919 CKB459919 CTX459919 DDT459919 DNP459919 DXL459919 EHH459919 ERD459919 FAZ459919 FKV459919 FUR459919 GEN459919 GOJ459919 GYF459919 HIB459919 HRX459919 IBT459919 ILP459919 IVL459919 JFH459919 JPD459919 JYZ459919 KIV459919 KSR459919 LCN459919 LMJ459919 LWF459919 MGB459919 MPX459919 MZT459919 NJP459919 NTL459919 ODH459919 OND459919 OWZ459919 PGV459919 PQR459919 QAN459919 QKJ459919 QUF459919 REB459919 RNX459919 RXT459919 SHP459919 SRL459919 TBH459919 TLD459919 TUZ459919 UEV459919 UOR459919 UYN459919 VIJ459919 VSF459919 WCB459919 WLX459919 WVT459919 L525455 JH525455 TD525455 ACZ525455 AMV525455 AWR525455 BGN525455 BQJ525455 CAF525455 CKB525455 CTX525455 DDT525455 DNP525455 DXL525455 EHH525455 ERD525455 FAZ525455 FKV525455 FUR525455 GEN525455 GOJ525455 GYF525455 HIB525455 HRX525455 IBT525455 ILP525455 IVL525455 JFH525455 JPD525455 JYZ525455 KIV525455 KSR525455 LCN525455 LMJ525455 LWF525455 MGB525455 MPX525455 MZT525455 NJP525455 NTL525455 ODH525455 OND525455 OWZ525455 PGV525455 PQR525455 QAN525455 QKJ525455 QUF525455 REB525455 RNX525455 RXT525455 SHP525455 SRL525455 TBH525455 TLD525455 TUZ525455 UEV525455 UOR525455 UYN525455 VIJ525455 VSF525455 WCB525455 WLX525455 WVT525455 L590991 JH590991 TD590991 ACZ590991 AMV590991 AWR590991 BGN590991 BQJ590991 CAF590991 CKB590991 CTX590991 DDT590991 DNP590991 DXL590991 EHH590991 ERD590991 FAZ590991 FKV590991 FUR590991 GEN590991 GOJ590991 GYF590991 HIB590991 HRX590991 IBT590991 ILP590991 IVL590991 JFH590991 JPD590991 JYZ590991 KIV590991 KSR590991 LCN590991 LMJ590991 LWF590991 MGB590991 MPX590991 MZT590991 NJP590991 NTL590991 ODH590991 OND590991 OWZ590991 PGV590991 PQR590991 QAN590991 QKJ590991 QUF590991 REB590991 RNX590991 RXT590991 SHP590991 SRL590991 TBH590991 TLD590991 TUZ590991 UEV590991 UOR590991 UYN590991 VIJ590991 VSF590991 WCB590991 WLX590991 WVT590991 L656527 JH656527 TD656527 ACZ656527 AMV656527 AWR656527 BGN656527 BQJ656527 CAF656527 CKB656527 CTX656527 DDT656527 DNP656527 DXL656527 EHH656527 ERD656527 FAZ656527 FKV656527 FUR656527 GEN656527 GOJ656527 GYF656527 HIB656527 HRX656527 IBT656527 ILP656527 IVL656527 JFH656527 JPD656527 JYZ656527 KIV656527 KSR656527 LCN656527 LMJ656527 LWF656527 MGB656527 MPX656527 MZT656527 NJP656527 NTL656527 ODH656527 OND656527 OWZ656527 PGV656527 PQR656527 QAN656527 QKJ656527 QUF656527 REB656527 RNX656527 RXT656527 SHP656527 SRL656527 TBH656527 TLD656527 TUZ656527 UEV656527 UOR656527 UYN656527 VIJ656527 VSF656527 WCB656527 WLX656527 WVT656527 L722063 JH722063 TD722063 ACZ722063 AMV722063 AWR722063 BGN722063 BQJ722063 CAF722063 CKB722063 CTX722063 DDT722063 DNP722063 DXL722063 EHH722063 ERD722063 FAZ722063 FKV722063 FUR722063 GEN722063 GOJ722063 GYF722063 HIB722063 HRX722063 IBT722063 ILP722063 IVL722063 JFH722063 JPD722063 JYZ722063 KIV722063 KSR722063 LCN722063 LMJ722063 LWF722063 MGB722063 MPX722063 MZT722063 NJP722063 NTL722063 ODH722063 OND722063 OWZ722063 PGV722063 PQR722063 QAN722063 QKJ722063 QUF722063 REB722063 RNX722063 RXT722063 SHP722063 SRL722063 TBH722063 TLD722063 TUZ722063 UEV722063 UOR722063 UYN722063 VIJ722063 VSF722063 WCB722063 WLX722063 WVT722063 L787599 JH787599 TD787599 ACZ787599 AMV787599 AWR787599 BGN787599 BQJ787599 CAF787599 CKB787599 CTX787599 DDT787599 DNP787599 DXL787599 EHH787599 ERD787599 FAZ787599 FKV787599 FUR787599 GEN787599 GOJ787599 GYF787599 HIB787599 HRX787599 IBT787599 ILP787599 IVL787599 JFH787599 JPD787599 JYZ787599 KIV787599 KSR787599 LCN787599 LMJ787599 LWF787599 MGB787599 MPX787599 MZT787599 NJP787599 NTL787599 ODH787599 OND787599 OWZ787599 PGV787599 PQR787599 QAN787599 QKJ787599 QUF787599 REB787599 RNX787599 RXT787599 SHP787599 SRL787599 TBH787599 TLD787599 TUZ787599 UEV787599 UOR787599 UYN787599 VIJ787599 VSF787599 WCB787599 WLX787599 WVT787599 L853135 JH853135 TD853135 ACZ853135 AMV853135 AWR853135 BGN853135 BQJ853135 CAF853135 CKB853135 CTX853135 DDT853135 DNP853135 DXL853135 EHH853135 ERD853135 FAZ853135 FKV853135 FUR853135 GEN853135 GOJ853135 GYF853135 HIB853135 HRX853135 IBT853135 ILP853135 IVL853135 JFH853135 JPD853135 JYZ853135 KIV853135 KSR853135 LCN853135 LMJ853135 LWF853135 MGB853135 MPX853135 MZT853135 NJP853135 NTL853135 ODH853135 OND853135 OWZ853135 PGV853135 PQR853135 QAN853135 QKJ853135 QUF853135 REB853135 RNX853135 RXT853135 SHP853135 SRL853135 TBH853135 TLD853135 TUZ853135 UEV853135 UOR853135 UYN853135 VIJ853135 VSF853135 WCB853135 WLX853135 WVT853135 L918671 JH918671 TD918671 ACZ918671 AMV918671 AWR918671 BGN918671 BQJ918671 CAF918671 CKB918671 CTX918671 DDT918671 DNP918671 DXL918671 EHH918671 ERD918671 FAZ918671 FKV918671 FUR918671 GEN918671 GOJ918671 GYF918671 HIB918671 HRX918671 IBT918671 ILP918671 IVL918671 JFH918671 JPD918671 JYZ918671 KIV918671 KSR918671 LCN918671 LMJ918671 LWF918671 MGB918671 MPX918671 MZT918671 NJP918671 NTL918671 ODH918671 OND918671 OWZ918671 PGV918671 PQR918671 QAN918671 QKJ918671 QUF918671 REB918671 RNX918671 RXT918671 SHP918671 SRL918671 TBH918671 TLD918671 TUZ918671 UEV918671 UOR918671 UYN918671 VIJ918671 VSF918671 WCB918671 WLX918671 WVT918671 L984207 JH984207 TD984207 ACZ984207 AMV984207 AWR984207 BGN984207 BQJ984207 CAF984207 CKB984207 CTX984207 DDT984207 DNP984207 DXL984207 EHH984207 ERD984207 FAZ984207 FKV984207 FUR984207 GEN984207 GOJ984207 GYF984207 HIB984207 HRX984207 IBT984207 ILP984207 IVL984207 JFH984207 JPD984207 JYZ984207 KIV984207 KSR984207 LCN984207 LMJ984207 LWF984207 MGB984207 MPX984207 MZT984207 NJP984207 NTL984207 ODH984207 OND984207 OWZ984207 PGV984207 PQR984207 QAN984207 QKJ984207 QUF984207 REB984207 RNX984207 RXT984207 SHP984207 SRL984207 TBH984207 TLD984207 TUZ984207 UEV984207 UOR984207 UYN984207 VIJ984207 VSF984207 WCB984207 WLX984207 WVT984207" xr:uid="{00000000-0002-0000-0A00-000014000000}">
      <formula1>X1121:Z1121</formula1>
    </dataValidation>
    <dataValidation type="list" allowBlank="1" showInputMessage="1" showErrorMessage="1" sqref="E1230:F1230 JA1230:JB1230 SW1230:SX1230 ACS1230:ACT1230 AMO1230:AMP1230 AWK1230:AWL1230 BGG1230:BGH1230 BQC1230:BQD1230 BZY1230:BZZ1230 CJU1230:CJV1230 CTQ1230:CTR1230 DDM1230:DDN1230 DNI1230:DNJ1230 DXE1230:DXF1230 EHA1230:EHB1230 EQW1230:EQX1230 FAS1230:FAT1230 FKO1230:FKP1230 FUK1230:FUL1230 GEG1230:GEH1230 GOC1230:GOD1230 GXY1230:GXZ1230 HHU1230:HHV1230 HRQ1230:HRR1230 IBM1230:IBN1230 ILI1230:ILJ1230 IVE1230:IVF1230 JFA1230:JFB1230 JOW1230:JOX1230 JYS1230:JYT1230 KIO1230:KIP1230 KSK1230:KSL1230 LCG1230:LCH1230 LMC1230:LMD1230 LVY1230:LVZ1230 MFU1230:MFV1230 MPQ1230:MPR1230 MZM1230:MZN1230 NJI1230:NJJ1230 NTE1230:NTF1230 ODA1230:ODB1230 OMW1230:OMX1230 OWS1230:OWT1230 PGO1230:PGP1230 PQK1230:PQL1230 QAG1230:QAH1230 QKC1230:QKD1230 QTY1230:QTZ1230 RDU1230:RDV1230 RNQ1230:RNR1230 RXM1230:RXN1230 SHI1230:SHJ1230 SRE1230:SRF1230 TBA1230:TBB1230 TKW1230:TKX1230 TUS1230:TUT1230 UEO1230:UEP1230 UOK1230:UOL1230 UYG1230:UYH1230 VIC1230:VID1230 VRY1230:VRZ1230 WBU1230:WBV1230 WLQ1230:WLR1230 WVM1230:WVN1230 E66766:F66766 JA66766:JB66766 SW66766:SX66766 ACS66766:ACT66766 AMO66766:AMP66766 AWK66766:AWL66766 BGG66766:BGH66766 BQC66766:BQD66766 BZY66766:BZZ66766 CJU66766:CJV66766 CTQ66766:CTR66766 DDM66766:DDN66766 DNI66766:DNJ66766 DXE66766:DXF66766 EHA66766:EHB66766 EQW66766:EQX66766 FAS66766:FAT66766 FKO66766:FKP66766 FUK66766:FUL66766 GEG66766:GEH66766 GOC66766:GOD66766 GXY66766:GXZ66766 HHU66766:HHV66766 HRQ66766:HRR66766 IBM66766:IBN66766 ILI66766:ILJ66766 IVE66766:IVF66766 JFA66766:JFB66766 JOW66766:JOX66766 JYS66766:JYT66766 KIO66766:KIP66766 KSK66766:KSL66766 LCG66766:LCH66766 LMC66766:LMD66766 LVY66766:LVZ66766 MFU66766:MFV66766 MPQ66766:MPR66766 MZM66766:MZN66766 NJI66766:NJJ66766 NTE66766:NTF66766 ODA66766:ODB66766 OMW66766:OMX66766 OWS66766:OWT66766 PGO66766:PGP66766 PQK66766:PQL66766 QAG66766:QAH66766 QKC66766:QKD66766 QTY66766:QTZ66766 RDU66766:RDV66766 RNQ66766:RNR66766 RXM66766:RXN66766 SHI66766:SHJ66766 SRE66766:SRF66766 TBA66766:TBB66766 TKW66766:TKX66766 TUS66766:TUT66766 UEO66766:UEP66766 UOK66766:UOL66766 UYG66766:UYH66766 VIC66766:VID66766 VRY66766:VRZ66766 WBU66766:WBV66766 WLQ66766:WLR66766 WVM66766:WVN66766 E132302:F132302 JA132302:JB132302 SW132302:SX132302 ACS132302:ACT132302 AMO132302:AMP132302 AWK132302:AWL132302 BGG132302:BGH132302 BQC132302:BQD132302 BZY132302:BZZ132302 CJU132302:CJV132302 CTQ132302:CTR132302 DDM132302:DDN132302 DNI132302:DNJ132302 DXE132302:DXF132302 EHA132302:EHB132302 EQW132302:EQX132302 FAS132302:FAT132302 FKO132302:FKP132302 FUK132302:FUL132302 GEG132302:GEH132302 GOC132302:GOD132302 GXY132302:GXZ132302 HHU132302:HHV132302 HRQ132302:HRR132302 IBM132302:IBN132302 ILI132302:ILJ132302 IVE132302:IVF132302 JFA132302:JFB132302 JOW132302:JOX132302 JYS132302:JYT132302 KIO132302:KIP132302 KSK132302:KSL132302 LCG132302:LCH132302 LMC132302:LMD132302 LVY132302:LVZ132302 MFU132302:MFV132302 MPQ132302:MPR132302 MZM132302:MZN132302 NJI132302:NJJ132302 NTE132302:NTF132302 ODA132302:ODB132302 OMW132302:OMX132302 OWS132302:OWT132302 PGO132302:PGP132302 PQK132302:PQL132302 QAG132302:QAH132302 QKC132302:QKD132302 QTY132302:QTZ132302 RDU132302:RDV132302 RNQ132302:RNR132302 RXM132302:RXN132302 SHI132302:SHJ132302 SRE132302:SRF132302 TBA132302:TBB132302 TKW132302:TKX132302 TUS132302:TUT132302 UEO132302:UEP132302 UOK132302:UOL132302 UYG132302:UYH132302 VIC132302:VID132302 VRY132302:VRZ132302 WBU132302:WBV132302 WLQ132302:WLR132302 WVM132302:WVN132302 E197838:F197838 JA197838:JB197838 SW197838:SX197838 ACS197838:ACT197838 AMO197838:AMP197838 AWK197838:AWL197838 BGG197838:BGH197838 BQC197838:BQD197838 BZY197838:BZZ197838 CJU197838:CJV197838 CTQ197838:CTR197838 DDM197838:DDN197838 DNI197838:DNJ197838 DXE197838:DXF197838 EHA197838:EHB197838 EQW197838:EQX197838 FAS197838:FAT197838 FKO197838:FKP197838 FUK197838:FUL197838 GEG197838:GEH197838 GOC197838:GOD197838 GXY197838:GXZ197838 HHU197838:HHV197838 HRQ197838:HRR197838 IBM197838:IBN197838 ILI197838:ILJ197838 IVE197838:IVF197838 JFA197838:JFB197838 JOW197838:JOX197838 JYS197838:JYT197838 KIO197838:KIP197838 KSK197838:KSL197838 LCG197838:LCH197838 LMC197838:LMD197838 LVY197838:LVZ197838 MFU197838:MFV197838 MPQ197838:MPR197838 MZM197838:MZN197838 NJI197838:NJJ197838 NTE197838:NTF197838 ODA197838:ODB197838 OMW197838:OMX197838 OWS197838:OWT197838 PGO197838:PGP197838 PQK197838:PQL197838 QAG197838:QAH197838 QKC197838:QKD197838 QTY197838:QTZ197838 RDU197838:RDV197838 RNQ197838:RNR197838 RXM197838:RXN197838 SHI197838:SHJ197838 SRE197838:SRF197838 TBA197838:TBB197838 TKW197838:TKX197838 TUS197838:TUT197838 UEO197838:UEP197838 UOK197838:UOL197838 UYG197838:UYH197838 VIC197838:VID197838 VRY197838:VRZ197838 WBU197838:WBV197838 WLQ197838:WLR197838 WVM197838:WVN197838 E263374:F263374 JA263374:JB263374 SW263374:SX263374 ACS263374:ACT263374 AMO263374:AMP263374 AWK263374:AWL263374 BGG263374:BGH263374 BQC263374:BQD263374 BZY263374:BZZ263374 CJU263374:CJV263374 CTQ263374:CTR263374 DDM263374:DDN263374 DNI263374:DNJ263374 DXE263374:DXF263374 EHA263374:EHB263374 EQW263374:EQX263374 FAS263374:FAT263374 FKO263374:FKP263374 FUK263374:FUL263374 GEG263374:GEH263374 GOC263374:GOD263374 GXY263374:GXZ263374 HHU263374:HHV263374 HRQ263374:HRR263374 IBM263374:IBN263374 ILI263374:ILJ263374 IVE263374:IVF263374 JFA263374:JFB263374 JOW263374:JOX263374 JYS263374:JYT263374 KIO263374:KIP263374 KSK263374:KSL263374 LCG263374:LCH263374 LMC263374:LMD263374 LVY263374:LVZ263374 MFU263374:MFV263374 MPQ263374:MPR263374 MZM263374:MZN263374 NJI263374:NJJ263374 NTE263374:NTF263374 ODA263374:ODB263374 OMW263374:OMX263374 OWS263374:OWT263374 PGO263374:PGP263374 PQK263374:PQL263374 QAG263374:QAH263374 QKC263374:QKD263374 QTY263374:QTZ263374 RDU263374:RDV263374 RNQ263374:RNR263374 RXM263374:RXN263374 SHI263374:SHJ263374 SRE263374:SRF263374 TBA263374:TBB263374 TKW263374:TKX263374 TUS263374:TUT263374 UEO263374:UEP263374 UOK263374:UOL263374 UYG263374:UYH263374 VIC263374:VID263374 VRY263374:VRZ263374 WBU263374:WBV263374 WLQ263374:WLR263374 WVM263374:WVN263374 E328910:F328910 JA328910:JB328910 SW328910:SX328910 ACS328910:ACT328910 AMO328910:AMP328910 AWK328910:AWL328910 BGG328910:BGH328910 BQC328910:BQD328910 BZY328910:BZZ328910 CJU328910:CJV328910 CTQ328910:CTR328910 DDM328910:DDN328910 DNI328910:DNJ328910 DXE328910:DXF328910 EHA328910:EHB328910 EQW328910:EQX328910 FAS328910:FAT328910 FKO328910:FKP328910 FUK328910:FUL328910 GEG328910:GEH328910 GOC328910:GOD328910 GXY328910:GXZ328910 HHU328910:HHV328910 HRQ328910:HRR328910 IBM328910:IBN328910 ILI328910:ILJ328910 IVE328910:IVF328910 JFA328910:JFB328910 JOW328910:JOX328910 JYS328910:JYT328910 KIO328910:KIP328910 KSK328910:KSL328910 LCG328910:LCH328910 LMC328910:LMD328910 LVY328910:LVZ328910 MFU328910:MFV328910 MPQ328910:MPR328910 MZM328910:MZN328910 NJI328910:NJJ328910 NTE328910:NTF328910 ODA328910:ODB328910 OMW328910:OMX328910 OWS328910:OWT328910 PGO328910:PGP328910 PQK328910:PQL328910 QAG328910:QAH328910 QKC328910:QKD328910 QTY328910:QTZ328910 RDU328910:RDV328910 RNQ328910:RNR328910 RXM328910:RXN328910 SHI328910:SHJ328910 SRE328910:SRF328910 TBA328910:TBB328910 TKW328910:TKX328910 TUS328910:TUT328910 UEO328910:UEP328910 UOK328910:UOL328910 UYG328910:UYH328910 VIC328910:VID328910 VRY328910:VRZ328910 WBU328910:WBV328910 WLQ328910:WLR328910 WVM328910:WVN328910 E394446:F394446 JA394446:JB394446 SW394446:SX394446 ACS394446:ACT394446 AMO394446:AMP394446 AWK394446:AWL394446 BGG394446:BGH394446 BQC394446:BQD394446 BZY394446:BZZ394446 CJU394446:CJV394446 CTQ394446:CTR394446 DDM394446:DDN394446 DNI394446:DNJ394446 DXE394446:DXF394446 EHA394446:EHB394446 EQW394446:EQX394446 FAS394446:FAT394446 FKO394446:FKP394446 FUK394446:FUL394446 GEG394446:GEH394446 GOC394446:GOD394446 GXY394446:GXZ394446 HHU394446:HHV394446 HRQ394446:HRR394446 IBM394446:IBN394446 ILI394446:ILJ394446 IVE394446:IVF394446 JFA394446:JFB394446 JOW394446:JOX394446 JYS394446:JYT394446 KIO394446:KIP394446 KSK394446:KSL394446 LCG394446:LCH394446 LMC394446:LMD394446 LVY394446:LVZ394446 MFU394446:MFV394446 MPQ394446:MPR394446 MZM394446:MZN394446 NJI394446:NJJ394446 NTE394446:NTF394446 ODA394446:ODB394446 OMW394446:OMX394446 OWS394446:OWT394446 PGO394446:PGP394446 PQK394446:PQL394446 QAG394446:QAH394446 QKC394446:QKD394446 QTY394446:QTZ394446 RDU394446:RDV394446 RNQ394446:RNR394446 RXM394446:RXN394446 SHI394446:SHJ394446 SRE394446:SRF394446 TBA394446:TBB394446 TKW394446:TKX394446 TUS394446:TUT394446 UEO394446:UEP394446 UOK394446:UOL394446 UYG394446:UYH394446 VIC394446:VID394446 VRY394446:VRZ394446 WBU394446:WBV394446 WLQ394446:WLR394446 WVM394446:WVN394446 E459982:F459982 JA459982:JB459982 SW459982:SX459982 ACS459982:ACT459982 AMO459982:AMP459982 AWK459982:AWL459982 BGG459982:BGH459982 BQC459982:BQD459982 BZY459982:BZZ459982 CJU459982:CJV459982 CTQ459982:CTR459982 DDM459982:DDN459982 DNI459982:DNJ459982 DXE459982:DXF459982 EHA459982:EHB459982 EQW459982:EQX459982 FAS459982:FAT459982 FKO459982:FKP459982 FUK459982:FUL459982 GEG459982:GEH459982 GOC459982:GOD459982 GXY459982:GXZ459982 HHU459982:HHV459982 HRQ459982:HRR459982 IBM459982:IBN459982 ILI459982:ILJ459982 IVE459982:IVF459982 JFA459982:JFB459982 JOW459982:JOX459982 JYS459982:JYT459982 KIO459982:KIP459982 KSK459982:KSL459982 LCG459982:LCH459982 LMC459982:LMD459982 LVY459982:LVZ459982 MFU459982:MFV459982 MPQ459982:MPR459982 MZM459982:MZN459982 NJI459982:NJJ459982 NTE459982:NTF459982 ODA459982:ODB459982 OMW459982:OMX459982 OWS459982:OWT459982 PGO459982:PGP459982 PQK459982:PQL459982 QAG459982:QAH459982 QKC459982:QKD459982 QTY459982:QTZ459982 RDU459982:RDV459982 RNQ459982:RNR459982 RXM459982:RXN459982 SHI459982:SHJ459982 SRE459982:SRF459982 TBA459982:TBB459982 TKW459982:TKX459982 TUS459982:TUT459982 UEO459982:UEP459982 UOK459982:UOL459982 UYG459982:UYH459982 VIC459982:VID459982 VRY459982:VRZ459982 WBU459982:WBV459982 WLQ459982:WLR459982 WVM459982:WVN459982 E525518:F525518 JA525518:JB525518 SW525518:SX525518 ACS525518:ACT525518 AMO525518:AMP525518 AWK525518:AWL525518 BGG525518:BGH525518 BQC525518:BQD525518 BZY525518:BZZ525518 CJU525518:CJV525518 CTQ525518:CTR525518 DDM525518:DDN525518 DNI525518:DNJ525518 DXE525518:DXF525518 EHA525518:EHB525518 EQW525518:EQX525518 FAS525518:FAT525518 FKO525518:FKP525518 FUK525518:FUL525518 GEG525518:GEH525518 GOC525518:GOD525518 GXY525518:GXZ525518 HHU525518:HHV525518 HRQ525518:HRR525518 IBM525518:IBN525518 ILI525518:ILJ525518 IVE525518:IVF525518 JFA525518:JFB525518 JOW525518:JOX525518 JYS525518:JYT525518 KIO525518:KIP525518 KSK525518:KSL525518 LCG525518:LCH525518 LMC525518:LMD525518 LVY525518:LVZ525518 MFU525518:MFV525518 MPQ525518:MPR525518 MZM525518:MZN525518 NJI525518:NJJ525518 NTE525518:NTF525518 ODA525518:ODB525518 OMW525518:OMX525518 OWS525518:OWT525518 PGO525518:PGP525518 PQK525518:PQL525518 QAG525518:QAH525518 QKC525518:QKD525518 QTY525518:QTZ525518 RDU525518:RDV525518 RNQ525518:RNR525518 RXM525518:RXN525518 SHI525518:SHJ525518 SRE525518:SRF525518 TBA525518:TBB525518 TKW525518:TKX525518 TUS525518:TUT525518 UEO525518:UEP525518 UOK525518:UOL525518 UYG525518:UYH525518 VIC525518:VID525518 VRY525518:VRZ525518 WBU525518:WBV525518 WLQ525518:WLR525518 WVM525518:WVN525518 E591054:F591054 JA591054:JB591054 SW591054:SX591054 ACS591054:ACT591054 AMO591054:AMP591054 AWK591054:AWL591054 BGG591054:BGH591054 BQC591054:BQD591054 BZY591054:BZZ591054 CJU591054:CJV591054 CTQ591054:CTR591054 DDM591054:DDN591054 DNI591054:DNJ591054 DXE591054:DXF591054 EHA591054:EHB591054 EQW591054:EQX591054 FAS591054:FAT591054 FKO591054:FKP591054 FUK591054:FUL591054 GEG591054:GEH591054 GOC591054:GOD591054 GXY591054:GXZ591054 HHU591054:HHV591054 HRQ591054:HRR591054 IBM591054:IBN591054 ILI591054:ILJ591054 IVE591054:IVF591054 JFA591054:JFB591054 JOW591054:JOX591054 JYS591054:JYT591054 KIO591054:KIP591054 KSK591054:KSL591054 LCG591054:LCH591054 LMC591054:LMD591054 LVY591054:LVZ591054 MFU591054:MFV591054 MPQ591054:MPR591054 MZM591054:MZN591054 NJI591054:NJJ591054 NTE591054:NTF591054 ODA591054:ODB591054 OMW591054:OMX591054 OWS591054:OWT591054 PGO591054:PGP591054 PQK591054:PQL591054 QAG591054:QAH591054 QKC591054:QKD591054 QTY591054:QTZ591054 RDU591054:RDV591054 RNQ591054:RNR591054 RXM591054:RXN591054 SHI591054:SHJ591054 SRE591054:SRF591054 TBA591054:TBB591054 TKW591054:TKX591054 TUS591054:TUT591054 UEO591054:UEP591054 UOK591054:UOL591054 UYG591054:UYH591054 VIC591054:VID591054 VRY591054:VRZ591054 WBU591054:WBV591054 WLQ591054:WLR591054 WVM591054:WVN591054 E656590:F656590 JA656590:JB656590 SW656590:SX656590 ACS656590:ACT656590 AMO656590:AMP656590 AWK656590:AWL656590 BGG656590:BGH656590 BQC656590:BQD656590 BZY656590:BZZ656590 CJU656590:CJV656590 CTQ656590:CTR656590 DDM656590:DDN656590 DNI656590:DNJ656590 DXE656590:DXF656590 EHA656590:EHB656590 EQW656590:EQX656590 FAS656590:FAT656590 FKO656590:FKP656590 FUK656590:FUL656590 GEG656590:GEH656590 GOC656590:GOD656590 GXY656590:GXZ656590 HHU656590:HHV656590 HRQ656590:HRR656590 IBM656590:IBN656590 ILI656590:ILJ656590 IVE656590:IVF656590 JFA656590:JFB656590 JOW656590:JOX656590 JYS656590:JYT656590 KIO656590:KIP656590 KSK656590:KSL656590 LCG656590:LCH656590 LMC656590:LMD656590 LVY656590:LVZ656590 MFU656590:MFV656590 MPQ656590:MPR656590 MZM656590:MZN656590 NJI656590:NJJ656590 NTE656590:NTF656590 ODA656590:ODB656590 OMW656590:OMX656590 OWS656590:OWT656590 PGO656590:PGP656590 PQK656590:PQL656590 QAG656590:QAH656590 QKC656590:QKD656590 QTY656590:QTZ656590 RDU656590:RDV656590 RNQ656590:RNR656590 RXM656590:RXN656590 SHI656590:SHJ656590 SRE656590:SRF656590 TBA656590:TBB656590 TKW656590:TKX656590 TUS656590:TUT656590 UEO656590:UEP656590 UOK656590:UOL656590 UYG656590:UYH656590 VIC656590:VID656590 VRY656590:VRZ656590 WBU656590:WBV656590 WLQ656590:WLR656590 WVM656590:WVN656590 E722126:F722126 JA722126:JB722126 SW722126:SX722126 ACS722126:ACT722126 AMO722126:AMP722126 AWK722126:AWL722126 BGG722126:BGH722126 BQC722126:BQD722126 BZY722126:BZZ722126 CJU722126:CJV722126 CTQ722126:CTR722126 DDM722126:DDN722126 DNI722126:DNJ722126 DXE722126:DXF722126 EHA722126:EHB722126 EQW722126:EQX722126 FAS722126:FAT722126 FKO722126:FKP722126 FUK722126:FUL722126 GEG722126:GEH722126 GOC722126:GOD722126 GXY722126:GXZ722126 HHU722126:HHV722126 HRQ722126:HRR722126 IBM722126:IBN722126 ILI722126:ILJ722126 IVE722126:IVF722126 JFA722126:JFB722126 JOW722126:JOX722126 JYS722126:JYT722126 KIO722126:KIP722126 KSK722126:KSL722126 LCG722126:LCH722126 LMC722126:LMD722126 LVY722126:LVZ722126 MFU722126:MFV722126 MPQ722126:MPR722126 MZM722126:MZN722126 NJI722126:NJJ722126 NTE722126:NTF722126 ODA722126:ODB722126 OMW722126:OMX722126 OWS722126:OWT722126 PGO722126:PGP722126 PQK722126:PQL722126 QAG722126:QAH722126 QKC722126:QKD722126 QTY722126:QTZ722126 RDU722126:RDV722126 RNQ722126:RNR722126 RXM722126:RXN722126 SHI722126:SHJ722126 SRE722126:SRF722126 TBA722126:TBB722126 TKW722126:TKX722126 TUS722126:TUT722126 UEO722126:UEP722126 UOK722126:UOL722126 UYG722126:UYH722126 VIC722126:VID722126 VRY722126:VRZ722126 WBU722126:WBV722126 WLQ722126:WLR722126 WVM722126:WVN722126 E787662:F787662 JA787662:JB787662 SW787662:SX787662 ACS787662:ACT787662 AMO787662:AMP787662 AWK787662:AWL787662 BGG787662:BGH787662 BQC787662:BQD787662 BZY787662:BZZ787662 CJU787662:CJV787662 CTQ787662:CTR787662 DDM787662:DDN787662 DNI787662:DNJ787662 DXE787662:DXF787662 EHA787662:EHB787662 EQW787662:EQX787662 FAS787662:FAT787662 FKO787662:FKP787662 FUK787662:FUL787662 GEG787662:GEH787662 GOC787662:GOD787662 GXY787662:GXZ787662 HHU787662:HHV787662 HRQ787662:HRR787662 IBM787662:IBN787662 ILI787662:ILJ787662 IVE787662:IVF787662 JFA787662:JFB787662 JOW787662:JOX787662 JYS787662:JYT787662 KIO787662:KIP787662 KSK787662:KSL787662 LCG787662:LCH787662 LMC787662:LMD787662 LVY787662:LVZ787662 MFU787662:MFV787662 MPQ787662:MPR787662 MZM787662:MZN787662 NJI787662:NJJ787662 NTE787662:NTF787662 ODA787662:ODB787662 OMW787662:OMX787662 OWS787662:OWT787662 PGO787662:PGP787662 PQK787662:PQL787662 QAG787662:QAH787662 QKC787662:QKD787662 QTY787662:QTZ787662 RDU787662:RDV787662 RNQ787662:RNR787662 RXM787662:RXN787662 SHI787662:SHJ787662 SRE787662:SRF787662 TBA787662:TBB787662 TKW787662:TKX787662 TUS787662:TUT787662 UEO787662:UEP787662 UOK787662:UOL787662 UYG787662:UYH787662 VIC787662:VID787662 VRY787662:VRZ787662 WBU787662:WBV787662 WLQ787662:WLR787662 WVM787662:WVN787662 E853198:F853198 JA853198:JB853198 SW853198:SX853198 ACS853198:ACT853198 AMO853198:AMP853198 AWK853198:AWL853198 BGG853198:BGH853198 BQC853198:BQD853198 BZY853198:BZZ853198 CJU853198:CJV853198 CTQ853198:CTR853198 DDM853198:DDN853198 DNI853198:DNJ853198 DXE853198:DXF853198 EHA853198:EHB853198 EQW853198:EQX853198 FAS853198:FAT853198 FKO853198:FKP853198 FUK853198:FUL853198 GEG853198:GEH853198 GOC853198:GOD853198 GXY853198:GXZ853198 HHU853198:HHV853198 HRQ853198:HRR853198 IBM853198:IBN853198 ILI853198:ILJ853198 IVE853198:IVF853198 JFA853198:JFB853198 JOW853198:JOX853198 JYS853198:JYT853198 KIO853198:KIP853198 KSK853198:KSL853198 LCG853198:LCH853198 LMC853198:LMD853198 LVY853198:LVZ853198 MFU853198:MFV853198 MPQ853198:MPR853198 MZM853198:MZN853198 NJI853198:NJJ853198 NTE853198:NTF853198 ODA853198:ODB853198 OMW853198:OMX853198 OWS853198:OWT853198 PGO853198:PGP853198 PQK853198:PQL853198 QAG853198:QAH853198 QKC853198:QKD853198 QTY853198:QTZ853198 RDU853198:RDV853198 RNQ853198:RNR853198 RXM853198:RXN853198 SHI853198:SHJ853198 SRE853198:SRF853198 TBA853198:TBB853198 TKW853198:TKX853198 TUS853198:TUT853198 UEO853198:UEP853198 UOK853198:UOL853198 UYG853198:UYH853198 VIC853198:VID853198 VRY853198:VRZ853198 WBU853198:WBV853198 WLQ853198:WLR853198 WVM853198:WVN853198 E918734:F918734 JA918734:JB918734 SW918734:SX918734 ACS918734:ACT918734 AMO918734:AMP918734 AWK918734:AWL918734 BGG918734:BGH918734 BQC918734:BQD918734 BZY918734:BZZ918734 CJU918734:CJV918734 CTQ918734:CTR918734 DDM918734:DDN918734 DNI918734:DNJ918734 DXE918734:DXF918734 EHA918734:EHB918734 EQW918734:EQX918734 FAS918734:FAT918734 FKO918734:FKP918734 FUK918734:FUL918734 GEG918734:GEH918734 GOC918734:GOD918734 GXY918734:GXZ918734 HHU918734:HHV918734 HRQ918734:HRR918734 IBM918734:IBN918734 ILI918734:ILJ918734 IVE918734:IVF918734 JFA918734:JFB918734 JOW918734:JOX918734 JYS918734:JYT918734 KIO918734:KIP918734 KSK918734:KSL918734 LCG918734:LCH918734 LMC918734:LMD918734 LVY918734:LVZ918734 MFU918734:MFV918734 MPQ918734:MPR918734 MZM918734:MZN918734 NJI918734:NJJ918734 NTE918734:NTF918734 ODA918734:ODB918734 OMW918734:OMX918734 OWS918734:OWT918734 PGO918734:PGP918734 PQK918734:PQL918734 QAG918734:QAH918734 QKC918734:QKD918734 QTY918734:QTZ918734 RDU918734:RDV918734 RNQ918734:RNR918734 RXM918734:RXN918734 SHI918734:SHJ918734 SRE918734:SRF918734 TBA918734:TBB918734 TKW918734:TKX918734 TUS918734:TUT918734 UEO918734:UEP918734 UOK918734:UOL918734 UYG918734:UYH918734 VIC918734:VID918734 VRY918734:VRZ918734 WBU918734:WBV918734 WLQ918734:WLR918734 WVM918734:WVN918734 E984270:F984270 JA984270:JB984270 SW984270:SX984270 ACS984270:ACT984270 AMO984270:AMP984270 AWK984270:AWL984270 BGG984270:BGH984270 BQC984270:BQD984270 BZY984270:BZZ984270 CJU984270:CJV984270 CTQ984270:CTR984270 DDM984270:DDN984270 DNI984270:DNJ984270 DXE984270:DXF984270 EHA984270:EHB984270 EQW984270:EQX984270 FAS984270:FAT984270 FKO984270:FKP984270 FUK984270:FUL984270 GEG984270:GEH984270 GOC984270:GOD984270 GXY984270:GXZ984270 HHU984270:HHV984270 HRQ984270:HRR984270 IBM984270:IBN984270 ILI984270:ILJ984270 IVE984270:IVF984270 JFA984270:JFB984270 JOW984270:JOX984270 JYS984270:JYT984270 KIO984270:KIP984270 KSK984270:KSL984270 LCG984270:LCH984270 LMC984270:LMD984270 LVY984270:LVZ984270 MFU984270:MFV984270 MPQ984270:MPR984270 MZM984270:MZN984270 NJI984270:NJJ984270 NTE984270:NTF984270 ODA984270:ODB984270 OMW984270:OMX984270 OWS984270:OWT984270 PGO984270:PGP984270 PQK984270:PQL984270 QAG984270:QAH984270 QKC984270:QKD984270 QTY984270:QTZ984270 RDU984270:RDV984270 RNQ984270:RNR984270 RXM984270:RXN984270 SHI984270:SHJ984270 SRE984270:SRF984270 TBA984270:TBB984270 TKW984270:TKX984270 TUS984270:TUT984270 UEO984270:UEP984270 UOK984270:UOL984270 UYG984270:UYH984270 VIC984270:VID984270 VRY984270:VRZ984270 WBU984270:WBV984270 WLQ984270:WLR984270 WVM984270:WVN984270 E1275:F1275 JA1275:JB1275 SW1275:SX1275 ACS1275:ACT1275 AMO1275:AMP1275 AWK1275:AWL1275 BGG1275:BGH1275 BQC1275:BQD1275 BZY1275:BZZ1275 CJU1275:CJV1275 CTQ1275:CTR1275 DDM1275:DDN1275 DNI1275:DNJ1275 DXE1275:DXF1275 EHA1275:EHB1275 EQW1275:EQX1275 FAS1275:FAT1275 FKO1275:FKP1275 FUK1275:FUL1275 GEG1275:GEH1275 GOC1275:GOD1275 GXY1275:GXZ1275 HHU1275:HHV1275 HRQ1275:HRR1275 IBM1275:IBN1275 ILI1275:ILJ1275 IVE1275:IVF1275 JFA1275:JFB1275 JOW1275:JOX1275 JYS1275:JYT1275 KIO1275:KIP1275 KSK1275:KSL1275 LCG1275:LCH1275 LMC1275:LMD1275 LVY1275:LVZ1275 MFU1275:MFV1275 MPQ1275:MPR1275 MZM1275:MZN1275 NJI1275:NJJ1275 NTE1275:NTF1275 ODA1275:ODB1275 OMW1275:OMX1275 OWS1275:OWT1275 PGO1275:PGP1275 PQK1275:PQL1275 QAG1275:QAH1275 QKC1275:QKD1275 QTY1275:QTZ1275 RDU1275:RDV1275 RNQ1275:RNR1275 RXM1275:RXN1275 SHI1275:SHJ1275 SRE1275:SRF1275 TBA1275:TBB1275 TKW1275:TKX1275 TUS1275:TUT1275 UEO1275:UEP1275 UOK1275:UOL1275 UYG1275:UYH1275 VIC1275:VID1275 VRY1275:VRZ1275 WBU1275:WBV1275 WLQ1275:WLR1275 WVM1275:WVN1275 E66811:F66811 JA66811:JB66811 SW66811:SX66811 ACS66811:ACT66811 AMO66811:AMP66811 AWK66811:AWL66811 BGG66811:BGH66811 BQC66811:BQD66811 BZY66811:BZZ66811 CJU66811:CJV66811 CTQ66811:CTR66811 DDM66811:DDN66811 DNI66811:DNJ66811 DXE66811:DXF66811 EHA66811:EHB66811 EQW66811:EQX66811 FAS66811:FAT66811 FKO66811:FKP66811 FUK66811:FUL66811 GEG66811:GEH66811 GOC66811:GOD66811 GXY66811:GXZ66811 HHU66811:HHV66811 HRQ66811:HRR66811 IBM66811:IBN66811 ILI66811:ILJ66811 IVE66811:IVF66811 JFA66811:JFB66811 JOW66811:JOX66811 JYS66811:JYT66811 KIO66811:KIP66811 KSK66811:KSL66811 LCG66811:LCH66811 LMC66811:LMD66811 LVY66811:LVZ66811 MFU66811:MFV66811 MPQ66811:MPR66811 MZM66811:MZN66811 NJI66811:NJJ66811 NTE66811:NTF66811 ODA66811:ODB66811 OMW66811:OMX66811 OWS66811:OWT66811 PGO66811:PGP66811 PQK66811:PQL66811 QAG66811:QAH66811 QKC66811:QKD66811 QTY66811:QTZ66811 RDU66811:RDV66811 RNQ66811:RNR66811 RXM66811:RXN66811 SHI66811:SHJ66811 SRE66811:SRF66811 TBA66811:TBB66811 TKW66811:TKX66811 TUS66811:TUT66811 UEO66811:UEP66811 UOK66811:UOL66811 UYG66811:UYH66811 VIC66811:VID66811 VRY66811:VRZ66811 WBU66811:WBV66811 WLQ66811:WLR66811 WVM66811:WVN66811 E132347:F132347 JA132347:JB132347 SW132347:SX132347 ACS132347:ACT132347 AMO132347:AMP132347 AWK132347:AWL132347 BGG132347:BGH132347 BQC132347:BQD132347 BZY132347:BZZ132347 CJU132347:CJV132347 CTQ132347:CTR132347 DDM132347:DDN132347 DNI132347:DNJ132347 DXE132347:DXF132347 EHA132347:EHB132347 EQW132347:EQX132347 FAS132347:FAT132347 FKO132347:FKP132347 FUK132347:FUL132347 GEG132347:GEH132347 GOC132347:GOD132347 GXY132347:GXZ132347 HHU132347:HHV132347 HRQ132347:HRR132347 IBM132347:IBN132347 ILI132347:ILJ132347 IVE132347:IVF132347 JFA132347:JFB132347 JOW132347:JOX132347 JYS132347:JYT132347 KIO132347:KIP132347 KSK132347:KSL132347 LCG132347:LCH132347 LMC132347:LMD132347 LVY132347:LVZ132347 MFU132347:MFV132347 MPQ132347:MPR132347 MZM132347:MZN132347 NJI132347:NJJ132347 NTE132347:NTF132347 ODA132347:ODB132347 OMW132347:OMX132347 OWS132347:OWT132347 PGO132347:PGP132347 PQK132347:PQL132347 QAG132347:QAH132347 QKC132347:QKD132347 QTY132347:QTZ132347 RDU132347:RDV132347 RNQ132347:RNR132347 RXM132347:RXN132347 SHI132347:SHJ132347 SRE132347:SRF132347 TBA132347:TBB132347 TKW132347:TKX132347 TUS132347:TUT132347 UEO132347:UEP132347 UOK132347:UOL132347 UYG132347:UYH132347 VIC132347:VID132347 VRY132347:VRZ132347 WBU132347:WBV132347 WLQ132347:WLR132347 WVM132347:WVN132347 E197883:F197883 JA197883:JB197883 SW197883:SX197883 ACS197883:ACT197883 AMO197883:AMP197883 AWK197883:AWL197883 BGG197883:BGH197883 BQC197883:BQD197883 BZY197883:BZZ197883 CJU197883:CJV197883 CTQ197883:CTR197883 DDM197883:DDN197883 DNI197883:DNJ197883 DXE197883:DXF197883 EHA197883:EHB197883 EQW197883:EQX197883 FAS197883:FAT197883 FKO197883:FKP197883 FUK197883:FUL197883 GEG197883:GEH197883 GOC197883:GOD197883 GXY197883:GXZ197883 HHU197883:HHV197883 HRQ197883:HRR197883 IBM197883:IBN197883 ILI197883:ILJ197883 IVE197883:IVF197883 JFA197883:JFB197883 JOW197883:JOX197883 JYS197883:JYT197883 KIO197883:KIP197883 KSK197883:KSL197883 LCG197883:LCH197883 LMC197883:LMD197883 LVY197883:LVZ197883 MFU197883:MFV197883 MPQ197883:MPR197883 MZM197883:MZN197883 NJI197883:NJJ197883 NTE197883:NTF197883 ODA197883:ODB197883 OMW197883:OMX197883 OWS197883:OWT197883 PGO197883:PGP197883 PQK197883:PQL197883 QAG197883:QAH197883 QKC197883:QKD197883 QTY197883:QTZ197883 RDU197883:RDV197883 RNQ197883:RNR197883 RXM197883:RXN197883 SHI197883:SHJ197883 SRE197883:SRF197883 TBA197883:TBB197883 TKW197883:TKX197883 TUS197883:TUT197883 UEO197883:UEP197883 UOK197883:UOL197883 UYG197883:UYH197883 VIC197883:VID197883 VRY197883:VRZ197883 WBU197883:WBV197883 WLQ197883:WLR197883 WVM197883:WVN197883 E263419:F263419 JA263419:JB263419 SW263419:SX263419 ACS263419:ACT263419 AMO263419:AMP263419 AWK263419:AWL263419 BGG263419:BGH263419 BQC263419:BQD263419 BZY263419:BZZ263419 CJU263419:CJV263419 CTQ263419:CTR263419 DDM263419:DDN263419 DNI263419:DNJ263419 DXE263419:DXF263419 EHA263419:EHB263419 EQW263419:EQX263419 FAS263419:FAT263419 FKO263419:FKP263419 FUK263419:FUL263419 GEG263419:GEH263419 GOC263419:GOD263419 GXY263419:GXZ263419 HHU263419:HHV263419 HRQ263419:HRR263419 IBM263419:IBN263419 ILI263419:ILJ263419 IVE263419:IVF263419 JFA263419:JFB263419 JOW263419:JOX263419 JYS263419:JYT263419 KIO263419:KIP263419 KSK263419:KSL263419 LCG263419:LCH263419 LMC263419:LMD263419 LVY263419:LVZ263419 MFU263419:MFV263419 MPQ263419:MPR263419 MZM263419:MZN263419 NJI263419:NJJ263419 NTE263419:NTF263419 ODA263419:ODB263419 OMW263419:OMX263419 OWS263419:OWT263419 PGO263419:PGP263419 PQK263419:PQL263419 QAG263419:QAH263419 QKC263419:QKD263419 QTY263419:QTZ263419 RDU263419:RDV263419 RNQ263419:RNR263419 RXM263419:RXN263419 SHI263419:SHJ263419 SRE263419:SRF263419 TBA263419:TBB263419 TKW263419:TKX263419 TUS263419:TUT263419 UEO263419:UEP263419 UOK263419:UOL263419 UYG263419:UYH263419 VIC263419:VID263419 VRY263419:VRZ263419 WBU263419:WBV263419 WLQ263419:WLR263419 WVM263419:WVN263419 E328955:F328955 JA328955:JB328955 SW328955:SX328955 ACS328955:ACT328955 AMO328955:AMP328955 AWK328955:AWL328955 BGG328955:BGH328955 BQC328955:BQD328955 BZY328955:BZZ328955 CJU328955:CJV328955 CTQ328955:CTR328955 DDM328955:DDN328955 DNI328955:DNJ328955 DXE328955:DXF328955 EHA328955:EHB328955 EQW328955:EQX328955 FAS328955:FAT328955 FKO328955:FKP328955 FUK328955:FUL328955 GEG328955:GEH328955 GOC328955:GOD328955 GXY328955:GXZ328955 HHU328955:HHV328955 HRQ328955:HRR328955 IBM328955:IBN328955 ILI328955:ILJ328955 IVE328955:IVF328955 JFA328955:JFB328955 JOW328955:JOX328955 JYS328955:JYT328955 KIO328955:KIP328955 KSK328955:KSL328955 LCG328955:LCH328955 LMC328955:LMD328955 LVY328955:LVZ328955 MFU328955:MFV328955 MPQ328955:MPR328955 MZM328955:MZN328955 NJI328955:NJJ328955 NTE328955:NTF328955 ODA328955:ODB328955 OMW328955:OMX328955 OWS328955:OWT328955 PGO328955:PGP328955 PQK328955:PQL328955 QAG328955:QAH328955 QKC328955:QKD328955 QTY328955:QTZ328955 RDU328955:RDV328955 RNQ328955:RNR328955 RXM328955:RXN328955 SHI328955:SHJ328955 SRE328955:SRF328955 TBA328955:TBB328955 TKW328955:TKX328955 TUS328955:TUT328955 UEO328955:UEP328955 UOK328955:UOL328955 UYG328955:UYH328955 VIC328955:VID328955 VRY328955:VRZ328955 WBU328955:WBV328955 WLQ328955:WLR328955 WVM328955:WVN328955 E394491:F394491 JA394491:JB394491 SW394491:SX394491 ACS394491:ACT394491 AMO394491:AMP394491 AWK394491:AWL394491 BGG394491:BGH394491 BQC394491:BQD394491 BZY394491:BZZ394491 CJU394491:CJV394491 CTQ394491:CTR394491 DDM394491:DDN394491 DNI394491:DNJ394491 DXE394491:DXF394491 EHA394491:EHB394491 EQW394491:EQX394491 FAS394491:FAT394491 FKO394491:FKP394491 FUK394491:FUL394491 GEG394491:GEH394491 GOC394491:GOD394491 GXY394491:GXZ394491 HHU394491:HHV394491 HRQ394491:HRR394491 IBM394491:IBN394491 ILI394491:ILJ394491 IVE394491:IVF394491 JFA394491:JFB394491 JOW394491:JOX394491 JYS394491:JYT394491 KIO394491:KIP394491 KSK394491:KSL394491 LCG394491:LCH394491 LMC394491:LMD394491 LVY394491:LVZ394491 MFU394491:MFV394491 MPQ394491:MPR394491 MZM394491:MZN394491 NJI394491:NJJ394491 NTE394491:NTF394491 ODA394491:ODB394491 OMW394491:OMX394491 OWS394491:OWT394491 PGO394491:PGP394491 PQK394491:PQL394491 QAG394491:QAH394491 QKC394491:QKD394491 QTY394491:QTZ394491 RDU394491:RDV394491 RNQ394491:RNR394491 RXM394491:RXN394491 SHI394491:SHJ394491 SRE394491:SRF394491 TBA394491:TBB394491 TKW394491:TKX394491 TUS394491:TUT394491 UEO394491:UEP394491 UOK394491:UOL394491 UYG394491:UYH394491 VIC394491:VID394491 VRY394491:VRZ394491 WBU394491:WBV394491 WLQ394491:WLR394491 WVM394491:WVN394491 E460027:F460027 JA460027:JB460027 SW460027:SX460027 ACS460027:ACT460027 AMO460027:AMP460027 AWK460027:AWL460027 BGG460027:BGH460027 BQC460027:BQD460027 BZY460027:BZZ460027 CJU460027:CJV460027 CTQ460027:CTR460027 DDM460027:DDN460027 DNI460027:DNJ460027 DXE460027:DXF460027 EHA460027:EHB460027 EQW460027:EQX460027 FAS460027:FAT460027 FKO460027:FKP460027 FUK460027:FUL460027 GEG460027:GEH460027 GOC460027:GOD460027 GXY460027:GXZ460027 HHU460027:HHV460027 HRQ460027:HRR460027 IBM460027:IBN460027 ILI460027:ILJ460027 IVE460027:IVF460027 JFA460027:JFB460027 JOW460027:JOX460027 JYS460027:JYT460027 KIO460027:KIP460027 KSK460027:KSL460027 LCG460027:LCH460027 LMC460027:LMD460027 LVY460027:LVZ460027 MFU460027:MFV460027 MPQ460027:MPR460027 MZM460027:MZN460027 NJI460027:NJJ460027 NTE460027:NTF460027 ODA460027:ODB460027 OMW460027:OMX460027 OWS460027:OWT460027 PGO460027:PGP460027 PQK460027:PQL460027 QAG460027:QAH460027 QKC460027:QKD460027 QTY460027:QTZ460027 RDU460027:RDV460027 RNQ460027:RNR460027 RXM460027:RXN460027 SHI460027:SHJ460027 SRE460027:SRF460027 TBA460027:TBB460027 TKW460027:TKX460027 TUS460027:TUT460027 UEO460027:UEP460027 UOK460027:UOL460027 UYG460027:UYH460027 VIC460027:VID460027 VRY460027:VRZ460027 WBU460027:WBV460027 WLQ460027:WLR460027 WVM460027:WVN460027 E525563:F525563 JA525563:JB525563 SW525563:SX525563 ACS525563:ACT525563 AMO525563:AMP525563 AWK525563:AWL525563 BGG525563:BGH525563 BQC525563:BQD525563 BZY525563:BZZ525563 CJU525563:CJV525563 CTQ525563:CTR525563 DDM525563:DDN525563 DNI525563:DNJ525563 DXE525563:DXF525563 EHA525563:EHB525563 EQW525563:EQX525563 FAS525563:FAT525563 FKO525563:FKP525563 FUK525563:FUL525563 GEG525563:GEH525563 GOC525563:GOD525563 GXY525563:GXZ525563 HHU525563:HHV525563 HRQ525563:HRR525563 IBM525563:IBN525563 ILI525563:ILJ525563 IVE525563:IVF525563 JFA525563:JFB525563 JOW525563:JOX525563 JYS525563:JYT525563 KIO525563:KIP525563 KSK525563:KSL525563 LCG525563:LCH525563 LMC525563:LMD525563 LVY525563:LVZ525563 MFU525563:MFV525563 MPQ525563:MPR525563 MZM525563:MZN525563 NJI525563:NJJ525563 NTE525563:NTF525563 ODA525563:ODB525563 OMW525563:OMX525563 OWS525563:OWT525563 PGO525563:PGP525563 PQK525563:PQL525563 QAG525563:QAH525563 QKC525563:QKD525563 QTY525563:QTZ525563 RDU525563:RDV525563 RNQ525563:RNR525563 RXM525563:RXN525563 SHI525563:SHJ525563 SRE525563:SRF525563 TBA525563:TBB525563 TKW525563:TKX525563 TUS525563:TUT525563 UEO525563:UEP525563 UOK525563:UOL525563 UYG525563:UYH525563 VIC525563:VID525563 VRY525563:VRZ525563 WBU525563:WBV525563 WLQ525563:WLR525563 WVM525563:WVN525563 E591099:F591099 JA591099:JB591099 SW591099:SX591099 ACS591099:ACT591099 AMO591099:AMP591099 AWK591099:AWL591099 BGG591099:BGH591099 BQC591099:BQD591099 BZY591099:BZZ591099 CJU591099:CJV591099 CTQ591099:CTR591099 DDM591099:DDN591099 DNI591099:DNJ591099 DXE591099:DXF591099 EHA591099:EHB591099 EQW591099:EQX591099 FAS591099:FAT591099 FKO591099:FKP591099 FUK591099:FUL591099 GEG591099:GEH591099 GOC591099:GOD591099 GXY591099:GXZ591099 HHU591099:HHV591099 HRQ591099:HRR591099 IBM591099:IBN591099 ILI591099:ILJ591099 IVE591099:IVF591099 JFA591099:JFB591099 JOW591099:JOX591099 JYS591099:JYT591099 KIO591099:KIP591099 KSK591099:KSL591099 LCG591099:LCH591099 LMC591099:LMD591099 LVY591099:LVZ591099 MFU591099:MFV591099 MPQ591099:MPR591099 MZM591099:MZN591099 NJI591099:NJJ591099 NTE591099:NTF591099 ODA591099:ODB591099 OMW591099:OMX591099 OWS591099:OWT591099 PGO591099:PGP591099 PQK591099:PQL591099 QAG591099:QAH591099 QKC591099:QKD591099 QTY591099:QTZ591099 RDU591099:RDV591099 RNQ591099:RNR591099 RXM591099:RXN591099 SHI591099:SHJ591099 SRE591099:SRF591099 TBA591099:TBB591099 TKW591099:TKX591099 TUS591099:TUT591099 UEO591099:UEP591099 UOK591099:UOL591099 UYG591099:UYH591099 VIC591099:VID591099 VRY591099:VRZ591099 WBU591099:WBV591099 WLQ591099:WLR591099 WVM591099:WVN591099 E656635:F656635 JA656635:JB656635 SW656635:SX656635 ACS656635:ACT656635 AMO656635:AMP656635 AWK656635:AWL656635 BGG656635:BGH656635 BQC656635:BQD656635 BZY656635:BZZ656635 CJU656635:CJV656635 CTQ656635:CTR656635 DDM656635:DDN656635 DNI656635:DNJ656635 DXE656635:DXF656635 EHA656635:EHB656635 EQW656635:EQX656635 FAS656635:FAT656635 FKO656635:FKP656635 FUK656635:FUL656635 GEG656635:GEH656635 GOC656635:GOD656635 GXY656635:GXZ656635 HHU656635:HHV656635 HRQ656635:HRR656635 IBM656635:IBN656635 ILI656635:ILJ656635 IVE656635:IVF656635 JFA656635:JFB656635 JOW656635:JOX656635 JYS656635:JYT656635 KIO656635:KIP656635 KSK656635:KSL656635 LCG656635:LCH656635 LMC656635:LMD656635 LVY656635:LVZ656635 MFU656635:MFV656635 MPQ656635:MPR656635 MZM656635:MZN656635 NJI656635:NJJ656635 NTE656635:NTF656635 ODA656635:ODB656635 OMW656635:OMX656635 OWS656635:OWT656635 PGO656635:PGP656635 PQK656635:PQL656635 QAG656635:QAH656635 QKC656635:QKD656635 QTY656635:QTZ656635 RDU656635:RDV656635 RNQ656635:RNR656635 RXM656635:RXN656635 SHI656635:SHJ656635 SRE656635:SRF656635 TBA656635:TBB656635 TKW656635:TKX656635 TUS656635:TUT656635 UEO656635:UEP656635 UOK656635:UOL656635 UYG656635:UYH656635 VIC656635:VID656635 VRY656635:VRZ656635 WBU656635:WBV656635 WLQ656635:WLR656635 WVM656635:WVN656635 E722171:F722171 JA722171:JB722171 SW722171:SX722171 ACS722171:ACT722171 AMO722171:AMP722171 AWK722171:AWL722171 BGG722171:BGH722171 BQC722171:BQD722171 BZY722171:BZZ722171 CJU722171:CJV722171 CTQ722171:CTR722171 DDM722171:DDN722171 DNI722171:DNJ722171 DXE722171:DXF722171 EHA722171:EHB722171 EQW722171:EQX722171 FAS722171:FAT722171 FKO722171:FKP722171 FUK722171:FUL722171 GEG722171:GEH722171 GOC722171:GOD722171 GXY722171:GXZ722171 HHU722171:HHV722171 HRQ722171:HRR722171 IBM722171:IBN722171 ILI722171:ILJ722171 IVE722171:IVF722171 JFA722171:JFB722171 JOW722171:JOX722171 JYS722171:JYT722171 KIO722171:KIP722171 KSK722171:KSL722171 LCG722171:LCH722171 LMC722171:LMD722171 LVY722171:LVZ722171 MFU722171:MFV722171 MPQ722171:MPR722171 MZM722171:MZN722171 NJI722171:NJJ722171 NTE722171:NTF722171 ODA722171:ODB722171 OMW722171:OMX722171 OWS722171:OWT722171 PGO722171:PGP722171 PQK722171:PQL722171 QAG722171:QAH722171 QKC722171:QKD722171 QTY722171:QTZ722171 RDU722171:RDV722171 RNQ722171:RNR722171 RXM722171:RXN722171 SHI722171:SHJ722171 SRE722171:SRF722171 TBA722171:TBB722171 TKW722171:TKX722171 TUS722171:TUT722171 UEO722171:UEP722171 UOK722171:UOL722171 UYG722171:UYH722171 VIC722171:VID722171 VRY722171:VRZ722171 WBU722171:WBV722171 WLQ722171:WLR722171 WVM722171:WVN722171 E787707:F787707 JA787707:JB787707 SW787707:SX787707 ACS787707:ACT787707 AMO787707:AMP787707 AWK787707:AWL787707 BGG787707:BGH787707 BQC787707:BQD787707 BZY787707:BZZ787707 CJU787707:CJV787707 CTQ787707:CTR787707 DDM787707:DDN787707 DNI787707:DNJ787707 DXE787707:DXF787707 EHA787707:EHB787707 EQW787707:EQX787707 FAS787707:FAT787707 FKO787707:FKP787707 FUK787707:FUL787707 GEG787707:GEH787707 GOC787707:GOD787707 GXY787707:GXZ787707 HHU787707:HHV787707 HRQ787707:HRR787707 IBM787707:IBN787707 ILI787707:ILJ787707 IVE787707:IVF787707 JFA787707:JFB787707 JOW787707:JOX787707 JYS787707:JYT787707 KIO787707:KIP787707 KSK787707:KSL787707 LCG787707:LCH787707 LMC787707:LMD787707 LVY787707:LVZ787707 MFU787707:MFV787707 MPQ787707:MPR787707 MZM787707:MZN787707 NJI787707:NJJ787707 NTE787707:NTF787707 ODA787707:ODB787707 OMW787707:OMX787707 OWS787707:OWT787707 PGO787707:PGP787707 PQK787707:PQL787707 QAG787707:QAH787707 QKC787707:QKD787707 QTY787707:QTZ787707 RDU787707:RDV787707 RNQ787707:RNR787707 RXM787707:RXN787707 SHI787707:SHJ787707 SRE787707:SRF787707 TBA787707:TBB787707 TKW787707:TKX787707 TUS787707:TUT787707 UEO787707:UEP787707 UOK787707:UOL787707 UYG787707:UYH787707 VIC787707:VID787707 VRY787707:VRZ787707 WBU787707:WBV787707 WLQ787707:WLR787707 WVM787707:WVN787707 E853243:F853243 JA853243:JB853243 SW853243:SX853243 ACS853243:ACT853243 AMO853243:AMP853243 AWK853243:AWL853243 BGG853243:BGH853243 BQC853243:BQD853243 BZY853243:BZZ853243 CJU853243:CJV853243 CTQ853243:CTR853243 DDM853243:DDN853243 DNI853243:DNJ853243 DXE853243:DXF853243 EHA853243:EHB853243 EQW853243:EQX853243 FAS853243:FAT853243 FKO853243:FKP853243 FUK853243:FUL853243 GEG853243:GEH853243 GOC853243:GOD853243 GXY853243:GXZ853243 HHU853243:HHV853243 HRQ853243:HRR853243 IBM853243:IBN853243 ILI853243:ILJ853243 IVE853243:IVF853243 JFA853243:JFB853243 JOW853243:JOX853243 JYS853243:JYT853243 KIO853243:KIP853243 KSK853243:KSL853243 LCG853243:LCH853243 LMC853243:LMD853243 LVY853243:LVZ853243 MFU853243:MFV853243 MPQ853243:MPR853243 MZM853243:MZN853243 NJI853243:NJJ853243 NTE853243:NTF853243 ODA853243:ODB853243 OMW853243:OMX853243 OWS853243:OWT853243 PGO853243:PGP853243 PQK853243:PQL853243 QAG853243:QAH853243 QKC853243:QKD853243 QTY853243:QTZ853243 RDU853243:RDV853243 RNQ853243:RNR853243 RXM853243:RXN853243 SHI853243:SHJ853243 SRE853243:SRF853243 TBA853243:TBB853243 TKW853243:TKX853243 TUS853243:TUT853243 UEO853243:UEP853243 UOK853243:UOL853243 UYG853243:UYH853243 VIC853243:VID853243 VRY853243:VRZ853243 WBU853243:WBV853243 WLQ853243:WLR853243 WVM853243:WVN853243 E918779:F918779 JA918779:JB918779 SW918779:SX918779 ACS918779:ACT918779 AMO918779:AMP918779 AWK918779:AWL918779 BGG918779:BGH918779 BQC918779:BQD918779 BZY918779:BZZ918779 CJU918779:CJV918779 CTQ918779:CTR918779 DDM918779:DDN918779 DNI918779:DNJ918779 DXE918779:DXF918779 EHA918779:EHB918779 EQW918779:EQX918779 FAS918779:FAT918779 FKO918779:FKP918779 FUK918779:FUL918779 GEG918779:GEH918779 GOC918779:GOD918779 GXY918779:GXZ918779 HHU918779:HHV918779 HRQ918779:HRR918779 IBM918779:IBN918779 ILI918779:ILJ918779 IVE918779:IVF918779 JFA918779:JFB918779 JOW918779:JOX918779 JYS918779:JYT918779 KIO918779:KIP918779 KSK918779:KSL918779 LCG918779:LCH918779 LMC918779:LMD918779 LVY918779:LVZ918779 MFU918779:MFV918779 MPQ918779:MPR918779 MZM918779:MZN918779 NJI918779:NJJ918779 NTE918779:NTF918779 ODA918779:ODB918779 OMW918779:OMX918779 OWS918779:OWT918779 PGO918779:PGP918779 PQK918779:PQL918779 QAG918779:QAH918779 QKC918779:QKD918779 QTY918779:QTZ918779 RDU918779:RDV918779 RNQ918779:RNR918779 RXM918779:RXN918779 SHI918779:SHJ918779 SRE918779:SRF918779 TBA918779:TBB918779 TKW918779:TKX918779 TUS918779:TUT918779 UEO918779:UEP918779 UOK918779:UOL918779 UYG918779:UYH918779 VIC918779:VID918779 VRY918779:VRZ918779 WBU918779:WBV918779 WLQ918779:WLR918779 WVM918779:WVN918779 E984315:F984315 JA984315:JB984315 SW984315:SX984315 ACS984315:ACT984315 AMO984315:AMP984315 AWK984315:AWL984315 BGG984315:BGH984315 BQC984315:BQD984315 BZY984315:BZZ984315 CJU984315:CJV984315 CTQ984315:CTR984315 DDM984315:DDN984315 DNI984315:DNJ984315 DXE984315:DXF984315 EHA984315:EHB984315 EQW984315:EQX984315 FAS984315:FAT984315 FKO984315:FKP984315 FUK984315:FUL984315 GEG984315:GEH984315 GOC984315:GOD984315 GXY984315:GXZ984315 HHU984315:HHV984315 HRQ984315:HRR984315 IBM984315:IBN984315 ILI984315:ILJ984315 IVE984315:IVF984315 JFA984315:JFB984315 JOW984315:JOX984315 JYS984315:JYT984315 KIO984315:KIP984315 KSK984315:KSL984315 LCG984315:LCH984315 LMC984315:LMD984315 LVY984315:LVZ984315 MFU984315:MFV984315 MPQ984315:MPR984315 MZM984315:MZN984315 NJI984315:NJJ984315 NTE984315:NTF984315 ODA984315:ODB984315 OMW984315:OMX984315 OWS984315:OWT984315 PGO984315:PGP984315 PQK984315:PQL984315 QAG984315:QAH984315 QKC984315:QKD984315 QTY984315:QTZ984315 RDU984315:RDV984315 RNQ984315:RNR984315 RXM984315:RXN984315 SHI984315:SHJ984315 SRE984315:SRF984315 TBA984315:TBB984315 TKW984315:TKX984315 TUS984315:TUT984315 UEO984315:UEP984315 UOK984315:UOL984315 UYG984315:UYH984315 VIC984315:VID984315 VRY984315:VRZ984315 WBU984315:WBV984315 WLQ984315:WLR984315 WVM984315:WVN984315" xr:uid="{00000000-0002-0000-0A00-000015000000}">
      <formula1>Y1228:Z1228</formula1>
    </dataValidation>
    <dataValidation type="list" allowBlank="1" showInputMessage="1" showErrorMessage="1" sqref="E1229:L1229 JA1229:JH1229 SW1229:TD1229 ACS1229:ACZ1229 AMO1229:AMV1229 AWK1229:AWR1229 BGG1229:BGN1229 BQC1229:BQJ1229 BZY1229:CAF1229 CJU1229:CKB1229 CTQ1229:CTX1229 DDM1229:DDT1229 DNI1229:DNP1229 DXE1229:DXL1229 EHA1229:EHH1229 EQW1229:ERD1229 FAS1229:FAZ1229 FKO1229:FKV1229 FUK1229:FUR1229 GEG1229:GEN1229 GOC1229:GOJ1229 GXY1229:GYF1229 HHU1229:HIB1229 HRQ1229:HRX1229 IBM1229:IBT1229 ILI1229:ILP1229 IVE1229:IVL1229 JFA1229:JFH1229 JOW1229:JPD1229 JYS1229:JYZ1229 KIO1229:KIV1229 KSK1229:KSR1229 LCG1229:LCN1229 LMC1229:LMJ1229 LVY1229:LWF1229 MFU1229:MGB1229 MPQ1229:MPX1229 MZM1229:MZT1229 NJI1229:NJP1229 NTE1229:NTL1229 ODA1229:ODH1229 OMW1229:OND1229 OWS1229:OWZ1229 PGO1229:PGV1229 PQK1229:PQR1229 QAG1229:QAN1229 QKC1229:QKJ1229 QTY1229:QUF1229 RDU1229:REB1229 RNQ1229:RNX1229 RXM1229:RXT1229 SHI1229:SHP1229 SRE1229:SRL1229 TBA1229:TBH1229 TKW1229:TLD1229 TUS1229:TUZ1229 UEO1229:UEV1229 UOK1229:UOR1229 UYG1229:UYN1229 VIC1229:VIJ1229 VRY1229:VSF1229 WBU1229:WCB1229 WLQ1229:WLX1229 WVM1229:WVT1229 E66765:L66765 JA66765:JH66765 SW66765:TD66765 ACS66765:ACZ66765 AMO66765:AMV66765 AWK66765:AWR66765 BGG66765:BGN66765 BQC66765:BQJ66765 BZY66765:CAF66765 CJU66765:CKB66765 CTQ66765:CTX66765 DDM66765:DDT66765 DNI66765:DNP66765 DXE66765:DXL66765 EHA66765:EHH66765 EQW66765:ERD66765 FAS66765:FAZ66765 FKO66765:FKV66765 FUK66765:FUR66765 GEG66765:GEN66765 GOC66765:GOJ66765 GXY66765:GYF66765 HHU66765:HIB66765 HRQ66765:HRX66765 IBM66765:IBT66765 ILI66765:ILP66765 IVE66765:IVL66765 JFA66765:JFH66765 JOW66765:JPD66765 JYS66765:JYZ66765 KIO66765:KIV66765 KSK66765:KSR66765 LCG66765:LCN66765 LMC66765:LMJ66765 LVY66765:LWF66765 MFU66765:MGB66765 MPQ66765:MPX66765 MZM66765:MZT66765 NJI66765:NJP66765 NTE66765:NTL66765 ODA66765:ODH66765 OMW66765:OND66765 OWS66765:OWZ66765 PGO66765:PGV66765 PQK66765:PQR66765 QAG66765:QAN66765 QKC66765:QKJ66765 QTY66765:QUF66765 RDU66765:REB66765 RNQ66765:RNX66765 RXM66765:RXT66765 SHI66765:SHP66765 SRE66765:SRL66765 TBA66765:TBH66765 TKW66765:TLD66765 TUS66765:TUZ66765 UEO66765:UEV66765 UOK66765:UOR66765 UYG66765:UYN66765 VIC66765:VIJ66765 VRY66765:VSF66765 WBU66765:WCB66765 WLQ66765:WLX66765 WVM66765:WVT66765 E132301:L132301 JA132301:JH132301 SW132301:TD132301 ACS132301:ACZ132301 AMO132301:AMV132301 AWK132301:AWR132301 BGG132301:BGN132301 BQC132301:BQJ132301 BZY132301:CAF132301 CJU132301:CKB132301 CTQ132301:CTX132301 DDM132301:DDT132301 DNI132301:DNP132301 DXE132301:DXL132301 EHA132301:EHH132301 EQW132301:ERD132301 FAS132301:FAZ132301 FKO132301:FKV132301 FUK132301:FUR132301 GEG132301:GEN132301 GOC132301:GOJ132301 GXY132301:GYF132301 HHU132301:HIB132301 HRQ132301:HRX132301 IBM132301:IBT132301 ILI132301:ILP132301 IVE132301:IVL132301 JFA132301:JFH132301 JOW132301:JPD132301 JYS132301:JYZ132301 KIO132301:KIV132301 KSK132301:KSR132301 LCG132301:LCN132301 LMC132301:LMJ132301 LVY132301:LWF132301 MFU132301:MGB132301 MPQ132301:MPX132301 MZM132301:MZT132301 NJI132301:NJP132301 NTE132301:NTL132301 ODA132301:ODH132301 OMW132301:OND132301 OWS132301:OWZ132301 PGO132301:PGV132301 PQK132301:PQR132301 QAG132301:QAN132301 QKC132301:QKJ132301 QTY132301:QUF132301 RDU132301:REB132301 RNQ132301:RNX132301 RXM132301:RXT132301 SHI132301:SHP132301 SRE132301:SRL132301 TBA132301:TBH132301 TKW132301:TLD132301 TUS132301:TUZ132301 UEO132301:UEV132301 UOK132301:UOR132301 UYG132301:UYN132301 VIC132301:VIJ132301 VRY132301:VSF132301 WBU132301:WCB132301 WLQ132301:WLX132301 WVM132301:WVT132301 E197837:L197837 JA197837:JH197837 SW197837:TD197837 ACS197837:ACZ197837 AMO197837:AMV197837 AWK197837:AWR197837 BGG197837:BGN197837 BQC197837:BQJ197837 BZY197837:CAF197837 CJU197837:CKB197837 CTQ197837:CTX197837 DDM197837:DDT197837 DNI197837:DNP197837 DXE197837:DXL197837 EHA197837:EHH197837 EQW197837:ERD197837 FAS197837:FAZ197837 FKO197837:FKV197837 FUK197837:FUR197837 GEG197837:GEN197837 GOC197837:GOJ197837 GXY197837:GYF197837 HHU197837:HIB197837 HRQ197837:HRX197837 IBM197837:IBT197837 ILI197837:ILP197837 IVE197837:IVL197837 JFA197837:JFH197837 JOW197837:JPD197837 JYS197837:JYZ197837 KIO197837:KIV197837 KSK197837:KSR197837 LCG197837:LCN197837 LMC197837:LMJ197837 LVY197837:LWF197837 MFU197837:MGB197837 MPQ197837:MPX197837 MZM197837:MZT197837 NJI197837:NJP197837 NTE197837:NTL197837 ODA197837:ODH197837 OMW197837:OND197837 OWS197837:OWZ197837 PGO197837:PGV197837 PQK197837:PQR197837 QAG197837:QAN197837 QKC197837:QKJ197837 QTY197837:QUF197837 RDU197837:REB197837 RNQ197837:RNX197837 RXM197837:RXT197837 SHI197837:SHP197837 SRE197837:SRL197837 TBA197837:TBH197837 TKW197837:TLD197837 TUS197837:TUZ197837 UEO197837:UEV197837 UOK197837:UOR197837 UYG197837:UYN197837 VIC197837:VIJ197837 VRY197837:VSF197837 WBU197837:WCB197837 WLQ197837:WLX197837 WVM197837:WVT197837 E263373:L263373 JA263373:JH263373 SW263373:TD263373 ACS263373:ACZ263373 AMO263373:AMV263373 AWK263373:AWR263373 BGG263373:BGN263373 BQC263373:BQJ263373 BZY263373:CAF263373 CJU263373:CKB263373 CTQ263373:CTX263373 DDM263373:DDT263373 DNI263373:DNP263373 DXE263373:DXL263373 EHA263373:EHH263373 EQW263373:ERD263373 FAS263373:FAZ263373 FKO263373:FKV263373 FUK263373:FUR263373 GEG263373:GEN263373 GOC263373:GOJ263373 GXY263373:GYF263373 HHU263373:HIB263373 HRQ263373:HRX263373 IBM263373:IBT263373 ILI263373:ILP263373 IVE263373:IVL263373 JFA263373:JFH263373 JOW263373:JPD263373 JYS263373:JYZ263373 KIO263373:KIV263373 KSK263373:KSR263373 LCG263373:LCN263373 LMC263373:LMJ263373 LVY263373:LWF263373 MFU263373:MGB263373 MPQ263373:MPX263373 MZM263373:MZT263373 NJI263373:NJP263373 NTE263373:NTL263373 ODA263373:ODH263373 OMW263373:OND263373 OWS263373:OWZ263373 PGO263373:PGV263373 PQK263373:PQR263373 QAG263373:QAN263373 QKC263373:QKJ263373 QTY263373:QUF263373 RDU263373:REB263373 RNQ263373:RNX263373 RXM263373:RXT263373 SHI263373:SHP263373 SRE263373:SRL263373 TBA263373:TBH263373 TKW263373:TLD263373 TUS263373:TUZ263373 UEO263373:UEV263373 UOK263373:UOR263373 UYG263373:UYN263373 VIC263373:VIJ263373 VRY263373:VSF263373 WBU263373:WCB263373 WLQ263373:WLX263373 WVM263373:WVT263373 E328909:L328909 JA328909:JH328909 SW328909:TD328909 ACS328909:ACZ328909 AMO328909:AMV328909 AWK328909:AWR328909 BGG328909:BGN328909 BQC328909:BQJ328909 BZY328909:CAF328909 CJU328909:CKB328909 CTQ328909:CTX328909 DDM328909:DDT328909 DNI328909:DNP328909 DXE328909:DXL328909 EHA328909:EHH328909 EQW328909:ERD328909 FAS328909:FAZ328909 FKO328909:FKV328909 FUK328909:FUR328909 GEG328909:GEN328909 GOC328909:GOJ328909 GXY328909:GYF328909 HHU328909:HIB328909 HRQ328909:HRX328909 IBM328909:IBT328909 ILI328909:ILP328909 IVE328909:IVL328909 JFA328909:JFH328909 JOW328909:JPD328909 JYS328909:JYZ328909 KIO328909:KIV328909 KSK328909:KSR328909 LCG328909:LCN328909 LMC328909:LMJ328909 LVY328909:LWF328909 MFU328909:MGB328909 MPQ328909:MPX328909 MZM328909:MZT328909 NJI328909:NJP328909 NTE328909:NTL328909 ODA328909:ODH328909 OMW328909:OND328909 OWS328909:OWZ328909 PGO328909:PGV328909 PQK328909:PQR328909 QAG328909:QAN328909 QKC328909:QKJ328909 QTY328909:QUF328909 RDU328909:REB328909 RNQ328909:RNX328909 RXM328909:RXT328909 SHI328909:SHP328909 SRE328909:SRL328909 TBA328909:TBH328909 TKW328909:TLD328909 TUS328909:TUZ328909 UEO328909:UEV328909 UOK328909:UOR328909 UYG328909:UYN328909 VIC328909:VIJ328909 VRY328909:VSF328909 WBU328909:WCB328909 WLQ328909:WLX328909 WVM328909:WVT328909 E394445:L394445 JA394445:JH394445 SW394445:TD394445 ACS394445:ACZ394445 AMO394445:AMV394445 AWK394445:AWR394445 BGG394445:BGN394445 BQC394445:BQJ394445 BZY394445:CAF394445 CJU394445:CKB394445 CTQ394445:CTX394445 DDM394445:DDT394445 DNI394445:DNP394445 DXE394445:DXL394445 EHA394445:EHH394445 EQW394445:ERD394445 FAS394445:FAZ394445 FKO394445:FKV394445 FUK394445:FUR394445 GEG394445:GEN394445 GOC394445:GOJ394445 GXY394445:GYF394445 HHU394445:HIB394445 HRQ394445:HRX394445 IBM394445:IBT394445 ILI394445:ILP394445 IVE394445:IVL394445 JFA394445:JFH394445 JOW394445:JPD394445 JYS394445:JYZ394445 KIO394445:KIV394445 KSK394445:KSR394445 LCG394445:LCN394445 LMC394445:LMJ394445 LVY394445:LWF394445 MFU394445:MGB394445 MPQ394445:MPX394445 MZM394445:MZT394445 NJI394445:NJP394445 NTE394445:NTL394445 ODA394445:ODH394445 OMW394445:OND394445 OWS394445:OWZ394445 PGO394445:PGV394445 PQK394445:PQR394445 QAG394445:QAN394445 QKC394445:QKJ394445 QTY394445:QUF394445 RDU394445:REB394445 RNQ394445:RNX394445 RXM394445:RXT394445 SHI394445:SHP394445 SRE394445:SRL394445 TBA394445:TBH394445 TKW394445:TLD394445 TUS394445:TUZ394445 UEO394445:UEV394445 UOK394445:UOR394445 UYG394445:UYN394445 VIC394445:VIJ394445 VRY394445:VSF394445 WBU394445:WCB394445 WLQ394445:WLX394445 WVM394445:WVT394445 E459981:L459981 JA459981:JH459981 SW459981:TD459981 ACS459981:ACZ459981 AMO459981:AMV459981 AWK459981:AWR459981 BGG459981:BGN459981 BQC459981:BQJ459981 BZY459981:CAF459981 CJU459981:CKB459981 CTQ459981:CTX459981 DDM459981:DDT459981 DNI459981:DNP459981 DXE459981:DXL459981 EHA459981:EHH459981 EQW459981:ERD459981 FAS459981:FAZ459981 FKO459981:FKV459981 FUK459981:FUR459981 GEG459981:GEN459981 GOC459981:GOJ459981 GXY459981:GYF459981 HHU459981:HIB459981 HRQ459981:HRX459981 IBM459981:IBT459981 ILI459981:ILP459981 IVE459981:IVL459981 JFA459981:JFH459981 JOW459981:JPD459981 JYS459981:JYZ459981 KIO459981:KIV459981 KSK459981:KSR459981 LCG459981:LCN459981 LMC459981:LMJ459981 LVY459981:LWF459981 MFU459981:MGB459981 MPQ459981:MPX459981 MZM459981:MZT459981 NJI459981:NJP459981 NTE459981:NTL459981 ODA459981:ODH459981 OMW459981:OND459981 OWS459981:OWZ459981 PGO459981:PGV459981 PQK459981:PQR459981 QAG459981:QAN459981 QKC459981:QKJ459981 QTY459981:QUF459981 RDU459981:REB459981 RNQ459981:RNX459981 RXM459981:RXT459981 SHI459981:SHP459981 SRE459981:SRL459981 TBA459981:TBH459981 TKW459981:TLD459981 TUS459981:TUZ459981 UEO459981:UEV459981 UOK459981:UOR459981 UYG459981:UYN459981 VIC459981:VIJ459981 VRY459981:VSF459981 WBU459981:WCB459981 WLQ459981:WLX459981 WVM459981:WVT459981 E525517:L525517 JA525517:JH525517 SW525517:TD525517 ACS525517:ACZ525517 AMO525517:AMV525517 AWK525517:AWR525517 BGG525517:BGN525517 BQC525517:BQJ525517 BZY525517:CAF525517 CJU525517:CKB525517 CTQ525517:CTX525517 DDM525517:DDT525517 DNI525517:DNP525517 DXE525517:DXL525517 EHA525517:EHH525517 EQW525517:ERD525517 FAS525517:FAZ525517 FKO525517:FKV525517 FUK525517:FUR525517 GEG525517:GEN525517 GOC525517:GOJ525517 GXY525517:GYF525517 HHU525517:HIB525517 HRQ525517:HRX525517 IBM525517:IBT525517 ILI525517:ILP525517 IVE525517:IVL525517 JFA525517:JFH525517 JOW525517:JPD525517 JYS525517:JYZ525517 KIO525517:KIV525517 KSK525517:KSR525517 LCG525517:LCN525517 LMC525517:LMJ525517 LVY525517:LWF525517 MFU525517:MGB525517 MPQ525517:MPX525517 MZM525517:MZT525517 NJI525517:NJP525517 NTE525517:NTL525517 ODA525517:ODH525517 OMW525517:OND525517 OWS525517:OWZ525517 PGO525517:PGV525517 PQK525517:PQR525517 QAG525517:QAN525517 QKC525517:QKJ525517 QTY525517:QUF525517 RDU525517:REB525517 RNQ525517:RNX525517 RXM525517:RXT525517 SHI525517:SHP525517 SRE525517:SRL525517 TBA525517:TBH525517 TKW525517:TLD525517 TUS525517:TUZ525517 UEO525517:UEV525517 UOK525517:UOR525517 UYG525517:UYN525517 VIC525517:VIJ525517 VRY525517:VSF525517 WBU525517:WCB525517 WLQ525517:WLX525517 WVM525517:WVT525517 E591053:L591053 JA591053:JH591053 SW591053:TD591053 ACS591053:ACZ591053 AMO591053:AMV591053 AWK591053:AWR591053 BGG591053:BGN591053 BQC591053:BQJ591053 BZY591053:CAF591053 CJU591053:CKB591053 CTQ591053:CTX591053 DDM591053:DDT591053 DNI591053:DNP591053 DXE591053:DXL591053 EHA591053:EHH591053 EQW591053:ERD591053 FAS591053:FAZ591053 FKO591053:FKV591053 FUK591053:FUR591053 GEG591053:GEN591053 GOC591053:GOJ591053 GXY591053:GYF591053 HHU591053:HIB591053 HRQ591053:HRX591053 IBM591053:IBT591053 ILI591053:ILP591053 IVE591053:IVL591053 JFA591053:JFH591053 JOW591053:JPD591053 JYS591053:JYZ591053 KIO591053:KIV591053 KSK591053:KSR591053 LCG591053:LCN591053 LMC591053:LMJ591053 LVY591053:LWF591053 MFU591053:MGB591053 MPQ591053:MPX591053 MZM591053:MZT591053 NJI591053:NJP591053 NTE591053:NTL591053 ODA591053:ODH591053 OMW591053:OND591053 OWS591053:OWZ591053 PGO591053:PGV591053 PQK591053:PQR591053 QAG591053:QAN591053 QKC591053:QKJ591053 QTY591053:QUF591053 RDU591053:REB591053 RNQ591053:RNX591053 RXM591053:RXT591053 SHI591053:SHP591053 SRE591053:SRL591053 TBA591053:TBH591053 TKW591053:TLD591053 TUS591053:TUZ591053 UEO591053:UEV591053 UOK591053:UOR591053 UYG591053:UYN591053 VIC591053:VIJ591053 VRY591053:VSF591053 WBU591053:WCB591053 WLQ591053:WLX591053 WVM591053:WVT591053 E656589:L656589 JA656589:JH656589 SW656589:TD656589 ACS656589:ACZ656589 AMO656589:AMV656589 AWK656589:AWR656589 BGG656589:BGN656589 BQC656589:BQJ656589 BZY656589:CAF656589 CJU656589:CKB656589 CTQ656589:CTX656589 DDM656589:DDT656589 DNI656589:DNP656589 DXE656589:DXL656589 EHA656589:EHH656589 EQW656589:ERD656589 FAS656589:FAZ656589 FKO656589:FKV656589 FUK656589:FUR656589 GEG656589:GEN656589 GOC656589:GOJ656589 GXY656589:GYF656589 HHU656589:HIB656589 HRQ656589:HRX656589 IBM656589:IBT656589 ILI656589:ILP656589 IVE656589:IVL656589 JFA656589:JFH656589 JOW656589:JPD656589 JYS656589:JYZ656589 KIO656589:KIV656589 KSK656589:KSR656589 LCG656589:LCN656589 LMC656589:LMJ656589 LVY656589:LWF656589 MFU656589:MGB656589 MPQ656589:MPX656589 MZM656589:MZT656589 NJI656589:NJP656589 NTE656589:NTL656589 ODA656589:ODH656589 OMW656589:OND656589 OWS656589:OWZ656589 PGO656589:PGV656589 PQK656589:PQR656589 QAG656589:QAN656589 QKC656589:QKJ656589 QTY656589:QUF656589 RDU656589:REB656589 RNQ656589:RNX656589 RXM656589:RXT656589 SHI656589:SHP656589 SRE656589:SRL656589 TBA656589:TBH656589 TKW656589:TLD656589 TUS656589:TUZ656589 UEO656589:UEV656589 UOK656589:UOR656589 UYG656589:UYN656589 VIC656589:VIJ656589 VRY656589:VSF656589 WBU656589:WCB656589 WLQ656589:WLX656589 WVM656589:WVT656589 E722125:L722125 JA722125:JH722125 SW722125:TD722125 ACS722125:ACZ722125 AMO722125:AMV722125 AWK722125:AWR722125 BGG722125:BGN722125 BQC722125:BQJ722125 BZY722125:CAF722125 CJU722125:CKB722125 CTQ722125:CTX722125 DDM722125:DDT722125 DNI722125:DNP722125 DXE722125:DXL722125 EHA722125:EHH722125 EQW722125:ERD722125 FAS722125:FAZ722125 FKO722125:FKV722125 FUK722125:FUR722125 GEG722125:GEN722125 GOC722125:GOJ722125 GXY722125:GYF722125 HHU722125:HIB722125 HRQ722125:HRX722125 IBM722125:IBT722125 ILI722125:ILP722125 IVE722125:IVL722125 JFA722125:JFH722125 JOW722125:JPD722125 JYS722125:JYZ722125 KIO722125:KIV722125 KSK722125:KSR722125 LCG722125:LCN722125 LMC722125:LMJ722125 LVY722125:LWF722125 MFU722125:MGB722125 MPQ722125:MPX722125 MZM722125:MZT722125 NJI722125:NJP722125 NTE722125:NTL722125 ODA722125:ODH722125 OMW722125:OND722125 OWS722125:OWZ722125 PGO722125:PGV722125 PQK722125:PQR722125 QAG722125:QAN722125 QKC722125:QKJ722125 QTY722125:QUF722125 RDU722125:REB722125 RNQ722125:RNX722125 RXM722125:RXT722125 SHI722125:SHP722125 SRE722125:SRL722125 TBA722125:TBH722125 TKW722125:TLD722125 TUS722125:TUZ722125 UEO722125:UEV722125 UOK722125:UOR722125 UYG722125:UYN722125 VIC722125:VIJ722125 VRY722125:VSF722125 WBU722125:WCB722125 WLQ722125:WLX722125 WVM722125:WVT722125 E787661:L787661 JA787661:JH787661 SW787661:TD787661 ACS787661:ACZ787661 AMO787661:AMV787661 AWK787661:AWR787661 BGG787661:BGN787661 BQC787661:BQJ787661 BZY787661:CAF787661 CJU787661:CKB787661 CTQ787661:CTX787661 DDM787661:DDT787661 DNI787661:DNP787661 DXE787661:DXL787661 EHA787661:EHH787661 EQW787661:ERD787661 FAS787661:FAZ787661 FKO787661:FKV787661 FUK787661:FUR787661 GEG787661:GEN787661 GOC787661:GOJ787661 GXY787661:GYF787661 HHU787661:HIB787661 HRQ787661:HRX787661 IBM787661:IBT787661 ILI787661:ILP787661 IVE787661:IVL787661 JFA787661:JFH787661 JOW787661:JPD787661 JYS787661:JYZ787661 KIO787661:KIV787661 KSK787661:KSR787661 LCG787661:LCN787661 LMC787661:LMJ787661 LVY787661:LWF787661 MFU787661:MGB787661 MPQ787661:MPX787661 MZM787661:MZT787661 NJI787661:NJP787661 NTE787661:NTL787661 ODA787661:ODH787661 OMW787661:OND787661 OWS787661:OWZ787661 PGO787661:PGV787661 PQK787661:PQR787661 QAG787661:QAN787661 QKC787661:QKJ787661 QTY787661:QUF787661 RDU787661:REB787661 RNQ787661:RNX787661 RXM787661:RXT787661 SHI787661:SHP787661 SRE787661:SRL787661 TBA787661:TBH787661 TKW787661:TLD787661 TUS787661:TUZ787661 UEO787661:UEV787661 UOK787661:UOR787661 UYG787661:UYN787661 VIC787661:VIJ787661 VRY787661:VSF787661 WBU787661:WCB787661 WLQ787661:WLX787661 WVM787661:WVT787661 E853197:L853197 JA853197:JH853197 SW853197:TD853197 ACS853197:ACZ853197 AMO853197:AMV853197 AWK853197:AWR853197 BGG853197:BGN853197 BQC853197:BQJ853197 BZY853197:CAF853197 CJU853197:CKB853197 CTQ853197:CTX853197 DDM853197:DDT853197 DNI853197:DNP853197 DXE853197:DXL853197 EHA853197:EHH853197 EQW853197:ERD853197 FAS853197:FAZ853197 FKO853197:FKV853197 FUK853197:FUR853197 GEG853197:GEN853197 GOC853197:GOJ853197 GXY853197:GYF853197 HHU853197:HIB853197 HRQ853197:HRX853197 IBM853197:IBT853197 ILI853197:ILP853197 IVE853197:IVL853197 JFA853197:JFH853197 JOW853197:JPD853197 JYS853197:JYZ853197 KIO853197:KIV853197 KSK853197:KSR853197 LCG853197:LCN853197 LMC853197:LMJ853197 LVY853197:LWF853197 MFU853197:MGB853197 MPQ853197:MPX853197 MZM853197:MZT853197 NJI853197:NJP853197 NTE853197:NTL853197 ODA853197:ODH853197 OMW853197:OND853197 OWS853197:OWZ853197 PGO853197:PGV853197 PQK853197:PQR853197 QAG853197:QAN853197 QKC853197:QKJ853197 QTY853197:QUF853197 RDU853197:REB853197 RNQ853197:RNX853197 RXM853197:RXT853197 SHI853197:SHP853197 SRE853197:SRL853197 TBA853197:TBH853197 TKW853197:TLD853197 TUS853197:TUZ853197 UEO853197:UEV853197 UOK853197:UOR853197 UYG853197:UYN853197 VIC853197:VIJ853197 VRY853197:VSF853197 WBU853197:WCB853197 WLQ853197:WLX853197 WVM853197:WVT853197 E918733:L918733 JA918733:JH918733 SW918733:TD918733 ACS918733:ACZ918733 AMO918733:AMV918733 AWK918733:AWR918733 BGG918733:BGN918733 BQC918733:BQJ918733 BZY918733:CAF918733 CJU918733:CKB918733 CTQ918733:CTX918733 DDM918733:DDT918733 DNI918733:DNP918733 DXE918733:DXL918733 EHA918733:EHH918733 EQW918733:ERD918733 FAS918733:FAZ918733 FKO918733:FKV918733 FUK918733:FUR918733 GEG918733:GEN918733 GOC918733:GOJ918733 GXY918733:GYF918733 HHU918733:HIB918733 HRQ918733:HRX918733 IBM918733:IBT918733 ILI918733:ILP918733 IVE918733:IVL918733 JFA918733:JFH918733 JOW918733:JPD918733 JYS918733:JYZ918733 KIO918733:KIV918733 KSK918733:KSR918733 LCG918733:LCN918733 LMC918733:LMJ918733 LVY918733:LWF918733 MFU918733:MGB918733 MPQ918733:MPX918733 MZM918733:MZT918733 NJI918733:NJP918733 NTE918733:NTL918733 ODA918733:ODH918733 OMW918733:OND918733 OWS918733:OWZ918733 PGO918733:PGV918733 PQK918733:PQR918733 QAG918733:QAN918733 QKC918733:QKJ918733 QTY918733:QUF918733 RDU918733:REB918733 RNQ918733:RNX918733 RXM918733:RXT918733 SHI918733:SHP918733 SRE918733:SRL918733 TBA918733:TBH918733 TKW918733:TLD918733 TUS918733:TUZ918733 UEO918733:UEV918733 UOK918733:UOR918733 UYG918733:UYN918733 VIC918733:VIJ918733 VRY918733:VSF918733 WBU918733:WCB918733 WLQ918733:WLX918733 WVM918733:WVT918733 E984269:L984269 JA984269:JH984269 SW984269:TD984269 ACS984269:ACZ984269 AMO984269:AMV984269 AWK984269:AWR984269 BGG984269:BGN984269 BQC984269:BQJ984269 BZY984269:CAF984269 CJU984269:CKB984269 CTQ984269:CTX984269 DDM984269:DDT984269 DNI984269:DNP984269 DXE984269:DXL984269 EHA984269:EHH984269 EQW984269:ERD984269 FAS984269:FAZ984269 FKO984269:FKV984269 FUK984269:FUR984269 GEG984269:GEN984269 GOC984269:GOJ984269 GXY984269:GYF984269 HHU984269:HIB984269 HRQ984269:HRX984269 IBM984269:IBT984269 ILI984269:ILP984269 IVE984269:IVL984269 JFA984269:JFH984269 JOW984269:JPD984269 JYS984269:JYZ984269 KIO984269:KIV984269 KSK984269:KSR984269 LCG984269:LCN984269 LMC984269:LMJ984269 LVY984269:LWF984269 MFU984269:MGB984269 MPQ984269:MPX984269 MZM984269:MZT984269 NJI984269:NJP984269 NTE984269:NTL984269 ODA984269:ODH984269 OMW984269:OND984269 OWS984269:OWZ984269 PGO984269:PGV984269 PQK984269:PQR984269 QAG984269:QAN984269 QKC984269:QKJ984269 QTY984269:QUF984269 RDU984269:REB984269 RNQ984269:RNX984269 RXM984269:RXT984269 SHI984269:SHP984269 SRE984269:SRL984269 TBA984269:TBH984269 TKW984269:TLD984269 TUS984269:TUZ984269 UEO984269:UEV984269 UOK984269:UOR984269 UYG984269:UYN984269 VIC984269:VIJ984269 VRY984269:VSF984269 WBU984269:WCB984269 WLQ984269:WLX984269 WVM984269:WVT984269 E1274:L1274 JA1274:JH1274 SW1274:TD1274 ACS1274:ACZ1274 AMO1274:AMV1274 AWK1274:AWR1274 BGG1274:BGN1274 BQC1274:BQJ1274 BZY1274:CAF1274 CJU1274:CKB1274 CTQ1274:CTX1274 DDM1274:DDT1274 DNI1274:DNP1274 DXE1274:DXL1274 EHA1274:EHH1274 EQW1274:ERD1274 FAS1274:FAZ1274 FKO1274:FKV1274 FUK1274:FUR1274 GEG1274:GEN1274 GOC1274:GOJ1274 GXY1274:GYF1274 HHU1274:HIB1274 HRQ1274:HRX1274 IBM1274:IBT1274 ILI1274:ILP1274 IVE1274:IVL1274 JFA1274:JFH1274 JOW1274:JPD1274 JYS1274:JYZ1274 KIO1274:KIV1274 KSK1274:KSR1274 LCG1274:LCN1274 LMC1274:LMJ1274 LVY1274:LWF1274 MFU1274:MGB1274 MPQ1274:MPX1274 MZM1274:MZT1274 NJI1274:NJP1274 NTE1274:NTL1274 ODA1274:ODH1274 OMW1274:OND1274 OWS1274:OWZ1274 PGO1274:PGV1274 PQK1274:PQR1274 QAG1274:QAN1274 QKC1274:QKJ1274 QTY1274:QUF1274 RDU1274:REB1274 RNQ1274:RNX1274 RXM1274:RXT1274 SHI1274:SHP1274 SRE1274:SRL1274 TBA1274:TBH1274 TKW1274:TLD1274 TUS1274:TUZ1274 UEO1274:UEV1274 UOK1274:UOR1274 UYG1274:UYN1274 VIC1274:VIJ1274 VRY1274:VSF1274 WBU1274:WCB1274 WLQ1274:WLX1274 WVM1274:WVT1274 E66810:L66810 JA66810:JH66810 SW66810:TD66810 ACS66810:ACZ66810 AMO66810:AMV66810 AWK66810:AWR66810 BGG66810:BGN66810 BQC66810:BQJ66810 BZY66810:CAF66810 CJU66810:CKB66810 CTQ66810:CTX66810 DDM66810:DDT66810 DNI66810:DNP66810 DXE66810:DXL66810 EHA66810:EHH66810 EQW66810:ERD66810 FAS66810:FAZ66810 FKO66810:FKV66810 FUK66810:FUR66810 GEG66810:GEN66810 GOC66810:GOJ66810 GXY66810:GYF66810 HHU66810:HIB66810 HRQ66810:HRX66810 IBM66810:IBT66810 ILI66810:ILP66810 IVE66810:IVL66810 JFA66810:JFH66810 JOW66810:JPD66810 JYS66810:JYZ66810 KIO66810:KIV66810 KSK66810:KSR66810 LCG66810:LCN66810 LMC66810:LMJ66810 LVY66810:LWF66810 MFU66810:MGB66810 MPQ66810:MPX66810 MZM66810:MZT66810 NJI66810:NJP66810 NTE66810:NTL66810 ODA66810:ODH66810 OMW66810:OND66810 OWS66810:OWZ66810 PGO66810:PGV66810 PQK66810:PQR66810 QAG66810:QAN66810 QKC66810:QKJ66810 QTY66810:QUF66810 RDU66810:REB66810 RNQ66810:RNX66810 RXM66810:RXT66810 SHI66810:SHP66810 SRE66810:SRL66810 TBA66810:TBH66810 TKW66810:TLD66810 TUS66810:TUZ66810 UEO66810:UEV66810 UOK66810:UOR66810 UYG66810:UYN66810 VIC66810:VIJ66810 VRY66810:VSF66810 WBU66810:WCB66810 WLQ66810:WLX66810 WVM66810:WVT66810 E132346:L132346 JA132346:JH132346 SW132346:TD132346 ACS132346:ACZ132346 AMO132346:AMV132346 AWK132346:AWR132346 BGG132346:BGN132346 BQC132346:BQJ132346 BZY132346:CAF132346 CJU132346:CKB132346 CTQ132346:CTX132346 DDM132346:DDT132346 DNI132346:DNP132346 DXE132346:DXL132346 EHA132346:EHH132346 EQW132346:ERD132346 FAS132346:FAZ132346 FKO132346:FKV132346 FUK132346:FUR132346 GEG132346:GEN132346 GOC132346:GOJ132346 GXY132346:GYF132346 HHU132346:HIB132346 HRQ132346:HRX132346 IBM132346:IBT132346 ILI132346:ILP132346 IVE132346:IVL132346 JFA132346:JFH132346 JOW132346:JPD132346 JYS132346:JYZ132346 KIO132346:KIV132346 KSK132346:KSR132346 LCG132346:LCN132346 LMC132346:LMJ132346 LVY132346:LWF132346 MFU132346:MGB132346 MPQ132346:MPX132346 MZM132346:MZT132346 NJI132346:NJP132346 NTE132346:NTL132346 ODA132346:ODH132346 OMW132346:OND132346 OWS132346:OWZ132346 PGO132346:PGV132346 PQK132346:PQR132346 QAG132346:QAN132346 QKC132346:QKJ132346 QTY132346:QUF132346 RDU132346:REB132346 RNQ132346:RNX132346 RXM132346:RXT132346 SHI132346:SHP132346 SRE132346:SRL132346 TBA132346:TBH132346 TKW132346:TLD132346 TUS132346:TUZ132346 UEO132346:UEV132346 UOK132346:UOR132346 UYG132346:UYN132346 VIC132346:VIJ132346 VRY132346:VSF132346 WBU132346:WCB132346 WLQ132346:WLX132346 WVM132346:WVT132346 E197882:L197882 JA197882:JH197882 SW197882:TD197882 ACS197882:ACZ197882 AMO197882:AMV197882 AWK197882:AWR197882 BGG197882:BGN197882 BQC197882:BQJ197882 BZY197882:CAF197882 CJU197882:CKB197882 CTQ197882:CTX197882 DDM197882:DDT197882 DNI197882:DNP197882 DXE197882:DXL197882 EHA197882:EHH197882 EQW197882:ERD197882 FAS197882:FAZ197882 FKO197882:FKV197882 FUK197882:FUR197882 GEG197882:GEN197882 GOC197882:GOJ197882 GXY197882:GYF197882 HHU197882:HIB197882 HRQ197882:HRX197882 IBM197882:IBT197882 ILI197882:ILP197882 IVE197882:IVL197882 JFA197882:JFH197882 JOW197882:JPD197882 JYS197882:JYZ197882 KIO197882:KIV197882 KSK197882:KSR197882 LCG197882:LCN197882 LMC197882:LMJ197882 LVY197882:LWF197882 MFU197882:MGB197882 MPQ197882:MPX197882 MZM197882:MZT197882 NJI197882:NJP197882 NTE197882:NTL197882 ODA197882:ODH197882 OMW197882:OND197882 OWS197882:OWZ197882 PGO197882:PGV197882 PQK197882:PQR197882 QAG197882:QAN197882 QKC197882:QKJ197882 QTY197882:QUF197882 RDU197882:REB197882 RNQ197882:RNX197882 RXM197882:RXT197882 SHI197882:SHP197882 SRE197882:SRL197882 TBA197882:TBH197882 TKW197882:TLD197882 TUS197882:TUZ197882 UEO197882:UEV197882 UOK197882:UOR197882 UYG197882:UYN197882 VIC197882:VIJ197882 VRY197882:VSF197882 WBU197882:WCB197882 WLQ197882:WLX197882 WVM197882:WVT197882 E263418:L263418 JA263418:JH263418 SW263418:TD263418 ACS263418:ACZ263418 AMO263418:AMV263418 AWK263418:AWR263418 BGG263418:BGN263418 BQC263418:BQJ263418 BZY263418:CAF263418 CJU263418:CKB263418 CTQ263418:CTX263418 DDM263418:DDT263418 DNI263418:DNP263418 DXE263418:DXL263418 EHA263418:EHH263418 EQW263418:ERD263418 FAS263418:FAZ263418 FKO263418:FKV263418 FUK263418:FUR263418 GEG263418:GEN263418 GOC263418:GOJ263418 GXY263418:GYF263418 HHU263418:HIB263418 HRQ263418:HRX263418 IBM263418:IBT263418 ILI263418:ILP263418 IVE263418:IVL263418 JFA263418:JFH263418 JOW263418:JPD263418 JYS263418:JYZ263418 KIO263418:KIV263418 KSK263418:KSR263418 LCG263418:LCN263418 LMC263418:LMJ263418 LVY263418:LWF263418 MFU263418:MGB263418 MPQ263418:MPX263418 MZM263418:MZT263418 NJI263418:NJP263418 NTE263418:NTL263418 ODA263418:ODH263418 OMW263418:OND263418 OWS263418:OWZ263418 PGO263418:PGV263418 PQK263418:PQR263418 QAG263418:QAN263418 QKC263418:QKJ263418 QTY263418:QUF263418 RDU263418:REB263418 RNQ263418:RNX263418 RXM263418:RXT263418 SHI263418:SHP263418 SRE263418:SRL263418 TBA263418:TBH263418 TKW263418:TLD263418 TUS263418:TUZ263418 UEO263418:UEV263418 UOK263418:UOR263418 UYG263418:UYN263418 VIC263418:VIJ263418 VRY263418:VSF263418 WBU263418:WCB263418 WLQ263418:WLX263418 WVM263418:WVT263418 E328954:L328954 JA328954:JH328954 SW328954:TD328954 ACS328954:ACZ328954 AMO328954:AMV328954 AWK328954:AWR328954 BGG328954:BGN328954 BQC328954:BQJ328954 BZY328954:CAF328954 CJU328954:CKB328954 CTQ328954:CTX328954 DDM328954:DDT328954 DNI328954:DNP328954 DXE328954:DXL328954 EHA328954:EHH328954 EQW328954:ERD328954 FAS328954:FAZ328954 FKO328954:FKV328954 FUK328954:FUR328954 GEG328954:GEN328954 GOC328954:GOJ328954 GXY328954:GYF328954 HHU328954:HIB328954 HRQ328954:HRX328954 IBM328954:IBT328954 ILI328954:ILP328954 IVE328954:IVL328954 JFA328954:JFH328954 JOW328954:JPD328954 JYS328954:JYZ328954 KIO328954:KIV328954 KSK328954:KSR328954 LCG328954:LCN328954 LMC328954:LMJ328954 LVY328954:LWF328954 MFU328954:MGB328954 MPQ328954:MPX328954 MZM328954:MZT328954 NJI328954:NJP328954 NTE328954:NTL328954 ODA328954:ODH328954 OMW328954:OND328954 OWS328954:OWZ328954 PGO328954:PGV328954 PQK328954:PQR328954 QAG328954:QAN328954 QKC328954:QKJ328954 QTY328954:QUF328954 RDU328954:REB328954 RNQ328954:RNX328954 RXM328954:RXT328954 SHI328954:SHP328954 SRE328954:SRL328954 TBA328954:TBH328954 TKW328954:TLD328954 TUS328954:TUZ328954 UEO328954:UEV328954 UOK328954:UOR328954 UYG328954:UYN328954 VIC328954:VIJ328954 VRY328954:VSF328954 WBU328954:WCB328954 WLQ328954:WLX328954 WVM328954:WVT328954 E394490:L394490 JA394490:JH394490 SW394490:TD394490 ACS394490:ACZ394490 AMO394490:AMV394490 AWK394490:AWR394490 BGG394490:BGN394490 BQC394490:BQJ394490 BZY394490:CAF394490 CJU394490:CKB394490 CTQ394490:CTX394490 DDM394490:DDT394490 DNI394490:DNP394490 DXE394490:DXL394490 EHA394490:EHH394490 EQW394490:ERD394490 FAS394490:FAZ394490 FKO394490:FKV394490 FUK394490:FUR394490 GEG394490:GEN394490 GOC394490:GOJ394490 GXY394490:GYF394490 HHU394490:HIB394490 HRQ394490:HRX394490 IBM394490:IBT394490 ILI394490:ILP394490 IVE394490:IVL394490 JFA394490:JFH394490 JOW394490:JPD394490 JYS394490:JYZ394490 KIO394490:KIV394490 KSK394490:KSR394490 LCG394490:LCN394490 LMC394490:LMJ394490 LVY394490:LWF394490 MFU394490:MGB394490 MPQ394490:MPX394490 MZM394490:MZT394490 NJI394490:NJP394490 NTE394490:NTL394490 ODA394490:ODH394490 OMW394490:OND394490 OWS394490:OWZ394490 PGO394490:PGV394490 PQK394490:PQR394490 QAG394490:QAN394490 QKC394490:QKJ394490 QTY394490:QUF394490 RDU394490:REB394490 RNQ394490:RNX394490 RXM394490:RXT394490 SHI394490:SHP394490 SRE394490:SRL394490 TBA394490:TBH394490 TKW394490:TLD394490 TUS394490:TUZ394490 UEO394490:UEV394490 UOK394490:UOR394490 UYG394490:UYN394490 VIC394490:VIJ394490 VRY394490:VSF394490 WBU394490:WCB394490 WLQ394490:WLX394490 WVM394490:WVT394490 E460026:L460026 JA460026:JH460026 SW460026:TD460026 ACS460026:ACZ460026 AMO460026:AMV460026 AWK460026:AWR460026 BGG460026:BGN460026 BQC460026:BQJ460026 BZY460026:CAF460026 CJU460026:CKB460026 CTQ460026:CTX460026 DDM460026:DDT460026 DNI460026:DNP460026 DXE460026:DXL460026 EHA460026:EHH460026 EQW460026:ERD460026 FAS460026:FAZ460026 FKO460026:FKV460026 FUK460026:FUR460026 GEG460026:GEN460026 GOC460026:GOJ460026 GXY460026:GYF460026 HHU460026:HIB460026 HRQ460026:HRX460026 IBM460026:IBT460026 ILI460026:ILP460026 IVE460026:IVL460026 JFA460026:JFH460026 JOW460026:JPD460026 JYS460026:JYZ460026 KIO460026:KIV460026 KSK460026:KSR460026 LCG460026:LCN460026 LMC460026:LMJ460026 LVY460026:LWF460026 MFU460026:MGB460026 MPQ460026:MPX460026 MZM460026:MZT460026 NJI460026:NJP460026 NTE460026:NTL460026 ODA460026:ODH460026 OMW460026:OND460026 OWS460026:OWZ460026 PGO460026:PGV460026 PQK460026:PQR460026 QAG460026:QAN460026 QKC460026:QKJ460026 QTY460026:QUF460026 RDU460026:REB460026 RNQ460026:RNX460026 RXM460026:RXT460026 SHI460026:SHP460026 SRE460026:SRL460026 TBA460026:TBH460026 TKW460026:TLD460026 TUS460026:TUZ460026 UEO460026:UEV460026 UOK460026:UOR460026 UYG460026:UYN460026 VIC460026:VIJ460026 VRY460026:VSF460026 WBU460026:WCB460026 WLQ460026:WLX460026 WVM460026:WVT460026 E525562:L525562 JA525562:JH525562 SW525562:TD525562 ACS525562:ACZ525562 AMO525562:AMV525562 AWK525562:AWR525562 BGG525562:BGN525562 BQC525562:BQJ525562 BZY525562:CAF525562 CJU525562:CKB525562 CTQ525562:CTX525562 DDM525562:DDT525562 DNI525562:DNP525562 DXE525562:DXL525562 EHA525562:EHH525562 EQW525562:ERD525562 FAS525562:FAZ525562 FKO525562:FKV525562 FUK525562:FUR525562 GEG525562:GEN525562 GOC525562:GOJ525562 GXY525562:GYF525562 HHU525562:HIB525562 HRQ525562:HRX525562 IBM525562:IBT525562 ILI525562:ILP525562 IVE525562:IVL525562 JFA525562:JFH525562 JOW525562:JPD525562 JYS525562:JYZ525562 KIO525562:KIV525562 KSK525562:KSR525562 LCG525562:LCN525562 LMC525562:LMJ525562 LVY525562:LWF525562 MFU525562:MGB525562 MPQ525562:MPX525562 MZM525562:MZT525562 NJI525562:NJP525562 NTE525562:NTL525562 ODA525562:ODH525562 OMW525562:OND525562 OWS525562:OWZ525562 PGO525562:PGV525562 PQK525562:PQR525562 QAG525562:QAN525562 QKC525562:QKJ525562 QTY525562:QUF525562 RDU525562:REB525562 RNQ525562:RNX525562 RXM525562:RXT525562 SHI525562:SHP525562 SRE525562:SRL525562 TBA525562:TBH525562 TKW525562:TLD525562 TUS525562:TUZ525562 UEO525562:UEV525562 UOK525562:UOR525562 UYG525562:UYN525562 VIC525562:VIJ525562 VRY525562:VSF525562 WBU525562:WCB525562 WLQ525562:WLX525562 WVM525562:WVT525562 E591098:L591098 JA591098:JH591098 SW591098:TD591098 ACS591098:ACZ591098 AMO591098:AMV591098 AWK591098:AWR591098 BGG591098:BGN591098 BQC591098:BQJ591098 BZY591098:CAF591098 CJU591098:CKB591098 CTQ591098:CTX591098 DDM591098:DDT591098 DNI591098:DNP591098 DXE591098:DXL591098 EHA591098:EHH591098 EQW591098:ERD591098 FAS591098:FAZ591098 FKO591098:FKV591098 FUK591098:FUR591098 GEG591098:GEN591098 GOC591098:GOJ591098 GXY591098:GYF591098 HHU591098:HIB591098 HRQ591098:HRX591098 IBM591098:IBT591098 ILI591098:ILP591098 IVE591098:IVL591098 JFA591098:JFH591098 JOW591098:JPD591098 JYS591098:JYZ591098 KIO591098:KIV591098 KSK591098:KSR591098 LCG591098:LCN591098 LMC591098:LMJ591098 LVY591098:LWF591098 MFU591098:MGB591098 MPQ591098:MPX591098 MZM591098:MZT591098 NJI591098:NJP591098 NTE591098:NTL591098 ODA591098:ODH591098 OMW591098:OND591098 OWS591098:OWZ591098 PGO591098:PGV591098 PQK591098:PQR591098 QAG591098:QAN591098 QKC591098:QKJ591098 QTY591098:QUF591098 RDU591098:REB591098 RNQ591098:RNX591098 RXM591098:RXT591098 SHI591098:SHP591098 SRE591098:SRL591098 TBA591098:TBH591098 TKW591098:TLD591098 TUS591098:TUZ591098 UEO591098:UEV591098 UOK591098:UOR591098 UYG591098:UYN591098 VIC591098:VIJ591098 VRY591098:VSF591098 WBU591098:WCB591098 WLQ591098:WLX591098 WVM591098:WVT591098 E656634:L656634 JA656634:JH656634 SW656634:TD656634 ACS656634:ACZ656634 AMO656634:AMV656634 AWK656634:AWR656634 BGG656634:BGN656634 BQC656634:BQJ656634 BZY656634:CAF656634 CJU656634:CKB656634 CTQ656634:CTX656634 DDM656634:DDT656634 DNI656634:DNP656634 DXE656634:DXL656634 EHA656634:EHH656634 EQW656634:ERD656634 FAS656634:FAZ656634 FKO656634:FKV656634 FUK656634:FUR656634 GEG656634:GEN656634 GOC656634:GOJ656634 GXY656634:GYF656634 HHU656634:HIB656634 HRQ656634:HRX656634 IBM656634:IBT656634 ILI656634:ILP656634 IVE656634:IVL656634 JFA656634:JFH656634 JOW656634:JPD656634 JYS656634:JYZ656634 KIO656634:KIV656634 KSK656634:KSR656634 LCG656634:LCN656634 LMC656634:LMJ656634 LVY656634:LWF656634 MFU656634:MGB656634 MPQ656634:MPX656634 MZM656634:MZT656634 NJI656634:NJP656634 NTE656634:NTL656634 ODA656634:ODH656634 OMW656634:OND656634 OWS656634:OWZ656634 PGO656634:PGV656634 PQK656634:PQR656634 QAG656634:QAN656634 QKC656634:QKJ656634 QTY656634:QUF656634 RDU656634:REB656634 RNQ656634:RNX656634 RXM656634:RXT656634 SHI656634:SHP656634 SRE656634:SRL656634 TBA656634:TBH656634 TKW656634:TLD656634 TUS656634:TUZ656634 UEO656634:UEV656634 UOK656634:UOR656634 UYG656634:UYN656634 VIC656634:VIJ656634 VRY656634:VSF656634 WBU656634:WCB656634 WLQ656634:WLX656634 WVM656634:WVT656634 E722170:L722170 JA722170:JH722170 SW722170:TD722170 ACS722170:ACZ722170 AMO722170:AMV722170 AWK722170:AWR722170 BGG722170:BGN722170 BQC722170:BQJ722170 BZY722170:CAF722170 CJU722170:CKB722170 CTQ722170:CTX722170 DDM722170:DDT722170 DNI722170:DNP722170 DXE722170:DXL722170 EHA722170:EHH722170 EQW722170:ERD722170 FAS722170:FAZ722170 FKO722170:FKV722170 FUK722170:FUR722170 GEG722170:GEN722170 GOC722170:GOJ722170 GXY722170:GYF722170 HHU722170:HIB722170 HRQ722170:HRX722170 IBM722170:IBT722170 ILI722170:ILP722170 IVE722170:IVL722170 JFA722170:JFH722170 JOW722170:JPD722170 JYS722170:JYZ722170 KIO722170:KIV722170 KSK722170:KSR722170 LCG722170:LCN722170 LMC722170:LMJ722170 LVY722170:LWF722170 MFU722170:MGB722170 MPQ722170:MPX722170 MZM722170:MZT722170 NJI722170:NJP722170 NTE722170:NTL722170 ODA722170:ODH722170 OMW722170:OND722170 OWS722170:OWZ722170 PGO722170:PGV722170 PQK722170:PQR722170 QAG722170:QAN722170 QKC722170:QKJ722170 QTY722170:QUF722170 RDU722170:REB722170 RNQ722170:RNX722170 RXM722170:RXT722170 SHI722170:SHP722170 SRE722170:SRL722170 TBA722170:TBH722170 TKW722170:TLD722170 TUS722170:TUZ722170 UEO722170:UEV722170 UOK722170:UOR722170 UYG722170:UYN722170 VIC722170:VIJ722170 VRY722170:VSF722170 WBU722170:WCB722170 WLQ722170:WLX722170 WVM722170:WVT722170 E787706:L787706 JA787706:JH787706 SW787706:TD787706 ACS787706:ACZ787706 AMO787706:AMV787706 AWK787706:AWR787706 BGG787706:BGN787706 BQC787706:BQJ787706 BZY787706:CAF787706 CJU787706:CKB787706 CTQ787706:CTX787706 DDM787706:DDT787706 DNI787706:DNP787706 DXE787706:DXL787706 EHA787706:EHH787706 EQW787706:ERD787706 FAS787706:FAZ787706 FKO787706:FKV787706 FUK787706:FUR787706 GEG787706:GEN787706 GOC787706:GOJ787706 GXY787706:GYF787706 HHU787706:HIB787706 HRQ787706:HRX787706 IBM787706:IBT787706 ILI787706:ILP787706 IVE787706:IVL787706 JFA787706:JFH787706 JOW787706:JPD787706 JYS787706:JYZ787706 KIO787706:KIV787706 KSK787706:KSR787706 LCG787706:LCN787706 LMC787706:LMJ787706 LVY787706:LWF787706 MFU787706:MGB787706 MPQ787706:MPX787706 MZM787706:MZT787706 NJI787706:NJP787706 NTE787706:NTL787706 ODA787706:ODH787706 OMW787706:OND787706 OWS787706:OWZ787706 PGO787706:PGV787706 PQK787706:PQR787706 QAG787706:QAN787706 QKC787706:QKJ787706 QTY787706:QUF787706 RDU787706:REB787706 RNQ787706:RNX787706 RXM787706:RXT787706 SHI787706:SHP787706 SRE787706:SRL787706 TBA787706:TBH787706 TKW787706:TLD787706 TUS787706:TUZ787706 UEO787706:UEV787706 UOK787706:UOR787706 UYG787706:UYN787706 VIC787706:VIJ787706 VRY787706:VSF787706 WBU787706:WCB787706 WLQ787706:WLX787706 WVM787706:WVT787706 E853242:L853242 JA853242:JH853242 SW853242:TD853242 ACS853242:ACZ853242 AMO853242:AMV853242 AWK853242:AWR853242 BGG853242:BGN853242 BQC853242:BQJ853242 BZY853242:CAF853242 CJU853242:CKB853242 CTQ853242:CTX853242 DDM853242:DDT853242 DNI853242:DNP853242 DXE853242:DXL853242 EHA853242:EHH853242 EQW853242:ERD853242 FAS853242:FAZ853242 FKO853242:FKV853242 FUK853242:FUR853242 GEG853242:GEN853242 GOC853242:GOJ853242 GXY853242:GYF853242 HHU853242:HIB853242 HRQ853242:HRX853242 IBM853242:IBT853242 ILI853242:ILP853242 IVE853242:IVL853242 JFA853242:JFH853242 JOW853242:JPD853242 JYS853242:JYZ853242 KIO853242:KIV853242 KSK853242:KSR853242 LCG853242:LCN853242 LMC853242:LMJ853242 LVY853242:LWF853242 MFU853242:MGB853242 MPQ853242:MPX853242 MZM853242:MZT853242 NJI853242:NJP853242 NTE853242:NTL853242 ODA853242:ODH853242 OMW853242:OND853242 OWS853242:OWZ853242 PGO853242:PGV853242 PQK853242:PQR853242 QAG853242:QAN853242 QKC853242:QKJ853242 QTY853242:QUF853242 RDU853242:REB853242 RNQ853242:RNX853242 RXM853242:RXT853242 SHI853242:SHP853242 SRE853242:SRL853242 TBA853242:TBH853242 TKW853242:TLD853242 TUS853242:TUZ853242 UEO853242:UEV853242 UOK853242:UOR853242 UYG853242:UYN853242 VIC853242:VIJ853242 VRY853242:VSF853242 WBU853242:WCB853242 WLQ853242:WLX853242 WVM853242:WVT853242 E918778:L918778 JA918778:JH918778 SW918778:TD918778 ACS918778:ACZ918778 AMO918778:AMV918778 AWK918778:AWR918778 BGG918778:BGN918778 BQC918778:BQJ918778 BZY918778:CAF918778 CJU918778:CKB918778 CTQ918778:CTX918778 DDM918778:DDT918778 DNI918778:DNP918778 DXE918778:DXL918778 EHA918778:EHH918778 EQW918778:ERD918778 FAS918778:FAZ918778 FKO918778:FKV918778 FUK918778:FUR918778 GEG918778:GEN918778 GOC918778:GOJ918778 GXY918778:GYF918778 HHU918778:HIB918778 HRQ918778:HRX918778 IBM918778:IBT918778 ILI918778:ILP918778 IVE918778:IVL918778 JFA918778:JFH918778 JOW918778:JPD918778 JYS918778:JYZ918778 KIO918778:KIV918778 KSK918778:KSR918778 LCG918778:LCN918778 LMC918778:LMJ918778 LVY918778:LWF918778 MFU918778:MGB918778 MPQ918778:MPX918778 MZM918778:MZT918778 NJI918778:NJP918778 NTE918778:NTL918778 ODA918778:ODH918778 OMW918778:OND918778 OWS918778:OWZ918778 PGO918778:PGV918778 PQK918778:PQR918778 QAG918778:QAN918778 QKC918778:QKJ918778 QTY918778:QUF918778 RDU918778:REB918778 RNQ918778:RNX918778 RXM918778:RXT918778 SHI918778:SHP918778 SRE918778:SRL918778 TBA918778:TBH918778 TKW918778:TLD918778 TUS918778:TUZ918778 UEO918778:UEV918778 UOK918778:UOR918778 UYG918778:UYN918778 VIC918778:VIJ918778 VRY918778:VSF918778 WBU918778:WCB918778 WLQ918778:WLX918778 WVM918778:WVT918778 E984314:L984314 JA984314:JH984314 SW984314:TD984314 ACS984314:ACZ984314 AMO984314:AMV984314 AWK984314:AWR984314 BGG984314:BGN984314 BQC984314:BQJ984314 BZY984314:CAF984314 CJU984314:CKB984314 CTQ984314:CTX984314 DDM984314:DDT984314 DNI984314:DNP984314 DXE984314:DXL984314 EHA984314:EHH984314 EQW984314:ERD984314 FAS984314:FAZ984314 FKO984314:FKV984314 FUK984314:FUR984314 GEG984314:GEN984314 GOC984314:GOJ984314 GXY984314:GYF984314 HHU984314:HIB984314 HRQ984314:HRX984314 IBM984314:IBT984314 ILI984314:ILP984314 IVE984314:IVL984314 JFA984314:JFH984314 JOW984314:JPD984314 JYS984314:JYZ984314 KIO984314:KIV984314 KSK984314:KSR984314 LCG984314:LCN984314 LMC984314:LMJ984314 LVY984314:LWF984314 MFU984314:MGB984314 MPQ984314:MPX984314 MZM984314:MZT984314 NJI984314:NJP984314 NTE984314:NTL984314 ODA984314:ODH984314 OMW984314:OND984314 OWS984314:OWZ984314 PGO984314:PGV984314 PQK984314:PQR984314 QAG984314:QAN984314 QKC984314:QKJ984314 QTY984314:QUF984314 RDU984314:REB984314 RNQ984314:RNX984314 RXM984314:RXT984314 SHI984314:SHP984314 SRE984314:SRL984314 TBA984314:TBH984314 TKW984314:TLD984314 TUS984314:TUZ984314 UEO984314:UEV984314 UOK984314:UOR984314 UYG984314:UYN984314 VIC984314:VIJ984314 VRY984314:VSF984314 WBU984314:WCB984314 WLQ984314:WLX984314 WVM984314:WVT984314" xr:uid="{00000000-0002-0000-0A00-000016000000}">
      <formula1>X1229:X1230</formula1>
    </dataValidation>
    <dataValidation type="list" allowBlank="1" showInputMessage="1" showErrorMessage="1" sqref="H1362 JD1362 SZ1362 ACV1362 AMR1362 AWN1362 BGJ1362 BQF1362 CAB1362 CJX1362 CTT1362 DDP1362 DNL1362 DXH1362 EHD1362 EQZ1362 FAV1362 FKR1362 FUN1362 GEJ1362 GOF1362 GYB1362 HHX1362 HRT1362 IBP1362 ILL1362 IVH1362 JFD1362 JOZ1362 JYV1362 KIR1362 KSN1362 LCJ1362 LMF1362 LWB1362 MFX1362 MPT1362 MZP1362 NJL1362 NTH1362 ODD1362 OMZ1362 OWV1362 PGR1362 PQN1362 QAJ1362 QKF1362 QUB1362 RDX1362 RNT1362 RXP1362 SHL1362 SRH1362 TBD1362 TKZ1362 TUV1362 UER1362 UON1362 UYJ1362 VIF1362 VSB1362 WBX1362 WLT1362 WVP1362 H66898 JD66898 SZ66898 ACV66898 AMR66898 AWN66898 BGJ66898 BQF66898 CAB66898 CJX66898 CTT66898 DDP66898 DNL66898 DXH66898 EHD66898 EQZ66898 FAV66898 FKR66898 FUN66898 GEJ66898 GOF66898 GYB66898 HHX66898 HRT66898 IBP66898 ILL66898 IVH66898 JFD66898 JOZ66898 JYV66898 KIR66898 KSN66898 LCJ66898 LMF66898 LWB66898 MFX66898 MPT66898 MZP66898 NJL66898 NTH66898 ODD66898 OMZ66898 OWV66898 PGR66898 PQN66898 QAJ66898 QKF66898 QUB66898 RDX66898 RNT66898 RXP66898 SHL66898 SRH66898 TBD66898 TKZ66898 TUV66898 UER66898 UON66898 UYJ66898 VIF66898 VSB66898 WBX66898 WLT66898 WVP66898 H132434 JD132434 SZ132434 ACV132434 AMR132434 AWN132434 BGJ132434 BQF132434 CAB132434 CJX132434 CTT132434 DDP132434 DNL132434 DXH132434 EHD132434 EQZ132434 FAV132434 FKR132434 FUN132434 GEJ132434 GOF132434 GYB132434 HHX132434 HRT132434 IBP132434 ILL132434 IVH132434 JFD132434 JOZ132434 JYV132434 KIR132434 KSN132434 LCJ132434 LMF132434 LWB132434 MFX132434 MPT132434 MZP132434 NJL132434 NTH132434 ODD132434 OMZ132434 OWV132434 PGR132434 PQN132434 QAJ132434 QKF132434 QUB132434 RDX132434 RNT132434 RXP132434 SHL132434 SRH132434 TBD132434 TKZ132434 TUV132434 UER132434 UON132434 UYJ132434 VIF132434 VSB132434 WBX132434 WLT132434 WVP132434 H197970 JD197970 SZ197970 ACV197970 AMR197970 AWN197970 BGJ197970 BQF197970 CAB197970 CJX197970 CTT197970 DDP197970 DNL197970 DXH197970 EHD197970 EQZ197970 FAV197970 FKR197970 FUN197970 GEJ197970 GOF197970 GYB197970 HHX197970 HRT197970 IBP197970 ILL197970 IVH197970 JFD197970 JOZ197970 JYV197970 KIR197970 KSN197970 LCJ197970 LMF197970 LWB197970 MFX197970 MPT197970 MZP197970 NJL197970 NTH197970 ODD197970 OMZ197970 OWV197970 PGR197970 PQN197970 QAJ197970 QKF197970 QUB197970 RDX197970 RNT197970 RXP197970 SHL197970 SRH197970 TBD197970 TKZ197970 TUV197970 UER197970 UON197970 UYJ197970 VIF197970 VSB197970 WBX197970 WLT197970 WVP197970 H263506 JD263506 SZ263506 ACV263506 AMR263506 AWN263506 BGJ263506 BQF263506 CAB263506 CJX263506 CTT263506 DDP263506 DNL263506 DXH263506 EHD263506 EQZ263506 FAV263506 FKR263506 FUN263506 GEJ263506 GOF263506 GYB263506 HHX263506 HRT263506 IBP263506 ILL263506 IVH263506 JFD263506 JOZ263506 JYV263506 KIR263506 KSN263506 LCJ263506 LMF263506 LWB263506 MFX263506 MPT263506 MZP263506 NJL263506 NTH263506 ODD263506 OMZ263506 OWV263506 PGR263506 PQN263506 QAJ263506 QKF263506 QUB263506 RDX263506 RNT263506 RXP263506 SHL263506 SRH263506 TBD263506 TKZ263506 TUV263506 UER263506 UON263506 UYJ263506 VIF263506 VSB263506 WBX263506 WLT263506 WVP263506 H329042 JD329042 SZ329042 ACV329042 AMR329042 AWN329042 BGJ329042 BQF329042 CAB329042 CJX329042 CTT329042 DDP329042 DNL329042 DXH329042 EHD329042 EQZ329042 FAV329042 FKR329042 FUN329042 GEJ329042 GOF329042 GYB329042 HHX329042 HRT329042 IBP329042 ILL329042 IVH329042 JFD329042 JOZ329042 JYV329042 KIR329042 KSN329042 LCJ329042 LMF329042 LWB329042 MFX329042 MPT329042 MZP329042 NJL329042 NTH329042 ODD329042 OMZ329042 OWV329042 PGR329042 PQN329042 QAJ329042 QKF329042 QUB329042 RDX329042 RNT329042 RXP329042 SHL329042 SRH329042 TBD329042 TKZ329042 TUV329042 UER329042 UON329042 UYJ329042 VIF329042 VSB329042 WBX329042 WLT329042 WVP329042 H394578 JD394578 SZ394578 ACV394578 AMR394578 AWN394578 BGJ394578 BQF394578 CAB394578 CJX394578 CTT394578 DDP394578 DNL394578 DXH394578 EHD394578 EQZ394578 FAV394578 FKR394578 FUN394578 GEJ394578 GOF394578 GYB394578 HHX394578 HRT394578 IBP394578 ILL394578 IVH394578 JFD394578 JOZ394578 JYV394578 KIR394578 KSN394578 LCJ394578 LMF394578 LWB394578 MFX394578 MPT394578 MZP394578 NJL394578 NTH394578 ODD394578 OMZ394578 OWV394578 PGR394578 PQN394578 QAJ394578 QKF394578 QUB394578 RDX394578 RNT394578 RXP394578 SHL394578 SRH394578 TBD394578 TKZ394578 TUV394578 UER394578 UON394578 UYJ394578 VIF394578 VSB394578 WBX394578 WLT394578 WVP394578 H460114 JD460114 SZ460114 ACV460114 AMR460114 AWN460114 BGJ460114 BQF460114 CAB460114 CJX460114 CTT460114 DDP460114 DNL460114 DXH460114 EHD460114 EQZ460114 FAV460114 FKR460114 FUN460114 GEJ460114 GOF460114 GYB460114 HHX460114 HRT460114 IBP460114 ILL460114 IVH460114 JFD460114 JOZ460114 JYV460114 KIR460114 KSN460114 LCJ460114 LMF460114 LWB460114 MFX460114 MPT460114 MZP460114 NJL460114 NTH460114 ODD460114 OMZ460114 OWV460114 PGR460114 PQN460114 QAJ460114 QKF460114 QUB460114 RDX460114 RNT460114 RXP460114 SHL460114 SRH460114 TBD460114 TKZ460114 TUV460114 UER460114 UON460114 UYJ460114 VIF460114 VSB460114 WBX460114 WLT460114 WVP460114 H525650 JD525650 SZ525650 ACV525650 AMR525650 AWN525650 BGJ525650 BQF525650 CAB525650 CJX525650 CTT525650 DDP525650 DNL525650 DXH525650 EHD525650 EQZ525650 FAV525650 FKR525650 FUN525650 GEJ525650 GOF525650 GYB525650 HHX525650 HRT525650 IBP525650 ILL525650 IVH525650 JFD525650 JOZ525650 JYV525650 KIR525650 KSN525650 LCJ525650 LMF525650 LWB525650 MFX525650 MPT525650 MZP525650 NJL525650 NTH525650 ODD525650 OMZ525650 OWV525650 PGR525650 PQN525650 QAJ525650 QKF525650 QUB525650 RDX525650 RNT525650 RXP525650 SHL525650 SRH525650 TBD525650 TKZ525650 TUV525650 UER525650 UON525650 UYJ525650 VIF525650 VSB525650 WBX525650 WLT525650 WVP525650 H591186 JD591186 SZ591186 ACV591186 AMR591186 AWN591186 BGJ591186 BQF591186 CAB591186 CJX591186 CTT591186 DDP591186 DNL591186 DXH591186 EHD591186 EQZ591186 FAV591186 FKR591186 FUN591186 GEJ591186 GOF591186 GYB591186 HHX591186 HRT591186 IBP591186 ILL591186 IVH591186 JFD591186 JOZ591186 JYV591186 KIR591186 KSN591186 LCJ591186 LMF591186 LWB591186 MFX591186 MPT591186 MZP591186 NJL591186 NTH591186 ODD591186 OMZ591186 OWV591186 PGR591186 PQN591186 QAJ591186 QKF591186 QUB591186 RDX591186 RNT591186 RXP591186 SHL591186 SRH591186 TBD591186 TKZ591186 TUV591186 UER591186 UON591186 UYJ591186 VIF591186 VSB591186 WBX591186 WLT591186 WVP591186 H656722 JD656722 SZ656722 ACV656722 AMR656722 AWN656722 BGJ656722 BQF656722 CAB656722 CJX656722 CTT656722 DDP656722 DNL656722 DXH656722 EHD656722 EQZ656722 FAV656722 FKR656722 FUN656722 GEJ656722 GOF656722 GYB656722 HHX656722 HRT656722 IBP656722 ILL656722 IVH656722 JFD656722 JOZ656722 JYV656722 KIR656722 KSN656722 LCJ656722 LMF656722 LWB656722 MFX656722 MPT656722 MZP656722 NJL656722 NTH656722 ODD656722 OMZ656722 OWV656722 PGR656722 PQN656722 QAJ656722 QKF656722 QUB656722 RDX656722 RNT656722 RXP656722 SHL656722 SRH656722 TBD656722 TKZ656722 TUV656722 UER656722 UON656722 UYJ656722 VIF656722 VSB656722 WBX656722 WLT656722 WVP656722 H722258 JD722258 SZ722258 ACV722258 AMR722258 AWN722258 BGJ722258 BQF722258 CAB722258 CJX722258 CTT722258 DDP722258 DNL722258 DXH722258 EHD722258 EQZ722258 FAV722258 FKR722258 FUN722258 GEJ722258 GOF722258 GYB722258 HHX722258 HRT722258 IBP722258 ILL722258 IVH722258 JFD722258 JOZ722258 JYV722258 KIR722258 KSN722258 LCJ722258 LMF722258 LWB722258 MFX722258 MPT722258 MZP722258 NJL722258 NTH722258 ODD722258 OMZ722258 OWV722258 PGR722258 PQN722258 QAJ722258 QKF722258 QUB722258 RDX722258 RNT722258 RXP722258 SHL722258 SRH722258 TBD722258 TKZ722258 TUV722258 UER722258 UON722258 UYJ722258 VIF722258 VSB722258 WBX722258 WLT722258 WVP722258 H787794 JD787794 SZ787794 ACV787794 AMR787794 AWN787794 BGJ787794 BQF787794 CAB787794 CJX787794 CTT787794 DDP787794 DNL787794 DXH787794 EHD787794 EQZ787794 FAV787794 FKR787794 FUN787794 GEJ787794 GOF787794 GYB787794 HHX787794 HRT787794 IBP787794 ILL787794 IVH787794 JFD787794 JOZ787794 JYV787794 KIR787794 KSN787794 LCJ787794 LMF787794 LWB787794 MFX787794 MPT787794 MZP787794 NJL787794 NTH787794 ODD787794 OMZ787794 OWV787794 PGR787794 PQN787794 QAJ787794 QKF787794 QUB787794 RDX787794 RNT787794 RXP787794 SHL787794 SRH787794 TBD787794 TKZ787794 TUV787794 UER787794 UON787794 UYJ787794 VIF787794 VSB787794 WBX787794 WLT787794 WVP787794 H853330 JD853330 SZ853330 ACV853330 AMR853330 AWN853330 BGJ853330 BQF853330 CAB853330 CJX853330 CTT853330 DDP853330 DNL853330 DXH853330 EHD853330 EQZ853330 FAV853330 FKR853330 FUN853330 GEJ853330 GOF853330 GYB853330 HHX853330 HRT853330 IBP853330 ILL853330 IVH853330 JFD853330 JOZ853330 JYV853330 KIR853330 KSN853330 LCJ853330 LMF853330 LWB853330 MFX853330 MPT853330 MZP853330 NJL853330 NTH853330 ODD853330 OMZ853330 OWV853330 PGR853330 PQN853330 QAJ853330 QKF853330 QUB853330 RDX853330 RNT853330 RXP853330 SHL853330 SRH853330 TBD853330 TKZ853330 TUV853330 UER853330 UON853330 UYJ853330 VIF853330 VSB853330 WBX853330 WLT853330 WVP853330 H918866 JD918866 SZ918866 ACV918866 AMR918866 AWN918866 BGJ918866 BQF918866 CAB918866 CJX918866 CTT918866 DDP918866 DNL918866 DXH918866 EHD918866 EQZ918866 FAV918866 FKR918866 FUN918866 GEJ918866 GOF918866 GYB918866 HHX918866 HRT918866 IBP918866 ILL918866 IVH918866 JFD918866 JOZ918866 JYV918866 KIR918866 KSN918866 LCJ918866 LMF918866 LWB918866 MFX918866 MPT918866 MZP918866 NJL918866 NTH918866 ODD918866 OMZ918866 OWV918866 PGR918866 PQN918866 QAJ918866 QKF918866 QUB918866 RDX918866 RNT918866 RXP918866 SHL918866 SRH918866 TBD918866 TKZ918866 TUV918866 UER918866 UON918866 UYJ918866 VIF918866 VSB918866 WBX918866 WLT918866 WVP918866 H984402 JD984402 SZ984402 ACV984402 AMR984402 AWN984402 BGJ984402 BQF984402 CAB984402 CJX984402 CTT984402 DDP984402 DNL984402 DXH984402 EHD984402 EQZ984402 FAV984402 FKR984402 FUN984402 GEJ984402 GOF984402 GYB984402 HHX984402 HRT984402 IBP984402 ILL984402 IVH984402 JFD984402 JOZ984402 JYV984402 KIR984402 KSN984402 LCJ984402 LMF984402 LWB984402 MFX984402 MPT984402 MZP984402 NJL984402 NTH984402 ODD984402 OMZ984402 OWV984402 PGR984402 PQN984402 QAJ984402 QKF984402 QUB984402 RDX984402 RNT984402 RXP984402 SHL984402 SRH984402 TBD984402 TKZ984402 TUV984402 UER984402 UON984402 UYJ984402 VIF984402 VSB984402 WBX984402 WLT984402 WVP984402" xr:uid="{00000000-0002-0000-0A00-000017000000}">
      <formula1>X1364:X1367</formula1>
    </dataValidation>
    <dataValidation type="list" allowBlank="1" showInputMessage="1" showErrorMessage="1" sqref="H1407:M1407 JD1407:JI1407 SZ1407:TE1407 ACV1407:ADA1407 AMR1407:AMW1407 AWN1407:AWS1407 BGJ1407:BGO1407 BQF1407:BQK1407 CAB1407:CAG1407 CJX1407:CKC1407 CTT1407:CTY1407 DDP1407:DDU1407 DNL1407:DNQ1407 DXH1407:DXM1407 EHD1407:EHI1407 EQZ1407:ERE1407 FAV1407:FBA1407 FKR1407:FKW1407 FUN1407:FUS1407 GEJ1407:GEO1407 GOF1407:GOK1407 GYB1407:GYG1407 HHX1407:HIC1407 HRT1407:HRY1407 IBP1407:IBU1407 ILL1407:ILQ1407 IVH1407:IVM1407 JFD1407:JFI1407 JOZ1407:JPE1407 JYV1407:JZA1407 KIR1407:KIW1407 KSN1407:KSS1407 LCJ1407:LCO1407 LMF1407:LMK1407 LWB1407:LWG1407 MFX1407:MGC1407 MPT1407:MPY1407 MZP1407:MZU1407 NJL1407:NJQ1407 NTH1407:NTM1407 ODD1407:ODI1407 OMZ1407:ONE1407 OWV1407:OXA1407 PGR1407:PGW1407 PQN1407:PQS1407 QAJ1407:QAO1407 QKF1407:QKK1407 QUB1407:QUG1407 RDX1407:REC1407 RNT1407:RNY1407 RXP1407:RXU1407 SHL1407:SHQ1407 SRH1407:SRM1407 TBD1407:TBI1407 TKZ1407:TLE1407 TUV1407:TVA1407 UER1407:UEW1407 UON1407:UOS1407 UYJ1407:UYO1407 VIF1407:VIK1407 VSB1407:VSG1407 WBX1407:WCC1407 WLT1407:WLY1407 WVP1407:WVU1407 H66943:M66943 JD66943:JI66943 SZ66943:TE66943 ACV66943:ADA66943 AMR66943:AMW66943 AWN66943:AWS66943 BGJ66943:BGO66943 BQF66943:BQK66943 CAB66943:CAG66943 CJX66943:CKC66943 CTT66943:CTY66943 DDP66943:DDU66943 DNL66943:DNQ66943 DXH66943:DXM66943 EHD66943:EHI66943 EQZ66943:ERE66943 FAV66943:FBA66943 FKR66943:FKW66943 FUN66943:FUS66943 GEJ66943:GEO66943 GOF66943:GOK66943 GYB66943:GYG66943 HHX66943:HIC66943 HRT66943:HRY66943 IBP66943:IBU66943 ILL66943:ILQ66943 IVH66943:IVM66943 JFD66943:JFI66943 JOZ66943:JPE66943 JYV66943:JZA66943 KIR66943:KIW66943 KSN66943:KSS66943 LCJ66943:LCO66943 LMF66943:LMK66943 LWB66943:LWG66943 MFX66943:MGC66943 MPT66943:MPY66943 MZP66943:MZU66943 NJL66943:NJQ66943 NTH66943:NTM66943 ODD66943:ODI66943 OMZ66943:ONE66943 OWV66943:OXA66943 PGR66943:PGW66943 PQN66943:PQS66943 QAJ66943:QAO66943 QKF66943:QKK66943 QUB66943:QUG66943 RDX66943:REC66943 RNT66943:RNY66943 RXP66943:RXU66943 SHL66943:SHQ66943 SRH66943:SRM66943 TBD66943:TBI66943 TKZ66943:TLE66943 TUV66943:TVA66943 UER66943:UEW66943 UON66943:UOS66943 UYJ66943:UYO66943 VIF66943:VIK66943 VSB66943:VSG66943 WBX66943:WCC66943 WLT66943:WLY66943 WVP66943:WVU66943 H132479:M132479 JD132479:JI132479 SZ132479:TE132479 ACV132479:ADA132479 AMR132479:AMW132479 AWN132479:AWS132479 BGJ132479:BGO132479 BQF132479:BQK132479 CAB132479:CAG132479 CJX132479:CKC132479 CTT132479:CTY132479 DDP132479:DDU132479 DNL132479:DNQ132479 DXH132479:DXM132479 EHD132479:EHI132479 EQZ132479:ERE132479 FAV132479:FBA132479 FKR132479:FKW132479 FUN132479:FUS132479 GEJ132479:GEO132479 GOF132479:GOK132479 GYB132479:GYG132479 HHX132479:HIC132479 HRT132479:HRY132479 IBP132479:IBU132479 ILL132479:ILQ132479 IVH132479:IVM132479 JFD132479:JFI132479 JOZ132479:JPE132479 JYV132479:JZA132479 KIR132479:KIW132479 KSN132479:KSS132479 LCJ132479:LCO132479 LMF132479:LMK132479 LWB132479:LWG132479 MFX132479:MGC132479 MPT132479:MPY132479 MZP132479:MZU132479 NJL132479:NJQ132479 NTH132479:NTM132479 ODD132479:ODI132479 OMZ132479:ONE132479 OWV132479:OXA132479 PGR132479:PGW132479 PQN132479:PQS132479 QAJ132479:QAO132479 QKF132479:QKK132479 QUB132479:QUG132479 RDX132479:REC132479 RNT132479:RNY132479 RXP132479:RXU132479 SHL132479:SHQ132479 SRH132479:SRM132479 TBD132479:TBI132479 TKZ132479:TLE132479 TUV132479:TVA132479 UER132479:UEW132479 UON132479:UOS132479 UYJ132479:UYO132479 VIF132479:VIK132479 VSB132479:VSG132479 WBX132479:WCC132479 WLT132479:WLY132479 WVP132479:WVU132479 H198015:M198015 JD198015:JI198015 SZ198015:TE198015 ACV198015:ADA198015 AMR198015:AMW198015 AWN198015:AWS198015 BGJ198015:BGO198015 BQF198015:BQK198015 CAB198015:CAG198015 CJX198015:CKC198015 CTT198015:CTY198015 DDP198015:DDU198015 DNL198015:DNQ198015 DXH198015:DXM198015 EHD198015:EHI198015 EQZ198015:ERE198015 FAV198015:FBA198015 FKR198015:FKW198015 FUN198015:FUS198015 GEJ198015:GEO198015 GOF198015:GOK198015 GYB198015:GYG198015 HHX198015:HIC198015 HRT198015:HRY198015 IBP198015:IBU198015 ILL198015:ILQ198015 IVH198015:IVM198015 JFD198015:JFI198015 JOZ198015:JPE198015 JYV198015:JZA198015 KIR198015:KIW198015 KSN198015:KSS198015 LCJ198015:LCO198015 LMF198015:LMK198015 LWB198015:LWG198015 MFX198015:MGC198015 MPT198015:MPY198015 MZP198015:MZU198015 NJL198015:NJQ198015 NTH198015:NTM198015 ODD198015:ODI198015 OMZ198015:ONE198015 OWV198015:OXA198015 PGR198015:PGW198015 PQN198015:PQS198015 QAJ198015:QAO198015 QKF198015:QKK198015 QUB198015:QUG198015 RDX198015:REC198015 RNT198015:RNY198015 RXP198015:RXU198015 SHL198015:SHQ198015 SRH198015:SRM198015 TBD198015:TBI198015 TKZ198015:TLE198015 TUV198015:TVA198015 UER198015:UEW198015 UON198015:UOS198015 UYJ198015:UYO198015 VIF198015:VIK198015 VSB198015:VSG198015 WBX198015:WCC198015 WLT198015:WLY198015 WVP198015:WVU198015 H263551:M263551 JD263551:JI263551 SZ263551:TE263551 ACV263551:ADA263551 AMR263551:AMW263551 AWN263551:AWS263551 BGJ263551:BGO263551 BQF263551:BQK263551 CAB263551:CAG263551 CJX263551:CKC263551 CTT263551:CTY263551 DDP263551:DDU263551 DNL263551:DNQ263551 DXH263551:DXM263551 EHD263551:EHI263551 EQZ263551:ERE263551 FAV263551:FBA263551 FKR263551:FKW263551 FUN263551:FUS263551 GEJ263551:GEO263551 GOF263551:GOK263551 GYB263551:GYG263551 HHX263551:HIC263551 HRT263551:HRY263551 IBP263551:IBU263551 ILL263551:ILQ263551 IVH263551:IVM263551 JFD263551:JFI263551 JOZ263551:JPE263551 JYV263551:JZA263551 KIR263551:KIW263551 KSN263551:KSS263551 LCJ263551:LCO263551 LMF263551:LMK263551 LWB263551:LWG263551 MFX263551:MGC263551 MPT263551:MPY263551 MZP263551:MZU263551 NJL263551:NJQ263551 NTH263551:NTM263551 ODD263551:ODI263551 OMZ263551:ONE263551 OWV263551:OXA263551 PGR263551:PGW263551 PQN263551:PQS263551 QAJ263551:QAO263551 QKF263551:QKK263551 QUB263551:QUG263551 RDX263551:REC263551 RNT263551:RNY263551 RXP263551:RXU263551 SHL263551:SHQ263551 SRH263551:SRM263551 TBD263551:TBI263551 TKZ263551:TLE263551 TUV263551:TVA263551 UER263551:UEW263551 UON263551:UOS263551 UYJ263551:UYO263551 VIF263551:VIK263551 VSB263551:VSG263551 WBX263551:WCC263551 WLT263551:WLY263551 WVP263551:WVU263551 H329087:M329087 JD329087:JI329087 SZ329087:TE329087 ACV329087:ADA329087 AMR329087:AMW329087 AWN329087:AWS329087 BGJ329087:BGO329087 BQF329087:BQK329087 CAB329087:CAG329087 CJX329087:CKC329087 CTT329087:CTY329087 DDP329087:DDU329087 DNL329087:DNQ329087 DXH329087:DXM329087 EHD329087:EHI329087 EQZ329087:ERE329087 FAV329087:FBA329087 FKR329087:FKW329087 FUN329087:FUS329087 GEJ329087:GEO329087 GOF329087:GOK329087 GYB329087:GYG329087 HHX329087:HIC329087 HRT329087:HRY329087 IBP329087:IBU329087 ILL329087:ILQ329087 IVH329087:IVM329087 JFD329087:JFI329087 JOZ329087:JPE329087 JYV329087:JZA329087 KIR329087:KIW329087 KSN329087:KSS329087 LCJ329087:LCO329087 LMF329087:LMK329087 LWB329087:LWG329087 MFX329087:MGC329087 MPT329087:MPY329087 MZP329087:MZU329087 NJL329087:NJQ329087 NTH329087:NTM329087 ODD329087:ODI329087 OMZ329087:ONE329087 OWV329087:OXA329087 PGR329087:PGW329087 PQN329087:PQS329087 QAJ329087:QAO329087 QKF329087:QKK329087 QUB329087:QUG329087 RDX329087:REC329087 RNT329087:RNY329087 RXP329087:RXU329087 SHL329087:SHQ329087 SRH329087:SRM329087 TBD329087:TBI329087 TKZ329087:TLE329087 TUV329087:TVA329087 UER329087:UEW329087 UON329087:UOS329087 UYJ329087:UYO329087 VIF329087:VIK329087 VSB329087:VSG329087 WBX329087:WCC329087 WLT329087:WLY329087 WVP329087:WVU329087 H394623:M394623 JD394623:JI394623 SZ394623:TE394623 ACV394623:ADA394623 AMR394623:AMW394623 AWN394623:AWS394623 BGJ394623:BGO394623 BQF394623:BQK394623 CAB394623:CAG394623 CJX394623:CKC394623 CTT394623:CTY394623 DDP394623:DDU394623 DNL394623:DNQ394623 DXH394623:DXM394623 EHD394623:EHI394623 EQZ394623:ERE394623 FAV394623:FBA394623 FKR394623:FKW394623 FUN394623:FUS394623 GEJ394623:GEO394623 GOF394623:GOK394623 GYB394623:GYG394623 HHX394623:HIC394623 HRT394623:HRY394623 IBP394623:IBU394623 ILL394623:ILQ394623 IVH394623:IVM394623 JFD394623:JFI394623 JOZ394623:JPE394623 JYV394623:JZA394623 KIR394623:KIW394623 KSN394623:KSS394623 LCJ394623:LCO394623 LMF394623:LMK394623 LWB394623:LWG394623 MFX394623:MGC394623 MPT394623:MPY394623 MZP394623:MZU394623 NJL394623:NJQ394623 NTH394623:NTM394623 ODD394623:ODI394623 OMZ394623:ONE394623 OWV394623:OXA394623 PGR394623:PGW394623 PQN394623:PQS394623 QAJ394623:QAO394623 QKF394623:QKK394623 QUB394623:QUG394623 RDX394623:REC394623 RNT394623:RNY394623 RXP394623:RXU394623 SHL394623:SHQ394623 SRH394623:SRM394623 TBD394623:TBI394623 TKZ394623:TLE394623 TUV394623:TVA394623 UER394623:UEW394623 UON394623:UOS394623 UYJ394623:UYO394623 VIF394623:VIK394623 VSB394623:VSG394623 WBX394623:WCC394623 WLT394623:WLY394623 WVP394623:WVU394623 H460159:M460159 JD460159:JI460159 SZ460159:TE460159 ACV460159:ADA460159 AMR460159:AMW460159 AWN460159:AWS460159 BGJ460159:BGO460159 BQF460159:BQK460159 CAB460159:CAG460159 CJX460159:CKC460159 CTT460159:CTY460159 DDP460159:DDU460159 DNL460159:DNQ460159 DXH460159:DXM460159 EHD460159:EHI460159 EQZ460159:ERE460159 FAV460159:FBA460159 FKR460159:FKW460159 FUN460159:FUS460159 GEJ460159:GEO460159 GOF460159:GOK460159 GYB460159:GYG460159 HHX460159:HIC460159 HRT460159:HRY460159 IBP460159:IBU460159 ILL460159:ILQ460159 IVH460159:IVM460159 JFD460159:JFI460159 JOZ460159:JPE460159 JYV460159:JZA460159 KIR460159:KIW460159 KSN460159:KSS460159 LCJ460159:LCO460159 LMF460159:LMK460159 LWB460159:LWG460159 MFX460159:MGC460159 MPT460159:MPY460159 MZP460159:MZU460159 NJL460159:NJQ460159 NTH460159:NTM460159 ODD460159:ODI460159 OMZ460159:ONE460159 OWV460159:OXA460159 PGR460159:PGW460159 PQN460159:PQS460159 QAJ460159:QAO460159 QKF460159:QKK460159 QUB460159:QUG460159 RDX460159:REC460159 RNT460159:RNY460159 RXP460159:RXU460159 SHL460159:SHQ460159 SRH460159:SRM460159 TBD460159:TBI460159 TKZ460159:TLE460159 TUV460159:TVA460159 UER460159:UEW460159 UON460159:UOS460159 UYJ460159:UYO460159 VIF460159:VIK460159 VSB460159:VSG460159 WBX460159:WCC460159 WLT460159:WLY460159 WVP460159:WVU460159 H525695:M525695 JD525695:JI525695 SZ525695:TE525695 ACV525695:ADA525695 AMR525695:AMW525695 AWN525695:AWS525695 BGJ525695:BGO525695 BQF525695:BQK525695 CAB525695:CAG525695 CJX525695:CKC525695 CTT525695:CTY525695 DDP525695:DDU525695 DNL525695:DNQ525695 DXH525695:DXM525695 EHD525695:EHI525695 EQZ525695:ERE525695 FAV525695:FBA525695 FKR525695:FKW525695 FUN525695:FUS525695 GEJ525695:GEO525695 GOF525695:GOK525695 GYB525695:GYG525695 HHX525695:HIC525695 HRT525695:HRY525695 IBP525695:IBU525695 ILL525695:ILQ525695 IVH525695:IVM525695 JFD525695:JFI525695 JOZ525695:JPE525695 JYV525695:JZA525695 KIR525695:KIW525695 KSN525695:KSS525695 LCJ525695:LCO525695 LMF525695:LMK525695 LWB525695:LWG525695 MFX525695:MGC525695 MPT525695:MPY525695 MZP525695:MZU525695 NJL525695:NJQ525695 NTH525695:NTM525695 ODD525695:ODI525695 OMZ525695:ONE525695 OWV525695:OXA525695 PGR525695:PGW525695 PQN525695:PQS525695 QAJ525695:QAO525695 QKF525695:QKK525695 QUB525695:QUG525695 RDX525695:REC525695 RNT525695:RNY525695 RXP525695:RXU525695 SHL525695:SHQ525695 SRH525695:SRM525695 TBD525695:TBI525695 TKZ525695:TLE525695 TUV525695:TVA525695 UER525695:UEW525695 UON525695:UOS525695 UYJ525695:UYO525695 VIF525695:VIK525695 VSB525695:VSG525695 WBX525695:WCC525695 WLT525695:WLY525695 WVP525695:WVU525695 H591231:M591231 JD591231:JI591231 SZ591231:TE591231 ACV591231:ADA591231 AMR591231:AMW591231 AWN591231:AWS591231 BGJ591231:BGO591231 BQF591231:BQK591231 CAB591231:CAG591231 CJX591231:CKC591231 CTT591231:CTY591231 DDP591231:DDU591231 DNL591231:DNQ591231 DXH591231:DXM591231 EHD591231:EHI591231 EQZ591231:ERE591231 FAV591231:FBA591231 FKR591231:FKW591231 FUN591231:FUS591231 GEJ591231:GEO591231 GOF591231:GOK591231 GYB591231:GYG591231 HHX591231:HIC591231 HRT591231:HRY591231 IBP591231:IBU591231 ILL591231:ILQ591231 IVH591231:IVM591231 JFD591231:JFI591231 JOZ591231:JPE591231 JYV591231:JZA591231 KIR591231:KIW591231 KSN591231:KSS591231 LCJ591231:LCO591231 LMF591231:LMK591231 LWB591231:LWG591231 MFX591231:MGC591231 MPT591231:MPY591231 MZP591231:MZU591231 NJL591231:NJQ591231 NTH591231:NTM591231 ODD591231:ODI591231 OMZ591231:ONE591231 OWV591231:OXA591231 PGR591231:PGW591231 PQN591231:PQS591231 QAJ591231:QAO591231 QKF591231:QKK591231 QUB591231:QUG591231 RDX591231:REC591231 RNT591231:RNY591231 RXP591231:RXU591231 SHL591231:SHQ591231 SRH591231:SRM591231 TBD591231:TBI591231 TKZ591231:TLE591231 TUV591231:TVA591231 UER591231:UEW591231 UON591231:UOS591231 UYJ591231:UYO591231 VIF591231:VIK591231 VSB591231:VSG591231 WBX591231:WCC591231 WLT591231:WLY591231 WVP591231:WVU591231 H656767:M656767 JD656767:JI656767 SZ656767:TE656767 ACV656767:ADA656767 AMR656767:AMW656767 AWN656767:AWS656767 BGJ656767:BGO656767 BQF656767:BQK656767 CAB656767:CAG656767 CJX656767:CKC656767 CTT656767:CTY656767 DDP656767:DDU656767 DNL656767:DNQ656767 DXH656767:DXM656767 EHD656767:EHI656767 EQZ656767:ERE656767 FAV656767:FBA656767 FKR656767:FKW656767 FUN656767:FUS656767 GEJ656767:GEO656767 GOF656767:GOK656767 GYB656767:GYG656767 HHX656767:HIC656767 HRT656767:HRY656767 IBP656767:IBU656767 ILL656767:ILQ656767 IVH656767:IVM656767 JFD656767:JFI656767 JOZ656767:JPE656767 JYV656767:JZA656767 KIR656767:KIW656767 KSN656767:KSS656767 LCJ656767:LCO656767 LMF656767:LMK656767 LWB656767:LWG656767 MFX656767:MGC656767 MPT656767:MPY656767 MZP656767:MZU656767 NJL656767:NJQ656767 NTH656767:NTM656767 ODD656767:ODI656767 OMZ656767:ONE656767 OWV656767:OXA656767 PGR656767:PGW656767 PQN656767:PQS656767 QAJ656767:QAO656767 QKF656767:QKK656767 QUB656767:QUG656767 RDX656767:REC656767 RNT656767:RNY656767 RXP656767:RXU656767 SHL656767:SHQ656767 SRH656767:SRM656767 TBD656767:TBI656767 TKZ656767:TLE656767 TUV656767:TVA656767 UER656767:UEW656767 UON656767:UOS656767 UYJ656767:UYO656767 VIF656767:VIK656767 VSB656767:VSG656767 WBX656767:WCC656767 WLT656767:WLY656767 WVP656767:WVU656767 H722303:M722303 JD722303:JI722303 SZ722303:TE722303 ACV722303:ADA722303 AMR722303:AMW722303 AWN722303:AWS722303 BGJ722303:BGO722303 BQF722303:BQK722303 CAB722303:CAG722303 CJX722303:CKC722303 CTT722303:CTY722303 DDP722303:DDU722303 DNL722303:DNQ722303 DXH722303:DXM722303 EHD722303:EHI722303 EQZ722303:ERE722303 FAV722303:FBA722303 FKR722303:FKW722303 FUN722303:FUS722303 GEJ722303:GEO722303 GOF722303:GOK722303 GYB722303:GYG722303 HHX722303:HIC722303 HRT722303:HRY722303 IBP722303:IBU722303 ILL722303:ILQ722303 IVH722303:IVM722303 JFD722303:JFI722303 JOZ722303:JPE722303 JYV722303:JZA722303 KIR722303:KIW722303 KSN722303:KSS722303 LCJ722303:LCO722303 LMF722303:LMK722303 LWB722303:LWG722303 MFX722303:MGC722303 MPT722303:MPY722303 MZP722303:MZU722303 NJL722303:NJQ722303 NTH722303:NTM722303 ODD722303:ODI722303 OMZ722303:ONE722303 OWV722303:OXA722303 PGR722303:PGW722303 PQN722303:PQS722303 QAJ722303:QAO722303 QKF722303:QKK722303 QUB722303:QUG722303 RDX722303:REC722303 RNT722303:RNY722303 RXP722303:RXU722303 SHL722303:SHQ722303 SRH722303:SRM722303 TBD722303:TBI722303 TKZ722303:TLE722303 TUV722303:TVA722303 UER722303:UEW722303 UON722303:UOS722303 UYJ722303:UYO722303 VIF722303:VIK722303 VSB722303:VSG722303 WBX722303:WCC722303 WLT722303:WLY722303 WVP722303:WVU722303 H787839:M787839 JD787839:JI787839 SZ787839:TE787839 ACV787839:ADA787839 AMR787839:AMW787839 AWN787839:AWS787839 BGJ787839:BGO787839 BQF787839:BQK787839 CAB787839:CAG787839 CJX787839:CKC787839 CTT787839:CTY787839 DDP787839:DDU787839 DNL787839:DNQ787839 DXH787839:DXM787839 EHD787839:EHI787839 EQZ787839:ERE787839 FAV787839:FBA787839 FKR787839:FKW787839 FUN787839:FUS787839 GEJ787839:GEO787839 GOF787839:GOK787839 GYB787839:GYG787839 HHX787839:HIC787839 HRT787839:HRY787839 IBP787839:IBU787839 ILL787839:ILQ787839 IVH787839:IVM787839 JFD787839:JFI787839 JOZ787839:JPE787839 JYV787839:JZA787839 KIR787839:KIW787839 KSN787839:KSS787839 LCJ787839:LCO787839 LMF787839:LMK787839 LWB787839:LWG787839 MFX787839:MGC787839 MPT787839:MPY787839 MZP787839:MZU787839 NJL787839:NJQ787839 NTH787839:NTM787839 ODD787839:ODI787839 OMZ787839:ONE787839 OWV787839:OXA787839 PGR787839:PGW787839 PQN787839:PQS787839 QAJ787839:QAO787839 QKF787839:QKK787839 QUB787839:QUG787839 RDX787839:REC787839 RNT787839:RNY787839 RXP787839:RXU787839 SHL787839:SHQ787839 SRH787839:SRM787839 TBD787839:TBI787839 TKZ787839:TLE787839 TUV787839:TVA787839 UER787839:UEW787839 UON787839:UOS787839 UYJ787839:UYO787839 VIF787839:VIK787839 VSB787839:VSG787839 WBX787839:WCC787839 WLT787839:WLY787839 WVP787839:WVU787839 H853375:M853375 JD853375:JI853375 SZ853375:TE853375 ACV853375:ADA853375 AMR853375:AMW853375 AWN853375:AWS853375 BGJ853375:BGO853375 BQF853375:BQK853375 CAB853375:CAG853375 CJX853375:CKC853375 CTT853375:CTY853375 DDP853375:DDU853375 DNL853375:DNQ853375 DXH853375:DXM853375 EHD853375:EHI853375 EQZ853375:ERE853375 FAV853375:FBA853375 FKR853375:FKW853375 FUN853375:FUS853375 GEJ853375:GEO853375 GOF853375:GOK853375 GYB853375:GYG853375 HHX853375:HIC853375 HRT853375:HRY853375 IBP853375:IBU853375 ILL853375:ILQ853375 IVH853375:IVM853375 JFD853375:JFI853375 JOZ853375:JPE853375 JYV853375:JZA853375 KIR853375:KIW853375 KSN853375:KSS853375 LCJ853375:LCO853375 LMF853375:LMK853375 LWB853375:LWG853375 MFX853375:MGC853375 MPT853375:MPY853375 MZP853375:MZU853375 NJL853375:NJQ853375 NTH853375:NTM853375 ODD853375:ODI853375 OMZ853375:ONE853375 OWV853375:OXA853375 PGR853375:PGW853375 PQN853375:PQS853375 QAJ853375:QAO853375 QKF853375:QKK853375 QUB853375:QUG853375 RDX853375:REC853375 RNT853375:RNY853375 RXP853375:RXU853375 SHL853375:SHQ853375 SRH853375:SRM853375 TBD853375:TBI853375 TKZ853375:TLE853375 TUV853375:TVA853375 UER853375:UEW853375 UON853375:UOS853375 UYJ853375:UYO853375 VIF853375:VIK853375 VSB853375:VSG853375 WBX853375:WCC853375 WLT853375:WLY853375 WVP853375:WVU853375 H918911:M918911 JD918911:JI918911 SZ918911:TE918911 ACV918911:ADA918911 AMR918911:AMW918911 AWN918911:AWS918911 BGJ918911:BGO918911 BQF918911:BQK918911 CAB918911:CAG918911 CJX918911:CKC918911 CTT918911:CTY918911 DDP918911:DDU918911 DNL918911:DNQ918911 DXH918911:DXM918911 EHD918911:EHI918911 EQZ918911:ERE918911 FAV918911:FBA918911 FKR918911:FKW918911 FUN918911:FUS918911 GEJ918911:GEO918911 GOF918911:GOK918911 GYB918911:GYG918911 HHX918911:HIC918911 HRT918911:HRY918911 IBP918911:IBU918911 ILL918911:ILQ918911 IVH918911:IVM918911 JFD918911:JFI918911 JOZ918911:JPE918911 JYV918911:JZA918911 KIR918911:KIW918911 KSN918911:KSS918911 LCJ918911:LCO918911 LMF918911:LMK918911 LWB918911:LWG918911 MFX918911:MGC918911 MPT918911:MPY918911 MZP918911:MZU918911 NJL918911:NJQ918911 NTH918911:NTM918911 ODD918911:ODI918911 OMZ918911:ONE918911 OWV918911:OXA918911 PGR918911:PGW918911 PQN918911:PQS918911 QAJ918911:QAO918911 QKF918911:QKK918911 QUB918911:QUG918911 RDX918911:REC918911 RNT918911:RNY918911 RXP918911:RXU918911 SHL918911:SHQ918911 SRH918911:SRM918911 TBD918911:TBI918911 TKZ918911:TLE918911 TUV918911:TVA918911 UER918911:UEW918911 UON918911:UOS918911 UYJ918911:UYO918911 VIF918911:VIK918911 VSB918911:VSG918911 WBX918911:WCC918911 WLT918911:WLY918911 WVP918911:WVU918911 H984447:M984447 JD984447:JI984447 SZ984447:TE984447 ACV984447:ADA984447 AMR984447:AMW984447 AWN984447:AWS984447 BGJ984447:BGO984447 BQF984447:BQK984447 CAB984447:CAG984447 CJX984447:CKC984447 CTT984447:CTY984447 DDP984447:DDU984447 DNL984447:DNQ984447 DXH984447:DXM984447 EHD984447:EHI984447 EQZ984447:ERE984447 FAV984447:FBA984447 FKR984447:FKW984447 FUN984447:FUS984447 GEJ984447:GEO984447 GOF984447:GOK984447 GYB984447:GYG984447 HHX984447:HIC984447 HRT984447:HRY984447 IBP984447:IBU984447 ILL984447:ILQ984447 IVH984447:IVM984447 JFD984447:JFI984447 JOZ984447:JPE984447 JYV984447:JZA984447 KIR984447:KIW984447 KSN984447:KSS984447 LCJ984447:LCO984447 LMF984447:LMK984447 LWB984447:LWG984447 MFX984447:MGC984447 MPT984447:MPY984447 MZP984447:MZU984447 NJL984447:NJQ984447 NTH984447:NTM984447 ODD984447:ODI984447 OMZ984447:ONE984447 OWV984447:OXA984447 PGR984447:PGW984447 PQN984447:PQS984447 QAJ984447:QAO984447 QKF984447:QKK984447 QUB984447:QUG984447 RDX984447:REC984447 RNT984447:RNY984447 RXP984447:RXU984447 SHL984447:SHQ984447 SRH984447:SRM984447 TBD984447:TBI984447 TKZ984447:TLE984447 TUV984447:TVA984447 UER984447:UEW984447 UON984447:UOS984447 UYJ984447:UYO984447 VIF984447:VIK984447 VSB984447:VSG984447 WBX984447:WCC984447 WLT984447:WLY984447 WVP984447:WVU984447 H1452:M1452 JD1452:JI1452 SZ1452:TE1452 ACV1452:ADA1452 AMR1452:AMW1452 AWN1452:AWS1452 BGJ1452:BGO1452 BQF1452:BQK1452 CAB1452:CAG1452 CJX1452:CKC1452 CTT1452:CTY1452 DDP1452:DDU1452 DNL1452:DNQ1452 DXH1452:DXM1452 EHD1452:EHI1452 EQZ1452:ERE1452 FAV1452:FBA1452 FKR1452:FKW1452 FUN1452:FUS1452 GEJ1452:GEO1452 GOF1452:GOK1452 GYB1452:GYG1452 HHX1452:HIC1452 HRT1452:HRY1452 IBP1452:IBU1452 ILL1452:ILQ1452 IVH1452:IVM1452 JFD1452:JFI1452 JOZ1452:JPE1452 JYV1452:JZA1452 KIR1452:KIW1452 KSN1452:KSS1452 LCJ1452:LCO1452 LMF1452:LMK1452 LWB1452:LWG1452 MFX1452:MGC1452 MPT1452:MPY1452 MZP1452:MZU1452 NJL1452:NJQ1452 NTH1452:NTM1452 ODD1452:ODI1452 OMZ1452:ONE1452 OWV1452:OXA1452 PGR1452:PGW1452 PQN1452:PQS1452 QAJ1452:QAO1452 QKF1452:QKK1452 QUB1452:QUG1452 RDX1452:REC1452 RNT1452:RNY1452 RXP1452:RXU1452 SHL1452:SHQ1452 SRH1452:SRM1452 TBD1452:TBI1452 TKZ1452:TLE1452 TUV1452:TVA1452 UER1452:UEW1452 UON1452:UOS1452 UYJ1452:UYO1452 VIF1452:VIK1452 VSB1452:VSG1452 WBX1452:WCC1452 WLT1452:WLY1452 WVP1452:WVU1452 H66988:M66988 JD66988:JI66988 SZ66988:TE66988 ACV66988:ADA66988 AMR66988:AMW66988 AWN66988:AWS66988 BGJ66988:BGO66988 BQF66988:BQK66988 CAB66988:CAG66988 CJX66988:CKC66988 CTT66988:CTY66988 DDP66988:DDU66988 DNL66988:DNQ66988 DXH66988:DXM66988 EHD66988:EHI66988 EQZ66988:ERE66988 FAV66988:FBA66988 FKR66988:FKW66988 FUN66988:FUS66988 GEJ66988:GEO66988 GOF66988:GOK66988 GYB66988:GYG66988 HHX66988:HIC66988 HRT66988:HRY66988 IBP66988:IBU66988 ILL66988:ILQ66988 IVH66988:IVM66988 JFD66988:JFI66988 JOZ66988:JPE66988 JYV66988:JZA66988 KIR66988:KIW66988 KSN66988:KSS66988 LCJ66988:LCO66988 LMF66988:LMK66988 LWB66988:LWG66988 MFX66988:MGC66988 MPT66988:MPY66988 MZP66988:MZU66988 NJL66988:NJQ66988 NTH66988:NTM66988 ODD66988:ODI66988 OMZ66988:ONE66988 OWV66988:OXA66988 PGR66988:PGW66988 PQN66988:PQS66988 QAJ66988:QAO66988 QKF66988:QKK66988 QUB66988:QUG66988 RDX66988:REC66988 RNT66988:RNY66988 RXP66988:RXU66988 SHL66988:SHQ66988 SRH66988:SRM66988 TBD66988:TBI66988 TKZ66988:TLE66988 TUV66988:TVA66988 UER66988:UEW66988 UON66988:UOS66988 UYJ66988:UYO66988 VIF66988:VIK66988 VSB66988:VSG66988 WBX66988:WCC66988 WLT66988:WLY66988 WVP66988:WVU66988 H132524:M132524 JD132524:JI132524 SZ132524:TE132524 ACV132524:ADA132524 AMR132524:AMW132524 AWN132524:AWS132524 BGJ132524:BGO132524 BQF132524:BQK132524 CAB132524:CAG132524 CJX132524:CKC132524 CTT132524:CTY132524 DDP132524:DDU132524 DNL132524:DNQ132524 DXH132524:DXM132524 EHD132524:EHI132524 EQZ132524:ERE132524 FAV132524:FBA132524 FKR132524:FKW132524 FUN132524:FUS132524 GEJ132524:GEO132524 GOF132524:GOK132524 GYB132524:GYG132524 HHX132524:HIC132524 HRT132524:HRY132524 IBP132524:IBU132524 ILL132524:ILQ132524 IVH132524:IVM132524 JFD132524:JFI132524 JOZ132524:JPE132524 JYV132524:JZA132524 KIR132524:KIW132524 KSN132524:KSS132524 LCJ132524:LCO132524 LMF132524:LMK132524 LWB132524:LWG132524 MFX132524:MGC132524 MPT132524:MPY132524 MZP132524:MZU132524 NJL132524:NJQ132524 NTH132524:NTM132524 ODD132524:ODI132524 OMZ132524:ONE132524 OWV132524:OXA132524 PGR132524:PGW132524 PQN132524:PQS132524 QAJ132524:QAO132524 QKF132524:QKK132524 QUB132524:QUG132524 RDX132524:REC132524 RNT132524:RNY132524 RXP132524:RXU132524 SHL132524:SHQ132524 SRH132524:SRM132524 TBD132524:TBI132524 TKZ132524:TLE132524 TUV132524:TVA132524 UER132524:UEW132524 UON132524:UOS132524 UYJ132524:UYO132524 VIF132524:VIK132524 VSB132524:VSG132524 WBX132524:WCC132524 WLT132524:WLY132524 WVP132524:WVU132524 H198060:M198060 JD198060:JI198060 SZ198060:TE198060 ACV198060:ADA198060 AMR198060:AMW198060 AWN198060:AWS198060 BGJ198060:BGO198060 BQF198060:BQK198060 CAB198060:CAG198060 CJX198060:CKC198060 CTT198060:CTY198060 DDP198060:DDU198060 DNL198060:DNQ198060 DXH198060:DXM198060 EHD198060:EHI198060 EQZ198060:ERE198060 FAV198060:FBA198060 FKR198060:FKW198060 FUN198060:FUS198060 GEJ198060:GEO198060 GOF198060:GOK198060 GYB198060:GYG198060 HHX198060:HIC198060 HRT198060:HRY198060 IBP198060:IBU198060 ILL198060:ILQ198060 IVH198060:IVM198060 JFD198060:JFI198060 JOZ198060:JPE198060 JYV198060:JZA198060 KIR198060:KIW198060 KSN198060:KSS198060 LCJ198060:LCO198060 LMF198060:LMK198060 LWB198060:LWG198060 MFX198060:MGC198060 MPT198060:MPY198060 MZP198060:MZU198060 NJL198060:NJQ198060 NTH198060:NTM198060 ODD198060:ODI198060 OMZ198060:ONE198060 OWV198060:OXA198060 PGR198060:PGW198060 PQN198060:PQS198060 QAJ198060:QAO198060 QKF198060:QKK198060 QUB198060:QUG198060 RDX198060:REC198060 RNT198060:RNY198060 RXP198060:RXU198060 SHL198060:SHQ198060 SRH198060:SRM198060 TBD198060:TBI198060 TKZ198060:TLE198060 TUV198060:TVA198060 UER198060:UEW198060 UON198060:UOS198060 UYJ198060:UYO198060 VIF198060:VIK198060 VSB198060:VSG198060 WBX198060:WCC198060 WLT198060:WLY198060 WVP198060:WVU198060 H263596:M263596 JD263596:JI263596 SZ263596:TE263596 ACV263596:ADA263596 AMR263596:AMW263596 AWN263596:AWS263596 BGJ263596:BGO263596 BQF263596:BQK263596 CAB263596:CAG263596 CJX263596:CKC263596 CTT263596:CTY263596 DDP263596:DDU263596 DNL263596:DNQ263596 DXH263596:DXM263596 EHD263596:EHI263596 EQZ263596:ERE263596 FAV263596:FBA263596 FKR263596:FKW263596 FUN263596:FUS263596 GEJ263596:GEO263596 GOF263596:GOK263596 GYB263596:GYG263596 HHX263596:HIC263596 HRT263596:HRY263596 IBP263596:IBU263596 ILL263596:ILQ263596 IVH263596:IVM263596 JFD263596:JFI263596 JOZ263596:JPE263596 JYV263596:JZA263596 KIR263596:KIW263596 KSN263596:KSS263596 LCJ263596:LCO263596 LMF263596:LMK263596 LWB263596:LWG263596 MFX263596:MGC263596 MPT263596:MPY263596 MZP263596:MZU263596 NJL263596:NJQ263596 NTH263596:NTM263596 ODD263596:ODI263596 OMZ263596:ONE263596 OWV263596:OXA263596 PGR263596:PGW263596 PQN263596:PQS263596 QAJ263596:QAO263596 QKF263596:QKK263596 QUB263596:QUG263596 RDX263596:REC263596 RNT263596:RNY263596 RXP263596:RXU263596 SHL263596:SHQ263596 SRH263596:SRM263596 TBD263596:TBI263596 TKZ263596:TLE263596 TUV263596:TVA263596 UER263596:UEW263596 UON263596:UOS263596 UYJ263596:UYO263596 VIF263596:VIK263596 VSB263596:VSG263596 WBX263596:WCC263596 WLT263596:WLY263596 WVP263596:WVU263596 H329132:M329132 JD329132:JI329132 SZ329132:TE329132 ACV329132:ADA329132 AMR329132:AMW329132 AWN329132:AWS329132 BGJ329132:BGO329132 BQF329132:BQK329132 CAB329132:CAG329132 CJX329132:CKC329132 CTT329132:CTY329132 DDP329132:DDU329132 DNL329132:DNQ329132 DXH329132:DXM329132 EHD329132:EHI329132 EQZ329132:ERE329132 FAV329132:FBA329132 FKR329132:FKW329132 FUN329132:FUS329132 GEJ329132:GEO329132 GOF329132:GOK329132 GYB329132:GYG329132 HHX329132:HIC329132 HRT329132:HRY329132 IBP329132:IBU329132 ILL329132:ILQ329132 IVH329132:IVM329132 JFD329132:JFI329132 JOZ329132:JPE329132 JYV329132:JZA329132 KIR329132:KIW329132 KSN329132:KSS329132 LCJ329132:LCO329132 LMF329132:LMK329132 LWB329132:LWG329132 MFX329132:MGC329132 MPT329132:MPY329132 MZP329132:MZU329132 NJL329132:NJQ329132 NTH329132:NTM329132 ODD329132:ODI329132 OMZ329132:ONE329132 OWV329132:OXA329132 PGR329132:PGW329132 PQN329132:PQS329132 QAJ329132:QAO329132 QKF329132:QKK329132 QUB329132:QUG329132 RDX329132:REC329132 RNT329132:RNY329132 RXP329132:RXU329132 SHL329132:SHQ329132 SRH329132:SRM329132 TBD329132:TBI329132 TKZ329132:TLE329132 TUV329132:TVA329132 UER329132:UEW329132 UON329132:UOS329132 UYJ329132:UYO329132 VIF329132:VIK329132 VSB329132:VSG329132 WBX329132:WCC329132 WLT329132:WLY329132 WVP329132:WVU329132 H394668:M394668 JD394668:JI394668 SZ394668:TE394668 ACV394668:ADA394668 AMR394668:AMW394668 AWN394668:AWS394668 BGJ394668:BGO394668 BQF394668:BQK394668 CAB394668:CAG394668 CJX394668:CKC394668 CTT394668:CTY394668 DDP394668:DDU394668 DNL394668:DNQ394668 DXH394668:DXM394668 EHD394668:EHI394668 EQZ394668:ERE394668 FAV394668:FBA394668 FKR394668:FKW394668 FUN394668:FUS394668 GEJ394668:GEO394668 GOF394668:GOK394668 GYB394668:GYG394668 HHX394668:HIC394668 HRT394668:HRY394668 IBP394668:IBU394668 ILL394668:ILQ394668 IVH394668:IVM394668 JFD394668:JFI394668 JOZ394668:JPE394668 JYV394668:JZA394668 KIR394668:KIW394668 KSN394668:KSS394668 LCJ394668:LCO394668 LMF394668:LMK394668 LWB394668:LWG394668 MFX394668:MGC394668 MPT394668:MPY394668 MZP394668:MZU394668 NJL394668:NJQ394668 NTH394668:NTM394668 ODD394668:ODI394668 OMZ394668:ONE394668 OWV394668:OXA394668 PGR394668:PGW394668 PQN394668:PQS394668 QAJ394668:QAO394668 QKF394668:QKK394668 QUB394668:QUG394668 RDX394668:REC394668 RNT394668:RNY394668 RXP394668:RXU394668 SHL394668:SHQ394668 SRH394668:SRM394668 TBD394668:TBI394668 TKZ394668:TLE394668 TUV394668:TVA394668 UER394668:UEW394668 UON394668:UOS394668 UYJ394668:UYO394668 VIF394668:VIK394668 VSB394668:VSG394668 WBX394668:WCC394668 WLT394668:WLY394668 WVP394668:WVU394668 H460204:M460204 JD460204:JI460204 SZ460204:TE460204 ACV460204:ADA460204 AMR460204:AMW460204 AWN460204:AWS460204 BGJ460204:BGO460204 BQF460204:BQK460204 CAB460204:CAG460204 CJX460204:CKC460204 CTT460204:CTY460204 DDP460204:DDU460204 DNL460204:DNQ460204 DXH460204:DXM460204 EHD460204:EHI460204 EQZ460204:ERE460204 FAV460204:FBA460204 FKR460204:FKW460204 FUN460204:FUS460204 GEJ460204:GEO460204 GOF460204:GOK460204 GYB460204:GYG460204 HHX460204:HIC460204 HRT460204:HRY460204 IBP460204:IBU460204 ILL460204:ILQ460204 IVH460204:IVM460204 JFD460204:JFI460204 JOZ460204:JPE460204 JYV460204:JZA460204 KIR460204:KIW460204 KSN460204:KSS460204 LCJ460204:LCO460204 LMF460204:LMK460204 LWB460204:LWG460204 MFX460204:MGC460204 MPT460204:MPY460204 MZP460204:MZU460204 NJL460204:NJQ460204 NTH460204:NTM460204 ODD460204:ODI460204 OMZ460204:ONE460204 OWV460204:OXA460204 PGR460204:PGW460204 PQN460204:PQS460204 QAJ460204:QAO460204 QKF460204:QKK460204 QUB460204:QUG460204 RDX460204:REC460204 RNT460204:RNY460204 RXP460204:RXU460204 SHL460204:SHQ460204 SRH460204:SRM460204 TBD460204:TBI460204 TKZ460204:TLE460204 TUV460204:TVA460204 UER460204:UEW460204 UON460204:UOS460204 UYJ460204:UYO460204 VIF460204:VIK460204 VSB460204:VSG460204 WBX460204:WCC460204 WLT460204:WLY460204 WVP460204:WVU460204 H525740:M525740 JD525740:JI525740 SZ525740:TE525740 ACV525740:ADA525740 AMR525740:AMW525740 AWN525740:AWS525740 BGJ525740:BGO525740 BQF525740:BQK525740 CAB525740:CAG525740 CJX525740:CKC525740 CTT525740:CTY525740 DDP525740:DDU525740 DNL525740:DNQ525740 DXH525740:DXM525740 EHD525740:EHI525740 EQZ525740:ERE525740 FAV525740:FBA525740 FKR525740:FKW525740 FUN525740:FUS525740 GEJ525740:GEO525740 GOF525740:GOK525740 GYB525740:GYG525740 HHX525740:HIC525740 HRT525740:HRY525740 IBP525740:IBU525740 ILL525740:ILQ525740 IVH525740:IVM525740 JFD525740:JFI525740 JOZ525740:JPE525740 JYV525740:JZA525740 KIR525740:KIW525740 KSN525740:KSS525740 LCJ525740:LCO525740 LMF525740:LMK525740 LWB525740:LWG525740 MFX525740:MGC525740 MPT525740:MPY525740 MZP525740:MZU525740 NJL525740:NJQ525740 NTH525740:NTM525740 ODD525740:ODI525740 OMZ525740:ONE525740 OWV525740:OXA525740 PGR525740:PGW525740 PQN525740:PQS525740 QAJ525740:QAO525740 QKF525740:QKK525740 QUB525740:QUG525740 RDX525740:REC525740 RNT525740:RNY525740 RXP525740:RXU525740 SHL525740:SHQ525740 SRH525740:SRM525740 TBD525740:TBI525740 TKZ525740:TLE525740 TUV525740:TVA525740 UER525740:UEW525740 UON525740:UOS525740 UYJ525740:UYO525740 VIF525740:VIK525740 VSB525740:VSG525740 WBX525740:WCC525740 WLT525740:WLY525740 WVP525740:WVU525740 H591276:M591276 JD591276:JI591276 SZ591276:TE591276 ACV591276:ADA591276 AMR591276:AMW591276 AWN591276:AWS591276 BGJ591276:BGO591276 BQF591276:BQK591276 CAB591276:CAG591276 CJX591276:CKC591276 CTT591276:CTY591276 DDP591276:DDU591276 DNL591276:DNQ591276 DXH591276:DXM591276 EHD591276:EHI591276 EQZ591276:ERE591276 FAV591276:FBA591276 FKR591276:FKW591276 FUN591276:FUS591276 GEJ591276:GEO591276 GOF591276:GOK591276 GYB591276:GYG591276 HHX591276:HIC591276 HRT591276:HRY591276 IBP591276:IBU591276 ILL591276:ILQ591276 IVH591276:IVM591276 JFD591276:JFI591276 JOZ591276:JPE591276 JYV591276:JZA591276 KIR591276:KIW591276 KSN591276:KSS591276 LCJ591276:LCO591276 LMF591276:LMK591276 LWB591276:LWG591276 MFX591276:MGC591276 MPT591276:MPY591276 MZP591276:MZU591276 NJL591276:NJQ591276 NTH591276:NTM591276 ODD591276:ODI591276 OMZ591276:ONE591276 OWV591276:OXA591276 PGR591276:PGW591276 PQN591276:PQS591276 QAJ591276:QAO591276 QKF591276:QKK591276 QUB591276:QUG591276 RDX591276:REC591276 RNT591276:RNY591276 RXP591276:RXU591276 SHL591276:SHQ591276 SRH591276:SRM591276 TBD591276:TBI591276 TKZ591276:TLE591276 TUV591276:TVA591276 UER591276:UEW591276 UON591276:UOS591276 UYJ591276:UYO591276 VIF591276:VIK591276 VSB591276:VSG591276 WBX591276:WCC591276 WLT591276:WLY591276 WVP591276:WVU591276 H656812:M656812 JD656812:JI656812 SZ656812:TE656812 ACV656812:ADA656812 AMR656812:AMW656812 AWN656812:AWS656812 BGJ656812:BGO656812 BQF656812:BQK656812 CAB656812:CAG656812 CJX656812:CKC656812 CTT656812:CTY656812 DDP656812:DDU656812 DNL656812:DNQ656812 DXH656812:DXM656812 EHD656812:EHI656812 EQZ656812:ERE656812 FAV656812:FBA656812 FKR656812:FKW656812 FUN656812:FUS656812 GEJ656812:GEO656812 GOF656812:GOK656812 GYB656812:GYG656812 HHX656812:HIC656812 HRT656812:HRY656812 IBP656812:IBU656812 ILL656812:ILQ656812 IVH656812:IVM656812 JFD656812:JFI656812 JOZ656812:JPE656812 JYV656812:JZA656812 KIR656812:KIW656812 KSN656812:KSS656812 LCJ656812:LCO656812 LMF656812:LMK656812 LWB656812:LWG656812 MFX656812:MGC656812 MPT656812:MPY656812 MZP656812:MZU656812 NJL656812:NJQ656812 NTH656812:NTM656812 ODD656812:ODI656812 OMZ656812:ONE656812 OWV656812:OXA656812 PGR656812:PGW656812 PQN656812:PQS656812 QAJ656812:QAO656812 QKF656812:QKK656812 QUB656812:QUG656812 RDX656812:REC656812 RNT656812:RNY656812 RXP656812:RXU656812 SHL656812:SHQ656812 SRH656812:SRM656812 TBD656812:TBI656812 TKZ656812:TLE656812 TUV656812:TVA656812 UER656812:UEW656812 UON656812:UOS656812 UYJ656812:UYO656812 VIF656812:VIK656812 VSB656812:VSG656812 WBX656812:WCC656812 WLT656812:WLY656812 WVP656812:WVU656812 H722348:M722348 JD722348:JI722348 SZ722348:TE722348 ACV722348:ADA722348 AMR722348:AMW722348 AWN722348:AWS722348 BGJ722348:BGO722348 BQF722348:BQK722348 CAB722348:CAG722348 CJX722348:CKC722348 CTT722348:CTY722348 DDP722348:DDU722348 DNL722348:DNQ722348 DXH722348:DXM722348 EHD722348:EHI722348 EQZ722348:ERE722348 FAV722348:FBA722348 FKR722348:FKW722348 FUN722348:FUS722348 GEJ722348:GEO722348 GOF722348:GOK722348 GYB722348:GYG722348 HHX722348:HIC722348 HRT722348:HRY722348 IBP722348:IBU722348 ILL722348:ILQ722348 IVH722348:IVM722348 JFD722348:JFI722348 JOZ722348:JPE722348 JYV722348:JZA722348 KIR722348:KIW722348 KSN722348:KSS722348 LCJ722348:LCO722348 LMF722348:LMK722348 LWB722348:LWG722348 MFX722348:MGC722348 MPT722348:MPY722348 MZP722348:MZU722348 NJL722348:NJQ722348 NTH722348:NTM722348 ODD722348:ODI722348 OMZ722348:ONE722348 OWV722348:OXA722348 PGR722348:PGW722348 PQN722348:PQS722348 QAJ722348:QAO722348 QKF722348:QKK722348 QUB722348:QUG722348 RDX722348:REC722348 RNT722348:RNY722348 RXP722348:RXU722348 SHL722348:SHQ722348 SRH722348:SRM722348 TBD722348:TBI722348 TKZ722348:TLE722348 TUV722348:TVA722348 UER722348:UEW722348 UON722348:UOS722348 UYJ722348:UYO722348 VIF722348:VIK722348 VSB722348:VSG722348 WBX722348:WCC722348 WLT722348:WLY722348 WVP722348:WVU722348 H787884:M787884 JD787884:JI787884 SZ787884:TE787884 ACV787884:ADA787884 AMR787884:AMW787884 AWN787884:AWS787884 BGJ787884:BGO787884 BQF787884:BQK787884 CAB787884:CAG787884 CJX787884:CKC787884 CTT787884:CTY787884 DDP787884:DDU787884 DNL787884:DNQ787884 DXH787884:DXM787884 EHD787884:EHI787884 EQZ787884:ERE787884 FAV787884:FBA787884 FKR787884:FKW787884 FUN787884:FUS787884 GEJ787884:GEO787884 GOF787884:GOK787884 GYB787884:GYG787884 HHX787884:HIC787884 HRT787884:HRY787884 IBP787884:IBU787884 ILL787884:ILQ787884 IVH787884:IVM787884 JFD787884:JFI787884 JOZ787884:JPE787884 JYV787884:JZA787884 KIR787884:KIW787884 KSN787884:KSS787884 LCJ787884:LCO787884 LMF787884:LMK787884 LWB787884:LWG787884 MFX787884:MGC787884 MPT787884:MPY787884 MZP787884:MZU787884 NJL787884:NJQ787884 NTH787884:NTM787884 ODD787884:ODI787884 OMZ787884:ONE787884 OWV787884:OXA787884 PGR787884:PGW787884 PQN787884:PQS787884 QAJ787884:QAO787884 QKF787884:QKK787884 QUB787884:QUG787884 RDX787884:REC787884 RNT787884:RNY787884 RXP787884:RXU787884 SHL787884:SHQ787884 SRH787884:SRM787884 TBD787884:TBI787884 TKZ787884:TLE787884 TUV787884:TVA787884 UER787884:UEW787884 UON787884:UOS787884 UYJ787884:UYO787884 VIF787884:VIK787884 VSB787884:VSG787884 WBX787884:WCC787884 WLT787884:WLY787884 WVP787884:WVU787884 H853420:M853420 JD853420:JI853420 SZ853420:TE853420 ACV853420:ADA853420 AMR853420:AMW853420 AWN853420:AWS853420 BGJ853420:BGO853420 BQF853420:BQK853420 CAB853420:CAG853420 CJX853420:CKC853420 CTT853420:CTY853420 DDP853420:DDU853420 DNL853420:DNQ853420 DXH853420:DXM853420 EHD853420:EHI853420 EQZ853420:ERE853420 FAV853420:FBA853420 FKR853420:FKW853420 FUN853420:FUS853420 GEJ853420:GEO853420 GOF853420:GOK853420 GYB853420:GYG853420 HHX853420:HIC853420 HRT853420:HRY853420 IBP853420:IBU853420 ILL853420:ILQ853420 IVH853420:IVM853420 JFD853420:JFI853420 JOZ853420:JPE853420 JYV853420:JZA853420 KIR853420:KIW853420 KSN853420:KSS853420 LCJ853420:LCO853420 LMF853420:LMK853420 LWB853420:LWG853420 MFX853420:MGC853420 MPT853420:MPY853420 MZP853420:MZU853420 NJL853420:NJQ853420 NTH853420:NTM853420 ODD853420:ODI853420 OMZ853420:ONE853420 OWV853420:OXA853420 PGR853420:PGW853420 PQN853420:PQS853420 QAJ853420:QAO853420 QKF853420:QKK853420 QUB853420:QUG853420 RDX853420:REC853420 RNT853420:RNY853420 RXP853420:RXU853420 SHL853420:SHQ853420 SRH853420:SRM853420 TBD853420:TBI853420 TKZ853420:TLE853420 TUV853420:TVA853420 UER853420:UEW853420 UON853420:UOS853420 UYJ853420:UYO853420 VIF853420:VIK853420 VSB853420:VSG853420 WBX853420:WCC853420 WLT853420:WLY853420 WVP853420:WVU853420 H918956:M918956 JD918956:JI918956 SZ918956:TE918956 ACV918956:ADA918956 AMR918956:AMW918956 AWN918956:AWS918956 BGJ918956:BGO918956 BQF918956:BQK918956 CAB918956:CAG918956 CJX918956:CKC918956 CTT918956:CTY918956 DDP918956:DDU918956 DNL918956:DNQ918956 DXH918956:DXM918956 EHD918956:EHI918956 EQZ918956:ERE918956 FAV918956:FBA918956 FKR918956:FKW918956 FUN918956:FUS918956 GEJ918956:GEO918956 GOF918956:GOK918956 GYB918956:GYG918956 HHX918956:HIC918956 HRT918956:HRY918956 IBP918956:IBU918956 ILL918956:ILQ918956 IVH918956:IVM918956 JFD918956:JFI918956 JOZ918956:JPE918956 JYV918956:JZA918956 KIR918956:KIW918956 KSN918956:KSS918956 LCJ918956:LCO918956 LMF918956:LMK918956 LWB918956:LWG918956 MFX918956:MGC918956 MPT918956:MPY918956 MZP918956:MZU918956 NJL918956:NJQ918956 NTH918956:NTM918956 ODD918956:ODI918956 OMZ918956:ONE918956 OWV918956:OXA918956 PGR918956:PGW918956 PQN918956:PQS918956 QAJ918956:QAO918956 QKF918956:QKK918956 QUB918956:QUG918956 RDX918956:REC918956 RNT918956:RNY918956 RXP918956:RXU918956 SHL918956:SHQ918956 SRH918956:SRM918956 TBD918956:TBI918956 TKZ918956:TLE918956 TUV918956:TVA918956 UER918956:UEW918956 UON918956:UOS918956 UYJ918956:UYO918956 VIF918956:VIK918956 VSB918956:VSG918956 WBX918956:WCC918956 WLT918956:WLY918956 WVP918956:WVU918956 H984492:M984492 JD984492:JI984492 SZ984492:TE984492 ACV984492:ADA984492 AMR984492:AMW984492 AWN984492:AWS984492 BGJ984492:BGO984492 BQF984492:BQK984492 CAB984492:CAG984492 CJX984492:CKC984492 CTT984492:CTY984492 DDP984492:DDU984492 DNL984492:DNQ984492 DXH984492:DXM984492 EHD984492:EHI984492 EQZ984492:ERE984492 FAV984492:FBA984492 FKR984492:FKW984492 FUN984492:FUS984492 GEJ984492:GEO984492 GOF984492:GOK984492 GYB984492:GYG984492 HHX984492:HIC984492 HRT984492:HRY984492 IBP984492:IBU984492 ILL984492:ILQ984492 IVH984492:IVM984492 JFD984492:JFI984492 JOZ984492:JPE984492 JYV984492:JZA984492 KIR984492:KIW984492 KSN984492:KSS984492 LCJ984492:LCO984492 LMF984492:LMK984492 LWB984492:LWG984492 MFX984492:MGC984492 MPT984492:MPY984492 MZP984492:MZU984492 NJL984492:NJQ984492 NTH984492:NTM984492 ODD984492:ODI984492 OMZ984492:ONE984492 OWV984492:OXA984492 PGR984492:PGW984492 PQN984492:PQS984492 QAJ984492:QAO984492 QKF984492:QKK984492 QUB984492:QUG984492 RDX984492:REC984492 RNT984492:RNY984492 RXP984492:RXU984492 SHL984492:SHQ984492 SRH984492:SRM984492 TBD984492:TBI984492 TKZ984492:TLE984492 TUV984492:TVA984492 UER984492:UEW984492 UON984492:UOS984492 UYJ984492:UYO984492 VIF984492:VIK984492 VSB984492:VSG984492 WBX984492:WCC984492 WLT984492:WLY984492 WVP984492:WVU984492" xr:uid="{00000000-0002-0000-0A00-000018000000}">
      <formula1>X1409:X1410</formula1>
    </dataValidation>
    <dataValidation type="list" allowBlank="1" showInputMessage="1" showErrorMessage="1" sqref="I1587 JE1587 TA1587 ACW1587 AMS1587 AWO1587 BGK1587 BQG1587 CAC1587 CJY1587 CTU1587 DDQ1587 DNM1587 DXI1587 EHE1587 ERA1587 FAW1587 FKS1587 FUO1587 GEK1587 GOG1587 GYC1587 HHY1587 HRU1587 IBQ1587 ILM1587 IVI1587 JFE1587 JPA1587 JYW1587 KIS1587 KSO1587 LCK1587 LMG1587 LWC1587 MFY1587 MPU1587 MZQ1587 NJM1587 NTI1587 ODE1587 ONA1587 OWW1587 PGS1587 PQO1587 QAK1587 QKG1587 QUC1587 RDY1587 RNU1587 RXQ1587 SHM1587 SRI1587 TBE1587 TLA1587 TUW1587 UES1587 UOO1587 UYK1587 VIG1587 VSC1587 WBY1587 WLU1587 WVQ1587 I67123 JE67123 TA67123 ACW67123 AMS67123 AWO67123 BGK67123 BQG67123 CAC67123 CJY67123 CTU67123 DDQ67123 DNM67123 DXI67123 EHE67123 ERA67123 FAW67123 FKS67123 FUO67123 GEK67123 GOG67123 GYC67123 HHY67123 HRU67123 IBQ67123 ILM67123 IVI67123 JFE67123 JPA67123 JYW67123 KIS67123 KSO67123 LCK67123 LMG67123 LWC67123 MFY67123 MPU67123 MZQ67123 NJM67123 NTI67123 ODE67123 ONA67123 OWW67123 PGS67123 PQO67123 QAK67123 QKG67123 QUC67123 RDY67123 RNU67123 RXQ67123 SHM67123 SRI67123 TBE67123 TLA67123 TUW67123 UES67123 UOO67123 UYK67123 VIG67123 VSC67123 WBY67123 WLU67123 WVQ67123 I132659 JE132659 TA132659 ACW132659 AMS132659 AWO132659 BGK132659 BQG132659 CAC132659 CJY132659 CTU132659 DDQ132659 DNM132659 DXI132659 EHE132659 ERA132659 FAW132659 FKS132659 FUO132659 GEK132659 GOG132659 GYC132659 HHY132659 HRU132659 IBQ132659 ILM132659 IVI132659 JFE132659 JPA132659 JYW132659 KIS132659 KSO132659 LCK132659 LMG132659 LWC132659 MFY132659 MPU132659 MZQ132659 NJM132659 NTI132659 ODE132659 ONA132659 OWW132659 PGS132659 PQO132659 QAK132659 QKG132659 QUC132659 RDY132659 RNU132659 RXQ132659 SHM132659 SRI132659 TBE132659 TLA132659 TUW132659 UES132659 UOO132659 UYK132659 VIG132659 VSC132659 WBY132659 WLU132659 WVQ132659 I198195 JE198195 TA198195 ACW198195 AMS198195 AWO198195 BGK198195 BQG198195 CAC198195 CJY198195 CTU198195 DDQ198195 DNM198195 DXI198195 EHE198195 ERA198195 FAW198195 FKS198195 FUO198195 GEK198195 GOG198195 GYC198195 HHY198195 HRU198195 IBQ198195 ILM198195 IVI198195 JFE198195 JPA198195 JYW198195 KIS198195 KSO198195 LCK198195 LMG198195 LWC198195 MFY198195 MPU198195 MZQ198195 NJM198195 NTI198195 ODE198195 ONA198195 OWW198195 PGS198195 PQO198195 QAK198195 QKG198195 QUC198195 RDY198195 RNU198195 RXQ198195 SHM198195 SRI198195 TBE198195 TLA198195 TUW198195 UES198195 UOO198195 UYK198195 VIG198195 VSC198195 WBY198195 WLU198195 WVQ198195 I263731 JE263731 TA263731 ACW263731 AMS263731 AWO263731 BGK263731 BQG263731 CAC263731 CJY263731 CTU263731 DDQ263731 DNM263731 DXI263731 EHE263731 ERA263731 FAW263731 FKS263731 FUO263731 GEK263731 GOG263731 GYC263731 HHY263731 HRU263731 IBQ263731 ILM263731 IVI263731 JFE263731 JPA263731 JYW263731 KIS263731 KSO263731 LCK263731 LMG263731 LWC263731 MFY263731 MPU263731 MZQ263731 NJM263731 NTI263731 ODE263731 ONA263731 OWW263731 PGS263731 PQO263731 QAK263731 QKG263731 QUC263731 RDY263731 RNU263731 RXQ263731 SHM263731 SRI263731 TBE263731 TLA263731 TUW263731 UES263731 UOO263731 UYK263731 VIG263731 VSC263731 WBY263731 WLU263731 WVQ263731 I329267 JE329267 TA329267 ACW329267 AMS329267 AWO329267 BGK329267 BQG329267 CAC329267 CJY329267 CTU329267 DDQ329267 DNM329267 DXI329267 EHE329267 ERA329267 FAW329267 FKS329267 FUO329267 GEK329267 GOG329267 GYC329267 HHY329267 HRU329267 IBQ329267 ILM329267 IVI329267 JFE329267 JPA329267 JYW329267 KIS329267 KSO329267 LCK329267 LMG329267 LWC329267 MFY329267 MPU329267 MZQ329267 NJM329267 NTI329267 ODE329267 ONA329267 OWW329267 PGS329267 PQO329267 QAK329267 QKG329267 QUC329267 RDY329267 RNU329267 RXQ329267 SHM329267 SRI329267 TBE329267 TLA329267 TUW329267 UES329267 UOO329267 UYK329267 VIG329267 VSC329267 WBY329267 WLU329267 WVQ329267 I394803 JE394803 TA394803 ACW394803 AMS394803 AWO394803 BGK394803 BQG394803 CAC394803 CJY394803 CTU394803 DDQ394803 DNM394803 DXI394803 EHE394803 ERA394803 FAW394803 FKS394803 FUO394803 GEK394803 GOG394803 GYC394803 HHY394803 HRU394803 IBQ394803 ILM394803 IVI394803 JFE394803 JPA394803 JYW394803 KIS394803 KSO394803 LCK394803 LMG394803 LWC394803 MFY394803 MPU394803 MZQ394803 NJM394803 NTI394803 ODE394803 ONA394803 OWW394803 PGS394803 PQO394803 QAK394803 QKG394803 QUC394803 RDY394803 RNU394803 RXQ394803 SHM394803 SRI394803 TBE394803 TLA394803 TUW394803 UES394803 UOO394803 UYK394803 VIG394803 VSC394803 WBY394803 WLU394803 WVQ394803 I460339 JE460339 TA460339 ACW460339 AMS460339 AWO460339 BGK460339 BQG460339 CAC460339 CJY460339 CTU460339 DDQ460339 DNM460339 DXI460339 EHE460339 ERA460339 FAW460339 FKS460339 FUO460339 GEK460339 GOG460339 GYC460339 HHY460339 HRU460339 IBQ460339 ILM460339 IVI460339 JFE460339 JPA460339 JYW460339 KIS460339 KSO460339 LCK460339 LMG460339 LWC460339 MFY460339 MPU460339 MZQ460339 NJM460339 NTI460339 ODE460339 ONA460339 OWW460339 PGS460339 PQO460339 QAK460339 QKG460339 QUC460339 RDY460339 RNU460339 RXQ460339 SHM460339 SRI460339 TBE460339 TLA460339 TUW460339 UES460339 UOO460339 UYK460339 VIG460339 VSC460339 WBY460339 WLU460339 WVQ460339 I525875 JE525875 TA525875 ACW525875 AMS525875 AWO525875 BGK525875 BQG525875 CAC525875 CJY525875 CTU525875 DDQ525875 DNM525875 DXI525875 EHE525875 ERA525875 FAW525875 FKS525875 FUO525875 GEK525875 GOG525875 GYC525875 HHY525875 HRU525875 IBQ525875 ILM525875 IVI525875 JFE525875 JPA525875 JYW525875 KIS525875 KSO525875 LCK525875 LMG525875 LWC525875 MFY525875 MPU525875 MZQ525875 NJM525875 NTI525875 ODE525875 ONA525875 OWW525875 PGS525875 PQO525875 QAK525875 QKG525875 QUC525875 RDY525875 RNU525875 RXQ525875 SHM525875 SRI525875 TBE525875 TLA525875 TUW525875 UES525875 UOO525875 UYK525875 VIG525875 VSC525875 WBY525875 WLU525875 WVQ525875 I591411 JE591411 TA591411 ACW591411 AMS591411 AWO591411 BGK591411 BQG591411 CAC591411 CJY591411 CTU591411 DDQ591411 DNM591411 DXI591411 EHE591411 ERA591411 FAW591411 FKS591411 FUO591411 GEK591411 GOG591411 GYC591411 HHY591411 HRU591411 IBQ591411 ILM591411 IVI591411 JFE591411 JPA591411 JYW591411 KIS591411 KSO591411 LCK591411 LMG591411 LWC591411 MFY591411 MPU591411 MZQ591411 NJM591411 NTI591411 ODE591411 ONA591411 OWW591411 PGS591411 PQO591411 QAK591411 QKG591411 QUC591411 RDY591411 RNU591411 RXQ591411 SHM591411 SRI591411 TBE591411 TLA591411 TUW591411 UES591411 UOO591411 UYK591411 VIG591411 VSC591411 WBY591411 WLU591411 WVQ591411 I656947 JE656947 TA656947 ACW656947 AMS656947 AWO656947 BGK656947 BQG656947 CAC656947 CJY656947 CTU656947 DDQ656947 DNM656947 DXI656947 EHE656947 ERA656947 FAW656947 FKS656947 FUO656947 GEK656947 GOG656947 GYC656947 HHY656947 HRU656947 IBQ656947 ILM656947 IVI656947 JFE656947 JPA656947 JYW656947 KIS656947 KSO656947 LCK656947 LMG656947 LWC656947 MFY656947 MPU656947 MZQ656947 NJM656947 NTI656947 ODE656947 ONA656947 OWW656947 PGS656947 PQO656947 QAK656947 QKG656947 QUC656947 RDY656947 RNU656947 RXQ656947 SHM656947 SRI656947 TBE656947 TLA656947 TUW656947 UES656947 UOO656947 UYK656947 VIG656947 VSC656947 WBY656947 WLU656947 WVQ656947 I722483 JE722483 TA722483 ACW722483 AMS722483 AWO722483 BGK722483 BQG722483 CAC722483 CJY722483 CTU722483 DDQ722483 DNM722483 DXI722483 EHE722483 ERA722483 FAW722483 FKS722483 FUO722483 GEK722483 GOG722483 GYC722483 HHY722483 HRU722483 IBQ722483 ILM722483 IVI722483 JFE722483 JPA722483 JYW722483 KIS722483 KSO722483 LCK722483 LMG722483 LWC722483 MFY722483 MPU722483 MZQ722483 NJM722483 NTI722483 ODE722483 ONA722483 OWW722483 PGS722483 PQO722483 QAK722483 QKG722483 QUC722483 RDY722483 RNU722483 RXQ722483 SHM722483 SRI722483 TBE722483 TLA722483 TUW722483 UES722483 UOO722483 UYK722483 VIG722483 VSC722483 WBY722483 WLU722483 WVQ722483 I788019 JE788019 TA788019 ACW788019 AMS788019 AWO788019 BGK788019 BQG788019 CAC788019 CJY788019 CTU788019 DDQ788019 DNM788019 DXI788019 EHE788019 ERA788019 FAW788019 FKS788019 FUO788019 GEK788019 GOG788019 GYC788019 HHY788019 HRU788019 IBQ788019 ILM788019 IVI788019 JFE788019 JPA788019 JYW788019 KIS788019 KSO788019 LCK788019 LMG788019 LWC788019 MFY788019 MPU788019 MZQ788019 NJM788019 NTI788019 ODE788019 ONA788019 OWW788019 PGS788019 PQO788019 QAK788019 QKG788019 QUC788019 RDY788019 RNU788019 RXQ788019 SHM788019 SRI788019 TBE788019 TLA788019 TUW788019 UES788019 UOO788019 UYK788019 VIG788019 VSC788019 WBY788019 WLU788019 WVQ788019 I853555 JE853555 TA853555 ACW853555 AMS853555 AWO853555 BGK853555 BQG853555 CAC853555 CJY853555 CTU853555 DDQ853555 DNM853555 DXI853555 EHE853555 ERA853555 FAW853555 FKS853555 FUO853555 GEK853555 GOG853555 GYC853555 HHY853555 HRU853555 IBQ853555 ILM853555 IVI853555 JFE853555 JPA853555 JYW853555 KIS853555 KSO853555 LCK853555 LMG853555 LWC853555 MFY853555 MPU853555 MZQ853555 NJM853555 NTI853555 ODE853555 ONA853555 OWW853555 PGS853555 PQO853555 QAK853555 QKG853555 QUC853555 RDY853555 RNU853555 RXQ853555 SHM853555 SRI853555 TBE853555 TLA853555 TUW853555 UES853555 UOO853555 UYK853555 VIG853555 VSC853555 WBY853555 WLU853555 WVQ853555 I919091 JE919091 TA919091 ACW919091 AMS919091 AWO919091 BGK919091 BQG919091 CAC919091 CJY919091 CTU919091 DDQ919091 DNM919091 DXI919091 EHE919091 ERA919091 FAW919091 FKS919091 FUO919091 GEK919091 GOG919091 GYC919091 HHY919091 HRU919091 IBQ919091 ILM919091 IVI919091 JFE919091 JPA919091 JYW919091 KIS919091 KSO919091 LCK919091 LMG919091 LWC919091 MFY919091 MPU919091 MZQ919091 NJM919091 NTI919091 ODE919091 ONA919091 OWW919091 PGS919091 PQO919091 QAK919091 QKG919091 QUC919091 RDY919091 RNU919091 RXQ919091 SHM919091 SRI919091 TBE919091 TLA919091 TUW919091 UES919091 UOO919091 UYK919091 VIG919091 VSC919091 WBY919091 WLU919091 WVQ919091 I984627 JE984627 TA984627 ACW984627 AMS984627 AWO984627 BGK984627 BQG984627 CAC984627 CJY984627 CTU984627 DDQ984627 DNM984627 DXI984627 EHE984627 ERA984627 FAW984627 FKS984627 FUO984627 GEK984627 GOG984627 GYC984627 HHY984627 HRU984627 IBQ984627 ILM984627 IVI984627 JFE984627 JPA984627 JYW984627 KIS984627 KSO984627 LCK984627 LMG984627 LWC984627 MFY984627 MPU984627 MZQ984627 NJM984627 NTI984627 ODE984627 ONA984627 OWW984627 PGS984627 PQO984627 QAK984627 QKG984627 QUC984627 RDY984627 RNU984627 RXQ984627 SHM984627 SRI984627 TBE984627 TLA984627 TUW984627 UES984627 UOO984627 UYK984627 VIG984627 VSC984627 WBY984627 WLU984627 WVQ984627" xr:uid="{00000000-0002-0000-0A00-000019000000}">
      <formula1>Z1589:Z1591</formula1>
    </dataValidation>
    <dataValidation type="list" allowBlank="1" showInputMessage="1" showErrorMessage="1" sqref="H1587 JD1587 SZ1587 ACV1587 AMR1587 AWN1587 BGJ1587 BQF1587 CAB1587 CJX1587 CTT1587 DDP1587 DNL1587 DXH1587 EHD1587 EQZ1587 FAV1587 FKR1587 FUN1587 GEJ1587 GOF1587 GYB1587 HHX1587 HRT1587 IBP1587 ILL1587 IVH1587 JFD1587 JOZ1587 JYV1587 KIR1587 KSN1587 LCJ1587 LMF1587 LWB1587 MFX1587 MPT1587 MZP1587 NJL1587 NTH1587 ODD1587 OMZ1587 OWV1587 PGR1587 PQN1587 QAJ1587 QKF1587 QUB1587 RDX1587 RNT1587 RXP1587 SHL1587 SRH1587 TBD1587 TKZ1587 TUV1587 UER1587 UON1587 UYJ1587 VIF1587 VSB1587 WBX1587 WLT1587 WVP1587 H67123 JD67123 SZ67123 ACV67123 AMR67123 AWN67123 BGJ67123 BQF67123 CAB67123 CJX67123 CTT67123 DDP67123 DNL67123 DXH67123 EHD67123 EQZ67123 FAV67123 FKR67123 FUN67123 GEJ67123 GOF67123 GYB67123 HHX67123 HRT67123 IBP67123 ILL67123 IVH67123 JFD67123 JOZ67123 JYV67123 KIR67123 KSN67123 LCJ67123 LMF67123 LWB67123 MFX67123 MPT67123 MZP67123 NJL67123 NTH67123 ODD67123 OMZ67123 OWV67123 PGR67123 PQN67123 QAJ67123 QKF67123 QUB67123 RDX67123 RNT67123 RXP67123 SHL67123 SRH67123 TBD67123 TKZ67123 TUV67123 UER67123 UON67123 UYJ67123 VIF67123 VSB67123 WBX67123 WLT67123 WVP67123 H132659 JD132659 SZ132659 ACV132659 AMR132659 AWN132659 BGJ132659 BQF132659 CAB132659 CJX132659 CTT132659 DDP132659 DNL132659 DXH132659 EHD132659 EQZ132659 FAV132659 FKR132659 FUN132659 GEJ132659 GOF132659 GYB132659 HHX132659 HRT132659 IBP132659 ILL132659 IVH132659 JFD132659 JOZ132659 JYV132659 KIR132659 KSN132659 LCJ132659 LMF132659 LWB132659 MFX132659 MPT132659 MZP132659 NJL132659 NTH132659 ODD132659 OMZ132659 OWV132659 PGR132659 PQN132659 QAJ132659 QKF132659 QUB132659 RDX132659 RNT132659 RXP132659 SHL132659 SRH132659 TBD132659 TKZ132659 TUV132659 UER132659 UON132659 UYJ132659 VIF132659 VSB132659 WBX132659 WLT132659 WVP132659 H198195 JD198195 SZ198195 ACV198195 AMR198195 AWN198195 BGJ198195 BQF198195 CAB198195 CJX198195 CTT198195 DDP198195 DNL198195 DXH198195 EHD198195 EQZ198195 FAV198195 FKR198195 FUN198195 GEJ198195 GOF198195 GYB198195 HHX198195 HRT198195 IBP198195 ILL198195 IVH198195 JFD198195 JOZ198195 JYV198195 KIR198195 KSN198195 LCJ198195 LMF198195 LWB198195 MFX198195 MPT198195 MZP198195 NJL198195 NTH198195 ODD198195 OMZ198195 OWV198195 PGR198195 PQN198195 QAJ198195 QKF198195 QUB198195 RDX198195 RNT198195 RXP198195 SHL198195 SRH198195 TBD198195 TKZ198195 TUV198195 UER198195 UON198195 UYJ198195 VIF198195 VSB198195 WBX198195 WLT198195 WVP198195 H263731 JD263731 SZ263731 ACV263731 AMR263731 AWN263731 BGJ263731 BQF263731 CAB263731 CJX263731 CTT263731 DDP263731 DNL263731 DXH263731 EHD263731 EQZ263731 FAV263731 FKR263731 FUN263731 GEJ263731 GOF263731 GYB263731 HHX263731 HRT263731 IBP263731 ILL263731 IVH263731 JFD263731 JOZ263731 JYV263731 KIR263731 KSN263731 LCJ263731 LMF263731 LWB263731 MFX263731 MPT263731 MZP263731 NJL263731 NTH263731 ODD263731 OMZ263731 OWV263731 PGR263731 PQN263731 QAJ263731 QKF263731 QUB263731 RDX263731 RNT263731 RXP263731 SHL263731 SRH263731 TBD263731 TKZ263731 TUV263731 UER263731 UON263731 UYJ263731 VIF263731 VSB263731 WBX263731 WLT263731 WVP263731 H329267 JD329267 SZ329267 ACV329267 AMR329267 AWN329267 BGJ329267 BQF329267 CAB329267 CJX329267 CTT329267 DDP329267 DNL329267 DXH329267 EHD329267 EQZ329267 FAV329267 FKR329267 FUN329267 GEJ329267 GOF329267 GYB329267 HHX329267 HRT329267 IBP329267 ILL329267 IVH329267 JFD329267 JOZ329267 JYV329267 KIR329267 KSN329267 LCJ329267 LMF329267 LWB329267 MFX329267 MPT329267 MZP329267 NJL329267 NTH329267 ODD329267 OMZ329267 OWV329267 PGR329267 PQN329267 QAJ329267 QKF329267 QUB329267 RDX329267 RNT329267 RXP329267 SHL329267 SRH329267 TBD329267 TKZ329267 TUV329267 UER329267 UON329267 UYJ329267 VIF329267 VSB329267 WBX329267 WLT329267 WVP329267 H394803 JD394803 SZ394803 ACV394803 AMR394803 AWN394803 BGJ394803 BQF394803 CAB394803 CJX394803 CTT394803 DDP394803 DNL394803 DXH394803 EHD394803 EQZ394803 FAV394803 FKR394803 FUN394803 GEJ394803 GOF394803 GYB394803 HHX394803 HRT394803 IBP394803 ILL394803 IVH394803 JFD394803 JOZ394803 JYV394803 KIR394803 KSN394803 LCJ394803 LMF394803 LWB394803 MFX394803 MPT394803 MZP394803 NJL394803 NTH394803 ODD394803 OMZ394803 OWV394803 PGR394803 PQN394803 QAJ394803 QKF394803 QUB394803 RDX394803 RNT394803 RXP394803 SHL394803 SRH394803 TBD394803 TKZ394803 TUV394803 UER394803 UON394803 UYJ394803 VIF394803 VSB394803 WBX394803 WLT394803 WVP394803 H460339 JD460339 SZ460339 ACV460339 AMR460339 AWN460339 BGJ460339 BQF460339 CAB460339 CJX460339 CTT460339 DDP460339 DNL460339 DXH460339 EHD460339 EQZ460339 FAV460339 FKR460339 FUN460339 GEJ460339 GOF460339 GYB460339 HHX460339 HRT460339 IBP460339 ILL460339 IVH460339 JFD460339 JOZ460339 JYV460339 KIR460339 KSN460339 LCJ460339 LMF460339 LWB460339 MFX460339 MPT460339 MZP460339 NJL460339 NTH460339 ODD460339 OMZ460339 OWV460339 PGR460339 PQN460339 QAJ460339 QKF460339 QUB460339 RDX460339 RNT460339 RXP460339 SHL460339 SRH460339 TBD460339 TKZ460339 TUV460339 UER460339 UON460339 UYJ460339 VIF460339 VSB460339 WBX460339 WLT460339 WVP460339 H525875 JD525875 SZ525875 ACV525875 AMR525875 AWN525875 BGJ525875 BQF525875 CAB525875 CJX525875 CTT525875 DDP525875 DNL525875 DXH525875 EHD525875 EQZ525875 FAV525875 FKR525875 FUN525875 GEJ525875 GOF525875 GYB525875 HHX525875 HRT525875 IBP525875 ILL525875 IVH525875 JFD525875 JOZ525875 JYV525875 KIR525875 KSN525875 LCJ525875 LMF525875 LWB525875 MFX525875 MPT525875 MZP525875 NJL525875 NTH525875 ODD525875 OMZ525875 OWV525875 PGR525875 PQN525875 QAJ525875 QKF525875 QUB525875 RDX525875 RNT525875 RXP525875 SHL525875 SRH525875 TBD525875 TKZ525875 TUV525875 UER525875 UON525875 UYJ525875 VIF525875 VSB525875 WBX525875 WLT525875 WVP525875 H591411 JD591411 SZ591411 ACV591411 AMR591411 AWN591411 BGJ591411 BQF591411 CAB591411 CJX591411 CTT591411 DDP591411 DNL591411 DXH591411 EHD591411 EQZ591411 FAV591411 FKR591411 FUN591411 GEJ591411 GOF591411 GYB591411 HHX591411 HRT591411 IBP591411 ILL591411 IVH591411 JFD591411 JOZ591411 JYV591411 KIR591411 KSN591411 LCJ591411 LMF591411 LWB591411 MFX591411 MPT591411 MZP591411 NJL591411 NTH591411 ODD591411 OMZ591411 OWV591411 PGR591411 PQN591411 QAJ591411 QKF591411 QUB591411 RDX591411 RNT591411 RXP591411 SHL591411 SRH591411 TBD591411 TKZ591411 TUV591411 UER591411 UON591411 UYJ591411 VIF591411 VSB591411 WBX591411 WLT591411 WVP591411 H656947 JD656947 SZ656947 ACV656947 AMR656947 AWN656947 BGJ656947 BQF656947 CAB656947 CJX656947 CTT656947 DDP656947 DNL656947 DXH656947 EHD656947 EQZ656947 FAV656947 FKR656947 FUN656947 GEJ656947 GOF656947 GYB656947 HHX656947 HRT656947 IBP656947 ILL656947 IVH656947 JFD656947 JOZ656947 JYV656947 KIR656947 KSN656947 LCJ656947 LMF656947 LWB656947 MFX656947 MPT656947 MZP656947 NJL656947 NTH656947 ODD656947 OMZ656947 OWV656947 PGR656947 PQN656947 QAJ656947 QKF656947 QUB656947 RDX656947 RNT656947 RXP656947 SHL656947 SRH656947 TBD656947 TKZ656947 TUV656947 UER656947 UON656947 UYJ656947 VIF656947 VSB656947 WBX656947 WLT656947 WVP656947 H722483 JD722483 SZ722483 ACV722483 AMR722483 AWN722483 BGJ722483 BQF722483 CAB722483 CJX722483 CTT722483 DDP722483 DNL722483 DXH722483 EHD722483 EQZ722483 FAV722483 FKR722483 FUN722483 GEJ722483 GOF722483 GYB722483 HHX722483 HRT722483 IBP722483 ILL722483 IVH722483 JFD722483 JOZ722483 JYV722483 KIR722483 KSN722483 LCJ722483 LMF722483 LWB722483 MFX722483 MPT722483 MZP722483 NJL722483 NTH722483 ODD722483 OMZ722483 OWV722483 PGR722483 PQN722483 QAJ722483 QKF722483 QUB722483 RDX722483 RNT722483 RXP722483 SHL722483 SRH722483 TBD722483 TKZ722483 TUV722483 UER722483 UON722483 UYJ722483 VIF722483 VSB722483 WBX722483 WLT722483 WVP722483 H788019 JD788019 SZ788019 ACV788019 AMR788019 AWN788019 BGJ788019 BQF788019 CAB788019 CJX788019 CTT788019 DDP788019 DNL788019 DXH788019 EHD788019 EQZ788019 FAV788019 FKR788019 FUN788019 GEJ788019 GOF788019 GYB788019 HHX788019 HRT788019 IBP788019 ILL788019 IVH788019 JFD788019 JOZ788019 JYV788019 KIR788019 KSN788019 LCJ788019 LMF788019 LWB788019 MFX788019 MPT788019 MZP788019 NJL788019 NTH788019 ODD788019 OMZ788019 OWV788019 PGR788019 PQN788019 QAJ788019 QKF788019 QUB788019 RDX788019 RNT788019 RXP788019 SHL788019 SRH788019 TBD788019 TKZ788019 TUV788019 UER788019 UON788019 UYJ788019 VIF788019 VSB788019 WBX788019 WLT788019 WVP788019 H853555 JD853555 SZ853555 ACV853555 AMR853555 AWN853555 BGJ853555 BQF853555 CAB853555 CJX853555 CTT853555 DDP853555 DNL853555 DXH853555 EHD853555 EQZ853555 FAV853555 FKR853555 FUN853555 GEJ853555 GOF853555 GYB853555 HHX853555 HRT853555 IBP853555 ILL853555 IVH853555 JFD853555 JOZ853555 JYV853555 KIR853555 KSN853555 LCJ853555 LMF853555 LWB853555 MFX853555 MPT853555 MZP853555 NJL853555 NTH853555 ODD853555 OMZ853555 OWV853555 PGR853555 PQN853555 QAJ853555 QKF853555 QUB853555 RDX853555 RNT853555 RXP853555 SHL853555 SRH853555 TBD853555 TKZ853555 TUV853555 UER853555 UON853555 UYJ853555 VIF853555 VSB853555 WBX853555 WLT853555 WVP853555 H919091 JD919091 SZ919091 ACV919091 AMR919091 AWN919091 BGJ919091 BQF919091 CAB919091 CJX919091 CTT919091 DDP919091 DNL919091 DXH919091 EHD919091 EQZ919091 FAV919091 FKR919091 FUN919091 GEJ919091 GOF919091 GYB919091 HHX919091 HRT919091 IBP919091 ILL919091 IVH919091 JFD919091 JOZ919091 JYV919091 KIR919091 KSN919091 LCJ919091 LMF919091 LWB919091 MFX919091 MPT919091 MZP919091 NJL919091 NTH919091 ODD919091 OMZ919091 OWV919091 PGR919091 PQN919091 QAJ919091 QKF919091 QUB919091 RDX919091 RNT919091 RXP919091 SHL919091 SRH919091 TBD919091 TKZ919091 TUV919091 UER919091 UON919091 UYJ919091 VIF919091 VSB919091 WBX919091 WLT919091 WVP919091 H984627 JD984627 SZ984627 ACV984627 AMR984627 AWN984627 BGJ984627 BQF984627 CAB984627 CJX984627 CTT984627 DDP984627 DNL984627 DXH984627 EHD984627 EQZ984627 FAV984627 FKR984627 FUN984627 GEJ984627 GOF984627 GYB984627 HHX984627 HRT984627 IBP984627 ILL984627 IVH984627 JFD984627 JOZ984627 JYV984627 KIR984627 KSN984627 LCJ984627 LMF984627 LWB984627 MFX984627 MPT984627 MZP984627 NJL984627 NTH984627 ODD984627 OMZ984627 OWV984627 PGR984627 PQN984627 QAJ984627 QKF984627 QUB984627 RDX984627 RNT984627 RXP984627 SHL984627 SRH984627 TBD984627 TKZ984627 TUV984627 UER984627 UON984627 UYJ984627 VIF984627 VSB984627 WBX984627 WLT984627 WVP984627 H1497:M1497 JD1497:JI1497 SZ1497:TE1497 ACV1497:ADA1497 AMR1497:AMW1497 AWN1497:AWS1497 BGJ1497:BGO1497 BQF1497:BQK1497 CAB1497:CAG1497 CJX1497:CKC1497 CTT1497:CTY1497 DDP1497:DDU1497 DNL1497:DNQ1497 DXH1497:DXM1497 EHD1497:EHI1497 EQZ1497:ERE1497 FAV1497:FBA1497 FKR1497:FKW1497 FUN1497:FUS1497 GEJ1497:GEO1497 GOF1497:GOK1497 GYB1497:GYG1497 HHX1497:HIC1497 HRT1497:HRY1497 IBP1497:IBU1497 ILL1497:ILQ1497 IVH1497:IVM1497 JFD1497:JFI1497 JOZ1497:JPE1497 JYV1497:JZA1497 KIR1497:KIW1497 KSN1497:KSS1497 LCJ1497:LCO1497 LMF1497:LMK1497 LWB1497:LWG1497 MFX1497:MGC1497 MPT1497:MPY1497 MZP1497:MZU1497 NJL1497:NJQ1497 NTH1497:NTM1497 ODD1497:ODI1497 OMZ1497:ONE1497 OWV1497:OXA1497 PGR1497:PGW1497 PQN1497:PQS1497 QAJ1497:QAO1497 QKF1497:QKK1497 QUB1497:QUG1497 RDX1497:REC1497 RNT1497:RNY1497 RXP1497:RXU1497 SHL1497:SHQ1497 SRH1497:SRM1497 TBD1497:TBI1497 TKZ1497:TLE1497 TUV1497:TVA1497 UER1497:UEW1497 UON1497:UOS1497 UYJ1497:UYO1497 VIF1497:VIK1497 VSB1497:VSG1497 WBX1497:WCC1497 WLT1497:WLY1497 WVP1497:WVU1497 H67033:M67033 JD67033:JI67033 SZ67033:TE67033 ACV67033:ADA67033 AMR67033:AMW67033 AWN67033:AWS67033 BGJ67033:BGO67033 BQF67033:BQK67033 CAB67033:CAG67033 CJX67033:CKC67033 CTT67033:CTY67033 DDP67033:DDU67033 DNL67033:DNQ67033 DXH67033:DXM67033 EHD67033:EHI67033 EQZ67033:ERE67033 FAV67033:FBA67033 FKR67033:FKW67033 FUN67033:FUS67033 GEJ67033:GEO67033 GOF67033:GOK67033 GYB67033:GYG67033 HHX67033:HIC67033 HRT67033:HRY67033 IBP67033:IBU67033 ILL67033:ILQ67033 IVH67033:IVM67033 JFD67033:JFI67033 JOZ67033:JPE67033 JYV67033:JZA67033 KIR67033:KIW67033 KSN67033:KSS67033 LCJ67033:LCO67033 LMF67033:LMK67033 LWB67033:LWG67033 MFX67033:MGC67033 MPT67033:MPY67033 MZP67033:MZU67033 NJL67033:NJQ67033 NTH67033:NTM67033 ODD67033:ODI67033 OMZ67033:ONE67033 OWV67033:OXA67033 PGR67033:PGW67033 PQN67033:PQS67033 QAJ67033:QAO67033 QKF67033:QKK67033 QUB67033:QUG67033 RDX67033:REC67033 RNT67033:RNY67033 RXP67033:RXU67033 SHL67033:SHQ67033 SRH67033:SRM67033 TBD67033:TBI67033 TKZ67033:TLE67033 TUV67033:TVA67033 UER67033:UEW67033 UON67033:UOS67033 UYJ67033:UYO67033 VIF67033:VIK67033 VSB67033:VSG67033 WBX67033:WCC67033 WLT67033:WLY67033 WVP67033:WVU67033 H132569:M132569 JD132569:JI132569 SZ132569:TE132569 ACV132569:ADA132569 AMR132569:AMW132569 AWN132569:AWS132569 BGJ132569:BGO132569 BQF132569:BQK132569 CAB132569:CAG132569 CJX132569:CKC132569 CTT132569:CTY132569 DDP132569:DDU132569 DNL132569:DNQ132569 DXH132569:DXM132569 EHD132569:EHI132569 EQZ132569:ERE132569 FAV132569:FBA132569 FKR132569:FKW132569 FUN132569:FUS132569 GEJ132569:GEO132569 GOF132569:GOK132569 GYB132569:GYG132569 HHX132569:HIC132569 HRT132569:HRY132569 IBP132569:IBU132569 ILL132569:ILQ132569 IVH132569:IVM132569 JFD132569:JFI132569 JOZ132569:JPE132569 JYV132569:JZA132569 KIR132569:KIW132569 KSN132569:KSS132569 LCJ132569:LCO132569 LMF132569:LMK132569 LWB132569:LWG132569 MFX132569:MGC132569 MPT132569:MPY132569 MZP132569:MZU132569 NJL132569:NJQ132569 NTH132569:NTM132569 ODD132569:ODI132569 OMZ132569:ONE132569 OWV132569:OXA132569 PGR132569:PGW132569 PQN132569:PQS132569 QAJ132569:QAO132569 QKF132569:QKK132569 QUB132569:QUG132569 RDX132569:REC132569 RNT132569:RNY132569 RXP132569:RXU132569 SHL132569:SHQ132569 SRH132569:SRM132569 TBD132569:TBI132569 TKZ132569:TLE132569 TUV132569:TVA132569 UER132569:UEW132569 UON132569:UOS132569 UYJ132569:UYO132569 VIF132569:VIK132569 VSB132569:VSG132569 WBX132569:WCC132569 WLT132569:WLY132569 WVP132569:WVU132569 H198105:M198105 JD198105:JI198105 SZ198105:TE198105 ACV198105:ADA198105 AMR198105:AMW198105 AWN198105:AWS198105 BGJ198105:BGO198105 BQF198105:BQK198105 CAB198105:CAG198105 CJX198105:CKC198105 CTT198105:CTY198105 DDP198105:DDU198105 DNL198105:DNQ198105 DXH198105:DXM198105 EHD198105:EHI198105 EQZ198105:ERE198105 FAV198105:FBA198105 FKR198105:FKW198105 FUN198105:FUS198105 GEJ198105:GEO198105 GOF198105:GOK198105 GYB198105:GYG198105 HHX198105:HIC198105 HRT198105:HRY198105 IBP198105:IBU198105 ILL198105:ILQ198105 IVH198105:IVM198105 JFD198105:JFI198105 JOZ198105:JPE198105 JYV198105:JZA198105 KIR198105:KIW198105 KSN198105:KSS198105 LCJ198105:LCO198105 LMF198105:LMK198105 LWB198105:LWG198105 MFX198105:MGC198105 MPT198105:MPY198105 MZP198105:MZU198105 NJL198105:NJQ198105 NTH198105:NTM198105 ODD198105:ODI198105 OMZ198105:ONE198105 OWV198105:OXA198105 PGR198105:PGW198105 PQN198105:PQS198105 QAJ198105:QAO198105 QKF198105:QKK198105 QUB198105:QUG198105 RDX198105:REC198105 RNT198105:RNY198105 RXP198105:RXU198105 SHL198105:SHQ198105 SRH198105:SRM198105 TBD198105:TBI198105 TKZ198105:TLE198105 TUV198105:TVA198105 UER198105:UEW198105 UON198105:UOS198105 UYJ198105:UYO198105 VIF198105:VIK198105 VSB198105:VSG198105 WBX198105:WCC198105 WLT198105:WLY198105 WVP198105:WVU198105 H263641:M263641 JD263641:JI263641 SZ263641:TE263641 ACV263641:ADA263641 AMR263641:AMW263641 AWN263641:AWS263641 BGJ263641:BGO263641 BQF263641:BQK263641 CAB263641:CAG263641 CJX263641:CKC263641 CTT263641:CTY263641 DDP263641:DDU263641 DNL263641:DNQ263641 DXH263641:DXM263641 EHD263641:EHI263641 EQZ263641:ERE263641 FAV263641:FBA263641 FKR263641:FKW263641 FUN263641:FUS263641 GEJ263641:GEO263641 GOF263641:GOK263641 GYB263641:GYG263641 HHX263641:HIC263641 HRT263641:HRY263641 IBP263641:IBU263641 ILL263641:ILQ263641 IVH263641:IVM263641 JFD263641:JFI263641 JOZ263641:JPE263641 JYV263641:JZA263641 KIR263641:KIW263641 KSN263641:KSS263641 LCJ263641:LCO263641 LMF263641:LMK263641 LWB263641:LWG263641 MFX263641:MGC263641 MPT263641:MPY263641 MZP263641:MZU263641 NJL263641:NJQ263641 NTH263641:NTM263641 ODD263641:ODI263641 OMZ263641:ONE263641 OWV263641:OXA263641 PGR263641:PGW263641 PQN263641:PQS263641 QAJ263641:QAO263641 QKF263641:QKK263641 QUB263641:QUG263641 RDX263641:REC263641 RNT263641:RNY263641 RXP263641:RXU263641 SHL263641:SHQ263641 SRH263641:SRM263641 TBD263641:TBI263641 TKZ263641:TLE263641 TUV263641:TVA263641 UER263641:UEW263641 UON263641:UOS263641 UYJ263641:UYO263641 VIF263641:VIK263641 VSB263641:VSG263641 WBX263641:WCC263641 WLT263641:WLY263641 WVP263641:WVU263641 H329177:M329177 JD329177:JI329177 SZ329177:TE329177 ACV329177:ADA329177 AMR329177:AMW329177 AWN329177:AWS329177 BGJ329177:BGO329177 BQF329177:BQK329177 CAB329177:CAG329177 CJX329177:CKC329177 CTT329177:CTY329177 DDP329177:DDU329177 DNL329177:DNQ329177 DXH329177:DXM329177 EHD329177:EHI329177 EQZ329177:ERE329177 FAV329177:FBA329177 FKR329177:FKW329177 FUN329177:FUS329177 GEJ329177:GEO329177 GOF329177:GOK329177 GYB329177:GYG329177 HHX329177:HIC329177 HRT329177:HRY329177 IBP329177:IBU329177 ILL329177:ILQ329177 IVH329177:IVM329177 JFD329177:JFI329177 JOZ329177:JPE329177 JYV329177:JZA329177 KIR329177:KIW329177 KSN329177:KSS329177 LCJ329177:LCO329177 LMF329177:LMK329177 LWB329177:LWG329177 MFX329177:MGC329177 MPT329177:MPY329177 MZP329177:MZU329177 NJL329177:NJQ329177 NTH329177:NTM329177 ODD329177:ODI329177 OMZ329177:ONE329177 OWV329177:OXA329177 PGR329177:PGW329177 PQN329177:PQS329177 QAJ329177:QAO329177 QKF329177:QKK329177 QUB329177:QUG329177 RDX329177:REC329177 RNT329177:RNY329177 RXP329177:RXU329177 SHL329177:SHQ329177 SRH329177:SRM329177 TBD329177:TBI329177 TKZ329177:TLE329177 TUV329177:TVA329177 UER329177:UEW329177 UON329177:UOS329177 UYJ329177:UYO329177 VIF329177:VIK329177 VSB329177:VSG329177 WBX329177:WCC329177 WLT329177:WLY329177 WVP329177:WVU329177 H394713:M394713 JD394713:JI394713 SZ394713:TE394713 ACV394713:ADA394713 AMR394713:AMW394713 AWN394713:AWS394713 BGJ394713:BGO394713 BQF394713:BQK394713 CAB394713:CAG394713 CJX394713:CKC394713 CTT394713:CTY394713 DDP394713:DDU394713 DNL394713:DNQ394713 DXH394713:DXM394713 EHD394713:EHI394713 EQZ394713:ERE394713 FAV394713:FBA394713 FKR394713:FKW394713 FUN394713:FUS394713 GEJ394713:GEO394713 GOF394713:GOK394713 GYB394713:GYG394713 HHX394713:HIC394713 HRT394713:HRY394713 IBP394713:IBU394713 ILL394713:ILQ394713 IVH394713:IVM394713 JFD394713:JFI394713 JOZ394713:JPE394713 JYV394713:JZA394713 KIR394713:KIW394713 KSN394713:KSS394713 LCJ394713:LCO394713 LMF394713:LMK394713 LWB394713:LWG394713 MFX394713:MGC394713 MPT394713:MPY394713 MZP394713:MZU394713 NJL394713:NJQ394713 NTH394713:NTM394713 ODD394713:ODI394713 OMZ394713:ONE394713 OWV394713:OXA394713 PGR394713:PGW394713 PQN394713:PQS394713 QAJ394713:QAO394713 QKF394713:QKK394713 QUB394713:QUG394713 RDX394713:REC394713 RNT394713:RNY394713 RXP394713:RXU394713 SHL394713:SHQ394713 SRH394713:SRM394713 TBD394713:TBI394713 TKZ394713:TLE394713 TUV394713:TVA394713 UER394713:UEW394713 UON394713:UOS394713 UYJ394713:UYO394713 VIF394713:VIK394713 VSB394713:VSG394713 WBX394713:WCC394713 WLT394713:WLY394713 WVP394713:WVU394713 H460249:M460249 JD460249:JI460249 SZ460249:TE460249 ACV460249:ADA460249 AMR460249:AMW460249 AWN460249:AWS460249 BGJ460249:BGO460249 BQF460249:BQK460249 CAB460249:CAG460249 CJX460249:CKC460249 CTT460249:CTY460249 DDP460249:DDU460249 DNL460249:DNQ460249 DXH460249:DXM460249 EHD460249:EHI460249 EQZ460249:ERE460249 FAV460249:FBA460249 FKR460249:FKW460249 FUN460249:FUS460249 GEJ460249:GEO460249 GOF460249:GOK460249 GYB460249:GYG460249 HHX460249:HIC460249 HRT460249:HRY460249 IBP460249:IBU460249 ILL460249:ILQ460249 IVH460249:IVM460249 JFD460249:JFI460249 JOZ460249:JPE460249 JYV460249:JZA460249 KIR460249:KIW460249 KSN460249:KSS460249 LCJ460249:LCO460249 LMF460249:LMK460249 LWB460249:LWG460249 MFX460249:MGC460249 MPT460249:MPY460249 MZP460249:MZU460249 NJL460249:NJQ460249 NTH460249:NTM460249 ODD460249:ODI460249 OMZ460249:ONE460249 OWV460249:OXA460249 PGR460249:PGW460249 PQN460249:PQS460249 QAJ460249:QAO460249 QKF460249:QKK460249 QUB460249:QUG460249 RDX460249:REC460249 RNT460249:RNY460249 RXP460249:RXU460249 SHL460249:SHQ460249 SRH460249:SRM460249 TBD460249:TBI460249 TKZ460249:TLE460249 TUV460249:TVA460249 UER460249:UEW460249 UON460249:UOS460249 UYJ460249:UYO460249 VIF460249:VIK460249 VSB460249:VSG460249 WBX460249:WCC460249 WLT460249:WLY460249 WVP460249:WVU460249 H525785:M525785 JD525785:JI525785 SZ525785:TE525785 ACV525785:ADA525785 AMR525785:AMW525785 AWN525785:AWS525785 BGJ525785:BGO525785 BQF525785:BQK525785 CAB525785:CAG525785 CJX525785:CKC525785 CTT525785:CTY525785 DDP525785:DDU525785 DNL525785:DNQ525785 DXH525785:DXM525785 EHD525785:EHI525785 EQZ525785:ERE525785 FAV525785:FBA525785 FKR525785:FKW525785 FUN525785:FUS525785 GEJ525785:GEO525785 GOF525785:GOK525785 GYB525785:GYG525785 HHX525785:HIC525785 HRT525785:HRY525785 IBP525785:IBU525785 ILL525785:ILQ525785 IVH525785:IVM525785 JFD525785:JFI525785 JOZ525785:JPE525785 JYV525785:JZA525785 KIR525785:KIW525785 KSN525785:KSS525785 LCJ525785:LCO525785 LMF525785:LMK525785 LWB525785:LWG525785 MFX525785:MGC525785 MPT525785:MPY525785 MZP525785:MZU525785 NJL525785:NJQ525785 NTH525785:NTM525785 ODD525785:ODI525785 OMZ525785:ONE525785 OWV525785:OXA525785 PGR525785:PGW525785 PQN525785:PQS525785 QAJ525785:QAO525785 QKF525785:QKK525785 QUB525785:QUG525785 RDX525785:REC525785 RNT525785:RNY525785 RXP525785:RXU525785 SHL525785:SHQ525785 SRH525785:SRM525785 TBD525785:TBI525785 TKZ525785:TLE525785 TUV525785:TVA525785 UER525785:UEW525785 UON525785:UOS525785 UYJ525785:UYO525785 VIF525785:VIK525785 VSB525785:VSG525785 WBX525785:WCC525785 WLT525785:WLY525785 WVP525785:WVU525785 H591321:M591321 JD591321:JI591321 SZ591321:TE591321 ACV591321:ADA591321 AMR591321:AMW591321 AWN591321:AWS591321 BGJ591321:BGO591321 BQF591321:BQK591321 CAB591321:CAG591321 CJX591321:CKC591321 CTT591321:CTY591321 DDP591321:DDU591321 DNL591321:DNQ591321 DXH591321:DXM591321 EHD591321:EHI591321 EQZ591321:ERE591321 FAV591321:FBA591321 FKR591321:FKW591321 FUN591321:FUS591321 GEJ591321:GEO591321 GOF591321:GOK591321 GYB591321:GYG591321 HHX591321:HIC591321 HRT591321:HRY591321 IBP591321:IBU591321 ILL591321:ILQ591321 IVH591321:IVM591321 JFD591321:JFI591321 JOZ591321:JPE591321 JYV591321:JZA591321 KIR591321:KIW591321 KSN591321:KSS591321 LCJ591321:LCO591321 LMF591321:LMK591321 LWB591321:LWG591321 MFX591321:MGC591321 MPT591321:MPY591321 MZP591321:MZU591321 NJL591321:NJQ591321 NTH591321:NTM591321 ODD591321:ODI591321 OMZ591321:ONE591321 OWV591321:OXA591321 PGR591321:PGW591321 PQN591321:PQS591321 QAJ591321:QAO591321 QKF591321:QKK591321 QUB591321:QUG591321 RDX591321:REC591321 RNT591321:RNY591321 RXP591321:RXU591321 SHL591321:SHQ591321 SRH591321:SRM591321 TBD591321:TBI591321 TKZ591321:TLE591321 TUV591321:TVA591321 UER591321:UEW591321 UON591321:UOS591321 UYJ591321:UYO591321 VIF591321:VIK591321 VSB591321:VSG591321 WBX591321:WCC591321 WLT591321:WLY591321 WVP591321:WVU591321 H656857:M656857 JD656857:JI656857 SZ656857:TE656857 ACV656857:ADA656857 AMR656857:AMW656857 AWN656857:AWS656857 BGJ656857:BGO656857 BQF656857:BQK656857 CAB656857:CAG656857 CJX656857:CKC656857 CTT656857:CTY656857 DDP656857:DDU656857 DNL656857:DNQ656857 DXH656857:DXM656857 EHD656857:EHI656857 EQZ656857:ERE656857 FAV656857:FBA656857 FKR656857:FKW656857 FUN656857:FUS656857 GEJ656857:GEO656857 GOF656857:GOK656857 GYB656857:GYG656857 HHX656857:HIC656857 HRT656857:HRY656857 IBP656857:IBU656857 ILL656857:ILQ656857 IVH656857:IVM656857 JFD656857:JFI656857 JOZ656857:JPE656857 JYV656857:JZA656857 KIR656857:KIW656857 KSN656857:KSS656857 LCJ656857:LCO656857 LMF656857:LMK656857 LWB656857:LWG656857 MFX656857:MGC656857 MPT656857:MPY656857 MZP656857:MZU656857 NJL656857:NJQ656857 NTH656857:NTM656857 ODD656857:ODI656857 OMZ656857:ONE656857 OWV656857:OXA656857 PGR656857:PGW656857 PQN656857:PQS656857 QAJ656857:QAO656857 QKF656857:QKK656857 QUB656857:QUG656857 RDX656857:REC656857 RNT656857:RNY656857 RXP656857:RXU656857 SHL656857:SHQ656857 SRH656857:SRM656857 TBD656857:TBI656857 TKZ656857:TLE656857 TUV656857:TVA656857 UER656857:UEW656857 UON656857:UOS656857 UYJ656857:UYO656857 VIF656857:VIK656857 VSB656857:VSG656857 WBX656857:WCC656857 WLT656857:WLY656857 WVP656857:WVU656857 H722393:M722393 JD722393:JI722393 SZ722393:TE722393 ACV722393:ADA722393 AMR722393:AMW722393 AWN722393:AWS722393 BGJ722393:BGO722393 BQF722393:BQK722393 CAB722393:CAG722393 CJX722393:CKC722393 CTT722393:CTY722393 DDP722393:DDU722393 DNL722393:DNQ722393 DXH722393:DXM722393 EHD722393:EHI722393 EQZ722393:ERE722393 FAV722393:FBA722393 FKR722393:FKW722393 FUN722393:FUS722393 GEJ722393:GEO722393 GOF722393:GOK722393 GYB722393:GYG722393 HHX722393:HIC722393 HRT722393:HRY722393 IBP722393:IBU722393 ILL722393:ILQ722393 IVH722393:IVM722393 JFD722393:JFI722393 JOZ722393:JPE722393 JYV722393:JZA722393 KIR722393:KIW722393 KSN722393:KSS722393 LCJ722393:LCO722393 LMF722393:LMK722393 LWB722393:LWG722393 MFX722393:MGC722393 MPT722393:MPY722393 MZP722393:MZU722393 NJL722393:NJQ722393 NTH722393:NTM722393 ODD722393:ODI722393 OMZ722393:ONE722393 OWV722393:OXA722393 PGR722393:PGW722393 PQN722393:PQS722393 QAJ722393:QAO722393 QKF722393:QKK722393 QUB722393:QUG722393 RDX722393:REC722393 RNT722393:RNY722393 RXP722393:RXU722393 SHL722393:SHQ722393 SRH722393:SRM722393 TBD722393:TBI722393 TKZ722393:TLE722393 TUV722393:TVA722393 UER722393:UEW722393 UON722393:UOS722393 UYJ722393:UYO722393 VIF722393:VIK722393 VSB722393:VSG722393 WBX722393:WCC722393 WLT722393:WLY722393 WVP722393:WVU722393 H787929:M787929 JD787929:JI787929 SZ787929:TE787929 ACV787929:ADA787929 AMR787929:AMW787929 AWN787929:AWS787929 BGJ787929:BGO787929 BQF787929:BQK787929 CAB787929:CAG787929 CJX787929:CKC787929 CTT787929:CTY787929 DDP787929:DDU787929 DNL787929:DNQ787929 DXH787929:DXM787929 EHD787929:EHI787929 EQZ787929:ERE787929 FAV787929:FBA787929 FKR787929:FKW787929 FUN787929:FUS787929 GEJ787929:GEO787929 GOF787929:GOK787929 GYB787929:GYG787929 HHX787929:HIC787929 HRT787929:HRY787929 IBP787929:IBU787929 ILL787929:ILQ787929 IVH787929:IVM787929 JFD787929:JFI787929 JOZ787929:JPE787929 JYV787929:JZA787929 KIR787929:KIW787929 KSN787929:KSS787929 LCJ787929:LCO787929 LMF787929:LMK787929 LWB787929:LWG787929 MFX787929:MGC787929 MPT787929:MPY787929 MZP787929:MZU787929 NJL787929:NJQ787929 NTH787929:NTM787929 ODD787929:ODI787929 OMZ787929:ONE787929 OWV787929:OXA787929 PGR787929:PGW787929 PQN787929:PQS787929 QAJ787929:QAO787929 QKF787929:QKK787929 QUB787929:QUG787929 RDX787929:REC787929 RNT787929:RNY787929 RXP787929:RXU787929 SHL787929:SHQ787929 SRH787929:SRM787929 TBD787929:TBI787929 TKZ787929:TLE787929 TUV787929:TVA787929 UER787929:UEW787929 UON787929:UOS787929 UYJ787929:UYO787929 VIF787929:VIK787929 VSB787929:VSG787929 WBX787929:WCC787929 WLT787929:WLY787929 WVP787929:WVU787929 H853465:M853465 JD853465:JI853465 SZ853465:TE853465 ACV853465:ADA853465 AMR853465:AMW853465 AWN853465:AWS853465 BGJ853465:BGO853465 BQF853465:BQK853465 CAB853465:CAG853465 CJX853465:CKC853465 CTT853465:CTY853465 DDP853465:DDU853465 DNL853465:DNQ853465 DXH853465:DXM853465 EHD853465:EHI853465 EQZ853465:ERE853465 FAV853465:FBA853465 FKR853465:FKW853465 FUN853465:FUS853465 GEJ853465:GEO853465 GOF853465:GOK853465 GYB853465:GYG853465 HHX853465:HIC853465 HRT853465:HRY853465 IBP853465:IBU853465 ILL853465:ILQ853465 IVH853465:IVM853465 JFD853465:JFI853465 JOZ853465:JPE853465 JYV853465:JZA853465 KIR853465:KIW853465 KSN853465:KSS853465 LCJ853465:LCO853465 LMF853465:LMK853465 LWB853465:LWG853465 MFX853465:MGC853465 MPT853465:MPY853465 MZP853465:MZU853465 NJL853465:NJQ853465 NTH853465:NTM853465 ODD853465:ODI853465 OMZ853465:ONE853465 OWV853465:OXA853465 PGR853465:PGW853465 PQN853465:PQS853465 QAJ853465:QAO853465 QKF853465:QKK853465 QUB853465:QUG853465 RDX853465:REC853465 RNT853465:RNY853465 RXP853465:RXU853465 SHL853465:SHQ853465 SRH853465:SRM853465 TBD853465:TBI853465 TKZ853465:TLE853465 TUV853465:TVA853465 UER853465:UEW853465 UON853465:UOS853465 UYJ853465:UYO853465 VIF853465:VIK853465 VSB853465:VSG853465 WBX853465:WCC853465 WLT853465:WLY853465 WVP853465:WVU853465 H919001:M919001 JD919001:JI919001 SZ919001:TE919001 ACV919001:ADA919001 AMR919001:AMW919001 AWN919001:AWS919001 BGJ919001:BGO919001 BQF919001:BQK919001 CAB919001:CAG919001 CJX919001:CKC919001 CTT919001:CTY919001 DDP919001:DDU919001 DNL919001:DNQ919001 DXH919001:DXM919001 EHD919001:EHI919001 EQZ919001:ERE919001 FAV919001:FBA919001 FKR919001:FKW919001 FUN919001:FUS919001 GEJ919001:GEO919001 GOF919001:GOK919001 GYB919001:GYG919001 HHX919001:HIC919001 HRT919001:HRY919001 IBP919001:IBU919001 ILL919001:ILQ919001 IVH919001:IVM919001 JFD919001:JFI919001 JOZ919001:JPE919001 JYV919001:JZA919001 KIR919001:KIW919001 KSN919001:KSS919001 LCJ919001:LCO919001 LMF919001:LMK919001 LWB919001:LWG919001 MFX919001:MGC919001 MPT919001:MPY919001 MZP919001:MZU919001 NJL919001:NJQ919001 NTH919001:NTM919001 ODD919001:ODI919001 OMZ919001:ONE919001 OWV919001:OXA919001 PGR919001:PGW919001 PQN919001:PQS919001 QAJ919001:QAO919001 QKF919001:QKK919001 QUB919001:QUG919001 RDX919001:REC919001 RNT919001:RNY919001 RXP919001:RXU919001 SHL919001:SHQ919001 SRH919001:SRM919001 TBD919001:TBI919001 TKZ919001:TLE919001 TUV919001:TVA919001 UER919001:UEW919001 UON919001:UOS919001 UYJ919001:UYO919001 VIF919001:VIK919001 VSB919001:VSG919001 WBX919001:WCC919001 WLT919001:WLY919001 WVP919001:WVU919001 H984537:M984537 JD984537:JI984537 SZ984537:TE984537 ACV984537:ADA984537 AMR984537:AMW984537 AWN984537:AWS984537 BGJ984537:BGO984537 BQF984537:BQK984537 CAB984537:CAG984537 CJX984537:CKC984537 CTT984537:CTY984537 DDP984537:DDU984537 DNL984537:DNQ984537 DXH984537:DXM984537 EHD984537:EHI984537 EQZ984537:ERE984537 FAV984537:FBA984537 FKR984537:FKW984537 FUN984537:FUS984537 GEJ984537:GEO984537 GOF984537:GOK984537 GYB984537:GYG984537 HHX984537:HIC984537 HRT984537:HRY984537 IBP984537:IBU984537 ILL984537:ILQ984537 IVH984537:IVM984537 JFD984537:JFI984537 JOZ984537:JPE984537 JYV984537:JZA984537 KIR984537:KIW984537 KSN984537:KSS984537 LCJ984537:LCO984537 LMF984537:LMK984537 LWB984537:LWG984537 MFX984537:MGC984537 MPT984537:MPY984537 MZP984537:MZU984537 NJL984537:NJQ984537 NTH984537:NTM984537 ODD984537:ODI984537 OMZ984537:ONE984537 OWV984537:OXA984537 PGR984537:PGW984537 PQN984537:PQS984537 QAJ984537:QAO984537 QKF984537:QKK984537 QUB984537:QUG984537 RDX984537:REC984537 RNT984537:RNY984537 RXP984537:RXU984537 SHL984537:SHQ984537 SRH984537:SRM984537 TBD984537:TBI984537 TKZ984537:TLE984537 TUV984537:TVA984537 UER984537:UEW984537 UON984537:UOS984537 UYJ984537:UYO984537 VIF984537:VIK984537 VSB984537:VSG984537 WBX984537:WCC984537 WLT984537:WLY984537 WVP984537:WVU984537" xr:uid="{00000000-0002-0000-0A00-00001A000000}">
      <formula1>X1499:X1501</formula1>
    </dataValidation>
    <dataValidation type="list" allowBlank="1" showInputMessage="1" showErrorMessage="1" sqref="L1820 JH1820 TD1820 ACZ1820 AMV1820 AWR1820 BGN1820 BQJ1820 CAF1820 CKB1820 CTX1820 DDT1820 DNP1820 DXL1820 EHH1820 ERD1820 FAZ1820 FKV1820 FUR1820 GEN1820 GOJ1820 GYF1820 HIB1820 HRX1820 IBT1820 ILP1820 IVL1820 JFH1820 JPD1820 JYZ1820 KIV1820 KSR1820 LCN1820 LMJ1820 LWF1820 MGB1820 MPX1820 MZT1820 NJP1820 NTL1820 ODH1820 OND1820 OWZ1820 PGV1820 PQR1820 QAN1820 QKJ1820 QUF1820 REB1820 RNX1820 RXT1820 SHP1820 SRL1820 TBH1820 TLD1820 TUZ1820 UEV1820 UOR1820 UYN1820 VIJ1820 VSF1820 WCB1820 WLX1820 WVT1820 L67356 JH67356 TD67356 ACZ67356 AMV67356 AWR67356 BGN67356 BQJ67356 CAF67356 CKB67356 CTX67356 DDT67356 DNP67356 DXL67356 EHH67356 ERD67356 FAZ67356 FKV67356 FUR67356 GEN67356 GOJ67356 GYF67356 HIB67356 HRX67356 IBT67356 ILP67356 IVL67356 JFH67356 JPD67356 JYZ67356 KIV67356 KSR67356 LCN67356 LMJ67356 LWF67356 MGB67356 MPX67356 MZT67356 NJP67356 NTL67356 ODH67356 OND67356 OWZ67356 PGV67356 PQR67356 QAN67356 QKJ67356 QUF67356 REB67356 RNX67356 RXT67356 SHP67356 SRL67356 TBH67356 TLD67356 TUZ67356 UEV67356 UOR67356 UYN67356 VIJ67356 VSF67356 WCB67356 WLX67356 WVT67356 L132892 JH132892 TD132892 ACZ132892 AMV132892 AWR132892 BGN132892 BQJ132892 CAF132892 CKB132892 CTX132892 DDT132892 DNP132892 DXL132892 EHH132892 ERD132892 FAZ132892 FKV132892 FUR132892 GEN132892 GOJ132892 GYF132892 HIB132892 HRX132892 IBT132892 ILP132892 IVL132892 JFH132892 JPD132892 JYZ132892 KIV132892 KSR132892 LCN132892 LMJ132892 LWF132892 MGB132892 MPX132892 MZT132892 NJP132892 NTL132892 ODH132892 OND132892 OWZ132892 PGV132892 PQR132892 QAN132892 QKJ132892 QUF132892 REB132892 RNX132892 RXT132892 SHP132892 SRL132892 TBH132892 TLD132892 TUZ132892 UEV132892 UOR132892 UYN132892 VIJ132892 VSF132892 WCB132892 WLX132892 WVT132892 L198428 JH198428 TD198428 ACZ198428 AMV198428 AWR198428 BGN198428 BQJ198428 CAF198428 CKB198428 CTX198428 DDT198428 DNP198428 DXL198428 EHH198428 ERD198428 FAZ198428 FKV198428 FUR198428 GEN198428 GOJ198428 GYF198428 HIB198428 HRX198428 IBT198428 ILP198428 IVL198428 JFH198428 JPD198428 JYZ198428 KIV198428 KSR198428 LCN198428 LMJ198428 LWF198428 MGB198428 MPX198428 MZT198428 NJP198428 NTL198428 ODH198428 OND198428 OWZ198428 PGV198428 PQR198428 QAN198428 QKJ198428 QUF198428 REB198428 RNX198428 RXT198428 SHP198428 SRL198428 TBH198428 TLD198428 TUZ198428 UEV198428 UOR198428 UYN198428 VIJ198428 VSF198428 WCB198428 WLX198428 WVT198428 L263964 JH263964 TD263964 ACZ263964 AMV263964 AWR263964 BGN263964 BQJ263964 CAF263964 CKB263964 CTX263964 DDT263964 DNP263964 DXL263964 EHH263964 ERD263964 FAZ263964 FKV263964 FUR263964 GEN263964 GOJ263964 GYF263964 HIB263964 HRX263964 IBT263964 ILP263964 IVL263964 JFH263964 JPD263964 JYZ263964 KIV263964 KSR263964 LCN263964 LMJ263964 LWF263964 MGB263964 MPX263964 MZT263964 NJP263964 NTL263964 ODH263964 OND263964 OWZ263964 PGV263964 PQR263964 QAN263964 QKJ263964 QUF263964 REB263964 RNX263964 RXT263964 SHP263964 SRL263964 TBH263964 TLD263964 TUZ263964 UEV263964 UOR263964 UYN263964 VIJ263964 VSF263964 WCB263964 WLX263964 WVT263964 L329500 JH329500 TD329500 ACZ329500 AMV329500 AWR329500 BGN329500 BQJ329500 CAF329500 CKB329500 CTX329500 DDT329500 DNP329500 DXL329500 EHH329500 ERD329500 FAZ329500 FKV329500 FUR329500 GEN329500 GOJ329500 GYF329500 HIB329500 HRX329500 IBT329500 ILP329500 IVL329500 JFH329500 JPD329500 JYZ329500 KIV329500 KSR329500 LCN329500 LMJ329500 LWF329500 MGB329500 MPX329500 MZT329500 NJP329500 NTL329500 ODH329500 OND329500 OWZ329500 PGV329500 PQR329500 QAN329500 QKJ329500 QUF329500 REB329500 RNX329500 RXT329500 SHP329500 SRL329500 TBH329500 TLD329500 TUZ329500 UEV329500 UOR329500 UYN329500 VIJ329500 VSF329500 WCB329500 WLX329500 WVT329500 L395036 JH395036 TD395036 ACZ395036 AMV395036 AWR395036 BGN395036 BQJ395036 CAF395036 CKB395036 CTX395036 DDT395036 DNP395036 DXL395036 EHH395036 ERD395036 FAZ395036 FKV395036 FUR395036 GEN395036 GOJ395036 GYF395036 HIB395036 HRX395036 IBT395036 ILP395036 IVL395036 JFH395036 JPD395036 JYZ395036 KIV395036 KSR395036 LCN395036 LMJ395036 LWF395036 MGB395036 MPX395036 MZT395036 NJP395036 NTL395036 ODH395036 OND395036 OWZ395036 PGV395036 PQR395036 QAN395036 QKJ395036 QUF395036 REB395036 RNX395036 RXT395036 SHP395036 SRL395036 TBH395036 TLD395036 TUZ395036 UEV395036 UOR395036 UYN395036 VIJ395036 VSF395036 WCB395036 WLX395036 WVT395036 L460572 JH460572 TD460572 ACZ460572 AMV460572 AWR460572 BGN460572 BQJ460572 CAF460572 CKB460572 CTX460572 DDT460572 DNP460572 DXL460572 EHH460572 ERD460572 FAZ460572 FKV460572 FUR460572 GEN460572 GOJ460572 GYF460572 HIB460572 HRX460572 IBT460572 ILP460572 IVL460572 JFH460572 JPD460572 JYZ460572 KIV460572 KSR460572 LCN460572 LMJ460572 LWF460572 MGB460572 MPX460572 MZT460572 NJP460572 NTL460572 ODH460572 OND460572 OWZ460572 PGV460572 PQR460572 QAN460572 QKJ460572 QUF460572 REB460572 RNX460572 RXT460572 SHP460572 SRL460572 TBH460572 TLD460572 TUZ460572 UEV460572 UOR460572 UYN460572 VIJ460572 VSF460572 WCB460572 WLX460572 WVT460572 L526108 JH526108 TD526108 ACZ526108 AMV526108 AWR526108 BGN526108 BQJ526108 CAF526108 CKB526108 CTX526108 DDT526108 DNP526108 DXL526108 EHH526108 ERD526108 FAZ526108 FKV526108 FUR526108 GEN526108 GOJ526108 GYF526108 HIB526108 HRX526108 IBT526108 ILP526108 IVL526108 JFH526108 JPD526108 JYZ526108 KIV526108 KSR526108 LCN526108 LMJ526108 LWF526108 MGB526108 MPX526108 MZT526108 NJP526108 NTL526108 ODH526108 OND526108 OWZ526108 PGV526108 PQR526108 QAN526108 QKJ526108 QUF526108 REB526108 RNX526108 RXT526108 SHP526108 SRL526108 TBH526108 TLD526108 TUZ526108 UEV526108 UOR526108 UYN526108 VIJ526108 VSF526108 WCB526108 WLX526108 WVT526108 L591644 JH591644 TD591644 ACZ591644 AMV591644 AWR591644 BGN591644 BQJ591644 CAF591644 CKB591644 CTX591644 DDT591644 DNP591644 DXL591644 EHH591644 ERD591644 FAZ591644 FKV591644 FUR591644 GEN591644 GOJ591644 GYF591644 HIB591644 HRX591644 IBT591644 ILP591644 IVL591644 JFH591644 JPD591644 JYZ591644 KIV591644 KSR591644 LCN591644 LMJ591644 LWF591644 MGB591644 MPX591644 MZT591644 NJP591644 NTL591644 ODH591644 OND591644 OWZ591644 PGV591644 PQR591644 QAN591644 QKJ591644 QUF591644 REB591644 RNX591644 RXT591644 SHP591644 SRL591644 TBH591644 TLD591644 TUZ591644 UEV591644 UOR591644 UYN591644 VIJ591644 VSF591644 WCB591644 WLX591644 WVT591644 L657180 JH657180 TD657180 ACZ657180 AMV657180 AWR657180 BGN657180 BQJ657180 CAF657180 CKB657180 CTX657180 DDT657180 DNP657180 DXL657180 EHH657180 ERD657180 FAZ657180 FKV657180 FUR657180 GEN657180 GOJ657180 GYF657180 HIB657180 HRX657180 IBT657180 ILP657180 IVL657180 JFH657180 JPD657180 JYZ657180 KIV657180 KSR657180 LCN657180 LMJ657180 LWF657180 MGB657180 MPX657180 MZT657180 NJP657180 NTL657180 ODH657180 OND657180 OWZ657180 PGV657180 PQR657180 QAN657180 QKJ657180 QUF657180 REB657180 RNX657180 RXT657180 SHP657180 SRL657180 TBH657180 TLD657180 TUZ657180 UEV657180 UOR657180 UYN657180 VIJ657180 VSF657180 WCB657180 WLX657180 WVT657180 L722716 JH722716 TD722716 ACZ722716 AMV722716 AWR722716 BGN722716 BQJ722716 CAF722716 CKB722716 CTX722716 DDT722716 DNP722716 DXL722716 EHH722716 ERD722716 FAZ722716 FKV722716 FUR722716 GEN722716 GOJ722716 GYF722716 HIB722716 HRX722716 IBT722716 ILP722716 IVL722716 JFH722716 JPD722716 JYZ722716 KIV722716 KSR722716 LCN722716 LMJ722716 LWF722716 MGB722716 MPX722716 MZT722716 NJP722716 NTL722716 ODH722716 OND722716 OWZ722716 PGV722716 PQR722716 QAN722716 QKJ722716 QUF722716 REB722716 RNX722716 RXT722716 SHP722716 SRL722716 TBH722716 TLD722716 TUZ722716 UEV722716 UOR722716 UYN722716 VIJ722716 VSF722716 WCB722716 WLX722716 WVT722716 L788252 JH788252 TD788252 ACZ788252 AMV788252 AWR788252 BGN788252 BQJ788252 CAF788252 CKB788252 CTX788252 DDT788252 DNP788252 DXL788252 EHH788252 ERD788252 FAZ788252 FKV788252 FUR788252 GEN788252 GOJ788252 GYF788252 HIB788252 HRX788252 IBT788252 ILP788252 IVL788252 JFH788252 JPD788252 JYZ788252 KIV788252 KSR788252 LCN788252 LMJ788252 LWF788252 MGB788252 MPX788252 MZT788252 NJP788252 NTL788252 ODH788252 OND788252 OWZ788252 PGV788252 PQR788252 QAN788252 QKJ788252 QUF788252 REB788252 RNX788252 RXT788252 SHP788252 SRL788252 TBH788252 TLD788252 TUZ788252 UEV788252 UOR788252 UYN788252 VIJ788252 VSF788252 WCB788252 WLX788252 WVT788252 L853788 JH853788 TD853788 ACZ853788 AMV853788 AWR853788 BGN853788 BQJ853788 CAF853788 CKB853788 CTX853788 DDT853788 DNP853788 DXL853788 EHH853788 ERD853788 FAZ853788 FKV853788 FUR853788 GEN853788 GOJ853788 GYF853788 HIB853788 HRX853788 IBT853788 ILP853788 IVL853788 JFH853788 JPD853788 JYZ853788 KIV853788 KSR853788 LCN853788 LMJ853788 LWF853788 MGB853788 MPX853788 MZT853788 NJP853788 NTL853788 ODH853788 OND853788 OWZ853788 PGV853788 PQR853788 QAN853788 QKJ853788 QUF853788 REB853788 RNX853788 RXT853788 SHP853788 SRL853788 TBH853788 TLD853788 TUZ853788 UEV853788 UOR853788 UYN853788 VIJ853788 VSF853788 WCB853788 WLX853788 WVT853788 L919324 JH919324 TD919324 ACZ919324 AMV919324 AWR919324 BGN919324 BQJ919324 CAF919324 CKB919324 CTX919324 DDT919324 DNP919324 DXL919324 EHH919324 ERD919324 FAZ919324 FKV919324 FUR919324 GEN919324 GOJ919324 GYF919324 HIB919324 HRX919324 IBT919324 ILP919324 IVL919324 JFH919324 JPD919324 JYZ919324 KIV919324 KSR919324 LCN919324 LMJ919324 LWF919324 MGB919324 MPX919324 MZT919324 NJP919324 NTL919324 ODH919324 OND919324 OWZ919324 PGV919324 PQR919324 QAN919324 QKJ919324 QUF919324 REB919324 RNX919324 RXT919324 SHP919324 SRL919324 TBH919324 TLD919324 TUZ919324 UEV919324 UOR919324 UYN919324 VIJ919324 VSF919324 WCB919324 WLX919324 WVT919324 L984860 JH984860 TD984860 ACZ984860 AMV984860 AWR984860 BGN984860 BQJ984860 CAF984860 CKB984860 CTX984860 DDT984860 DNP984860 DXL984860 EHH984860 ERD984860 FAZ984860 FKV984860 FUR984860 GEN984860 GOJ984860 GYF984860 HIB984860 HRX984860 IBT984860 ILP984860 IVL984860 JFH984860 JPD984860 JYZ984860 KIV984860 KSR984860 LCN984860 LMJ984860 LWF984860 MGB984860 MPX984860 MZT984860 NJP984860 NTL984860 ODH984860 OND984860 OWZ984860 PGV984860 PQR984860 QAN984860 QKJ984860 QUF984860 REB984860 RNX984860 RXT984860 SHP984860 SRL984860 TBH984860 TLD984860 TUZ984860 UEV984860 UOR984860 UYN984860 VIJ984860 VSF984860 WCB984860 WLX984860 WVT984860" xr:uid="{00000000-0002-0000-0A00-00001B000000}">
      <formula1>AB1815:AD1815</formula1>
    </dataValidation>
    <dataValidation type="list" allowBlank="1" showInputMessage="1" showErrorMessage="1" sqref="I1816 JE1816 TA1816 ACW1816 AMS1816 AWO1816 BGK1816 BQG1816 CAC1816 CJY1816 CTU1816 DDQ1816 DNM1816 DXI1816 EHE1816 ERA1816 FAW1816 FKS1816 FUO1816 GEK1816 GOG1816 GYC1816 HHY1816 HRU1816 IBQ1816 ILM1816 IVI1816 JFE1816 JPA1816 JYW1816 KIS1816 KSO1816 LCK1816 LMG1816 LWC1816 MFY1816 MPU1816 MZQ1816 NJM1816 NTI1816 ODE1816 ONA1816 OWW1816 PGS1816 PQO1816 QAK1816 QKG1816 QUC1816 RDY1816 RNU1816 RXQ1816 SHM1816 SRI1816 TBE1816 TLA1816 TUW1816 UES1816 UOO1816 UYK1816 VIG1816 VSC1816 WBY1816 WLU1816 WVQ1816 I67352 JE67352 TA67352 ACW67352 AMS67352 AWO67352 BGK67352 BQG67352 CAC67352 CJY67352 CTU67352 DDQ67352 DNM67352 DXI67352 EHE67352 ERA67352 FAW67352 FKS67352 FUO67352 GEK67352 GOG67352 GYC67352 HHY67352 HRU67352 IBQ67352 ILM67352 IVI67352 JFE67352 JPA67352 JYW67352 KIS67352 KSO67352 LCK67352 LMG67352 LWC67352 MFY67352 MPU67352 MZQ67352 NJM67352 NTI67352 ODE67352 ONA67352 OWW67352 PGS67352 PQO67352 QAK67352 QKG67352 QUC67352 RDY67352 RNU67352 RXQ67352 SHM67352 SRI67352 TBE67352 TLA67352 TUW67352 UES67352 UOO67352 UYK67352 VIG67352 VSC67352 WBY67352 WLU67352 WVQ67352 I132888 JE132888 TA132888 ACW132888 AMS132888 AWO132888 BGK132888 BQG132888 CAC132888 CJY132888 CTU132888 DDQ132888 DNM132888 DXI132888 EHE132888 ERA132888 FAW132888 FKS132888 FUO132888 GEK132888 GOG132888 GYC132888 HHY132888 HRU132888 IBQ132888 ILM132888 IVI132888 JFE132888 JPA132888 JYW132888 KIS132888 KSO132888 LCK132888 LMG132888 LWC132888 MFY132888 MPU132888 MZQ132888 NJM132888 NTI132888 ODE132888 ONA132888 OWW132888 PGS132888 PQO132888 QAK132888 QKG132888 QUC132888 RDY132888 RNU132888 RXQ132888 SHM132888 SRI132888 TBE132888 TLA132888 TUW132888 UES132888 UOO132888 UYK132888 VIG132888 VSC132888 WBY132888 WLU132888 WVQ132888 I198424 JE198424 TA198424 ACW198424 AMS198424 AWO198424 BGK198424 BQG198424 CAC198424 CJY198424 CTU198424 DDQ198424 DNM198424 DXI198424 EHE198424 ERA198424 FAW198424 FKS198424 FUO198424 GEK198424 GOG198424 GYC198424 HHY198424 HRU198424 IBQ198424 ILM198424 IVI198424 JFE198424 JPA198424 JYW198424 KIS198424 KSO198424 LCK198424 LMG198424 LWC198424 MFY198424 MPU198424 MZQ198424 NJM198424 NTI198424 ODE198424 ONA198424 OWW198424 PGS198424 PQO198424 QAK198424 QKG198424 QUC198424 RDY198424 RNU198424 RXQ198424 SHM198424 SRI198424 TBE198424 TLA198424 TUW198424 UES198424 UOO198424 UYK198424 VIG198424 VSC198424 WBY198424 WLU198424 WVQ198424 I263960 JE263960 TA263960 ACW263960 AMS263960 AWO263960 BGK263960 BQG263960 CAC263960 CJY263960 CTU263960 DDQ263960 DNM263960 DXI263960 EHE263960 ERA263960 FAW263960 FKS263960 FUO263960 GEK263960 GOG263960 GYC263960 HHY263960 HRU263960 IBQ263960 ILM263960 IVI263960 JFE263960 JPA263960 JYW263960 KIS263960 KSO263960 LCK263960 LMG263960 LWC263960 MFY263960 MPU263960 MZQ263960 NJM263960 NTI263960 ODE263960 ONA263960 OWW263960 PGS263960 PQO263960 QAK263960 QKG263960 QUC263960 RDY263960 RNU263960 RXQ263960 SHM263960 SRI263960 TBE263960 TLA263960 TUW263960 UES263960 UOO263960 UYK263960 VIG263960 VSC263960 WBY263960 WLU263960 WVQ263960 I329496 JE329496 TA329496 ACW329496 AMS329496 AWO329496 BGK329496 BQG329496 CAC329496 CJY329496 CTU329496 DDQ329496 DNM329496 DXI329496 EHE329496 ERA329496 FAW329496 FKS329496 FUO329496 GEK329496 GOG329496 GYC329496 HHY329496 HRU329496 IBQ329496 ILM329496 IVI329496 JFE329496 JPA329496 JYW329496 KIS329496 KSO329496 LCK329496 LMG329496 LWC329496 MFY329496 MPU329496 MZQ329496 NJM329496 NTI329496 ODE329496 ONA329496 OWW329496 PGS329496 PQO329496 QAK329496 QKG329496 QUC329496 RDY329496 RNU329496 RXQ329496 SHM329496 SRI329496 TBE329496 TLA329496 TUW329496 UES329496 UOO329496 UYK329496 VIG329496 VSC329496 WBY329496 WLU329496 WVQ329496 I395032 JE395032 TA395032 ACW395032 AMS395032 AWO395032 BGK395032 BQG395032 CAC395032 CJY395032 CTU395032 DDQ395032 DNM395032 DXI395032 EHE395032 ERA395032 FAW395032 FKS395032 FUO395032 GEK395032 GOG395032 GYC395032 HHY395032 HRU395032 IBQ395032 ILM395032 IVI395032 JFE395032 JPA395032 JYW395032 KIS395032 KSO395032 LCK395032 LMG395032 LWC395032 MFY395032 MPU395032 MZQ395032 NJM395032 NTI395032 ODE395032 ONA395032 OWW395032 PGS395032 PQO395032 QAK395032 QKG395032 QUC395032 RDY395032 RNU395032 RXQ395032 SHM395032 SRI395032 TBE395032 TLA395032 TUW395032 UES395032 UOO395032 UYK395032 VIG395032 VSC395032 WBY395032 WLU395032 WVQ395032 I460568 JE460568 TA460568 ACW460568 AMS460568 AWO460568 BGK460568 BQG460568 CAC460568 CJY460568 CTU460568 DDQ460568 DNM460568 DXI460568 EHE460568 ERA460568 FAW460568 FKS460568 FUO460568 GEK460568 GOG460568 GYC460568 HHY460568 HRU460568 IBQ460568 ILM460568 IVI460568 JFE460568 JPA460568 JYW460568 KIS460568 KSO460568 LCK460568 LMG460568 LWC460568 MFY460568 MPU460568 MZQ460568 NJM460568 NTI460568 ODE460568 ONA460568 OWW460568 PGS460568 PQO460568 QAK460568 QKG460568 QUC460568 RDY460568 RNU460568 RXQ460568 SHM460568 SRI460568 TBE460568 TLA460568 TUW460568 UES460568 UOO460568 UYK460568 VIG460568 VSC460568 WBY460568 WLU460568 WVQ460568 I526104 JE526104 TA526104 ACW526104 AMS526104 AWO526104 BGK526104 BQG526104 CAC526104 CJY526104 CTU526104 DDQ526104 DNM526104 DXI526104 EHE526104 ERA526104 FAW526104 FKS526104 FUO526104 GEK526104 GOG526104 GYC526104 HHY526104 HRU526104 IBQ526104 ILM526104 IVI526104 JFE526104 JPA526104 JYW526104 KIS526104 KSO526104 LCK526104 LMG526104 LWC526104 MFY526104 MPU526104 MZQ526104 NJM526104 NTI526104 ODE526104 ONA526104 OWW526104 PGS526104 PQO526104 QAK526104 QKG526104 QUC526104 RDY526104 RNU526104 RXQ526104 SHM526104 SRI526104 TBE526104 TLA526104 TUW526104 UES526104 UOO526104 UYK526104 VIG526104 VSC526104 WBY526104 WLU526104 WVQ526104 I591640 JE591640 TA591640 ACW591640 AMS591640 AWO591640 BGK591640 BQG591640 CAC591640 CJY591640 CTU591640 DDQ591640 DNM591640 DXI591640 EHE591640 ERA591640 FAW591640 FKS591640 FUO591640 GEK591640 GOG591640 GYC591640 HHY591640 HRU591640 IBQ591640 ILM591640 IVI591640 JFE591640 JPA591640 JYW591640 KIS591640 KSO591640 LCK591640 LMG591640 LWC591640 MFY591640 MPU591640 MZQ591640 NJM591640 NTI591640 ODE591640 ONA591640 OWW591640 PGS591640 PQO591640 QAK591640 QKG591640 QUC591640 RDY591640 RNU591640 RXQ591640 SHM591640 SRI591640 TBE591640 TLA591640 TUW591640 UES591640 UOO591640 UYK591640 VIG591640 VSC591640 WBY591640 WLU591640 WVQ591640 I657176 JE657176 TA657176 ACW657176 AMS657176 AWO657176 BGK657176 BQG657176 CAC657176 CJY657176 CTU657176 DDQ657176 DNM657176 DXI657176 EHE657176 ERA657176 FAW657176 FKS657176 FUO657176 GEK657176 GOG657176 GYC657176 HHY657176 HRU657176 IBQ657176 ILM657176 IVI657176 JFE657176 JPA657176 JYW657176 KIS657176 KSO657176 LCK657176 LMG657176 LWC657176 MFY657176 MPU657176 MZQ657176 NJM657176 NTI657176 ODE657176 ONA657176 OWW657176 PGS657176 PQO657176 QAK657176 QKG657176 QUC657176 RDY657176 RNU657176 RXQ657176 SHM657176 SRI657176 TBE657176 TLA657176 TUW657176 UES657176 UOO657176 UYK657176 VIG657176 VSC657176 WBY657176 WLU657176 WVQ657176 I722712 JE722712 TA722712 ACW722712 AMS722712 AWO722712 BGK722712 BQG722712 CAC722712 CJY722712 CTU722712 DDQ722712 DNM722712 DXI722712 EHE722712 ERA722712 FAW722712 FKS722712 FUO722712 GEK722712 GOG722712 GYC722712 HHY722712 HRU722712 IBQ722712 ILM722712 IVI722712 JFE722712 JPA722712 JYW722712 KIS722712 KSO722712 LCK722712 LMG722712 LWC722712 MFY722712 MPU722712 MZQ722712 NJM722712 NTI722712 ODE722712 ONA722712 OWW722712 PGS722712 PQO722712 QAK722712 QKG722712 QUC722712 RDY722712 RNU722712 RXQ722712 SHM722712 SRI722712 TBE722712 TLA722712 TUW722712 UES722712 UOO722712 UYK722712 VIG722712 VSC722712 WBY722712 WLU722712 WVQ722712 I788248 JE788248 TA788248 ACW788248 AMS788248 AWO788248 BGK788248 BQG788248 CAC788248 CJY788248 CTU788248 DDQ788248 DNM788248 DXI788248 EHE788248 ERA788248 FAW788248 FKS788248 FUO788248 GEK788248 GOG788248 GYC788248 HHY788248 HRU788248 IBQ788248 ILM788248 IVI788248 JFE788248 JPA788248 JYW788248 KIS788248 KSO788248 LCK788248 LMG788248 LWC788248 MFY788248 MPU788248 MZQ788248 NJM788248 NTI788248 ODE788248 ONA788248 OWW788248 PGS788248 PQO788248 QAK788248 QKG788248 QUC788248 RDY788248 RNU788248 RXQ788248 SHM788248 SRI788248 TBE788248 TLA788248 TUW788248 UES788248 UOO788248 UYK788248 VIG788248 VSC788248 WBY788248 WLU788248 WVQ788248 I853784 JE853784 TA853784 ACW853784 AMS853784 AWO853784 BGK853784 BQG853784 CAC853784 CJY853784 CTU853784 DDQ853784 DNM853784 DXI853784 EHE853784 ERA853784 FAW853784 FKS853784 FUO853784 GEK853784 GOG853784 GYC853784 HHY853784 HRU853784 IBQ853784 ILM853784 IVI853784 JFE853784 JPA853784 JYW853784 KIS853784 KSO853784 LCK853784 LMG853784 LWC853784 MFY853784 MPU853784 MZQ853784 NJM853784 NTI853784 ODE853784 ONA853784 OWW853784 PGS853784 PQO853784 QAK853784 QKG853784 QUC853784 RDY853784 RNU853784 RXQ853784 SHM853784 SRI853784 TBE853784 TLA853784 TUW853784 UES853784 UOO853784 UYK853784 VIG853784 VSC853784 WBY853784 WLU853784 WVQ853784 I919320 JE919320 TA919320 ACW919320 AMS919320 AWO919320 BGK919320 BQG919320 CAC919320 CJY919320 CTU919320 DDQ919320 DNM919320 DXI919320 EHE919320 ERA919320 FAW919320 FKS919320 FUO919320 GEK919320 GOG919320 GYC919320 HHY919320 HRU919320 IBQ919320 ILM919320 IVI919320 JFE919320 JPA919320 JYW919320 KIS919320 KSO919320 LCK919320 LMG919320 LWC919320 MFY919320 MPU919320 MZQ919320 NJM919320 NTI919320 ODE919320 ONA919320 OWW919320 PGS919320 PQO919320 QAK919320 QKG919320 QUC919320 RDY919320 RNU919320 RXQ919320 SHM919320 SRI919320 TBE919320 TLA919320 TUW919320 UES919320 UOO919320 UYK919320 VIG919320 VSC919320 WBY919320 WLU919320 WVQ919320 I984856 JE984856 TA984856 ACW984856 AMS984856 AWO984856 BGK984856 BQG984856 CAC984856 CJY984856 CTU984856 DDQ984856 DNM984856 DXI984856 EHE984856 ERA984856 FAW984856 FKS984856 FUO984856 GEK984856 GOG984856 GYC984856 HHY984856 HRU984856 IBQ984856 ILM984856 IVI984856 JFE984856 JPA984856 JYW984856 KIS984856 KSO984856 LCK984856 LMG984856 LWC984856 MFY984856 MPU984856 MZQ984856 NJM984856 NTI984856 ODE984856 ONA984856 OWW984856 PGS984856 PQO984856 QAK984856 QKG984856 QUC984856 RDY984856 RNU984856 RXQ984856 SHM984856 SRI984856 TBE984856 TLA984856 TUW984856 UES984856 UOO984856 UYK984856 VIG984856 VSC984856 WBY984856 WLU984856 WVQ984856" xr:uid="{00000000-0002-0000-0A00-00001C000000}">
      <formula1>AB1814:AB1818</formula1>
    </dataValidation>
    <dataValidation type="list" allowBlank="1" showInputMessage="1" showErrorMessage="1" sqref="E1816:F1816 JA1816:JB1816 SW1816:SX1816 ACS1816:ACT1816 AMO1816:AMP1816 AWK1816:AWL1816 BGG1816:BGH1816 BQC1816:BQD1816 BZY1816:BZZ1816 CJU1816:CJV1816 CTQ1816:CTR1816 DDM1816:DDN1816 DNI1816:DNJ1816 DXE1816:DXF1816 EHA1816:EHB1816 EQW1816:EQX1816 FAS1816:FAT1816 FKO1816:FKP1816 FUK1816:FUL1816 GEG1816:GEH1816 GOC1816:GOD1816 GXY1816:GXZ1816 HHU1816:HHV1816 HRQ1816:HRR1816 IBM1816:IBN1816 ILI1816:ILJ1816 IVE1816:IVF1816 JFA1816:JFB1816 JOW1816:JOX1816 JYS1816:JYT1816 KIO1816:KIP1816 KSK1816:KSL1816 LCG1816:LCH1816 LMC1816:LMD1816 LVY1816:LVZ1816 MFU1816:MFV1816 MPQ1816:MPR1816 MZM1816:MZN1816 NJI1816:NJJ1816 NTE1816:NTF1816 ODA1816:ODB1816 OMW1816:OMX1816 OWS1816:OWT1816 PGO1816:PGP1816 PQK1816:PQL1816 QAG1816:QAH1816 QKC1816:QKD1816 QTY1816:QTZ1816 RDU1816:RDV1816 RNQ1816:RNR1816 RXM1816:RXN1816 SHI1816:SHJ1816 SRE1816:SRF1816 TBA1816:TBB1816 TKW1816:TKX1816 TUS1816:TUT1816 UEO1816:UEP1816 UOK1816:UOL1816 UYG1816:UYH1816 VIC1816:VID1816 VRY1816:VRZ1816 WBU1816:WBV1816 WLQ1816:WLR1816 WVM1816:WVN1816 E67352:F67352 JA67352:JB67352 SW67352:SX67352 ACS67352:ACT67352 AMO67352:AMP67352 AWK67352:AWL67352 BGG67352:BGH67352 BQC67352:BQD67352 BZY67352:BZZ67352 CJU67352:CJV67352 CTQ67352:CTR67352 DDM67352:DDN67352 DNI67352:DNJ67352 DXE67352:DXF67352 EHA67352:EHB67352 EQW67352:EQX67352 FAS67352:FAT67352 FKO67352:FKP67352 FUK67352:FUL67352 GEG67352:GEH67352 GOC67352:GOD67352 GXY67352:GXZ67352 HHU67352:HHV67352 HRQ67352:HRR67352 IBM67352:IBN67352 ILI67352:ILJ67352 IVE67352:IVF67352 JFA67352:JFB67352 JOW67352:JOX67352 JYS67352:JYT67352 KIO67352:KIP67352 KSK67352:KSL67352 LCG67352:LCH67352 LMC67352:LMD67352 LVY67352:LVZ67352 MFU67352:MFV67352 MPQ67352:MPR67352 MZM67352:MZN67352 NJI67352:NJJ67352 NTE67352:NTF67352 ODA67352:ODB67352 OMW67352:OMX67352 OWS67352:OWT67352 PGO67352:PGP67352 PQK67352:PQL67352 QAG67352:QAH67352 QKC67352:QKD67352 QTY67352:QTZ67352 RDU67352:RDV67352 RNQ67352:RNR67352 RXM67352:RXN67352 SHI67352:SHJ67352 SRE67352:SRF67352 TBA67352:TBB67352 TKW67352:TKX67352 TUS67352:TUT67352 UEO67352:UEP67352 UOK67352:UOL67352 UYG67352:UYH67352 VIC67352:VID67352 VRY67352:VRZ67352 WBU67352:WBV67352 WLQ67352:WLR67352 WVM67352:WVN67352 E132888:F132888 JA132888:JB132888 SW132888:SX132888 ACS132888:ACT132888 AMO132888:AMP132888 AWK132888:AWL132888 BGG132888:BGH132888 BQC132888:BQD132888 BZY132888:BZZ132888 CJU132888:CJV132888 CTQ132888:CTR132888 DDM132888:DDN132888 DNI132888:DNJ132888 DXE132888:DXF132888 EHA132888:EHB132888 EQW132888:EQX132888 FAS132888:FAT132888 FKO132888:FKP132888 FUK132888:FUL132888 GEG132888:GEH132888 GOC132888:GOD132888 GXY132888:GXZ132888 HHU132888:HHV132888 HRQ132888:HRR132888 IBM132888:IBN132888 ILI132888:ILJ132888 IVE132888:IVF132888 JFA132888:JFB132888 JOW132888:JOX132888 JYS132888:JYT132888 KIO132888:KIP132888 KSK132888:KSL132888 LCG132888:LCH132888 LMC132888:LMD132888 LVY132888:LVZ132888 MFU132888:MFV132888 MPQ132888:MPR132888 MZM132888:MZN132888 NJI132888:NJJ132888 NTE132888:NTF132888 ODA132888:ODB132888 OMW132888:OMX132888 OWS132888:OWT132888 PGO132888:PGP132888 PQK132888:PQL132888 QAG132888:QAH132888 QKC132888:QKD132888 QTY132888:QTZ132888 RDU132888:RDV132888 RNQ132888:RNR132888 RXM132888:RXN132888 SHI132888:SHJ132888 SRE132888:SRF132888 TBA132888:TBB132888 TKW132888:TKX132888 TUS132888:TUT132888 UEO132888:UEP132888 UOK132888:UOL132888 UYG132888:UYH132888 VIC132888:VID132888 VRY132888:VRZ132888 WBU132888:WBV132888 WLQ132888:WLR132888 WVM132888:WVN132888 E198424:F198424 JA198424:JB198424 SW198424:SX198424 ACS198424:ACT198424 AMO198424:AMP198424 AWK198424:AWL198424 BGG198424:BGH198424 BQC198424:BQD198424 BZY198424:BZZ198424 CJU198424:CJV198424 CTQ198424:CTR198424 DDM198424:DDN198424 DNI198424:DNJ198424 DXE198424:DXF198424 EHA198424:EHB198424 EQW198424:EQX198424 FAS198424:FAT198424 FKO198424:FKP198424 FUK198424:FUL198424 GEG198424:GEH198424 GOC198424:GOD198424 GXY198424:GXZ198424 HHU198424:HHV198424 HRQ198424:HRR198424 IBM198424:IBN198424 ILI198424:ILJ198424 IVE198424:IVF198424 JFA198424:JFB198424 JOW198424:JOX198424 JYS198424:JYT198424 KIO198424:KIP198424 KSK198424:KSL198424 LCG198424:LCH198424 LMC198424:LMD198424 LVY198424:LVZ198424 MFU198424:MFV198424 MPQ198424:MPR198424 MZM198424:MZN198424 NJI198424:NJJ198424 NTE198424:NTF198424 ODA198424:ODB198424 OMW198424:OMX198424 OWS198424:OWT198424 PGO198424:PGP198424 PQK198424:PQL198424 QAG198424:QAH198424 QKC198424:QKD198424 QTY198424:QTZ198424 RDU198424:RDV198424 RNQ198424:RNR198424 RXM198424:RXN198424 SHI198424:SHJ198424 SRE198424:SRF198424 TBA198424:TBB198424 TKW198424:TKX198424 TUS198424:TUT198424 UEO198424:UEP198424 UOK198424:UOL198424 UYG198424:UYH198424 VIC198424:VID198424 VRY198424:VRZ198424 WBU198424:WBV198424 WLQ198424:WLR198424 WVM198424:WVN198424 E263960:F263960 JA263960:JB263960 SW263960:SX263960 ACS263960:ACT263960 AMO263960:AMP263960 AWK263960:AWL263960 BGG263960:BGH263960 BQC263960:BQD263960 BZY263960:BZZ263960 CJU263960:CJV263960 CTQ263960:CTR263960 DDM263960:DDN263960 DNI263960:DNJ263960 DXE263960:DXF263960 EHA263960:EHB263960 EQW263960:EQX263960 FAS263960:FAT263960 FKO263960:FKP263960 FUK263960:FUL263960 GEG263960:GEH263960 GOC263960:GOD263960 GXY263960:GXZ263960 HHU263960:HHV263960 HRQ263960:HRR263960 IBM263960:IBN263960 ILI263960:ILJ263960 IVE263960:IVF263960 JFA263960:JFB263960 JOW263960:JOX263960 JYS263960:JYT263960 KIO263960:KIP263960 KSK263960:KSL263960 LCG263960:LCH263960 LMC263960:LMD263960 LVY263960:LVZ263960 MFU263960:MFV263960 MPQ263960:MPR263960 MZM263960:MZN263960 NJI263960:NJJ263960 NTE263960:NTF263960 ODA263960:ODB263960 OMW263960:OMX263960 OWS263960:OWT263960 PGO263960:PGP263960 PQK263960:PQL263960 QAG263960:QAH263960 QKC263960:QKD263960 QTY263960:QTZ263960 RDU263960:RDV263960 RNQ263960:RNR263960 RXM263960:RXN263960 SHI263960:SHJ263960 SRE263960:SRF263960 TBA263960:TBB263960 TKW263960:TKX263960 TUS263960:TUT263960 UEO263960:UEP263960 UOK263960:UOL263960 UYG263960:UYH263960 VIC263960:VID263960 VRY263960:VRZ263960 WBU263960:WBV263960 WLQ263960:WLR263960 WVM263960:WVN263960 E329496:F329496 JA329496:JB329496 SW329496:SX329496 ACS329496:ACT329496 AMO329496:AMP329496 AWK329496:AWL329496 BGG329496:BGH329496 BQC329496:BQD329496 BZY329496:BZZ329496 CJU329496:CJV329496 CTQ329496:CTR329496 DDM329496:DDN329496 DNI329496:DNJ329496 DXE329496:DXF329496 EHA329496:EHB329496 EQW329496:EQX329496 FAS329496:FAT329496 FKO329496:FKP329496 FUK329496:FUL329496 GEG329496:GEH329496 GOC329496:GOD329496 GXY329496:GXZ329496 HHU329496:HHV329496 HRQ329496:HRR329496 IBM329496:IBN329496 ILI329496:ILJ329496 IVE329496:IVF329496 JFA329496:JFB329496 JOW329496:JOX329496 JYS329496:JYT329496 KIO329496:KIP329496 KSK329496:KSL329496 LCG329496:LCH329496 LMC329496:LMD329496 LVY329496:LVZ329496 MFU329496:MFV329496 MPQ329496:MPR329496 MZM329496:MZN329496 NJI329496:NJJ329496 NTE329496:NTF329496 ODA329496:ODB329496 OMW329496:OMX329496 OWS329496:OWT329496 PGO329496:PGP329496 PQK329496:PQL329496 QAG329496:QAH329496 QKC329496:QKD329496 QTY329496:QTZ329496 RDU329496:RDV329496 RNQ329496:RNR329496 RXM329496:RXN329496 SHI329496:SHJ329496 SRE329496:SRF329496 TBA329496:TBB329496 TKW329496:TKX329496 TUS329496:TUT329496 UEO329496:UEP329496 UOK329496:UOL329496 UYG329496:UYH329496 VIC329496:VID329496 VRY329496:VRZ329496 WBU329496:WBV329496 WLQ329496:WLR329496 WVM329496:WVN329496 E395032:F395032 JA395032:JB395032 SW395032:SX395032 ACS395032:ACT395032 AMO395032:AMP395032 AWK395032:AWL395032 BGG395032:BGH395032 BQC395032:BQD395032 BZY395032:BZZ395032 CJU395032:CJV395032 CTQ395032:CTR395032 DDM395032:DDN395032 DNI395032:DNJ395032 DXE395032:DXF395032 EHA395032:EHB395032 EQW395032:EQX395032 FAS395032:FAT395032 FKO395032:FKP395032 FUK395032:FUL395032 GEG395032:GEH395032 GOC395032:GOD395032 GXY395032:GXZ395032 HHU395032:HHV395032 HRQ395032:HRR395032 IBM395032:IBN395032 ILI395032:ILJ395032 IVE395032:IVF395032 JFA395032:JFB395032 JOW395032:JOX395032 JYS395032:JYT395032 KIO395032:KIP395032 KSK395032:KSL395032 LCG395032:LCH395032 LMC395032:LMD395032 LVY395032:LVZ395032 MFU395032:MFV395032 MPQ395032:MPR395032 MZM395032:MZN395032 NJI395032:NJJ395032 NTE395032:NTF395032 ODA395032:ODB395032 OMW395032:OMX395032 OWS395032:OWT395032 PGO395032:PGP395032 PQK395032:PQL395032 QAG395032:QAH395032 QKC395032:QKD395032 QTY395032:QTZ395032 RDU395032:RDV395032 RNQ395032:RNR395032 RXM395032:RXN395032 SHI395032:SHJ395032 SRE395032:SRF395032 TBA395032:TBB395032 TKW395032:TKX395032 TUS395032:TUT395032 UEO395032:UEP395032 UOK395032:UOL395032 UYG395032:UYH395032 VIC395032:VID395032 VRY395032:VRZ395032 WBU395032:WBV395032 WLQ395032:WLR395032 WVM395032:WVN395032 E460568:F460568 JA460568:JB460568 SW460568:SX460568 ACS460568:ACT460568 AMO460568:AMP460568 AWK460568:AWL460568 BGG460568:BGH460568 BQC460568:BQD460568 BZY460568:BZZ460568 CJU460568:CJV460568 CTQ460568:CTR460568 DDM460568:DDN460568 DNI460568:DNJ460568 DXE460568:DXF460568 EHA460568:EHB460568 EQW460568:EQX460568 FAS460568:FAT460568 FKO460568:FKP460568 FUK460568:FUL460568 GEG460568:GEH460568 GOC460568:GOD460568 GXY460568:GXZ460568 HHU460568:HHV460568 HRQ460568:HRR460568 IBM460568:IBN460568 ILI460568:ILJ460568 IVE460568:IVF460568 JFA460568:JFB460568 JOW460568:JOX460568 JYS460568:JYT460568 KIO460568:KIP460568 KSK460568:KSL460568 LCG460568:LCH460568 LMC460568:LMD460568 LVY460568:LVZ460568 MFU460568:MFV460568 MPQ460568:MPR460568 MZM460568:MZN460568 NJI460568:NJJ460568 NTE460568:NTF460568 ODA460568:ODB460568 OMW460568:OMX460568 OWS460568:OWT460568 PGO460568:PGP460568 PQK460568:PQL460568 QAG460568:QAH460568 QKC460568:QKD460568 QTY460568:QTZ460568 RDU460568:RDV460568 RNQ460568:RNR460568 RXM460568:RXN460568 SHI460568:SHJ460568 SRE460568:SRF460568 TBA460568:TBB460568 TKW460568:TKX460568 TUS460568:TUT460568 UEO460568:UEP460568 UOK460568:UOL460568 UYG460568:UYH460568 VIC460568:VID460568 VRY460568:VRZ460568 WBU460568:WBV460568 WLQ460568:WLR460568 WVM460568:WVN460568 E526104:F526104 JA526104:JB526104 SW526104:SX526104 ACS526104:ACT526104 AMO526104:AMP526104 AWK526104:AWL526104 BGG526104:BGH526104 BQC526104:BQD526104 BZY526104:BZZ526104 CJU526104:CJV526104 CTQ526104:CTR526104 DDM526104:DDN526104 DNI526104:DNJ526104 DXE526104:DXF526104 EHA526104:EHB526104 EQW526104:EQX526104 FAS526104:FAT526104 FKO526104:FKP526104 FUK526104:FUL526104 GEG526104:GEH526104 GOC526104:GOD526104 GXY526104:GXZ526104 HHU526104:HHV526104 HRQ526104:HRR526104 IBM526104:IBN526104 ILI526104:ILJ526104 IVE526104:IVF526104 JFA526104:JFB526104 JOW526104:JOX526104 JYS526104:JYT526104 KIO526104:KIP526104 KSK526104:KSL526104 LCG526104:LCH526104 LMC526104:LMD526104 LVY526104:LVZ526104 MFU526104:MFV526104 MPQ526104:MPR526104 MZM526104:MZN526104 NJI526104:NJJ526104 NTE526104:NTF526104 ODA526104:ODB526104 OMW526104:OMX526104 OWS526104:OWT526104 PGO526104:PGP526104 PQK526104:PQL526104 QAG526104:QAH526104 QKC526104:QKD526104 QTY526104:QTZ526104 RDU526104:RDV526104 RNQ526104:RNR526104 RXM526104:RXN526104 SHI526104:SHJ526104 SRE526104:SRF526104 TBA526104:TBB526104 TKW526104:TKX526104 TUS526104:TUT526104 UEO526104:UEP526104 UOK526104:UOL526104 UYG526104:UYH526104 VIC526104:VID526104 VRY526104:VRZ526104 WBU526104:WBV526104 WLQ526104:WLR526104 WVM526104:WVN526104 E591640:F591640 JA591640:JB591640 SW591640:SX591640 ACS591640:ACT591640 AMO591640:AMP591640 AWK591640:AWL591640 BGG591640:BGH591640 BQC591640:BQD591640 BZY591640:BZZ591640 CJU591640:CJV591640 CTQ591640:CTR591640 DDM591640:DDN591640 DNI591640:DNJ591640 DXE591640:DXF591640 EHA591640:EHB591640 EQW591640:EQX591640 FAS591640:FAT591640 FKO591640:FKP591640 FUK591640:FUL591640 GEG591640:GEH591640 GOC591640:GOD591640 GXY591640:GXZ591640 HHU591640:HHV591640 HRQ591640:HRR591640 IBM591640:IBN591640 ILI591640:ILJ591640 IVE591640:IVF591640 JFA591640:JFB591640 JOW591640:JOX591640 JYS591640:JYT591640 KIO591640:KIP591640 KSK591640:KSL591640 LCG591640:LCH591640 LMC591640:LMD591640 LVY591640:LVZ591640 MFU591640:MFV591640 MPQ591640:MPR591640 MZM591640:MZN591640 NJI591640:NJJ591640 NTE591640:NTF591640 ODA591640:ODB591640 OMW591640:OMX591640 OWS591640:OWT591640 PGO591640:PGP591640 PQK591640:PQL591640 QAG591640:QAH591640 QKC591640:QKD591640 QTY591640:QTZ591640 RDU591640:RDV591640 RNQ591640:RNR591640 RXM591640:RXN591640 SHI591640:SHJ591640 SRE591640:SRF591640 TBA591640:TBB591640 TKW591640:TKX591640 TUS591640:TUT591640 UEO591640:UEP591640 UOK591640:UOL591640 UYG591640:UYH591640 VIC591640:VID591640 VRY591640:VRZ591640 WBU591640:WBV591640 WLQ591640:WLR591640 WVM591640:WVN591640 E657176:F657176 JA657176:JB657176 SW657176:SX657176 ACS657176:ACT657176 AMO657176:AMP657176 AWK657176:AWL657176 BGG657176:BGH657176 BQC657176:BQD657176 BZY657176:BZZ657176 CJU657176:CJV657176 CTQ657176:CTR657176 DDM657176:DDN657176 DNI657176:DNJ657176 DXE657176:DXF657176 EHA657176:EHB657176 EQW657176:EQX657176 FAS657176:FAT657176 FKO657176:FKP657176 FUK657176:FUL657176 GEG657176:GEH657176 GOC657176:GOD657176 GXY657176:GXZ657176 HHU657176:HHV657176 HRQ657176:HRR657176 IBM657176:IBN657176 ILI657176:ILJ657176 IVE657176:IVF657176 JFA657176:JFB657176 JOW657176:JOX657176 JYS657176:JYT657176 KIO657176:KIP657176 KSK657176:KSL657176 LCG657176:LCH657176 LMC657176:LMD657176 LVY657176:LVZ657176 MFU657176:MFV657176 MPQ657176:MPR657176 MZM657176:MZN657176 NJI657176:NJJ657176 NTE657176:NTF657176 ODA657176:ODB657176 OMW657176:OMX657176 OWS657176:OWT657176 PGO657176:PGP657176 PQK657176:PQL657176 QAG657176:QAH657176 QKC657176:QKD657176 QTY657176:QTZ657176 RDU657176:RDV657176 RNQ657176:RNR657176 RXM657176:RXN657176 SHI657176:SHJ657176 SRE657176:SRF657176 TBA657176:TBB657176 TKW657176:TKX657176 TUS657176:TUT657176 UEO657176:UEP657176 UOK657176:UOL657176 UYG657176:UYH657176 VIC657176:VID657176 VRY657176:VRZ657176 WBU657176:WBV657176 WLQ657176:WLR657176 WVM657176:WVN657176 E722712:F722712 JA722712:JB722712 SW722712:SX722712 ACS722712:ACT722712 AMO722712:AMP722712 AWK722712:AWL722712 BGG722712:BGH722712 BQC722712:BQD722712 BZY722712:BZZ722712 CJU722712:CJV722712 CTQ722712:CTR722712 DDM722712:DDN722712 DNI722712:DNJ722712 DXE722712:DXF722712 EHA722712:EHB722712 EQW722712:EQX722712 FAS722712:FAT722712 FKO722712:FKP722712 FUK722712:FUL722712 GEG722712:GEH722712 GOC722712:GOD722712 GXY722712:GXZ722712 HHU722712:HHV722712 HRQ722712:HRR722712 IBM722712:IBN722712 ILI722712:ILJ722712 IVE722712:IVF722712 JFA722712:JFB722712 JOW722712:JOX722712 JYS722712:JYT722712 KIO722712:KIP722712 KSK722712:KSL722712 LCG722712:LCH722712 LMC722712:LMD722712 LVY722712:LVZ722712 MFU722712:MFV722712 MPQ722712:MPR722712 MZM722712:MZN722712 NJI722712:NJJ722712 NTE722712:NTF722712 ODA722712:ODB722712 OMW722712:OMX722712 OWS722712:OWT722712 PGO722712:PGP722712 PQK722712:PQL722712 QAG722712:QAH722712 QKC722712:QKD722712 QTY722712:QTZ722712 RDU722712:RDV722712 RNQ722712:RNR722712 RXM722712:RXN722712 SHI722712:SHJ722712 SRE722712:SRF722712 TBA722712:TBB722712 TKW722712:TKX722712 TUS722712:TUT722712 UEO722712:UEP722712 UOK722712:UOL722712 UYG722712:UYH722712 VIC722712:VID722712 VRY722712:VRZ722712 WBU722712:WBV722712 WLQ722712:WLR722712 WVM722712:WVN722712 E788248:F788248 JA788248:JB788248 SW788248:SX788248 ACS788248:ACT788248 AMO788248:AMP788248 AWK788248:AWL788248 BGG788248:BGH788248 BQC788248:BQD788248 BZY788248:BZZ788248 CJU788248:CJV788248 CTQ788248:CTR788248 DDM788248:DDN788248 DNI788248:DNJ788248 DXE788248:DXF788248 EHA788248:EHB788248 EQW788248:EQX788248 FAS788248:FAT788248 FKO788248:FKP788248 FUK788248:FUL788248 GEG788248:GEH788248 GOC788248:GOD788248 GXY788248:GXZ788248 HHU788248:HHV788248 HRQ788248:HRR788248 IBM788248:IBN788248 ILI788248:ILJ788248 IVE788248:IVF788248 JFA788248:JFB788248 JOW788248:JOX788248 JYS788248:JYT788248 KIO788248:KIP788248 KSK788248:KSL788248 LCG788248:LCH788248 LMC788248:LMD788248 LVY788248:LVZ788248 MFU788248:MFV788248 MPQ788248:MPR788248 MZM788248:MZN788248 NJI788248:NJJ788248 NTE788248:NTF788248 ODA788248:ODB788248 OMW788248:OMX788248 OWS788248:OWT788248 PGO788248:PGP788248 PQK788248:PQL788248 QAG788248:QAH788248 QKC788248:QKD788248 QTY788248:QTZ788248 RDU788248:RDV788248 RNQ788248:RNR788248 RXM788248:RXN788248 SHI788248:SHJ788248 SRE788248:SRF788248 TBA788248:TBB788248 TKW788248:TKX788248 TUS788248:TUT788248 UEO788248:UEP788248 UOK788248:UOL788248 UYG788248:UYH788248 VIC788248:VID788248 VRY788248:VRZ788248 WBU788248:WBV788248 WLQ788248:WLR788248 WVM788248:WVN788248 E853784:F853784 JA853784:JB853784 SW853784:SX853784 ACS853784:ACT853784 AMO853784:AMP853784 AWK853784:AWL853784 BGG853784:BGH853784 BQC853784:BQD853784 BZY853784:BZZ853784 CJU853784:CJV853784 CTQ853784:CTR853784 DDM853784:DDN853784 DNI853784:DNJ853784 DXE853784:DXF853784 EHA853784:EHB853784 EQW853784:EQX853784 FAS853784:FAT853784 FKO853784:FKP853784 FUK853784:FUL853784 GEG853784:GEH853784 GOC853784:GOD853784 GXY853784:GXZ853784 HHU853784:HHV853784 HRQ853784:HRR853784 IBM853784:IBN853784 ILI853784:ILJ853784 IVE853784:IVF853784 JFA853784:JFB853784 JOW853784:JOX853784 JYS853784:JYT853784 KIO853784:KIP853784 KSK853784:KSL853784 LCG853784:LCH853784 LMC853784:LMD853784 LVY853784:LVZ853784 MFU853784:MFV853784 MPQ853784:MPR853784 MZM853784:MZN853784 NJI853784:NJJ853784 NTE853784:NTF853784 ODA853784:ODB853784 OMW853784:OMX853784 OWS853784:OWT853784 PGO853784:PGP853784 PQK853784:PQL853784 QAG853784:QAH853784 QKC853784:QKD853784 QTY853784:QTZ853784 RDU853784:RDV853784 RNQ853784:RNR853784 RXM853784:RXN853784 SHI853784:SHJ853784 SRE853784:SRF853784 TBA853784:TBB853784 TKW853784:TKX853784 TUS853784:TUT853784 UEO853784:UEP853784 UOK853784:UOL853784 UYG853784:UYH853784 VIC853784:VID853784 VRY853784:VRZ853784 WBU853784:WBV853784 WLQ853784:WLR853784 WVM853784:WVN853784 E919320:F919320 JA919320:JB919320 SW919320:SX919320 ACS919320:ACT919320 AMO919320:AMP919320 AWK919320:AWL919320 BGG919320:BGH919320 BQC919320:BQD919320 BZY919320:BZZ919320 CJU919320:CJV919320 CTQ919320:CTR919320 DDM919320:DDN919320 DNI919320:DNJ919320 DXE919320:DXF919320 EHA919320:EHB919320 EQW919320:EQX919320 FAS919320:FAT919320 FKO919320:FKP919320 FUK919320:FUL919320 GEG919320:GEH919320 GOC919320:GOD919320 GXY919320:GXZ919320 HHU919320:HHV919320 HRQ919320:HRR919320 IBM919320:IBN919320 ILI919320:ILJ919320 IVE919320:IVF919320 JFA919320:JFB919320 JOW919320:JOX919320 JYS919320:JYT919320 KIO919320:KIP919320 KSK919320:KSL919320 LCG919320:LCH919320 LMC919320:LMD919320 LVY919320:LVZ919320 MFU919320:MFV919320 MPQ919320:MPR919320 MZM919320:MZN919320 NJI919320:NJJ919320 NTE919320:NTF919320 ODA919320:ODB919320 OMW919320:OMX919320 OWS919320:OWT919320 PGO919320:PGP919320 PQK919320:PQL919320 QAG919320:QAH919320 QKC919320:QKD919320 QTY919320:QTZ919320 RDU919320:RDV919320 RNQ919320:RNR919320 RXM919320:RXN919320 SHI919320:SHJ919320 SRE919320:SRF919320 TBA919320:TBB919320 TKW919320:TKX919320 TUS919320:TUT919320 UEO919320:UEP919320 UOK919320:UOL919320 UYG919320:UYH919320 VIC919320:VID919320 VRY919320:VRZ919320 WBU919320:WBV919320 WLQ919320:WLR919320 WVM919320:WVN919320 E984856:F984856 JA984856:JB984856 SW984856:SX984856 ACS984856:ACT984856 AMO984856:AMP984856 AWK984856:AWL984856 BGG984856:BGH984856 BQC984856:BQD984856 BZY984856:BZZ984856 CJU984856:CJV984856 CTQ984856:CTR984856 DDM984856:DDN984856 DNI984856:DNJ984856 DXE984856:DXF984856 EHA984856:EHB984856 EQW984856:EQX984856 FAS984856:FAT984856 FKO984856:FKP984856 FUK984856:FUL984856 GEG984856:GEH984856 GOC984856:GOD984856 GXY984856:GXZ984856 HHU984856:HHV984856 HRQ984856:HRR984856 IBM984856:IBN984856 ILI984856:ILJ984856 IVE984856:IVF984856 JFA984856:JFB984856 JOW984856:JOX984856 JYS984856:JYT984856 KIO984856:KIP984856 KSK984856:KSL984856 LCG984856:LCH984856 LMC984856:LMD984856 LVY984856:LVZ984856 MFU984856:MFV984856 MPQ984856:MPR984856 MZM984856:MZN984856 NJI984856:NJJ984856 NTE984856:NTF984856 ODA984856:ODB984856 OMW984856:OMX984856 OWS984856:OWT984856 PGO984856:PGP984856 PQK984856:PQL984856 QAG984856:QAH984856 QKC984856:QKD984856 QTY984856:QTZ984856 RDU984856:RDV984856 RNQ984856:RNR984856 RXM984856:RXN984856 SHI984856:SHJ984856 SRE984856:SRF984856 TBA984856:TBB984856 TKW984856:TKX984856 TUS984856:TUT984856 UEO984856:UEP984856 UOK984856:UOL984856 UYG984856:UYH984856 VIC984856:VID984856 VRY984856:VRZ984856 WBU984856:WBV984856 WLQ984856:WLR984856 WVM984856:WVN984856" xr:uid="{00000000-0002-0000-0A00-00001D000000}">
      <formula1>X1816:X1820</formula1>
    </dataValidation>
    <dataValidation type="list" allowBlank="1" showInputMessage="1" showErrorMessage="1" sqref="G1816 JC1816 SY1816 ACU1816 AMQ1816 AWM1816 BGI1816 BQE1816 CAA1816 CJW1816 CTS1816 DDO1816 DNK1816 DXG1816 EHC1816 EQY1816 FAU1816 FKQ1816 FUM1816 GEI1816 GOE1816 GYA1816 HHW1816 HRS1816 IBO1816 ILK1816 IVG1816 JFC1816 JOY1816 JYU1816 KIQ1816 KSM1816 LCI1816 LME1816 LWA1816 MFW1816 MPS1816 MZO1816 NJK1816 NTG1816 ODC1816 OMY1816 OWU1816 PGQ1816 PQM1816 QAI1816 QKE1816 QUA1816 RDW1816 RNS1816 RXO1816 SHK1816 SRG1816 TBC1816 TKY1816 TUU1816 UEQ1816 UOM1816 UYI1816 VIE1816 VSA1816 WBW1816 WLS1816 WVO1816 G67352 JC67352 SY67352 ACU67352 AMQ67352 AWM67352 BGI67352 BQE67352 CAA67352 CJW67352 CTS67352 DDO67352 DNK67352 DXG67352 EHC67352 EQY67352 FAU67352 FKQ67352 FUM67352 GEI67352 GOE67352 GYA67352 HHW67352 HRS67352 IBO67352 ILK67352 IVG67352 JFC67352 JOY67352 JYU67352 KIQ67352 KSM67352 LCI67352 LME67352 LWA67352 MFW67352 MPS67352 MZO67352 NJK67352 NTG67352 ODC67352 OMY67352 OWU67352 PGQ67352 PQM67352 QAI67352 QKE67352 QUA67352 RDW67352 RNS67352 RXO67352 SHK67352 SRG67352 TBC67352 TKY67352 TUU67352 UEQ67352 UOM67352 UYI67352 VIE67352 VSA67352 WBW67352 WLS67352 WVO67352 G132888 JC132888 SY132888 ACU132888 AMQ132888 AWM132888 BGI132888 BQE132888 CAA132888 CJW132888 CTS132888 DDO132888 DNK132888 DXG132888 EHC132888 EQY132888 FAU132888 FKQ132888 FUM132888 GEI132888 GOE132888 GYA132888 HHW132888 HRS132888 IBO132888 ILK132888 IVG132888 JFC132888 JOY132888 JYU132888 KIQ132888 KSM132888 LCI132888 LME132888 LWA132888 MFW132888 MPS132888 MZO132888 NJK132888 NTG132888 ODC132888 OMY132888 OWU132888 PGQ132888 PQM132888 QAI132888 QKE132888 QUA132888 RDW132888 RNS132888 RXO132888 SHK132888 SRG132888 TBC132888 TKY132888 TUU132888 UEQ132888 UOM132888 UYI132888 VIE132888 VSA132888 WBW132888 WLS132888 WVO132888 G198424 JC198424 SY198424 ACU198424 AMQ198424 AWM198424 BGI198424 BQE198424 CAA198424 CJW198424 CTS198424 DDO198424 DNK198424 DXG198424 EHC198424 EQY198424 FAU198424 FKQ198424 FUM198424 GEI198424 GOE198424 GYA198424 HHW198424 HRS198424 IBO198424 ILK198424 IVG198424 JFC198424 JOY198424 JYU198424 KIQ198424 KSM198424 LCI198424 LME198424 LWA198424 MFW198424 MPS198424 MZO198424 NJK198424 NTG198424 ODC198424 OMY198424 OWU198424 PGQ198424 PQM198424 QAI198424 QKE198424 QUA198424 RDW198424 RNS198424 RXO198424 SHK198424 SRG198424 TBC198424 TKY198424 TUU198424 UEQ198424 UOM198424 UYI198424 VIE198424 VSA198424 WBW198424 WLS198424 WVO198424 G263960 JC263960 SY263960 ACU263960 AMQ263960 AWM263960 BGI263960 BQE263960 CAA263960 CJW263960 CTS263960 DDO263960 DNK263960 DXG263960 EHC263960 EQY263960 FAU263960 FKQ263960 FUM263960 GEI263960 GOE263960 GYA263960 HHW263960 HRS263960 IBO263960 ILK263960 IVG263960 JFC263960 JOY263960 JYU263960 KIQ263960 KSM263960 LCI263960 LME263960 LWA263960 MFW263960 MPS263960 MZO263960 NJK263960 NTG263960 ODC263960 OMY263960 OWU263960 PGQ263960 PQM263960 QAI263960 QKE263960 QUA263960 RDW263960 RNS263960 RXO263960 SHK263960 SRG263960 TBC263960 TKY263960 TUU263960 UEQ263960 UOM263960 UYI263960 VIE263960 VSA263960 WBW263960 WLS263960 WVO263960 G329496 JC329496 SY329496 ACU329496 AMQ329496 AWM329496 BGI329496 BQE329496 CAA329496 CJW329496 CTS329496 DDO329496 DNK329496 DXG329496 EHC329496 EQY329496 FAU329496 FKQ329496 FUM329496 GEI329496 GOE329496 GYA329496 HHW329496 HRS329496 IBO329496 ILK329496 IVG329496 JFC329496 JOY329496 JYU329496 KIQ329496 KSM329496 LCI329496 LME329496 LWA329496 MFW329496 MPS329496 MZO329496 NJK329496 NTG329496 ODC329496 OMY329496 OWU329496 PGQ329496 PQM329496 QAI329496 QKE329496 QUA329496 RDW329496 RNS329496 RXO329496 SHK329496 SRG329496 TBC329496 TKY329496 TUU329496 UEQ329496 UOM329496 UYI329496 VIE329496 VSA329496 WBW329496 WLS329496 WVO329496 G395032 JC395032 SY395032 ACU395032 AMQ395032 AWM395032 BGI395032 BQE395032 CAA395032 CJW395032 CTS395032 DDO395032 DNK395032 DXG395032 EHC395032 EQY395032 FAU395032 FKQ395032 FUM395032 GEI395032 GOE395032 GYA395032 HHW395032 HRS395032 IBO395032 ILK395032 IVG395032 JFC395032 JOY395032 JYU395032 KIQ395032 KSM395032 LCI395032 LME395032 LWA395032 MFW395032 MPS395032 MZO395032 NJK395032 NTG395032 ODC395032 OMY395032 OWU395032 PGQ395032 PQM395032 QAI395032 QKE395032 QUA395032 RDW395032 RNS395032 RXO395032 SHK395032 SRG395032 TBC395032 TKY395032 TUU395032 UEQ395032 UOM395032 UYI395032 VIE395032 VSA395032 WBW395032 WLS395032 WVO395032 G460568 JC460568 SY460568 ACU460568 AMQ460568 AWM460568 BGI460568 BQE460568 CAA460568 CJW460568 CTS460568 DDO460568 DNK460568 DXG460568 EHC460568 EQY460568 FAU460568 FKQ460568 FUM460568 GEI460568 GOE460568 GYA460568 HHW460568 HRS460568 IBO460568 ILK460568 IVG460568 JFC460568 JOY460568 JYU460568 KIQ460568 KSM460568 LCI460568 LME460568 LWA460568 MFW460568 MPS460568 MZO460568 NJK460568 NTG460568 ODC460568 OMY460568 OWU460568 PGQ460568 PQM460568 QAI460568 QKE460568 QUA460568 RDW460568 RNS460568 RXO460568 SHK460568 SRG460568 TBC460568 TKY460568 TUU460568 UEQ460568 UOM460568 UYI460568 VIE460568 VSA460568 WBW460568 WLS460568 WVO460568 G526104 JC526104 SY526104 ACU526104 AMQ526104 AWM526104 BGI526104 BQE526104 CAA526104 CJW526104 CTS526104 DDO526104 DNK526104 DXG526104 EHC526104 EQY526104 FAU526104 FKQ526104 FUM526104 GEI526104 GOE526104 GYA526104 HHW526104 HRS526104 IBO526104 ILK526104 IVG526104 JFC526104 JOY526104 JYU526104 KIQ526104 KSM526104 LCI526104 LME526104 LWA526104 MFW526104 MPS526104 MZO526104 NJK526104 NTG526104 ODC526104 OMY526104 OWU526104 PGQ526104 PQM526104 QAI526104 QKE526104 QUA526104 RDW526104 RNS526104 RXO526104 SHK526104 SRG526104 TBC526104 TKY526104 TUU526104 UEQ526104 UOM526104 UYI526104 VIE526104 VSA526104 WBW526104 WLS526104 WVO526104 G591640 JC591640 SY591640 ACU591640 AMQ591640 AWM591640 BGI591640 BQE591640 CAA591640 CJW591640 CTS591640 DDO591640 DNK591640 DXG591640 EHC591640 EQY591640 FAU591640 FKQ591640 FUM591640 GEI591640 GOE591640 GYA591640 HHW591640 HRS591640 IBO591640 ILK591640 IVG591640 JFC591640 JOY591640 JYU591640 KIQ591640 KSM591640 LCI591640 LME591640 LWA591640 MFW591640 MPS591640 MZO591640 NJK591640 NTG591640 ODC591640 OMY591640 OWU591640 PGQ591640 PQM591640 QAI591640 QKE591640 QUA591640 RDW591640 RNS591640 RXO591640 SHK591640 SRG591640 TBC591640 TKY591640 TUU591640 UEQ591640 UOM591640 UYI591640 VIE591640 VSA591640 WBW591640 WLS591640 WVO591640 G657176 JC657176 SY657176 ACU657176 AMQ657176 AWM657176 BGI657176 BQE657176 CAA657176 CJW657176 CTS657176 DDO657176 DNK657176 DXG657176 EHC657176 EQY657176 FAU657176 FKQ657176 FUM657176 GEI657176 GOE657176 GYA657176 HHW657176 HRS657176 IBO657176 ILK657176 IVG657176 JFC657176 JOY657176 JYU657176 KIQ657176 KSM657176 LCI657176 LME657176 LWA657176 MFW657176 MPS657176 MZO657176 NJK657176 NTG657176 ODC657176 OMY657176 OWU657176 PGQ657176 PQM657176 QAI657176 QKE657176 QUA657176 RDW657176 RNS657176 RXO657176 SHK657176 SRG657176 TBC657176 TKY657176 TUU657176 UEQ657176 UOM657176 UYI657176 VIE657176 VSA657176 WBW657176 WLS657176 WVO657176 G722712 JC722712 SY722712 ACU722712 AMQ722712 AWM722712 BGI722712 BQE722712 CAA722712 CJW722712 CTS722712 DDO722712 DNK722712 DXG722712 EHC722712 EQY722712 FAU722712 FKQ722712 FUM722712 GEI722712 GOE722712 GYA722712 HHW722712 HRS722712 IBO722712 ILK722712 IVG722712 JFC722712 JOY722712 JYU722712 KIQ722712 KSM722712 LCI722712 LME722712 LWA722712 MFW722712 MPS722712 MZO722712 NJK722712 NTG722712 ODC722712 OMY722712 OWU722712 PGQ722712 PQM722712 QAI722712 QKE722712 QUA722712 RDW722712 RNS722712 RXO722712 SHK722712 SRG722712 TBC722712 TKY722712 TUU722712 UEQ722712 UOM722712 UYI722712 VIE722712 VSA722712 WBW722712 WLS722712 WVO722712 G788248 JC788248 SY788248 ACU788248 AMQ788248 AWM788248 BGI788248 BQE788248 CAA788248 CJW788248 CTS788248 DDO788248 DNK788248 DXG788248 EHC788248 EQY788248 FAU788248 FKQ788248 FUM788248 GEI788248 GOE788248 GYA788248 HHW788248 HRS788248 IBO788248 ILK788248 IVG788248 JFC788248 JOY788248 JYU788248 KIQ788248 KSM788248 LCI788248 LME788248 LWA788248 MFW788248 MPS788248 MZO788248 NJK788248 NTG788248 ODC788248 OMY788248 OWU788248 PGQ788248 PQM788248 QAI788248 QKE788248 QUA788248 RDW788248 RNS788248 RXO788248 SHK788248 SRG788248 TBC788248 TKY788248 TUU788248 UEQ788248 UOM788248 UYI788248 VIE788248 VSA788248 WBW788248 WLS788248 WVO788248 G853784 JC853784 SY853784 ACU853784 AMQ853784 AWM853784 BGI853784 BQE853784 CAA853784 CJW853784 CTS853784 DDO853784 DNK853784 DXG853784 EHC853784 EQY853784 FAU853784 FKQ853784 FUM853784 GEI853784 GOE853784 GYA853784 HHW853784 HRS853784 IBO853784 ILK853784 IVG853784 JFC853784 JOY853784 JYU853784 KIQ853784 KSM853784 LCI853784 LME853784 LWA853784 MFW853784 MPS853784 MZO853784 NJK853784 NTG853784 ODC853784 OMY853784 OWU853784 PGQ853784 PQM853784 QAI853784 QKE853784 QUA853784 RDW853784 RNS853784 RXO853784 SHK853784 SRG853784 TBC853784 TKY853784 TUU853784 UEQ853784 UOM853784 UYI853784 VIE853784 VSA853784 WBW853784 WLS853784 WVO853784 G919320 JC919320 SY919320 ACU919320 AMQ919320 AWM919320 BGI919320 BQE919320 CAA919320 CJW919320 CTS919320 DDO919320 DNK919320 DXG919320 EHC919320 EQY919320 FAU919320 FKQ919320 FUM919320 GEI919320 GOE919320 GYA919320 HHW919320 HRS919320 IBO919320 ILK919320 IVG919320 JFC919320 JOY919320 JYU919320 KIQ919320 KSM919320 LCI919320 LME919320 LWA919320 MFW919320 MPS919320 MZO919320 NJK919320 NTG919320 ODC919320 OMY919320 OWU919320 PGQ919320 PQM919320 QAI919320 QKE919320 QUA919320 RDW919320 RNS919320 RXO919320 SHK919320 SRG919320 TBC919320 TKY919320 TUU919320 UEQ919320 UOM919320 UYI919320 VIE919320 VSA919320 WBW919320 WLS919320 WVO919320 G984856 JC984856 SY984856 ACU984856 AMQ984856 AWM984856 BGI984856 BQE984856 CAA984856 CJW984856 CTS984856 DDO984856 DNK984856 DXG984856 EHC984856 EQY984856 FAU984856 FKQ984856 FUM984856 GEI984856 GOE984856 GYA984856 HHW984856 HRS984856 IBO984856 ILK984856 IVG984856 JFC984856 JOY984856 JYU984856 KIQ984856 KSM984856 LCI984856 LME984856 LWA984856 MFW984856 MPS984856 MZO984856 NJK984856 NTG984856 ODC984856 OMY984856 OWU984856 PGQ984856 PQM984856 QAI984856 QKE984856 QUA984856 RDW984856 RNS984856 RXO984856 SHK984856 SRG984856 TBC984856 TKY984856 TUU984856 UEQ984856 UOM984856 UYI984856 VIE984856 VSA984856 WBW984856 WLS984856 WVO984856" xr:uid="{00000000-0002-0000-0A00-00001E000000}">
      <formula1>Z1816:Z1822</formula1>
    </dataValidation>
    <dataValidation type="list" allowBlank="1" showInputMessage="1" showErrorMessage="1" sqref="O1816 JK1816 TG1816 ADC1816 AMY1816 AWU1816 BGQ1816 BQM1816 CAI1816 CKE1816 CUA1816 DDW1816 DNS1816 DXO1816 EHK1816 ERG1816 FBC1816 FKY1816 FUU1816 GEQ1816 GOM1816 GYI1816 HIE1816 HSA1816 IBW1816 ILS1816 IVO1816 JFK1816 JPG1816 JZC1816 KIY1816 KSU1816 LCQ1816 LMM1816 LWI1816 MGE1816 MQA1816 MZW1816 NJS1816 NTO1816 ODK1816 ONG1816 OXC1816 PGY1816 PQU1816 QAQ1816 QKM1816 QUI1816 REE1816 ROA1816 RXW1816 SHS1816 SRO1816 TBK1816 TLG1816 TVC1816 UEY1816 UOU1816 UYQ1816 VIM1816 VSI1816 WCE1816 WMA1816 WVW1816 O67352 JK67352 TG67352 ADC67352 AMY67352 AWU67352 BGQ67352 BQM67352 CAI67352 CKE67352 CUA67352 DDW67352 DNS67352 DXO67352 EHK67352 ERG67352 FBC67352 FKY67352 FUU67352 GEQ67352 GOM67352 GYI67352 HIE67352 HSA67352 IBW67352 ILS67352 IVO67352 JFK67352 JPG67352 JZC67352 KIY67352 KSU67352 LCQ67352 LMM67352 LWI67352 MGE67352 MQA67352 MZW67352 NJS67352 NTO67352 ODK67352 ONG67352 OXC67352 PGY67352 PQU67352 QAQ67352 QKM67352 QUI67352 REE67352 ROA67352 RXW67352 SHS67352 SRO67352 TBK67352 TLG67352 TVC67352 UEY67352 UOU67352 UYQ67352 VIM67352 VSI67352 WCE67352 WMA67352 WVW67352 O132888 JK132888 TG132888 ADC132888 AMY132888 AWU132888 BGQ132888 BQM132888 CAI132888 CKE132888 CUA132888 DDW132888 DNS132888 DXO132888 EHK132888 ERG132888 FBC132888 FKY132888 FUU132888 GEQ132888 GOM132888 GYI132888 HIE132888 HSA132888 IBW132888 ILS132888 IVO132888 JFK132888 JPG132888 JZC132888 KIY132888 KSU132888 LCQ132888 LMM132888 LWI132888 MGE132888 MQA132888 MZW132888 NJS132888 NTO132888 ODK132888 ONG132888 OXC132888 PGY132888 PQU132888 QAQ132888 QKM132888 QUI132888 REE132888 ROA132888 RXW132888 SHS132888 SRO132888 TBK132888 TLG132888 TVC132888 UEY132888 UOU132888 UYQ132888 VIM132888 VSI132888 WCE132888 WMA132888 WVW132888 O198424 JK198424 TG198424 ADC198424 AMY198424 AWU198424 BGQ198424 BQM198424 CAI198424 CKE198424 CUA198424 DDW198424 DNS198424 DXO198424 EHK198424 ERG198424 FBC198424 FKY198424 FUU198424 GEQ198424 GOM198424 GYI198424 HIE198424 HSA198424 IBW198424 ILS198424 IVO198424 JFK198424 JPG198424 JZC198424 KIY198424 KSU198424 LCQ198424 LMM198424 LWI198424 MGE198424 MQA198424 MZW198424 NJS198424 NTO198424 ODK198424 ONG198424 OXC198424 PGY198424 PQU198424 QAQ198424 QKM198424 QUI198424 REE198424 ROA198424 RXW198424 SHS198424 SRO198424 TBK198424 TLG198424 TVC198424 UEY198424 UOU198424 UYQ198424 VIM198424 VSI198424 WCE198424 WMA198424 WVW198424 O263960 JK263960 TG263960 ADC263960 AMY263960 AWU263960 BGQ263960 BQM263960 CAI263960 CKE263960 CUA263960 DDW263960 DNS263960 DXO263960 EHK263960 ERG263960 FBC263960 FKY263960 FUU263960 GEQ263960 GOM263960 GYI263960 HIE263960 HSA263960 IBW263960 ILS263960 IVO263960 JFK263960 JPG263960 JZC263960 KIY263960 KSU263960 LCQ263960 LMM263960 LWI263960 MGE263960 MQA263960 MZW263960 NJS263960 NTO263960 ODK263960 ONG263960 OXC263960 PGY263960 PQU263960 QAQ263960 QKM263960 QUI263960 REE263960 ROA263960 RXW263960 SHS263960 SRO263960 TBK263960 TLG263960 TVC263960 UEY263960 UOU263960 UYQ263960 VIM263960 VSI263960 WCE263960 WMA263960 WVW263960 O329496 JK329496 TG329496 ADC329496 AMY329496 AWU329496 BGQ329496 BQM329496 CAI329496 CKE329496 CUA329496 DDW329496 DNS329496 DXO329496 EHK329496 ERG329496 FBC329496 FKY329496 FUU329496 GEQ329496 GOM329496 GYI329496 HIE329496 HSA329496 IBW329496 ILS329496 IVO329496 JFK329496 JPG329496 JZC329496 KIY329496 KSU329496 LCQ329496 LMM329496 LWI329496 MGE329496 MQA329496 MZW329496 NJS329496 NTO329496 ODK329496 ONG329496 OXC329496 PGY329496 PQU329496 QAQ329496 QKM329496 QUI329496 REE329496 ROA329496 RXW329496 SHS329496 SRO329496 TBK329496 TLG329496 TVC329496 UEY329496 UOU329496 UYQ329496 VIM329496 VSI329496 WCE329496 WMA329496 WVW329496 O395032 JK395032 TG395032 ADC395032 AMY395032 AWU395032 BGQ395032 BQM395032 CAI395032 CKE395032 CUA395032 DDW395032 DNS395032 DXO395032 EHK395032 ERG395032 FBC395032 FKY395032 FUU395032 GEQ395032 GOM395032 GYI395032 HIE395032 HSA395032 IBW395032 ILS395032 IVO395032 JFK395032 JPG395032 JZC395032 KIY395032 KSU395032 LCQ395032 LMM395032 LWI395032 MGE395032 MQA395032 MZW395032 NJS395032 NTO395032 ODK395032 ONG395032 OXC395032 PGY395032 PQU395032 QAQ395032 QKM395032 QUI395032 REE395032 ROA395032 RXW395032 SHS395032 SRO395032 TBK395032 TLG395032 TVC395032 UEY395032 UOU395032 UYQ395032 VIM395032 VSI395032 WCE395032 WMA395032 WVW395032 O460568 JK460568 TG460568 ADC460568 AMY460568 AWU460568 BGQ460568 BQM460568 CAI460568 CKE460568 CUA460568 DDW460568 DNS460568 DXO460568 EHK460568 ERG460568 FBC460568 FKY460568 FUU460568 GEQ460568 GOM460568 GYI460568 HIE460568 HSA460568 IBW460568 ILS460568 IVO460568 JFK460568 JPG460568 JZC460568 KIY460568 KSU460568 LCQ460568 LMM460568 LWI460568 MGE460568 MQA460568 MZW460568 NJS460568 NTO460568 ODK460568 ONG460568 OXC460568 PGY460568 PQU460568 QAQ460568 QKM460568 QUI460568 REE460568 ROA460568 RXW460568 SHS460568 SRO460568 TBK460568 TLG460568 TVC460568 UEY460568 UOU460568 UYQ460568 VIM460568 VSI460568 WCE460568 WMA460568 WVW460568 O526104 JK526104 TG526104 ADC526104 AMY526104 AWU526104 BGQ526104 BQM526104 CAI526104 CKE526104 CUA526104 DDW526104 DNS526104 DXO526104 EHK526104 ERG526104 FBC526104 FKY526104 FUU526104 GEQ526104 GOM526104 GYI526104 HIE526104 HSA526104 IBW526104 ILS526104 IVO526104 JFK526104 JPG526104 JZC526104 KIY526104 KSU526104 LCQ526104 LMM526104 LWI526104 MGE526104 MQA526104 MZW526104 NJS526104 NTO526104 ODK526104 ONG526104 OXC526104 PGY526104 PQU526104 QAQ526104 QKM526104 QUI526104 REE526104 ROA526104 RXW526104 SHS526104 SRO526104 TBK526104 TLG526104 TVC526104 UEY526104 UOU526104 UYQ526104 VIM526104 VSI526104 WCE526104 WMA526104 WVW526104 O591640 JK591640 TG591640 ADC591640 AMY591640 AWU591640 BGQ591640 BQM591640 CAI591640 CKE591640 CUA591640 DDW591640 DNS591640 DXO591640 EHK591640 ERG591640 FBC591640 FKY591640 FUU591640 GEQ591640 GOM591640 GYI591640 HIE591640 HSA591640 IBW591640 ILS591640 IVO591640 JFK591640 JPG591640 JZC591640 KIY591640 KSU591640 LCQ591640 LMM591640 LWI591640 MGE591640 MQA591640 MZW591640 NJS591640 NTO591640 ODK591640 ONG591640 OXC591640 PGY591640 PQU591640 QAQ591640 QKM591640 QUI591640 REE591640 ROA591640 RXW591640 SHS591640 SRO591640 TBK591640 TLG591640 TVC591640 UEY591640 UOU591640 UYQ591640 VIM591640 VSI591640 WCE591640 WMA591640 WVW591640 O657176 JK657176 TG657176 ADC657176 AMY657176 AWU657176 BGQ657176 BQM657176 CAI657176 CKE657176 CUA657176 DDW657176 DNS657176 DXO657176 EHK657176 ERG657176 FBC657176 FKY657176 FUU657176 GEQ657176 GOM657176 GYI657176 HIE657176 HSA657176 IBW657176 ILS657176 IVO657176 JFK657176 JPG657176 JZC657176 KIY657176 KSU657176 LCQ657176 LMM657176 LWI657176 MGE657176 MQA657176 MZW657176 NJS657176 NTO657176 ODK657176 ONG657176 OXC657176 PGY657176 PQU657176 QAQ657176 QKM657176 QUI657176 REE657176 ROA657176 RXW657176 SHS657176 SRO657176 TBK657176 TLG657176 TVC657176 UEY657176 UOU657176 UYQ657176 VIM657176 VSI657176 WCE657176 WMA657176 WVW657176 O722712 JK722712 TG722712 ADC722712 AMY722712 AWU722712 BGQ722712 BQM722712 CAI722712 CKE722712 CUA722712 DDW722712 DNS722712 DXO722712 EHK722712 ERG722712 FBC722712 FKY722712 FUU722712 GEQ722712 GOM722712 GYI722712 HIE722712 HSA722712 IBW722712 ILS722712 IVO722712 JFK722712 JPG722712 JZC722712 KIY722712 KSU722712 LCQ722712 LMM722712 LWI722712 MGE722712 MQA722712 MZW722712 NJS722712 NTO722712 ODK722712 ONG722712 OXC722712 PGY722712 PQU722712 QAQ722712 QKM722712 QUI722712 REE722712 ROA722712 RXW722712 SHS722712 SRO722712 TBK722712 TLG722712 TVC722712 UEY722712 UOU722712 UYQ722712 VIM722712 VSI722712 WCE722712 WMA722712 WVW722712 O788248 JK788248 TG788248 ADC788248 AMY788248 AWU788248 BGQ788248 BQM788248 CAI788248 CKE788248 CUA788248 DDW788248 DNS788248 DXO788248 EHK788248 ERG788248 FBC788248 FKY788248 FUU788248 GEQ788248 GOM788248 GYI788248 HIE788248 HSA788248 IBW788248 ILS788248 IVO788248 JFK788248 JPG788248 JZC788248 KIY788248 KSU788248 LCQ788248 LMM788248 LWI788248 MGE788248 MQA788248 MZW788248 NJS788248 NTO788248 ODK788248 ONG788248 OXC788248 PGY788248 PQU788248 QAQ788248 QKM788248 QUI788248 REE788248 ROA788248 RXW788248 SHS788248 SRO788248 TBK788248 TLG788248 TVC788248 UEY788248 UOU788248 UYQ788248 VIM788248 VSI788248 WCE788248 WMA788248 WVW788248 O853784 JK853784 TG853784 ADC853784 AMY853784 AWU853784 BGQ853784 BQM853784 CAI853784 CKE853784 CUA853784 DDW853784 DNS853784 DXO853784 EHK853784 ERG853784 FBC853784 FKY853784 FUU853784 GEQ853784 GOM853784 GYI853784 HIE853784 HSA853784 IBW853784 ILS853784 IVO853784 JFK853784 JPG853784 JZC853784 KIY853784 KSU853784 LCQ853784 LMM853784 LWI853784 MGE853784 MQA853784 MZW853784 NJS853784 NTO853784 ODK853784 ONG853784 OXC853784 PGY853784 PQU853784 QAQ853784 QKM853784 QUI853784 REE853784 ROA853784 RXW853784 SHS853784 SRO853784 TBK853784 TLG853784 TVC853784 UEY853784 UOU853784 UYQ853784 VIM853784 VSI853784 WCE853784 WMA853784 WVW853784 O919320 JK919320 TG919320 ADC919320 AMY919320 AWU919320 BGQ919320 BQM919320 CAI919320 CKE919320 CUA919320 DDW919320 DNS919320 DXO919320 EHK919320 ERG919320 FBC919320 FKY919320 FUU919320 GEQ919320 GOM919320 GYI919320 HIE919320 HSA919320 IBW919320 ILS919320 IVO919320 JFK919320 JPG919320 JZC919320 KIY919320 KSU919320 LCQ919320 LMM919320 LWI919320 MGE919320 MQA919320 MZW919320 NJS919320 NTO919320 ODK919320 ONG919320 OXC919320 PGY919320 PQU919320 QAQ919320 QKM919320 QUI919320 REE919320 ROA919320 RXW919320 SHS919320 SRO919320 TBK919320 TLG919320 TVC919320 UEY919320 UOU919320 UYQ919320 VIM919320 VSI919320 WCE919320 WMA919320 WVW919320 O984856 JK984856 TG984856 ADC984856 AMY984856 AWU984856 BGQ984856 BQM984856 CAI984856 CKE984856 CUA984856 DDW984856 DNS984856 DXO984856 EHK984856 ERG984856 FBC984856 FKY984856 FUU984856 GEQ984856 GOM984856 GYI984856 HIE984856 HSA984856 IBW984856 ILS984856 IVO984856 JFK984856 JPG984856 JZC984856 KIY984856 KSU984856 LCQ984856 LMM984856 LWI984856 MGE984856 MQA984856 MZW984856 NJS984856 NTO984856 ODK984856 ONG984856 OXC984856 PGY984856 PQU984856 QAQ984856 QKM984856 QUI984856 REE984856 ROA984856 RXW984856 SHS984856 SRO984856 TBK984856 TLG984856 TVC984856 UEY984856 UOU984856 UYQ984856 VIM984856 VSI984856 WCE984856 WMA984856 WVW984856" xr:uid="{00000000-0002-0000-0A00-00001F000000}">
      <formula1>AG1820:AG1823</formula1>
    </dataValidation>
    <dataValidation type="list" allowBlank="1" showInputMessage="1" showErrorMessage="1" sqref="J1816:N1816 JF1816:JJ1816 TB1816:TF1816 ACX1816:ADB1816 AMT1816:AMX1816 AWP1816:AWT1816 BGL1816:BGP1816 BQH1816:BQL1816 CAD1816:CAH1816 CJZ1816:CKD1816 CTV1816:CTZ1816 DDR1816:DDV1816 DNN1816:DNR1816 DXJ1816:DXN1816 EHF1816:EHJ1816 ERB1816:ERF1816 FAX1816:FBB1816 FKT1816:FKX1816 FUP1816:FUT1816 GEL1816:GEP1816 GOH1816:GOL1816 GYD1816:GYH1816 HHZ1816:HID1816 HRV1816:HRZ1816 IBR1816:IBV1816 ILN1816:ILR1816 IVJ1816:IVN1816 JFF1816:JFJ1816 JPB1816:JPF1816 JYX1816:JZB1816 KIT1816:KIX1816 KSP1816:KST1816 LCL1816:LCP1816 LMH1816:LML1816 LWD1816:LWH1816 MFZ1816:MGD1816 MPV1816:MPZ1816 MZR1816:MZV1816 NJN1816:NJR1816 NTJ1816:NTN1816 ODF1816:ODJ1816 ONB1816:ONF1816 OWX1816:OXB1816 PGT1816:PGX1816 PQP1816:PQT1816 QAL1816:QAP1816 QKH1816:QKL1816 QUD1816:QUH1816 RDZ1816:RED1816 RNV1816:RNZ1816 RXR1816:RXV1816 SHN1816:SHR1816 SRJ1816:SRN1816 TBF1816:TBJ1816 TLB1816:TLF1816 TUX1816:TVB1816 UET1816:UEX1816 UOP1816:UOT1816 UYL1816:UYP1816 VIH1816:VIL1816 VSD1816:VSH1816 WBZ1816:WCD1816 WLV1816:WLZ1816 WVR1816:WVV1816 J67352:N67352 JF67352:JJ67352 TB67352:TF67352 ACX67352:ADB67352 AMT67352:AMX67352 AWP67352:AWT67352 BGL67352:BGP67352 BQH67352:BQL67352 CAD67352:CAH67352 CJZ67352:CKD67352 CTV67352:CTZ67352 DDR67352:DDV67352 DNN67352:DNR67352 DXJ67352:DXN67352 EHF67352:EHJ67352 ERB67352:ERF67352 FAX67352:FBB67352 FKT67352:FKX67352 FUP67352:FUT67352 GEL67352:GEP67352 GOH67352:GOL67352 GYD67352:GYH67352 HHZ67352:HID67352 HRV67352:HRZ67352 IBR67352:IBV67352 ILN67352:ILR67352 IVJ67352:IVN67352 JFF67352:JFJ67352 JPB67352:JPF67352 JYX67352:JZB67352 KIT67352:KIX67352 KSP67352:KST67352 LCL67352:LCP67352 LMH67352:LML67352 LWD67352:LWH67352 MFZ67352:MGD67352 MPV67352:MPZ67352 MZR67352:MZV67352 NJN67352:NJR67352 NTJ67352:NTN67352 ODF67352:ODJ67352 ONB67352:ONF67352 OWX67352:OXB67352 PGT67352:PGX67352 PQP67352:PQT67352 QAL67352:QAP67352 QKH67352:QKL67352 QUD67352:QUH67352 RDZ67352:RED67352 RNV67352:RNZ67352 RXR67352:RXV67352 SHN67352:SHR67352 SRJ67352:SRN67352 TBF67352:TBJ67352 TLB67352:TLF67352 TUX67352:TVB67352 UET67352:UEX67352 UOP67352:UOT67352 UYL67352:UYP67352 VIH67352:VIL67352 VSD67352:VSH67352 WBZ67352:WCD67352 WLV67352:WLZ67352 WVR67352:WVV67352 J132888:N132888 JF132888:JJ132888 TB132888:TF132888 ACX132888:ADB132888 AMT132888:AMX132888 AWP132888:AWT132888 BGL132888:BGP132888 BQH132888:BQL132888 CAD132888:CAH132888 CJZ132888:CKD132888 CTV132888:CTZ132888 DDR132888:DDV132888 DNN132888:DNR132888 DXJ132888:DXN132888 EHF132888:EHJ132888 ERB132888:ERF132888 FAX132888:FBB132888 FKT132888:FKX132888 FUP132888:FUT132888 GEL132888:GEP132888 GOH132888:GOL132888 GYD132888:GYH132888 HHZ132888:HID132888 HRV132888:HRZ132888 IBR132888:IBV132888 ILN132888:ILR132888 IVJ132888:IVN132888 JFF132888:JFJ132888 JPB132888:JPF132888 JYX132888:JZB132888 KIT132888:KIX132888 KSP132888:KST132888 LCL132888:LCP132888 LMH132888:LML132888 LWD132888:LWH132888 MFZ132888:MGD132888 MPV132888:MPZ132888 MZR132888:MZV132888 NJN132888:NJR132888 NTJ132888:NTN132888 ODF132888:ODJ132888 ONB132888:ONF132888 OWX132888:OXB132888 PGT132888:PGX132888 PQP132888:PQT132888 QAL132888:QAP132888 QKH132888:QKL132888 QUD132888:QUH132888 RDZ132888:RED132888 RNV132888:RNZ132888 RXR132888:RXV132888 SHN132888:SHR132888 SRJ132888:SRN132888 TBF132888:TBJ132888 TLB132888:TLF132888 TUX132888:TVB132888 UET132888:UEX132888 UOP132888:UOT132888 UYL132888:UYP132888 VIH132888:VIL132888 VSD132888:VSH132888 WBZ132888:WCD132888 WLV132888:WLZ132888 WVR132888:WVV132888 J198424:N198424 JF198424:JJ198424 TB198424:TF198424 ACX198424:ADB198424 AMT198424:AMX198424 AWP198424:AWT198424 BGL198424:BGP198424 BQH198424:BQL198424 CAD198424:CAH198424 CJZ198424:CKD198424 CTV198424:CTZ198424 DDR198424:DDV198424 DNN198424:DNR198424 DXJ198424:DXN198424 EHF198424:EHJ198424 ERB198424:ERF198424 FAX198424:FBB198424 FKT198424:FKX198424 FUP198424:FUT198424 GEL198424:GEP198424 GOH198424:GOL198424 GYD198424:GYH198424 HHZ198424:HID198424 HRV198424:HRZ198424 IBR198424:IBV198424 ILN198424:ILR198424 IVJ198424:IVN198424 JFF198424:JFJ198424 JPB198424:JPF198424 JYX198424:JZB198424 KIT198424:KIX198424 KSP198424:KST198424 LCL198424:LCP198424 LMH198424:LML198424 LWD198424:LWH198424 MFZ198424:MGD198424 MPV198424:MPZ198424 MZR198424:MZV198424 NJN198424:NJR198424 NTJ198424:NTN198424 ODF198424:ODJ198424 ONB198424:ONF198424 OWX198424:OXB198424 PGT198424:PGX198424 PQP198424:PQT198424 QAL198424:QAP198424 QKH198424:QKL198424 QUD198424:QUH198424 RDZ198424:RED198424 RNV198424:RNZ198424 RXR198424:RXV198424 SHN198424:SHR198424 SRJ198424:SRN198424 TBF198424:TBJ198424 TLB198424:TLF198424 TUX198424:TVB198424 UET198424:UEX198424 UOP198424:UOT198424 UYL198424:UYP198424 VIH198424:VIL198424 VSD198424:VSH198424 WBZ198424:WCD198424 WLV198424:WLZ198424 WVR198424:WVV198424 J263960:N263960 JF263960:JJ263960 TB263960:TF263960 ACX263960:ADB263960 AMT263960:AMX263960 AWP263960:AWT263960 BGL263960:BGP263960 BQH263960:BQL263960 CAD263960:CAH263960 CJZ263960:CKD263960 CTV263960:CTZ263960 DDR263960:DDV263960 DNN263960:DNR263960 DXJ263960:DXN263960 EHF263960:EHJ263960 ERB263960:ERF263960 FAX263960:FBB263960 FKT263960:FKX263960 FUP263960:FUT263960 GEL263960:GEP263960 GOH263960:GOL263960 GYD263960:GYH263960 HHZ263960:HID263960 HRV263960:HRZ263960 IBR263960:IBV263960 ILN263960:ILR263960 IVJ263960:IVN263960 JFF263960:JFJ263960 JPB263960:JPF263960 JYX263960:JZB263960 KIT263960:KIX263960 KSP263960:KST263960 LCL263960:LCP263960 LMH263960:LML263960 LWD263960:LWH263960 MFZ263960:MGD263960 MPV263960:MPZ263960 MZR263960:MZV263960 NJN263960:NJR263960 NTJ263960:NTN263960 ODF263960:ODJ263960 ONB263960:ONF263960 OWX263960:OXB263960 PGT263960:PGX263960 PQP263960:PQT263960 QAL263960:QAP263960 QKH263960:QKL263960 QUD263960:QUH263960 RDZ263960:RED263960 RNV263960:RNZ263960 RXR263960:RXV263960 SHN263960:SHR263960 SRJ263960:SRN263960 TBF263960:TBJ263960 TLB263960:TLF263960 TUX263960:TVB263960 UET263960:UEX263960 UOP263960:UOT263960 UYL263960:UYP263960 VIH263960:VIL263960 VSD263960:VSH263960 WBZ263960:WCD263960 WLV263960:WLZ263960 WVR263960:WVV263960 J329496:N329496 JF329496:JJ329496 TB329496:TF329496 ACX329496:ADB329496 AMT329496:AMX329496 AWP329496:AWT329496 BGL329496:BGP329496 BQH329496:BQL329496 CAD329496:CAH329496 CJZ329496:CKD329496 CTV329496:CTZ329496 DDR329496:DDV329496 DNN329496:DNR329496 DXJ329496:DXN329496 EHF329496:EHJ329496 ERB329496:ERF329496 FAX329496:FBB329496 FKT329496:FKX329496 FUP329496:FUT329496 GEL329496:GEP329496 GOH329496:GOL329496 GYD329496:GYH329496 HHZ329496:HID329496 HRV329496:HRZ329496 IBR329496:IBV329496 ILN329496:ILR329496 IVJ329496:IVN329496 JFF329496:JFJ329496 JPB329496:JPF329496 JYX329496:JZB329496 KIT329496:KIX329496 KSP329496:KST329496 LCL329496:LCP329496 LMH329496:LML329496 LWD329496:LWH329496 MFZ329496:MGD329496 MPV329496:MPZ329496 MZR329496:MZV329496 NJN329496:NJR329496 NTJ329496:NTN329496 ODF329496:ODJ329496 ONB329496:ONF329496 OWX329496:OXB329496 PGT329496:PGX329496 PQP329496:PQT329496 QAL329496:QAP329496 QKH329496:QKL329496 QUD329496:QUH329496 RDZ329496:RED329496 RNV329496:RNZ329496 RXR329496:RXV329496 SHN329496:SHR329496 SRJ329496:SRN329496 TBF329496:TBJ329496 TLB329496:TLF329496 TUX329496:TVB329496 UET329496:UEX329496 UOP329496:UOT329496 UYL329496:UYP329496 VIH329496:VIL329496 VSD329496:VSH329496 WBZ329496:WCD329496 WLV329496:WLZ329496 WVR329496:WVV329496 J395032:N395032 JF395032:JJ395032 TB395032:TF395032 ACX395032:ADB395032 AMT395032:AMX395032 AWP395032:AWT395032 BGL395032:BGP395032 BQH395032:BQL395032 CAD395032:CAH395032 CJZ395032:CKD395032 CTV395032:CTZ395032 DDR395032:DDV395032 DNN395032:DNR395032 DXJ395032:DXN395032 EHF395032:EHJ395032 ERB395032:ERF395032 FAX395032:FBB395032 FKT395032:FKX395032 FUP395032:FUT395032 GEL395032:GEP395032 GOH395032:GOL395032 GYD395032:GYH395032 HHZ395032:HID395032 HRV395032:HRZ395032 IBR395032:IBV395032 ILN395032:ILR395032 IVJ395032:IVN395032 JFF395032:JFJ395032 JPB395032:JPF395032 JYX395032:JZB395032 KIT395032:KIX395032 KSP395032:KST395032 LCL395032:LCP395032 LMH395032:LML395032 LWD395032:LWH395032 MFZ395032:MGD395032 MPV395032:MPZ395032 MZR395032:MZV395032 NJN395032:NJR395032 NTJ395032:NTN395032 ODF395032:ODJ395032 ONB395032:ONF395032 OWX395032:OXB395032 PGT395032:PGX395032 PQP395032:PQT395032 QAL395032:QAP395032 QKH395032:QKL395032 QUD395032:QUH395032 RDZ395032:RED395032 RNV395032:RNZ395032 RXR395032:RXV395032 SHN395032:SHR395032 SRJ395032:SRN395032 TBF395032:TBJ395032 TLB395032:TLF395032 TUX395032:TVB395032 UET395032:UEX395032 UOP395032:UOT395032 UYL395032:UYP395032 VIH395032:VIL395032 VSD395032:VSH395032 WBZ395032:WCD395032 WLV395032:WLZ395032 WVR395032:WVV395032 J460568:N460568 JF460568:JJ460568 TB460568:TF460568 ACX460568:ADB460568 AMT460568:AMX460568 AWP460568:AWT460568 BGL460568:BGP460568 BQH460568:BQL460568 CAD460568:CAH460568 CJZ460568:CKD460568 CTV460568:CTZ460568 DDR460568:DDV460568 DNN460568:DNR460568 DXJ460568:DXN460568 EHF460568:EHJ460568 ERB460568:ERF460568 FAX460568:FBB460568 FKT460568:FKX460568 FUP460568:FUT460568 GEL460568:GEP460568 GOH460568:GOL460568 GYD460568:GYH460568 HHZ460568:HID460568 HRV460568:HRZ460568 IBR460568:IBV460568 ILN460568:ILR460568 IVJ460568:IVN460568 JFF460568:JFJ460568 JPB460568:JPF460568 JYX460568:JZB460568 KIT460568:KIX460568 KSP460568:KST460568 LCL460568:LCP460568 LMH460568:LML460568 LWD460568:LWH460568 MFZ460568:MGD460568 MPV460568:MPZ460568 MZR460568:MZV460568 NJN460568:NJR460568 NTJ460568:NTN460568 ODF460568:ODJ460568 ONB460568:ONF460568 OWX460568:OXB460568 PGT460568:PGX460568 PQP460568:PQT460568 QAL460568:QAP460568 QKH460568:QKL460568 QUD460568:QUH460568 RDZ460568:RED460568 RNV460568:RNZ460568 RXR460568:RXV460568 SHN460568:SHR460568 SRJ460568:SRN460568 TBF460568:TBJ460568 TLB460568:TLF460568 TUX460568:TVB460568 UET460568:UEX460568 UOP460568:UOT460568 UYL460568:UYP460568 VIH460568:VIL460568 VSD460568:VSH460568 WBZ460568:WCD460568 WLV460568:WLZ460568 WVR460568:WVV460568 J526104:N526104 JF526104:JJ526104 TB526104:TF526104 ACX526104:ADB526104 AMT526104:AMX526104 AWP526104:AWT526104 BGL526104:BGP526104 BQH526104:BQL526104 CAD526104:CAH526104 CJZ526104:CKD526104 CTV526104:CTZ526104 DDR526104:DDV526104 DNN526104:DNR526104 DXJ526104:DXN526104 EHF526104:EHJ526104 ERB526104:ERF526104 FAX526104:FBB526104 FKT526104:FKX526104 FUP526104:FUT526104 GEL526104:GEP526104 GOH526104:GOL526104 GYD526104:GYH526104 HHZ526104:HID526104 HRV526104:HRZ526104 IBR526104:IBV526104 ILN526104:ILR526104 IVJ526104:IVN526104 JFF526104:JFJ526104 JPB526104:JPF526104 JYX526104:JZB526104 KIT526104:KIX526104 KSP526104:KST526104 LCL526104:LCP526104 LMH526104:LML526104 LWD526104:LWH526104 MFZ526104:MGD526104 MPV526104:MPZ526104 MZR526104:MZV526104 NJN526104:NJR526104 NTJ526104:NTN526104 ODF526104:ODJ526104 ONB526104:ONF526104 OWX526104:OXB526104 PGT526104:PGX526104 PQP526104:PQT526104 QAL526104:QAP526104 QKH526104:QKL526104 QUD526104:QUH526104 RDZ526104:RED526104 RNV526104:RNZ526104 RXR526104:RXV526104 SHN526104:SHR526104 SRJ526104:SRN526104 TBF526104:TBJ526104 TLB526104:TLF526104 TUX526104:TVB526104 UET526104:UEX526104 UOP526104:UOT526104 UYL526104:UYP526104 VIH526104:VIL526104 VSD526104:VSH526104 WBZ526104:WCD526104 WLV526104:WLZ526104 WVR526104:WVV526104 J591640:N591640 JF591640:JJ591640 TB591640:TF591640 ACX591640:ADB591640 AMT591640:AMX591640 AWP591640:AWT591640 BGL591640:BGP591640 BQH591640:BQL591640 CAD591640:CAH591640 CJZ591640:CKD591640 CTV591640:CTZ591640 DDR591640:DDV591640 DNN591640:DNR591640 DXJ591640:DXN591640 EHF591640:EHJ591640 ERB591640:ERF591640 FAX591640:FBB591640 FKT591640:FKX591640 FUP591640:FUT591640 GEL591640:GEP591640 GOH591640:GOL591640 GYD591640:GYH591640 HHZ591640:HID591640 HRV591640:HRZ591640 IBR591640:IBV591640 ILN591640:ILR591640 IVJ591640:IVN591640 JFF591640:JFJ591640 JPB591640:JPF591640 JYX591640:JZB591640 KIT591640:KIX591640 KSP591640:KST591640 LCL591640:LCP591640 LMH591640:LML591640 LWD591640:LWH591640 MFZ591640:MGD591640 MPV591640:MPZ591640 MZR591640:MZV591640 NJN591640:NJR591640 NTJ591640:NTN591640 ODF591640:ODJ591640 ONB591640:ONF591640 OWX591640:OXB591640 PGT591640:PGX591640 PQP591640:PQT591640 QAL591640:QAP591640 QKH591640:QKL591640 QUD591640:QUH591640 RDZ591640:RED591640 RNV591640:RNZ591640 RXR591640:RXV591640 SHN591640:SHR591640 SRJ591640:SRN591640 TBF591640:TBJ591640 TLB591640:TLF591640 TUX591640:TVB591640 UET591640:UEX591640 UOP591640:UOT591640 UYL591640:UYP591640 VIH591640:VIL591640 VSD591640:VSH591640 WBZ591640:WCD591640 WLV591640:WLZ591640 WVR591640:WVV591640 J657176:N657176 JF657176:JJ657176 TB657176:TF657176 ACX657176:ADB657176 AMT657176:AMX657176 AWP657176:AWT657176 BGL657176:BGP657176 BQH657176:BQL657176 CAD657176:CAH657176 CJZ657176:CKD657176 CTV657176:CTZ657176 DDR657176:DDV657176 DNN657176:DNR657176 DXJ657176:DXN657176 EHF657176:EHJ657176 ERB657176:ERF657176 FAX657176:FBB657176 FKT657176:FKX657176 FUP657176:FUT657176 GEL657176:GEP657176 GOH657176:GOL657176 GYD657176:GYH657176 HHZ657176:HID657176 HRV657176:HRZ657176 IBR657176:IBV657176 ILN657176:ILR657176 IVJ657176:IVN657176 JFF657176:JFJ657176 JPB657176:JPF657176 JYX657176:JZB657176 KIT657176:KIX657176 KSP657176:KST657176 LCL657176:LCP657176 LMH657176:LML657176 LWD657176:LWH657176 MFZ657176:MGD657176 MPV657176:MPZ657176 MZR657176:MZV657176 NJN657176:NJR657176 NTJ657176:NTN657176 ODF657176:ODJ657176 ONB657176:ONF657176 OWX657176:OXB657176 PGT657176:PGX657176 PQP657176:PQT657176 QAL657176:QAP657176 QKH657176:QKL657176 QUD657176:QUH657176 RDZ657176:RED657176 RNV657176:RNZ657176 RXR657176:RXV657176 SHN657176:SHR657176 SRJ657176:SRN657176 TBF657176:TBJ657176 TLB657176:TLF657176 TUX657176:TVB657176 UET657176:UEX657176 UOP657176:UOT657176 UYL657176:UYP657176 VIH657176:VIL657176 VSD657176:VSH657176 WBZ657176:WCD657176 WLV657176:WLZ657176 WVR657176:WVV657176 J722712:N722712 JF722712:JJ722712 TB722712:TF722712 ACX722712:ADB722712 AMT722712:AMX722712 AWP722712:AWT722712 BGL722712:BGP722712 BQH722712:BQL722712 CAD722712:CAH722712 CJZ722712:CKD722712 CTV722712:CTZ722712 DDR722712:DDV722712 DNN722712:DNR722712 DXJ722712:DXN722712 EHF722712:EHJ722712 ERB722712:ERF722712 FAX722712:FBB722712 FKT722712:FKX722712 FUP722712:FUT722712 GEL722712:GEP722712 GOH722712:GOL722712 GYD722712:GYH722712 HHZ722712:HID722712 HRV722712:HRZ722712 IBR722712:IBV722712 ILN722712:ILR722712 IVJ722712:IVN722712 JFF722712:JFJ722712 JPB722712:JPF722712 JYX722712:JZB722712 KIT722712:KIX722712 KSP722712:KST722712 LCL722712:LCP722712 LMH722712:LML722712 LWD722712:LWH722712 MFZ722712:MGD722712 MPV722712:MPZ722712 MZR722712:MZV722712 NJN722712:NJR722712 NTJ722712:NTN722712 ODF722712:ODJ722712 ONB722712:ONF722712 OWX722712:OXB722712 PGT722712:PGX722712 PQP722712:PQT722712 QAL722712:QAP722712 QKH722712:QKL722712 QUD722712:QUH722712 RDZ722712:RED722712 RNV722712:RNZ722712 RXR722712:RXV722712 SHN722712:SHR722712 SRJ722712:SRN722712 TBF722712:TBJ722712 TLB722712:TLF722712 TUX722712:TVB722712 UET722712:UEX722712 UOP722712:UOT722712 UYL722712:UYP722712 VIH722712:VIL722712 VSD722712:VSH722712 WBZ722712:WCD722712 WLV722712:WLZ722712 WVR722712:WVV722712 J788248:N788248 JF788248:JJ788248 TB788248:TF788248 ACX788248:ADB788248 AMT788248:AMX788248 AWP788248:AWT788248 BGL788248:BGP788248 BQH788248:BQL788248 CAD788248:CAH788248 CJZ788248:CKD788248 CTV788248:CTZ788248 DDR788248:DDV788248 DNN788248:DNR788248 DXJ788248:DXN788248 EHF788248:EHJ788248 ERB788248:ERF788248 FAX788248:FBB788248 FKT788248:FKX788248 FUP788248:FUT788248 GEL788248:GEP788248 GOH788248:GOL788248 GYD788248:GYH788248 HHZ788248:HID788248 HRV788248:HRZ788248 IBR788248:IBV788248 ILN788248:ILR788248 IVJ788248:IVN788248 JFF788248:JFJ788248 JPB788248:JPF788248 JYX788248:JZB788248 KIT788248:KIX788248 KSP788248:KST788248 LCL788248:LCP788248 LMH788248:LML788248 LWD788248:LWH788248 MFZ788248:MGD788248 MPV788248:MPZ788248 MZR788248:MZV788248 NJN788248:NJR788248 NTJ788248:NTN788248 ODF788248:ODJ788248 ONB788248:ONF788248 OWX788248:OXB788248 PGT788248:PGX788248 PQP788248:PQT788248 QAL788248:QAP788248 QKH788248:QKL788248 QUD788248:QUH788248 RDZ788248:RED788248 RNV788248:RNZ788248 RXR788248:RXV788248 SHN788248:SHR788248 SRJ788248:SRN788248 TBF788248:TBJ788248 TLB788248:TLF788248 TUX788248:TVB788248 UET788248:UEX788248 UOP788248:UOT788248 UYL788248:UYP788248 VIH788248:VIL788248 VSD788248:VSH788248 WBZ788248:WCD788248 WLV788248:WLZ788248 WVR788248:WVV788248 J853784:N853784 JF853784:JJ853784 TB853784:TF853784 ACX853784:ADB853784 AMT853784:AMX853784 AWP853784:AWT853784 BGL853784:BGP853784 BQH853784:BQL853784 CAD853784:CAH853784 CJZ853784:CKD853784 CTV853784:CTZ853784 DDR853784:DDV853784 DNN853784:DNR853784 DXJ853784:DXN853784 EHF853784:EHJ853784 ERB853784:ERF853784 FAX853784:FBB853784 FKT853784:FKX853784 FUP853784:FUT853784 GEL853784:GEP853784 GOH853784:GOL853784 GYD853784:GYH853784 HHZ853784:HID853784 HRV853784:HRZ853784 IBR853784:IBV853784 ILN853784:ILR853784 IVJ853784:IVN853784 JFF853784:JFJ853784 JPB853784:JPF853784 JYX853784:JZB853784 KIT853784:KIX853784 KSP853784:KST853784 LCL853784:LCP853784 LMH853784:LML853784 LWD853784:LWH853784 MFZ853784:MGD853784 MPV853784:MPZ853784 MZR853784:MZV853784 NJN853784:NJR853784 NTJ853784:NTN853784 ODF853784:ODJ853784 ONB853784:ONF853784 OWX853784:OXB853784 PGT853784:PGX853784 PQP853784:PQT853784 QAL853784:QAP853784 QKH853784:QKL853784 QUD853784:QUH853784 RDZ853784:RED853784 RNV853784:RNZ853784 RXR853784:RXV853784 SHN853784:SHR853784 SRJ853784:SRN853784 TBF853784:TBJ853784 TLB853784:TLF853784 TUX853784:TVB853784 UET853784:UEX853784 UOP853784:UOT853784 UYL853784:UYP853784 VIH853784:VIL853784 VSD853784:VSH853784 WBZ853784:WCD853784 WLV853784:WLZ853784 WVR853784:WVV853784 J919320:N919320 JF919320:JJ919320 TB919320:TF919320 ACX919320:ADB919320 AMT919320:AMX919320 AWP919320:AWT919320 BGL919320:BGP919320 BQH919320:BQL919320 CAD919320:CAH919320 CJZ919320:CKD919320 CTV919320:CTZ919320 DDR919320:DDV919320 DNN919320:DNR919320 DXJ919320:DXN919320 EHF919320:EHJ919320 ERB919320:ERF919320 FAX919320:FBB919320 FKT919320:FKX919320 FUP919320:FUT919320 GEL919320:GEP919320 GOH919320:GOL919320 GYD919320:GYH919320 HHZ919320:HID919320 HRV919320:HRZ919320 IBR919320:IBV919320 ILN919320:ILR919320 IVJ919320:IVN919320 JFF919320:JFJ919320 JPB919320:JPF919320 JYX919320:JZB919320 KIT919320:KIX919320 KSP919320:KST919320 LCL919320:LCP919320 LMH919320:LML919320 LWD919320:LWH919320 MFZ919320:MGD919320 MPV919320:MPZ919320 MZR919320:MZV919320 NJN919320:NJR919320 NTJ919320:NTN919320 ODF919320:ODJ919320 ONB919320:ONF919320 OWX919320:OXB919320 PGT919320:PGX919320 PQP919320:PQT919320 QAL919320:QAP919320 QKH919320:QKL919320 QUD919320:QUH919320 RDZ919320:RED919320 RNV919320:RNZ919320 RXR919320:RXV919320 SHN919320:SHR919320 SRJ919320:SRN919320 TBF919320:TBJ919320 TLB919320:TLF919320 TUX919320:TVB919320 UET919320:UEX919320 UOP919320:UOT919320 UYL919320:UYP919320 VIH919320:VIL919320 VSD919320:VSH919320 WBZ919320:WCD919320 WLV919320:WLZ919320 WVR919320:WVV919320 J984856:N984856 JF984856:JJ984856 TB984856:TF984856 ACX984856:ADB984856 AMT984856:AMX984856 AWP984856:AWT984856 BGL984856:BGP984856 BQH984856:BQL984856 CAD984856:CAH984856 CJZ984856:CKD984856 CTV984856:CTZ984856 DDR984856:DDV984856 DNN984856:DNR984856 DXJ984856:DXN984856 EHF984856:EHJ984856 ERB984856:ERF984856 FAX984856:FBB984856 FKT984856:FKX984856 FUP984856:FUT984856 GEL984856:GEP984856 GOH984856:GOL984856 GYD984856:GYH984856 HHZ984856:HID984856 HRV984856:HRZ984856 IBR984856:IBV984856 ILN984856:ILR984856 IVJ984856:IVN984856 JFF984856:JFJ984856 JPB984856:JPF984856 JYX984856:JZB984856 KIT984856:KIX984856 KSP984856:KST984856 LCL984856:LCP984856 LMH984856:LML984856 LWD984856:LWH984856 MFZ984856:MGD984856 MPV984856:MPZ984856 MZR984856:MZV984856 NJN984856:NJR984856 NTJ984856:NTN984856 ODF984856:ODJ984856 ONB984856:ONF984856 OWX984856:OXB984856 PGT984856:PGX984856 PQP984856:PQT984856 QAL984856:QAP984856 QKH984856:QKL984856 QUD984856:QUH984856 RDZ984856:RED984856 RNV984856:RNZ984856 RXR984856:RXV984856 SHN984856:SHR984856 SRJ984856:SRN984856 TBF984856:TBJ984856 TLB984856:TLF984856 TUX984856:TVB984856 UET984856:UEX984856 UOP984856:UOT984856 UYL984856:UYP984856 VIH984856:VIL984856 VSD984856:VSH984856 WBZ984856:WCD984856 WLV984856:WLZ984856 WVR984856:WVV984856" xr:uid="{00000000-0002-0000-0A00-000020000000}">
      <formula1>AC1820:AC1823</formula1>
    </dataValidation>
    <dataValidation type="list" allowBlank="1" showInputMessage="1" showErrorMessage="1" sqref="F1820:K1820 JB1820:JG1820 SX1820:TC1820 ACT1820:ACY1820 AMP1820:AMU1820 AWL1820:AWQ1820 BGH1820:BGM1820 BQD1820:BQI1820 BZZ1820:CAE1820 CJV1820:CKA1820 CTR1820:CTW1820 DDN1820:DDS1820 DNJ1820:DNO1820 DXF1820:DXK1820 EHB1820:EHG1820 EQX1820:ERC1820 FAT1820:FAY1820 FKP1820:FKU1820 FUL1820:FUQ1820 GEH1820:GEM1820 GOD1820:GOI1820 GXZ1820:GYE1820 HHV1820:HIA1820 HRR1820:HRW1820 IBN1820:IBS1820 ILJ1820:ILO1820 IVF1820:IVK1820 JFB1820:JFG1820 JOX1820:JPC1820 JYT1820:JYY1820 KIP1820:KIU1820 KSL1820:KSQ1820 LCH1820:LCM1820 LMD1820:LMI1820 LVZ1820:LWE1820 MFV1820:MGA1820 MPR1820:MPW1820 MZN1820:MZS1820 NJJ1820:NJO1820 NTF1820:NTK1820 ODB1820:ODG1820 OMX1820:ONC1820 OWT1820:OWY1820 PGP1820:PGU1820 PQL1820:PQQ1820 QAH1820:QAM1820 QKD1820:QKI1820 QTZ1820:QUE1820 RDV1820:REA1820 RNR1820:RNW1820 RXN1820:RXS1820 SHJ1820:SHO1820 SRF1820:SRK1820 TBB1820:TBG1820 TKX1820:TLC1820 TUT1820:TUY1820 UEP1820:UEU1820 UOL1820:UOQ1820 UYH1820:UYM1820 VID1820:VII1820 VRZ1820:VSE1820 WBV1820:WCA1820 WLR1820:WLW1820 WVN1820:WVS1820 F67356:K67356 JB67356:JG67356 SX67356:TC67356 ACT67356:ACY67356 AMP67356:AMU67356 AWL67356:AWQ67356 BGH67356:BGM67356 BQD67356:BQI67356 BZZ67356:CAE67356 CJV67356:CKA67356 CTR67356:CTW67356 DDN67356:DDS67356 DNJ67356:DNO67356 DXF67356:DXK67356 EHB67356:EHG67356 EQX67356:ERC67356 FAT67356:FAY67356 FKP67356:FKU67356 FUL67356:FUQ67356 GEH67356:GEM67356 GOD67356:GOI67356 GXZ67356:GYE67356 HHV67356:HIA67356 HRR67356:HRW67356 IBN67356:IBS67356 ILJ67356:ILO67356 IVF67356:IVK67356 JFB67356:JFG67356 JOX67356:JPC67356 JYT67356:JYY67356 KIP67356:KIU67356 KSL67356:KSQ67356 LCH67356:LCM67356 LMD67356:LMI67356 LVZ67356:LWE67356 MFV67356:MGA67356 MPR67356:MPW67356 MZN67356:MZS67356 NJJ67356:NJO67356 NTF67356:NTK67356 ODB67356:ODG67356 OMX67356:ONC67356 OWT67356:OWY67356 PGP67356:PGU67356 PQL67356:PQQ67356 QAH67356:QAM67356 QKD67356:QKI67356 QTZ67356:QUE67356 RDV67356:REA67356 RNR67356:RNW67356 RXN67356:RXS67356 SHJ67356:SHO67356 SRF67356:SRK67356 TBB67356:TBG67356 TKX67356:TLC67356 TUT67356:TUY67356 UEP67356:UEU67356 UOL67356:UOQ67356 UYH67356:UYM67356 VID67356:VII67356 VRZ67356:VSE67356 WBV67356:WCA67356 WLR67356:WLW67356 WVN67356:WVS67356 F132892:K132892 JB132892:JG132892 SX132892:TC132892 ACT132892:ACY132892 AMP132892:AMU132892 AWL132892:AWQ132892 BGH132892:BGM132892 BQD132892:BQI132892 BZZ132892:CAE132892 CJV132892:CKA132892 CTR132892:CTW132892 DDN132892:DDS132892 DNJ132892:DNO132892 DXF132892:DXK132892 EHB132892:EHG132892 EQX132892:ERC132892 FAT132892:FAY132892 FKP132892:FKU132892 FUL132892:FUQ132892 GEH132892:GEM132892 GOD132892:GOI132892 GXZ132892:GYE132892 HHV132892:HIA132892 HRR132892:HRW132892 IBN132892:IBS132892 ILJ132892:ILO132892 IVF132892:IVK132892 JFB132892:JFG132892 JOX132892:JPC132892 JYT132892:JYY132892 KIP132892:KIU132892 KSL132892:KSQ132892 LCH132892:LCM132892 LMD132892:LMI132892 LVZ132892:LWE132892 MFV132892:MGA132892 MPR132892:MPW132892 MZN132892:MZS132892 NJJ132892:NJO132892 NTF132892:NTK132892 ODB132892:ODG132892 OMX132892:ONC132892 OWT132892:OWY132892 PGP132892:PGU132892 PQL132892:PQQ132892 QAH132892:QAM132892 QKD132892:QKI132892 QTZ132892:QUE132892 RDV132892:REA132892 RNR132892:RNW132892 RXN132892:RXS132892 SHJ132892:SHO132892 SRF132892:SRK132892 TBB132892:TBG132892 TKX132892:TLC132892 TUT132892:TUY132892 UEP132892:UEU132892 UOL132892:UOQ132892 UYH132892:UYM132892 VID132892:VII132892 VRZ132892:VSE132892 WBV132892:WCA132892 WLR132892:WLW132892 WVN132892:WVS132892 F198428:K198428 JB198428:JG198428 SX198428:TC198428 ACT198428:ACY198428 AMP198428:AMU198428 AWL198428:AWQ198428 BGH198428:BGM198428 BQD198428:BQI198428 BZZ198428:CAE198428 CJV198428:CKA198428 CTR198428:CTW198428 DDN198428:DDS198428 DNJ198428:DNO198428 DXF198428:DXK198428 EHB198428:EHG198428 EQX198428:ERC198428 FAT198428:FAY198428 FKP198428:FKU198428 FUL198428:FUQ198428 GEH198428:GEM198428 GOD198428:GOI198428 GXZ198428:GYE198428 HHV198428:HIA198428 HRR198428:HRW198428 IBN198428:IBS198428 ILJ198428:ILO198428 IVF198428:IVK198428 JFB198428:JFG198428 JOX198428:JPC198428 JYT198428:JYY198428 KIP198428:KIU198428 KSL198428:KSQ198428 LCH198428:LCM198428 LMD198428:LMI198428 LVZ198428:LWE198428 MFV198428:MGA198428 MPR198428:MPW198428 MZN198428:MZS198428 NJJ198428:NJO198428 NTF198428:NTK198428 ODB198428:ODG198428 OMX198428:ONC198428 OWT198428:OWY198428 PGP198428:PGU198428 PQL198428:PQQ198428 QAH198428:QAM198428 QKD198428:QKI198428 QTZ198428:QUE198428 RDV198428:REA198428 RNR198428:RNW198428 RXN198428:RXS198428 SHJ198428:SHO198428 SRF198428:SRK198428 TBB198428:TBG198428 TKX198428:TLC198428 TUT198428:TUY198428 UEP198428:UEU198428 UOL198428:UOQ198428 UYH198428:UYM198428 VID198428:VII198428 VRZ198428:VSE198428 WBV198428:WCA198428 WLR198428:WLW198428 WVN198428:WVS198428 F263964:K263964 JB263964:JG263964 SX263964:TC263964 ACT263964:ACY263964 AMP263964:AMU263964 AWL263964:AWQ263964 BGH263964:BGM263964 BQD263964:BQI263964 BZZ263964:CAE263964 CJV263964:CKA263964 CTR263964:CTW263964 DDN263964:DDS263964 DNJ263964:DNO263964 DXF263964:DXK263964 EHB263964:EHG263964 EQX263964:ERC263964 FAT263964:FAY263964 FKP263964:FKU263964 FUL263964:FUQ263964 GEH263964:GEM263964 GOD263964:GOI263964 GXZ263964:GYE263964 HHV263964:HIA263964 HRR263964:HRW263964 IBN263964:IBS263964 ILJ263964:ILO263964 IVF263964:IVK263964 JFB263964:JFG263964 JOX263964:JPC263964 JYT263964:JYY263964 KIP263964:KIU263964 KSL263964:KSQ263964 LCH263964:LCM263964 LMD263964:LMI263964 LVZ263964:LWE263964 MFV263964:MGA263964 MPR263964:MPW263964 MZN263964:MZS263964 NJJ263964:NJO263964 NTF263964:NTK263964 ODB263964:ODG263964 OMX263964:ONC263964 OWT263964:OWY263964 PGP263964:PGU263964 PQL263964:PQQ263964 QAH263964:QAM263964 QKD263964:QKI263964 QTZ263964:QUE263964 RDV263964:REA263964 RNR263964:RNW263964 RXN263964:RXS263964 SHJ263964:SHO263964 SRF263964:SRK263964 TBB263964:TBG263964 TKX263964:TLC263964 TUT263964:TUY263964 UEP263964:UEU263964 UOL263964:UOQ263964 UYH263964:UYM263964 VID263964:VII263964 VRZ263964:VSE263964 WBV263964:WCA263964 WLR263964:WLW263964 WVN263964:WVS263964 F329500:K329500 JB329500:JG329500 SX329500:TC329500 ACT329500:ACY329500 AMP329500:AMU329500 AWL329500:AWQ329500 BGH329500:BGM329500 BQD329500:BQI329500 BZZ329500:CAE329500 CJV329500:CKA329500 CTR329500:CTW329500 DDN329500:DDS329500 DNJ329500:DNO329500 DXF329500:DXK329500 EHB329500:EHG329500 EQX329500:ERC329500 FAT329500:FAY329500 FKP329500:FKU329500 FUL329500:FUQ329500 GEH329500:GEM329500 GOD329500:GOI329500 GXZ329500:GYE329500 HHV329500:HIA329500 HRR329500:HRW329500 IBN329500:IBS329500 ILJ329500:ILO329500 IVF329500:IVK329500 JFB329500:JFG329500 JOX329500:JPC329500 JYT329500:JYY329500 KIP329500:KIU329500 KSL329500:KSQ329500 LCH329500:LCM329500 LMD329500:LMI329500 LVZ329500:LWE329500 MFV329500:MGA329500 MPR329500:MPW329500 MZN329500:MZS329500 NJJ329500:NJO329500 NTF329500:NTK329500 ODB329500:ODG329500 OMX329500:ONC329500 OWT329500:OWY329500 PGP329500:PGU329500 PQL329500:PQQ329500 QAH329500:QAM329500 QKD329500:QKI329500 QTZ329500:QUE329500 RDV329500:REA329500 RNR329500:RNW329500 RXN329500:RXS329500 SHJ329500:SHO329500 SRF329500:SRK329500 TBB329500:TBG329500 TKX329500:TLC329500 TUT329500:TUY329500 UEP329500:UEU329500 UOL329500:UOQ329500 UYH329500:UYM329500 VID329500:VII329500 VRZ329500:VSE329500 WBV329500:WCA329500 WLR329500:WLW329500 WVN329500:WVS329500 F395036:K395036 JB395036:JG395036 SX395036:TC395036 ACT395036:ACY395036 AMP395036:AMU395036 AWL395036:AWQ395036 BGH395036:BGM395036 BQD395036:BQI395036 BZZ395036:CAE395036 CJV395036:CKA395036 CTR395036:CTW395036 DDN395036:DDS395036 DNJ395036:DNO395036 DXF395036:DXK395036 EHB395036:EHG395036 EQX395036:ERC395036 FAT395036:FAY395036 FKP395036:FKU395036 FUL395036:FUQ395036 GEH395036:GEM395036 GOD395036:GOI395036 GXZ395036:GYE395036 HHV395036:HIA395036 HRR395036:HRW395036 IBN395036:IBS395036 ILJ395036:ILO395036 IVF395036:IVK395036 JFB395036:JFG395036 JOX395036:JPC395036 JYT395036:JYY395036 KIP395036:KIU395036 KSL395036:KSQ395036 LCH395036:LCM395036 LMD395036:LMI395036 LVZ395036:LWE395036 MFV395036:MGA395036 MPR395036:MPW395036 MZN395036:MZS395036 NJJ395036:NJO395036 NTF395036:NTK395036 ODB395036:ODG395036 OMX395036:ONC395036 OWT395036:OWY395036 PGP395036:PGU395036 PQL395036:PQQ395036 QAH395036:QAM395036 QKD395036:QKI395036 QTZ395036:QUE395036 RDV395036:REA395036 RNR395036:RNW395036 RXN395036:RXS395036 SHJ395036:SHO395036 SRF395036:SRK395036 TBB395036:TBG395036 TKX395036:TLC395036 TUT395036:TUY395036 UEP395036:UEU395036 UOL395036:UOQ395036 UYH395036:UYM395036 VID395036:VII395036 VRZ395036:VSE395036 WBV395036:WCA395036 WLR395036:WLW395036 WVN395036:WVS395036 F460572:K460572 JB460572:JG460572 SX460572:TC460572 ACT460572:ACY460572 AMP460572:AMU460572 AWL460572:AWQ460572 BGH460572:BGM460572 BQD460572:BQI460572 BZZ460572:CAE460572 CJV460572:CKA460572 CTR460572:CTW460572 DDN460572:DDS460572 DNJ460572:DNO460572 DXF460572:DXK460572 EHB460572:EHG460572 EQX460572:ERC460572 FAT460572:FAY460572 FKP460572:FKU460572 FUL460572:FUQ460572 GEH460572:GEM460572 GOD460572:GOI460572 GXZ460572:GYE460572 HHV460572:HIA460572 HRR460572:HRW460572 IBN460572:IBS460572 ILJ460572:ILO460572 IVF460572:IVK460572 JFB460572:JFG460572 JOX460572:JPC460572 JYT460572:JYY460572 KIP460572:KIU460572 KSL460572:KSQ460572 LCH460572:LCM460572 LMD460572:LMI460572 LVZ460572:LWE460572 MFV460572:MGA460572 MPR460572:MPW460572 MZN460572:MZS460572 NJJ460572:NJO460572 NTF460572:NTK460572 ODB460572:ODG460572 OMX460572:ONC460572 OWT460572:OWY460572 PGP460572:PGU460572 PQL460572:PQQ460572 QAH460572:QAM460572 QKD460572:QKI460572 QTZ460572:QUE460572 RDV460572:REA460572 RNR460572:RNW460572 RXN460572:RXS460572 SHJ460572:SHO460572 SRF460572:SRK460572 TBB460572:TBG460572 TKX460572:TLC460572 TUT460572:TUY460572 UEP460572:UEU460572 UOL460572:UOQ460572 UYH460572:UYM460572 VID460572:VII460572 VRZ460572:VSE460572 WBV460572:WCA460572 WLR460572:WLW460572 WVN460572:WVS460572 F526108:K526108 JB526108:JG526108 SX526108:TC526108 ACT526108:ACY526108 AMP526108:AMU526108 AWL526108:AWQ526108 BGH526108:BGM526108 BQD526108:BQI526108 BZZ526108:CAE526108 CJV526108:CKA526108 CTR526108:CTW526108 DDN526108:DDS526108 DNJ526108:DNO526108 DXF526108:DXK526108 EHB526108:EHG526108 EQX526108:ERC526108 FAT526108:FAY526108 FKP526108:FKU526108 FUL526108:FUQ526108 GEH526108:GEM526108 GOD526108:GOI526108 GXZ526108:GYE526108 HHV526108:HIA526108 HRR526108:HRW526108 IBN526108:IBS526108 ILJ526108:ILO526108 IVF526108:IVK526108 JFB526108:JFG526108 JOX526108:JPC526108 JYT526108:JYY526108 KIP526108:KIU526108 KSL526108:KSQ526108 LCH526108:LCM526108 LMD526108:LMI526108 LVZ526108:LWE526108 MFV526108:MGA526108 MPR526108:MPW526108 MZN526108:MZS526108 NJJ526108:NJO526108 NTF526108:NTK526108 ODB526108:ODG526108 OMX526108:ONC526108 OWT526108:OWY526108 PGP526108:PGU526108 PQL526108:PQQ526108 QAH526108:QAM526108 QKD526108:QKI526108 QTZ526108:QUE526108 RDV526108:REA526108 RNR526108:RNW526108 RXN526108:RXS526108 SHJ526108:SHO526108 SRF526108:SRK526108 TBB526108:TBG526108 TKX526108:TLC526108 TUT526108:TUY526108 UEP526108:UEU526108 UOL526108:UOQ526108 UYH526108:UYM526108 VID526108:VII526108 VRZ526108:VSE526108 WBV526108:WCA526108 WLR526108:WLW526108 WVN526108:WVS526108 F591644:K591644 JB591644:JG591644 SX591644:TC591644 ACT591644:ACY591644 AMP591644:AMU591644 AWL591644:AWQ591644 BGH591644:BGM591644 BQD591644:BQI591644 BZZ591644:CAE591644 CJV591644:CKA591644 CTR591644:CTW591644 DDN591644:DDS591644 DNJ591644:DNO591644 DXF591644:DXK591644 EHB591644:EHG591644 EQX591644:ERC591644 FAT591644:FAY591644 FKP591644:FKU591644 FUL591644:FUQ591644 GEH591644:GEM591644 GOD591644:GOI591644 GXZ591644:GYE591644 HHV591644:HIA591644 HRR591644:HRW591644 IBN591644:IBS591644 ILJ591644:ILO591644 IVF591644:IVK591644 JFB591644:JFG591644 JOX591644:JPC591644 JYT591644:JYY591644 KIP591644:KIU591644 KSL591644:KSQ591644 LCH591644:LCM591644 LMD591644:LMI591644 LVZ591644:LWE591644 MFV591644:MGA591644 MPR591644:MPW591644 MZN591644:MZS591644 NJJ591644:NJO591644 NTF591644:NTK591644 ODB591644:ODG591644 OMX591644:ONC591644 OWT591644:OWY591644 PGP591644:PGU591644 PQL591644:PQQ591644 QAH591644:QAM591644 QKD591644:QKI591644 QTZ591644:QUE591644 RDV591644:REA591644 RNR591644:RNW591644 RXN591644:RXS591644 SHJ591644:SHO591644 SRF591644:SRK591644 TBB591644:TBG591644 TKX591644:TLC591644 TUT591644:TUY591644 UEP591644:UEU591644 UOL591644:UOQ591644 UYH591644:UYM591644 VID591644:VII591644 VRZ591644:VSE591644 WBV591644:WCA591644 WLR591644:WLW591644 WVN591644:WVS591644 F657180:K657180 JB657180:JG657180 SX657180:TC657180 ACT657180:ACY657180 AMP657180:AMU657180 AWL657180:AWQ657180 BGH657180:BGM657180 BQD657180:BQI657180 BZZ657180:CAE657180 CJV657180:CKA657180 CTR657180:CTW657180 DDN657180:DDS657180 DNJ657180:DNO657180 DXF657180:DXK657180 EHB657180:EHG657180 EQX657180:ERC657180 FAT657180:FAY657180 FKP657180:FKU657180 FUL657180:FUQ657180 GEH657180:GEM657180 GOD657180:GOI657180 GXZ657180:GYE657180 HHV657180:HIA657180 HRR657180:HRW657180 IBN657180:IBS657180 ILJ657180:ILO657180 IVF657180:IVK657180 JFB657180:JFG657180 JOX657180:JPC657180 JYT657180:JYY657180 KIP657180:KIU657180 KSL657180:KSQ657180 LCH657180:LCM657180 LMD657180:LMI657180 LVZ657180:LWE657180 MFV657180:MGA657180 MPR657180:MPW657180 MZN657180:MZS657180 NJJ657180:NJO657180 NTF657180:NTK657180 ODB657180:ODG657180 OMX657180:ONC657180 OWT657180:OWY657180 PGP657180:PGU657180 PQL657180:PQQ657180 QAH657180:QAM657180 QKD657180:QKI657180 QTZ657180:QUE657180 RDV657180:REA657180 RNR657180:RNW657180 RXN657180:RXS657180 SHJ657180:SHO657180 SRF657180:SRK657180 TBB657180:TBG657180 TKX657180:TLC657180 TUT657180:TUY657180 UEP657180:UEU657180 UOL657180:UOQ657180 UYH657180:UYM657180 VID657180:VII657180 VRZ657180:VSE657180 WBV657180:WCA657180 WLR657180:WLW657180 WVN657180:WVS657180 F722716:K722716 JB722716:JG722716 SX722716:TC722716 ACT722716:ACY722716 AMP722716:AMU722716 AWL722716:AWQ722716 BGH722716:BGM722716 BQD722716:BQI722716 BZZ722716:CAE722716 CJV722716:CKA722716 CTR722716:CTW722716 DDN722716:DDS722716 DNJ722716:DNO722716 DXF722716:DXK722716 EHB722716:EHG722716 EQX722716:ERC722716 FAT722716:FAY722716 FKP722716:FKU722716 FUL722716:FUQ722716 GEH722716:GEM722716 GOD722716:GOI722716 GXZ722716:GYE722716 HHV722716:HIA722716 HRR722716:HRW722716 IBN722716:IBS722716 ILJ722716:ILO722716 IVF722716:IVK722716 JFB722716:JFG722716 JOX722716:JPC722716 JYT722716:JYY722716 KIP722716:KIU722716 KSL722716:KSQ722716 LCH722716:LCM722716 LMD722716:LMI722716 LVZ722716:LWE722716 MFV722716:MGA722716 MPR722716:MPW722716 MZN722716:MZS722716 NJJ722716:NJO722716 NTF722716:NTK722716 ODB722716:ODG722716 OMX722716:ONC722716 OWT722716:OWY722716 PGP722716:PGU722716 PQL722716:PQQ722716 QAH722716:QAM722716 QKD722716:QKI722716 QTZ722716:QUE722716 RDV722716:REA722716 RNR722716:RNW722716 RXN722716:RXS722716 SHJ722716:SHO722716 SRF722716:SRK722716 TBB722716:TBG722716 TKX722716:TLC722716 TUT722716:TUY722716 UEP722716:UEU722716 UOL722716:UOQ722716 UYH722716:UYM722716 VID722716:VII722716 VRZ722716:VSE722716 WBV722716:WCA722716 WLR722716:WLW722716 WVN722716:WVS722716 F788252:K788252 JB788252:JG788252 SX788252:TC788252 ACT788252:ACY788252 AMP788252:AMU788252 AWL788252:AWQ788252 BGH788252:BGM788252 BQD788252:BQI788252 BZZ788252:CAE788252 CJV788252:CKA788252 CTR788252:CTW788252 DDN788252:DDS788252 DNJ788252:DNO788252 DXF788252:DXK788252 EHB788252:EHG788252 EQX788252:ERC788252 FAT788252:FAY788252 FKP788252:FKU788252 FUL788252:FUQ788252 GEH788252:GEM788252 GOD788252:GOI788252 GXZ788252:GYE788252 HHV788252:HIA788252 HRR788252:HRW788252 IBN788252:IBS788252 ILJ788252:ILO788252 IVF788252:IVK788252 JFB788252:JFG788252 JOX788252:JPC788252 JYT788252:JYY788252 KIP788252:KIU788252 KSL788252:KSQ788252 LCH788252:LCM788252 LMD788252:LMI788252 LVZ788252:LWE788252 MFV788252:MGA788252 MPR788252:MPW788252 MZN788252:MZS788252 NJJ788252:NJO788252 NTF788252:NTK788252 ODB788252:ODG788252 OMX788252:ONC788252 OWT788252:OWY788252 PGP788252:PGU788252 PQL788252:PQQ788252 QAH788252:QAM788252 QKD788252:QKI788252 QTZ788252:QUE788252 RDV788252:REA788252 RNR788252:RNW788252 RXN788252:RXS788252 SHJ788252:SHO788252 SRF788252:SRK788252 TBB788252:TBG788252 TKX788252:TLC788252 TUT788252:TUY788252 UEP788252:UEU788252 UOL788252:UOQ788252 UYH788252:UYM788252 VID788252:VII788252 VRZ788252:VSE788252 WBV788252:WCA788252 WLR788252:WLW788252 WVN788252:WVS788252 F853788:K853788 JB853788:JG853788 SX853788:TC853788 ACT853788:ACY853788 AMP853788:AMU853788 AWL853788:AWQ853788 BGH853788:BGM853788 BQD853788:BQI853788 BZZ853788:CAE853788 CJV853788:CKA853788 CTR853788:CTW853788 DDN853788:DDS853788 DNJ853788:DNO853788 DXF853788:DXK853788 EHB853788:EHG853788 EQX853788:ERC853788 FAT853788:FAY853788 FKP853788:FKU853788 FUL853788:FUQ853788 GEH853788:GEM853788 GOD853788:GOI853788 GXZ853788:GYE853788 HHV853788:HIA853788 HRR853788:HRW853788 IBN853788:IBS853788 ILJ853788:ILO853788 IVF853788:IVK853788 JFB853788:JFG853788 JOX853788:JPC853788 JYT853788:JYY853788 KIP853788:KIU853788 KSL853788:KSQ853788 LCH853788:LCM853788 LMD853788:LMI853788 LVZ853788:LWE853788 MFV853788:MGA853788 MPR853788:MPW853788 MZN853788:MZS853788 NJJ853788:NJO853788 NTF853788:NTK853788 ODB853788:ODG853788 OMX853788:ONC853788 OWT853788:OWY853788 PGP853788:PGU853788 PQL853788:PQQ853788 QAH853788:QAM853788 QKD853788:QKI853788 QTZ853788:QUE853788 RDV853788:REA853788 RNR853788:RNW853788 RXN853788:RXS853788 SHJ853788:SHO853788 SRF853788:SRK853788 TBB853788:TBG853788 TKX853788:TLC853788 TUT853788:TUY853788 UEP853788:UEU853788 UOL853788:UOQ853788 UYH853788:UYM853788 VID853788:VII853788 VRZ853788:VSE853788 WBV853788:WCA853788 WLR853788:WLW853788 WVN853788:WVS853788 F919324:K919324 JB919324:JG919324 SX919324:TC919324 ACT919324:ACY919324 AMP919324:AMU919324 AWL919324:AWQ919324 BGH919324:BGM919324 BQD919324:BQI919324 BZZ919324:CAE919324 CJV919324:CKA919324 CTR919324:CTW919324 DDN919324:DDS919324 DNJ919324:DNO919324 DXF919324:DXK919324 EHB919324:EHG919324 EQX919324:ERC919324 FAT919324:FAY919324 FKP919324:FKU919324 FUL919324:FUQ919324 GEH919324:GEM919324 GOD919324:GOI919324 GXZ919324:GYE919324 HHV919324:HIA919324 HRR919324:HRW919324 IBN919324:IBS919324 ILJ919324:ILO919324 IVF919324:IVK919324 JFB919324:JFG919324 JOX919324:JPC919324 JYT919324:JYY919324 KIP919324:KIU919324 KSL919324:KSQ919324 LCH919324:LCM919324 LMD919324:LMI919324 LVZ919324:LWE919324 MFV919324:MGA919324 MPR919324:MPW919324 MZN919324:MZS919324 NJJ919324:NJO919324 NTF919324:NTK919324 ODB919324:ODG919324 OMX919324:ONC919324 OWT919324:OWY919324 PGP919324:PGU919324 PQL919324:PQQ919324 QAH919324:QAM919324 QKD919324:QKI919324 QTZ919324:QUE919324 RDV919324:REA919324 RNR919324:RNW919324 RXN919324:RXS919324 SHJ919324:SHO919324 SRF919324:SRK919324 TBB919324:TBG919324 TKX919324:TLC919324 TUT919324:TUY919324 UEP919324:UEU919324 UOL919324:UOQ919324 UYH919324:UYM919324 VID919324:VII919324 VRZ919324:VSE919324 WBV919324:WCA919324 WLR919324:WLW919324 WVN919324:WVS919324 F984860:K984860 JB984860:JG984860 SX984860:TC984860 ACT984860:ACY984860 AMP984860:AMU984860 AWL984860:AWQ984860 BGH984860:BGM984860 BQD984860:BQI984860 BZZ984860:CAE984860 CJV984860:CKA984860 CTR984860:CTW984860 DDN984860:DDS984860 DNJ984860:DNO984860 DXF984860:DXK984860 EHB984860:EHG984860 EQX984860:ERC984860 FAT984860:FAY984860 FKP984860:FKU984860 FUL984860:FUQ984860 GEH984860:GEM984860 GOD984860:GOI984860 GXZ984860:GYE984860 HHV984860:HIA984860 HRR984860:HRW984860 IBN984860:IBS984860 ILJ984860:ILO984860 IVF984860:IVK984860 JFB984860:JFG984860 JOX984860:JPC984860 JYT984860:JYY984860 KIP984860:KIU984860 KSL984860:KSQ984860 LCH984860:LCM984860 LMD984860:LMI984860 LVZ984860:LWE984860 MFV984860:MGA984860 MPR984860:MPW984860 MZN984860:MZS984860 NJJ984860:NJO984860 NTF984860:NTK984860 ODB984860:ODG984860 OMX984860:ONC984860 OWT984860:OWY984860 PGP984860:PGU984860 PQL984860:PQQ984860 QAH984860:QAM984860 QKD984860:QKI984860 QTZ984860:QUE984860 RDV984860:REA984860 RNR984860:RNW984860 RXN984860:RXS984860 SHJ984860:SHO984860 SRF984860:SRK984860 TBB984860:TBG984860 TKX984860:TLC984860 TUT984860:TUY984860 UEP984860:UEU984860 UOL984860:UOQ984860 UYH984860:UYM984860 VID984860:VII984860 VRZ984860:VSE984860 WBV984860:WCA984860 WLR984860:WLW984860 WVN984860:WVS984860" xr:uid="{00000000-0002-0000-0A00-000021000000}">
      <formula1>AA1816:AA1818</formula1>
    </dataValidation>
    <dataValidation type="list" allowBlank="1" showInputMessage="1" showErrorMessage="1" sqref="I1685:J1685 JE1685:JF1685 TA1685:TB1685 ACW1685:ACX1685 AMS1685:AMT1685 AWO1685:AWP1685 BGK1685:BGL1685 BQG1685:BQH1685 CAC1685:CAD1685 CJY1685:CJZ1685 CTU1685:CTV1685 DDQ1685:DDR1685 DNM1685:DNN1685 DXI1685:DXJ1685 EHE1685:EHF1685 ERA1685:ERB1685 FAW1685:FAX1685 FKS1685:FKT1685 FUO1685:FUP1685 GEK1685:GEL1685 GOG1685:GOH1685 GYC1685:GYD1685 HHY1685:HHZ1685 HRU1685:HRV1685 IBQ1685:IBR1685 ILM1685:ILN1685 IVI1685:IVJ1685 JFE1685:JFF1685 JPA1685:JPB1685 JYW1685:JYX1685 KIS1685:KIT1685 KSO1685:KSP1685 LCK1685:LCL1685 LMG1685:LMH1685 LWC1685:LWD1685 MFY1685:MFZ1685 MPU1685:MPV1685 MZQ1685:MZR1685 NJM1685:NJN1685 NTI1685:NTJ1685 ODE1685:ODF1685 ONA1685:ONB1685 OWW1685:OWX1685 PGS1685:PGT1685 PQO1685:PQP1685 QAK1685:QAL1685 QKG1685:QKH1685 QUC1685:QUD1685 RDY1685:RDZ1685 RNU1685:RNV1685 RXQ1685:RXR1685 SHM1685:SHN1685 SRI1685:SRJ1685 TBE1685:TBF1685 TLA1685:TLB1685 TUW1685:TUX1685 UES1685:UET1685 UOO1685:UOP1685 UYK1685:UYL1685 VIG1685:VIH1685 VSC1685:VSD1685 WBY1685:WBZ1685 WLU1685:WLV1685 WVQ1685:WVR1685 I67221:J67221 JE67221:JF67221 TA67221:TB67221 ACW67221:ACX67221 AMS67221:AMT67221 AWO67221:AWP67221 BGK67221:BGL67221 BQG67221:BQH67221 CAC67221:CAD67221 CJY67221:CJZ67221 CTU67221:CTV67221 DDQ67221:DDR67221 DNM67221:DNN67221 DXI67221:DXJ67221 EHE67221:EHF67221 ERA67221:ERB67221 FAW67221:FAX67221 FKS67221:FKT67221 FUO67221:FUP67221 GEK67221:GEL67221 GOG67221:GOH67221 GYC67221:GYD67221 HHY67221:HHZ67221 HRU67221:HRV67221 IBQ67221:IBR67221 ILM67221:ILN67221 IVI67221:IVJ67221 JFE67221:JFF67221 JPA67221:JPB67221 JYW67221:JYX67221 KIS67221:KIT67221 KSO67221:KSP67221 LCK67221:LCL67221 LMG67221:LMH67221 LWC67221:LWD67221 MFY67221:MFZ67221 MPU67221:MPV67221 MZQ67221:MZR67221 NJM67221:NJN67221 NTI67221:NTJ67221 ODE67221:ODF67221 ONA67221:ONB67221 OWW67221:OWX67221 PGS67221:PGT67221 PQO67221:PQP67221 QAK67221:QAL67221 QKG67221:QKH67221 QUC67221:QUD67221 RDY67221:RDZ67221 RNU67221:RNV67221 RXQ67221:RXR67221 SHM67221:SHN67221 SRI67221:SRJ67221 TBE67221:TBF67221 TLA67221:TLB67221 TUW67221:TUX67221 UES67221:UET67221 UOO67221:UOP67221 UYK67221:UYL67221 VIG67221:VIH67221 VSC67221:VSD67221 WBY67221:WBZ67221 WLU67221:WLV67221 WVQ67221:WVR67221 I132757:J132757 JE132757:JF132757 TA132757:TB132757 ACW132757:ACX132757 AMS132757:AMT132757 AWO132757:AWP132757 BGK132757:BGL132757 BQG132757:BQH132757 CAC132757:CAD132757 CJY132757:CJZ132757 CTU132757:CTV132757 DDQ132757:DDR132757 DNM132757:DNN132757 DXI132757:DXJ132757 EHE132757:EHF132757 ERA132757:ERB132757 FAW132757:FAX132757 FKS132757:FKT132757 FUO132757:FUP132757 GEK132757:GEL132757 GOG132757:GOH132757 GYC132757:GYD132757 HHY132757:HHZ132757 HRU132757:HRV132757 IBQ132757:IBR132757 ILM132757:ILN132757 IVI132757:IVJ132757 JFE132757:JFF132757 JPA132757:JPB132757 JYW132757:JYX132757 KIS132757:KIT132757 KSO132757:KSP132757 LCK132757:LCL132757 LMG132757:LMH132757 LWC132757:LWD132757 MFY132757:MFZ132757 MPU132757:MPV132757 MZQ132757:MZR132757 NJM132757:NJN132757 NTI132757:NTJ132757 ODE132757:ODF132757 ONA132757:ONB132757 OWW132757:OWX132757 PGS132757:PGT132757 PQO132757:PQP132757 QAK132757:QAL132757 QKG132757:QKH132757 QUC132757:QUD132757 RDY132757:RDZ132757 RNU132757:RNV132757 RXQ132757:RXR132757 SHM132757:SHN132757 SRI132757:SRJ132757 TBE132757:TBF132757 TLA132757:TLB132757 TUW132757:TUX132757 UES132757:UET132757 UOO132757:UOP132757 UYK132757:UYL132757 VIG132757:VIH132757 VSC132757:VSD132757 WBY132757:WBZ132757 WLU132757:WLV132757 WVQ132757:WVR132757 I198293:J198293 JE198293:JF198293 TA198293:TB198293 ACW198293:ACX198293 AMS198293:AMT198293 AWO198293:AWP198293 BGK198293:BGL198293 BQG198293:BQH198293 CAC198293:CAD198293 CJY198293:CJZ198293 CTU198293:CTV198293 DDQ198293:DDR198293 DNM198293:DNN198293 DXI198293:DXJ198293 EHE198293:EHF198293 ERA198293:ERB198293 FAW198293:FAX198293 FKS198293:FKT198293 FUO198293:FUP198293 GEK198293:GEL198293 GOG198293:GOH198293 GYC198293:GYD198293 HHY198293:HHZ198293 HRU198293:HRV198293 IBQ198293:IBR198293 ILM198293:ILN198293 IVI198293:IVJ198293 JFE198293:JFF198293 JPA198293:JPB198293 JYW198293:JYX198293 KIS198293:KIT198293 KSO198293:KSP198293 LCK198293:LCL198293 LMG198293:LMH198293 LWC198293:LWD198293 MFY198293:MFZ198293 MPU198293:MPV198293 MZQ198293:MZR198293 NJM198293:NJN198293 NTI198293:NTJ198293 ODE198293:ODF198293 ONA198293:ONB198293 OWW198293:OWX198293 PGS198293:PGT198293 PQO198293:PQP198293 QAK198293:QAL198293 QKG198293:QKH198293 QUC198293:QUD198293 RDY198293:RDZ198293 RNU198293:RNV198293 RXQ198293:RXR198293 SHM198293:SHN198293 SRI198293:SRJ198293 TBE198293:TBF198293 TLA198293:TLB198293 TUW198293:TUX198293 UES198293:UET198293 UOO198293:UOP198293 UYK198293:UYL198293 VIG198293:VIH198293 VSC198293:VSD198293 WBY198293:WBZ198293 WLU198293:WLV198293 WVQ198293:WVR198293 I263829:J263829 JE263829:JF263829 TA263829:TB263829 ACW263829:ACX263829 AMS263829:AMT263829 AWO263829:AWP263829 BGK263829:BGL263829 BQG263829:BQH263829 CAC263829:CAD263829 CJY263829:CJZ263829 CTU263829:CTV263829 DDQ263829:DDR263829 DNM263829:DNN263829 DXI263829:DXJ263829 EHE263829:EHF263829 ERA263829:ERB263829 FAW263829:FAX263829 FKS263829:FKT263829 FUO263829:FUP263829 GEK263829:GEL263829 GOG263829:GOH263829 GYC263829:GYD263829 HHY263829:HHZ263829 HRU263829:HRV263829 IBQ263829:IBR263829 ILM263829:ILN263829 IVI263829:IVJ263829 JFE263829:JFF263829 JPA263829:JPB263829 JYW263829:JYX263829 KIS263829:KIT263829 KSO263829:KSP263829 LCK263829:LCL263829 LMG263829:LMH263829 LWC263829:LWD263829 MFY263829:MFZ263829 MPU263829:MPV263829 MZQ263829:MZR263829 NJM263829:NJN263829 NTI263829:NTJ263829 ODE263829:ODF263829 ONA263829:ONB263829 OWW263829:OWX263829 PGS263829:PGT263829 PQO263829:PQP263829 QAK263829:QAL263829 QKG263829:QKH263829 QUC263829:QUD263829 RDY263829:RDZ263829 RNU263829:RNV263829 RXQ263829:RXR263829 SHM263829:SHN263829 SRI263829:SRJ263829 TBE263829:TBF263829 TLA263829:TLB263829 TUW263829:TUX263829 UES263829:UET263829 UOO263829:UOP263829 UYK263829:UYL263829 VIG263829:VIH263829 VSC263829:VSD263829 WBY263829:WBZ263829 WLU263829:WLV263829 WVQ263829:WVR263829 I329365:J329365 JE329365:JF329365 TA329365:TB329365 ACW329365:ACX329365 AMS329365:AMT329365 AWO329365:AWP329365 BGK329365:BGL329365 BQG329365:BQH329365 CAC329365:CAD329365 CJY329365:CJZ329365 CTU329365:CTV329365 DDQ329365:DDR329365 DNM329365:DNN329365 DXI329365:DXJ329365 EHE329365:EHF329365 ERA329365:ERB329365 FAW329365:FAX329365 FKS329365:FKT329365 FUO329365:FUP329365 GEK329365:GEL329365 GOG329365:GOH329365 GYC329365:GYD329365 HHY329365:HHZ329365 HRU329365:HRV329365 IBQ329365:IBR329365 ILM329365:ILN329365 IVI329365:IVJ329365 JFE329365:JFF329365 JPA329365:JPB329365 JYW329365:JYX329365 KIS329365:KIT329365 KSO329365:KSP329365 LCK329365:LCL329365 LMG329365:LMH329365 LWC329365:LWD329365 MFY329365:MFZ329365 MPU329365:MPV329365 MZQ329365:MZR329365 NJM329365:NJN329365 NTI329365:NTJ329365 ODE329365:ODF329365 ONA329365:ONB329365 OWW329365:OWX329365 PGS329365:PGT329365 PQO329365:PQP329365 QAK329365:QAL329365 QKG329365:QKH329365 QUC329365:QUD329365 RDY329365:RDZ329365 RNU329365:RNV329365 RXQ329365:RXR329365 SHM329365:SHN329365 SRI329365:SRJ329365 TBE329365:TBF329365 TLA329365:TLB329365 TUW329365:TUX329365 UES329365:UET329365 UOO329365:UOP329365 UYK329365:UYL329365 VIG329365:VIH329365 VSC329365:VSD329365 WBY329365:WBZ329365 WLU329365:WLV329365 WVQ329365:WVR329365 I394901:J394901 JE394901:JF394901 TA394901:TB394901 ACW394901:ACX394901 AMS394901:AMT394901 AWO394901:AWP394901 BGK394901:BGL394901 BQG394901:BQH394901 CAC394901:CAD394901 CJY394901:CJZ394901 CTU394901:CTV394901 DDQ394901:DDR394901 DNM394901:DNN394901 DXI394901:DXJ394901 EHE394901:EHF394901 ERA394901:ERB394901 FAW394901:FAX394901 FKS394901:FKT394901 FUO394901:FUP394901 GEK394901:GEL394901 GOG394901:GOH394901 GYC394901:GYD394901 HHY394901:HHZ394901 HRU394901:HRV394901 IBQ394901:IBR394901 ILM394901:ILN394901 IVI394901:IVJ394901 JFE394901:JFF394901 JPA394901:JPB394901 JYW394901:JYX394901 KIS394901:KIT394901 KSO394901:KSP394901 LCK394901:LCL394901 LMG394901:LMH394901 LWC394901:LWD394901 MFY394901:MFZ394901 MPU394901:MPV394901 MZQ394901:MZR394901 NJM394901:NJN394901 NTI394901:NTJ394901 ODE394901:ODF394901 ONA394901:ONB394901 OWW394901:OWX394901 PGS394901:PGT394901 PQO394901:PQP394901 QAK394901:QAL394901 QKG394901:QKH394901 QUC394901:QUD394901 RDY394901:RDZ394901 RNU394901:RNV394901 RXQ394901:RXR394901 SHM394901:SHN394901 SRI394901:SRJ394901 TBE394901:TBF394901 TLA394901:TLB394901 TUW394901:TUX394901 UES394901:UET394901 UOO394901:UOP394901 UYK394901:UYL394901 VIG394901:VIH394901 VSC394901:VSD394901 WBY394901:WBZ394901 WLU394901:WLV394901 WVQ394901:WVR394901 I460437:J460437 JE460437:JF460437 TA460437:TB460437 ACW460437:ACX460437 AMS460437:AMT460437 AWO460437:AWP460437 BGK460437:BGL460437 BQG460437:BQH460437 CAC460437:CAD460437 CJY460437:CJZ460437 CTU460437:CTV460437 DDQ460437:DDR460437 DNM460437:DNN460437 DXI460437:DXJ460437 EHE460437:EHF460437 ERA460437:ERB460437 FAW460437:FAX460437 FKS460437:FKT460437 FUO460437:FUP460437 GEK460437:GEL460437 GOG460437:GOH460437 GYC460437:GYD460437 HHY460437:HHZ460437 HRU460437:HRV460437 IBQ460437:IBR460437 ILM460437:ILN460437 IVI460437:IVJ460437 JFE460437:JFF460437 JPA460437:JPB460437 JYW460437:JYX460437 KIS460437:KIT460437 KSO460437:KSP460437 LCK460437:LCL460437 LMG460437:LMH460437 LWC460437:LWD460437 MFY460437:MFZ460437 MPU460437:MPV460437 MZQ460437:MZR460437 NJM460437:NJN460437 NTI460437:NTJ460437 ODE460437:ODF460437 ONA460437:ONB460437 OWW460437:OWX460437 PGS460437:PGT460437 PQO460437:PQP460437 QAK460437:QAL460437 QKG460437:QKH460437 QUC460437:QUD460437 RDY460437:RDZ460437 RNU460437:RNV460437 RXQ460437:RXR460437 SHM460437:SHN460437 SRI460437:SRJ460437 TBE460437:TBF460437 TLA460437:TLB460437 TUW460437:TUX460437 UES460437:UET460437 UOO460437:UOP460437 UYK460437:UYL460437 VIG460437:VIH460437 VSC460437:VSD460437 WBY460437:WBZ460437 WLU460437:WLV460437 WVQ460437:WVR460437 I525973:J525973 JE525973:JF525973 TA525973:TB525973 ACW525973:ACX525973 AMS525973:AMT525973 AWO525973:AWP525973 BGK525973:BGL525973 BQG525973:BQH525973 CAC525973:CAD525973 CJY525973:CJZ525973 CTU525973:CTV525973 DDQ525973:DDR525973 DNM525973:DNN525973 DXI525973:DXJ525973 EHE525973:EHF525973 ERA525973:ERB525973 FAW525973:FAX525973 FKS525973:FKT525973 FUO525973:FUP525973 GEK525973:GEL525973 GOG525973:GOH525973 GYC525973:GYD525973 HHY525973:HHZ525973 HRU525973:HRV525973 IBQ525973:IBR525973 ILM525973:ILN525973 IVI525973:IVJ525973 JFE525973:JFF525973 JPA525973:JPB525973 JYW525973:JYX525973 KIS525973:KIT525973 KSO525973:KSP525973 LCK525973:LCL525973 LMG525973:LMH525973 LWC525973:LWD525973 MFY525973:MFZ525973 MPU525973:MPV525973 MZQ525973:MZR525973 NJM525973:NJN525973 NTI525973:NTJ525973 ODE525973:ODF525973 ONA525973:ONB525973 OWW525973:OWX525973 PGS525973:PGT525973 PQO525973:PQP525973 QAK525973:QAL525973 QKG525973:QKH525973 QUC525973:QUD525973 RDY525973:RDZ525973 RNU525973:RNV525973 RXQ525973:RXR525973 SHM525973:SHN525973 SRI525973:SRJ525973 TBE525973:TBF525973 TLA525973:TLB525973 TUW525973:TUX525973 UES525973:UET525973 UOO525973:UOP525973 UYK525973:UYL525973 VIG525973:VIH525973 VSC525973:VSD525973 WBY525973:WBZ525973 WLU525973:WLV525973 WVQ525973:WVR525973 I591509:J591509 JE591509:JF591509 TA591509:TB591509 ACW591509:ACX591509 AMS591509:AMT591509 AWO591509:AWP591509 BGK591509:BGL591509 BQG591509:BQH591509 CAC591509:CAD591509 CJY591509:CJZ591509 CTU591509:CTV591509 DDQ591509:DDR591509 DNM591509:DNN591509 DXI591509:DXJ591509 EHE591509:EHF591509 ERA591509:ERB591509 FAW591509:FAX591509 FKS591509:FKT591509 FUO591509:FUP591509 GEK591509:GEL591509 GOG591509:GOH591509 GYC591509:GYD591509 HHY591509:HHZ591509 HRU591509:HRV591509 IBQ591509:IBR591509 ILM591509:ILN591509 IVI591509:IVJ591509 JFE591509:JFF591509 JPA591509:JPB591509 JYW591509:JYX591509 KIS591509:KIT591509 KSO591509:KSP591509 LCK591509:LCL591509 LMG591509:LMH591509 LWC591509:LWD591509 MFY591509:MFZ591509 MPU591509:MPV591509 MZQ591509:MZR591509 NJM591509:NJN591509 NTI591509:NTJ591509 ODE591509:ODF591509 ONA591509:ONB591509 OWW591509:OWX591509 PGS591509:PGT591509 PQO591509:PQP591509 QAK591509:QAL591509 QKG591509:QKH591509 QUC591509:QUD591509 RDY591509:RDZ591509 RNU591509:RNV591509 RXQ591509:RXR591509 SHM591509:SHN591509 SRI591509:SRJ591509 TBE591509:TBF591509 TLA591509:TLB591509 TUW591509:TUX591509 UES591509:UET591509 UOO591509:UOP591509 UYK591509:UYL591509 VIG591509:VIH591509 VSC591509:VSD591509 WBY591509:WBZ591509 WLU591509:WLV591509 WVQ591509:WVR591509 I657045:J657045 JE657045:JF657045 TA657045:TB657045 ACW657045:ACX657045 AMS657045:AMT657045 AWO657045:AWP657045 BGK657045:BGL657045 BQG657045:BQH657045 CAC657045:CAD657045 CJY657045:CJZ657045 CTU657045:CTV657045 DDQ657045:DDR657045 DNM657045:DNN657045 DXI657045:DXJ657045 EHE657045:EHF657045 ERA657045:ERB657045 FAW657045:FAX657045 FKS657045:FKT657045 FUO657045:FUP657045 GEK657045:GEL657045 GOG657045:GOH657045 GYC657045:GYD657045 HHY657045:HHZ657045 HRU657045:HRV657045 IBQ657045:IBR657045 ILM657045:ILN657045 IVI657045:IVJ657045 JFE657045:JFF657045 JPA657045:JPB657045 JYW657045:JYX657045 KIS657045:KIT657045 KSO657045:KSP657045 LCK657045:LCL657045 LMG657045:LMH657045 LWC657045:LWD657045 MFY657045:MFZ657045 MPU657045:MPV657045 MZQ657045:MZR657045 NJM657045:NJN657045 NTI657045:NTJ657045 ODE657045:ODF657045 ONA657045:ONB657045 OWW657045:OWX657045 PGS657045:PGT657045 PQO657045:PQP657045 QAK657045:QAL657045 QKG657045:QKH657045 QUC657045:QUD657045 RDY657045:RDZ657045 RNU657045:RNV657045 RXQ657045:RXR657045 SHM657045:SHN657045 SRI657045:SRJ657045 TBE657045:TBF657045 TLA657045:TLB657045 TUW657045:TUX657045 UES657045:UET657045 UOO657045:UOP657045 UYK657045:UYL657045 VIG657045:VIH657045 VSC657045:VSD657045 WBY657045:WBZ657045 WLU657045:WLV657045 WVQ657045:WVR657045 I722581:J722581 JE722581:JF722581 TA722581:TB722581 ACW722581:ACX722581 AMS722581:AMT722581 AWO722581:AWP722581 BGK722581:BGL722581 BQG722581:BQH722581 CAC722581:CAD722581 CJY722581:CJZ722581 CTU722581:CTV722581 DDQ722581:DDR722581 DNM722581:DNN722581 DXI722581:DXJ722581 EHE722581:EHF722581 ERA722581:ERB722581 FAW722581:FAX722581 FKS722581:FKT722581 FUO722581:FUP722581 GEK722581:GEL722581 GOG722581:GOH722581 GYC722581:GYD722581 HHY722581:HHZ722581 HRU722581:HRV722581 IBQ722581:IBR722581 ILM722581:ILN722581 IVI722581:IVJ722581 JFE722581:JFF722581 JPA722581:JPB722581 JYW722581:JYX722581 KIS722581:KIT722581 KSO722581:KSP722581 LCK722581:LCL722581 LMG722581:LMH722581 LWC722581:LWD722581 MFY722581:MFZ722581 MPU722581:MPV722581 MZQ722581:MZR722581 NJM722581:NJN722581 NTI722581:NTJ722581 ODE722581:ODF722581 ONA722581:ONB722581 OWW722581:OWX722581 PGS722581:PGT722581 PQO722581:PQP722581 QAK722581:QAL722581 QKG722581:QKH722581 QUC722581:QUD722581 RDY722581:RDZ722581 RNU722581:RNV722581 RXQ722581:RXR722581 SHM722581:SHN722581 SRI722581:SRJ722581 TBE722581:TBF722581 TLA722581:TLB722581 TUW722581:TUX722581 UES722581:UET722581 UOO722581:UOP722581 UYK722581:UYL722581 VIG722581:VIH722581 VSC722581:VSD722581 WBY722581:WBZ722581 WLU722581:WLV722581 WVQ722581:WVR722581 I788117:J788117 JE788117:JF788117 TA788117:TB788117 ACW788117:ACX788117 AMS788117:AMT788117 AWO788117:AWP788117 BGK788117:BGL788117 BQG788117:BQH788117 CAC788117:CAD788117 CJY788117:CJZ788117 CTU788117:CTV788117 DDQ788117:DDR788117 DNM788117:DNN788117 DXI788117:DXJ788117 EHE788117:EHF788117 ERA788117:ERB788117 FAW788117:FAX788117 FKS788117:FKT788117 FUO788117:FUP788117 GEK788117:GEL788117 GOG788117:GOH788117 GYC788117:GYD788117 HHY788117:HHZ788117 HRU788117:HRV788117 IBQ788117:IBR788117 ILM788117:ILN788117 IVI788117:IVJ788117 JFE788117:JFF788117 JPA788117:JPB788117 JYW788117:JYX788117 KIS788117:KIT788117 KSO788117:KSP788117 LCK788117:LCL788117 LMG788117:LMH788117 LWC788117:LWD788117 MFY788117:MFZ788117 MPU788117:MPV788117 MZQ788117:MZR788117 NJM788117:NJN788117 NTI788117:NTJ788117 ODE788117:ODF788117 ONA788117:ONB788117 OWW788117:OWX788117 PGS788117:PGT788117 PQO788117:PQP788117 QAK788117:QAL788117 QKG788117:QKH788117 QUC788117:QUD788117 RDY788117:RDZ788117 RNU788117:RNV788117 RXQ788117:RXR788117 SHM788117:SHN788117 SRI788117:SRJ788117 TBE788117:TBF788117 TLA788117:TLB788117 TUW788117:TUX788117 UES788117:UET788117 UOO788117:UOP788117 UYK788117:UYL788117 VIG788117:VIH788117 VSC788117:VSD788117 WBY788117:WBZ788117 WLU788117:WLV788117 WVQ788117:WVR788117 I853653:J853653 JE853653:JF853653 TA853653:TB853653 ACW853653:ACX853653 AMS853653:AMT853653 AWO853653:AWP853653 BGK853653:BGL853653 BQG853653:BQH853653 CAC853653:CAD853653 CJY853653:CJZ853653 CTU853653:CTV853653 DDQ853653:DDR853653 DNM853653:DNN853653 DXI853653:DXJ853653 EHE853653:EHF853653 ERA853653:ERB853653 FAW853653:FAX853653 FKS853653:FKT853653 FUO853653:FUP853653 GEK853653:GEL853653 GOG853653:GOH853653 GYC853653:GYD853653 HHY853653:HHZ853653 HRU853653:HRV853653 IBQ853653:IBR853653 ILM853653:ILN853653 IVI853653:IVJ853653 JFE853653:JFF853653 JPA853653:JPB853653 JYW853653:JYX853653 KIS853653:KIT853653 KSO853653:KSP853653 LCK853653:LCL853653 LMG853653:LMH853653 LWC853653:LWD853653 MFY853653:MFZ853653 MPU853653:MPV853653 MZQ853653:MZR853653 NJM853653:NJN853653 NTI853653:NTJ853653 ODE853653:ODF853653 ONA853653:ONB853653 OWW853653:OWX853653 PGS853653:PGT853653 PQO853653:PQP853653 QAK853653:QAL853653 QKG853653:QKH853653 QUC853653:QUD853653 RDY853653:RDZ853653 RNU853653:RNV853653 RXQ853653:RXR853653 SHM853653:SHN853653 SRI853653:SRJ853653 TBE853653:TBF853653 TLA853653:TLB853653 TUW853653:TUX853653 UES853653:UET853653 UOO853653:UOP853653 UYK853653:UYL853653 VIG853653:VIH853653 VSC853653:VSD853653 WBY853653:WBZ853653 WLU853653:WLV853653 WVQ853653:WVR853653 I919189:J919189 JE919189:JF919189 TA919189:TB919189 ACW919189:ACX919189 AMS919189:AMT919189 AWO919189:AWP919189 BGK919189:BGL919189 BQG919189:BQH919189 CAC919189:CAD919189 CJY919189:CJZ919189 CTU919189:CTV919189 DDQ919189:DDR919189 DNM919189:DNN919189 DXI919189:DXJ919189 EHE919189:EHF919189 ERA919189:ERB919189 FAW919189:FAX919189 FKS919189:FKT919189 FUO919189:FUP919189 GEK919189:GEL919189 GOG919189:GOH919189 GYC919189:GYD919189 HHY919189:HHZ919189 HRU919189:HRV919189 IBQ919189:IBR919189 ILM919189:ILN919189 IVI919189:IVJ919189 JFE919189:JFF919189 JPA919189:JPB919189 JYW919189:JYX919189 KIS919189:KIT919189 KSO919189:KSP919189 LCK919189:LCL919189 LMG919189:LMH919189 LWC919189:LWD919189 MFY919189:MFZ919189 MPU919189:MPV919189 MZQ919189:MZR919189 NJM919189:NJN919189 NTI919189:NTJ919189 ODE919189:ODF919189 ONA919189:ONB919189 OWW919189:OWX919189 PGS919189:PGT919189 PQO919189:PQP919189 QAK919189:QAL919189 QKG919189:QKH919189 QUC919189:QUD919189 RDY919189:RDZ919189 RNU919189:RNV919189 RXQ919189:RXR919189 SHM919189:SHN919189 SRI919189:SRJ919189 TBE919189:TBF919189 TLA919189:TLB919189 TUW919189:TUX919189 UES919189:UET919189 UOO919189:UOP919189 UYK919189:UYL919189 VIG919189:VIH919189 VSC919189:VSD919189 WBY919189:WBZ919189 WLU919189:WLV919189 WVQ919189:WVR919189 I984725:J984725 JE984725:JF984725 TA984725:TB984725 ACW984725:ACX984725 AMS984725:AMT984725 AWO984725:AWP984725 BGK984725:BGL984725 BQG984725:BQH984725 CAC984725:CAD984725 CJY984725:CJZ984725 CTU984725:CTV984725 DDQ984725:DDR984725 DNM984725:DNN984725 DXI984725:DXJ984725 EHE984725:EHF984725 ERA984725:ERB984725 FAW984725:FAX984725 FKS984725:FKT984725 FUO984725:FUP984725 GEK984725:GEL984725 GOG984725:GOH984725 GYC984725:GYD984725 HHY984725:HHZ984725 HRU984725:HRV984725 IBQ984725:IBR984725 ILM984725:ILN984725 IVI984725:IVJ984725 JFE984725:JFF984725 JPA984725:JPB984725 JYW984725:JYX984725 KIS984725:KIT984725 KSO984725:KSP984725 LCK984725:LCL984725 LMG984725:LMH984725 LWC984725:LWD984725 MFY984725:MFZ984725 MPU984725:MPV984725 MZQ984725:MZR984725 NJM984725:NJN984725 NTI984725:NTJ984725 ODE984725:ODF984725 ONA984725:ONB984725 OWW984725:OWX984725 PGS984725:PGT984725 PQO984725:PQP984725 QAK984725:QAL984725 QKG984725:QKH984725 QUC984725:QUD984725 RDY984725:RDZ984725 RNU984725:RNV984725 RXQ984725:RXR984725 SHM984725:SHN984725 SRI984725:SRJ984725 TBE984725:TBF984725 TLA984725:TLB984725 TUW984725:TUX984725 UES984725:UET984725 UOO984725:UOP984725 UYK984725:UYL984725 VIG984725:VIH984725 VSC984725:VSD984725 WBY984725:WBZ984725 WLU984725:WLV984725 WVQ984725:WVR984725" xr:uid="{00000000-0002-0000-0A00-000022000000}">
      <formula1>AD1678:AF1678</formula1>
    </dataValidation>
    <dataValidation type="list" allowBlank="1" showInputMessage="1" showErrorMessage="1" sqref="I1687:J1687 JE1687:JF1687 TA1687:TB1687 ACW1687:ACX1687 AMS1687:AMT1687 AWO1687:AWP1687 BGK1687:BGL1687 BQG1687:BQH1687 CAC1687:CAD1687 CJY1687:CJZ1687 CTU1687:CTV1687 DDQ1687:DDR1687 DNM1687:DNN1687 DXI1687:DXJ1687 EHE1687:EHF1687 ERA1687:ERB1687 FAW1687:FAX1687 FKS1687:FKT1687 FUO1687:FUP1687 GEK1687:GEL1687 GOG1687:GOH1687 GYC1687:GYD1687 HHY1687:HHZ1687 HRU1687:HRV1687 IBQ1687:IBR1687 ILM1687:ILN1687 IVI1687:IVJ1687 JFE1687:JFF1687 JPA1687:JPB1687 JYW1687:JYX1687 KIS1687:KIT1687 KSO1687:KSP1687 LCK1687:LCL1687 LMG1687:LMH1687 LWC1687:LWD1687 MFY1687:MFZ1687 MPU1687:MPV1687 MZQ1687:MZR1687 NJM1687:NJN1687 NTI1687:NTJ1687 ODE1687:ODF1687 ONA1687:ONB1687 OWW1687:OWX1687 PGS1687:PGT1687 PQO1687:PQP1687 QAK1687:QAL1687 QKG1687:QKH1687 QUC1687:QUD1687 RDY1687:RDZ1687 RNU1687:RNV1687 RXQ1687:RXR1687 SHM1687:SHN1687 SRI1687:SRJ1687 TBE1687:TBF1687 TLA1687:TLB1687 TUW1687:TUX1687 UES1687:UET1687 UOO1687:UOP1687 UYK1687:UYL1687 VIG1687:VIH1687 VSC1687:VSD1687 WBY1687:WBZ1687 WLU1687:WLV1687 WVQ1687:WVR1687 I67223:J67223 JE67223:JF67223 TA67223:TB67223 ACW67223:ACX67223 AMS67223:AMT67223 AWO67223:AWP67223 BGK67223:BGL67223 BQG67223:BQH67223 CAC67223:CAD67223 CJY67223:CJZ67223 CTU67223:CTV67223 DDQ67223:DDR67223 DNM67223:DNN67223 DXI67223:DXJ67223 EHE67223:EHF67223 ERA67223:ERB67223 FAW67223:FAX67223 FKS67223:FKT67223 FUO67223:FUP67223 GEK67223:GEL67223 GOG67223:GOH67223 GYC67223:GYD67223 HHY67223:HHZ67223 HRU67223:HRV67223 IBQ67223:IBR67223 ILM67223:ILN67223 IVI67223:IVJ67223 JFE67223:JFF67223 JPA67223:JPB67223 JYW67223:JYX67223 KIS67223:KIT67223 KSO67223:KSP67223 LCK67223:LCL67223 LMG67223:LMH67223 LWC67223:LWD67223 MFY67223:MFZ67223 MPU67223:MPV67223 MZQ67223:MZR67223 NJM67223:NJN67223 NTI67223:NTJ67223 ODE67223:ODF67223 ONA67223:ONB67223 OWW67223:OWX67223 PGS67223:PGT67223 PQO67223:PQP67223 QAK67223:QAL67223 QKG67223:QKH67223 QUC67223:QUD67223 RDY67223:RDZ67223 RNU67223:RNV67223 RXQ67223:RXR67223 SHM67223:SHN67223 SRI67223:SRJ67223 TBE67223:TBF67223 TLA67223:TLB67223 TUW67223:TUX67223 UES67223:UET67223 UOO67223:UOP67223 UYK67223:UYL67223 VIG67223:VIH67223 VSC67223:VSD67223 WBY67223:WBZ67223 WLU67223:WLV67223 WVQ67223:WVR67223 I132759:J132759 JE132759:JF132759 TA132759:TB132759 ACW132759:ACX132759 AMS132759:AMT132759 AWO132759:AWP132759 BGK132759:BGL132759 BQG132759:BQH132759 CAC132759:CAD132759 CJY132759:CJZ132759 CTU132759:CTV132759 DDQ132759:DDR132759 DNM132759:DNN132759 DXI132759:DXJ132759 EHE132759:EHF132759 ERA132759:ERB132759 FAW132759:FAX132759 FKS132759:FKT132759 FUO132759:FUP132759 GEK132759:GEL132759 GOG132759:GOH132759 GYC132759:GYD132759 HHY132759:HHZ132759 HRU132759:HRV132759 IBQ132759:IBR132759 ILM132759:ILN132759 IVI132759:IVJ132759 JFE132759:JFF132759 JPA132759:JPB132759 JYW132759:JYX132759 KIS132759:KIT132759 KSO132759:KSP132759 LCK132759:LCL132759 LMG132759:LMH132759 LWC132759:LWD132759 MFY132759:MFZ132759 MPU132759:MPV132759 MZQ132759:MZR132759 NJM132759:NJN132759 NTI132759:NTJ132759 ODE132759:ODF132759 ONA132759:ONB132759 OWW132759:OWX132759 PGS132759:PGT132759 PQO132759:PQP132759 QAK132759:QAL132759 QKG132759:QKH132759 QUC132759:QUD132759 RDY132759:RDZ132759 RNU132759:RNV132759 RXQ132759:RXR132759 SHM132759:SHN132759 SRI132759:SRJ132759 TBE132759:TBF132759 TLA132759:TLB132759 TUW132759:TUX132759 UES132759:UET132759 UOO132759:UOP132759 UYK132759:UYL132759 VIG132759:VIH132759 VSC132759:VSD132759 WBY132759:WBZ132759 WLU132759:WLV132759 WVQ132759:WVR132759 I198295:J198295 JE198295:JF198295 TA198295:TB198295 ACW198295:ACX198295 AMS198295:AMT198295 AWO198295:AWP198295 BGK198295:BGL198295 BQG198295:BQH198295 CAC198295:CAD198295 CJY198295:CJZ198295 CTU198295:CTV198295 DDQ198295:DDR198295 DNM198295:DNN198295 DXI198295:DXJ198295 EHE198295:EHF198295 ERA198295:ERB198295 FAW198295:FAX198295 FKS198295:FKT198295 FUO198295:FUP198295 GEK198295:GEL198295 GOG198295:GOH198295 GYC198295:GYD198295 HHY198295:HHZ198295 HRU198295:HRV198295 IBQ198295:IBR198295 ILM198295:ILN198295 IVI198295:IVJ198295 JFE198295:JFF198295 JPA198295:JPB198295 JYW198295:JYX198295 KIS198295:KIT198295 KSO198295:KSP198295 LCK198295:LCL198295 LMG198295:LMH198295 LWC198295:LWD198295 MFY198295:MFZ198295 MPU198295:MPV198295 MZQ198295:MZR198295 NJM198295:NJN198295 NTI198295:NTJ198295 ODE198295:ODF198295 ONA198295:ONB198295 OWW198295:OWX198295 PGS198295:PGT198295 PQO198295:PQP198295 QAK198295:QAL198295 QKG198295:QKH198295 QUC198295:QUD198295 RDY198295:RDZ198295 RNU198295:RNV198295 RXQ198295:RXR198295 SHM198295:SHN198295 SRI198295:SRJ198295 TBE198295:TBF198295 TLA198295:TLB198295 TUW198295:TUX198295 UES198295:UET198295 UOO198295:UOP198295 UYK198295:UYL198295 VIG198295:VIH198295 VSC198295:VSD198295 WBY198295:WBZ198295 WLU198295:WLV198295 WVQ198295:WVR198295 I263831:J263831 JE263831:JF263831 TA263831:TB263831 ACW263831:ACX263831 AMS263831:AMT263831 AWO263831:AWP263831 BGK263831:BGL263831 BQG263831:BQH263831 CAC263831:CAD263831 CJY263831:CJZ263831 CTU263831:CTV263831 DDQ263831:DDR263831 DNM263831:DNN263831 DXI263831:DXJ263831 EHE263831:EHF263831 ERA263831:ERB263831 FAW263831:FAX263831 FKS263831:FKT263831 FUO263831:FUP263831 GEK263831:GEL263831 GOG263831:GOH263831 GYC263831:GYD263831 HHY263831:HHZ263831 HRU263831:HRV263831 IBQ263831:IBR263831 ILM263831:ILN263831 IVI263831:IVJ263831 JFE263831:JFF263831 JPA263831:JPB263831 JYW263831:JYX263831 KIS263831:KIT263831 KSO263831:KSP263831 LCK263831:LCL263831 LMG263831:LMH263831 LWC263831:LWD263831 MFY263831:MFZ263831 MPU263831:MPV263831 MZQ263831:MZR263831 NJM263831:NJN263831 NTI263831:NTJ263831 ODE263831:ODF263831 ONA263831:ONB263831 OWW263831:OWX263831 PGS263831:PGT263831 PQO263831:PQP263831 QAK263831:QAL263831 QKG263831:QKH263831 QUC263831:QUD263831 RDY263831:RDZ263831 RNU263831:RNV263831 RXQ263831:RXR263831 SHM263831:SHN263831 SRI263831:SRJ263831 TBE263831:TBF263831 TLA263831:TLB263831 TUW263831:TUX263831 UES263831:UET263831 UOO263831:UOP263831 UYK263831:UYL263831 VIG263831:VIH263831 VSC263831:VSD263831 WBY263831:WBZ263831 WLU263831:WLV263831 WVQ263831:WVR263831 I329367:J329367 JE329367:JF329367 TA329367:TB329367 ACW329367:ACX329367 AMS329367:AMT329367 AWO329367:AWP329367 BGK329367:BGL329367 BQG329367:BQH329367 CAC329367:CAD329367 CJY329367:CJZ329367 CTU329367:CTV329367 DDQ329367:DDR329367 DNM329367:DNN329367 DXI329367:DXJ329367 EHE329367:EHF329367 ERA329367:ERB329367 FAW329367:FAX329367 FKS329367:FKT329367 FUO329367:FUP329367 GEK329367:GEL329367 GOG329367:GOH329367 GYC329367:GYD329367 HHY329367:HHZ329367 HRU329367:HRV329367 IBQ329367:IBR329367 ILM329367:ILN329367 IVI329367:IVJ329367 JFE329367:JFF329367 JPA329367:JPB329367 JYW329367:JYX329367 KIS329367:KIT329367 KSO329367:KSP329367 LCK329367:LCL329367 LMG329367:LMH329367 LWC329367:LWD329367 MFY329367:MFZ329367 MPU329367:MPV329367 MZQ329367:MZR329367 NJM329367:NJN329367 NTI329367:NTJ329367 ODE329367:ODF329367 ONA329367:ONB329367 OWW329367:OWX329367 PGS329367:PGT329367 PQO329367:PQP329367 QAK329367:QAL329367 QKG329367:QKH329367 QUC329367:QUD329367 RDY329367:RDZ329367 RNU329367:RNV329367 RXQ329367:RXR329367 SHM329367:SHN329367 SRI329367:SRJ329367 TBE329367:TBF329367 TLA329367:TLB329367 TUW329367:TUX329367 UES329367:UET329367 UOO329367:UOP329367 UYK329367:UYL329367 VIG329367:VIH329367 VSC329367:VSD329367 WBY329367:WBZ329367 WLU329367:WLV329367 WVQ329367:WVR329367 I394903:J394903 JE394903:JF394903 TA394903:TB394903 ACW394903:ACX394903 AMS394903:AMT394903 AWO394903:AWP394903 BGK394903:BGL394903 BQG394903:BQH394903 CAC394903:CAD394903 CJY394903:CJZ394903 CTU394903:CTV394903 DDQ394903:DDR394903 DNM394903:DNN394903 DXI394903:DXJ394903 EHE394903:EHF394903 ERA394903:ERB394903 FAW394903:FAX394903 FKS394903:FKT394903 FUO394903:FUP394903 GEK394903:GEL394903 GOG394903:GOH394903 GYC394903:GYD394903 HHY394903:HHZ394903 HRU394903:HRV394903 IBQ394903:IBR394903 ILM394903:ILN394903 IVI394903:IVJ394903 JFE394903:JFF394903 JPA394903:JPB394903 JYW394903:JYX394903 KIS394903:KIT394903 KSO394903:KSP394903 LCK394903:LCL394903 LMG394903:LMH394903 LWC394903:LWD394903 MFY394903:MFZ394903 MPU394903:MPV394903 MZQ394903:MZR394903 NJM394903:NJN394903 NTI394903:NTJ394903 ODE394903:ODF394903 ONA394903:ONB394903 OWW394903:OWX394903 PGS394903:PGT394903 PQO394903:PQP394903 QAK394903:QAL394903 QKG394903:QKH394903 QUC394903:QUD394903 RDY394903:RDZ394903 RNU394903:RNV394903 RXQ394903:RXR394903 SHM394903:SHN394903 SRI394903:SRJ394903 TBE394903:TBF394903 TLA394903:TLB394903 TUW394903:TUX394903 UES394903:UET394903 UOO394903:UOP394903 UYK394903:UYL394903 VIG394903:VIH394903 VSC394903:VSD394903 WBY394903:WBZ394903 WLU394903:WLV394903 WVQ394903:WVR394903 I460439:J460439 JE460439:JF460439 TA460439:TB460439 ACW460439:ACX460439 AMS460439:AMT460439 AWO460439:AWP460439 BGK460439:BGL460439 BQG460439:BQH460439 CAC460439:CAD460439 CJY460439:CJZ460439 CTU460439:CTV460439 DDQ460439:DDR460439 DNM460439:DNN460439 DXI460439:DXJ460439 EHE460439:EHF460439 ERA460439:ERB460439 FAW460439:FAX460439 FKS460439:FKT460439 FUO460439:FUP460439 GEK460439:GEL460439 GOG460439:GOH460439 GYC460439:GYD460439 HHY460439:HHZ460439 HRU460439:HRV460439 IBQ460439:IBR460439 ILM460439:ILN460439 IVI460439:IVJ460439 JFE460439:JFF460439 JPA460439:JPB460439 JYW460439:JYX460439 KIS460439:KIT460439 KSO460439:KSP460439 LCK460439:LCL460439 LMG460439:LMH460439 LWC460439:LWD460439 MFY460439:MFZ460439 MPU460439:MPV460439 MZQ460439:MZR460439 NJM460439:NJN460439 NTI460439:NTJ460439 ODE460439:ODF460439 ONA460439:ONB460439 OWW460439:OWX460439 PGS460439:PGT460439 PQO460439:PQP460439 QAK460439:QAL460439 QKG460439:QKH460439 QUC460439:QUD460439 RDY460439:RDZ460439 RNU460439:RNV460439 RXQ460439:RXR460439 SHM460439:SHN460439 SRI460439:SRJ460439 TBE460439:TBF460439 TLA460439:TLB460439 TUW460439:TUX460439 UES460439:UET460439 UOO460439:UOP460439 UYK460439:UYL460439 VIG460439:VIH460439 VSC460439:VSD460439 WBY460439:WBZ460439 WLU460439:WLV460439 WVQ460439:WVR460439 I525975:J525975 JE525975:JF525975 TA525975:TB525975 ACW525975:ACX525975 AMS525975:AMT525975 AWO525975:AWP525975 BGK525975:BGL525975 BQG525975:BQH525975 CAC525975:CAD525975 CJY525975:CJZ525975 CTU525975:CTV525975 DDQ525975:DDR525975 DNM525975:DNN525975 DXI525975:DXJ525975 EHE525975:EHF525975 ERA525975:ERB525975 FAW525975:FAX525975 FKS525975:FKT525975 FUO525975:FUP525975 GEK525975:GEL525975 GOG525975:GOH525975 GYC525975:GYD525975 HHY525975:HHZ525975 HRU525975:HRV525975 IBQ525975:IBR525975 ILM525975:ILN525975 IVI525975:IVJ525975 JFE525975:JFF525975 JPA525975:JPB525975 JYW525975:JYX525975 KIS525975:KIT525975 KSO525975:KSP525975 LCK525975:LCL525975 LMG525975:LMH525975 LWC525975:LWD525975 MFY525975:MFZ525975 MPU525975:MPV525975 MZQ525975:MZR525975 NJM525975:NJN525975 NTI525975:NTJ525975 ODE525975:ODF525975 ONA525975:ONB525975 OWW525975:OWX525975 PGS525975:PGT525975 PQO525975:PQP525975 QAK525975:QAL525975 QKG525975:QKH525975 QUC525975:QUD525975 RDY525975:RDZ525975 RNU525975:RNV525975 RXQ525975:RXR525975 SHM525975:SHN525975 SRI525975:SRJ525975 TBE525975:TBF525975 TLA525975:TLB525975 TUW525975:TUX525975 UES525975:UET525975 UOO525975:UOP525975 UYK525975:UYL525975 VIG525975:VIH525975 VSC525975:VSD525975 WBY525975:WBZ525975 WLU525975:WLV525975 WVQ525975:WVR525975 I591511:J591511 JE591511:JF591511 TA591511:TB591511 ACW591511:ACX591511 AMS591511:AMT591511 AWO591511:AWP591511 BGK591511:BGL591511 BQG591511:BQH591511 CAC591511:CAD591511 CJY591511:CJZ591511 CTU591511:CTV591511 DDQ591511:DDR591511 DNM591511:DNN591511 DXI591511:DXJ591511 EHE591511:EHF591511 ERA591511:ERB591511 FAW591511:FAX591511 FKS591511:FKT591511 FUO591511:FUP591511 GEK591511:GEL591511 GOG591511:GOH591511 GYC591511:GYD591511 HHY591511:HHZ591511 HRU591511:HRV591511 IBQ591511:IBR591511 ILM591511:ILN591511 IVI591511:IVJ591511 JFE591511:JFF591511 JPA591511:JPB591511 JYW591511:JYX591511 KIS591511:KIT591511 KSO591511:KSP591511 LCK591511:LCL591511 LMG591511:LMH591511 LWC591511:LWD591511 MFY591511:MFZ591511 MPU591511:MPV591511 MZQ591511:MZR591511 NJM591511:NJN591511 NTI591511:NTJ591511 ODE591511:ODF591511 ONA591511:ONB591511 OWW591511:OWX591511 PGS591511:PGT591511 PQO591511:PQP591511 QAK591511:QAL591511 QKG591511:QKH591511 QUC591511:QUD591511 RDY591511:RDZ591511 RNU591511:RNV591511 RXQ591511:RXR591511 SHM591511:SHN591511 SRI591511:SRJ591511 TBE591511:TBF591511 TLA591511:TLB591511 TUW591511:TUX591511 UES591511:UET591511 UOO591511:UOP591511 UYK591511:UYL591511 VIG591511:VIH591511 VSC591511:VSD591511 WBY591511:WBZ591511 WLU591511:WLV591511 WVQ591511:WVR591511 I657047:J657047 JE657047:JF657047 TA657047:TB657047 ACW657047:ACX657047 AMS657047:AMT657047 AWO657047:AWP657047 BGK657047:BGL657047 BQG657047:BQH657047 CAC657047:CAD657047 CJY657047:CJZ657047 CTU657047:CTV657047 DDQ657047:DDR657047 DNM657047:DNN657047 DXI657047:DXJ657047 EHE657047:EHF657047 ERA657047:ERB657047 FAW657047:FAX657047 FKS657047:FKT657047 FUO657047:FUP657047 GEK657047:GEL657047 GOG657047:GOH657047 GYC657047:GYD657047 HHY657047:HHZ657047 HRU657047:HRV657047 IBQ657047:IBR657047 ILM657047:ILN657047 IVI657047:IVJ657047 JFE657047:JFF657047 JPA657047:JPB657047 JYW657047:JYX657047 KIS657047:KIT657047 KSO657047:KSP657047 LCK657047:LCL657047 LMG657047:LMH657047 LWC657047:LWD657047 MFY657047:MFZ657047 MPU657047:MPV657047 MZQ657047:MZR657047 NJM657047:NJN657047 NTI657047:NTJ657047 ODE657047:ODF657047 ONA657047:ONB657047 OWW657047:OWX657047 PGS657047:PGT657047 PQO657047:PQP657047 QAK657047:QAL657047 QKG657047:QKH657047 QUC657047:QUD657047 RDY657047:RDZ657047 RNU657047:RNV657047 RXQ657047:RXR657047 SHM657047:SHN657047 SRI657047:SRJ657047 TBE657047:TBF657047 TLA657047:TLB657047 TUW657047:TUX657047 UES657047:UET657047 UOO657047:UOP657047 UYK657047:UYL657047 VIG657047:VIH657047 VSC657047:VSD657047 WBY657047:WBZ657047 WLU657047:WLV657047 WVQ657047:WVR657047 I722583:J722583 JE722583:JF722583 TA722583:TB722583 ACW722583:ACX722583 AMS722583:AMT722583 AWO722583:AWP722583 BGK722583:BGL722583 BQG722583:BQH722583 CAC722583:CAD722583 CJY722583:CJZ722583 CTU722583:CTV722583 DDQ722583:DDR722583 DNM722583:DNN722583 DXI722583:DXJ722583 EHE722583:EHF722583 ERA722583:ERB722583 FAW722583:FAX722583 FKS722583:FKT722583 FUO722583:FUP722583 GEK722583:GEL722583 GOG722583:GOH722583 GYC722583:GYD722583 HHY722583:HHZ722583 HRU722583:HRV722583 IBQ722583:IBR722583 ILM722583:ILN722583 IVI722583:IVJ722583 JFE722583:JFF722583 JPA722583:JPB722583 JYW722583:JYX722583 KIS722583:KIT722583 KSO722583:KSP722583 LCK722583:LCL722583 LMG722583:LMH722583 LWC722583:LWD722583 MFY722583:MFZ722583 MPU722583:MPV722583 MZQ722583:MZR722583 NJM722583:NJN722583 NTI722583:NTJ722583 ODE722583:ODF722583 ONA722583:ONB722583 OWW722583:OWX722583 PGS722583:PGT722583 PQO722583:PQP722583 QAK722583:QAL722583 QKG722583:QKH722583 QUC722583:QUD722583 RDY722583:RDZ722583 RNU722583:RNV722583 RXQ722583:RXR722583 SHM722583:SHN722583 SRI722583:SRJ722583 TBE722583:TBF722583 TLA722583:TLB722583 TUW722583:TUX722583 UES722583:UET722583 UOO722583:UOP722583 UYK722583:UYL722583 VIG722583:VIH722583 VSC722583:VSD722583 WBY722583:WBZ722583 WLU722583:WLV722583 WVQ722583:WVR722583 I788119:J788119 JE788119:JF788119 TA788119:TB788119 ACW788119:ACX788119 AMS788119:AMT788119 AWO788119:AWP788119 BGK788119:BGL788119 BQG788119:BQH788119 CAC788119:CAD788119 CJY788119:CJZ788119 CTU788119:CTV788119 DDQ788119:DDR788119 DNM788119:DNN788119 DXI788119:DXJ788119 EHE788119:EHF788119 ERA788119:ERB788119 FAW788119:FAX788119 FKS788119:FKT788119 FUO788119:FUP788119 GEK788119:GEL788119 GOG788119:GOH788119 GYC788119:GYD788119 HHY788119:HHZ788119 HRU788119:HRV788119 IBQ788119:IBR788119 ILM788119:ILN788119 IVI788119:IVJ788119 JFE788119:JFF788119 JPA788119:JPB788119 JYW788119:JYX788119 KIS788119:KIT788119 KSO788119:KSP788119 LCK788119:LCL788119 LMG788119:LMH788119 LWC788119:LWD788119 MFY788119:MFZ788119 MPU788119:MPV788119 MZQ788119:MZR788119 NJM788119:NJN788119 NTI788119:NTJ788119 ODE788119:ODF788119 ONA788119:ONB788119 OWW788119:OWX788119 PGS788119:PGT788119 PQO788119:PQP788119 QAK788119:QAL788119 QKG788119:QKH788119 QUC788119:QUD788119 RDY788119:RDZ788119 RNU788119:RNV788119 RXQ788119:RXR788119 SHM788119:SHN788119 SRI788119:SRJ788119 TBE788119:TBF788119 TLA788119:TLB788119 TUW788119:TUX788119 UES788119:UET788119 UOO788119:UOP788119 UYK788119:UYL788119 VIG788119:VIH788119 VSC788119:VSD788119 WBY788119:WBZ788119 WLU788119:WLV788119 WVQ788119:WVR788119 I853655:J853655 JE853655:JF853655 TA853655:TB853655 ACW853655:ACX853655 AMS853655:AMT853655 AWO853655:AWP853655 BGK853655:BGL853655 BQG853655:BQH853655 CAC853655:CAD853655 CJY853655:CJZ853655 CTU853655:CTV853655 DDQ853655:DDR853655 DNM853655:DNN853655 DXI853655:DXJ853655 EHE853655:EHF853655 ERA853655:ERB853655 FAW853655:FAX853655 FKS853655:FKT853655 FUO853655:FUP853655 GEK853655:GEL853655 GOG853655:GOH853655 GYC853655:GYD853655 HHY853655:HHZ853655 HRU853655:HRV853655 IBQ853655:IBR853655 ILM853655:ILN853655 IVI853655:IVJ853655 JFE853655:JFF853655 JPA853655:JPB853655 JYW853655:JYX853655 KIS853655:KIT853655 KSO853655:KSP853655 LCK853655:LCL853655 LMG853655:LMH853655 LWC853655:LWD853655 MFY853655:MFZ853655 MPU853655:MPV853655 MZQ853655:MZR853655 NJM853655:NJN853655 NTI853655:NTJ853655 ODE853655:ODF853655 ONA853655:ONB853655 OWW853655:OWX853655 PGS853655:PGT853655 PQO853655:PQP853655 QAK853655:QAL853655 QKG853655:QKH853655 QUC853655:QUD853655 RDY853655:RDZ853655 RNU853655:RNV853655 RXQ853655:RXR853655 SHM853655:SHN853655 SRI853655:SRJ853655 TBE853655:TBF853655 TLA853655:TLB853655 TUW853655:TUX853655 UES853655:UET853655 UOO853655:UOP853655 UYK853655:UYL853655 VIG853655:VIH853655 VSC853655:VSD853655 WBY853655:WBZ853655 WLU853655:WLV853655 WVQ853655:WVR853655 I919191:J919191 JE919191:JF919191 TA919191:TB919191 ACW919191:ACX919191 AMS919191:AMT919191 AWO919191:AWP919191 BGK919191:BGL919191 BQG919191:BQH919191 CAC919191:CAD919191 CJY919191:CJZ919191 CTU919191:CTV919191 DDQ919191:DDR919191 DNM919191:DNN919191 DXI919191:DXJ919191 EHE919191:EHF919191 ERA919191:ERB919191 FAW919191:FAX919191 FKS919191:FKT919191 FUO919191:FUP919191 GEK919191:GEL919191 GOG919191:GOH919191 GYC919191:GYD919191 HHY919191:HHZ919191 HRU919191:HRV919191 IBQ919191:IBR919191 ILM919191:ILN919191 IVI919191:IVJ919191 JFE919191:JFF919191 JPA919191:JPB919191 JYW919191:JYX919191 KIS919191:KIT919191 KSO919191:KSP919191 LCK919191:LCL919191 LMG919191:LMH919191 LWC919191:LWD919191 MFY919191:MFZ919191 MPU919191:MPV919191 MZQ919191:MZR919191 NJM919191:NJN919191 NTI919191:NTJ919191 ODE919191:ODF919191 ONA919191:ONB919191 OWW919191:OWX919191 PGS919191:PGT919191 PQO919191:PQP919191 QAK919191:QAL919191 QKG919191:QKH919191 QUC919191:QUD919191 RDY919191:RDZ919191 RNU919191:RNV919191 RXQ919191:RXR919191 SHM919191:SHN919191 SRI919191:SRJ919191 TBE919191:TBF919191 TLA919191:TLB919191 TUW919191:TUX919191 UES919191:UET919191 UOO919191:UOP919191 UYK919191:UYL919191 VIG919191:VIH919191 VSC919191:VSD919191 WBY919191:WBZ919191 WLU919191:WLV919191 WVQ919191:WVR919191 I984727:J984727 JE984727:JF984727 TA984727:TB984727 ACW984727:ACX984727 AMS984727:AMT984727 AWO984727:AWP984727 BGK984727:BGL984727 BQG984727:BQH984727 CAC984727:CAD984727 CJY984727:CJZ984727 CTU984727:CTV984727 DDQ984727:DDR984727 DNM984727:DNN984727 DXI984727:DXJ984727 EHE984727:EHF984727 ERA984727:ERB984727 FAW984727:FAX984727 FKS984727:FKT984727 FUO984727:FUP984727 GEK984727:GEL984727 GOG984727:GOH984727 GYC984727:GYD984727 HHY984727:HHZ984727 HRU984727:HRV984727 IBQ984727:IBR984727 ILM984727:ILN984727 IVI984727:IVJ984727 JFE984727:JFF984727 JPA984727:JPB984727 JYW984727:JYX984727 KIS984727:KIT984727 KSO984727:KSP984727 LCK984727:LCL984727 LMG984727:LMH984727 LWC984727:LWD984727 MFY984727:MFZ984727 MPU984727:MPV984727 MZQ984727:MZR984727 NJM984727:NJN984727 NTI984727:NTJ984727 ODE984727:ODF984727 ONA984727:ONB984727 OWW984727:OWX984727 PGS984727:PGT984727 PQO984727:PQP984727 QAK984727:QAL984727 QKG984727:QKH984727 QUC984727:QUD984727 RDY984727:RDZ984727 RNU984727:RNV984727 RXQ984727:RXR984727 SHM984727:SHN984727 SRI984727:SRJ984727 TBE984727:TBF984727 TLA984727:TLB984727 TUW984727:TUX984727 UES984727:UET984727 UOO984727:UOP984727 UYK984727:UYL984727 VIG984727:VIH984727 VSC984727:VSD984727 WBY984727:WBZ984727 WLU984727:WLV984727 WVQ984727:WVR984727" xr:uid="{00000000-0002-0000-0A00-000023000000}">
      <formula1>AD1684:AF1684</formula1>
    </dataValidation>
    <dataValidation type="list" allowBlank="1" showInputMessage="1" showErrorMessage="1" sqref="F1682:G1682 JB1682:JC1682 SX1682:SY1682 ACT1682:ACU1682 AMP1682:AMQ1682 AWL1682:AWM1682 BGH1682:BGI1682 BQD1682:BQE1682 BZZ1682:CAA1682 CJV1682:CJW1682 CTR1682:CTS1682 DDN1682:DDO1682 DNJ1682:DNK1682 DXF1682:DXG1682 EHB1682:EHC1682 EQX1682:EQY1682 FAT1682:FAU1682 FKP1682:FKQ1682 FUL1682:FUM1682 GEH1682:GEI1682 GOD1682:GOE1682 GXZ1682:GYA1682 HHV1682:HHW1682 HRR1682:HRS1682 IBN1682:IBO1682 ILJ1682:ILK1682 IVF1682:IVG1682 JFB1682:JFC1682 JOX1682:JOY1682 JYT1682:JYU1682 KIP1682:KIQ1682 KSL1682:KSM1682 LCH1682:LCI1682 LMD1682:LME1682 LVZ1682:LWA1682 MFV1682:MFW1682 MPR1682:MPS1682 MZN1682:MZO1682 NJJ1682:NJK1682 NTF1682:NTG1682 ODB1682:ODC1682 OMX1682:OMY1682 OWT1682:OWU1682 PGP1682:PGQ1682 PQL1682:PQM1682 QAH1682:QAI1682 QKD1682:QKE1682 QTZ1682:QUA1682 RDV1682:RDW1682 RNR1682:RNS1682 RXN1682:RXO1682 SHJ1682:SHK1682 SRF1682:SRG1682 TBB1682:TBC1682 TKX1682:TKY1682 TUT1682:TUU1682 UEP1682:UEQ1682 UOL1682:UOM1682 UYH1682:UYI1682 VID1682:VIE1682 VRZ1682:VSA1682 WBV1682:WBW1682 WLR1682:WLS1682 WVN1682:WVO1682 F67218:G67218 JB67218:JC67218 SX67218:SY67218 ACT67218:ACU67218 AMP67218:AMQ67218 AWL67218:AWM67218 BGH67218:BGI67218 BQD67218:BQE67218 BZZ67218:CAA67218 CJV67218:CJW67218 CTR67218:CTS67218 DDN67218:DDO67218 DNJ67218:DNK67218 DXF67218:DXG67218 EHB67218:EHC67218 EQX67218:EQY67218 FAT67218:FAU67218 FKP67218:FKQ67218 FUL67218:FUM67218 GEH67218:GEI67218 GOD67218:GOE67218 GXZ67218:GYA67218 HHV67218:HHW67218 HRR67218:HRS67218 IBN67218:IBO67218 ILJ67218:ILK67218 IVF67218:IVG67218 JFB67218:JFC67218 JOX67218:JOY67218 JYT67218:JYU67218 KIP67218:KIQ67218 KSL67218:KSM67218 LCH67218:LCI67218 LMD67218:LME67218 LVZ67218:LWA67218 MFV67218:MFW67218 MPR67218:MPS67218 MZN67218:MZO67218 NJJ67218:NJK67218 NTF67218:NTG67218 ODB67218:ODC67218 OMX67218:OMY67218 OWT67218:OWU67218 PGP67218:PGQ67218 PQL67218:PQM67218 QAH67218:QAI67218 QKD67218:QKE67218 QTZ67218:QUA67218 RDV67218:RDW67218 RNR67218:RNS67218 RXN67218:RXO67218 SHJ67218:SHK67218 SRF67218:SRG67218 TBB67218:TBC67218 TKX67218:TKY67218 TUT67218:TUU67218 UEP67218:UEQ67218 UOL67218:UOM67218 UYH67218:UYI67218 VID67218:VIE67218 VRZ67218:VSA67218 WBV67218:WBW67218 WLR67218:WLS67218 WVN67218:WVO67218 F132754:G132754 JB132754:JC132754 SX132754:SY132754 ACT132754:ACU132754 AMP132754:AMQ132754 AWL132754:AWM132754 BGH132754:BGI132754 BQD132754:BQE132754 BZZ132754:CAA132754 CJV132754:CJW132754 CTR132754:CTS132754 DDN132754:DDO132754 DNJ132754:DNK132754 DXF132754:DXG132754 EHB132754:EHC132754 EQX132754:EQY132754 FAT132754:FAU132754 FKP132754:FKQ132754 FUL132754:FUM132754 GEH132754:GEI132754 GOD132754:GOE132754 GXZ132754:GYA132754 HHV132754:HHW132754 HRR132754:HRS132754 IBN132754:IBO132754 ILJ132754:ILK132754 IVF132754:IVG132754 JFB132754:JFC132754 JOX132754:JOY132754 JYT132754:JYU132754 KIP132754:KIQ132754 KSL132754:KSM132754 LCH132754:LCI132754 LMD132754:LME132754 LVZ132754:LWA132754 MFV132754:MFW132754 MPR132754:MPS132754 MZN132754:MZO132754 NJJ132754:NJK132754 NTF132754:NTG132754 ODB132754:ODC132754 OMX132754:OMY132754 OWT132754:OWU132754 PGP132754:PGQ132754 PQL132754:PQM132754 QAH132754:QAI132754 QKD132754:QKE132754 QTZ132754:QUA132754 RDV132754:RDW132754 RNR132754:RNS132754 RXN132754:RXO132754 SHJ132754:SHK132754 SRF132754:SRG132754 TBB132754:TBC132754 TKX132754:TKY132754 TUT132754:TUU132754 UEP132754:UEQ132754 UOL132754:UOM132754 UYH132754:UYI132754 VID132754:VIE132754 VRZ132754:VSA132754 WBV132754:WBW132754 WLR132754:WLS132754 WVN132754:WVO132754 F198290:G198290 JB198290:JC198290 SX198290:SY198290 ACT198290:ACU198290 AMP198290:AMQ198290 AWL198290:AWM198290 BGH198290:BGI198290 BQD198290:BQE198290 BZZ198290:CAA198290 CJV198290:CJW198290 CTR198290:CTS198290 DDN198290:DDO198290 DNJ198290:DNK198290 DXF198290:DXG198290 EHB198290:EHC198290 EQX198290:EQY198290 FAT198290:FAU198290 FKP198290:FKQ198290 FUL198290:FUM198290 GEH198290:GEI198290 GOD198290:GOE198290 GXZ198290:GYA198290 HHV198290:HHW198290 HRR198290:HRS198290 IBN198290:IBO198290 ILJ198290:ILK198290 IVF198290:IVG198290 JFB198290:JFC198290 JOX198290:JOY198290 JYT198290:JYU198290 KIP198290:KIQ198290 KSL198290:KSM198290 LCH198290:LCI198290 LMD198290:LME198290 LVZ198290:LWA198290 MFV198290:MFW198290 MPR198290:MPS198290 MZN198290:MZO198290 NJJ198290:NJK198290 NTF198290:NTG198290 ODB198290:ODC198290 OMX198290:OMY198290 OWT198290:OWU198290 PGP198290:PGQ198290 PQL198290:PQM198290 QAH198290:QAI198290 QKD198290:QKE198290 QTZ198290:QUA198290 RDV198290:RDW198290 RNR198290:RNS198290 RXN198290:RXO198290 SHJ198290:SHK198290 SRF198290:SRG198290 TBB198290:TBC198290 TKX198290:TKY198290 TUT198290:TUU198290 UEP198290:UEQ198290 UOL198290:UOM198290 UYH198290:UYI198290 VID198290:VIE198290 VRZ198290:VSA198290 WBV198290:WBW198290 WLR198290:WLS198290 WVN198290:WVO198290 F263826:G263826 JB263826:JC263826 SX263826:SY263826 ACT263826:ACU263826 AMP263826:AMQ263826 AWL263826:AWM263826 BGH263826:BGI263826 BQD263826:BQE263826 BZZ263826:CAA263826 CJV263826:CJW263826 CTR263826:CTS263826 DDN263826:DDO263826 DNJ263826:DNK263826 DXF263826:DXG263826 EHB263826:EHC263826 EQX263826:EQY263826 FAT263826:FAU263826 FKP263826:FKQ263826 FUL263826:FUM263826 GEH263826:GEI263826 GOD263826:GOE263826 GXZ263826:GYA263826 HHV263826:HHW263826 HRR263826:HRS263826 IBN263826:IBO263826 ILJ263826:ILK263826 IVF263826:IVG263826 JFB263826:JFC263826 JOX263826:JOY263826 JYT263826:JYU263826 KIP263826:KIQ263826 KSL263826:KSM263826 LCH263826:LCI263826 LMD263826:LME263826 LVZ263826:LWA263826 MFV263826:MFW263826 MPR263826:MPS263826 MZN263826:MZO263826 NJJ263826:NJK263826 NTF263826:NTG263826 ODB263826:ODC263826 OMX263826:OMY263826 OWT263826:OWU263826 PGP263826:PGQ263826 PQL263826:PQM263826 QAH263826:QAI263826 QKD263826:QKE263826 QTZ263826:QUA263826 RDV263826:RDW263826 RNR263826:RNS263826 RXN263826:RXO263826 SHJ263826:SHK263826 SRF263826:SRG263826 TBB263826:TBC263826 TKX263826:TKY263826 TUT263826:TUU263826 UEP263826:UEQ263826 UOL263826:UOM263826 UYH263826:UYI263826 VID263826:VIE263826 VRZ263826:VSA263826 WBV263826:WBW263826 WLR263826:WLS263826 WVN263826:WVO263826 F329362:G329362 JB329362:JC329362 SX329362:SY329362 ACT329362:ACU329362 AMP329362:AMQ329362 AWL329362:AWM329362 BGH329362:BGI329362 BQD329362:BQE329362 BZZ329362:CAA329362 CJV329362:CJW329362 CTR329362:CTS329362 DDN329362:DDO329362 DNJ329362:DNK329362 DXF329362:DXG329362 EHB329362:EHC329362 EQX329362:EQY329362 FAT329362:FAU329362 FKP329362:FKQ329362 FUL329362:FUM329362 GEH329362:GEI329362 GOD329362:GOE329362 GXZ329362:GYA329362 HHV329362:HHW329362 HRR329362:HRS329362 IBN329362:IBO329362 ILJ329362:ILK329362 IVF329362:IVG329362 JFB329362:JFC329362 JOX329362:JOY329362 JYT329362:JYU329362 KIP329362:KIQ329362 KSL329362:KSM329362 LCH329362:LCI329362 LMD329362:LME329362 LVZ329362:LWA329362 MFV329362:MFW329362 MPR329362:MPS329362 MZN329362:MZO329362 NJJ329362:NJK329362 NTF329362:NTG329362 ODB329362:ODC329362 OMX329362:OMY329362 OWT329362:OWU329362 PGP329362:PGQ329362 PQL329362:PQM329362 QAH329362:QAI329362 QKD329362:QKE329362 QTZ329362:QUA329362 RDV329362:RDW329362 RNR329362:RNS329362 RXN329362:RXO329362 SHJ329362:SHK329362 SRF329362:SRG329362 TBB329362:TBC329362 TKX329362:TKY329362 TUT329362:TUU329362 UEP329362:UEQ329362 UOL329362:UOM329362 UYH329362:UYI329362 VID329362:VIE329362 VRZ329362:VSA329362 WBV329362:WBW329362 WLR329362:WLS329362 WVN329362:WVO329362 F394898:G394898 JB394898:JC394898 SX394898:SY394898 ACT394898:ACU394898 AMP394898:AMQ394898 AWL394898:AWM394898 BGH394898:BGI394898 BQD394898:BQE394898 BZZ394898:CAA394898 CJV394898:CJW394898 CTR394898:CTS394898 DDN394898:DDO394898 DNJ394898:DNK394898 DXF394898:DXG394898 EHB394898:EHC394898 EQX394898:EQY394898 FAT394898:FAU394898 FKP394898:FKQ394898 FUL394898:FUM394898 GEH394898:GEI394898 GOD394898:GOE394898 GXZ394898:GYA394898 HHV394898:HHW394898 HRR394898:HRS394898 IBN394898:IBO394898 ILJ394898:ILK394898 IVF394898:IVG394898 JFB394898:JFC394898 JOX394898:JOY394898 JYT394898:JYU394898 KIP394898:KIQ394898 KSL394898:KSM394898 LCH394898:LCI394898 LMD394898:LME394898 LVZ394898:LWA394898 MFV394898:MFW394898 MPR394898:MPS394898 MZN394898:MZO394898 NJJ394898:NJK394898 NTF394898:NTG394898 ODB394898:ODC394898 OMX394898:OMY394898 OWT394898:OWU394898 PGP394898:PGQ394898 PQL394898:PQM394898 QAH394898:QAI394898 QKD394898:QKE394898 QTZ394898:QUA394898 RDV394898:RDW394898 RNR394898:RNS394898 RXN394898:RXO394898 SHJ394898:SHK394898 SRF394898:SRG394898 TBB394898:TBC394898 TKX394898:TKY394898 TUT394898:TUU394898 UEP394898:UEQ394898 UOL394898:UOM394898 UYH394898:UYI394898 VID394898:VIE394898 VRZ394898:VSA394898 WBV394898:WBW394898 WLR394898:WLS394898 WVN394898:WVO394898 F460434:G460434 JB460434:JC460434 SX460434:SY460434 ACT460434:ACU460434 AMP460434:AMQ460434 AWL460434:AWM460434 BGH460434:BGI460434 BQD460434:BQE460434 BZZ460434:CAA460434 CJV460434:CJW460434 CTR460434:CTS460434 DDN460434:DDO460434 DNJ460434:DNK460434 DXF460434:DXG460434 EHB460434:EHC460434 EQX460434:EQY460434 FAT460434:FAU460434 FKP460434:FKQ460434 FUL460434:FUM460434 GEH460434:GEI460434 GOD460434:GOE460434 GXZ460434:GYA460434 HHV460434:HHW460434 HRR460434:HRS460434 IBN460434:IBO460434 ILJ460434:ILK460434 IVF460434:IVG460434 JFB460434:JFC460434 JOX460434:JOY460434 JYT460434:JYU460434 KIP460434:KIQ460434 KSL460434:KSM460434 LCH460434:LCI460434 LMD460434:LME460434 LVZ460434:LWA460434 MFV460434:MFW460434 MPR460434:MPS460434 MZN460434:MZO460434 NJJ460434:NJK460434 NTF460434:NTG460434 ODB460434:ODC460434 OMX460434:OMY460434 OWT460434:OWU460434 PGP460434:PGQ460434 PQL460434:PQM460434 QAH460434:QAI460434 QKD460434:QKE460434 QTZ460434:QUA460434 RDV460434:RDW460434 RNR460434:RNS460434 RXN460434:RXO460434 SHJ460434:SHK460434 SRF460434:SRG460434 TBB460434:TBC460434 TKX460434:TKY460434 TUT460434:TUU460434 UEP460434:UEQ460434 UOL460434:UOM460434 UYH460434:UYI460434 VID460434:VIE460434 VRZ460434:VSA460434 WBV460434:WBW460434 WLR460434:WLS460434 WVN460434:WVO460434 F525970:G525970 JB525970:JC525970 SX525970:SY525970 ACT525970:ACU525970 AMP525970:AMQ525970 AWL525970:AWM525970 BGH525970:BGI525970 BQD525970:BQE525970 BZZ525970:CAA525970 CJV525970:CJW525970 CTR525970:CTS525970 DDN525970:DDO525970 DNJ525970:DNK525970 DXF525970:DXG525970 EHB525970:EHC525970 EQX525970:EQY525970 FAT525970:FAU525970 FKP525970:FKQ525970 FUL525970:FUM525970 GEH525970:GEI525970 GOD525970:GOE525970 GXZ525970:GYA525970 HHV525970:HHW525970 HRR525970:HRS525970 IBN525970:IBO525970 ILJ525970:ILK525970 IVF525970:IVG525970 JFB525970:JFC525970 JOX525970:JOY525970 JYT525970:JYU525970 KIP525970:KIQ525970 KSL525970:KSM525970 LCH525970:LCI525970 LMD525970:LME525970 LVZ525970:LWA525970 MFV525970:MFW525970 MPR525970:MPS525970 MZN525970:MZO525970 NJJ525970:NJK525970 NTF525970:NTG525970 ODB525970:ODC525970 OMX525970:OMY525970 OWT525970:OWU525970 PGP525970:PGQ525970 PQL525970:PQM525970 QAH525970:QAI525970 QKD525970:QKE525970 QTZ525970:QUA525970 RDV525970:RDW525970 RNR525970:RNS525970 RXN525970:RXO525970 SHJ525970:SHK525970 SRF525970:SRG525970 TBB525970:TBC525970 TKX525970:TKY525970 TUT525970:TUU525970 UEP525970:UEQ525970 UOL525970:UOM525970 UYH525970:UYI525970 VID525970:VIE525970 VRZ525970:VSA525970 WBV525970:WBW525970 WLR525970:WLS525970 WVN525970:WVO525970 F591506:G591506 JB591506:JC591506 SX591506:SY591506 ACT591506:ACU591506 AMP591506:AMQ591506 AWL591506:AWM591506 BGH591506:BGI591506 BQD591506:BQE591506 BZZ591506:CAA591506 CJV591506:CJW591506 CTR591506:CTS591506 DDN591506:DDO591506 DNJ591506:DNK591506 DXF591506:DXG591506 EHB591506:EHC591506 EQX591506:EQY591506 FAT591506:FAU591506 FKP591506:FKQ591506 FUL591506:FUM591506 GEH591506:GEI591506 GOD591506:GOE591506 GXZ591506:GYA591506 HHV591506:HHW591506 HRR591506:HRS591506 IBN591506:IBO591506 ILJ591506:ILK591506 IVF591506:IVG591506 JFB591506:JFC591506 JOX591506:JOY591506 JYT591506:JYU591506 KIP591506:KIQ591506 KSL591506:KSM591506 LCH591506:LCI591506 LMD591506:LME591506 LVZ591506:LWA591506 MFV591506:MFW591506 MPR591506:MPS591506 MZN591506:MZO591506 NJJ591506:NJK591506 NTF591506:NTG591506 ODB591506:ODC591506 OMX591506:OMY591506 OWT591506:OWU591506 PGP591506:PGQ591506 PQL591506:PQM591506 QAH591506:QAI591506 QKD591506:QKE591506 QTZ591506:QUA591506 RDV591506:RDW591506 RNR591506:RNS591506 RXN591506:RXO591506 SHJ591506:SHK591506 SRF591506:SRG591506 TBB591506:TBC591506 TKX591506:TKY591506 TUT591506:TUU591506 UEP591506:UEQ591506 UOL591506:UOM591506 UYH591506:UYI591506 VID591506:VIE591506 VRZ591506:VSA591506 WBV591506:WBW591506 WLR591506:WLS591506 WVN591506:WVO591506 F657042:G657042 JB657042:JC657042 SX657042:SY657042 ACT657042:ACU657042 AMP657042:AMQ657042 AWL657042:AWM657042 BGH657042:BGI657042 BQD657042:BQE657042 BZZ657042:CAA657042 CJV657042:CJW657042 CTR657042:CTS657042 DDN657042:DDO657042 DNJ657042:DNK657042 DXF657042:DXG657042 EHB657042:EHC657042 EQX657042:EQY657042 FAT657042:FAU657042 FKP657042:FKQ657042 FUL657042:FUM657042 GEH657042:GEI657042 GOD657042:GOE657042 GXZ657042:GYA657042 HHV657042:HHW657042 HRR657042:HRS657042 IBN657042:IBO657042 ILJ657042:ILK657042 IVF657042:IVG657042 JFB657042:JFC657042 JOX657042:JOY657042 JYT657042:JYU657042 KIP657042:KIQ657042 KSL657042:KSM657042 LCH657042:LCI657042 LMD657042:LME657042 LVZ657042:LWA657042 MFV657042:MFW657042 MPR657042:MPS657042 MZN657042:MZO657042 NJJ657042:NJK657042 NTF657042:NTG657042 ODB657042:ODC657042 OMX657042:OMY657042 OWT657042:OWU657042 PGP657042:PGQ657042 PQL657042:PQM657042 QAH657042:QAI657042 QKD657042:QKE657042 QTZ657042:QUA657042 RDV657042:RDW657042 RNR657042:RNS657042 RXN657042:RXO657042 SHJ657042:SHK657042 SRF657042:SRG657042 TBB657042:TBC657042 TKX657042:TKY657042 TUT657042:TUU657042 UEP657042:UEQ657042 UOL657042:UOM657042 UYH657042:UYI657042 VID657042:VIE657042 VRZ657042:VSA657042 WBV657042:WBW657042 WLR657042:WLS657042 WVN657042:WVO657042 F722578:G722578 JB722578:JC722578 SX722578:SY722578 ACT722578:ACU722578 AMP722578:AMQ722578 AWL722578:AWM722578 BGH722578:BGI722578 BQD722578:BQE722578 BZZ722578:CAA722578 CJV722578:CJW722578 CTR722578:CTS722578 DDN722578:DDO722578 DNJ722578:DNK722578 DXF722578:DXG722578 EHB722578:EHC722578 EQX722578:EQY722578 FAT722578:FAU722578 FKP722578:FKQ722578 FUL722578:FUM722578 GEH722578:GEI722578 GOD722578:GOE722578 GXZ722578:GYA722578 HHV722578:HHW722578 HRR722578:HRS722578 IBN722578:IBO722578 ILJ722578:ILK722578 IVF722578:IVG722578 JFB722578:JFC722578 JOX722578:JOY722578 JYT722578:JYU722578 KIP722578:KIQ722578 KSL722578:KSM722578 LCH722578:LCI722578 LMD722578:LME722578 LVZ722578:LWA722578 MFV722578:MFW722578 MPR722578:MPS722578 MZN722578:MZO722578 NJJ722578:NJK722578 NTF722578:NTG722578 ODB722578:ODC722578 OMX722578:OMY722578 OWT722578:OWU722578 PGP722578:PGQ722578 PQL722578:PQM722578 QAH722578:QAI722578 QKD722578:QKE722578 QTZ722578:QUA722578 RDV722578:RDW722578 RNR722578:RNS722578 RXN722578:RXO722578 SHJ722578:SHK722578 SRF722578:SRG722578 TBB722578:TBC722578 TKX722578:TKY722578 TUT722578:TUU722578 UEP722578:UEQ722578 UOL722578:UOM722578 UYH722578:UYI722578 VID722578:VIE722578 VRZ722578:VSA722578 WBV722578:WBW722578 WLR722578:WLS722578 WVN722578:WVO722578 F788114:G788114 JB788114:JC788114 SX788114:SY788114 ACT788114:ACU788114 AMP788114:AMQ788114 AWL788114:AWM788114 BGH788114:BGI788114 BQD788114:BQE788114 BZZ788114:CAA788114 CJV788114:CJW788114 CTR788114:CTS788114 DDN788114:DDO788114 DNJ788114:DNK788114 DXF788114:DXG788114 EHB788114:EHC788114 EQX788114:EQY788114 FAT788114:FAU788114 FKP788114:FKQ788114 FUL788114:FUM788114 GEH788114:GEI788114 GOD788114:GOE788114 GXZ788114:GYA788114 HHV788114:HHW788114 HRR788114:HRS788114 IBN788114:IBO788114 ILJ788114:ILK788114 IVF788114:IVG788114 JFB788114:JFC788114 JOX788114:JOY788114 JYT788114:JYU788114 KIP788114:KIQ788114 KSL788114:KSM788114 LCH788114:LCI788114 LMD788114:LME788114 LVZ788114:LWA788114 MFV788114:MFW788114 MPR788114:MPS788114 MZN788114:MZO788114 NJJ788114:NJK788114 NTF788114:NTG788114 ODB788114:ODC788114 OMX788114:OMY788114 OWT788114:OWU788114 PGP788114:PGQ788114 PQL788114:PQM788114 QAH788114:QAI788114 QKD788114:QKE788114 QTZ788114:QUA788114 RDV788114:RDW788114 RNR788114:RNS788114 RXN788114:RXO788114 SHJ788114:SHK788114 SRF788114:SRG788114 TBB788114:TBC788114 TKX788114:TKY788114 TUT788114:TUU788114 UEP788114:UEQ788114 UOL788114:UOM788114 UYH788114:UYI788114 VID788114:VIE788114 VRZ788114:VSA788114 WBV788114:WBW788114 WLR788114:WLS788114 WVN788114:WVO788114 F853650:G853650 JB853650:JC853650 SX853650:SY853650 ACT853650:ACU853650 AMP853650:AMQ853650 AWL853650:AWM853650 BGH853650:BGI853650 BQD853650:BQE853650 BZZ853650:CAA853650 CJV853650:CJW853650 CTR853650:CTS853650 DDN853650:DDO853650 DNJ853650:DNK853650 DXF853650:DXG853650 EHB853650:EHC853650 EQX853650:EQY853650 FAT853650:FAU853650 FKP853650:FKQ853650 FUL853650:FUM853650 GEH853650:GEI853650 GOD853650:GOE853650 GXZ853650:GYA853650 HHV853650:HHW853650 HRR853650:HRS853650 IBN853650:IBO853650 ILJ853650:ILK853650 IVF853650:IVG853650 JFB853650:JFC853650 JOX853650:JOY853650 JYT853650:JYU853650 KIP853650:KIQ853650 KSL853650:KSM853650 LCH853650:LCI853650 LMD853650:LME853650 LVZ853650:LWA853650 MFV853650:MFW853650 MPR853650:MPS853650 MZN853650:MZO853650 NJJ853650:NJK853650 NTF853650:NTG853650 ODB853650:ODC853650 OMX853650:OMY853650 OWT853650:OWU853650 PGP853650:PGQ853650 PQL853650:PQM853650 QAH853650:QAI853650 QKD853650:QKE853650 QTZ853650:QUA853650 RDV853650:RDW853650 RNR853650:RNS853650 RXN853650:RXO853650 SHJ853650:SHK853650 SRF853650:SRG853650 TBB853650:TBC853650 TKX853650:TKY853650 TUT853650:TUU853650 UEP853650:UEQ853650 UOL853650:UOM853650 UYH853650:UYI853650 VID853650:VIE853650 VRZ853650:VSA853650 WBV853650:WBW853650 WLR853650:WLS853650 WVN853650:WVO853650 F919186:G919186 JB919186:JC919186 SX919186:SY919186 ACT919186:ACU919186 AMP919186:AMQ919186 AWL919186:AWM919186 BGH919186:BGI919186 BQD919186:BQE919186 BZZ919186:CAA919186 CJV919186:CJW919186 CTR919186:CTS919186 DDN919186:DDO919186 DNJ919186:DNK919186 DXF919186:DXG919186 EHB919186:EHC919186 EQX919186:EQY919186 FAT919186:FAU919186 FKP919186:FKQ919186 FUL919186:FUM919186 GEH919186:GEI919186 GOD919186:GOE919186 GXZ919186:GYA919186 HHV919186:HHW919186 HRR919186:HRS919186 IBN919186:IBO919186 ILJ919186:ILK919186 IVF919186:IVG919186 JFB919186:JFC919186 JOX919186:JOY919186 JYT919186:JYU919186 KIP919186:KIQ919186 KSL919186:KSM919186 LCH919186:LCI919186 LMD919186:LME919186 LVZ919186:LWA919186 MFV919186:MFW919186 MPR919186:MPS919186 MZN919186:MZO919186 NJJ919186:NJK919186 NTF919186:NTG919186 ODB919186:ODC919186 OMX919186:OMY919186 OWT919186:OWU919186 PGP919186:PGQ919186 PQL919186:PQM919186 QAH919186:QAI919186 QKD919186:QKE919186 QTZ919186:QUA919186 RDV919186:RDW919186 RNR919186:RNS919186 RXN919186:RXO919186 SHJ919186:SHK919186 SRF919186:SRG919186 TBB919186:TBC919186 TKX919186:TKY919186 TUT919186:TUU919186 UEP919186:UEQ919186 UOL919186:UOM919186 UYH919186:UYI919186 VID919186:VIE919186 VRZ919186:VSA919186 WBV919186:WBW919186 WLR919186:WLS919186 WVN919186:WVO919186 F984722:G984722 JB984722:JC984722 SX984722:SY984722 ACT984722:ACU984722 AMP984722:AMQ984722 AWL984722:AWM984722 BGH984722:BGI984722 BQD984722:BQE984722 BZZ984722:CAA984722 CJV984722:CJW984722 CTR984722:CTS984722 DDN984722:DDO984722 DNJ984722:DNK984722 DXF984722:DXG984722 EHB984722:EHC984722 EQX984722:EQY984722 FAT984722:FAU984722 FKP984722:FKQ984722 FUL984722:FUM984722 GEH984722:GEI984722 GOD984722:GOE984722 GXZ984722:GYA984722 HHV984722:HHW984722 HRR984722:HRS984722 IBN984722:IBO984722 ILJ984722:ILK984722 IVF984722:IVG984722 JFB984722:JFC984722 JOX984722:JOY984722 JYT984722:JYU984722 KIP984722:KIQ984722 KSL984722:KSM984722 LCH984722:LCI984722 LMD984722:LME984722 LVZ984722:LWA984722 MFV984722:MFW984722 MPR984722:MPS984722 MZN984722:MZO984722 NJJ984722:NJK984722 NTF984722:NTG984722 ODB984722:ODC984722 OMX984722:OMY984722 OWT984722:OWU984722 PGP984722:PGQ984722 PQL984722:PQM984722 QAH984722:QAI984722 QKD984722:QKE984722 QTZ984722:QUA984722 RDV984722:RDW984722 RNR984722:RNS984722 RXN984722:RXO984722 SHJ984722:SHK984722 SRF984722:SRG984722 TBB984722:TBC984722 TKX984722:TKY984722 TUT984722:TUU984722 UEP984722:UEQ984722 UOL984722:UOM984722 UYH984722:UYI984722 VID984722:VIE984722 VRZ984722:VSA984722 WBV984722:WBW984722 WLR984722:WLS984722 WVN984722:WVO984722" xr:uid="{00000000-0002-0000-0A00-000024000000}">
      <formula1>Y1679:AA1679</formula1>
    </dataValidation>
    <dataValidation type="list" allowBlank="1" showInputMessage="1" showErrorMessage="1" sqref="J1725:K1725 JF1725:JG1725 TB1725:TC1725 ACX1725:ACY1725 AMT1725:AMU1725 AWP1725:AWQ1725 BGL1725:BGM1725 BQH1725:BQI1725 CAD1725:CAE1725 CJZ1725:CKA1725 CTV1725:CTW1725 DDR1725:DDS1725 DNN1725:DNO1725 DXJ1725:DXK1725 EHF1725:EHG1725 ERB1725:ERC1725 FAX1725:FAY1725 FKT1725:FKU1725 FUP1725:FUQ1725 GEL1725:GEM1725 GOH1725:GOI1725 GYD1725:GYE1725 HHZ1725:HIA1725 HRV1725:HRW1725 IBR1725:IBS1725 ILN1725:ILO1725 IVJ1725:IVK1725 JFF1725:JFG1725 JPB1725:JPC1725 JYX1725:JYY1725 KIT1725:KIU1725 KSP1725:KSQ1725 LCL1725:LCM1725 LMH1725:LMI1725 LWD1725:LWE1725 MFZ1725:MGA1725 MPV1725:MPW1725 MZR1725:MZS1725 NJN1725:NJO1725 NTJ1725:NTK1725 ODF1725:ODG1725 ONB1725:ONC1725 OWX1725:OWY1725 PGT1725:PGU1725 PQP1725:PQQ1725 QAL1725:QAM1725 QKH1725:QKI1725 QUD1725:QUE1725 RDZ1725:REA1725 RNV1725:RNW1725 RXR1725:RXS1725 SHN1725:SHO1725 SRJ1725:SRK1725 TBF1725:TBG1725 TLB1725:TLC1725 TUX1725:TUY1725 UET1725:UEU1725 UOP1725:UOQ1725 UYL1725:UYM1725 VIH1725:VII1725 VSD1725:VSE1725 WBZ1725:WCA1725 WLV1725:WLW1725 WVR1725:WVS1725 J67261:K67261 JF67261:JG67261 TB67261:TC67261 ACX67261:ACY67261 AMT67261:AMU67261 AWP67261:AWQ67261 BGL67261:BGM67261 BQH67261:BQI67261 CAD67261:CAE67261 CJZ67261:CKA67261 CTV67261:CTW67261 DDR67261:DDS67261 DNN67261:DNO67261 DXJ67261:DXK67261 EHF67261:EHG67261 ERB67261:ERC67261 FAX67261:FAY67261 FKT67261:FKU67261 FUP67261:FUQ67261 GEL67261:GEM67261 GOH67261:GOI67261 GYD67261:GYE67261 HHZ67261:HIA67261 HRV67261:HRW67261 IBR67261:IBS67261 ILN67261:ILO67261 IVJ67261:IVK67261 JFF67261:JFG67261 JPB67261:JPC67261 JYX67261:JYY67261 KIT67261:KIU67261 KSP67261:KSQ67261 LCL67261:LCM67261 LMH67261:LMI67261 LWD67261:LWE67261 MFZ67261:MGA67261 MPV67261:MPW67261 MZR67261:MZS67261 NJN67261:NJO67261 NTJ67261:NTK67261 ODF67261:ODG67261 ONB67261:ONC67261 OWX67261:OWY67261 PGT67261:PGU67261 PQP67261:PQQ67261 QAL67261:QAM67261 QKH67261:QKI67261 QUD67261:QUE67261 RDZ67261:REA67261 RNV67261:RNW67261 RXR67261:RXS67261 SHN67261:SHO67261 SRJ67261:SRK67261 TBF67261:TBG67261 TLB67261:TLC67261 TUX67261:TUY67261 UET67261:UEU67261 UOP67261:UOQ67261 UYL67261:UYM67261 VIH67261:VII67261 VSD67261:VSE67261 WBZ67261:WCA67261 WLV67261:WLW67261 WVR67261:WVS67261 J132797:K132797 JF132797:JG132797 TB132797:TC132797 ACX132797:ACY132797 AMT132797:AMU132797 AWP132797:AWQ132797 BGL132797:BGM132797 BQH132797:BQI132797 CAD132797:CAE132797 CJZ132797:CKA132797 CTV132797:CTW132797 DDR132797:DDS132797 DNN132797:DNO132797 DXJ132797:DXK132797 EHF132797:EHG132797 ERB132797:ERC132797 FAX132797:FAY132797 FKT132797:FKU132797 FUP132797:FUQ132797 GEL132797:GEM132797 GOH132797:GOI132797 GYD132797:GYE132797 HHZ132797:HIA132797 HRV132797:HRW132797 IBR132797:IBS132797 ILN132797:ILO132797 IVJ132797:IVK132797 JFF132797:JFG132797 JPB132797:JPC132797 JYX132797:JYY132797 KIT132797:KIU132797 KSP132797:KSQ132797 LCL132797:LCM132797 LMH132797:LMI132797 LWD132797:LWE132797 MFZ132797:MGA132797 MPV132797:MPW132797 MZR132797:MZS132797 NJN132797:NJO132797 NTJ132797:NTK132797 ODF132797:ODG132797 ONB132797:ONC132797 OWX132797:OWY132797 PGT132797:PGU132797 PQP132797:PQQ132797 QAL132797:QAM132797 QKH132797:QKI132797 QUD132797:QUE132797 RDZ132797:REA132797 RNV132797:RNW132797 RXR132797:RXS132797 SHN132797:SHO132797 SRJ132797:SRK132797 TBF132797:TBG132797 TLB132797:TLC132797 TUX132797:TUY132797 UET132797:UEU132797 UOP132797:UOQ132797 UYL132797:UYM132797 VIH132797:VII132797 VSD132797:VSE132797 WBZ132797:WCA132797 WLV132797:WLW132797 WVR132797:WVS132797 J198333:K198333 JF198333:JG198333 TB198333:TC198333 ACX198333:ACY198333 AMT198333:AMU198333 AWP198333:AWQ198333 BGL198333:BGM198333 BQH198333:BQI198333 CAD198333:CAE198333 CJZ198333:CKA198333 CTV198333:CTW198333 DDR198333:DDS198333 DNN198333:DNO198333 DXJ198333:DXK198333 EHF198333:EHG198333 ERB198333:ERC198333 FAX198333:FAY198333 FKT198333:FKU198333 FUP198333:FUQ198333 GEL198333:GEM198333 GOH198333:GOI198333 GYD198333:GYE198333 HHZ198333:HIA198333 HRV198333:HRW198333 IBR198333:IBS198333 ILN198333:ILO198333 IVJ198333:IVK198333 JFF198333:JFG198333 JPB198333:JPC198333 JYX198333:JYY198333 KIT198333:KIU198333 KSP198333:KSQ198333 LCL198333:LCM198333 LMH198333:LMI198333 LWD198333:LWE198333 MFZ198333:MGA198333 MPV198333:MPW198333 MZR198333:MZS198333 NJN198333:NJO198333 NTJ198333:NTK198333 ODF198333:ODG198333 ONB198333:ONC198333 OWX198333:OWY198333 PGT198333:PGU198333 PQP198333:PQQ198333 QAL198333:QAM198333 QKH198333:QKI198333 QUD198333:QUE198333 RDZ198333:REA198333 RNV198333:RNW198333 RXR198333:RXS198333 SHN198333:SHO198333 SRJ198333:SRK198333 TBF198333:TBG198333 TLB198333:TLC198333 TUX198333:TUY198333 UET198333:UEU198333 UOP198333:UOQ198333 UYL198333:UYM198333 VIH198333:VII198333 VSD198333:VSE198333 WBZ198333:WCA198333 WLV198333:WLW198333 WVR198333:WVS198333 J263869:K263869 JF263869:JG263869 TB263869:TC263869 ACX263869:ACY263869 AMT263869:AMU263869 AWP263869:AWQ263869 BGL263869:BGM263869 BQH263869:BQI263869 CAD263869:CAE263869 CJZ263869:CKA263869 CTV263869:CTW263869 DDR263869:DDS263869 DNN263869:DNO263869 DXJ263869:DXK263869 EHF263869:EHG263869 ERB263869:ERC263869 FAX263869:FAY263869 FKT263869:FKU263869 FUP263869:FUQ263869 GEL263869:GEM263869 GOH263869:GOI263869 GYD263869:GYE263869 HHZ263869:HIA263869 HRV263869:HRW263869 IBR263869:IBS263869 ILN263869:ILO263869 IVJ263869:IVK263869 JFF263869:JFG263869 JPB263869:JPC263869 JYX263869:JYY263869 KIT263869:KIU263869 KSP263869:KSQ263869 LCL263869:LCM263869 LMH263869:LMI263869 LWD263869:LWE263869 MFZ263869:MGA263869 MPV263869:MPW263869 MZR263869:MZS263869 NJN263869:NJO263869 NTJ263869:NTK263869 ODF263869:ODG263869 ONB263869:ONC263869 OWX263869:OWY263869 PGT263869:PGU263869 PQP263869:PQQ263869 QAL263869:QAM263869 QKH263869:QKI263869 QUD263869:QUE263869 RDZ263869:REA263869 RNV263869:RNW263869 RXR263869:RXS263869 SHN263869:SHO263869 SRJ263869:SRK263869 TBF263869:TBG263869 TLB263869:TLC263869 TUX263869:TUY263869 UET263869:UEU263869 UOP263869:UOQ263869 UYL263869:UYM263869 VIH263869:VII263869 VSD263869:VSE263869 WBZ263869:WCA263869 WLV263869:WLW263869 WVR263869:WVS263869 J329405:K329405 JF329405:JG329405 TB329405:TC329405 ACX329405:ACY329405 AMT329405:AMU329405 AWP329405:AWQ329405 BGL329405:BGM329405 BQH329405:BQI329405 CAD329405:CAE329405 CJZ329405:CKA329405 CTV329405:CTW329405 DDR329405:DDS329405 DNN329405:DNO329405 DXJ329405:DXK329405 EHF329405:EHG329405 ERB329405:ERC329405 FAX329405:FAY329405 FKT329405:FKU329405 FUP329405:FUQ329405 GEL329405:GEM329405 GOH329405:GOI329405 GYD329405:GYE329405 HHZ329405:HIA329405 HRV329405:HRW329405 IBR329405:IBS329405 ILN329405:ILO329405 IVJ329405:IVK329405 JFF329405:JFG329405 JPB329405:JPC329405 JYX329405:JYY329405 KIT329405:KIU329405 KSP329405:KSQ329405 LCL329405:LCM329405 LMH329405:LMI329405 LWD329405:LWE329405 MFZ329405:MGA329405 MPV329405:MPW329405 MZR329405:MZS329405 NJN329405:NJO329405 NTJ329405:NTK329405 ODF329405:ODG329405 ONB329405:ONC329405 OWX329405:OWY329405 PGT329405:PGU329405 PQP329405:PQQ329405 QAL329405:QAM329405 QKH329405:QKI329405 QUD329405:QUE329405 RDZ329405:REA329405 RNV329405:RNW329405 RXR329405:RXS329405 SHN329405:SHO329405 SRJ329405:SRK329405 TBF329405:TBG329405 TLB329405:TLC329405 TUX329405:TUY329405 UET329405:UEU329405 UOP329405:UOQ329405 UYL329405:UYM329405 VIH329405:VII329405 VSD329405:VSE329405 WBZ329405:WCA329405 WLV329405:WLW329405 WVR329405:WVS329405 J394941:K394941 JF394941:JG394941 TB394941:TC394941 ACX394941:ACY394941 AMT394941:AMU394941 AWP394941:AWQ394941 BGL394941:BGM394941 BQH394941:BQI394941 CAD394941:CAE394941 CJZ394941:CKA394941 CTV394941:CTW394941 DDR394941:DDS394941 DNN394941:DNO394941 DXJ394941:DXK394941 EHF394941:EHG394941 ERB394941:ERC394941 FAX394941:FAY394941 FKT394941:FKU394941 FUP394941:FUQ394941 GEL394941:GEM394941 GOH394941:GOI394941 GYD394941:GYE394941 HHZ394941:HIA394941 HRV394941:HRW394941 IBR394941:IBS394941 ILN394941:ILO394941 IVJ394941:IVK394941 JFF394941:JFG394941 JPB394941:JPC394941 JYX394941:JYY394941 KIT394941:KIU394941 KSP394941:KSQ394941 LCL394941:LCM394941 LMH394941:LMI394941 LWD394941:LWE394941 MFZ394941:MGA394941 MPV394941:MPW394941 MZR394941:MZS394941 NJN394941:NJO394941 NTJ394941:NTK394941 ODF394941:ODG394941 ONB394941:ONC394941 OWX394941:OWY394941 PGT394941:PGU394941 PQP394941:PQQ394941 QAL394941:QAM394941 QKH394941:QKI394941 QUD394941:QUE394941 RDZ394941:REA394941 RNV394941:RNW394941 RXR394941:RXS394941 SHN394941:SHO394941 SRJ394941:SRK394941 TBF394941:TBG394941 TLB394941:TLC394941 TUX394941:TUY394941 UET394941:UEU394941 UOP394941:UOQ394941 UYL394941:UYM394941 VIH394941:VII394941 VSD394941:VSE394941 WBZ394941:WCA394941 WLV394941:WLW394941 WVR394941:WVS394941 J460477:K460477 JF460477:JG460477 TB460477:TC460477 ACX460477:ACY460477 AMT460477:AMU460477 AWP460477:AWQ460477 BGL460477:BGM460477 BQH460477:BQI460477 CAD460477:CAE460477 CJZ460477:CKA460477 CTV460477:CTW460477 DDR460477:DDS460477 DNN460477:DNO460477 DXJ460477:DXK460477 EHF460477:EHG460477 ERB460477:ERC460477 FAX460477:FAY460477 FKT460477:FKU460477 FUP460477:FUQ460477 GEL460477:GEM460477 GOH460477:GOI460477 GYD460477:GYE460477 HHZ460477:HIA460477 HRV460477:HRW460477 IBR460477:IBS460477 ILN460477:ILO460477 IVJ460477:IVK460477 JFF460477:JFG460477 JPB460477:JPC460477 JYX460477:JYY460477 KIT460477:KIU460477 KSP460477:KSQ460477 LCL460477:LCM460477 LMH460477:LMI460477 LWD460477:LWE460477 MFZ460477:MGA460477 MPV460477:MPW460477 MZR460477:MZS460477 NJN460477:NJO460477 NTJ460477:NTK460477 ODF460477:ODG460477 ONB460477:ONC460477 OWX460477:OWY460477 PGT460477:PGU460477 PQP460477:PQQ460477 QAL460477:QAM460477 QKH460477:QKI460477 QUD460477:QUE460477 RDZ460477:REA460477 RNV460477:RNW460477 RXR460477:RXS460477 SHN460477:SHO460477 SRJ460477:SRK460477 TBF460477:TBG460477 TLB460477:TLC460477 TUX460477:TUY460477 UET460477:UEU460477 UOP460477:UOQ460477 UYL460477:UYM460477 VIH460477:VII460477 VSD460477:VSE460477 WBZ460477:WCA460477 WLV460477:WLW460477 WVR460477:WVS460477 J526013:K526013 JF526013:JG526013 TB526013:TC526013 ACX526013:ACY526013 AMT526013:AMU526013 AWP526013:AWQ526013 BGL526013:BGM526013 BQH526013:BQI526013 CAD526013:CAE526013 CJZ526013:CKA526013 CTV526013:CTW526013 DDR526013:DDS526013 DNN526013:DNO526013 DXJ526013:DXK526013 EHF526013:EHG526013 ERB526013:ERC526013 FAX526013:FAY526013 FKT526013:FKU526013 FUP526013:FUQ526013 GEL526013:GEM526013 GOH526013:GOI526013 GYD526013:GYE526013 HHZ526013:HIA526013 HRV526013:HRW526013 IBR526013:IBS526013 ILN526013:ILO526013 IVJ526013:IVK526013 JFF526013:JFG526013 JPB526013:JPC526013 JYX526013:JYY526013 KIT526013:KIU526013 KSP526013:KSQ526013 LCL526013:LCM526013 LMH526013:LMI526013 LWD526013:LWE526013 MFZ526013:MGA526013 MPV526013:MPW526013 MZR526013:MZS526013 NJN526013:NJO526013 NTJ526013:NTK526013 ODF526013:ODG526013 ONB526013:ONC526013 OWX526013:OWY526013 PGT526013:PGU526013 PQP526013:PQQ526013 QAL526013:QAM526013 QKH526013:QKI526013 QUD526013:QUE526013 RDZ526013:REA526013 RNV526013:RNW526013 RXR526013:RXS526013 SHN526013:SHO526013 SRJ526013:SRK526013 TBF526013:TBG526013 TLB526013:TLC526013 TUX526013:TUY526013 UET526013:UEU526013 UOP526013:UOQ526013 UYL526013:UYM526013 VIH526013:VII526013 VSD526013:VSE526013 WBZ526013:WCA526013 WLV526013:WLW526013 WVR526013:WVS526013 J591549:K591549 JF591549:JG591549 TB591549:TC591549 ACX591549:ACY591549 AMT591549:AMU591549 AWP591549:AWQ591549 BGL591549:BGM591549 BQH591549:BQI591549 CAD591549:CAE591549 CJZ591549:CKA591549 CTV591549:CTW591549 DDR591549:DDS591549 DNN591549:DNO591549 DXJ591549:DXK591549 EHF591549:EHG591549 ERB591549:ERC591549 FAX591549:FAY591549 FKT591549:FKU591549 FUP591549:FUQ591549 GEL591549:GEM591549 GOH591549:GOI591549 GYD591549:GYE591549 HHZ591549:HIA591549 HRV591549:HRW591549 IBR591549:IBS591549 ILN591549:ILO591549 IVJ591549:IVK591549 JFF591549:JFG591549 JPB591549:JPC591549 JYX591549:JYY591549 KIT591549:KIU591549 KSP591549:KSQ591549 LCL591549:LCM591549 LMH591549:LMI591549 LWD591549:LWE591549 MFZ591549:MGA591549 MPV591549:MPW591549 MZR591549:MZS591549 NJN591549:NJO591549 NTJ591549:NTK591549 ODF591549:ODG591549 ONB591549:ONC591549 OWX591549:OWY591549 PGT591549:PGU591549 PQP591549:PQQ591549 QAL591549:QAM591549 QKH591549:QKI591549 QUD591549:QUE591549 RDZ591549:REA591549 RNV591549:RNW591549 RXR591549:RXS591549 SHN591549:SHO591549 SRJ591549:SRK591549 TBF591549:TBG591549 TLB591549:TLC591549 TUX591549:TUY591549 UET591549:UEU591549 UOP591549:UOQ591549 UYL591549:UYM591549 VIH591549:VII591549 VSD591549:VSE591549 WBZ591549:WCA591549 WLV591549:WLW591549 WVR591549:WVS591549 J657085:K657085 JF657085:JG657085 TB657085:TC657085 ACX657085:ACY657085 AMT657085:AMU657085 AWP657085:AWQ657085 BGL657085:BGM657085 BQH657085:BQI657085 CAD657085:CAE657085 CJZ657085:CKA657085 CTV657085:CTW657085 DDR657085:DDS657085 DNN657085:DNO657085 DXJ657085:DXK657085 EHF657085:EHG657085 ERB657085:ERC657085 FAX657085:FAY657085 FKT657085:FKU657085 FUP657085:FUQ657085 GEL657085:GEM657085 GOH657085:GOI657085 GYD657085:GYE657085 HHZ657085:HIA657085 HRV657085:HRW657085 IBR657085:IBS657085 ILN657085:ILO657085 IVJ657085:IVK657085 JFF657085:JFG657085 JPB657085:JPC657085 JYX657085:JYY657085 KIT657085:KIU657085 KSP657085:KSQ657085 LCL657085:LCM657085 LMH657085:LMI657085 LWD657085:LWE657085 MFZ657085:MGA657085 MPV657085:MPW657085 MZR657085:MZS657085 NJN657085:NJO657085 NTJ657085:NTK657085 ODF657085:ODG657085 ONB657085:ONC657085 OWX657085:OWY657085 PGT657085:PGU657085 PQP657085:PQQ657085 QAL657085:QAM657085 QKH657085:QKI657085 QUD657085:QUE657085 RDZ657085:REA657085 RNV657085:RNW657085 RXR657085:RXS657085 SHN657085:SHO657085 SRJ657085:SRK657085 TBF657085:TBG657085 TLB657085:TLC657085 TUX657085:TUY657085 UET657085:UEU657085 UOP657085:UOQ657085 UYL657085:UYM657085 VIH657085:VII657085 VSD657085:VSE657085 WBZ657085:WCA657085 WLV657085:WLW657085 WVR657085:WVS657085 J722621:K722621 JF722621:JG722621 TB722621:TC722621 ACX722621:ACY722621 AMT722621:AMU722621 AWP722621:AWQ722621 BGL722621:BGM722621 BQH722621:BQI722621 CAD722621:CAE722621 CJZ722621:CKA722621 CTV722621:CTW722621 DDR722621:DDS722621 DNN722621:DNO722621 DXJ722621:DXK722621 EHF722621:EHG722621 ERB722621:ERC722621 FAX722621:FAY722621 FKT722621:FKU722621 FUP722621:FUQ722621 GEL722621:GEM722621 GOH722621:GOI722621 GYD722621:GYE722621 HHZ722621:HIA722621 HRV722621:HRW722621 IBR722621:IBS722621 ILN722621:ILO722621 IVJ722621:IVK722621 JFF722621:JFG722621 JPB722621:JPC722621 JYX722621:JYY722621 KIT722621:KIU722621 KSP722621:KSQ722621 LCL722621:LCM722621 LMH722621:LMI722621 LWD722621:LWE722621 MFZ722621:MGA722621 MPV722621:MPW722621 MZR722621:MZS722621 NJN722621:NJO722621 NTJ722621:NTK722621 ODF722621:ODG722621 ONB722621:ONC722621 OWX722621:OWY722621 PGT722621:PGU722621 PQP722621:PQQ722621 QAL722621:QAM722621 QKH722621:QKI722621 QUD722621:QUE722621 RDZ722621:REA722621 RNV722621:RNW722621 RXR722621:RXS722621 SHN722621:SHO722621 SRJ722621:SRK722621 TBF722621:TBG722621 TLB722621:TLC722621 TUX722621:TUY722621 UET722621:UEU722621 UOP722621:UOQ722621 UYL722621:UYM722621 VIH722621:VII722621 VSD722621:VSE722621 WBZ722621:WCA722621 WLV722621:WLW722621 WVR722621:WVS722621 J788157:K788157 JF788157:JG788157 TB788157:TC788157 ACX788157:ACY788157 AMT788157:AMU788157 AWP788157:AWQ788157 BGL788157:BGM788157 BQH788157:BQI788157 CAD788157:CAE788157 CJZ788157:CKA788157 CTV788157:CTW788157 DDR788157:DDS788157 DNN788157:DNO788157 DXJ788157:DXK788157 EHF788157:EHG788157 ERB788157:ERC788157 FAX788157:FAY788157 FKT788157:FKU788157 FUP788157:FUQ788157 GEL788157:GEM788157 GOH788157:GOI788157 GYD788157:GYE788157 HHZ788157:HIA788157 HRV788157:HRW788157 IBR788157:IBS788157 ILN788157:ILO788157 IVJ788157:IVK788157 JFF788157:JFG788157 JPB788157:JPC788157 JYX788157:JYY788157 KIT788157:KIU788157 KSP788157:KSQ788157 LCL788157:LCM788157 LMH788157:LMI788157 LWD788157:LWE788157 MFZ788157:MGA788157 MPV788157:MPW788157 MZR788157:MZS788157 NJN788157:NJO788157 NTJ788157:NTK788157 ODF788157:ODG788157 ONB788157:ONC788157 OWX788157:OWY788157 PGT788157:PGU788157 PQP788157:PQQ788157 QAL788157:QAM788157 QKH788157:QKI788157 QUD788157:QUE788157 RDZ788157:REA788157 RNV788157:RNW788157 RXR788157:RXS788157 SHN788157:SHO788157 SRJ788157:SRK788157 TBF788157:TBG788157 TLB788157:TLC788157 TUX788157:TUY788157 UET788157:UEU788157 UOP788157:UOQ788157 UYL788157:UYM788157 VIH788157:VII788157 VSD788157:VSE788157 WBZ788157:WCA788157 WLV788157:WLW788157 WVR788157:WVS788157 J853693:K853693 JF853693:JG853693 TB853693:TC853693 ACX853693:ACY853693 AMT853693:AMU853693 AWP853693:AWQ853693 BGL853693:BGM853693 BQH853693:BQI853693 CAD853693:CAE853693 CJZ853693:CKA853693 CTV853693:CTW853693 DDR853693:DDS853693 DNN853693:DNO853693 DXJ853693:DXK853693 EHF853693:EHG853693 ERB853693:ERC853693 FAX853693:FAY853693 FKT853693:FKU853693 FUP853693:FUQ853693 GEL853693:GEM853693 GOH853693:GOI853693 GYD853693:GYE853693 HHZ853693:HIA853693 HRV853693:HRW853693 IBR853693:IBS853693 ILN853693:ILO853693 IVJ853693:IVK853693 JFF853693:JFG853693 JPB853693:JPC853693 JYX853693:JYY853693 KIT853693:KIU853693 KSP853693:KSQ853693 LCL853693:LCM853693 LMH853693:LMI853693 LWD853693:LWE853693 MFZ853693:MGA853693 MPV853693:MPW853693 MZR853693:MZS853693 NJN853693:NJO853693 NTJ853693:NTK853693 ODF853693:ODG853693 ONB853693:ONC853693 OWX853693:OWY853693 PGT853693:PGU853693 PQP853693:PQQ853693 QAL853693:QAM853693 QKH853693:QKI853693 QUD853693:QUE853693 RDZ853693:REA853693 RNV853693:RNW853693 RXR853693:RXS853693 SHN853693:SHO853693 SRJ853693:SRK853693 TBF853693:TBG853693 TLB853693:TLC853693 TUX853693:TUY853693 UET853693:UEU853693 UOP853693:UOQ853693 UYL853693:UYM853693 VIH853693:VII853693 VSD853693:VSE853693 WBZ853693:WCA853693 WLV853693:WLW853693 WVR853693:WVS853693 J919229:K919229 JF919229:JG919229 TB919229:TC919229 ACX919229:ACY919229 AMT919229:AMU919229 AWP919229:AWQ919229 BGL919229:BGM919229 BQH919229:BQI919229 CAD919229:CAE919229 CJZ919229:CKA919229 CTV919229:CTW919229 DDR919229:DDS919229 DNN919229:DNO919229 DXJ919229:DXK919229 EHF919229:EHG919229 ERB919229:ERC919229 FAX919229:FAY919229 FKT919229:FKU919229 FUP919229:FUQ919229 GEL919229:GEM919229 GOH919229:GOI919229 GYD919229:GYE919229 HHZ919229:HIA919229 HRV919229:HRW919229 IBR919229:IBS919229 ILN919229:ILO919229 IVJ919229:IVK919229 JFF919229:JFG919229 JPB919229:JPC919229 JYX919229:JYY919229 KIT919229:KIU919229 KSP919229:KSQ919229 LCL919229:LCM919229 LMH919229:LMI919229 LWD919229:LWE919229 MFZ919229:MGA919229 MPV919229:MPW919229 MZR919229:MZS919229 NJN919229:NJO919229 NTJ919229:NTK919229 ODF919229:ODG919229 ONB919229:ONC919229 OWX919229:OWY919229 PGT919229:PGU919229 PQP919229:PQQ919229 QAL919229:QAM919229 QKH919229:QKI919229 QUD919229:QUE919229 RDZ919229:REA919229 RNV919229:RNW919229 RXR919229:RXS919229 SHN919229:SHO919229 SRJ919229:SRK919229 TBF919229:TBG919229 TLB919229:TLC919229 TUX919229:TUY919229 UET919229:UEU919229 UOP919229:UOQ919229 UYL919229:UYM919229 VIH919229:VII919229 VSD919229:VSE919229 WBZ919229:WCA919229 WLV919229:WLW919229 WVR919229:WVS919229 J984765:K984765 JF984765:JG984765 TB984765:TC984765 ACX984765:ACY984765 AMT984765:AMU984765 AWP984765:AWQ984765 BGL984765:BGM984765 BQH984765:BQI984765 CAD984765:CAE984765 CJZ984765:CKA984765 CTV984765:CTW984765 DDR984765:DDS984765 DNN984765:DNO984765 DXJ984765:DXK984765 EHF984765:EHG984765 ERB984765:ERC984765 FAX984765:FAY984765 FKT984765:FKU984765 FUP984765:FUQ984765 GEL984765:GEM984765 GOH984765:GOI984765 GYD984765:GYE984765 HHZ984765:HIA984765 HRV984765:HRW984765 IBR984765:IBS984765 ILN984765:ILO984765 IVJ984765:IVK984765 JFF984765:JFG984765 JPB984765:JPC984765 JYX984765:JYY984765 KIT984765:KIU984765 KSP984765:KSQ984765 LCL984765:LCM984765 LMH984765:LMI984765 LWD984765:LWE984765 MFZ984765:MGA984765 MPV984765:MPW984765 MZR984765:MZS984765 NJN984765:NJO984765 NTJ984765:NTK984765 ODF984765:ODG984765 ONB984765:ONC984765 OWX984765:OWY984765 PGT984765:PGU984765 PQP984765:PQQ984765 QAL984765:QAM984765 QKH984765:QKI984765 QUD984765:QUE984765 RDZ984765:REA984765 RNV984765:RNW984765 RXR984765:RXS984765 SHN984765:SHO984765 SRJ984765:SRK984765 TBF984765:TBG984765 TLB984765:TLC984765 TUX984765:TUY984765 UET984765:UEU984765 UOP984765:UOQ984765 UYL984765:UYM984765 VIH984765:VII984765 VSD984765:VSE984765 WBZ984765:WCA984765 WLV984765:WLW984765 WVR984765:WVS984765" xr:uid="{00000000-0002-0000-0A00-000025000000}">
      <formula1>X1726:X1729</formula1>
    </dataValidation>
    <dataValidation type="list" allowBlank="1" showInputMessage="1" showErrorMessage="1" sqref="J1734:L1734 JF1734:JH1734 TB1734:TD1734 ACX1734:ACZ1734 AMT1734:AMV1734 AWP1734:AWR1734 BGL1734:BGN1734 BQH1734:BQJ1734 CAD1734:CAF1734 CJZ1734:CKB1734 CTV1734:CTX1734 DDR1734:DDT1734 DNN1734:DNP1734 DXJ1734:DXL1734 EHF1734:EHH1734 ERB1734:ERD1734 FAX1734:FAZ1734 FKT1734:FKV1734 FUP1734:FUR1734 GEL1734:GEN1734 GOH1734:GOJ1734 GYD1734:GYF1734 HHZ1734:HIB1734 HRV1734:HRX1734 IBR1734:IBT1734 ILN1734:ILP1734 IVJ1734:IVL1734 JFF1734:JFH1734 JPB1734:JPD1734 JYX1734:JYZ1734 KIT1734:KIV1734 KSP1734:KSR1734 LCL1734:LCN1734 LMH1734:LMJ1734 LWD1734:LWF1734 MFZ1734:MGB1734 MPV1734:MPX1734 MZR1734:MZT1734 NJN1734:NJP1734 NTJ1734:NTL1734 ODF1734:ODH1734 ONB1734:OND1734 OWX1734:OWZ1734 PGT1734:PGV1734 PQP1734:PQR1734 QAL1734:QAN1734 QKH1734:QKJ1734 QUD1734:QUF1734 RDZ1734:REB1734 RNV1734:RNX1734 RXR1734:RXT1734 SHN1734:SHP1734 SRJ1734:SRL1734 TBF1734:TBH1734 TLB1734:TLD1734 TUX1734:TUZ1734 UET1734:UEV1734 UOP1734:UOR1734 UYL1734:UYN1734 VIH1734:VIJ1734 VSD1734:VSF1734 WBZ1734:WCB1734 WLV1734:WLX1734 WVR1734:WVT1734 J67270:L67270 JF67270:JH67270 TB67270:TD67270 ACX67270:ACZ67270 AMT67270:AMV67270 AWP67270:AWR67270 BGL67270:BGN67270 BQH67270:BQJ67270 CAD67270:CAF67270 CJZ67270:CKB67270 CTV67270:CTX67270 DDR67270:DDT67270 DNN67270:DNP67270 DXJ67270:DXL67270 EHF67270:EHH67270 ERB67270:ERD67270 FAX67270:FAZ67270 FKT67270:FKV67270 FUP67270:FUR67270 GEL67270:GEN67270 GOH67270:GOJ67270 GYD67270:GYF67270 HHZ67270:HIB67270 HRV67270:HRX67270 IBR67270:IBT67270 ILN67270:ILP67270 IVJ67270:IVL67270 JFF67270:JFH67270 JPB67270:JPD67270 JYX67270:JYZ67270 KIT67270:KIV67270 KSP67270:KSR67270 LCL67270:LCN67270 LMH67270:LMJ67270 LWD67270:LWF67270 MFZ67270:MGB67270 MPV67270:MPX67270 MZR67270:MZT67270 NJN67270:NJP67270 NTJ67270:NTL67270 ODF67270:ODH67270 ONB67270:OND67270 OWX67270:OWZ67270 PGT67270:PGV67270 PQP67270:PQR67270 QAL67270:QAN67270 QKH67270:QKJ67270 QUD67270:QUF67270 RDZ67270:REB67270 RNV67270:RNX67270 RXR67270:RXT67270 SHN67270:SHP67270 SRJ67270:SRL67270 TBF67270:TBH67270 TLB67270:TLD67270 TUX67270:TUZ67270 UET67270:UEV67270 UOP67270:UOR67270 UYL67270:UYN67270 VIH67270:VIJ67270 VSD67270:VSF67270 WBZ67270:WCB67270 WLV67270:WLX67270 WVR67270:WVT67270 J132806:L132806 JF132806:JH132806 TB132806:TD132806 ACX132806:ACZ132806 AMT132806:AMV132806 AWP132806:AWR132806 BGL132806:BGN132806 BQH132806:BQJ132806 CAD132806:CAF132806 CJZ132806:CKB132806 CTV132806:CTX132806 DDR132806:DDT132806 DNN132806:DNP132806 DXJ132806:DXL132806 EHF132806:EHH132806 ERB132806:ERD132806 FAX132806:FAZ132806 FKT132806:FKV132806 FUP132806:FUR132806 GEL132806:GEN132806 GOH132806:GOJ132806 GYD132806:GYF132806 HHZ132806:HIB132806 HRV132806:HRX132806 IBR132806:IBT132806 ILN132806:ILP132806 IVJ132806:IVL132806 JFF132806:JFH132806 JPB132806:JPD132806 JYX132806:JYZ132806 KIT132806:KIV132806 KSP132806:KSR132806 LCL132806:LCN132806 LMH132806:LMJ132806 LWD132806:LWF132806 MFZ132806:MGB132806 MPV132806:MPX132806 MZR132806:MZT132806 NJN132806:NJP132806 NTJ132806:NTL132806 ODF132806:ODH132806 ONB132806:OND132806 OWX132806:OWZ132806 PGT132806:PGV132806 PQP132806:PQR132806 QAL132806:QAN132806 QKH132806:QKJ132806 QUD132806:QUF132806 RDZ132806:REB132806 RNV132806:RNX132806 RXR132806:RXT132806 SHN132806:SHP132806 SRJ132806:SRL132806 TBF132806:TBH132806 TLB132806:TLD132806 TUX132806:TUZ132806 UET132806:UEV132806 UOP132806:UOR132806 UYL132806:UYN132806 VIH132806:VIJ132806 VSD132806:VSF132806 WBZ132806:WCB132806 WLV132806:WLX132806 WVR132806:WVT132806 J198342:L198342 JF198342:JH198342 TB198342:TD198342 ACX198342:ACZ198342 AMT198342:AMV198342 AWP198342:AWR198342 BGL198342:BGN198342 BQH198342:BQJ198342 CAD198342:CAF198342 CJZ198342:CKB198342 CTV198342:CTX198342 DDR198342:DDT198342 DNN198342:DNP198342 DXJ198342:DXL198342 EHF198342:EHH198342 ERB198342:ERD198342 FAX198342:FAZ198342 FKT198342:FKV198342 FUP198342:FUR198342 GEL198342:GEN198342 GOH198342:GOJ198342 GYD198342:GYF198342 HHZ198342:HIB198342 HRV198342:HRX198342 IBR198342:IBT198342 ILN198342:ILP198342 IVJ198342:IVL198342 JFF198342:JFH198342 JPB198342:JPD198342 JYX198342:JYZ198342 KIT198342:KIV198342 KSP198342:KSR198342 LCL198342:LCN198342 LMH198342:LMJ198342 LWD198342:LWF198342 MFZ198342:MGB198342 MPV198342:MPX198342 MZR198342:MZT198342 NJN198342:NJP198342 NTJ198342:NTL198342 ODF198342:ODH198342 ONB198342:OND198342 OWX198342:OWZ198342 PGT198342:PGV198342 PQP198342:PQR198342 QAL198342:QAN198342 QKH198342:QKJ198342 QUD198342:QUF198342 RDZ198342:REB198342 RNV198342:RNX198342 RXR198342:RXT198342 SHN198342:SHP198342 SRJ198342:SRL198342 TBF198342:TBH198342 TLB198342:TLD198342 TUX198342:TUZ198342 UET198342:UEV198342 UOP198342:UOR198342 UYL198342:UYN198342 VIH198342:VIJ198342 VSD198342:VSF198342 WBZ198342:WCB198342 WLV198342:WLX198342 WVR198342:WVT198342 J263878:L263878 JF263878:JH263878 TB263878:TD263878 ACX263878:ACZ263878 AMT263878:AMV263878 AWP263878:AWR263878 BGL263878:BGN263878 BQH263878:BQJ263878 CAD263878:CAF263878 CJZ263878:CKB263878 CTV263878:CTX263878 DDR263878:DDT263878 DNN263878:DNP263878 DXJ263878:DXL263878 EHF263878:EHH263878 ERB263878:ERD263878 FAX263878:FAZ263878 FKT263878:FKV263878 FUP263878:FUR263878 GEL263878:GEN263878 GOH263878:GOJ263878 GYD263878:GYF263878 HHZ263878:HIB263878 HRV263878:HRX263878 IBR263878:IBT263878 ILN263878:ILP263878 IVJ263878:IVL263878 JFF263878:JFH263878 JPB263878:JPD263878 JYX263878:JYZ263878 KIT263878:KIV263878 KSP263878:KSR263878 LCL263878:LCN263878 LMH263878:LMJ263878 LWD263878:LWF263878 MFZ263878:MGB263878 MPV263878:MPX263878 MZR263878:MZT263878 NJN263878:NJP263878 NTJ263878:NTL263878 ODF263878:ODH263878 ONB263878:OND263878 OWX263878:OWZ263878 PGT263878:PGV263878 PQP263878:PQR263878 QAL263878:QAN263878 QKH263878:QKJ263878 QUD263878:QUF263878 RDZ263878:REB263878 RNV263878:RNX263878 RXR263878:RXT263878 SHN263878:SHP263878 SRJ263878:SRL263878 TBF263878:TBH263878 TLB263878:TLD263878 TUX263878:TUZ263878 UET263878:UEV263878 UOP263878:UOR263878 UYL263878:UYN263878 VIH263878:VIJ263878 VSD263878:VSF263878 WBZ263878:WCB263878 WLV263878:WLX263878 WVR263878:WVT263878 J329414:L329414 JF329414:JH329414 TB329414:TD329414 ACX329414:ACZ329414 AMT329414:AMV329414 AWP329414:AWR329414 BGL329414:BGN329414 BQH329414:BQJ329414 CAD329414:CAF329414 CJZ329414:CKB329414 CTV329414:CTX329414 DDR329414:DDT329414 DNN329414:DNP329414 DXJ329414:DXL329414 EHF329414:EHH329414 ERB329414:ERD329414 FAX329414:FAZ329414 FKT329414:FKV329414 FUP329414:FUR329414 GEL329414:GEN329414 GOH329414:GOJ329414 GYD329414:GYF329414 HHZ329414:HIB329414 HRV329414:HRX329414 IBR329414:IBT329414 ILN329414:ILP329414 IVJ329414:IVL329414 JFF329414:JFH329414 JPB329414:JPD329414 JYX329414:JYZ329414 KIT329414:KIV329414 KSP329414:KSR329414 LCL329414:LCN329414 LMH329414:LMJ329414 LWD329414:LWF329414 MFZ329414:MGB329414 MPV329414:MPX329414 MZR329414:MZT329414 NJN329414:NJP329414 NTJ329414:NTL329414 ODF329414:ODH329414 ONB329414:OND329414 OWX329414:OWZ329414 PGT329414:PGV329414 PQP329414:PQR329414 QAL329414:QAN329414 QKH329414:QKJ329414 QUD329414:QUF329414 RDZ329414:REB329414 RNV329414:RNX329414 RXR329414:RXT329414 SHN329414:SHP329414 SRJ329414:SRL329414 TBF329414:TBH329414 TLB329414:TLD329414 TUX329414:TUZ329414 UET329414:UEV329414 UOP329414:UOR329414 UYL329414:UYN329414 VIH329414:VIJ329414 VSD329414:VSF329414 WBZ329414:WCB329414 WLV329414:WLX329414 WVR329414:WVT329414 J394950:L394950 JF394950:JH394950 TB394950:TD394950 ACX394950:ACZ394950 AMT394950:AMV394950 AWP394950:AWR394950 BGL394950:BGN394950 BQH394950:BQJ394950 CAD394950:CAF394950 CJZ394950:CKB394950 CTV394950:CTX394950 DDR394950:DDT394950 DNN394950:DNP394950 DXJ394950:DXL394950 EHF394950:EHH394950 ERB394950:ERD394950 FAX394950:FAZ394950 FKT394950:FKV394950 FUP394950:FUR394950 GEL394950:GEN394950 GOH394950:GOJ394950 GYD394950:GYF394950 HHZ394950:HIB394950 HRV394950:HRX394950 IBR394950:IBT394950 ILN394950:ILP394950 IVJ394950:IVL394950 JFF394950:JFH394950 JPB394950:JPD394950 JYX394950:JYZ394950 KIT394950:KIV394950 KSP394950:KSR394950 LCL394950:LCN394950 LMH394950:LMJ394950 LWD394950:LWF394950 MFZ394950:MGB394950 MPV394950:MPX394950 MZR394950:MZT394950 NJN394950:NJP394950 NTJ394950:NTL394950 ODF394950:ODH394950 ONB394950:OND394950 OWX394950:OWZ394950 PGT394950:PGV394950 PQP394950:PQR394950 QAL394950:QAN394950 QKH394950:QKJ394950 QUD394950:QUF394950 RDZ394950:REB394950 RNV394950:RNX394950 RXR394950:RXT394950 SHN394950:SHP394950 SRJ394950:SRL394950 TBF394950:TBH394950 TLB394950:TLD394950 TUX394950:TUZ394950 UET394950:UEV394950 UOP394950:UOR394950 UYL394950:UYN394950 VIH394950:VIJ394950 VSD394950:VSF394950 WBZ394950:WCB394950 WLV394950:WLX394950 WVR394950:WVT394950 J460486:L460486 JF460486:JH460486 TB460486:TD460486 ACX460486:ACZ460486 AMT460486:AMV460486 AWP460486:AWR460486 BGL460486:BGN460486 BQH460486:BQJ460486 CAD460486:CAF460486 CJZ460486:CKB460486 CTV460486:CTX460486 DDR460486:DDT460486 DNN460486:DNP460486 DXJ460486:DXL460486 EHF460486:EHH460486 ERB460486:ERD460486 FAX460486:FAZ460486 FKT460486:FKV460486 FUP460486:FUR460486 GEL460486:GEN460486 GOH460486:GOJ460486 GYD460486:GYF460486 HHZ460486:HIB460486 HRV460486:HRX460486 IBR460486:IBT460486 ILN460486:ILP460486 IVJ460486:IVL460486 JFF460486:JFH460486 JPB460486:JPD460486 JYX460486:JYZ460486 KIT460486:KIV460486 KSP460486:KSR460486 LCL460486:LCN460486 LMH460486:LMJ460486 LWD460486:LWF460486 MFZ460486:MGB460486 MPV460486:MPX460486 MZR460486:MZT460486 NJN460486:NJP460486 NTJ460486:NTL460486 ODF460486:ODH460486 ONB460486:OND460486 OWX460486:OWZ460486 PGT460486:PGV460486 PQP460486:PQR460486 QAL460486:QAN460486 QKH460486:QKJ460486 QUD460486:QUF460486 RDZ460486:REB460486 RNV460486:RNX460486 RXR460486:RXT460486 SHN460486:SHP460486 SRJ460486:SRL460486 TBF460486:TBH460486 TLB460486:TLD460486 TUX460486:TUZ460486 UET460486:UEV460486 UOP460486:UOR460486 UYL460486:UYN460486 VIH460486:VIJ460486 VSD460486:VSF460486 WBZ460486:WCB460486 WLV460486:WLX460486 WVR460486:WVT460486 J526022:L526022 JF526022:JH526022 TB526022:TD526022 ACX526022:ACZ526022 AMT526022:AMV526022 AWP526022:AWR526022 BGL526022:BGN526022 BQH526022:BQJ526022 CAD526022:CAF526022 CJZ526022:CKB526022 CTV526022:CTX526022 DDR526022:DDT526022 DNN526022:DNP526022 DXJ526022:DXL526022 EHF526022:EHH526022 ERB526022:ERD526022 FAX526022:FAZ526022 FKT526022:FKV526022 FUP526022:FUR526022 GEL526022:GEN526022 GOH526022:GOJ526022 GYD526022:GYF526022 HHZ526022:HIB526022 HRV526022:HRX526022 IBR526022:IBT526022 ILN526022:ILP526022 IVJ526022:IVL526022 JFF526022:JFH526022 JPB526022:JPD526022 JYX526022:JYZ526022 KIT526022:KIV526022 KSP526022:KSR526022 LCL526022:LCN526022 LMH526022:LMJ526022 LWD526022:LWF526022 MFZ526022:MGB526022 MPV526022:MPX526022 MZR526022:MZT526022 NJN526022:NJP526022 NTJ526022:NTL526022 ODF526022:ODH526022 ONB526022:OND526022 OWX526022:OWZ526022 PGT526022:PGV526022 PQP526022:PQR526022 QAL526022:QAN526022 QKH526022:QKJ526022 QUD526022:QUF526022 RDZ526022:REB526022 RNV526022:RNX526022 RXR526022:RXT526022 SHN526022:SHP526022 SRJ526022:SRL526022 TBF526022:TBH526022 TLB526022:TLD526022 TUX526022:TUZ526022 UET526022:UEV526022 UOP526022:UOR526022 UYL526022:UYN526022 VIH526022:VIJ526022 VSD526022:VSF526022 WBZ526022:WCB526022 WLV526022:WLX526022 WVR526022:WVT526022 J591558:L591558 JF591558:JH591558 TB591558:TD591558 ACX591558:ACZ591558 AMT591558:AMV591558 AWP591558:AWR591558 BGL591558:BGN591558 BQH591558:BQJ591558 CAD591558:CAF591558 CJZ591558:CKB591558 CTV591558:CTX591558 DDR591558:DDT591558 DNN591558:DNP591558 DXJ591558:DXL591558 EHF591558:EHH591558 ERB591558:ERD591558 FAX591558:FAZ591558 FKT591558:FKV591558 FUP591558:FUR591558 GEL591558:GEN591558 GOH591558:GOJ591558 GYD591558:GYF591558 HHZ591558:HIB591558 HRV591558:HRX591558 IBR591558:IBT591558 ILN591558:ILP591558 IVJ591558:IVL591558 JFF591558:JFH591558 JPB591558:JPD591558 JYX591558:JYZ591558 KIT591558:KIV591558 KSP591558:KSR591558 LCL591558:LCN591558 LMH591558:LMJ591558 LWD591558:LWF591558 MFZ591558:MGB591558 MPV591558:MPX591558 MZR591558:MZT591558 NJN591558:NJP591558 NTJ591558:NTL591558 ODF591558:ODH591558 ONB591558:OND591558 OWX591558:OWZ591558 PGT591558:PGV591558 PQP591558:PQR591558 QAL591558:QAN591558 QKH591558:QKJ591558 QUD591558:QUF591558 RDZ591558:REB591558 RNV591558:RNX591558 RXR591558:RXT591558 SHN591558:SHP591558 SRJ591558:SRL591558 TBF591558:TBH591558 TLB591558:TLD591558 TUX591558:TUZ591558 UET591558:UEV591558 UOP591558:UOR591558 UYL591558:UYN591558 VIH591558:VIJ591558 VSD591558:VSF591558 WBZ591558:WCB591558 WLV591558:WLX591558 WVR591558:WVT591558 J657094:L657094 JF657094:JH657094 TB657094:TD657094 ACX657094:ACZ657094 AMT657094:AMV657094 AWP657094:AWR657094 BGL657094:BGN657094 BQH657094:BQJ657094 CAD657094:CAF657094 CJZ657094:CKB657094 CTV657094:CTX657094 DDR657094:DDT657094 DNN657094:DNP657094 DXJ657094:DXL657094 EHF657094:EHH657094 ERB657094:ERD657094 FAX657094:FAZ657094 FKT657094:FKV657094 FUP657094:FUR657094 GEL657094:GEN657094 GOH657094:GOJ657094 GYD657094:GYF657094 HHZ657094:HIB657094 HRV657094:HRX657094 IBR657094:IBT657094 ILN657094:ILP657094 IVJ657094:IVL657094 JFF657094:JFH657094 JPB657094:JPD657094 JYX657094:JYZ657094 KIT657094:KIV657094 KSP657094:KSR657094 LCL657094:LCN657094 LMH657094:LMJ657094 LWD657094:LWF657094 MFZ657094:MGB657094 MPV657094:MPX657094 MZR657094:MZT657094 NJN657094:NJP657094 NTJ657094:NTL657094 ODF657094:ODH657094 ONB657094:OND657094 OWX657094:OWZ657094 PGT657094:PGV657094 PQP657094:PQR657094 QAL657094:QAN657094 QKH657094:QKJ657094 QUD657094:QUF657094 RDZ657094:REB657094 RNV657094:RNX657094 RXR657094:RXT657094 SHN657094:SHP657094 SRJ657094:SRL657094 TBF657094:TBH657094 TLB657094:TLD657094 TUX657094:TUZ657094 UET657094:UEV657094 UOP657094:UOR657094 UYL657094:UYN657094 VIH657094:VIJ657094 VSD657094:VSF657094 WBZ657094:WCB657094 WLV657094:WLX657094 WVR657094:WVT657094 J722630:L722630 JF722630:JH722630 TB722630:TD722630 ACX722630:ACZ722630 AMT722630:AMV722630 AWP722630:AWR722630 BGL722630:BGN722630 BQH722630:BQJ722630 CAD722630:CAF722630 CJZ722630:CKB722630 CTV722630:CTX722630 DDR722630:DDT722630 DNN722630:DNP722630 DXJ722630:DXL722630 EHF722630:EHH722630 ERB722630:ERD722630 FAX722630:FAZ722630 FKT722630:FKV722630 FUP722630:FUR722630 GEL722630:GEN722630 GOH722630:GOJ722630 GYD722630:GYF722630 HHZ722630:HIB722630 HRV722630:HRX722630 IBR722630:IBT722630 ILN722630:ILP722630 IVJ722630:IVL722630 JFF722630:JFH722630 JPB722630:JPD722630 JYX722630:JYZ722630 KIT722630:KIV722630 KSP722630:KSR722630 LCL722630:LCN722630 LMH722630:LMJ722630 LWD722630:LWF722630 MFZ722630:MGB722630 MPV722630:MPX722630 MZR722630:MZT722630 NJN722630:NJP722630 NTJ722630:NTL722630 ODF722630:ODH722630 ONB722630:OND722630 OWX722630:OWZ722630 PGT722630:PGV722630 PQP722630:PQR722630 QAL722630:QAN722630 QKH722630:QKJ722630 QUD722630:QUF722630 RDZ722630:REB722630 RNV722630:RNX722630 RXR722630:RXT722630 SHN722630:SHP722630 SRJ722630:SRL722630 TBF722630:TBH722630 TLB722630:TLD722630 TUX722630:TUZ722630 UET722630:UEV722630 UOP722630:UOR722630 UYL722630:UYN722630 VIH722630:VIJ722630 VSD722630:VSF722630 WBZ722630:WCB722630 WLV722630:WLX722630 WVR722630:WVT722630 J788166:L788166 JF788166:JH788166 TB788166:TD788166 ACX788166:ACZ788166 AMT788166:AMV788166 AWP788166:AWR788166 BGL788166:BGN788166 BQH788166:BQJ788166 CAD788166:CAF788166 CJZ788166:CKB788166 CTV788166:CTX788166 DDR788166:DDT788166 DNN788166:DNP788166 DXJ788166:DXL788166 EHF788166:EHH788166 ERB788166:ERD788166 FAX788166:FAZ788166 FKT788166:FKV788166 FUP788166:FUR788166 GEL788166:GEN788166 GOH788166:GOJ788166 GYD788166:GYF788166 HHZ788166:HIB788166 HRV788166:HRX788166 IBR788166:IBT788166 ILN788166:ILP788166 IVJ788166:IVL788166 JFF788166:JFH788166 JPB788166:JPD788166 JYX788166:JYZ788166 KIT788166:KIV788166 KSP788166:KSR788166 LCL788166:LCN788166 LMH788166:LMJ788166 LWD788166:LWF788166 MFZ788166:MGB788166 MPV788166:MPX788166 MZR788166:MZT788166 NJN788166:NJP788166 NTJ788166:NTL788166 ODF788166:ODH788166 ONB788166:OND788166 OWX788166:OWZ788166 PGT788166:PGV788166 PQP788166:PQR788166 QAL788166:QAN788166 QKH788166:QKJ788166 QUD788166:QUF788166 RDZ788166:REB788166 RNV788166:RNX788166 RXR788166:RXT788166 SHN788166:SHP788166 SRJ788166:SRL788166 TBF788166:TBH788166 TLB788166:TLD788166 TUX788166:TUZ788166 UET788166:UEV788166 UOP788166:UOR788166 UYL788166:UYN788166 VIH788166:VIJ788166 VSD788166:VSF788166 WBZ788166:WCB788166 WLV788166:WLX788166 WVR788166:WVT788166 J853702:L853702 JF853702:JH853702 TB853702:TD853702 ACX853702:ACZ853702 AMT853702:AMV853702 AWP853702:AWR853702 BGL853702:BGN853702 BQH853702:BQJ853702 CAD853702:CAF853702 CJZ853702:CKB853702 CTV853702:CTX853702 DDR853702:DDT853702 DNN853702:DNP853702 DXJ853702:DXL853702 EHF853702:EHH853702 ERB853702:ERD853702 FAX853702:FAZ853702 FKT853702:FKV853702 FUP853702:FUR853702 GEL853702:GEN853702 GOH853702:GOJ853702 GYD853702:GYF853702 HHZ853702:HIB853702 HRV853702:HRX853702 IBR853702:IBT853702 ILN853702:ILP853702 IVJ853702:IVL853702 JFF853702:JFH853702 JPB853702:JPD853702 JYX853702:JYZ853702 KIT853702:KIV853702 KSP853702:KSR853702 LCL853702:LCN853702 LMH853702:LMJ853702 LWD853702:LWF853702 MFZ853702:MGB853702 MPV853702:MPX853702 MZR853702:MZT853702 NJN853702:NJP853702 NTJ853702:NTL853702 ODF853702:ODH853702 ONB853702:OND853702 OWX853702:OWZ853702 PGT853702:PGV853702 PQP853702:PQR853702 QAL853702:QAN853702 QKH853702:QKJ853702 QUD853702:QUF853702 RDZ853702:REB853702 RNV853702:RNX853702 RXR853702:RXT853702 SHN853702:SHP853702 SRJ853702:SRL853702 TBF853702:TBH853702 TLB853702:TLD853702 TUX853702:TUZ853702 UET853702:UEV853702 UOP853702:UOR853702 UYL853702:UYN853702 VIH853702:VIJ853702 VSD853702:VSF853702 WBZ853702:WCB853702 WLV853702:WLX853702 WVR853702:WVT853702 J919238:L919238 JF919238:JH919238 TB919238:TD919238 ACX919238:ACZ919238 AMT919238:AMV919238 AWP919238:AWR919238 BGL919238:BGN919238 BQH919238:BQJ919238 CAD919238:CAF919238 CJZ919238:CKB919238 CTV919238:CTX919238 DDR919238:DDT919238 DNN919238:DNP919238 DXJ919238:DXL919238 EHF919238:EHH919238 ERB919238:ERD919238 FAX919238:FAZ919238 FKT919238:FKV919238 FUP919238:FUR919238 GEL919238:GEN919238 GOH919238:GOJ919238 GYD919238:GYF919238 HHZ919238:HIB919238 HRV919238:HRX919238 IBR919238:IBT919238 ILN919238:ILP919238 IVJ919238:IVL919238 JFF919238:JFH919238 JPB919238:JPD919238 JYX919238:JYZ919238 KIT919238:KIV919238 KSP919238:KSR919238 LCL919238:LCN919238 LMH919238:LMJ919238 LWD919238:LWF919238 MFZ919238:MGB919238 MPV919238:MPX919238 MZR919238:MZT919238 NJN919238:NJP919238 NTJ919238:NTL919238 ODF919238:ODH919238 ONB919238:OND919238 OWX919238:OWZ919238 PGT919238:PGV919238 PQP919238:PQR919238 QAL919238:QAN919238 QKH919238:QKJ919238 QUD919238:QUF919238 RDZ919238:REB919238 RNV919238:RNX919238 RXR919238:RXT919238 SHN919238:SHP919238 SRJ919238:SRL919238 TBF919238:TBH919238 TLB919238:TLD919238 TUX919238:TUZ919238 UET919238:UEV919238 UOP919238:UOR919238 UYL919238:UYN919238 VIH919238:VIJ919238 VSD919238:VSF919238 WBZ919238:WCB919238 WLV919238:WLX919238 WVR919238:WVT919238 J984774:L984774 JF984774:JH984774 TB984774:TD984774 ACX984774:ACZ984774 AMT984774:AMV984774 AWP984774:AWR984774 BGL984774:BGN984774 BQH984774:BQJ984774 CAD984774:CAF984774 CJZ984774:CKB984774 CTV984774:CTX984774 DDR984774:DDT984774 DNN984774:DNP984774 DXJ984774:DXL984774 EHF984774:EHH984774 ERB984774:ERD984774 FAX984774:FAZ984774 FKT984774:FKV984774 FUP984774:FUR984774 GEL984774:GEN984774 GOH984774:GOJ984774 GYD984774:GYF984774 HHZ984774:HIB984774 HRV984774:HRX984774 IBR984774:IBT984774 ILN984774:ILP984774 IVJ984774:IVL984774 JFF984774:JFH984774 JPB984774:JPD984774 JYX984774:JYZ984774 KIT984774:KIV984774 KSP984774:KSR984774 LCL984774:LCN984774 LMH984774:LMJ984774 LWD984774:LWF984774 MFZ984774:MGB984774 MPV984774:MPX984774 MZR984774:MZT984774 NJN984774:NJP984774 NTJ984774:NTL984774 ODF984774:ODH984774 ONB984774:OND984774 OWX984774:OWZ984774 PGT984774:PGV984774 PQP984774:PQR984774 QAL984774:QAN984774 QKH984774:QKJ984774 QUD984774:QUF984774 RDZ984774:REB984774 RNV984774:RNX984774 RXR984774:RXT984774 SHN984774:SHP984774 SRJ984774:SRL984774 TBF984774:TBH984774 TLB984774:TLD984774 TUX984774:TUZ984774 UET984774:UEV984774 UOP984774:UOR984774 UYL984774:UYN984774 VIH984774:VIJ984774 VSD984774:VSF984774 WBZ984774:WCB984774 WLV984774:WLX984774 WVR984774:WVT984774" xr:uid="{00000000-0002-0000-0A00-000026000000}">
      <formula1>X1735:X1737</formula1>
    </dataValidation>
    <dataValidation type="list" allowBlank="1" showInputMessage="1" showErrorMessage="1" sqref="F1736:G1736 JB1736:JC1736 SX1736:SY1736 ACT1736:ACU1736 AMP1736:AMQ1736 AWL1736:AWM1736 BGH1736:BGI1736 BQD1736:BQE1736 BZZ1736:CAA1736 CJV1736:CJW1736 CTR1736:CTS1736 DDN1736:DDO1736 DNJ1736:DNK1736 DXF1736:DXG1736 EHB1736:EHC1736 EQX1736:EQY1736 FAT1736:FAU1736 FKP1736:FKQ1736 FUL1736:FUM1736 GEH1736:GEI1736 GOD1736:GOE1736 GXZ1736:GYA1736 HHV1736:HHW1736 HRR1736:HRS1736 IBN1736:IBO1736 ILJ1736:ILK1736 IVF1736:IVG1736 JFB1736:JFC1736 JOX1736:JOY1736 JYT1736:JYU1736 KIP1736:KIQ1736 KSL1736:KSM1736 LCH1736:LCI1736 LMD1736:LME1736 LVZ1736:LWA1736 MFV1736:MFW1736 MPR1736:MPS1736 MZN1736:MZO1736 NJJ1736:NJK1736 NTF1736:NTG1736 ODB1736:ODC1736 OMX1736:OMY1736 OWT1736:OWU1736 PGP1736:PGQ1736 PQL1736:PQM1736 QAH1736:QAI1736 QKD1736:QKE1736 QTZ1736:QUA1736 RDV1736:RDW1736 RNR1736:RNS1736 RXN1736:RXO1736 SHJ1736:SHK1736 SRF1736:SRG1736 TBB1736:TBC1736 TKX1736:TKY1736 TUT1736:TUU1736 UEP1736:UEQ1736 UOL1736:UOM1736 UYH1736:UYI1736 VID1736:VIE1736 VRZ1736:VSA1736 WBV1736:WBW1736 WLR1736:WLS1736 WVN1736:WVO1736 F67272:G67272 JB67272:JC67272 SX67272:SY67272 ACT67272:ACU67272 AMP67272:AMQ67272 AWL67272:AWM67272 BGH67272:BGI67272 BQD67272:BQE67272 BZZ67272:CAA67272 CJV67272:CJW67272 CTR67272:CTS67272 DDN67272:DDO67272 DNJ67272:DNK67272 DXF67272:DXG67272 EHB67272:EHC67272 EQX67272:EQY67272 FAT67272:FAU67272 FKP67272:FKQ67272 FUL67272:FUM67272 GEH67272:GEI67272 GOD67272:GOE67272 GXZ67272:GYA67272 HHV67272:HHW67272 HRR67272:HRS67272 IBN67272:IBO67272 ILJ67272:ILK67272 IVF67272:IVG67272 JFB67272:JFC67272 JOX67272:JOY67272 JYT67272:JYU67272 KIP67272:KIQ67272 KSL67272:KSM67272 LCH67272:LCI67272 LMD67272:LME67272 LVZ67272:LWA67272 MFV67272:MFW67272 MPR67272:MPS67272 MZN67272:MZO67272 NJJ67272:NJK67272 NTF67272:NTG67272 ODB67272:ODC67272 OMX67272:OMY67272 OWT67272:OWU67272 PGP67272:PGQ67272 PQL67272:PQM67272 QAH67272:QAI67272 QKD67272:QKE67272 QTZ67272:QUA67272 RDV67272:RDW67272 RNR67272:RNS67272 RXN67272:RXO67272 SHJ67272:SHK67272 SRF67272:SRG67272 TBB67272:TBC67272 TKX67272:TKY67272 TUT67272:TUU67272 UEP67272:UEQ67272 UOL67272:UOM67272 UYH67272:UYI67272 VID67272:VIE67272 VRZ67272:VSA67272 WBV67272:WBW67272 WLR67272:WLS67272 WVN67272:WVO67272 F132808:G132808 JB132808:JC132808 SX132808:SY132808 ACT132808:ACU132808 AMP132808:AMQ132808 AWL132808:AWM132808 BGH132808:BGI132808 BQD132808:BQE132808 BZZ132808:CAA132808 CJV132808:CJW132808 CTR132808:CTS132808 DDN132808:DDO132808 DNJ132808:DNK132808 DXF132808:DXG132808 EHB132808:EHC132808 EQX132808:EQY132808 FAT132808:FAU132808 FKP132808:FKQ132808 FUL132808:FUM132808 GEH132808:GEI132808 GOD132808:GOE132808 GXZ132808:GYA132808 HHV132808:HHW132808 HRR132808:HRS132808 IBN132808:IBO132808 ILJ132808:ILK132808 IVF132808:IVG132808 JFB132808:JFC132808 JOX132808:JOY132808 JYT132808:JYU132808 KIP132808:KIQ132808 KSL132808:KSM132808 LCH132808:LCI132808 LMD132808:LME132808 LVZ132808:LWA132808 MFV132808:MFW132808 MPR132808:MPS132808 MZN132808:MZO132808 NJJ132808:NJK132808 NTF132808:NTG132808 ODB132808:ODC132808 OMX132808:OMY132808 OWT132808:OWU132808 PGP132808:PGQ132808 PQL132808:PQM132808 QAH132808:QAI132808 QKD132808:QKE132808 QTZ132808:QUA132808 RDV132808:RDW132808 RNR132808:RNS132808 RXN132808:RXO132808 SHJ132808:SHK132808 SRF132808:SRG132808 TBB132808:TBC132808 TKX132808:TKY132808 TUT132808:TUU132808 UEP132808:UEQ132808 UOL132808:UOM132808 UYH132808:UYI132808 VID132808:VIE132808 VRZ132808:VSA132808 WBV132808:WBW132808 WLR132808:WLS132808 WVN132808:WVO132808 F198344:G198344 JB198344:JC198344 SX198344:SY198344 ACT198344:ACU198344 AMP198344:AMQ198344 AWL198344:AWM198344 BGH198344:BGI198344 BQD198344:BQE198344 BZZ198344:CAA198344 CJV198344:CJW198344 CTR198344:CTS198344 DDN198344:DDO198344 DNJ198344:DNK198344 DXF198344:DXG198344 EHB198344:EHC198344 EQX198344:EQY198344 FAT198344:FAU198344 FKP198344:FKQ198344 FUL198344:FUM198344 GEH198344:GEI198344 GOD198344:GOE198344 GXZ198344:GYA198344 HHV198344:HHW198344 HRR198344:HRS198344 IBN198344:IBO198344 ILJ198344:ILK198344 IVF198344:IVG198344 JFB198344:JFC198344 JOX198344:JOY198344 JYT198344:JYU198344 KIP198344:KIQ198344 KSL198344:KSM198344 LCH198344:LCI198344 LMD198344:LME198344 LVZ198344:LWA198344 MFV198344:MFW198344 MPR198344:MPS198344 MZN198344:MZO198344 NJJ198344:NJK198344 NTF198344:NTG198344 ODB198344:ODC198344 OMX198344:OMY198344 OWT198344:OWU198344 PGP198344:PGQ198344 PQL198344:PQM198344 QAH198344:QAI198344 QKD198344:QKE198344 QTZ198344:QUA198344 RDV198344:RDW198344 RNR198344:RNS198344 RXN198344:RXO198344 SHJ198344:SHK198344 SRF198344:SRG198344 TBB198344:TBC198344 TKX198344:TKY198344 TUT198344:TUU198344 UEP198344:UEQ198344 UOL198344:UOM198344 UYH198344:UYI198344 VID198344:VIE198344 VRZ198344:VSA198344 WBV198344:WBW198344 WLR198344:WLS198344 WVN198344:WVO198344 F263880:G263880 JB263880:JC263880 SX263880:SY263880 ACT263880:ACU263880 AMP263880:AMQ263880 AWL263880:AWM263880 BGH263880:BGI263880 BQD263880:BQE263880 BZZ263880:CAA263880 CJV263880:CJW263880 CTR263880:CTS263880 DDN263880:DDO263880 DNJ263880:DNK263880 DXF263880:DXG263880 EHB263880:EHC263880 EQX263880:EQY263880 FAT263880:FAU263880 FKP263880:FKQ263880 FUL263880:FUM263880 GEH263880:GEI263880 GOD263880:GOE263880 GXZ263880:GYA263880 HHV263880:HHW263880 HRR263880:HRS263880 IBN263880:IBO263880 ILJ263880:ILK263880 IVF263880:IVG263880 JFB263880:JFC263880 JOX263880:JOY263880 JYT263880:JYU263880 KIP263880:KIQ263880 KSL263880:KSM263880 LCH263880:LCI263880 LMD263880:LME263880 LVZ263880:LWA263880 MFV263880:MFW263880 MPR263880:MPS263880 MZN263880:MZO263880 NJJ263880:NJK263880 NTF263880:NTG263880 ODB263880:ODC263880 OMX263880:OMY263880 OWT263880:OWU263880 PGP263880:PGQ263880 PQL263880:PQM263880 QAH263880:QAI263880 QKD263880:QKE263880 QTZ263880:QUA263880 RDV263880:RDW263880 RNR263880:RNS263880 RXN263880:RXO263880 SHJ263880:SHK263880 SRF263880:SRG263880 TBB263880:TBC263880 TKX263880:TKY263880 TUT263880:TUU263880 UEP263880:UEQ263880 UOL263880:UOM263880 UYH263880:UYI263880 VID263880:VIE263880 VRZ263880:VSA263880 WBV263880:WBW263880 WLR263880:WLS263880 WVN263880:WVO263880 F329416:G329416 JB329416:JC329416 SX329416:SY329416 ACT329416:ACU329416 AMP329416:AMQ329416 AWL329416:AWM329416 BGH329416:BGI329416 BQD329416:BQE329416 BZZ329416:CAA329416 CJV329416:CJW329416 CTR329416:CTS329416 DDN329416:DDO329416 DNJ329416:DNK329416 DXF329416:DXG329416 EHB329416:EHC329416 EQX329416:EQY329416 FAT329416:FAU329416 FKP329416:FKQ329416 FUL329416:FUM329416 GEH329416:GEI329416 GOD329416:GOE329416 GXZ329416:GYA329416 HHV329416:HHW329416 HRR329416:HRS329416 IBN329416:IBO329416 ILJ329416:ILK329416 IVF329416:IVG329416 JFB329416:JFC329416 JOX329416:JOY329416 JYT329416:JYU329416 KIP329416:KIQ329416 KSL329416:KSM329416 LCH329416:LCI329416 LMD329416:LME329416 LVZ329416:LWA329416 MFV329416:MFW329416 MPR329416:MPS329416 MZN329416:MZO329416 NJJ329416:NJK329416 NTF329416:NTG329416 ODB329416:ODC329416 OMX329416:OMY329416 OWT329416:OWU329416 PGP329416:PGQ329416 PQL329416:PQM329416 QAH329416:QAI329416 QKD329416:QKE329416 QTZ329416:QUA329416 RDV329416:RDW329416 RNR329416:RNS329416 RXN329416:RXO329416 SHJ329416:SHK329416 SRF329416:SRG329416 TBB329416:TBC329416 TKX329416:TKY329416 TUT329416:TUU329416 UEP329416:UEQ329416 UOL329416:UOM329416 UYH329416:UYI329416 VID329416:VIE329416 VRZ329416:VSA329416 WBV329416:WBW329416 WLR329416:WLS329416 WVN329416:WVO329416 F394952:G394952 JB394952:JC394952 SX394952:SY394952 ACT394952:ACU394952 AMP394952:AMQ394952 AWL394952:AWM394952 BGH394952:BGI394952 BQD394952:BQE394952 BZZ394952:CAA394952 CJV394952:CJW394952 CTR394952:CTS394952 DDN394952:DDO394952 DNJ394952:DNK394952 DXF394952:DXG394952 EHB394952:EHC394952 EQX394952:EQY394952 FAT394952:FAU394952 FKP394952:FKQ394952 FUL394952:FUM394952 GEH394952:GEI394952 GOD394952:GOE394952 GXZ394952:GYA394952 HHV394952:HHW394952 HRR394952:HRS394952 IBN394952:IBO394952 ILJ394952:ILK394952 IVF394952:IVG394952 JFB394952:JFC394952 JOX394952:JOY394952 JYT394952:JYU394952 KIP394952:KIQ394952 KSL394952:KSM394952 LCH394952:LCI394952 LMD394952:LME394952 LVZ394952:LWA394952 MFV394952:MFW394952 MPR394952:MPS394952 MZN394952:MZO394952 NJJ394952:NJK394952 NTF394952:NTG394952 ODB394952:ODC394952 OMX394952:OMY394952 OWT394952:OWU394952 PGP394952:PGQ394952 PQL394952:PQM394952 QAH394952:QAI394952 QKD394952:QKE394952 QTZ394952:QUA394952 RDV394952:RDW394952 RNR394952:RNS394952 RXN394952:RXO394952 SHJ394952:SHK394952 SRF394952:SRG394952 TBB394952:TBC394952 TKX394952:TKY394952 TUT394952:TUU394952 UEP394952:UEQ394952 UOL394952:UOM394952 UYH394952:UYI394952 VID394952:VIE394952 VRZ394952:VSA394952 WBV394952:WBW394952 WLR394952:WLS394952 WVN394952:WVO394952 F460488:G460488 JB460488:JC460488 SX460488:SY460488 ACT460488:ACU460488 AMP460488:AMQ460488 AWL460488:AWM460488 BGH460488:BGI460488 BQD460488:BQE460488 BZZ460488:CAA460488 CJV460488:CJW460488 CTR460488:CTS460488 DDN460488:DDO460488 DNJ460488:DNK460488 DXF460488:DXG460488 EHB460488:EHC460488 EQX460488:EQY460488 FAT460488:FAU460488 FKP460488:FKQ460488 FUL460488:FUM460488 GEH460488:GEI460488 GOD460488:GOE460488 GXZ460488:GYA460488 HHV460488:HHW460488 HRR460488:HRS460488 IBN460488:IBO460488 ILJ460488:ILK460488 IVF460488:IVG460488 JFB460488:JFC460488 JOX460488:JOY460488 JYT460488:JYU460488 KIP460488:KIQ460488 KSL460488:KSM460488 LCH460488:LCI460488 LMD460488:LME460488 LVZ460488:LWA460488 MFV460488:MFW460488 MPR460488:MPS460488 MZN460488:MZO460488 NJJ460488:NJK460488 NTF460488:NTG460488 ODB460488:ODC460488 OMX460488:OMY460488 OWT460488:OWU460488 PGP460488:PGQ460488 PQL460488:PQM460488 QAH460488:QAI460488 QKD460488:QKE460488 QTZ460488:QUA460488 RDV460488:RDW460488 RNR460488:RNS460488 RXN460488:RXO460488 SHJ460488:SHK460488 SRF460488:SRG460488 TBB460488:TBC460488 TKX460488:TKY460488 TUT460488:TUU460488 UEP460488:UEQ460488 UOL460488:UOM460488 UYH460488:UYI460488 VID460488:VIE460488 VRZ460488:VSA460488 WBV460488:WBW460488 WLR460488:WLS460488 WVN460488:WVO460488 F526024:G526024 JB526024:JC526024 SX526024:SY526024 ACT526024:ACU526024 AMP526024:AMQ526024 AWL526024:AWM526024 BGH526024:BGI526024 BQD526024:BQE526024 BZZ526024:CAA526024 CJV526024:CJW526024 CTR526024:CTS526024 DDN526024:DDO526024 DNJ526024:DNK526024 DXF526024:DXG526024 EHB526024:EHC526024 EQX526024:EQY526024 FAT526024:FAU526024 FKP526024:FKQ526024 FUL526024:FUM526024 GEH526024:GEI526024 GOD526024:GOE526024 GXZ526024:GYA526024 HHV526024:HHW526024 HRR526024:HRS526024 IBN526024:IBO526024 ILJ526024:ILK526024 IVF526024:IVG526024 JFB526024:JFC526024 JOX526024:JOY526024 JYT526024:JYU526024 KIP526024:KIQ526024 KSL526024:KSM526024 LCH526024:LCI526024 LMD526024:LME526024 LVZ526024:LWA526024 MFV526024:MFW526024 MPR526024:MPS526024 MZN526024:MZO526024 NJJ526024:NJK526024 NTF526024:NTG526024 ODB526024:ODC526024 OMX526024:OMY526024 OWT526024:OWU526024 PGP526024:PGQ526024 PQL526024:PQM526024 QAH526024:QAI526024 QKD526024:QKE526024 QTZ526024:QUA526024 RDV526024:RDW526024 RNR526024:RNS526024 RXN526024:RXO526024 SHJ526024:SHK526024 SRF526024:SRG526024 TBB526024:TBC526024 TKX526024:TKY526024 TUT526024:TUU526024 UEP526024:UEQ526024 UOL526024:UOM526024 UYH526024:UYI526024 VID526024:VIE526024 VRZ526024:VSA526024 WBV526024:WBW526024 WLR526024:WLS526024 WVN526024:WVO526024 F591560:G591560 JB591560:JC591560 SX591560:SY591560 ACT591560:ACU591560 AMP591560:AMQ591560 AWL591560:AWM591560 BGH591560:BGI591560 BQD591560:BQE591560 BZZ591560:CAA591560 CJV591560:CJW591560 CTR591560:CTS591560 DDN591560:DDO591560 DNJ591560:DNK591560 DXF591560:DXG591560 EHB591560:EHC591560 EQX591560:EQY591560 FAT591560:FAU591560 FKP591560:FKQ591560 FUL591560:FUM591560 GEH591560:GEI591560 GOD591560:GOE591560 GXZ591560:GYA591560 HHV591560:HHW591560 HRR591560:HRS591560 IBN591560:IBO591560 ILJ591560:ILK591560 IVF591560:IVG591560 JFB591560:JFC591560 JOX591560:JOY591560 JYT591560:JYU591560 KIP591560:KIQ591560 KSL591560:KSM591560 LCH591560:LCI591560 LMD591560:LME591560 LVZ591560:LWA591560 MFV591560:MFW591560 MPR591560:MPS591560 MZN591560:MZO591560 NJJ591560:NJK591560 NTF591560:NTG591560 ODB591560:ODC591560 OMX591560:OMY591560 OWT591560:OWU591560 PGP591560:PGQ591560 PQL591560:PQM591560 QAH591560:QAI591560 QKD591560:QKE591560 QTZ591560:QUA591560 RDV591560:RDW591560 RNR591560:RNS591560 RXN591560:RXO591560 SHJ591560:SHK591560 SRF591560:SRG591560 TBB591560:TBC591560 TKX591560:TKY591560 TUT591560:TUU591560 UEP591560:UEQ591560 UOL591560:UOM591560 UYH591560:UYI591560 VID591560:VIE591560 VRZ591560:VSA591560 WBV591560:WBW591560 WLR591560:WLS591560 WVN591560:WVO591560 F657096:G657096 JB657096:JC657096 SX657096:SY657096 ACT657096:ACU657096 AMP657096:AMQ657096 AWL657096:AWM657096 BGH657096:BGI657096 BQD657096:BQE657096 BZZ657096:CAA657096 CJV657096:CJW657096 CTR657096:CTS657096 DDN657096:DDO657096 DNJ657096:DNK657096 DXF657096:DXG657096 EHB657096:EHC657096 EQX657096:EQY657096 FAT657096:FAU657096 FKP657096:FKQ657096 FUL657096:FUM657096 GEH657096:GEI657096 GOD657096:GOE657096 GXZ657096:GYA657096 HHV657096:HHW657096 HRR657096:HRS657096 IBN657096:IBO657096 ILJ657096:ILK657096 IVF657096:IVG657096 JFB657096:JFC657096 JOX657096:JOY657096 JYT657096:JYU657096 KIP657096:KIQ657096 KSL657096:KSM657096 LCH657096:LCI657096 LMD657096:LME657096 LVZ657096:LWA657096 MFV657096:MFW657096 MPR657096:MPS657096 MZN657096:MZO657096 NJJ657096:NJK657096 NTF657096:NTG657096 ODB657096:ODC657096 OMX657096:OMY657096 OWT657096:OWU657096 PGP657096:PGQ657096 PQL657096:PQM657096 QAH657096:QAI657096 QKD657096:QKE657096 QTZ657096:QUA657096 RDV657096:RDW657096 RNR657096:RNS657096 RXN657096:RXO657096 SHJ657096:SHK657096 SRF657096:SRG657096 TBB657096:TBC657096 TKX657096:TKY657096 TUT657096:TUU657096 UEP657096:UEQ657096 UOL657096:UOM657096 UYH657096:UYI657096 VID657096:VIE657096 VRZ657096:VSA657096 WBV657096:WBW657096 WLR657096:WLS657096 WVN657096:WVO657096 F722632:G722632 JB722632:JC722632 SX722632:SY722632 ACT722632:ACU722632 AMP722632:AMQ722632 AWL722632:AWM722632 BGH722632:BGI722632 BQD722632:BQE722632 BZZ722632:CAA722632 CJV722632:CJW722632 CTR722632:CTS722632 DDN722632:DDO722632 DNJ722632:DNK722632 DXF722632:DXG722632 EHB722632:EHC722632 EQX722632:EQY722632 FAT722632:FAU722632 FKP722632:FKQ722632 FUL722632:FUM722632 GEH722632:GEI722632 GOD722632:GOE722632 GXZ722632:GYA722632 HHV722632:HHW722632 HRR722632:HRS722632 IBN722632:IBO722632 ILJ722632:ILK722632 IVF722632:IVG722632 JFB722632:JFC722632 JOX722632:JOY722632 JYT722632:JYU722632 KIP722632:KIQ722632 KSL722632:KSM722632 LCH722632:LCI722632 LMD722632:LME722632 LVZ722632:LWA722632 MFV722632:MFW722632 MPR722632:MPS722632 MZN722632:MZO722632 NJJ722632:NJK722632 NTF722632:NTG722632 ODB722632:ODC722632 OMX722632:OMY722632 OWT722632:OWU722632 PGP722632:PGQ722632 PQL722632:PQM722632 QAH722632:QAI722632 QKD722632:QKE722632 QTZ722632:QUA722632 RDV722632:RDW722632 RNR722632:RNS722632 RXN722632:RXO722632 SHJ722632:SHK722632 SRF722632:SRG722632 TBB722632:TBC722632 TKX722632:TKY722632 TUT722632:TUU722632 UEP722632:UEQ722632 UOL722632:UOM722632 UYH722632:UYI722632 VID722632:VIE722632 VRZ722632:VSA722632 WBV722632:WBW722632 WLR722632:WLS722632 WVN722632:WVO722632 F788168:G788168 JB788168:JC788168 SX788168:SY788168 ACT788168:ACU788168 AMP788168:AMQ788168 AWL788168:AWM788168 BGH788168:BGI788168 BQD788168:BQE788168 BZZ788168:CAA788168 CJV788168:CJW788168 CTR788168:CTS788168 DDN788168:DDO788168 DNJ788168:DNK788168 DXF788168:DXG788168 EHB788168:EHC788168 EQX788168:EQY788168 FAT788168:FAU788168 FKP788168:FKQ788168 FUL788168:FUM788168 GEH788168:GEI788168 GOD788168:GOE788168 GXZ788168:GYA788168 HHV788168:HHW788168 HRR788168:HRS788168 IBN788168:IBO788168 ILJ788168:ILK788168 IVF788168:IVG788168 JFB788168:JFC788168 JOX788168:JOY788168 JYT788168:JYU788168 KIP788168:KIQ788168 KSL788168:KSM788168 LCH788168:LCI788168 LMD788168:LME788168 LVZ788168:LWA788168 MFV788168:MFW788168 MPR788168:MPS788168 MZN788168:MZO788168 NJJ788168:NJK788168 NTF788168:NTG788168 ODB788168:ODC788168 OMX788168:OMY788168 OWT788168:OWU788168 PGP788168:PGQ788168 PQL788168:PQM788168 QAH788168:QAI788168 QKD788168:QKE788168 QTZ788168:QUA788168 RDV788168:RDW788168 RNR788168:RNS788168 RXN788168:RXO788168 SHJ788168:SHK788168 SRF788168:SRG788168 TBB788168:TBC788168 TKX788168:TKY788168 TUT788168:TUU788168 UEP788168:UEQ788168 UOL788168:UOM788168 UYH788168:UYI788168 VID788168:VIE788168 VRZ788168:VSA788168 WBV788168:WBW788168 WLR788168:WLS788168 WVN788168:WVO788168 F853704:G853704 JB853704:JC853704 SX853704:SY853704 ACT853704:ACU853704 AMP853704:AMQ853704 AWL853704:AWM853704 BGH853704:BGI853704 BQD853704:BQE853704 BZZ853704:CAA853704 CJV853704:CJW853704 CTR853704:CTS853704 DDN853704:DDO853704 DNJ853704:DNK853704 DXF853704:DXG853704 EHB853704:EHC853704 EQX853704:EQY853704 FAT853704:FAU853704 FKP853704:FKQ853704 FUL853704:FUM853704 GEH853704:GEI853704 GOD853704:GOE853704 GXZ853704:GYA853704 HHV853704:HHW853704 HRR853704:HRS853704 IBN853704:IBO853704 ILJ853704:ILK853704 IVF853704:IVG853704 JFB853704:JFC853704 JOX853704:JOY853704 JYT853704:JYU853704 KIP853704:KIQ853704 KSL853704:KSM853704 LCH853704:LCI853704 LMD853704:LME853704 LVZ853704:LWA853704 MFV853704:MFW853704 MPR853704:MPS853704 MZN853704:MZO853704 NJJ853704:NJK853704 NTF853704:NTG853704 ODB853704:ODC853704 OMX853704:OMY853704 OWT853704:OWU853704 PGP853704:PGQ853704 PQL853704:PQM853704 QAH853704:QAI853704 QKD853704:QKE853704 QTZ853704:QUA853704 RDV853704:RDW853704 RNR853704:RNS853704 RXN853704:RXO853704 SHJ853704:SHK853704 SRF853704:SRG853704 TBB853704:TBC853704 TKX853704:TKY853704 TUT853704:TUU853704 UEP853704:UEQ853704 UOL853704:UOM853704 UYH853704:UYI853704 VID853704:VIE853704 VRZ853704:VSA853704 WBV853704:WBW853704 WLR853704:WLS853704 WVN853704:WVO853704 F919240:G919240 JB919240:JC919240 SX919240:SY919240 ACT919240:ACU919240 AMP919240:AMQ919240 AWL919240:AWM919240 BGH919240:BGI919240 BQD919240:BQE919240 BZZ919240:CAA919240 CJV919240:CJW919240 CTR919240:CTS919240 DDN919240:DDO919240 DNJ919240:DNK919240 DXF919240:DXG919240 EHB919240:EHC919240 EQX919240:EQY919240 FAT919240:FAU919240 FKP919240:FKQ919240 FUL919240:FUM919240 GEH919240:GEI919240 GOD919240:GOE919240 GXZ919240:GYA919240 HHV919240:HHW919240 HRR919240:HRS919240 IBN919240:IBO919240 ILJ919240:ILK919240 IVF919240:IVG919240 JFB919240:JFC919240 JOX919240:JOY919240 JYT919240:JYU919240 KIP919240:KIQ919240 KSL919240:KSM919240 LCH919240:LCI919240 LMD919240:LME919240 LVZ919240:LWA919240 MFV919240:MFW919240 MPR919240:MPS919240 MZN919240:MZO919240 NJJ919240:NJK919240 NTF919240:NTG919240 ODB919240:ODC919240 OMX919240:OMY919240 OWT919240:OWU919240 PGP919240:PGQ919240 PQL919240:PQM919240 QAH919240:QAI919240 QKD919240:QKE919240 QTZ919240:QUA919240 RDV919240:RDW919240 RNR919240:RNS919240 RXN919240:RXO919240 SHJ919240:SHK919240 SRF919240:SRG919240 TBB919240:TBC919240 TKX919240:TKY919240 TUT919240:TUU919240 UEP919240:UEQ919240 UOL919240:UOM919240 UYH919240:UYI919240 VID919240:VIE919240 VRZ919240:VSA919240 WBV919240:WBW919240 WLR919240:WLS919240 WVN919240:WVO919240 F984776:G984776 JB984776:JC984776 SX984776:SY984776 ACT984776:ACU984776 AMP984776:AMQ984776 AWL984776:AWM984776 BGH984776:BGI984776 BQD984776:BQE984776 BZZ984776:CAA984776 CJV984776:CJW984776 CTR984776:CTS984776 DDN984776:DDO984776 DNJ984776:DNK984776 DXF984776:DXG984776 EHB984776:EHC984776 EQX984776:EQY984776 FAT984776:FAU984776 FKP984776:FKQ984776 FUL984776:FUM984776 GEH984776:GEI984776 GOD984776:GOE984776 GXZ984776:GYA984776 HHV984776:HHW984776 HRR984776:HRS984776 IBN984776:IBO984776 ILJ984776:ILK984776 IVF984776:IVG984776 JFB984776:JFC984776 JOX984776:JOY984776 JYT984776:JYU984776 KIP984776:KIQ984776 KSL984776:KSM984776 LCH984776:LCI984776 LMD984776:LME984776 LVZ984776:LWA984776 MFV984776:MFW984776 MPR984776:MPS984776 MZN984776:MZO984776 NJJ984776:NJK984776 NTF984776:NTG984776 ODB984776:ODC984776 OMX984776:OMY984776 OWT984776:OWU984776 PGP984776:PGQ984776 PQL984776:PQM984776 QAH984776:QAI984776 QKD984776:QKE984776 QTZ984776:QUA984776 RDV984776:RDW984776 RNR984776:RNS984776 RXN984776:RXO984776 SHJ984776:SHK984776 SRF984776:SRG984776 TBB984776:TBC984776 TKX984776:TKY984776 TUT984776:TUU984776 UEP984776:UEQ984776 UOL984776:UOM984776 UYH984776:UYI984776 VID984776:VIE984776 VRZ984776:VSA984776 WBV984776:WBW984776 WLR984776:WLS984776 WVN984776:WVO984776 F1727:G1727 JB1727:JC1727 SX1727:SY1727 ACT1727:ACU1727 AMP1727:AMQ1727 AWL1727:AWM1727 BGH1727:BGI1727 BQD1727:BQE1727 BZZ1727:CAA1727 CJV1727:CJW1727 CTR1727:CTS1727 DDN1727:DDO1727 DNJ1727:DNK1727 DXF1727:DXG1727 EHB1727:EHC1727 EQX1727:EQY1727 FAT1727:FAU1727 FKP1727:FKQ1727 FUL1727:FUM1727 GEH1727:GEI1727 GOD1727:GOE1727 GXZ1727:GYA1727 HHV1727:HHW1727 HRR1727:HRS1727 IBN1727:IBO1727 ILJ1727:ILK1727 IVF1727:IVG1727 JFB1727:JFC1727 JOX1727:JOY1727 JYT1727:JYU1727 KIP1727:KIQ1727 KSL1727:KSM1727 LCH1727:LCI1727 LMD1727:LME1727 LVZ1727:LWA1727 MFV1727:MFW1727 MPR1727:MPS1727 MZN1727:MZO1727 NJJ1727:NJK1727 NTF1727:NTG1727 ODB1727:ODC1727 OMX1727:OMY1727 OWT1727:OWU1727 PGP1727:PGQ1727 PQL1727:PQM1727 QAH1727:QAI1727 QKD1727:QKE1727 QTZ1727:QUA1727 RDV1727:RDW1727 RNR1727:RNS1727 RXN1727:RXO1727 SHJ1727:SHK1727 SRF1727:SRG1727 TBB1727:TBC1727 TKX1727:TKY1727 TUT1727:TUU1727 UEP1727:UEQ1727 UOL1727:UOM1727 UYH1727:UYI1727 VID1727:VIE1727 VRZ1727:VSA1727 WBV1727:WBW1727 WLR1727:WLS1727 WVN1727:WVO1727 F67263:G67263 JB67263:JC67263 SX67263:SY67263 ACT67263:ACU67263 AMP67263:AMQ67263 AWL67263:AWM67263 BGH67263:BGI67263 BQD67263:BQE67263 BZZ67263:CAA67263 CJV67263:CJW67263 CTR67263:CTS67263 DDN67263:DDO67263 DNJ67263:DNK67263 DXF67263:DXG67263 EHB67263:EHC67263 EQX67263:EQY67263 FAT67263:FAU67263 FKP67263:FKQ67263 FUL67263:FUM67263 GEH67263:GEI67263 GOD67263:GOE67263 GXZ67263:GYA67263 HHV67263:HHW67263 HRR67263:HRS67263 IBN67263:IBO67263 ILJ67263:ILK67263 IVF67263:IVG67263 JFB67263:JFC67263 JOX67263:JOY67263 JYT67263:JYU67263 KIP67263:KIQ67263 KSL67263:KSM67263 LCH67263:LCI67263 LMD67263:LME67263 LVZ67263:LWA67263 MFV67263:MFW67263 MPR67263:MPS67263 MZN67263:MZO67263 NJJ67263:NJK67263 NTF67263:NTG67263 ODB67263:ODC67263 OMX67263:OMY67263 OWT67263:OWU67263 PGP67263:PGQ67263 PQL67263:PQM67263 QAH67263:QAI67263 QKD67263:QKE67263 QTZ67263:QUA67263 RDV67263:RDW67263 RNR67263:RNS67263 RXN67263:RXO67263 SHJ67263:SHK67263 SRF67263:SRG67263 TBB67263:TBC67263 TKX67263:TKY67263 TUT67263:TUU67263 UEP67263:UEQ67263 UOL67263:UOM67263 UYH67263:UYI67263 VID67263:VIE67263 VRZ67263:VSA67263 WBV67263:WBW67263 WLR67263:WLS67263 WVN67263:WVO67263 F132799:G132799 JB132799:JC132799 SX132799:SY132799 ACT132799:ACU132799 AMP132799:AMQ132799 AWL132799:AWM132799 BGH132799:BGI132799 BQD132799:BQE132799 BZZ132799:CAA132799 CJV132799:CJW132799 CTR132799:CTS132799 DDN132799:DDO132799 DNJ132799:DNK132799 DXF132799:DXG132799 EHB132799:EHC132799 EQX132799:EQY132799 FAT132799:FAU132799 FKP132799:FKQ132799 FUL132799:FUM132799 GEH132799:GEI132799 GOD132799:GOE132799 GXZ132799:GYA132799 HHV132799:HHW132799 HRR132799:HRS132799 IBN132799:IBO132799 ILJ132799:ILK132799 IVF132799:IVG132799 JFB132799:JFC132799 JOX132799:JOY132799 JYT132799:JYU132799 KIP132799:KIQ132799 KSL132799:KSM132799 LCH132799:LCI132799 LMD132799:LME132799 LVZ132799:LWA132799 MFV132799:MFW132799 MPR132799:MPS132799 MZN132799:MZO132799 NJJ132799:NJK132799 NTF132799:NTG132799 ODB132799:ODC132799 OMX132799:OMY132799 OWT132799:OWU132799 PGP132799:PGQ132799 PQL132799:PQM132799 QAH132799:QAI132799 QKD132799:QKE132799 QTZ132799:QUA132799 RDV132799:RDW132799 RNR132799:RNS132799 RXN132799:RXO132799 SHJ132799:SHK132799 SRF132799:SRG132799 TBB132799:TBC132799 TKX132799:TKY132799 TUT132799:TUU132799 UEP132799:UEQ132799 UOL132799:UOM132799 UYH132799:UYI132799 VID132799:VIE132799 VRZ132799:VSA132799 WBV132799:WBW132799 WLR132799:WLS132799 WVN132799:WVO132799 F198335:G198335 JB198335:JC198335 SX198335:SY198335 ACT198335:ACU198335 AMP198335:AMQ198335 AWL198335:AWM198335 BGH198335:BGI198335 BQD198335:BQE198335 BZZ198335:CAA198335 CJV198335:CJW198335 CTR198335:CTS198335 DDN198335:DDO198335 DNJ198335:DNK198335 DXF198335:DXG198335 EHB198335:EHC198335 EQX198335:EQY198335 FAT198335:FAU198335 FKP198335:FKQ198335 FUL198335:FUM198335 GEH198335:GEI198335 GOD198335:GOE198335 GXZ198335:GYA198335 HHV198335:HHW198335 HRR198335:HRS198335 IBN198335:IBO198335 ILJ198335:ILK198335 IVF198335:IVG198335 JFB198335:JFC198335 JOX198335:JOY198335 JYT198335:JYU198335 KIP198335:KIQ198335 KSL198335:KSM198335 LCH198335:LCI198335 LMD198335:LME198335 LVZ198335:LWA198335 MFV198335:MFW198335 MPR198335:MPS198335 MZN198335:MZO198335 NJJ198335:NJK198335 NTF198335:NTG198335 ODB198335:ODC198335 OMX198335:OMY198335 OWT198335:OWU198335 PGP198335:PGQ198335 PQL198335:PQM198335 QAH198335:QAI198335 QKD198335:QKE198335 QTZ198335:QUA198335 RDV198335:RDW198335 RNR198335:RNS198335 RXN198335:RXO198335 SHJ198335:SHK198335 SRF198335:SRG198335 TBB198335:TBC198335 TKX198335:TKY198335 TUT198335:TUU198335 UEP198335:UEQ198335 UOL198335:UOM198335 UYH198335:UYI198335 VID198335:VIE198335 VRZ198335:VSA198335 WBV198335:WBW198335 WLR198335:WLS198335 WVN198335:WVO198335 F263871:G263871 JB263871:JC263871 SX263871:SY263871 ACT263871:ACU263871 AMP263871:AMQ263871 AWL263871:AWM263871 BGH263871:BGI263871 BQD263871:BQE263871 BZZ263871:CAA263871 CJV263871:CJW263871 CTR263871:CTS263871 DDN263871:DDO263871 DNJ263871:DNK263871 DXF263871:DXG263871 EHB263871:EHC263871 EQX263871:EQY263871 FAT263871:FAU263871 FKP263871:FKQ263871 FUL263871:FUM263871 GEH263871:GEI263871 GOD263871:GOE263871 GXZ263871:GYA263871 HHV263871:HHW263871 HRR263871:HRS263871 IBN263871:IBO263871 ILJ263871:ILK263871 IVF263871:IVG263871 JFB263871:JFC263871 JOX263871:JOY263871 JYT263871:JYU263871 KIP263871:KIQ263871 KSL263871:KSM263871 LCH263871:LCI263871 LMD263871:LME263871 LVZ263871:LWA263871 MFV263871:MFW263871 MPR263871:MPS263871 MZN263871:MZO263871 NJJ263871:NJK263871 NTF263871:NTG263871 ODB263871:ODC263871 OMX263871:OMY263871 OWT263871:OWU263871 PGP263871:PGQ263871 PQL263871:PQM263871 QAH263871:QAI263871 QKD263871:QKE263871 QTZ263871:QUA263871 RDV263871:RDW263871 RNR263871:RNS263871 RXN263871:RXO263871 SHJ263871:SHK263871 SRF263871:SRG263871 TBB263871:TBC263871 TKX263871:TKY263871 TUT263871:TUU263871 UEP263871:UEQ263871 UOL263871:UOM263871 UYH263871:UYI263871 VID263871:VIE263871 VRZ263871:VSA263871 WBV263871:WBW263871 WLR263871:WLS263871 WVN263871:WVO263871 F329407:G329407 JB329407:JC329407 SX329407:SY329407 ACT329407:ACU329407 AMP329407:AMQ329407 AWL329407:AWM329407 BGH329407:BGI329407 BQD329407:BQE329407 BZZ329407:CAA329407 CJV329407:CJW329407 CTR329407:CTS329407 DDN329407:DDO329407 DNJ329407:DNK329407 DXF329407:DXG329407 EHB329407:EHC329407 EQX329407:EQY329407 FAT329407:FAU329407 FKP329407:FKQ329407 FUL329407:FUM329407 GEH329407:GEI329407 GOD329407:GOE329407 GXZ329407:GYA329407 HHV329407:HHW329407 HRR329407:HRS329407 IBN329407:IBO329407 ILJ329407:ILK329407 IVF329407:IVG329407 JFB329407:JFC329407 JOX329407:JOY329407 JYT329407:JYU329407 KIP329407:KIQ329407 KSL329407:KSM329407 LCH329407:LCI329407 LMD329407:LME329407 LVZ329407:LWA329407 MFV329407:MFW329407 MPR329407:MPS329407 MZN329407:MZO329407 NJJ329407:NJK329407 NTF329407:NTG329407 ODB329407:ODC329407 OMX329407:OMY329407 OWT329407:OWU329407 PGP329407:PGQ329407 PQL329407:PQM329407 QAH329407:QAI329407 QKD329407:QKE329407 QTZ329407:QUA329407 RDV329407:RDW329407 RNR329407:RNS329407 RXN329407:RXO329407 SHJ329407:SHK329407 SRF329407:SRG329407 TBB329407:TBC329407 TKX329407:TKY329407 TUT329407:TUU329407 UEP329407:UEQ329407 UOL329407:UOM329407 UYH329407:UYI329407 VID329407:VIE329407 VRZ329407:VSA329407 WBV329407:WBW329407 WLR329407:WLS329407 WVN329407:WVO329407 F394943:G394943 JB394943:JC394943 SX394943:SY394943 ACT394943:ACU394943 AMP394943:AMQ394943 AWL394943:AWM394943 BGH394943:BGI394943 BQD394943:BQE394943 BZZ394943:CAA394943 CJV394943:CJW394943 CTR394943:CTS394943 DDN394943:DDO394943 DNJ394943:DNK394943 DXF394943:DXG394943 EHB394943:EHC394943 EQX394943:EQY394943 FAT394943:FAU394943 FKP394943:FKQ394943 FUL394943:FUM394943 GEH394943:GEI394943 GOD394943:GOE394943 GXZ394943:GYA394943 HHV394943:HHW394943 HRR394943:HRS394943 IBN394943:IBO394943 ILJ394943:ILK394943 IVF394943:IVG394943 JFB394943:JFC394943 JOX394943:JOY394943 JYT394943:JYU394943 KIP394943:KIQ394943 KSL394943:KSM394943 LCH394943:LCI394943 LMD394943:LME394943 LVZ394943:LWA394943 MFV394943:MFW394943 MPR394943:MPS394943 MZN394943:MZO394943 NJJ394943:NJK394943 NTF394943:NTG394943 ODB394943:ODC394943 OMX394943:OMY394943 OWT394943:OWU394943 PGP394943:PGQ394943 PQL394943:PQM394943 QAH394943:QAI394943 QKD394943:QKE394943 QTZ394943:QUA394943 RDV394943:RDW394943 RNR394943:RNS394943 RXN394943:RXO394943 SHJ394943:SHK394943 SRF394943:SRG394943 TBB394943:TBC394943 TKX394943:TKY394943 TUT394943:TUU394943 UEP394943:UEQ394943 UOL394943:UOM394943 UYH394943:UYI394943 VID394943:VIE394943 VRZ394943:VSA394943 WBV394943:WBW394943 WLR394943:WLS394943 WVN394943:WVO394943 F460479:G460479 JB460479:JC460479 SX460479:SY460479 ACT460479:ACU460479 AMP460479:AMQ460479 AWL460479:AWM460479 BGH460479:BGI460479 BQD460479:BQE460479 BZZ460479:CAA460479 CJV460479:CJW460479 CTR460479:CTS460479 DDN460479:DDO460479 DNJ460479:DNK460479 DXF460479:DXG460479 EHB460479:EHC460479 EQX460479:EQY460479 FAT460479:FAU460479 FKP460479:FKQ460479 FUL460479:FUM460479 GEH460479:GEI460479 GOD460479:GOE460479 GXZ460479:GYA460479 HHV460479:HHW460479 HRR460479:HRS460479 IBN460479:IBO460479 ILJ460479:ILK460479 IVF460479:IVG460479 JFB460479:JFC460479 JOX460479:JOY460479 JYT460479:JYU460479 KIP460479:KIQ460479 KSL460479:KSM460479 LCH460479:LCI460479 LMD460479:LME460479 LVZ460479:LWA460479 MFV460479:MFW460479 MPR460479:MPS460479 MZN460479:MZO460479 NJJ460479:NJK460479 NTF460479:NTG460479 ODB460479:ODC460479 OMX460479:OMY460479 OWT460479:OWU460479 PGP460479:PGQ460479 PQL460479:PQM460479 QAH460479:QAI460479 QKD460479:QKE460479 QTZ460479:QUA460479 RDV460479:RDW460479 RNR460479:RNS460479 RXN460479:RXO460479 SHJ460479:SHK460479 SRF460479:SRG460479 TBB460479:TBC460479 TKX460479:TKY460479 TUT460479:TUU460479 UEP460479:UEQ460479 UOL460479:UOM460479 UYH460479:UYI460479 VID460479:VIE460479 VRZ460479:VSA460479 WBV460479:WBW460479 WLR460479:WLS460479 WVN460479:WVO460479 F526015:G526015 JB526015:JC526015 SX526015:SY526015 ACT526015:ACU526015 AMP526015:AMQ526015 AWL526015:AWM526015 BGH526015:BGI526015 BQD526015:BQE526015 BZZ526015:CAA526015 CJV526015:CJW526015 CTR526015:CTS526015 DDN526015:DDO526015 DNJ526015:DNK526015 DXF526015:DXG526015 EHB526015:EHC526015 EQX526015:EQY526015 FAT526015:FAU526015 FKP526015:FKQ526015 FUL526015:FUM526015 GEH526015:GEI526015 GOD526015:GOE526015 GXZ526015:GYA526015 HHV526015:HHW526015 HRR526015:HRS526015 IBN526015:IBO526015 ILJ526015:ILK526015 IVF526015:IVG526015 JFB526015:JFC526015 JOX526015:JOY526015 JYT526015:JYU526015 KIP526015:KIQ526015 KSL526015:KSM526015 LCH526015:LCI526015 LMD526015:LME526015 LVZ526015:LWA526015 MFV526015:MFW526015 MPR526015:MPS526015 MZN526015:MZO526015 NJJ526015:NJK526015 NTF526015:NTG526015 ODB526015:ODC526015 OMX526015:OMY526015 OWT526015:OWU526015 PGP526015:PGQ526015 PQL526015:PQM526015 QAH526015:QAI526015 QKD526015:QKE526015 QTZ526015:QUA526015 RDV526015:RDW526015 RNR526015:RNS526015 RXN526015:RXO526015 SHJ526015:SHK526015 SRF526015:SRG526015 TBB526015:TBC526015 TKX526015:TKY526015 TUT526015:TUU526015 UEP526015:UEQ526015 UOL526015:UOM526015 UYH526015:UYI526015 VID526015:VIE526015 VRZ526015:VSA526015 WBV526015:WBW526015 WLR526015:WLS526015 WVN526015:WVO526015 F591551:G591551 JB591551:JC591551 SX591551:SY591551 ACT591551:ACU591551 AMP591551:AMQ591551 AWL591551:AWM591551 BGH591551:BGI591551 BQD591551:BQE591551 BZZ591551:CAA591551 CJV591551:CJW591551 CTR591551:CTS591551 DDN591551:DDO591551 DNJ591551:DNK591551 DXF591551:DXG591551 EHB591551:EHC591551 EQX591551:EQY591551 FAT591551:FAU591551 FKP591551:FKQ591551 FUL591551:FUM591551 GEH591551:GEI591551 GOD591551:GOE591551 GXZ591551:GYA591551 HHV591551:HHW591551 HRR591551:HRS591551 IBN591551:IBO591551 ILJ591551:ILK591551 IVF591551:IVG591551 JFB591551:JFC591551 JOX591551:JOY591551 JYT591551:JYU591551 KIP591551:KIQ591551 KSL591551:KSM591551 LCH591551:LCI591551 LMD591551:LME591551 LVZ591551:LWA591551 MFV591551:MFW591551 MPR591551:MPS591551 MZN591551:MZO591551 NJJ591551:NJK591551 NTF591551:NTG591551 ODB591551:ODC591551 OMX591551:OMY591551 OWT591551:OWU591551 PGP591551:PGQ591551 PQL591551:PQM591551 QAH591551:QAI591551 QKD591551:QKE591551 QTZ591551:QUA591551 RDV591551:RDW591551 RNR591551:RNS591551 RXN591551:RXO591551 SHJ591551:SHK591551 SRF591551:SRG591551 TBB591551:TBC591551 TKX591551:TKY591551 TUT591551:TUU591551 UEP591551:UEQ591551 UOL591551:UOM591551 UYH591551:UYI591551 VID591551:VIE591551 VRZ591551:VSA591551 WBV591551:WBW591551 WLR591551:WLS591551 WVN591551:WVO591551 F657087:G657087 JB657087:JC657087 SX657087:SY657087 ACT657087:ACU657087 AMP657087:AMQ657087 AWL657087:AWM657087 BGH657087:BGI657087 BQD657087:BQE657087 BZZ657087:CAA657087 CJV657087:CJW657087 CTR657087:CTS657087 DDN657087:DDO657087 DNJ657087:DNK657087 DXF657087:DXG657087 EHB657087:EHC657087 EQX657087:EQY657087 FAT657087:FAU657087 FKP657087:FKQ657087 FUL657087:FUM657087 GEH657087:GEI657087 GOD657087:GOE657087 GXZ657087:GYA657087 HHV657087:HHW657087 HRR657087:HRS657087 IBN657087:IBO657087 ILJ657087:ILK657087 IVF657087:IVG657087 JFB657087:JFC657087 JOX657087:JOY657087 JYT657087:JYU657087 KIP657087:KIQ657087 KSL657087:KSM657087 LCH657087:LCI657087 LMD657087:LME657087 LVZ657087:LWA657087 MFV657087:MFW657087 MPR657087:MPS657087 MZN657087:MZO657087 NJJ657087:NJK657087 NTF657087:NTG657087 ODB657087:ODC657087 OMX657087:OMY657087 OWT657087:OWU657087 PGP657087:PGQ657087 PQL657087:PQM657087 QAH657087:QAI657087 QKD657087:QKE657087 QTZ657087:QUA657087 RDV657087:RDW657087 RNR657087:RNS657087 RXN657087:RXO657087 SHJ657087:SHK657087 SRF657087:SRG657087 TBB657087:TBC657087 TKX657087:TKY657087 TUT657087:TUU657087 UEP657087:UEQ657087 UOL657087:UOM657087 UYH657087:UYI657087 VID657087:VIE657087 VRZ657087:VSA657087 WBV657087:WBW657087 WLR657087:WLS657087 WVN657087:WVO657087 F722623:G722623 JB722623:JC722623 SX722623:SY722623 ACT722623:ACU722623 AMP722623:AMQ722623 AWL722623:AWM722623 BGH722623:BGI722623 BQD722623:BQE722623 BZZ722623:CAA722623 CJV722623:CJW722623 CTR722623:CTS722623 DDN722623:DDO722623 DNJ722623:DNK722623 DXF722623:DXG722623 EHB722623:EHC722623 EQX722623:EQY722623 FAT722623:FAU722623 FKP722623:FKQ722623 FUL722623:FUM722623 GEH722623:GEI722623 GOD722623:GOE722623 GXZ722623:GYA722623 HHV722623:HHW722623 HRR722623:HRS722623 IBN722623:IBO722623 ILJ722623:ILK722623 IVF722623:IVG722623 JFB722623:JFC722623 JOX722623:JOY722623 JYT722623:JYU722623 KIP722623:KIQ722623 KSL722623:KSM722623 LCH722623:LCI722623 LMD722623:LME722623 LVZ722623:LWA722623 MFV722623:MFW722623 MPR722623:MPS722623 MZN722623:MZO722623 NJJ722623:NJK722623 NTF722623:NTG722623 ODB722623:ODC722623 OMX722623:OMY722623 OWT722623:OWU722623 PGP722623:PGQ722623 PQL722623:PQM722623 QAH722623:QAI722623 QKD722623:QKE722623 QTZ722623:QUA722623 RDV722623:RDW722623 RNR722623:RNS722623 RXN722623:RXO722623 SHJ722623:SHK722623 SRF722623:SRG722623 TBB722623:TBC722623 TKX722623:TKY722623 TUT722623:TUU722623 UEP722623:UEQ722623 UOL722623:UOM722623 UYH722623:UYI722623 VID722623:VIE722623 VRZ722623:VSA722623 WBV722623:WBW722623 WLR722623:WLS722623 WVN722623:WVO722623 F788159:G788159 JB788159:JC788159 SX788159:SY788159 ACT788159:ACU788159 AMP788159:AMQ788159 AWL788159:AWM788159 BGH788159:BGI788159 BQD788159:BQE788159 BZZ788159:CAA788159 CJV788159:CJW788159 CTR788159:CTS788159 DDN788159:DDO788159 DNJ788159:DNK788159 DXF788159:DXG788159 EHB788159:EHC788159 EQX788159:EQY788159 FAT788159:FAU788159 FKP788159:FKQ788159 FUL788159:FUM788159 GEH788159:GEI788159 GOD788159:GOE788159 GXZ788159:GYA788159 HHV788159:HHW788159 HRR788159:HRS788159 IBN788159:IBO788159 ILJ788159:ILK788159 IVF788159:IVG788159 JFB788159:JFC788159 JOX788159:JOY788159 JYT788159:JYU788159 KIP788159:KIQ788159 KSL788159:KSM788159 LCH788159:LCI788159 LMD788159:LME788159 LVZ788159:LWA788159 MFV788159:MFW788159 MPR788159:MPS788159 MZN788159:MZO788159 NJJ788159:NJK788159 NTF788159:NTG788159 ODB788159:ODC788159 OMX788159:OMY788159 OWT788159:OWU788159 PGP788159:PGQ788159 PQL788159:PQM788159 QAH788159:QAI788159 QKD788159:QKE788159 QTZ788159:QUA788159 RDV788159:RDW788159 RNR788159:RNS788159 RXN788159:RXO788159 SHJ788159:SHK788159 SRF788159:SRG788159 TBB788159:TBC788159 TKX788159:TKY788159 TUT788159:TUU788159 UEP788159:UEQ788159 UOL788159:UOM788159 UYH788159:UYI788159 VID788159:VIE788159 VRZ788159:VSA788159 WBV788159:WBW788159 WLR788159:WLS788159 WVN788159:WVO788159 F853695:G853695 JB853695:JC853695 SX853695:SY853695 ACT853695:ACU853695 AMP853695:AMQ853695 AWL853695:AWM853695 BGH853695:BGI853695 BQD853695:BQE853695 BZZ853695:CAA853695 CJV853695:CJW853695 CTR853695:CTS853695 DDN853695:DDO853695 DNJ853695:DNK853695 DXF853695:DXG853695 EHB853695:EHC853695 EQX853695:EQY853695 FAT853695:FAU853695 FKP853695:FKQ853695 FUL853695:FUM853695 GEH853695:GEI853695 GOD853695:GOE853695 GXZ853695:GYA853695 HHV853695:HHW853695 HRR853695:HRS853695 IBN853695:IBO853695 ILJ853695:ILK853695 IVF853695:IVG853695 JFB853695:JFC853695 JOX853695:JOY853695 JYT853695:JYU853695 KIP853695:KIQ853695 KSL853695:KSM853695 LCH853695:LCI853695 LMD853695:LME853695 LVZ853695:LWA853695 MFV853695:MFW853695 MPR853695:MPS853695 MZN853695:MZO853695 NJJ853695:NJK853695 NTF853695:NTG853695 ODB853695:ODC853695 OMX853695:OMY853695 OWT853695:OWU853695 PGP853695:PGQ853695 PQL853695:PQM853695 QAH853695:QAI853695 QKD853695:QKE853695 QTZ853695:QUA853695 RDV853695:RDW853695 RNR853695:RNS853695 RXN853695:RXO853695 SHJ853695:SHK853695 SRF853695:SRG853695 TBB853695:TBC853695 TKX853695:TKY853695 TUT853695:TUU853695 UEP853695:UEQ853695 UOL853695:UOM853695 UYH853695:UYI853695 VID853695:VIE853695 VRZ853695:VSA853695 WBV853695:WBW853695 WLR853695:WLS853695 WVN853695:WVO853695 F919231:G919231 JB919231:JC919231 SX919231:SY919231 ACT919231:ACU919231 AMP919231:AMQ919231 AWL919231:AWM919231 BGH919231:BGI919231 BQD919231:BQE919231 BZZ919231:CAA919231 CJV919231:CJW919231 CTR919231:CTS919231 DDN919231:DDO919231 DNJ919231:DNK919231 DXF919231:DXG919231 EHB919231:EHC919231 EQX919231:EQY919231 FAT919231:FAU919231 FKP919231:FKQ919231 FUL919231:FUM919231 GEH919231:GEI919231 GOD919231:GOE919231 GXZ919231:GYA919231 HHV919231:HHW919231 HRR919231:HRS919231 IBN919231:IBO919231 ILJ919231:ILK919231 IVF919231:IVG919231 JFB919231:JFC919231 JOX919231:JOY919231 JYT919231:JYU919231 KIP919231:KIQ919231 KSL919231:KSM919231 LCH919231:LCI919231 LMD919231:LME919231 LVZ919231:LWA919231 MFV919231:MFW919231 MPR919231:MPS919231 MZN919231:MZO919231 NJJ919231:NJK919231 NTF919231:NTG919231 ODB919231:ODC919231 OMX919231:OMY919231 OWT919231:OWU919231 PGP919231:PGQ919231 PQL919231:PQM919231 QAH919231:QAI919231 QKD919231:QKE919231 QTZ919231:QUA919231 RDV919231:RDW919231 RNR919231:RNS919231 RXN919231:RXO919231 SHJ919231:SHK919231 SRF919231:SRG919231 TBB919231:TBC919231 TKX919231:TKY919231 TUT919231:TUU919231 UEP919231:UEQ919231 UOL919231:UOM919231 UYH919231:UYI919231 VID919231:VIE919231 VRZ919231:VSA919231 WBV919231:WBW919231 WLR919231:WLS919231 WVN919231:WVO919231 F984767:G984767 JB984767:JC984767 SX984767:SY984767 ACT984767:ACU984767 AMP984767:AMQ984767 AWL984767:AWM984767 BGH984767:BGI984767 BQD984767:BQE984767 BZZ984767:CAA984767 CJV984767:CJW984767 CTR984767:CTS984767 DDN984767:DDO984767 DNJ984767:DNK984767 DXF984767:DXG984767 EHB984767:EHC984767 EQX984767:EQY984767 FAT984767:FAU984767 FKP984767:FKQ984767 FUL984767:FUM984767 GEH984767:GEI984767 GOD984767:GOE984767 GXZ984767:GYA984767 HHV984767:HHW984767 HRR984767:HRS984767 IBN984767:IBO984767 ILJ984767:ILK984767 IVF984767:IVG984767 JFB984767:JFC984767 JOX984767:JOY984767 JYT984767:JYU984767 KIP984767:KIQ984767 KSL984767:KSM984767 LCH984767:LCI984767 LMD984767:LME984767 LVZ984767:LWA984767 MFV984767:MFW984767 MPR984767:MPS984767 MZN984767:MZO984767 NJJ984767:NJK984767 NTF984767:NTG984767 ODB984767:ODC984767 OMX984767:OMY984767 OWT984767:OWU984767 PGP984767:PGQ984767 PQL984767:PQM984767 QAH984767:QAI984767 QKD984767:QKE984767 QTZ984767:QUA984767 RDV984767:RDW984767 RNR984767:RNS984767 RXN984767:RXO984767 SHJ984767:SHK984767 SRF984767:SRG984767 TBB984767:TBC984767 TKX984767:TKY984767 TUT984767:TUU984767 UEP984767:UEQ984767 UOL984767:UOM984767 UYH984767:UYI984767 VID984767:VIE984767 VRZ984767:VSA984767 WBV984767:WBW984767 WLR984767:WLS984767 WVN984767:WVO984767" xr:uid="{00000000-0002-0000-0A00-000027000000}">
      <formula1>AD1725:AF1725</formula1>
    </dataValidation>
    <dataValidation type="list" allowBlank="1" showInputMessage="1" showErrorMessage="1" sqref="G1823:J1823 JC1823:JF1823 SY1823:TB1823 ACU1823:ACX1823 AMQ1823:AMT1823 AWM1823:AWP1823 BGI1823:BGL1823 BQE1823:BQH1823 CAA1823:CAD1823 CJW1823:CJZ1823 CTS1823:CTV1823 DDO1823:DDR1823 DNK1823:DNN1823 DXG1823:DXJ1823 EHC1823:EHF1823 EQY1823:ERB1823 FAU1823:FAX1823 FKQ1823:FKT1823 FUM1823:FUP1823 GEI1823:GEL1823 GOE1823:GOH1823 GYA1823:GYD1823 HHW1823:HHZ1823 HRS1823:HRV1823 IBO1823:IBR1823 ILK1823:ILN1823 IVG1823:IVJ1823 JFC1823:JFF1823 JOY1823:JPB1823 JYU1823:JYX1823 KIQ1823:KIT1823 KSM1823:KSP1823 LCI1823:LCL1823 LME1823:LMH1823 LWA1823:LWD1823 MFW1823:MFZ1823 MPS1823:MPV1823 MZO1823:MZR1823 NJK1823:NJN1823 NTG1823:NTJ1823 ODC1823:ODF1823 OMY1823:ONB1823 OWU1823:OWX1823 PGQ1823:PGT1823 PQM1823:PQP1823 QAI1823:QAL1823 QKE1823:QKH1823 QUA1823:QUD1823 RDW1823:RDZ1823 RNS1823:RNV1823 RXO1823:RXR1823 SHK1823:SHN1823 SRG1823:SRJ1823 TBC1823:TBF1823 TKY1823:TLB1823 TUU1823:TUX1823 UEQ1823:UET1823 UOM1823:UOP1823 UYI1823:UYL1823 VIE1823:VIH1823 VSA1823:VSD1823 WBW1823:WBZ1823 WLS1823:WLV1823 WVO1823:WVR1823 G67359:J67359 JC67359:JF67359 SY67359:TB67359 ACU67359:ACX67359 AMQ67359:AMT67359 AWM67359:AWP67359 BGI67359:BGL67359 BQE67359:BQH67359 CAA67359:CAD67359 CJW67359:CJZ67359 CTS67359:CTV67359 DDO67359:DDR67359 DNK67359:DNN67359 DXG67359:DXJ67359 EHC67359:EHF67359 EQY67359:ERB67359 FAU67359:FAX67359 FKQ67359:FKT67359 FUM67359:FUP67359 GEI67359:GEL67359 GOE67359:GOH67359 GYA67359:GYD67359 HHW67359:HHZ67359 HRS67359:HRV67359 IBO67359:IBR67359 ILK67359:ILN67359 IVG67359:IVJ67359 JFC67359:JFF67359 JOY67359:JPB67359 JYU67359:JYX67359 KIQ67359:KIT67359 KSM67359:KSP67359 LCI67359:LCL67359 LME67359:LMH67359 LWA67359:LWD67359 MFW67359:MFZ67359 MPS67359:MPV67359 MZO67359:MZR67359 NJK67359:NJN67359 NTG67359:NTJ67359 ODC67359:ODF67359 OMY67359:ONB67359 OWU67359:OWX67359 PGQ67359:PGT67359 PQM67359:PQP67359 QAI67359:QAL67359 QKE67359:QKH67359 QUA67359:QUD67359 RDW67359:RDZ67359 RNS67359:RNV67359 RXO67359:RXR67359 SHK67359:SHN67359 SRG67359:SRJ67359 TBC67359:TBF67359 TKY67359:TLB67359 TUU67359:TUX67359 UEQ67359:UET67359 UOM67359:UOP67359 UYI67359:UYL67359 VIE67359:VIH67359 VSA67359:VSD67359 WBW67359:WBZ67359 WLS67359:WLV67359 WVO67359:WVR67359 G132895:J132895 JC132895:JF132895 SY132895:TB132895 ACU132895:ACX132895 AMQ132895:AMT132895 AWM132895:AWP132895 BGI132895:BGL132895 BQE132895:BQH132895 CAA132895:CAD132895 CJW132895:CJZ132895 CTS132895:CTV132895 DDO132895:DDR132895 DNK132895:DNN132895 DXG132895:DXJ132895 EHC132895:EHF132895 EQY132895:ERB132895 FAU132895:FAX132895 FKQ132895:FKT132895 FUM132895:FUP132895 GEI132895:GEL132895 GOE132895:GOH132895 GYA132895:GYD132895 HHW132895:HHZ132895 HRS132895:HRV132895 IBO132895:IBR132895 ILK132895:ILN132895 IVG132895:IVJ132895 JFC132895:JFF132895 JOY132895:JPB132895 JYU132895:JYX132895 KIQ132895:KIT132895 KSM132895:KSP132895 LCI132895:LCL132895 LME132895:LMH132895 LWA132895:LWD132895 MFW132895:MFZ132895 MPS132895:MPV132895 MZO132895:MZR132895 NJK132895:NJN132895 NTG132895:NTJ132895 ODC132895:ODF132895 OMY132895:ONB132895 OWU132895:OWX132895 PGQ132895:PGT132895 PQM132895:PQP132895 QAI132895:QAL132895 QKE132895:QKH132895 QUA132895:QUD132895 RDW132895:RDZ132895 RNS132895:RNV132895 RXO132895:RXR132895 SHK132895:SHN132895 SRG132895:SRJ132895 TBC132895:TBF132895 TKY132895:TLB132895 TUU132895:TUX132895 UEQ132895:UET132895 UOM132895:UOP132895 UYI132895:UYL132895 VIE132895:VIH132895 VSA132895:VSD132895 WBW132895:WBZ132895 WLS132895:WLV132895 WVO132895:WVR132895 G198431:J198431 JC198431:JF198431 SY198431:TB198431 ACU198431:ACX198431 AMQ198431:AMT198431 AWM198431:AWP198431 BGI198431:BGL198431 BQE198431:BQH198431 CAA198431:CAD198431 CJW198431:CJZ198431 CTS198431:CTV198431 DDO198431:DDR198431 DNK198431:DNN198431 DXG198431:DXJ198431 EHC198431:EHF198431 EQY198431:ERB198431 FAU198431:FAX198431 FKQ198431:FKT198431 FUM198431:FUP198431 GEI198431:GEL198431 GOE198431:GOH198431 GYA198431:GYD198431 HHW198431:HHZ198431 HRS198431:HRV198431 IBO198431:IBR198431 ILK198431:ILN198431 IVG198431:IVJ198431 JFC198431:JFF198431 JOY198431:JPB198431 JYU198431:JYX198431 KIQ198431:KIT198431 KSM198431:KSP198431 LCI198431:LCL198431 LME198431:LMH198431 LWA198431:LWD198431 MFW198431:MFZ198431 MPS198431:MPV198431 MZO198431:MZR198431 NJK198431:NJN198431 NTG198431:NTJ198431 ODC198431:ODF198431 OMY198431:ONB198431 OWU198431:OWX198431 PGQ198431:PGT198431 PQM198431:PQP198431 QAI198431:QAL198431 QKE198431:QKH198431 QUA198431:QUD198431 RDW198431:RDZ198431 RNS198431:RNV198431 RXO198431:RXR198431 SHK198431:SHN198431 SRG198431:SRJ198431 TBC198431:TBF198431 TKY198431:TLB198431 TUU198431:TUX198431 UEQ198431:UET198431 UOM198431:UOP198431 UYI198431:UYL198431 VIE198431:VIH198431 VSA198431:VSD198431 WBW198431:WBZ198431 WLS198431:WLV198431 WVO198431:WVR198431 G263967:J263967 JC263967:JF263967 SY263967:TB263967 ACU263967:ACX263967 AMQ263967:AMT263967 AWM263967:AWP263967 BGI263967:BGL263967 BQE263967:BQH263967 CAA263967:CAD263967 CJW263967:CJZ263967 CTS263967:CTV263967 DDO263967:DDR263967 DNK263967:DNN263967 DXG263967:DXJ263967 EHC263967:EHF263967 EQY263967:ERB263967 FAU263967:FAX263967 FKQ263967:FKT263967 FUM263967:FUP263967 GEI263967:GEL263967 GOE263967:GOH263967 GYA263967:GYD263967 HHW263967:HHZ263967 HRS263967:HRV263967 IBO263967:IBR263967 ILK263967:ILN263967 IVG263967:IVJ263967 JFC263967:JFF263967 JOY263967:JPB263967 JYU263967:JYX263967 KIQ263967:KIT263967 KSM263967:KSP263967 LCI263967:LCL263967 LME263967:LMH263967 LWA263967:LWD263967 MFW263967:MFZ263967 MPS263967:MPV263967 MZO263967:MZR263967 NJK263967:NJN263967 NTG263967:NTJ263967 ODC263967:ODF263967 OMY263967:ONB263967 OWU263967:OWX263967 PGQ263967:PGT263967 PQM263967:PQP263967 QAI263967:QAL263967 QKE263967:QKH263967 QUA263967:QUD263967 RDW263967:RDZ263967 RNS263967:RNV263967 RXO263967:RXR263967 SHK263967:SHN263967 SRG263967:SRJ263967 TBC263967:TBF263967 TKY263967:TLB263967 TUU263967:TUX263967 UEQ263967:UET263967 UOM263967:UOP263967 UYI263967:UYL263967 VIE263967:VIH263967 VSA263967:VSD263967 WBW263967:WBZ263967 WLS263967:WLV263967 WVO263967:WVR263967 G329503:J329503 JC329503:JF329503 SY329503:TB329503 ACU329503:ACX329503 AMQ329503:AMT329503 AWM329503:AWP329503 BGI329503:BGL329503 BQE329503:BQH329503 CAA329503:CAD329503 CJW329503:CJZ329503 CTS329503:CTV329503 DDO329503:DDR329503 DNK329503:DNN329503 DXG329503:DXJ329503 EHC329503:EHF329503 EQY329503:ERB329503 FAU329503:FAX329503 FKQ329503:FKT329503 FUM329503:FUP329503 GEI329503:GEL329503 GOE329503:GOH329503 GYA329503:GYD329503 HHW329503:HHZ329503 HRS329503:HRV329503 IBO329503:IBR329503 ILK329503:ILN329503 IVG329503:IVJ329503 JFC329503:JFF329503 JOY329503:JPB329503 JYU329503:JYX329503 KIQ329503:KIT329503 KSM329503:KSP329503 LCI329503:LCL329503 LME329503:LMH329503 LWA329503:LWD329503 MFW329503:MFZ329503 MPS329503:MPV329503 MZO329503:MZR329503 NJK329503:NJN329503 NTG329503:NTJ329503 ODC329503:ODF329503 OMY329503:ONB329503 OWU329503:OWX329503 PGQ329503:PGT329503 PQM329503:PQP329503 QAI329503:QAL329503 QKE329503:QKH329503 QUA329503:QUD329503 RDW329503:RDZ329503 RNS329503:RNV329503 RXO329503:RXR329503 SHK329503:SHN329503 SRG329503:SRJ329503 TBC329503:TBF329503 TKY329503:TLB329503 TUU329503:TUX329503 UEQ329503:UET329503 UOM329503:UOP329503 UYI329503:UYL329503 VIE329503:VIH329503 VSA329503:VSD329503 WBW329503:WBZ329503 WLS329503:WLV329503 WVO329503:WVR329503 G395039:J395039 JC395039:JF395039 SY395039:TB395039 ACU395039:ACX395039 AMQ395039:AMT395039 AWM395039:AWP395039 BGI395039:BGL395039 BQE395039:BQH395039 CAA395039:CAD395039 CJW395039:CJZ395039 CTS395039:CTV395039 DDO395039:DDR395039 DNK395039:DNN395039 DXG395039:DXJ395039 EHC395039:EHF395039 EQY395039:ERB395039 FAU395039:FAX395039 FKQ395039:FKT395039 FUM395039:FUP395039 GEI395039:GEL395039 GOE395039:GOH395039 GYA395039:GYD395039 HHW395039:HHZ395039 HRS395039:HRV395039 IBO395039:IBR395039 ILK395039:ILN395039 IVG395039:IVJ395039 JFC395039:JFF395039 JOY395039:JPB395039 JYU395039:JYX395039 KIQ395039:KIT395039 KSM395039:KSP395039 LCI395039:LCL395039 LME395039:LMH395039 LWA395039:LWD395039 MFW395039:MFZ395039 MPS395039:MPV395039 MZO395039:MZR395039 NJK395039:NJN395039 NTG395039:NTJ395039 ODC395039:ODF395039 OMY395039:ONB395039 OWU395039:OWX395039 PGQ395039:PGT395039 PQM395039:PQP395039 QAI395039:QAL395039 QKE395039:QKH395039 QUA395039:QUD395039 RDW395039:RDZ395039 RNS395039:RNV395039 RXO395039:RXR395039 SHK395039:SHN395039 SRG395039:SRJ395039 TBC395039:TBF395039 TKY395039:TLB395039 TUU395039:TUX395039 UEQ395039:UET395039 UOM395039:UOP395039 UYI395039:UYL395039 VIE395039:VIH395039 VSA395039:VSD395039 WBW395039:WBZ395039 WLS395039:WLV395039 WVO395039:WVR395039 G460575:J460575 JC460575:JF460575 SY460575:TB460575 ACU460575:ACX460575 AMQ460575:AMT460575 AWM460575:AWP460575 BGI460575:BGL460575 BQE460575:BQH460575 CAA460575:CAD460575 CJW460575:CJZ460575 CTS460575:CTV460575 DDO460575:DDR460575 DNK460575:DNN460575 DXG460575:DXJ460575 EHC460575:EHF460575 EQY460575:ERB460575 FAU460575:FAX460575 FKQ460575:FKT460575 FUM460575:FUP460575 GEI460575:GEL460575 GOE460575:GOH460575 GYA460575:GYD460575 HHW460575:HHZ460575 HRS460575:HRV460575 IBO460575:IBR460575 ILK460575:ILN460575 IVG460575:IVJ460575 JFC460575:JFF460575 JOY460575:JPB460575 JYU460575:JYX460575 KIQ460575:KIT460575 KSM460575:KSP460575 LCI460575:LCL460575 LME460575:LMH460575 LWA460575:LWD460575 MFW460575:MFZ460575 MPS460575:MPV460575 MZO460575:MZR460575 NJK460575:NJN460575 NTG460575:NTJ460575 ODC460575:ODF460575 OMY460575:ONB460575 OWU460575:OWX460575 PGQ460575:PGT460575 PQM460575:PQP460575 QAI460575:QAL460575 QKE460575:QKH460575 QUA460575:QUD460575 RDW460575:RDZ460575 RNS460575:RNV460575 RXO460575:RXR460575 SHK460575:SHN460575 SRG460575:SRJ460575 TBC460575:TBF460575 TKY460575:TLB460575 TUU460575:TUX460575 UEQ460575:UET460575 UOM460575:UOP460575 UYI460575:UYL460575 VIE460575:VIH460575 VSA460575:VSD460575 WBW460575:WBZ460575 WLS460575:WLV460575 WVO460575:WVR460575 G526111:J526111 JC526111:JF526111 SY526111:TB526111 ACU526111:ACX526111 AMQ526111:AMT526111 AWM526111:AWP526111 BGI526111:BGL526111 BQE526111:BQH526111 CAA526111:CAD526111 CJW526111:CJZ526111 CTS526111:CTV526111 DDO526111:DDR526111 DNK526111:DNN526111 DXG526111:DXJ526111 EHC526111:EHF526111 EQY526111:ERB526111 FAU526111:FAX526111 FKQ526111:FKT526111 FUM526111:FUP526111 GEI526111:GEL526111 GOE526111:GOH526111 GYA526111:GYD526111 HHW526111:HHZ526111 HRS526111:HRV526111 IBO526111:IBR526111 ILK526111:ILN526111 IVG526111:IVJ526111 JFC526111:JFF526111 JOY526111:JPB526111 JYU526111:JYX526111 KIQ526111:KIT526111 KSM526111:KSP526111 LCI526111:LCL526111 LME526111:LMH526111 LWA526111:LWD526111 MFW526111:MFZ526111 MPS526111:MPV526111 MZO526111:MZR526111 NJK526111:NJN526111 NTG526111:NTJ526111 ODC526111:ODF526111 OMY526111:ONB526111 OWU526111:OWX526111 PGQ526111:PGT526111 PQM526111:PQP526111 QAI526111:QAL526111 QKE526111:QKH526111 QUA526111:QUD526111 RDW526111:RDZ526111 RNS526111:RNV526111 RXO526111:RXR526111 SHK526111:SHN526111 SRG526111:SRJ526111 TBC526111:TBF526111 TKY526111:TLB526111 TUU526111:TUX526111 UEQ526111:UET526111 UOM526111:UOP526111 UYI526111:UYL526111 VIE526111:VIH526111 VSA526111:VSD526111 WBW526111:WBZ526111 WLS526111:WLV526111 WVO526111:WVR526111 G591647:J591647 JC591647:JF591647 SY591647:TB591647 ACU591647:ACX591647 AMQ591647:AMT591647 AWM591647:AWP591647 BGI591647:BGL591647 BQE591647:BQH591647 CAA591647:CAD591647 CJW591647:CJZ591647 CTS591647:CTV591647 DDO591647:DDR591647 DNK591647:DNN591647 DXG591647:DXJ591647 EHC591647:EHF591647 EQY591647:ERB591647 FAU591647:FAX591647 FKQ591647:FKT591647 FUM591647:FUP591647 GEI591647:GEL591647 GOE591647:GOH591647 GYA591647:GYD591647 HHW591647:HHZ591647 HRS591647:HRV591647 IBO591647:IBR591647 ILK591647:ILN591647 IVG591647:IVJ591647 JFC591647:JFF591647 JOY591647:JPB591647 JYU591647:JYX591647 KIQ591647:KIT591647 KSM591647:KSP591647 LCI591647:LCL591647 LME591647:LMH591647 LWA591647:LWD591647 MFW591647:MFZ591647 MPS591647:MPV591647 MZO591647:MZR591647 NJK591647:NJN591647 NTG591647:NTJ591647 ODC591647:ODF591647 OMY591647:ONB591647 OWU591647:OWX591647 PGQ591647:PGT591647 PQM591647:PQP591647 QAI591647:QAL591647 QKE591647:QKH591647 QUA591647:QUD591647 RDW591647:RDZ591647 RNS591647:RNV591647 RXO591647:RXR591647 SHK591647:SHN591647 SRG591647:SRJ591647 TBC591647:TBF591647 TKY591647:TLB591647 TUU591647:TUX591647 UEQ591647:UET591647 UOM591647:UOP591647 UYI591647:UYL591647 VIE591647:VIH591647 VSA591647:VSD591647 WBW591647:WBZ591647 WLS591647:WLV591647 WVO591647:WVR591647 G657183:J657183 JC657183:JF657183 SY657183:TB657183 ACU657183:ACX657183 AMQ657183:AMT657183 AWM657183:AWP657183 BGI657183:BGL657183 BQE657183:BQH657183 CAA657183:CAD657183 CJW657183:CJZ657183 CTS657183:CTV657183 DDO657183:DDR657183 DNK657183:DNN657183 DXG657183:DXJ657183 EHC657183:EHF657183 EQY657183:ERB657183 FAU657183:FAX657183 FKQ657183:FKT657183 FUM657183:FUP657183 GEI657183:GEL657183 GOE657183:GOH657183 GYA657183:GYD657183 HHW657183:HHZ657183 HRS657183:HRV657183 IBO657183:IBR657183 ILK657183:ILN657183 IVG657183:IVJ657183 JFC657183:JFF657183 JOY657183:JPB657183 JYU657183:JYX657183 KIQ657183:KIT657183 KSM657183:KSP657183 LCI657183:LCL657183 LME657183:LMH657183 LWA657183:LWD657183 MFW657183:MFZ657183 MPS657183:MPV657183 MZO657183:MZR657183 NJK657183:NJN657183 NTG657183:NTJ657183 ODC657183:ODF657183 OMY657183:ONB657183 OWU657183:OWX657183 PGQ657183:PGT657183 PQM657183:PQP657183 QAI657183:QAL657183 QKE657183:QKH657183 QUA657183:QUD657183 RDW657183:RDZ657183 RNS657183:RNV657183 RXO657183:RXR657183 SHK657183:SHN657183 SRG657183:SRJ657183 TBC657183:TBF657183 TKY657183:TLB657183 TUU657183:TUX657183 UEQ657183:UET657183 UOM657183:UOP657183 UYI657183:UYL657183 VIE657183:VIH657183 VSA657183:VSD657183 WBW657183:WBZ657183 WLS657183:WLV657183 WVO657183:WVR657183 G722719:J722719 JC722719:JF722719 SY722719:TB722719 ACU722719:ACX722719 AMQ722719:AMT722719 AWM722719:AWP722719 BGI722719:BGL722719 BQE722719:BQH722719 CAA722719:CAD722719 CJW722719:CJZ722719 CTS722719:CTV722719 DDO722719:DDR722719 DNK722719:DNN722719 DXG722719:DXJ722719 EHC722719:EHF722719 EQY722719:ERB722719 FAU722719:FAX722719 FKQ722719:FKT722719 FUM722719:FUP722719 GEI722719:GEL722719 GOE722719:GOH722719 GYA722719:GYD722719 HHW722719:HHZ722719 HRS722719:HRV722719 IBO722719:IBR722719 ILK722719:ILN722719 IVG722719:IVJ722719 JFC722719:JFF722719 JOY722719:JPB722719 JYU722719:JYX722719 KIQ722719:KIT722719 KSM722719:KSP722719 LCI722719:LCL722719 LME722719:LMH722719 LWA722719:LWD722719 MFW722719:MFZ722719 MPS722719:MPV722719 MZO722719:MZR722719 NJK722719:NJN722719 NTG722719:NTJ722719 ODC722719:ODF722719 OMY722719:ONB722719 OWU722719:OWX722719 PGQ722719:PGT722719 PQM722719:PQP722719 QAI722719:QAL722719 QKE722719:QKH722719 QUA722719:QUD722719 RDW722719:RDZ722719 RNS722719:RNV722719 RXO722719:RXR722719 SHK722719:SHN722719 SRG722719:SRJ722719 TBC722719:TBF722719 TKY722719:TLB722719 TUU722719:TUX722719 UEQ722719:UET722719 UOM722719:UOP722719 UYI722719:UYL722719 VIE722719:VIH722719 VSA722719:VSD722719 WBW722719:WBZ722719 WLS722719:WLV722719 WVO722719:WVR722719 G788255:J788255 JC788255:JF788255 SY788255:TB788255 ACU788255:ACX788255 AMQ788255:AMT788255 AWM788255:AWP788255 BGI788255:BGL788255 BQE788255:BQH788255 CAA788255:CAD788255 CJW788255:CJZ788255 CTS788255:CTV788255 DDO788255:DDR788255 DNK788255:DNN788255 DXG788255:DXJ788255 EHC788255:EHF788255 EQY788255:ERB788255 FAU788255:FAX788255 FKQ788255:FKT788255 FUM788255:FUP788255 GEI788255:GEL788255 GOE788255:GOH788255 GYA788255:GYD788255 HHW788255:HHZ788255 HRS788255:HRV788255 IBO788255:IBR788255 ILK788255:ILN788255 IVG788255:IVJ788255 JFC788255:JFF788255 JOY788255:JPB788255 JYU788255:JYX788255 KIQ788255:KIT788255 KSM788255:KSP788255 LCI788255:LCL788255 LME788255:LMH788255 LWA788255:LWD788255 MFW788255:MFZ788255 MPS788255:MPV788255 MZO788255:MZR788255 NJK788255:NJN788255 NTG788255:NTJ788255 ODC788255:ODF788255 OMY788255:ONB788255 OWU788255:OWX788255 PGQ788255:PGT788255 PQM788255:PQP788255 QAI788255:QAL788255 QKE788255:QKH788255 QUA788255:QUD788255 RDW788255:RDZ788255 RNS788255:RNV788255 RXO788255:RXR788255 SHK788255:SHN788255 SRG788255:SRJ788255 TBC788255:TBF788255 TKY788255:TLB788255 TUU788255:TUX788255 UEQ788255:UET788255 UOM788255:UOP788255 UYI788255:UYL788255 VIE788255:VIH788255 VSA788255:VSD788255 WBW788255:WBZ788255 WLS788255:WLV788255 WVO788255:WVR788255 G853791:J853791 JC853791:JF853791 SY853791:TB853791 ACU853791:ACX853791 AMQ853791:AMT853791 AWM853791:AWP853791 BGI853791:BGL853791 BQE853791:BQH853791 CAA853791:CAD853791 CJW853791:CJZ853791 CTS853791:CTV853791 DDO853791:DDR853791 DNK853791:DNN853791 DXG853791:DXJ853791 EHC853791:EHF853791 EQY853791:ERB853791 FAU853791:FAX853791 FKQ853791:FKT853791 FUM853791:FUP853791 GEI853791:GEL853791 GOE853791:GOH853791 GYA853791:GYD853791 HHW853791:HHZ853791 HRS853791:HRV853791 IBO853791:IBR853791 ILK853791:ILN853791 IVG853791:IVJ853791 JFC853791:JFF853791 JOY853791:JPB853791 JYU853791:JYX853791 KIQ853791:KIT853791 KSM853791:KSP853791 LCI853791:LCL853791 LME853791:LMH853791 LWA853791:LWD853791 MFW853791:MFZ853791 MPS853791:MPV853791 MZO853791:MZR853791 NJK853791:NJN853791 NTG853791:NTJ853791 ODC853791:ODF853791 OMY853791:ONB853791 OWU853791:OWX853791 PGQ853791:PGT853791 PQM853791:PQP853791 QAI853791:QAL853791 QKE853791:QKH853791 QUA853791:QUD853791 RDW853791:RDZ853791 RNS853791:RNV853791 RXO853791:RXR853791 SHK853791:SHN853791 SRG853791:SRJ853791 TBC853791:TBF853791 TKY853791:TLB853791 TUU853791:TUX853791 UEQ853791:UET853791 UOM853791:UOP853791 UYI853791:UYL853791 VIE853791:VIH853791 VSA853791:VSD853791 WBW853791:WBZ853791 WLS853791:WLV853791 WVO853791:WVR853791 G919327:J919327 JC919327:JF919327 SY919327:TB919327 ACU919327:ACX919327 AMQ919327:AMT919327 AWM919327:AWP919327 BGI919327:BGL919327 BQE919327:BQH919327 CAA919327:CAD919327 CJW919327:CJZ919327 CTS919327:CTV919327 DDO919327:DDR919327 DNK919327:DNN919327 DXG919327:DXJ919327 EHC919327:EHF919327 EQY919327:ERB919327 FAU919327:FAX919327 FKQ919327:FKT919327 FUM919327:FUP919327 GEI919327:GEL919327 GOE919327:GOH919327 GYA919327:GYD919327 HHW919327:HHZ919327 HRS919327:HRV919327 IBO919327:IBR919327 ILK919327:ILN919327 IVG919327:IVJ919327 JFC919327:JFF919327 JOY919327:JPB919327 JYU919327:JYX919327 KIQ919327:KIT919327 KSM919327:KSP919327 LCI919327:LCL919327 LME919327:LMH919327 LWA919327:LWD919327 MFW919327:MFZ919327 MPS919327:MPV919327 MZO919327:MZR919327 NJK919327:NJN919327 NTG919327:NTJ919327 ODC919327:ODF919327 OMY919327:ONB919327 OWU919327:OWX919327 PGQ919327:PGT919327 PQM919327:PQP919327 QAI919327:QAL919327 QKE919327:QKH919327 QUA919327:QUD919327 RDW919327:RDZ919327 RNS919327:RNV919327 RXO919327:RXR919327 SHK919327:SHN919327 SRG919327:SRJ919327 TBC919327:TBF919327 TKY919327:TLB919327 TUU919327:TUX919327 UEQ919327:UET919327 UOM919327:UOP919327 UYI919327:UYL919327 VIE919327:VIH919327 VSA919327:VSD919327 WBW919327:WBZ919327 WLS919327:WLV919327 WVO919327:WVR919327 G984863:J984863 JC984863:JF984863 SY984863:TB984863 ACU984863:ACX984863 AMQ984863:AMT984863 AWM984863:AWP984863 BGI984863:BGL984863 BQE984863:BQH984863 CAA984863:CAD984863 CJW984863:CJZ984863 CTS984863:CTV984863 DDO984863:DDR984863 DNK984863:DNN984863 DXG984863:DXJ984863 EHC984863:EHF984863 EQY984863:ERB984863 FAU984863:FAX984863 FKQ984863:FKT984863 FUM984863:FUP984863 GEI984863:GEL984863 GOE984863:GOH984863 GYA984863:GYD984863 HHW984863:HHZ984863 HRS984863:HRV984863 IBO984863:IBR984863 ILK984863:ILN984863 IVG984863:IVJ984863 JFC984863:JFF984863 JOY984863:JPB984863 JYU984863:JYX984863 KIQ984863:KIT984863 KSM984863:KSP984863 LCI984863:LCL984863 LME984863:LMH984863 LWA984863:LWD984863 MFW984863:MFZ984863 MPS984863:MPV984863 MZO984863:MZR984863 NJK984863:NJN984863 NTG984863:NTJ984863 ODC984863:ODF984863 OMY984863:ONB984863 OWU984863:OWX984863 PGQ984863:PGT984863 PQM984863:PQP984863 QAI984863:QAL984863 QKE984863:QKH984863 QUA984863:QUD984863 RDW984863:RDZ984863 RNS984863:RNV984863 RXO984863:RXR984863 SHK984863:SHN984863 SRG984863:SRJ984863 TBC984863:TBF984863 TKY984863:TLB984863 TUU984863:TUX984863 UEQ984863:UET984863 UOM984863:UOP984863 UYI984863:UYL984863 VIE984863:VIH984863 VSA984863:VSD984863 WBW984863:WBZ984863 WLS984863:WLV984863 WVO984863:WVR984863" xr:uid="{00000000-0002-0000-0A00-000028000000}">
      <formula1>AF1816:AF1819</formula1>
    </dataValidation>
    <dataValidation type="list" allowBlank="1" showInputMessage="1" showErrorMessage="1" sqref="D714:F714 IZ714:JB714 SV714:SX714 ACR714:ACT714 AMN714:AMP714 AWJ714:AWL714 BGF714:BGH714 BQB714:BQD714 BZX714:BZZ714 CJT714:CJV714 CTP714:CTR714 DDL714:DDN714 DNH714:DNJ714 DXD714:DXF714 EGZ714:EHB714 EQV714:EQX714 FAR714:FAT714 FKN714:FKP714 FUJ714:FUL714 GEF714:GEH714 GOB714:GOD714 GXX714:GXZ714 HHT714:HHV714 HRP714:HRR714 IBL714:IBN714 ILH714:ILJ714 IVD714:IVF714 JEZ714:JFB714 JOV714:JOX714 JYR714:JYT714 KIN714:KIP714 KSJ714:KSL714 LCF714:LCH714 LMB714:LMD714 LVX714:LVZ714 MFT714:MFV714 MPP714:MPR714 MZL714:MZN714 NJH714:NJJ714 NTD714:NTF714 OCZ714:ODB714 OMV714:OMX714 OWR714:OWT714 PGN714:PGP714 PQJ714:PQL714 QAF714:QAH714 QKB714:QKD714 QTX714:QTZ714 RDT714:RDV714 RNP714:RNR714 RXL714:RXN714 SHH714:SHJ714 SRD714:SRF714 TAZ714:TBB714 TKV714:TKX714 TUR714:TUT714 UEN714:UEP714 UOJ714:UOL714 UYF714:UYH714 VIB714:VID714 VRX714:VRZ714 WBT714:WBV714 WLP714:WLR714 WVL714:WVN714 D66250:F66250 IZ66250:JB66250 SV66250:SX66250 ACR66250:ACT66250 AMN66250:AMP66250 AWJ66250:AWL66250 BGF66250:BGH66250 BQB66250:BQD66250 BZX66250:BZZ66250 CJT66250:CJV66250 CTP66250:CTR66250 DDL66250:DDN66250 DNH66250:DNJ66250 DXD66250:DXF66250 EGZ66250:EHB66250 EQV66250:EQX66250 FAR66250:FAT66250 FKN66250:FKP66250 FUJ66250:FUL66250 GEF66250:GEH66250 GOB66250:GOD66250 GXX66250:GXZ66250 HHT66250:HHV66250 HRP66250:HRR66250 IBL66250:IBN66250 ILH66250:ILJ66250 IVD66250:IVF66250 JEZ66250:JFB66250 JOV66250:JOX66250 JYR66250:JYT66250 KIN66250:KIP66250 KSJ66250:KSL66250 LCF66250:LCH66250 LMB66250:LMD66250 LVX66250:LVZ66250 MFT66250:MFV66250 MPP66250:MPR66250 MZL66250:MZN66250 NJH66250:NJJ66250 NTD66250:NTF66250 OCZ66250:ODB66250 OMV66250:OMX66250 OWR66250:OWT66250 PGN66250:PGP66250 PQJ66250:PQL66250 QAF66250:QAH66250 QKB66250:QKD66250 QTX66250:QTZ66250 RDT66250:RDV66250 RNP66250:RNR66250 RXL66250:RXN66250 SHH66250:SHJ66250 SRD66250:SRF66250 TAZ66250:TBB66250 TKV66250:TKX66250 TUR66250:TUT66250 UEN66250:UEP66250 UOJ66250:UOL66250 UYF66250:UYH66250 VIB66250:VID66250 VRX66250:VRZ66250 WBT66250:WBV66250 WLP66250:WLR66250 WVL66250:WVN66250 D131786:F131786 IZ131786:JB131786 SV131786:SX131786 ACR131786:ACT131786 AMN131786:AMP131786 AWJ131786:AWL131786 BGF131786:BGH131786 BQB131786:BQD131786 BZX131786:BZZ131786 CJT131786:CJV131786 CTP131786:CTR131786 DDL131786:DDN131786 DNH131786:DNJ131786 DXD131786:DXF131786 EGZ131786:EHB131786 EQV131786:EQX131786 FAR131786:FAT131786 FKN131786:FKP131786 FUJ131786:FUL131786 GEF131786:GEH131786 GOB131786:GOD131786 GXX131786:GXZ131786 HHT131786:HHV131786 HRP131786:HRR131786 IBL131786:IBN131786 ILH131786:ILJ131786 IVD131786:IVF131786 JEZ131786:JFB131786 JOV131786:JOX131786 JYR131786:JYT131786 KIN131786:KIP131786 KSJ131786:KSL131786 LCF131786:LCH131786 LMB131786:LMD131786 LVX131786:LVZ131786 MFT131786:MFV131786 MPP131786:MPR131786 MZL131786:MZN131786 NJH131786:NJJ131786 NTD131786:NTF131786 OCZ131786:ODB131786 OMV131786:OMX131786 OWR131786:OWT131786 PGN131786:PGP131786 PQJ131786:PQL131786 QAF131786:QAH131786 QKB131786:QKD131786 QTX131786:QTZ131786 RDT131786:RDV131786 RNP131786:RNR131786 RXL131786:RXN131786 SHH131786:SHJ131786 SRD131786:SRF131786 TAZ131786:TBB131786 TKV131786:TKX131786 TUR131786:TUT131786 UEN131786:UEP131786 UOJ131786:UOL131786 UYF131786:UYH131786 VIB131786:VID131786 VRX131786:VRZ131786 WBT131786:WBV131786 WLP131786:WLR131786 WVL131786:WVN131786 D197322:F197322 IZ197322:JB197322 SV197322:SX197322 ACR197322:ACT197322 AMN197322:AMP197322 AWJ197322:AWL197322 BGF197322:BGH197322 BQB197322:BQD197322 BZX197322:BZZ197322 CJT197322:CJV197322 CTP197322:CTR197322 DDL197322:DDN197322 DNH197322:DNJ197322 DXD197322:DXF197322 EGZ197322:EHB197322 EQV197322:EQX197322 FAR197322:FAT197322 FKN197322:FKP197322 FUJ197322:FUL197322 GEF197322:GEH197322 GOB197322:GOD197322 GXX197322:GXZ197322 HHT197322:HHV197322 HRP197322:HRR197322 IBL197322:IBN197322 ILH197322:ILJ197322 IVD197322:IVF197322 JEZ197322:JFB197322 JOV197322:JOX197322 JYR197322:JYT197322 KIN197322:KIP197322 KSJ197322:KSL197322 LCF197322:LCH197322 LMB197322:LMD197322 LVX197322:LVZ197322 MFT197322:MFV197322 MPP197322:MPR197322 MZL197322:MZN197322 NJH197322:NJJ197322 NTD197322:NTF197322 OCZ197322:ODB197322 OMV197322:OMX197322 OWR197322:OWT197322 PGN197322:PGP197322 PQJ197322:PQL197322 QAF197322:QAH197322 QKB197322:QKD197322 QTX197322:QTZ197322 RDT197322:RDV197322 RNP197322:RNR197322 RXL197322:RXN197322 SHH197322:SHJ197322 SRD197322:SRF197322 TAZ197322:TBB197322 TKV197322:TKX197322 TUR197322:TUT197322 UEN197322:UEP197322 UOJ197322:UOL197322 UYF197322:UYH197322 VIB197322:VID197322 VRX197322:VRZ197322 WBT197322:WBV197322 WLP197322:WLR197322 WVL197322:WVN197322 D262858:F262858 IZ262858:JB262858 SV262858:SX262858 ACR262858:ACT262858 AMN262858:AMP262858 AWJ262858:AWL262858 BGF262858:BGH262858 BQB262858:BQD262858 BZX262858:BZZ262858 CJT262858:CJV262858 CTP262858:CTR262858 DDL262858:DDN262858 DNH262858:DNJ262858 DXD262858:DXF262858 EGZ262858:EHB262858 EQV262858:EQX262858 FAR262858:FAT262858 FKN262858:FKP262858 FUJ262858:FUL262858 GEF262858:GEH262858 GOB262858:GOD262858 GXX262858:GXZ262858 HHT262858:HHV262858 HRP262858:HRR262858 IBL262858:IBN262858 ILH262858:ILJ262858 IVD262858:IVF262858 JEZ262858:JFB262858 JOV262858:JOX262858 JYR262858:JYT262858 KIN262858:KIP262858 KSJ262858:KSL262858 LCF262858:LCH262858 LMB262858:LMD262858 LVX262858:LVZ262858 MFT262858:MFV262858 MPP262858:MPR262858 MZL262858:MZN262858 NJH262858:NJJ262858 NTD262858:NTF262858 OCZ262858:ODB262858 OMV262858:OMX262858 OWR262858:OWT262858 PGN262858:PGP262858 PQJ262858:PQL262858 QAF262858:QAH262858 QKB262858:QKD262858 QTX262858:QTZ262858 RDT262858:RDV262858 RNP262858:RNR262858 RXL262858:RXN262858 SHH262858:SHJ262858 SRD262858:SRF262858 TAZ262858:TBB262858 TKV262858:TKX262858 TUR262858:TUT262858 UEN262858:UEP262858 UOJ262858:UOL262858 UYF262858:UYH262858 VIB262858:VID262858 VRX262858:VRZ262858 WBT262858:WBV262858 WLP262858:WLR262858 WVL262858:WVN262858 D328394:F328394 IZ328394:JB328394 SV328394:SX328394 ACR328394:ACT328394 AMN328394:AMP328394 AWJ328394:AWL328394 BGF328394:BGH328394 BQB328394:BQD328394 BZX328394:BZZ328394 CJT328394:CJV328394 CTP328394:CTR328394 DDL328394:DDN328394 DNH328394:DNJ328394 DXD328394:DXF328394 EGZ328394:EHB328394 EQV328394:EQX328394 FAR328394:FAT328394 FKN328394:FKP328394 FUJ328394:FUL328394 GEF328394:GEH328394 GOB328394:GOD328394 GXX328394:GXZ328394 HHT328394:HHV328394 HRP328394:HRR328394 IBL328394:IBN328394 ILH328394:ILJ328394 IVD328394:IVF328394 JEZ328394:JFB328394 JOV328394:JOX328394 JYR328394:JYT328394 KIN328394:KIP328394 KSJ328394:KSL328394 LCF328394:LCH328394 LMB328394:LMD328394 LVX328394:LVZ328394 MFT328394:MFV328394 MPP328394:MPR328394 MZL328394:MZN328394 NJH328394:NJJ328394 NTD328394:NTF328394 OCZ328394:ODB328394 OMV328394:OMX328394 OWR328394:OWT328394 PGN328394:PGP328394 PQJ328394:PQL328394 QAF328394:QAH328394 QKB328394:QKD328394 QTX328394:QTZ328394 RDT328394:RDV328394 RNP328394:RNR328394 RXL328394:RXN328394 SHH328394:SHJ328394 SRD328394:SRF328394 TAZ328394:TBB328394 TKV328394:TKX328394 TUR328394:TUT328394 UEN328394:UEP328394 UOJ328394:UOL328394 UYF328394:UYH328394 VIB328394:VID328394 VRX328394:VRZ328394 WBT328394:WBV328394 WLP328394:WLR328394 WVL328394:WVN328394 D393930:F393930 IZ393930:JB393930 SV393930:SX393930 ACR393930:ACT393930 AMN393930:AMP393930 AWJ393930:AWL393930 BGF393930:BGH393930 BQB393930:BQD393930 BZX393930:BZZ393930 CJT393930:CJV393930 CTP393930:CTR393930 DDL393930:DDN393930 DNH393930:DNJ393930 DXD393930:DXF393930 EGZ393930:EHB393930 EQV393930:EQX393930 FAR393930:FAT393930 FKN393930:FKP393930 FUJ393930:FUL393930 GEF393930:GEH393930 GOB393930:GOD393930 GXX393930:GXZ393930 HHT393930:HHV393930 HRP393930:HRR393930 IBL393930:IBN393930 ILH393930:ILJ393930 IVD393930:IVF393930 JEZ393930:JFB393930 JOV393930:JOX393930 JYR393930:JYT393930 KIN393930:KIP393930 KSJ393930:KSL393930 LCF393930:LCH393930 LMB393930:LMD393930 LVX393930:LVZ393930 MFT393930:MFV393930 MPP393930:MPR393930 MZL393930:MZN393930 NJH393930:NJJ393930 NTD393930:NTF393930 OCZ393930:ODB393930 OMV393930:OMX393930 OWR393930:OWT393930 PGN393930:PGP393930 PQJ393930:PQL393930 QAF393930:QAH393930 QKB393930:QKD393930 QTX393930:QTZ393930 RDT393930:RDV393930 RNP393930:RNR393930 RXL393930:RXN393930 SHH393930:SHJ393930 SRD393930:SRF393930 TAZ393930:TBB393930 TKV393930:TKX393930 TUR393930:TUT393930 UEN393930:UEP393930 UOJ393930:UOL393930 UYF393930:UYH393930 VIB393930:VID393930 VRX393930:VRZ393930 WBT393930:WBV393930 WLP393930:WLR393930 WVL393930:WVN393930 D459466:F459466 IZ459466:JB459466 SV459466:SX459466 ACR459466:ACT459466 AMN459466:AMP459466 AWJ459466:AWL459466 BGF459466:BGH459466 BQB459466:BQD459466 BZX459466:BZZ459466 CJT459466:CJV459466 CTP459466:CTR459466 DDL459466:DDN459466 DNH459466:DNJ459466 DXD459466:DXF459466 EGZ459466:EHB459466 EQV459466:EQX459466 FAR459466:FAT459466 FKN459466:FKP459466 FUJ459466:FUL459466 GEF459466:GEH459466 GOB459466:GOD459466 GXX459466:GXZ459466 HHT459466:HHV459466 HRP459466:HRR459466 IBL459466:IBN459466 ILH459466:ILJ459466 IVD459466:IVF459466 JEZ459466:JFB459466 JOV459466:JOX459466 JYR459466:JYT459466 KIN459466:KIP459466 KSJ459466:KSL459466 LCF459466:LCH459466 LMB459466:LMD459466 LVX459466:LVZ459466 MFT459466:MFV459466 MPP459466:MPR459466 MZL459466:MZN459466 NJH459466:NJJ459466 NTD459466:NTF459466 OCZ459466:ODB459466 OMV459466:OMX459466 OWR459466:OWT459466 PGN459466:PGP459466 PQJ459466:PQL459466 QAF459466:QAH459466 QKB459466:QKD459466 QTX459466:QTZ459466 RDT459466:RDV459466 RNP459466:RNR459466 RXL459466:RXN459466 SHH459466:SHJ459466 SRD459466:SRF459466 TAZ459466:TBB459466 TKV459466:TKX459466 TUR459466:TUT459466 UEN459466:UEP459466 UOJ459466:UOL459466 UYF459466:UYH459466 VIB459466:VID459466 VRX459466:VRZ459466 WBT459466:WBV459466 WLP459466:WLR459466 WVL459466:WVN459466 D525002:F525002 IZ525002:JB525002 SV525002:SX525002 ACR525002:ACT525002 AMN525002:AMP525002 AWJ525002:AWL525002 BGF525002:BGH525002 BQB525002:BQD525002 BZX525002:BZZ525002 CJT525002:CJV525002 CTP525002:CTR525002 DDL525002:DDN525002 DNH525002:DNJ525002 DXD525002:DXF525002 EGZ525002:EHB525002 EQV525002:EQX525002 FAR525002:FAT525002 FKN525002:FKP525002 FUJ525002:FUL525002 GEF525002:GEH525002 GOB525002:GOD525002 GXX525002:GXZ525002 HHT525002:HHV525002 HRP525002:HRR525002 IBL525002:IBN525002 ILH525002:ILJ525002 IVD525002:IVF525002 JEZ525002:JFB525002 JOV525002:JOX525002 JYR525002:JYT525002 KIN525002:KIP525002 KSJ525002:KSL525002 LCF525002:LCH525002 LMB525002:LMD525002 LVX525002:LVZ525002 MFT525002:MFV525002 MPP525002:MPR525002 MZL525002:MZN525002 NJH525002:NJJ525002 NTD525002:NTF525002 OCZ525002:ODB525002 OMV525002:OMX525002 OWR525002:OWT525002 PGN525002:PGP525002 PQJ525002:PQL525002 QAF525002:QAH525002 QKB525002:QKD525002 QTX525002:QTZ525002 RDT525002:RDV525002 RNP525002:RNR525002 RXL525002:RXN525002 SHH525002:SHJ525002 SRD525002:SRF525002 TAZ525002:TBB525002 TKV525002:TKX525002 TUR525002:TUT525002 UEN525002:UEP525002 UOJ525002:UOL525002 UYF525002:UYH525002 VIB525002:VID525002 VRX525002:VRZ525002 WBT525002:WBV525002 WLP525002:WLR525002 WVL525002:WVN525002 D590538:F590538 IZ590538:JB590538 SV590538:SX590538 ACR590538:ACT590538 AMN590538:AMP590538 AWJ590538:AWL590538 BGF590538:BGH590538 BQB590538:BQD590538 BZX590538:BZZ590538 CJT590538:CJV590538 CTP590538:CTR590538 DDL590538:DDN590538 DNH590538:DNJ590538 DXD590538:DXF590538 EGZ590538:EHB590538 EQV590538:EQX590538 FAR590538:FAT590538 FKN590538:FKP590538 FUJ590538:FUL590538 GEF590538:GEH590538 GOB590538:GOD590538 GXX590538:GXZ590538 HHT590538:HHV590538 HRP590538:HRR590538 IBL590538:IBN590538 ILH590538:ILJ590538 IVD590538:IVF590538 JEZ590538:JFB590538 JOV590538:JOX590538 JYR590538:JYT590538 KIN590538:KIP590538 KSJ590538:KSL590538 LCF590538:LCH590538 LMB590538:LMD590538 LVX590538:LVZ590538 MFT590538:MFV590538 MPP590538:MPR590538 MZL590538:MZN590538 NJH590538:NJJ590538 NTD590538:NTF590538 OCZ590538:ODB590538 OMV590538:OMX590538 OWR590538:OWT590538 PGN590538:PGP590538 PQJ590538:PQL590538 QAF590538:QAH590538 QKB590538:QKD590538 QTX590538:QTZ590538 RDT590538:RDV590538 RNP590538:RNR590538 RXL590538:RXN590538 SHH590538:SHJ590538 SRD590538:SRF590538 TAZ590538:TBB590538 TKV590538:TKX590538 TUR590538:TUT590538 UEN590538:UEP590538 UOJ590538:UOL590538 UYF590538:UYH590538 VIB590538:VID590538 VRX590538:VRZ590538 WBT590538:WBV590538 WLP590538:WLR590538 WVL590538:WVN590538 D656074:F656074 IZ656074:JB656074 SV656074:SX656074 ACR656074:ACT656074 AMN656074:AMP656074 AWJ656074:AWL656074 BGF656074:BGH656074 BQB656074:BQD656074 BZX656074:BZZ656074 CJT656074:CJV656074 CTP656074:CTR656074 DDL656074:DDN656074 DNH656074:DNJ656074 DXD656074:DXF656074 EGZ656074:EHB656074 EQV656074:EQX656074 FAR656074:FAT656074 FKN656074:FKP656074 FUJ656074:FUL656074 GEF656074:GEH656074 GOB656074:GOD656074 GXX656074:GXZ656074 HHT656074:HHV656074 HRP656074:HRR656074 IBL656074:IBN656074 ILH656074:ILJ656074 IVD656074:IVF656074 JEZ656074:JFB656074 JOV656074:JOX656074 JYR656074:JYT656074 KIN656074:KIP656074 KSJ656074:KSL656074 LCF656074:LCH656074 LMB656074:LMD656074 LVX656074:LVZ656074 MFT656074:MFV656074 MPP656074:MPR656074 MZL656074:MZN656074 NJH656074:NJJ656074 NTD656074:NTF656074 OCZ656074:ODB656074 OMV656074:OMX656074 OWR656074:OWT656074 PGN656074:PGP656074 PQJ656074:PQL656074 QAF656074:QAH656074 QKB656074:QKD656074 QTX656074:QTZ656074 RDT656074:RDV656074 RNP656074:RNR656074 RXL656074:RXN656074 SHH656074:SHJ656074 SRD656074:SRF656074 TAZ656074:TBB656074 TKV656074:TKX656074 TUR656074:TUT656074 UEN656074:UEP656074 UOJ656074:UOL656074 UYF656074:UYH656074 VIB656074:VID656074 VRX656074:VRZ656074 WBT656074:WBV656074 WLP656074:WLR656074 WVL656074:WVN656074 D721610:F721610 IZ721610:JB721610 SV721610:SX721610 ACR721610:ACT721610 AMN721610:AMP721610 AWJ721610:AWL721610 BGF721610:BGH721610 BQB721610:BQD721610 BZX721610:BZZ721610 CJT721610:CJV721610 CTP721610:CTR721610 DDL721610:DDN721610 DNH721610:DNJ721610 DXD721610:DXF721610 EGZ721610:EHB721610 EQV721610:EQX721610 FAR721610:FAT721610 FKN721610:FKP721610 FUJ721610:FUL721610 GEF721610:GEH721610 GOB721610:GOD721610 GXX721610:GXZ721610 HHT721610:HHV721610 HRP721610:HRR721610 IBL721610:IBN721610 ILH721610:ILJ721610 IVD721610:IVF721610 JEZ721610:JFB721610 JOV721610:JOX721610 JYR721610:JYT721610 KIN721610:KIP721610 KSJ721610:KSL721610 LCF721610:LCH721610 LMB721610:LMD721610 LVX721610:LVZ721610 MFT721610:MFV721610 MPP721610:MPR721610 MZL721610:MZN721610 NJH721610:NJJ721610 NTD721610:NTF721610 OCZ721610:ODB721610 OMV721610:OMX721610 OWR721610:OWT721610 PGN721610:PGP721610 PQJ721610:PQL721610 QAF721610:QAH721610 QKB721610:QKD721610 QTX721610:QTZ721610 RDT721610:RDV721610 RNP721610:RNR721610 RXL721610:RXN721610 SHH721610:SHJ721610 SRD721610:SRF721610 TAZ721610:TBB721610 TKV721610:TKX721610 TUR721610:TUT721610 UEN721610:UEP721610 UOJ721610:UOL721610 UYF721610:UYH721610 VIB721610:VID721610 VRX721610:VRZ721610 WBT721610:WBV721610 WLP721610:WLR721610 WVL721610:WVN721610 D787146:F787146 IZ787146:JB787146 SV787146:SX787146 ACR787146:ACT787146 AMN787146:AMP787146 AWJ787146:AWL787146 BGF787146:BGH787146 BQB787146:BQD787146 BZX787146:BZZ787146 CJT787146:CJV787146 CTP787146:CTR787146 DDL787146:DDN787146 DNH787146:DNJ787146 DXD787146:DXF787146 EGZ787146:EHB787146 EQV787146:EQX787146 FAR787146:FAT787146 FKN787146:FKP787146 FUJ787146:FUL787146 GEF787146:GEH787146 GOB787146:GOD787146 GXX787146:GXZ787146 HHT787146:HHV787146 HRP787146:HRR787146 IBL787146:IBN787146 ILH787146:ILJ787146 IVD787146:IVF787146 JEZ787146:JFB787146 JOV787146:JOX787146 JYR787146:JYT787146 KIN787146:KIP787146 KSJ787146:KSL787146 LCF787146:LCH787146 LMB787146:LMD787146 LVX787146:LVZ787146 MFT787146:MFV787146 MPP787146:MPR787146 MZL787146:MZN787146 NJH787146:NJJ787146 NTD787146:NTF787146 OCZ787146:ODB787146 OMV787146:OMX787146 OWR787146:OWT787146 PGN787146:PGP787146 PQJ787146:PQL787146 QAF787146:QAH787146 QKB787146:QKD787146 QTX787146:QTZ787146 RDT787146:RDV787146 RNP787146:RNR787146 RXL787146:RXN787146 SHH787146:SHJ787146 SRD787146:SRF787146 TAZ787146:TBB787146 TKV787146:TKX787146 TUR787146:TUT787146 UEN787146:UEP787146 UOJ787146:UOL787146 UYF787146:UYH787146 VIB787146:VID787146 VRX787146:VRZ787146 WBT787146:WBV787146 WLP787146:WLR787146 WVL787146:WVN787146 D852682:F852682 IZ852682:JB852682 SV852682:SX852682 ACR852682:ACT852682 AMN852682:AMP852682 AWJ852682:AWL852682 BGF852682:BGH852682 BQB852682:BQD852682 BZX852682:BZZ852682 CJT852682:CJV852682 CTP852682:CTR852682 DDL852682:DDN852682 DNH852682:DNJ852682 DXD852682:DXF852682 EGZ852682:EHB852682 EQV852682:EQX852682 FAR852682:FAT852682 FKN852682:FKP852682 FUJ852682:FUL852682 GEF852682:GEH852682 GOB852682:GOD852682 GXX852682:GXZ852682 HHT852682:HHV852682 HRP852682:HRR852682 IBL852682:IBN852682 ILH852682:ILJ852682 IVD852682:IVF852682 JEZ852682:JFB852682 JOV852682:JOX852682 JYR852682:JYT852682 KIN852682:KIP852682 KSJ852682:KSL852682 LCF852682:LCH852682 LMB852682:LMD852682 LVX852682:LVZ852682 MFT852682:MFV852682 MPP852682:MPR852682 MZL852682:MZN852682 NJH852682:NJJ852682 NTD852682:NTF852682 OCZ852682:ODB852682 OMV852682:OMX852682 OWR852682:OWT852682 PGN852682:PGP852682 PQJ852682:PQL852682 QAF852682:QAH852682 QKB852682:QKD852682 QTX852682:QTZ852682 RDT852682:RDV852682 RNP852682:RNR852682 RXL852682:RXN852682 SHH852682:SHJ852682 SRD852682:SRF852682 TAZ852682:TBB852682 TKV852682:TKX852682 TUR852682:TUT852682 UEN852682:UEP852682 UOJ852682:UOL852682 UYF852682:UYH852682 VIB852682:VID852682 VRX852682:VRZ852682 WBT852682:WBV852682 WLP852682:WLR852682 WVL852682:WVN852682 D918218:F918218 IZ918218:JB918218 SV918218:SX918218 ACR918218:ACT918218 AMN918218:AMP918218 AWJ918218:AWL918218 BGF918218:BGH918218 BQB918218:BQD918218 BZX918218:BZZ918218 CJT918218:CJV918218 CTP918218:CTR918218 DDL918218:DDN918218 DNH918218:DNJ918218 DXD918218:DXF918218 EGZ918218:EHB918218 EQV918218:EQX918218 FAR918218:FAT918218 FKN918218:FKP918218 FUJ918218:FUL918218 GEF918218:GEH918218 GOB918218:GOD918218 GXX918218:GXZ918218 HHT918218:HHV918218 HRP918218:HRR918218 IBL918218:IBN918218 ILH918218:ILJ918218 IVD918218:IVF918218 JEZ918218:JFB918218 JOV918218:JOX918218 JYR918218:JYT918218 KIN918218:KIP918218 KSJ918218:KSL918218 LCF918218:LCH918218 LMB918218:LMD918218 LVX918218:LVZ918218 MFT918218:MFV918218 MPP918218:MPR918218 MZL918218:MZN918218 NJH918218:NJJ918218 NTD918218:NTF918218 OCZ918218:ODB918218 OMV918218:OMX918218 OWR918218:OWT918218 PGN918218:PGP918218 PQJ918218:PQL918218 QAF918218:QAH918218 QKB918218:QKD918218 QTX918218:QTZ918218 RDT918218:RDV918218 RNP918218:RNR918218 RXL918218:RXN918218 SHH918218:SHJ918218 SRD918218:SRF918218 TAZ918218:TBB918218 TKV918218:TKX918218 TUR918218:TUT918218 UEN918218:UEP918218 UOJ918218:UOL918218 UYF918218:UYH918218 VIB918218:VID918218 VRX918218:VRZ918218 WBT918218:WBV918218 WLP918218:WLR918218 WVL918218:WVN918218 D983754:F983754 IZ983754:JB983754 SV983754:SX983754 ACR983754:ACT983754 AMN983754:AMP983754 AWJ983754:AWL983754 BGF983754:BGH983754 BQB983754:BQD983754 BZX983754:BZZ983754 CJT983754:CJV983754 CTP983754:CTR983754 DDL983754:DDN983754 DNH983754:DNJ983754 DXD983754:DXF983754 EGZ983754:EHB983754 EQV983754:EQX983754 FAR983754:FAT983754 FKN983754:FKP983754 FUJ983754:FUL983754 GEF983754:GEH983754 GOB983754:GOD983754 GXX983754:GXZ983754 HHT983754:HHV983754 HRP983754:HRR983754 IBL983754:IBN983754 ILH983754:ILJ983754 IVD983754:IVF983754 JEZ983754:JFB983754 JOV983754:JOX983754 JYR983754:JYT983754 KIN983754:KIP983754 KSJ983754:KSL983754 LCF983754:LCH983754 LMB983754:LMD983754 LVX983754:LVZ983754 MFT983754:MFV983754 MPP983754:MPR983754 MZL983754:MZN983754 NJH983754:NJJ983754 NTD983754:NTF983754 OCZ983754:ODB983754 OMV983754:OMX983754 OWR983754:OWT983754 PGN983754:PGP983754 PQJ983754:PQL983754 QAF983754:QAH983754 QKB983754:QKD983754 QTX983754:QTZ983754 RDT983754:RDV983754 RNP983754:RNR983754 RXL983754:RXN983754 SHH983754:SHJ983754 SRD983754:SRF983754 TAZ983754:TBB983754 TKV983754:TKX983754 TUR983754:TUT983754 UEN983754:UEP983754 UOJ983754:UOL983754 UYF983754:UYH983754 VIB983754:VID983754 VRX983754:VRZ983754 WBT983754:WBV983754 WLP983754:WLR983754 WVL983754:WVN983754" xr:uid="{00000000-0002-0000-0A00-000029000000}">
      <formula1>X713:X715</formula1>
    </dataValidation>
    <dataValidation type="list" allowBlank="1" showInputMessage="1" showErrorMessage="1" sqref="F146:K146 JB146:JG146 SX146:TC146 ACT146:ACY146 AMP146:AMU146 AWL146:AWQ146 BGH146:BGM146 BQD146:BQI146 BZZ146:CAE146 CJV146:CKA146 CTR146:CTW146 DDN146:DDS146 DNJ146:DNO146 DXF146:DXK146 EHB146:EHG146 EQX146:ERC146 FAT146:FAY146 FKP146:FKU146 FUL146:FUQ146 GEH146:GEM146 GOD146:GOI146 GXZ146:GYE146 HHV146:HIA146 HRR146:HRW146 IBN146:IBS146 ILJ146:ILO146 IVF146:IVK146 JFB146:JFG146 JOX146:JPC146 JYT146:JYY146 KIP146:KIU146 KSL146:KSQ146 LCH146:LCM146 LMD146:LMI146 LVZ146:LWE146 MFV146:MGA146 MPR146:MPW146 MZN146:MZS146 NJJ146:NJO146 NTF146:NTK146 ODB146:ODG146 OMX146:ONC146 OWT146:OWY146 PGP146:PGU146 PQL146:PQQ146 QAH146:QAM146 QKD146:QKI146 QTZ146:QUE146 RDV146:REA146 RNR146:RNW146 RXN146:RXS146 SHJ146:SHO146 SRF146:SRK146 TBB146:TBG146 TKX146:TLC146 TUT146:TUY146 UEP146:UEU146 UOL146:UOQ146 UYH146:UYM146 VID146:VII146 VRZ146:VSE146 WBV146:WCA146 WLR146:WLW146 WVN146:WVS146 F65682:K65682 JB65682:JG65682 SX65682:TC65682 ACT65682:ACY65682 AMP65682:AMU65682 AWL65682:AWQ65682 BGH65682:BGM65682 BQD65682:BQI65682 BZZ65682:CAE65682 CJV65682:CKA65682 CTR65682:CTW65682 DDN65682:DDS65682 DNJ65682:DNO65682 DXF65682:DXK65682 EHB65682:EHG65682 EQX65682:ERC65682 FAT65682:FAY65682 FKP65682:FKU65682 FUL65682:FUQ65682 GEH65682:GEM65682 GOD65682:GOI65682 GXZ65682:GYE65682 HHV65682:HIA65682 HRR65682:HRW65682 IBN65682:IBS65682 ILJ65682:ILO65682 IVF65682:IVK65682 JFB65682:JFG65682 JOX65682:JPC65682 JYT65682:JYY65682 KIP65682:KIU65682 KSL65682:KSQ65682 LCH65682:LCM65682 LMD65682:LMI65682 LVZ65682:LWE65682 MFV65682:MGA65682 MPR65682:MPW65682 MZN65682:MZS65682 NJJ65682:NJO65682 NTF65682:NTK65682 ODB65682:ODG65682 OMX65682:ONC65682 OWT65682:OWY65682 PGP65682:PGU65682 PQL65682:PQQ65682 QAH65682:QAM65682 QKD65682:QKI65682 QTZ65682:QUE65682 RDV65682:REA65682 RNR65682:RNW65682 RXN65682:RXS65682 SHJ65682:SHO65682 SRF65682:SRK65682 TBB65682:TBG65682 TKX65682:TLC65682 TUT65682:TUY65682 UEP65682:UEU65682 UOL65682:UOQ65682 UYH65682:UYM65682 VID65682:VII65682 VRZ65682:VSE65682 WBV65682:WCA65682 WLR65682:WLW65682 WVN65682:WVS65682 F131218:K131218 JB131218:JG131218 SX131218:TC131218 ACT131218:ACY131218 AMP131218:AMU131218 AWL131218:AWQ131218 BGH131218:BGM131218 BQD131218:BQI131218 BZZ131218:CAE131218 CJV131218:CKA131218 CTR131218:CTW131218 DDN131218:DDS131218 DNJ131218:DNO131218 DXF131218:DXK131218 EHB131218:EHG131218 EQX131218:ERC131218 FAT131218:FAY131218 FKP131218:FKU131218 FUL131218:FUQ131218 GEH131218:GEM131218 GOD131218:GOI131218 GXZ131218:GYE131218 HHV131218:HIA131218 HRR131218:HRW131218 IBN131218:IBS131218 ILJ131218:ILO131218 IVF131218:IVK131218 JFB131218:JFG131218 JOX131218:JPC131218 JYT131218:JYY131218 KIP131218:KIU131218 KSL131218:KSQ131218 LCH131218:LCM131218 LMD131218:LMI131218 LVZ131218:LWE131218 MFV131218:MGA131218 MPR131218:MPW131218 MZN131218:MZS131218 NJJ131218:NJO131218 NTF131218:NTK131218 ODB131218:ODG131218 OMX131218:ONC131218 OWT131218:OWY131218 PGP131218:PGU131218 PQL131218:PQQ131218 QAH131218:QAM131218 QKD131218:QKI131218 QTZ131218:QUE131218 RDV131218:REA131218 RNR131218:RNW131218 RXN131218:RXS131218 SHJ131218:SHO131218 SRF131218:SRK131218 TBB131218:TBG131218 TKX131218:TLC131218 TUT131218:TUY131218 UEP131218:UEU131218 UOL131218:UOQ131218 UYH131218:UYM131218 VID131218:VII131218 VRZ131218:VSE131218 WBV131218:WCA131218 WLR131218:WLW131218 WVN131218:WVS131218 F196754:K196754 JB196754:JG196754 SX196754:TC196754 ACT196754:ACY196754 AMP196754:AMU196754 AWL196754:AWQ196754 BGH196754:BGM196754 BQD196754:BQI196754 BZZ196754:CAE196754 CJV196754:CKA196754 CTR196754:CTW196754 DDN196754:DDS196754 DNJ196754:DNO196754 DXF196754:DXK196754 EHB196754:EHG196754 EQX196754:ERC196754 FAT196754:FAY196754 FKP196754:FKU196754 FUL196754:FUQ196754 GEH196754:GEM196754 GOD196754:GOI196754 GXZ196754:GYE196754 HHV196754:HIA196754 HRR196754:HRW196754 IBN196754:IBS196754 ILJ196754:ILO196754 IVF196754:IVK196754 JFB196754:JFG196754 JOX196754:JPC196754 JYT196754:JYY196754 KIP196754:KIU196754 KSL196754:KSQ196754 LCH196754:LCM196754 LMD196754:LMI196754 LVZ196754:LWE196754 MFV196754:MGA196754 MPR196754:MPW196754 MZN196754:MZS196754 NJJ196754:NJO196754 NTF196754:NTK196754 ODB196754:ODG196754 OMX196754:ONC196754 OWT196754:OWY196754 PGP196754:PGU196754 PQL196754:PQQ196754 QAH196754:QAM196754 QKD196754:QKI196754 QTZ196754:QUE196754 RDV196754:REA196754 RNR196754:RNW196754 RXN196754:RXS196754 SHJ196754:SHO196754 SRF196754:SRK196754 TBB196754:TBG196754 TKX196754:TLC196754 TUT196754:TUY196754 UEP196754:UEU196754 UOL196754:UOQ196754 UYH196754:UYM196754 VID196754:VII196754 VRZ196754:VSE196754 WBV196754:WCA196754 WLR196754:WLW196754 WVN196754:WVS196754 F262290:K262290 JB262290:JG262290 SX262290:TC262290 ACT262290:ACY262290 AMP262290:AMU262290 AWL262290:AWQ262290 BGH262290:BGM262290 BQD262290:BQI262290 BZZ262290:CAE262290 CJV262290:CKA262290 CTR262290:CTW262290 DDN262290:DDS262290 DNJ262290:DNO262290 DXF262290:DXK262290 EHB262290:EHG262290 EQX262290:ERC262290 FAT262290:FAY262290 FKP262290:FKU262290 FUL262290:FUQ262290 GEH262290:GEM262290 GOD262290:GOI262290 GXZ262290:GYE262290 HHV262290:HIA262290 HRR262290:HRW262290 IBN262290:IBS262290 ILJ262290:ILO262290 IVF262290:IVK262290 JFB262290:JFG262290 JOX262290:JPC262290 JYT262290:JYY262290 KIP262290:KIU262290 KSL262290:KSQ262290 LCH262290:LCM262290 LMD262290:LMI262290 LVZ262290:LWE262290 MFV262290:MGA262290 MPR262290:MPW262290 MZN262290:MZS262290 NJJ262290:NJO262290 NTF262290:NTK262290 ODB262290:ODG262290 OMX262290:ONC262290 OWT262290:OWY262290 PGP262290:PGU262290 PQL262290:PQQ262290 QAH262290:QAM262290 QKD262290:QKI262290 QTZ262290:QUE262290 RDV262290:REA262290 RNR262290:RNW262290 RXN262290:RXS262290 SHJ262290:SHO262290 SRF262290:SRK262290 TBB262290:TBG262290 TKX262290:TLC262290 TUT262290:TUY262290 UEP262290:UEU262290 UOL262290:UOQ262290 UYH262290:UYM262290 VID262290:VII262290 VRZ262290:VSE262290 WBV262290:WCA262290 WLR262290:WLW262290 WVN262290:WVS262290 F327826:K327826 JB327826:JG327826 SX327826:TC327826 ACT327826:ACY327826 AMP327826:AMU327826 AWL327826:AWQ327826 BGH327826:BGM327826 BQD327826:BQI327826 BZZ327826:CAE327826 CJV327826:CKA327826 CTR327826:CTW327826 DDN327826:DDS327826 DNJ327826:DNO327826 DXF327826:DXK327826 EHB327826:EHG327826 EQX327826:ERC327826 FAT327826:FAY327826 FKP327826:FKU327826 FUL327826:FUQ327826 GEH327826:GEM327826 GOD327826:GOI327826 GXZ327826:GYE327826 HHV327826:HIA327826 HRR327826:HRW327826 IBN327826:IBS327826 ILJ327826:ILO327826 IVF327826:IVK327826 JFB327826:JFG327826 JOX327826:JPC327826 JYT327826:JYY327826 KIP327826:KIU327826 KSL327826:KSQ327826 LCH327826:LCM327826 LMD327826:LMI327826 LVZ327826:LWE327826 MFV327826:MGA327826 MPR327826:MPW327826 MZN327826:MZS327826 NJJ327826:NJO327826 NTF327826:NTK327826 ODB327826:ODG327826 OMX327826:ONC327826 OWT327826:OWY327826 PGP327826:PGU327826 PQL327826:PQQ327826 QAH327826:QAM327826 QKD327826:QKI327826 QTZ327826:QUE327826 RDV327826:REA327826 RNR327826:RNW327826 RXN327826:RXS327826 SHJ327826:SHO327826 SRF327826:SRK327826 TBB327826:TBG327826 TKX327826:TLC327826 TUT327826:TUY327826 UEP327826:UEU327826 UOL327826:UOQ327826 UYH327826:UYM327826 VID327826:VII327826 VRZ327826:VSE327826 WBV327826:WCA327826 WLR327826:WLW327826 WVN327826:WVS327826 F393362:K393362 JB393362:JG393362 SX393362:TC393362 ACT393362:ACY393362 AMP393362:AMU393362 AWL393362:AWQ393362 BGH393362:BGM393362 BQD393362:BQI393362 BZZ393362:CAE393362 CJV393362:CKA393362 CTR393362:CTW393362 DDN393362:DDS393362 DNJ393362:DNO393362 DXF393362:DXK393362 EHB393362:EHG393362 EQX393362:ERC393362 FAT393362:FAY393362 FKP393362:FKU393362 FUL393362:FUQ393362 GEH393362:GEM393362 GOD393362:GOI393362 GXZ393362:GYE393362 HHV393362:HIA393362 HRR393362:HRW393362 IBN393362:IBS393362 ILJ393362:ILO393362 IVF393362:IVK393362 JFB393362:JFG393362 JOX393362:JPC393362 JYT393362:JYY393362 KIP393362:KIU393362 KSL393362:KSQ393362 LCH393362:LCM393362 LMD393362:LMI393362 LVZ393362:LWE393362 MFV393362:MGA393362 MPR393362:MPW393362 MZN393362:MZS393362 NJJ393362:NJO393362 NTF393362:NTK393362 ODB393362:ODG393362 OMX393362:ONC393362 OWT393362:OWY393362 PGP393362:PGU393362 PQL393362:PQQ393362 QAH393362:QAM393362 QKD393362:QKI393362 QTZ393362:QUE393362 RDV393362:REA393362 RNR393362:RNW393362 RXN393362:RXS393362 SHJ393362:SHO393362 SRF393362:SRK393362 TBB393362:TBG393362 TKX393362:TLC393362 TUT393362:TUY393362 UEP393362:UEU393362 UOL393362:UOQ393362 UYH393362:UYM393362 VID393362:VII393362 VRZ393362:VSE393362 WBV393362:WCA393362 WLR393362:WLW393362 WVN393362:WVS393362 F458898:K458898 JB458898:JG458898 SX458898:TC458898 ACT458898:ACY458898 AMP458898:AMU458898 AWL458898:AWQ458898 BGH458898:BGM458898 BQD458898:BQI458898 BZZ458898:CAE458898 CJV458898:CKA458898 CTR458898:CTW458898 DDN458898:DDS458898 DNJ458898:DNO458898 DXF458898:DXK458898 EHB458898:EHG458898 EQX458898:ERC458898 FAT458898:FAY458898 FKP458898:FKU458898 FUL458898:FUQ458898 GEH458898:GEM458898 GOD458898:GOI458898 GXZ458898:GYE458898 HHV458898:HIA458898 HRR458898:HRW458898 IBN458898:IBS458898 ILJ458898:ILO458898 IVF458898:IVK458898 JFB458898:JFG458898 JOX458898:JPC458898 JYT458898:JYY458898 KIP458898:KIU458898 KSL458898:KSQ458898 LCH458898:LCM458898 LMD458898:LMI458898 LVZ458898:LWE458898 MFV458898:MGA458898 MPR458898:MPW458898 MZN458898:MZS458898 NJJ458898:NJO458898 NTF458898:NTK458898 ODB458898:ODG458898 OMX458898:ONC458898 OWT458898:OWY458898 PGP458898:PGU458898 PQL458898:PQQ458898 QAH458898:QAM458898 QKD458898:QKI458898 QTZ458898:QUE458898 RDV458898:REA458898 RNR458898:RNW458898 RXN458898:RXS458898 SHJ458898:SHO458898 SRF458898:SRK458898 TBB458898:TBG458898 TKX458898:TLC458898 TUT458898:TUY458898 UEP458898:UEU458898 UOL458898:UOQ458898 UYH458898:UYM458898 VID458898:VII458898 VRZ458898:VSE458898 WBV458898:WCA458898 WLR458898:WLW458898 WVN458898:WVS458898 F524434:K524434 JB524434:JG524434 SX524434:TC524434 ACT524434:ACY524434 AMP524434:AMU524434 AWL524434:AWQ524434 BGH524434:BGM524434 BQD524434:BQI524434 BZZ524434:CAE524434 CJV524434:CKA524434 CTR524434:CTW524434 DDN524434:DDS524434 DNJ524434:DNO524434 DXF524434:DXK524434 EHB524434:EHG524434 EQX524434:ERC524434 FAT524434:FAY524434 FKP524434:FKU524434 FUL524434:FUQ524434 GEH524434:GEM524434 GOD524434:GOI524434 GXZ524434:GYE524434 HHV524434:HIA524434 HRR524434:HRW524434 IBN524434:IBS524434 ILJ524434:ILO524434 IVF524434:IVK524434 JFB524434:JFG524434 JOX524434:JPC524434 JYT524434:JYY524434 KIP524434:KIU524434 KSL524434:KSQ524434 LCH524434:LCM524434 LMD524434:LMI524434 LVZ524434:LWE524434 MFV524434:MGA524434 MPR524434:MPW524434 MZN524434:MZS524434 NJJ524434:NJO524434 NTF524434:NTK524434 ODB524434:ODG524434 OMX524434:ONC524434 OWT524434:OWY524434 PGP524434:PGU524434 PQL524434:PQQ524434 QAH524434:QAM524434 QKD524434:QKI524434 QTZ524434:QUE524434 RDV524434:REA524434 RNR524434:RNW524434 RXN524434:RXS524434 SHJ524434:SHO524434 SRF524434:SRK524434 TBB524434:TBG524434 TKX524434:TLC524434 TUT524434:TUY524434 UEP524434:UEU524434 UOL524434:UOQ524434 UYH524434:UYM524434 VID524434:VII524434 VRZ524434:VSE524434 WBV524434:WCA524434 WLR524434:WLW524434 WVN524434:WVS524434 F589970:K589970 JB589970:JG589970 SX589970:TC589970 ACT589970:ACY589970 AMP589970:AMU589970 AWL589970:AWQ589970 BGH589970:BGM589970 BQD589970:BQI589970 BZZ589970:CAE589970 CJV589970:CKA589970 CTR589970:CTW589970 DDN589970:DDS589970 DNJ589970:DNO589970 DXF589970:DXK589970 EHB589970:EHG589970 EQX589970:ERC589970 FAT589970:FAY589970 FKP589970:FKU589970 FUL589970:FUQ589970 GEH589970:GEM589970 GOD589970:GOI589970 GXZ589970:GYE589970 HHV589970:HIA589970 HRR589970:HRW589970 IBN589970:IBS589970 ILJ589970:ILO589970 IVF589970:IVK589970 JFB589970:JFG589970 JOX589970:JPC589970 JYT589970:JYY589970 KIP589970:KIU589970 KSL589970:KSQ589970 LCH589970:LCM589970 LMD589970:LMI589970 LVZ589970:LWE589970 MFV589970:MGA589970 MPR589970:MPW589970 MZN589970:MZS589970 NJJ589970:NJO589970 NTF589970:NTK589970 ODB589970:ODG589970 OMX589970:ONC589970 OWT589970:OWY589970 PGP589970:PGU589970 PQL589970:PQQ589970 QAH589970:QAM589970 QKD589970:QKI589970 QTZ589970:QUE589970 RDV589970:REA589970 RNR589970:RNW589970 RXN589970:RXS589970 SHJ589970:SHO589970 SRF589970:SRK589970 TBB589970:TBG589970 TKX589970:TLC589970 TUT589970:TUY589970 UEP589970:UEU589970 UOL589970:UOQ589970 UYH589970:UYM589970 VID589970:VII589970 VRZ589970:VSE589970 WBV589970:WCA589970 WLR589970:WLW589970 WVN589970:WVS589970 F655506:K655506 JB655506:JG655506 SX655506:TC655506 ACT655506:ACY655506 AMP655506:AMU655506 AWL655506:AWQ655506 BGH655506:BGM655506 BQD655506:BQI655506 BZZ655506:CAE655506 CJV655506:CKA655506 CTR655506:CTW655506 DDN655506:DDS655506 DNJ655506:DNO655506 DXF655506:DXK655506 EHB655506:EHG655506 EQX655506:ERC655506 FAT655506:FAY655506 FKP655506:FKU655506 FUL655506:FUQ655506 GEH655506:GEM655506 GOD655506:GOI655506 GXZ655506:GYE655506 HHV655506:HIA655506 HRR655506:HRW655506 IBN655506:IBS655506 ILJ655506:ILO655506 IVF655506:IVK655506 JFB655506:JFG655506 JOX655506:JPC655506 JYT655506:JYY655506 KIP655506:KIU655506 KSL655506:KSQ655506 LCH655506:LCM655506 LMD655506:LMI655506 LVZ655506:LWE655506 MFV655506:MGA655506 MPR655506:MPW655506 MZN655506:MZS655506 NJJ655506:NJO655506 NTF655506:NTK655506 ODB655506:ODG655506 OMX655506:ONC655506 OWT655506:OWY655506 PGP655506:PGU655506 PQL655506:PQQ655506 QAH655506:QAM655506 QKD655506:QKI655506 QTZ655506:QUE655506 RDV655506:REA655506 RNR655506:RNW655506 RXN655506:RXS655506 SHJ655506:SHO655506 SRF655506:SRK655506 TBB655506:TBG655506 TKX655506:TLC655506 TUT655506:TUY655506 UEP655506:UEU655506 UOL655506:UOQ655506 UYH655506:UYM655506 VID655506:VII655506 VRZ655506:VSE655506 WBV655506:WCA655506 WLR655506:WLW655506 WVN655506:WVS655506 F721042:K721042 JB721042:JG721042 SX721042:TC721042 ACT721042:ACY721042 AMP721042:AMU721042 AWL721042:AWQ721042 BGH721042:BGM721042 BQD721042:BQI721042 BZZ721042:CAE721042 CJV721042:CKA721042 CTR721042:CTW721042 DDN721042:DDS721042 DNJ721042:DNO721042 DXF721042:DXK721042 EHB721042:EHG721042 EQX721042:ERC721042 FAT721042:FAY721042 FKP721042:FKU721042 FUL721042:FUQ721042 GEH721042:GEM721042 GOD721042:GOI721042 GXZ721042:GYE721042 HHV721042:HIA721042 HRR721042:HRW721042 IBN721042:IBS721042 ILJ721042:ILO721042 IVF721042:IVK721042 JFB721042:JFG721042 JOX721042:JPC721042 JYT721042:JYY721042 KIP721042:KIU721042 KSL721042:KSQ721042 LCH721042:LCM721042 LMD721042:LMI721042 LVZ721042:LWE721042 MFV721042:MGA721042 MPR721042:MPW721042 MZN721042:MZS721042 NJJ721042:NJO721042 NTF721042:NTK721042 ODB721042:ODG721042 OMX721042:ONC721042 OWT721042:OWY721042 PGP721042:PGU721042 PQL721042:PQQ721042 QAH721042:QAM721042 QKD721042:QKI721042 QTZ721042:QUE721042 RDV721042:REA721042 RNR721042:RNW721042 RXN721042:RXS721042 SHJ721042:SHO721042 SRF721042:SRK721042 TBB721042:TBG721042 TKX721042:TLC721042 TUT721042:TUY721042 UEP721042:UEU721042 UOL721042:UOQ721042 UYH721042:UYM721042 VID721042:VII721042 VRZ721042:VSE721042 WBV721042:WCA721042 WLR721042:WLW721042 WVN721042:WVS721042 F786578:K786578 JB786578:JG786578 SX786578:TC786578 ACT786578:ACY786578 AMP786578:AMU786578 AWL786578:AWQ786578 BGH786578:BGM786578 BQD786578:BQI786578 BZZ786578:CAE786578 CJV786578:CKA786578 CTR786578:CTW786578 DDN786578:DDS786578 DNJ786578:DNO786578 DXF786578:DXK786578 EHB786578:EHG786578 EQX786578:ERC786578 FAT786578:FAY786578 FKP786578:FKU786578 FUL786578:FUQ786578 GEH786578:GEM786578 GOD786578:GOI786578 GXZ786578:GYE786578 HHV786578:HIA786578 HRR786578:HRW786578 IBN786578:IBS786578 ILJ786578:ILO786578 IVF786578:IVK786578 JFB786578:JFG786578 JOX786578:JPC786578 JYT786578:JYY786578 KIP786578:KIU786578 KSL786578:KSQ786578 LCH786578:LCM786578 LMD786578:LMI786578 LVZ786578:LWE786578 MFV786578:MGA786578 MPR786578:MPW786578 MZN786578:MZS786578 NJJ786578:NJO786578 NTF786578:NTK786578 ODB786578:ODG786578 OMX786578:ONC786578 OWT786578:OWY786578 PGP786578:PGU786578 PQL786578:PQQ786578 QAH786578:QAM786578 QKD786578:QKI786578 QTZ786578:QUE786578 RDV786578:REA786578 RNR786578:RNW786578 RXN786578:RXS786578 SHJ786578:SHO786578 SRF786578:SRK786578 TBB786578:TBG786578 TKX786578:TLC786578 TUT786578:TUY786578 UEP786578:UEU786578 UOL786578:UOQ786578 UYH786578:UYM786578 VID786578:VII786578 VRZ786578:VSE786578 WBV786578:WCA786578 WLR786578:WLW786578 WVN786578:WVS786578 F852114:K852114 JB852114:JG852114 SX852114:TC852114 ACT852114:ACY852114 AMP852114:AMU852114 AWL852114:AWQ852114 BGH852114:BGM852114 BQD852114:BQI852114 BZZ852114:CAE852114 CJV852114:CKA852114 CTR852114:CTW852114 DDN852114:DDS852114 DNJ852114:DNO852114 DXF852114:DXK852114 EHB852114:EHG852114 EQX852114:ERC852114 FAT852114:FAY852114 FKP852114:FKU852114 FUL852114:FUQ852114 GEH852114:GEM852114 GOD852114:GOI852114 GXZ852114:GYE852114 HHV852114:HIA852114 HRR852114:HRW852114 IBN852114:IBS852114 ILJ852114:ILO852114 IVF852114:IVK852114 JFB852114:JFG852114 JOX852114:JPC852114 JYT852114:JYY852114 KIP852114:KIU852114 KSL852114:KSQ852114 LCH852114:LCM852114 LMD852114:LMI852114 LVZ852114:LWE852114 MFV852114:MGA852114 MPR852114:MPW852114 MZN852114:MZS852114 NJJ852114:NJO852114 NTF852114:NTK852114 ODB852114:ODG852114 OMX852114:ONC852114 OWT852114:OWY852114 PGP852114:PGU852114 PQL852114:PQQ852114 QAH852114:QAM852114 QKD852114:QKI852114 QTZ852114:QUE852114 RDV852114:REA852114 RNR852114:RNW852114 RXN852114:RXS852114 SHJ852114:SHO852114 SRF852114:SRK852114 TBB852114:TBG852114 TKX852114:TLC852114 TUT852114:TUY852114 UEP852114:UEU852114 UOL852114:UOQ852114 UYH852114:UYM852114 VID852114:VII852114 VRZ852114:VSE852114 WBV852114:WCA852114 WLR852114:WLW852114 WVN852114:WVS852114 F917650:K917650 JB917650:JG917650 SX917650:TC917650 ACT917650:ACY917650 AMP917650:AMU917650 AWL917650:AWQ917650 BGH917650:BGM917650 BQD917650:BQI917650 BZZ917650:CAE917650 CJV917650:CKA917650 CTR917650:CTW917650 DDN917650:DDS917650 DNJ917650:DNO917650 DXF917650:DXK917650 EHB917650:EHG917650 EQX917650:ERC917650 FAT917650:FAY917650 FKP917650:FKU917650 FUL917650:FUQ917650 GEH917650:GEM917650 GOD917650:GOI917650 GXZ917650:GYE917650 HHV917650:HIA917650 HRR917650:HRW917650 IBN917650:IBS917650 ILJ917650:ILO917650 IVF917650:IVK917650 JFB917650:JFG917650 JOX917650:JPC917650 JYT917650:JYY917650 KIP917650:KIU917650 KSL917650:KSQ917650 LCH917650:LCM917650 LMD917650:LMI917650 LVZ917650:LWE917650 MFV917650:MGA917650 MPR917650:MPW917650 MZN917650:MZS917650 NJJ917650:NJO917650 NTF917650:NTK917650 ODB917650:ODG917650 OMX917650:ONC917650 OWT917650:OWY917650 PGP917650:PGU917650 PQL917650:PQQ917650 QAH917650:QAM917650 QKD917650:QKI917650 QTZ917650:QUE917650 RDV917650:REA917650 RNR917650:RNW917650 RXN917650:RXS917650 SHJ917650:SHO917650 SRF917650:SRK917650 TBB917650:TBG917650 TKX917650:TLC917650 TUT917650:TUY917650 UEP917650:UEU917650 UOL917650:UOQ917650 UYH917650:UYM917650 VID917650:VII917650 VRZ917650:VSE917650 WBV917650:WCA917650 WLR917650:WLW917650 WVN917650:WVS917650 F983186:K983186 JB983186:JG983186 SX983186:TC983186 ACT983186:ACY983186 AMP983186:AMU983186 AWL983186:AWQ983186 BGH983186:BGM983186 BQD983186:BQI983186 BZZ983186:CAE983186 CJV983186:CKA983186 CTR983186:CTW983186 DDN983186:DDS983186 DNJ983186:DNO983186 DXF983186:DXK983186 EHB983186:EHG983186 EQX983186:ERC983186 FAT983186:FAY983186 FKP983186:FKU983186 FUL983186:FUQ983186 GEH983186:GEM983186 GOD983186:GOI983186 GXZ983186:GYE983186 HHV983186:HIA983186 HRR983186:HRW983186 IBN983186:IBS983186 ILJ983186:ILO983186 IVF983186:IVK983186 JFB983186:JFG983186 JOX983186:JPC983186 JYT983186:JYY983186 KIP983186:KIU983186 KSL983186:KSQ983186 LCH983186:LCM983186 LMD983186:LMI983186 LVZ983186:LWE983186 MFV983186:MGA983186 MPR983186:MPW983186 MZN983186:MZS983186 NJJ983186:NJO983186 NTF983186:NTK983186 ODB983186:ODG983186 OMX983186:ONC983186 OWT983186:OWY983186 PGP983186:PGU983186 PQL983186:PQQ983186 QAH983186:QAM983186 QKD983186:QKI983186 QTZ983186:QUE983186 RDV983186:REA983186 RNR983186:RNW983186 RXN983186:RXS983186 SHJ983186:SHO983186 SRF983186:SRK983186 TBB983186:TBG983186 TKX983186:TLC983186 TUT983186:TUY983186 UEP983186:UEU983186 UOL983186:UOQ983186 UYH983186:UYM983186 VID983186:VII983186 VRZ983186:VSE983186 WBV983186:WCA983186 WLR983186:WLW983186 WVN983186:WVS983186" xr:uid="{00000000-0002-0000-0A00-00002A000000}">
      <formula1>AD141:AD142</formula1>
    </dataValidation>
    <dataValidation type="list" allowBlank="1" showInputMessage="1" showErrorMessage="1" sqref="L146:M146 JH146:JI146 TD146:TE146 ACZ146:ADA146 AMV146:AMW146 AWR146:AWS146 BGN146:BGO146 BQJ146:BQK146 CAF146:CAG146 CKB146:CKC146 CTX146:CTY146 DDT146:DDU146 DNP146:DNQ146 DXL146:DXM146 EHH146:EHI146 ERD146:ERE146 FAZ146:FBA146 FKV146:FKW146 FUR146:FUS146 GEN146:GEO146 GOJ146:GOK146 GYF146:GYG146 HIB146:HIC146 HRX146:HRY146 IBT146:IBU146 ILP146:ILQ146 IVL146:IVM146 JFH146:JFI146 JPD146:JPE146 JYZ146:JZA146 KIV146:KIW146 KSR146:KSS146 LCN146:LCO146 LMJ146:LMK146 LWF146:LWG146 MGB146:MGC146 MPX146:MPY146 MZT146:MZU146 NJP146:NJQ146 NTL146:NTM146 ODH146:ODI146 OND146:ONE146 OWZ146:OXA146 PGV146:PGW146 PQR146:PQS146 QAN146:QAO146 QKJ146:QKK146 QUF146:QUG146 REB146:REC146 RNX146:RNY146 RXT146:RXU146 SHP146:SHQ146 SRL146:SRM146 TBH146:TBI146 TLD146:TLE146 TUZ146:TVA146 UEV146:UEW146 UOR146:UOS146 UYN146:UYO146 VIJ146:VIK146 VSF146:VSG146 WCB146:WCC146 WLX146:WLY146 WVT146:WVU146 L65682:M65682 JH65682:JI65682 TD65682:TE65682 ACZ65682:ADA65682 AMV65682:AMW65682 AWR65682:AWS65682 BGN65682:BGO65682 BQJ65682:BQK65682 CAF65682:CAG65682 CKB65682:CKC65682 CTX65682:CTY65682 DDT65682:DDU65682 DNP65682:DNQ65682 DXL65682:DXM65682 EHH65682:EHI65682 ERD65682:ERE65682 FAZ65682:FBA65682 FKV65682:FKW65682 FUR65682:FUS65682 GEN65682:GEO65682 GOJ65682:GOK65682 GYF65682:GYG65682 HIB65682:HIC65682 HRX65682:HRY65682 IBT65682:IBU65682 ILP65682:ILQ65682 IVL65682:IVM65682 JFH65682:JFI65682 JPD65682:JPE65682 JYZ65682:JZA65682 KIV65682:KIW65682 KSR65682:KSS65682 LCN65682:LCO65682 LMJ65682:LMK65682 LWF65682:LWG65682 MGB65682:MGC65682 MPX65682:MPY65682 MZT65682:MZU65682 NJP65682:NJQ65682 NTL65682:NTM65682 ODH65682:ODI65682 OND65682:ONE65682 OWZ65682:OXA65682 PGV65682:PGW65682 PQR65682:PQS65682 QAN65682:QAO65682 QKJ65682:QKK65682 QUF65682:QUG65682 REB65682:REC65682 RNX65682:RNY65682 RXT65682:RXU65682 SHP65682:SHQ65682 SRL65682:SRM65682 TBH65682:TBI65682 TLD65682:TLE65682 TUZ65682:TVA65682 UEV65682:UEW65682 UOR65682:UOS65682 UYN65682:UYO65682 VIJ65682:VIK65682 VSF65682:VSG65682 WCB65682:WCC65682 WLX65682:WLY65682 WVT65682:WVU65682 L131218:M131218 JH131218:JI131218 TD131218:TE131218 ACZ131218:ADA131218 AMV131218:AMW131218 AWR131218:AWS131218 BGN131218:BGO131218 BQJ131218:BQK131218 CAF131218:CAG131218 CKB131218:CKC131218 CTX131218:CTY131218 DDT131218:DDU131218 DNP131218:DNQ131218 DXL131218:DXM131218 EHH131218:EHI131218 ERD131218:ERE131218 FAZ131218:FBA131218 FKV131218:FKW131218 FUR131218:FUS131218 GEN131218:GEO131218 GOJ131218:GOK131218 GYF131218:GYG131218 HIB131218:HIC131218 HRX131218:HRY131218 IBT131218:IBU131218 ILP131218:ILQ131218 IVL131218:IVM131218 JFH131218:JFI131218 JPD131218:JPE131218 JYZ131218:JZA131218 KIV131218:KIW131218 KSR131218:KSS131218 LCN131218:LCO131218 LMJ131218:LMK131218 LWF131218:LWG131218 MGB131218:MGC131218 MPX131218:MPY131218 MZT131218:MZU131218 NJP131218:NJQ131218 NTL131218:NTM131218 ODH131218:ODI131218 OND131218:ONE131218 OWZ131218:OXA131218 PGV131218:PGW131218 PQR131218:PQS131218 QAN131218:QAO131218 QKJ131218:QKK131218 QUF131218:QUG131218 REB131218:REC131218 RNX131218:RNY131218 RXT131218:RXU131218 SHP131218:SHQ131218 SRL131218:SRM131218 TBH131218:TBI131218 TLD131218:TLE131218 TUZ131218:TVA131218 UEV131218:UEW131218 UOR131218:UOS131218 UYN131218:UYO131218 VIJ131218:VIK131218 VSF131218:VSG131218 WCB131218:WCC131218 WLX131218:WLY131218 WVT131218:WVU131218 L196754:M196754 JH196754:JI196754 TD196754:TE196754 ACZ196754:ADA196754 AMV196754:AMW196754 AWR196754:AWS196754 BGN196754:BGO196754 BQJ196754:BQK196754 CAF196754:CAG196754 CKB196754:CKC196754 CTX196754:CTY196754 DDT196754:DDU196754 DNP196754:DNQ196754 DXL196754:DXM196754 EHH196754:EHI196754 ERD196754:ERE196754 FAZ196754:FBA196754 FKV196754:FKW196754 FUR196754:FUS196754 GEN196754:GEO196754 GOJ196754:GOK196754 GYF196754:GYG196754 HIB196754:HIC196754 HRX196754:HRY196754 IBT196754:IBU196754 ILP196754:ILQ196754 IVL196754:IVM196754 JFH196754:JFI196754 JPD196754:JPE196754 JYZ196754:JZA196754 KIV196754:KIW196754 KSR196754:KSS196754 LCN196754:LCO196754 LMJ196754:LMK196754 LWF196754:LWG196754 MGB196754:MGC196754 MPX196754:MPY196754 MZT196754:MZU196754 NJP196754:NJQ196754 NTL196754:NTM196754 ODH196754:ODI196754 OND196754:ONE196754 OWZ196754:OXA196754 PGV196754:PGW196754 PQR196754:PQS196754 QAN196754:QAO196754 QKJ196754:QKK196754 QUF196754:QUG196754 REB196754:REC196754 RNX196754:RNY196754 RXT196754:RXU196754 SHP196754:SHQ196754 SRL196754:SRM196754 TBH196754:TBI196754 TLD196754:TLE196754 TUZ196754:TVA196754 UEV196754:UEW196754 UOR196754:UOS196754 UYN196754:UYO196754 VIJ196754:VIK196754 VSF196754:VSG196754 WCB196754:WCC196754 WLX196754:WLY196754 WVT196754:WVU196754 L262290:M262290 JH262290:JI262290 TD262290:TE262290 ACZ262290:ADA262290 AMV262290:AMW262290 AWR262290:AWS262290 BGN262290:BGO262290 BQJ262290:BQK262290 CAF262290:CAG262290 CKB262290:CKC262290 CTX262290:CTY262290 DDT262290:DDU262290 DNP262290:DNQ262290 DXL262290:DXM262290 EHH262290:EHI262290 ERD262290:ERE262290 FAZ262290:FBA262290 FKV262290:FKW262290 FUR262290:FUS262290 GEN262290:GEO262290 GOJ262290:GOK262290 GYF262290:GYG262290 HIB262290:HIC262290 HRX262290:HRY262290 IBT262290:IBU262290 ILP262290:ILQ262290 IVL262290:IVM262290 JFH262290:JFI262290 JPD262290:JPE262290 JYZ262290:JZA262290 KIV262290:KIW262290 KSR262290:KSS262290 LCN262290:LCO262290 LMJ262290:LMK262290 LWF262290:LWG262290 MGB262290:MGC262290 MPX262290:MPY262290 MZT262290:MZU262290 NJP262290:NJQ262290 NTL262290:NTM262290 ODH262290:ODI262290 OND262290:ONE262290 OWZ262290:OXA262290 PGV262290:PGW262290 PQR262290:PQS262290 QAN262290:QAO262290 QKJ262290:QKK262290 QUF262290:QUG262290 REB262290:REC262290 RNX262290:RNY262290 RXT262290:RXU262290 SHP262290:SHQ262290 SRL262290:SRM262290 TBH262290:TBI262290 TLD262290:TLE262290 TUZ262290:TVA262290 UEV262290:UEW262290 UOR262290:UOS262290 UYN262290:UYO262290 VIJ262290:VIK262290 VSF262290:VSG262290 WCB262290:WCC262290 WLX262290:WLY262290 WVT262290:WVU262290 L327826:M327826 JH327826:JI327826 TD327826:TE327826 ACZ327826:ADA327826 AMV327826:AMW327826 AWR327826:AWS327826 BGN327826:BGO327826 BQJ327826:BQK327826 CAF327826:CAG327826 CKB327826:CKC327826 CTX327826:CTY327826 DDT327826:DDU327826 DNP327826:DNQ327826 DXL327826:DXM327826 EHH327826:EHI327826 ERD327826:ERE327826 FAZ327826:FBA327826 FKV327826:FKW327826 FUR327826:FUS327826 GEN327826:GEO327826 GOJ327826:GOK327826 GYF327826:GYG327826 HIB327826:HIC327826 HRX327826:HRY327826 IBT327826:IBU327826 ILP327826:ILQ327826 IVL327826:IVM327826 JFH327826:JFI327826 JPD327826:JPE327826 JYZ327826:JZA327826 KIV327826:KIW327826 KSR327826:KSS327826 LCN327826:LCO327826 LMJ327826:LMK327826 LWF327826:LWG327826 MGB327826:MGC327826 MPX327826:MPY327826 MZT327826:MZU327826 NJP327826:NJQ327826 NTL327826:NTM327826 ODH327826:ODI327826 OND327826:ONE327826 OWZ327826:OXA327826 PGV327826:PGW327826 PQR327826:PQS327826 QAN327826:QAO327826 QKJ327826:QKK327826 QUF327826:QUG327826 REB327826:REC327826 RNX327826:RNY327826 RXT327826:RXU327826 SHP327826:SHQ327826 SRL327826:SRM327826 TBH327826:TBI327826 TLD327826:TLE327826 TUZ327826:TVA327826 UEV327826:UEW327826 UOR327826:UOS327826 UYN327826:UYO327826 VIJ327826:VIK327826 VSF327826:VSG327826 WCB327826:WCC327826 WLX327826:WLY327826 WVT327826:WVU327826 L393362:M393362 JH393362:JI393362 TD393362:TE393362 ACZ393362:ADA393362 AMV393362:AMW393362 AWR393362:AWS393362 BGN393362:BGO393362 BQJ393362:BQK393362 CAF393362:CAG393362 CKB393362:CKC393362 CTX393362:CTY393362 DDT393362:DDU393362 DNP393362:DNQ393362 DXL393362:DXM393362 EHH393362:EHI393362 ERD393362:ERE393362 FAZ393362:FBA393362 FKV393362:FKW393362 FUR393362:FUS393362 GEN393362:GEO393362 GOJ393362:GOK393362 GYF393362:GYG393362 HIB393362:HIC393362 HRX393362:HRY393362 IBT393362:IBU393362 ILP393362:ILQ393362 IVL393362:IVM393362 JFH393362:JFI393362 JPD393362:JPE393362 JYZ393362:JZA393362 KIV393362:KIW393362 KSR393362:KSS393362 LCN393362:LCO393362 LMJ393362:LMK393362 LWF393362:LWG393362 MGB393362:MGC393362 MPX393362:MPY393362 MZT393362:MZU393362 NJP393362:NJQ393362 NTL393362:NTM393362 ODH393362:ODI393362 OND393362:ONE393362 OWZ393362:OXA393362 PGV393362:PGW393362 PQR393362:PQS393362 QAN393362:QAO393362 QKJ393362:QKK393362 QUF393362:QUG393362 REB393362:REC393362 RNX393362:RNY393362 RXT393362:RXU393362 SHP393362:SHQ393362 SRL393362:SRM393362 TBH393362:TBI393362 TLD393362:TLE393362 TUZ393362:TVA393362 UEV393362:UEW393362 UOR393362:UOS393362 UYN393362:UYO393362 VIJ393362:VIK393362 VSF393362:VSG393362 WCB393362:WCC393362 WLX393362:WLY393362 WVT393362:WVU393362 L458898:M458898 JH458898:JI458898 TD458898:TE458898 ACZ458898:ADA458898 AMV458898:AMW458898 AWR458898:AWS458898 BGN458898:BGO458898 BQJ458898:BQK458898 CAF458898:CAG458898 CKB458898:CKC458898 CTX458898:CTY458898 DDT458898:DDU458898 DNP458898:DNQ458898 DXL458898:DXM458898 EHH458898:EHI458898 ERD458898:ERE458898 FAZ458898:FBA458898 FKV458898:FKW458898 FUR458898:FUS458898 GEN458898:GEO458898 GOJ458898:GOK458898 GYF458898:GYG458898 HIB458898:HIC458898 HRX458898:HRY458898 IBT458898:IBU458898 ILP458898:ILQ458898 IVL458898:IVM458898 JFH458898:JFI458898 JPD458898:JPE458898 JYZ458898:JZA458898 KIV458898:KIW458898 KSR458898:KSS458898 LCN458898:LCO458898 LMJ458898:LMK458898 LWF458898:LWG458898 MGB458898:MGC458898 MPX458898:MPY458898 MZT458898:MZU458898 NJP458898:NJQ458898 NTL458898:NTM458898 ODH458898:ODI458898 OND458898:ONE458898 OWZ458898:OXA458898 PGV458898:PGW458898 PQR458898:PQS458898 QAN458898:QAO458898 QKJ458898:QKK458898 QUF458898:QUG458898 REB458898:REC458898 RNX458898:RNY458898 RXT458898:RXU458898 SHP458898:SHQ458898 SRL458898:SRM458898 TBH458898:TBI458898 TLD458898:TLE458898 TUZ458898:TVA458898 UEV458898:UEW458898 UOR458898:UOS458898 UYN458898:UYO458898 VIJ458898:VIK458898 VSF458898:VSG458898 WCB458898:WCC458898 WLX458898:WLY458898 WVT458898:WVU458898 L524434:M524434 JH524434:JI524434 TD524434:TE524434 ACZ524434:ADA524434 AMV524434:AMW524434 AWR524434:AWS524434 BGN524434:BGO524434 BQJ524434:BQK524434 CAF524434:CAG524434 CKB524434:CKC524434 CTX524434:CTY524434 DDT524434:DDU524434 DNP524434:DNQ524434 DXL524434:DXM524434 EHH524434:EHI524434 ERD524434:ERE524434 FAZ524434:FBA524434 FKV524434:FKW524434 FUR524434:FUS524434 GEN524434:GEO524434 GOJ524434:GOK524434 GYF524434:GYG524434 HIB524434:HIC524434 HRX524434:HRY524434 IBT524434:IBU524434 ILP524434:ILQ524434 IVL524434:IVM524434 JFH524434:JFI524434 JPD524434:JPE524434 JYZ524434:JZA524434 KIV524434:KIW524434 KSR524434:KSS524434 LCN524434:LCO524434 LMJ524434:LMK524434 LWF524434:LWG524434 MGB524434:MGC524434 MPX524434:MPY524434 MZT524434:MZU524434 NJP524434:NJQ524434 NTL524434:NTM524434 ODH524434:ODI524434 OND524434:ONE524434 OWZ524434:OXA524434 PGV524434:PGW524434 PQR524434:PQS524434 QAN524434:QAO524434 QKJ524434:QKK524434 QUF524434:QUG524434 REB524434:REC524434 RNX524434:RNY524434 RXT524434:RXU524434 SHP524434:SHQ524434 SRL524434:SRM524434 TBH524434:TBI524434 TLD524434:TLE524434 TUZ524434:TVA524434 UEV524434:UEW524434 UOR524434:UOS524434 UYN524434:UYO524434 VIJ524434:VIK524434 VSF524434:VSG524434 WCB524434:WCC524434 WLX524434:WLY524434 WVT524434:WVU524434 L589970:M589970 JH589970:JI589970 TD589970:TE589970 ACZ589970:ADA589970 AMV589970:AMW589970 AWR589970:AWS589970 BGN589970:BGO589970 BQJ589970:BQK589970 CAF589970:CAG589970 CKB589970:CKC589970 CTX589970:CTY589970 DDT589970:DDU589970 DNP589970:DNQ589970 DXL589970:DXM589970 EHH589970:EHI589970 ERD589970:ERE589970 FAZ589970:FBA589970 FKV589970:FKW589970 FUR589970:FUS589970 GEN589970:GEO589970 GOJ589970:GOK589970 GYF589970:GYG589970 HIB589970:HIC589970 HRX589970:HRY589970 IBT589970:IBU589970 ILP589970:ILQ589970 IVL589970:IVM589970 JFH589970:JFI589970 JPD589970:JPE589970 JYZ589970:JZA589970 KIV589970:KIW589970 KSR589970:KSS589970 LCN589970:LCO589970 LMJ589970:LMK589970 LWF589970:LWG589970 MGB589970:MGC589970 MPX589970:MPY589970 MZT589970:MZU589970 NJP589970:NJQ589970 NTL589970:NTM589970 ODH589970:ODI589970 OND589970:ONE589970 OWZ589970:OXA589970 PGV589970:PGW589970 PQR589970:PQS589970 QAN589970:QAO589970 QKJ589970:QKK589970 QUF589970:QUG589970 REB589970:REC589970 RNX589970:RNY589970 RXT589970:RXU589970 SHP589970:SHQ589970 SRL589970:SRM589970 TBH589970:TBI589970 TLD589970:TLE589970 TUZ589970:TVA589970 UEV589970:UEW589970 UOR589970:UOS589970 UYN589970:UYO589970 VIJ589970:VIK589970 VSF589970:VSG589970 WCB589970:WCC589970 WLX589970:WLY589970 WVT589970:WVU589970 L655506:M655506 JH655506:JI655506 TD655506:TE655506 ACZ655506:ADA655506 AMV655506:AMW655506 AWR655506:AWS655506 BGN655506:BGO655506 BQJ655506:BQK655506 CAF655506:CAG655506 CKB655506:CKC655506 CTX655506:CTY655506 DDT655506:DDU655506 DNP655506:DNQ655506 DXL655506:DXM655506 EHH655506:EHI655506 ERD655506:ERE655506 FAZ655506:FBA655506 FKV655506:FKW655506 FUR655506:FUS655506 GEN655506:GEO655506 GOJ655506:GOK655506 GYF655506:GYG655506 HIB655506:HIC655506 HRX655506:HRY655506 IBT655506:IBU655506 ILP655506:ILQ655506 IVL655506:IVM655506 JFH655506:JFI655506 JPD655506:JPE655506 JYZ655506:JZA655506 KIV655506:KIW655506 KSR655506:KSS655506 LCN655506:LCO655506 LMJ655506:LMK655506 LWF655506:LWG655506 MGB655506:MGC655506 MPX655506:MPY655506 MZT655506:MZU655506 NJP655506:NJQ655506 NTL655506:NTM655506 ODH655506:ODI655506 OND655506:ONE655506 OWZ655506:OXA655506 PGV655506:PGW655506 PQR655506:PQS655506 QAN655506:QAO655506 QKJ655506:QKK655506 QUF655506:QUG655506 REB655506:REC655506 RNX655506:RNY655506 RXT655506:RXU655506 SHP655506:SHQ655506 SRL655506:SRM655506 TBH655506:TBI655506 TLD655506:TLE655506 TUZ655506:TVA655506 UEV655506:UEW655506 UOR655506:UOS655506 UYN655506:UYO655506 VIJ655506:VIK655506 VSF655506:VSG655506 WCB655506:WCC655506 WLX655506:WLY655506 WVT655506:WVU655506 L721042:M721042 JH721042:JI721042 TD721042:TE721042 ACZ721042:ADA721042 AMV721042:AMW721042 AWR721042:AWS721042 BGN721042:BGO721042 BQJ721042:BQK721042 CAF721042:CAG721042 CKB721042:CKC721042 CTX721042:CTY721042 DDT721042:DDU721042 DNP721042:DNQ721042 DXL721042:DXM721042 EHH721042:EHI721042 ERD721042:ERE721042 FAZ721042:FBA721042 FKV721042:FKW721042 FUR721042:FUS721042 GEN721042:GEO721042 GOJ721042:GOK721042 GYF721042:GYG721042 HIB721042:HIC721042 HRX721042:HRY721042 IBT721042:IBU721042 ILP721042:ILQ721042 IVL721042:IVM721042 JFH721042:JFI721042 JPD721042:JPE721042 JYZ721042:JZA721042 KIV721042:KIW721042 KSR721042:KSS721042 LCN721042:LCO721042 LMJ721042:LMK721042 LWF721042:LWG721042 MGB721042:MGC721042 MPX721042:MPY721042 MZT721042:MZU721042 NJP721042:NJQ721042 NTL721042:NTM721042 ODH721042:ODI721042 OND721042:ONE721042 OWZ721042:OXA721042 PGV721042:PGW721042 PQR721042:PQS721042 QAN721042:QAO721042 QKJ721042:QKK721042 QUF721042:QUG721042 REB721042:REC721042 RNX721042:RNY721042 RXT721042:RXU721042 SHP721042:SHQ721042 SRL721042:SRM721042 TBH721042:TBI721042 TLD721042:TLE721042 TUZ721042:TVA721042 UEV721042:UEW721042 UOR721042:UOS721042 UYN721042:UYO721042 VIJ721042:VIK721042 VSF721042:VSG721042 WCB721042:WCC721042 WLX721042:WLY721042 WVT721042:WVU721042 L786578:M786578 JH786578:JI786578 TD786578:TE786578 ACZ786578:ADA786578 AMV786578:AMW786578 AWR786578:AWS786578 BGN786578:BGO786578 BQJ786578:BQK786578 CAF786578:CAG786578 CKB786578:CKC786578 CTX786578:CTY786578 DDT786578:DDU786578 DNP786578:DNQ786578 DXL786578:DXM786578 EHH786578:EHI786578 ERD786578:ERE786578 FAZ786578:FBA786578 FKV786578:FKW786578 FUR786578:FUS786578 GEN786578:GEO786578 GOJ786578:GOK786578 GYF786578:GYG786578 HIB786578:HIC786578 HRX786578:HRY786578 IBT786578:IBU786578 ILP786578:ILQ786578 IVL786578:IVM786578 JFH786578:JFI786578 JPD786578:JPE786578 JYZ786578:JZA786578 KIV786578:KIW786578 KSR786578:KSS786578 LCN786578:LCO786578 LMJ786578:LMK786578 LWF786578:LWG786578 MGB786578:MGC786578 MPX786578:MPY786578 MZT786578:MZU786578 NJP786578:NJQ786578 NTL786578:NTM786578 ODH786578:ODI786578 OND786578:ONE786578 OWZ786578:OXA786578 PGV786578:PGW786578 PQR786578:PQS786578 QAN786578:QAO786578 QKJ786578:QKK786578 QUF786578:QUG786578 REB786578:REC786578 RNX786578:RNY786578 RXT786578:RXU786578 SHP786578:SHQ786578 SRL786578:SRM786578 TBH786578:TBI786578 TLD786578:TLE786578 TUZ786578:TVA786578 UEV786578:UEW786578 UOR786578:UOS786578 UYN786578:UYO786578 VIJ786578:VIK786578 VSF786578:VSG786578 WCB786578:WCC786578 WLX786578:WLY786578 WVT786578:WVU786578 L852114:M852114 JH852114:JI852114 TD852114:TE852114 ACZ852114:ADA852114 AMV852114:AMW852114 AWR852114:AWS852114 BGN852114:BGO852114 BQJ852114:BQK852114 CAF852114:CAG852114 CKB852114:CKC852114 CTX852114:CTY852114 DDT852114:DDU852114 DNP852114:DNQ852114 DXL852114:DXM852114 EHH852114:EHI852114 ERD852114:ERE852114 FAZ852114:FBA852114 FKV852114:FKW852114 FUR852114:FUS852114 GEN852114:GEO852114 GOJ852114:GOK852114 GYF852114:GYG852114 HIB852114:HIC852114 HRX852114:HRY852114 IBT852114:IBU852114 ILP852114:ILQ852114 IVL852114:IVM852114 JFH852114:JFI852114 JPD852114:JPE852114 JYZ852114:JZA852114 KIV852114:KIW852114 KSR852114:KSS852114 LCN852114:LCO852114 LMJ852114:LMK852114 LWF852114:LWG852114 MGB852114:MGC852114 MPX852114:MPY852114 MZT852114:MZU852114 NJP852114:NJQ852114 NTL852114:NTM852114 ODH852114:ODI852114 OND852114:ONE852114 OWZ852114:OXA852114 PGV852114:PGW852114 PQR852114:PQS852114 QAN852114:QAO852114 QKJ852114:QKK852114 QUF852114:QUG852114 REB852114:REC852114 RNX852114:RNY852114 RXT852114:RXU852114 SHP852114:SHQ852114 SRL852114:SRM852114 TBH852114:TBI852114 TLD852114:TLE852114 TUZ852114:TVA852114 UEV852114:UEW852114 UOR852114:UOS852114 UYN852114:UYO852114 VIJ852114:VIK852114 VSF852114:VSG852114 WCB852114:WCC852114 WLX852114:WLY852114 WVT852114:WVU852114 L917650:M917650 JH917650:JI917650 TD917650:TE917650 ACZ917650:ADA917650 AMV917650:AMW917650 AWR917650:AWS917650 BGN917650:BGO917650 BQJ917650:BQK917650 CAF917650:CAG917650 CKB917650:CKC917650 CTX917650:CTY917650 DDT917650:DDU917650 DNP917650:DNQ917650 DXL917650:DXM917650 EHH917650:EHI917650 ERD917650:ERE917650 FAZ917650:FBA917650 FKV917650:FKW917650 FUR917650:FUS917650 GEN917650:GEO917650 GOJ917650:GOK917650 GYF917650:GYG917650 HIB917650:HIC917650 HRX917650:HRY917650 IBT917650:IBU917650 ILP917650:ILQ917650 IVL917650:IVM917650 JFH917650:JFI917650 JPD917650:JPE917650 JYZ917650:JZA917650 KIV917650:KIW917650 KSR917650:KSS917650 LCN917650:LCO917650 LMJ917650:LMK917650 LWF917650:LWG917650 MGB917650:MGC917650 MPX917650:MPY917650 MZT917650:MZU917650 NJP917650:NJQ917650 NTL917650:NTM917650 ODH917650:ODI917650 OND917650:ONE917650 OWZ917650:OXA917650 PGV917650:PGW917650 PQR917650:PQS917650 QAN917650:QAO917650 QKJ917650:QKK917650 QUF917650:QUG917650 REB917650:REC917650 RNX917650:RNY917650 RXT917650:RXU917650 SHP917650:SHQ917650 SRL917650:SRM917650 TBH917650:TBI917650 TLD917650:TLE917650 TUZ917650:TVA917650 UEV917650:UEW917650 UOR917650:UOS917650 UYN917650:UYO917650 VIJ917650:VIK917650 VSF917650:VSG917650 WCB917650:WCC917650 WLX917650:WLY917650 WVT917650:WVU917650 L983186:M983186 JH983186:JI983186 TD983186:TE983186 ACZ983186:ADA983186 AMV983186:AMW983186 AWR983186:AWS983186 BGN983186:BGO983186 BQJ983186:BQK983186 CAF983186:CAG983186 CKB983186:CKC983186 CTX983186:CTY983186 DDT983186:DDU983186 DNP983186:DNQ983186 DXL983186:DXM983186 EHH983186:EHI983186 ERD983186:ERE983186 FAZ983186:FBA983186 FKV983186:FKW983186 FUR983186:FUS983186 GEN983186:GEO983186 GOJ983186:GOK983186 GYF983186:GYG983186 HIB983186:HIC983186 HRX983186:HRY983186 IBT983186:IBU983186 ILP983186:ILQ983186 IVL983186:IVM983186 JFH983186:JFI983186 JPD983186:JPE983186 JYZ983186:JZA983186 KIV983186:KIW983186 KSR983186:KSS983186 LCN983186:LCO983186 LMJ983186:LMK983186 LWF983186:LWG983186 MGB983186:MGC983186 MPX983186:MPY983186 MZT983186:MZU983186 NJP983186:NJQ983186 NTL983186:NTM983186 ODH983186:ODI983186 OND983186:ONE983186 OWZ983186:OXA983186 PGV983186:PGW983186 PQR983186:PQS983186 QAN983186:QAO983186 QKJ983186:QKK983186 QUF983186:QUG983186 REB983186:REC983186 RNX983186:RNY983186 RXT983186:RXU983186 SHP983186:SHQ983186 SRL983186:SRM983186 TBH983186:TBI983186 TLD983186:TLE983186 TUZ983186:TVA983186 UEV983186:UEW983186 UOR983186:UOS983186 UYN983186:UYO983186 VIJ983186:VIK983186 VSF983186:VSG983186 WCB983186:WCC983186 WLX983186:WLY983186 WVT983186:WVU983186" xr:uid="{00000000-0002-0000-0A00-00002B000000}">
      <formula1>AE140:AG140</formula1>
    </dataValidation>
    <dataValidation type="list" allowBlank="1" showInputMessage="1" showErrorMessage="1" sqref="D139 IZ139 SV139 ACR139 AMN139 AWJ139 BGF139 BQB139 BZX139 CJT139 CTP139 DDL139 DNH139 DXD139 EGZ139 EQV139 FAR139 FKN139 FUJ139 GEF139 GOB139 GXX139 HHT139 HRP139 IBL139 ILH139 IVD139 JEZ139 JOV139 JYR139 KIN139 KSJ139 LCF139 LMB139 LVX139 MFT139 MPP139 MZL139 NJH139 NTD139 OCZ139 OMV139 OWR139 PGN139 PQJ139 QAF139 QKB139 QTX139 RDT139 RNP139 RXL139 SHH139 SRD139 TAZ139 TKV139 TUR139 UEN139 UOJ139 UYF139 VIB139 VRX139 WBT139 WLP139 WVL139 D65675 IZ65675 SV65675 ACR65675 AMN65675 AWJ65675 BGF65675 BQB65675 BZX65675 CJT65675 CTP65675 DDL65675 DNH65675 DXD65675 EGZ65675 EQV65675 FAR65675 FKN65675 FUJ65675 GEF65675 GOB65675 GXX65675 HHT65675 HRP65675 IBL65675 ILH65675 IVD65675 JEZ65675 JOV65675 JYR65675 KIN65675 KSJ65675 LCF65675 LMB65675 LVX65675 MFT65675 MPP65675 MZL65675 NJH65675 NTD65675 OCZ65675 OMV65675 OWR65675 PGN65675 PQJ65675 QAF65675 QKB65675 QTX65675 RDT65675 RNP65675 RXL65675 SHH65675 SRD65675 TAZ65675 TKV65675 TUR65675 UEN65675 UOJ65675 UYF65675 VIB65675 VRX65675 WBT65675 WLP65675 WVL65675 D131211 IZ131211 SV131211 ACR131211 AMN131211 AWJ131211 BGF131211 BQB131211 BZX131211 CJT131211 CTP131211 DDL131211 DNH131211 DXD131211 EGZ131211 EQV131211 FAR131211 FKN131211 FUJ131211 GEF131211 GOB131211 GXX131211 HHT131211 HRP131211 IBL131211 ILH131211 IVD131211 JEZ131211 JOV131211 JYR131211 KIN131211 KSJ131211 LCF131211 LMB131211 LVX131211 MFT131211 MPP131211 MZL131211 NJH131211 NTD131211 OCZ131211 OMV131211 OWR131211 PGN131211 PQJ131211 QAF131211 QKB131211 QTX131211 RDT131211 RNP131211 RXL131211 SHH131211 SRD131211 TAZ131211 TKV131211 TUR131211 UEN131211 UOJ131211 UYF131211 VIB131211 VRX131211 WBT131211 WLP131211 WVL131211 D196747 IZ196747 SV196747 ACR196747 AMN196747 AWJ196747 BGF196747 BQB196747 BZX196747 CJT196747 CTP196747 DDL196747 DNH196747 DXD196747 EGZ196747 EQV196747 FAR196747 FKN196747 FUJ196747 GEF196747 GOB196747 GXX196747 HHT196747 HRP196747 IBL196747 ILH196747 IVD196747 JEZ196747 JOV196747 JYR196747 KIN196747 KSJ196747 LCF196747 LMB196747 LVX196747 MFT196747 MPP196747 MZL196747 NJH196747 NTD196747 OCZ196747 OMV196747 OWR196747 PGN196747 PQJ196747 QAF196747 QKB196747 QTX196747 RDT196747 RNP196747 RXL196747 SHH196747 SRD196747 TAZ196747 TKV196747 TUR196747 UEN196747 UOJ196747 UYF196747 VIB196747 VRX196747 WBT196747 WLP196747 WVL196747 D262283 IZ262283 SV262283 ACR262283 AMN262283 AWJ262283 BGF262283 BQB262283 BZX262283 CJT262283 CTP262283 DDL262283 DNH262283 DXD262283 EGZ262283 EQV262283 FAR262283 FKN262283 FUJ262283 GEF262283 GOB262283 GXX262283 HHT262283 HRP262283 IBL262283 ILH262283 IVD262283 JEZ262283 JOV262283 JYR262283 KIN262283 KSJ262283 LCF262283 LMB262283 LVX262283 MFT262283 MPP262283 MZL262283 NJH262283 NTD262283 OCZ262283 OMV262283 OWR262283 PGN262283 PQJ262283 QAF262283 QKB262283 QTX262283 RDT262283 RNP262283 RXL262283 SHH262283 SRD262283 TAZ262283 TKV262283 TUR262283 UEN262283 UOJ262283 UYF262283 VIB262283 VRX262283 WBT262283 WLP262283 WVL262283 D327819 IZ327819 SV327819 ACR327819 AMN327819 AWJ327819 BGF327819 BQB327819 BZX327819 CJT327819 CTP327819 DDL327819 DNH327819 DXD327819 EGZ327819 EQV327819 FAR327819 FKN327819 FUJ327819 GEF327819 GOB327819 GXX327819 HHT327819 HRP327819 IBL327819 ILH327819 IVD327819 JEZ327819 JOV327819 JYR327819 KIN327819 KSJ327819 LCF327819 LMB327819 LVX327819 MFT327819 MPP327819 MZL327819 NJH327819 NTD327819 OCZ327819 OMV327819 OWR327819 PGN327819 PQJ327819 QAF327819 QKB327819 QTX327819 RDT327819 RNP327819 RXL327819 SHH327819 SRD327819 TAZ327819 TKV327819 TUR327819 UEN327819 UOJ327819 UYF327819 VIB327819 VRX327819 WBT327819 WLP327819 WVL327819 D393355 IZ393355 SV393355 ACR393355 AMN393355 AWJ393355 BGF393355 BQB393355 BZX393355 CJT393355 CTP393355 DDL393355 DNH393355 DXD393355 EGZ393355 EQV393355 FAR393355 FKN393355 FUJ393355 GEF393355 GOB393355 GXX393355 HHT393355 HRP393355 IBL393355 ILH393355 IVD393355 JEZ393355 JOV393355 JYR393355 KIN393355 KSJ393355 LCF393355 LMB393355 LVX393355 MFT393355 MPP393355 MZL393355 NJH393355 NTD393355 OCZ393355 OMV393355 OWR393355 PGN393355 PQJ393355 QAF393355 QKB393355 QTX393355 RDT393355 RNP393355 RXL393355 SHH393355 SRD393355 TAZ393355 TKV393355 TUR393355 UEN393355 UOJ393355 UYF393355 VIB393355 VRX393355 WBT393355 WLP393355 WVL393355 D458891 IZ458891 SV458891 ACR458891 AMN458891 AWJ458891 BGF458891 BQB458891 BZX458891 CJT458891 CTP458891 DDL458891 DNH458891 DXD458891 EGZ458891 EQV458891 FAR458891 FKN458891 FUJ458891 GEF458891 GOB458891 GXX458891 HHT458891 HRP458891 IBL458891 ILH458891 IVD458891 JEZ458891 JOV458891 JYR458891 KIN458891 KSJ458891 LCF458891 LMB458891 LVX458891 MFT458891 MPP458891 MZL458891 NJH458891 NTD458891 OCZ458891 OMV458891 OWR458891 PGN458891 PQJ458891 QAF458891 QKB458891 QTX458891 RDT458891 RNP458891 RXL458891 SHH458891 SRD458891 TAZ458891 TKV458891 TUR458891 UEN458891 UOJ458891 UYF458891 VIB458891 VRX458891 WBT458891 WLP458891 WVL458891 D524427 IZ524427 SV524427 ACR524427 AMN524427 AWJ524427 BGF524427 BQB524427 BZX524427 CJT524427 CTP524427 DDL524427 DNH524427 DXD524427 EGZ524427 EQV524427 FAR524427 FKN524427 FUJ524427 GEF524427 GOB524427 GXX524427 HHT524427 HRP524427 IBL524427 ILH524427 IVD524427 JEZ524427 JOV524427 JYR524427 KIN524427 KSJ524427 LCF524427 LMB524427 LVX524427 MFT524427 MPP524427 MZL524427 NJH524427 NTD524427 OCZ524427 OMV524427 OWR524427 PGN524427 PQJ524427 QAF524427 QKB524427 QTX524427 RDT524427 RNP524427 RXL524427 SHH524427 SRD524427 TAZ524427 TKV524427 TUR524427 UEN524427 UOJ524427 UYF524427 VIB524427 VRX524427 WBT524427 WLP524427 WVL524427 D589963 IZ589963 SV589963 ACR589963 AMN589963 AWJ589963 BGF589963 BQB589963 BZX589963 CJT589963 CTP589963 DDL589963 DNH589963 DXD589963 EGZ589963 EQV589963 FAR589963 FKN589963 FUJ589963 GEF589963 GOB589963 GXX589963 HHT589963 HRP589963 IBL589963 ILH589963 IVD589963 JEZ589963 JOV589963 JYR589963 KIN589963 KSJ589963 LCF589963 LMB589963 LVX589963 MFT589963 MPP589963 MZL589963 NJH589963 NTD589963 OCZ589963 OMV589963 OWR589963 PGN589963 PQJ589963 QAF589963 QKB589963 QTX589963 RDT589963 RNP589963 RXL589963 SHH589963 SRD589963 TAZ589963 TKV589963 TUR589963 UEN589963 UOJ589963 UYF589963 VIB589963 VRX589963 WBT589963 WLP589963 WVL589963 D655499 IZ655499 SV655499 ACR655499 AMN655499 AWJ655499 BGF655499 BQB655499 BZX655499 CJT655499 CTP655499 DDL655499 DNH655499 DXD655499 EGZ655499 EQV655499 FAR655499 FKN655499 FUJ655499 GEF655499 GOB655499 GXX655499 HHT655499 HRP655499 IBL655499 ILH655499 IVD655499 JEZ655499 JOV655499 JYR655499 KIN655499 KSJ655499 LCF655499 LMB655499 LVX655499 MFT655499 MPP655499 MZL655499 NJH655499 NTD655499 OCZ655499 OMV655499 OWR655499 PGN655499 PQJ655499 QAF655499 QKB655499 QTX655499 RDT655499 RNP655499 RXL655499 SHH655499 SRD655499 TAZ655499 TKV655499 TUR655499 UEN655499 UOJ655499 UYF655499 VIB655499 VRX655499 WBT655499 WLP655499 WVL655499 D721035 IZ721035 SV721035 ACR721035 AMN721035 AWJ721035 BGF721035 BQB721035 BZX721035 CJT721035 CTP721035 DDL721035 DNH721035 DXD721035 EGZ721035 EQV721035 FAR721035 FKN721035 FUJ721035 GEF721035 GOB721035 GXX721035 HHT721035 HRP721035 IBL721035 ILH721035 IVD721035 JEZ721035 JOV721035 JYR721035 KIN721035 KSJ721035 LCF721035 LMB721035 LVX721035 MFT721035 MPP721035 MZL721035 NJH721035 NTD721035 OCZ721035 OMV721035 OWR721035 PGN721035 PQJ721035 QAF721035 QKB721035 QTX721035 RDT721035 RNP721035 RXL721035 SHH721035 SRD721035 TAZ721035 TKV721035 TUR721035 UEN721035 UOJ721035 UYF721035 VIB721035 VRX721035 WBT721035 WLP721035 WVL721035 D786571 IZ786571 SV786571 ACR786571 AMN786571 AWJ786571 BGF786571 BQB786571 BZX786571 CJT786571 CTP786571 DDL786571 DNH786571 DXD786571 EGZ786571 EQV786571 FAR786571 FKN786571 FUJ786571 GEF786571 GOB786571 GXX786571 HHT786571 HRP786571 IBL786571 ILH786571 IVD786571 JEZ786571 JOV786571 JYR786571 KIN786571 KSJ786571 LCF786571 LMB786571 LVX786571 MFT786571 MPP786571 MZL786571 NJH786571 NTD786571 OCZ786571 OMV786571 OWR786571 PGN786571 PQJ786571 QAF786571 QKB786571 QTX786571 RDT786571 RNP786571 RXL786571 SHH786571 SRD786571 TAZ786571 TKV786571 TUR786571 UEN786571 UOJ786571 UYF786571 VIB786571 VRX786571 WBT786571 WLP786571 WVL786571 D852107 IZ852107 SV852107 ACR852107 AMN852107 AWJ852107 BGF852107 BQB852107 BZX852107 CJT852107 CTP852107 DDL852107 DNH852107 DXD852107 EGZ852107 EQV852107 FAR852107 FKN852107 FUJ852107 GEF852107 GOB852107 GXX852107 HHT852107 HRP852107 IBL852107 ILH852107 IVD852107 JEZ852107 JOV852107 JYR852107 KIN852107 KSJ852107 LCF852107 LMB852107 LVX852107 MFT852107 MPP852107 MZL852107 NJH852107 NTD852107 OCZ852107 OMV852107 OWR852107 PGN852107 PQJ852107 QAF852107 QKB852107 QTX852107 RDT852107 RNP852107 RXL852107 SHH852107 SRD852107 TAZ852107 TKV852107 TUR852107 UEN852107 UOJ852107 UYF852107 VIB852107 VRX852107 WBT852107 WLP852107 WVL852107 D917643 IZ917643 SV917643 ACR917643 AMN917643 AWJ917643 BGF917643 BQB917643 BZX917643 CJT917643 CTP917643 DDL917643 DNH917643 DXD917643 EGZ917643 EQV917643 FAR917643 FKN917643 FUJ917643 GEF917643 GOB917643 GXX917643 HHT917643 HRP917643 IBL917643 ILH917643 IVD917643 JEZ917643 JOV917643 JYR917643 KIN917643 KSJ917643 LCF917643 LMB917643 LVX917643 MFT917643 MPP917643 MZL917643 NJH917643 NTD917643 OCZ917643 OMV917643 OWR917643 PGN917643 PQJ917643 QAF917643 QKB917643 QTX917643 RDT917643 RNP917643 RXL917643 SHH917643 SRD917643 TAZ917643 TKV917643 TUR917643 UEN917643 UOJ917643 UYF917643 VIB917643 VRX917643 WBT917643 WLP917643 WVL917643 D983179 IZ983179 SV983179 ACR983179 AMN983179 AWJ983179 BGF983179 BQB983179 BZX983179 CJT983179 CTP983179 DDL983179 DNH983179 DXD983179 EGZ983179 EQV983179 FAR983179 FKN983179 FUJ983179 GEF983179 GOB983179 GXX983179 HHT983179 HRP983179 IBL983179 ILH983179 IVD983179 JEZ983179 JOV983179 JYR983179 KIN983179 KSJ983179 LCF983179 LMB983179 LVX983179 MFT983179 MPP983179 MZL983179 NJH983179 NTD983179 OCZ983179 OMV983179 OWR983179 PGN983179 PQJ983179 QAF983179 QKB983179 QTX983179 RDT983179 RNP983179 RXL983179 SHH983179 SRD983179 TAZ983179 TKV983179 TUR983179 UEN983179 UOJ983179 UYF983179 VIB983179 VRX983179 WBT983179 WLP983179 WVL983179" xr:uid="{00000000-0002-0000-0A00-00002C000000}">
      <formula1>X146:X150</formula1>
    </dataValidation>
    <dataValidation type="list" allowBlank="1" showInputMessage="1" showErrorMessage="1" sqref="E184:L185 JA184:JH185 SW184:TD185 ACS184:ACZ185 AMO184:AMV185 AWK184:AWR185 BGG184:BGN185 BQC184:BQJ185 BZY184:CAF185 CJU184:CKB185 CTQ184:CTX185 DDM184:DDT185 DNI184:DNP185 DXE184:DXL185 EHA184:EHH185 EQW184:ERD185 FAS184:FAZ185 FKO184:FKV185 FUK184:FUR185 GEG184:GEN185 GOC184:GOJ185 GXY184:GYF185 HHU184:HIB185 HRQ184:HRX185 IBM184:IBT185 ILI184:ILP185 IVE184:IVL185 JFA184:JFH185 JOW184:JPD185 JYS184:JYZ185 KIO184:KIV185 KSK184:KSR185 LCG184:LCN185 LMC184:LMJ185 LVY184:LWF185 MFU184:MGB185 MPQ184:MPX185 MZM184:MZT185 NJI184:NJP185 NTE184:NTL185 ODA184:ODH185 OMW184:OND185 OWS184:OWZ185 PGO184:PGV185 PQK184:PQR185 QAG184:QAN185 QKC184:QKJ185 QTY184:QUF185 RDU184:REB185 RNQ184:RNX185 RXM184:RXT185 SHI184:SHP185 SRE184:SRL185 TBA184:TBH185 TKW184:TLD185 TUS184:TUZ185 UEO184:UEV185 UOK184:UOR185 UYG184:UYN185 VIC184:VIJ185 VRY184:VSF185 WBU184:WCB185 WLQ184:WLX185 WVM184:WVT185 E65720:L65721 JA65720:JH65721 SW65720:TD65721 ACS65720:ACZ65721 AMO65720:AMV65721 AWK65720:AWR65721 BGG65720:BGN65721 BQC65720:BQJ65721 BZY65720:CAF65721 CJU65720:CKB65721 CTQ65720:CTX65721 DDM65720:DDT65721 DNI65720:DNP65721 DXE65720:DXL65721 EHA65720:EHH65721 EQW65720:ERD65721 FAS65720:FAZ65721 FKO65720:FKV65721 FUK65720:FUR65721 GEG65720:GEN65721 GOC65720:GOJ65721 GXY65720:GYF65721 HHU65720:HIB65721 HRQ65720:HRX65721 IBM65720:IBT65721 ILI65720:ILP65721 IVE65720:IVL65721 JFA65720:JFH65721 JOW65720:JPD65721 JYS65720:JYZ65721 KIO65720:KIV65721 KSK65720:KSR65721 LCG65720:LCN65721 LMC65720:LMJ65721 LVY65720:LWF65721 MFU65720:MGB65721 MPQ65720:MPX65721 MZM65720:MZT65721 NJI65720:NJP65721 NTE65720:NTL65721 ODA65720:ODH65721 OMW65720:OND65721 OWS65720:OWZ65721 PGO65720:PGV65721 PQK65720:PQR65721 QAG65720:QAN65721 QKC65720:QKJ65721 QTY65720:QUF65721 RDU65720:REB65721 RNQ65720:RNX65721 RXM65720:RXT65721 SHI65720:SHP65721 SRE65720:SRL65721 TBA65720:TBH65721 TKW65720:TLD65721 TUS65720:TUZ65721 UEO65720:UEV65721 UOK65720:UOR65721 UYG65720:UYN65721 VIC65720:VIJ65721 VRY65720:VSF65721 WBU65720:WCB65721 WLQ65720:WLX65721 WVM65720:WVT65721 E131256:L131257 JA131256:JH131257 SW131256:TD131257 ACS131256:ACZ131257 AMO131256:AMV131257 AWK131256:AWR131257 BGG131256:BGN131257 BQC131256:BQJ131257 BZY131256:CAF131257 CJU131256:CKB131257 CTQ131256:CTX131257 DDM131256:DDT131257 DNI131256:DNP131257 DXE131256:DXL131257 EHA131256:EHH131257 EQW131256:ERD131257 FAS131256:FAZ131257 FKO131256:FKV131257 FUK131256:FUR131257 GEG131256:GEN131257 GOC131256:GOJ131257 GXY131256:GYF131257 HHU131256:HIB131257 HRQ131256:HRX131257 IBM131256:IBT131257 ILI131256:ILP131257 IVE131256:IVL131257 JFA131256:JFH131257 JOW131256:JPD131257 JYS131256:JYZ131257 KIO131256:KIV131257 KSK131256:KSR131257 LCG131256:LCN131257 LMC131256:LMJ131257 LVY131256:LWF131257 MFU131256:MGB131257 MPQ131256:MPX131257 MZM131256:MZT131257 NJI131256:NJP131257 NTE131256:NTL131257 ODA131256:ODH131257 OMW131256:OND131257 OWS131256:OWZ131257 PGO131256:PGV131257 PQK131256:PQR131257 QAG131256:QAN131257 QKC131256:QKJ131257 QTY131256:QUF131257 RDU131256:REB131257 RNQ131256:RNX131257 RXM131256:RXT131257 SHI131256:SHP131257 SRE131256:SRL131257 TBA131256:TBH131257 TKW131256:TLD131257 TUS131256:TUZ131257 UEO131256:UEV131257 UOK131256:UOR131257 UYG131256:UYN131257 VIC131256:VIJ131257 VRY131256:VSF131257 WBU131256:WCB131257 WLQ131256:WLX131257 WVM131256:WVT131257 E196792:L196793 JA196792:JH196793 SW196792:TD196793 ACS196792:ACZ196793 AMO196792:AMV196793 AWK196792:AWR196793 BGG196792:BGN196793 BQC196792:BQJ196793 BZY196792:CAF196793 CJU196792:CKB196793 CTQ196792:CTX196793 DDM196792:DDT196793 DNI196792:DNP196793 DXE196792:DXL196793 EHA196792:EHH196793 EQW196792:ERD196793 FAS196792:FAZ196793 FKO196792:FKV196793 FUK196792:FUR196793 GEG196792:GEN196793 GOC196792:GOJ196793 GXY196792:GYF196793 HHU196792:HIB196793 HRQ196792:HRX196793 IBM196792:IBT196793 ILI196792:ILP196793 IVE196792:IVL196793 JFA196792:JFH196793 JOW196792:JPD196793 JYS196792:JYZ196793 KIO196792:KIV196793 KSK196792:KSR196793 LCG196792:LCN196793 LMC196792:LMJ196793 LVY196792:LWF196793 MFU196792:MGB196793 MPQ196792:MPX196793 MZM196792:MZT196793 NJI196792:NJP196793 NTE196792:NTL196793 ODA196792:ODH196793 OMW196792:OND196793 OWS196792:OWZ196793 PGO196792:PGV196793 PQK196792:PQR196793 QAG196792:QAN196793 QKC196792:QKJ196793 QTY196792:QUF196793 RDU196792:REB196793 RNQ196792:RNX196793 RXM196792:RXT196793 SHI196792:SHP196793 SRE196792:SRL196793 TBA196792:TBH196793 TKW196792:TLD196793 TUS196792:TUZ196793 UEO196792:UEV196793 UOK196792:UOR196793 UYG196792:UYN196793 VIC196792:VIJ196793 VRY196792:VSF196793 WBU196792:WCB196793 WLQ196792:WLX196793 WVM196792:WVT196793 E262328:L262329 JA262328:JH262329 SW262328:TD262329 ACS262328:ACZ262329 AMO262328:AMV262329 AWK262328:AWR262329 BGG262328:BGN262329 BQC262328:BQJ262329 BZY262328:CAF262329 CJU262328:CKB262329 CTQ262328:CTX262329 DDM262328:DDT262329 DNI262328:DNP262329 DXE262328:DXL262329 EHA262328:EHH262329 EQW262328:ERD262329 FAS262328:FAZ262329 FKO262328:FKV262329 FUK262328:FUR262329 GEG262328:GEN262329 GOC262328:GOJ262329 GXY262328:GYF262329 HHU262328:HIB262329 HRQ262328:HRX262329 IBM262328:IBT262329 ILI262328:ILP262329 IVE262328:IVL262329 JFA262328:JFH262329 JOW262328:JPD262329 JYS262328:JYZ262329 KIO262328:KIV262329 KSK262328:KSR262329 LCG262328:LCN262329 LMC262328:LMJ262329 LVY262328:LWF262329 MFU262328:MGB262329 MPQ262328:MPX262329 MZM262328:MZT262329 NJI262328:NJP262329 NTE262328:NTL262329 ODA262328:ODH262329 OMW262328:OND262329 OWS262328:OWZ262329 PGO262328:PGV262329 PQK262328:PQR262329 QAG262328:QAN262329 QKC262328:QKJ262329 QTY262328:QUF262329 RDU262328:REB262329 RNQ262328:RNX262329 RXM262328:RXT262329 SHI262328:SHP262329 SRE262328:SRL262329 TBA262328:TBH262329 TKW262328:TLD262329 TUS262328:TUZ262329 UEO262328:UEV262329 UOK262328:UOR262329 UYG262328:UYN262329 VIC262328:VIJ262329 VRY262328:VSF262329 WBU262328:WCB262329 WLQ262328:WLX262329 WVM262328:WVT262329 E327864:L327865 JA327864:JH327865 SW327864:TD327865 ACS327864:ACZ327865 AMO327864:AMV327865 AWK327864:AWR327865 BGG327864:BGN327865 BQC327864:BQJ327865 BZY327864:CAF327865 CJU327864:CKB327865 CTQ327864:CTX327865 DDM327864:DDT327865 DNI327864:DNP327865 DXE327864:DXL327865 EHA327864:EHH327865 EQW327864:ERD327865 FAS327864:FAZ327865 FKO327864:FKV327865 FUK327864:FUR327865 GEG327864:GEN327865 GOC327864:GOJ327865 GXY327864:GYF327865 HHU327864:HIB327865 HRQ327864:HRX327865 IBM327864:IBT327865 ILI327864:ILP327865 IVE327864:IVL327865 JFA327864:JFH327865 JOW327864:JPD327865 JYS327864:JYZ327865 KIO327864:KIV327865 KSK327864:KSR327865 LCG327864:LCN327865 LMC327864:LMJ327865 LVY327864:LWF327865 MFU327864:MGB327865 MPQ327864:MPX327865 MZM327864:MZT327865 NJI327864:NJP327865 NTE327864:NTL327865 ODA327864:ODH327865 OMW327864:OND327865 OWS327864:OWZ327865 PGO327864:PGV327865 PQK327864:PQR327865 QAG327864:QAN327865 QKC327864:QKJ327865 QTY327864:QUF327865 RDU327864:REB327865 RNQ327864:RNX327865 RXM327864:RXT327865 SHI327864:SHP327865 SRE327864:SRL327865 TBA327864:TBH327865 TKW327864:TLD327865 TUS327864:TUZ327865 UEO327864:UEV327865 UOK327864:UOR327865 UYG327864:UYN327865 VIC327864:VIJ327865 VRY327864:VSF327865 WBU327864:WCB327865 WLQ327864:WLX327865 WVM327864:WVT327865 E393400:L393401 JA393400:JH393401 SW393400:TD393401 ACS393400:ACZ393401 AMO393400:AMV393401 AWK393400:AWR393401 BGG393400:BGN393401 BQC393400:BQJ393401 BZY393400:CAF393401 CJU393400:CKB393401 CTQ393400:CTX393401 DDM393400:DDT393401 DNI393400:DNP393401 DXE393400:DXL393401 EHA393400:EHH393401 EQW393400:ERD393401 FAS393400:FAZ393401 FKO393400:FKV393401 FUK393400:FUR393401 GEG393400:GEN393401 GOC393400:GOJ393401 GXY393400:GYF393401 HHU393400:HIB393401 HRQ393400:HRX393401 IBM393400:IBT393401 ILI393400:ILP393401 IVE393400:IVL393401 JFA393400:JFH393401 JOW393400:JPD393401 JYS393400:JYZ393401 KIO393400:KIV393401 KSK393400:KSR393401 LCG393400:LCN393401 LMC393400:LMJ393401 LVY393400:LWF393401 MFU393400:MGB393401 MPQ393400:MPX393401 MZM393400:MZT393401 NJI393400:NJP393401 NTE393400:NTL393401 ODA393400:ODH393401 OMW393400:OND393401 OWS393400:OWZ393401 PGO393400:PGV393401 PQK393400:PQR393401 QAG393400:QAN393401 QKC393400:QKJ393401 QTY393400:QUF393401 RDU393400:REB393401 RNQ393400:RNX393401 RXM393400:RXT393401 SHI393400:SHP393401 SRE393400:SRL393401 TBA393400:TBH393401 TKW393400:TLD393401 TUS393400:TUZ393401 UEO393400:UEV393401 UOK393400:UOR393401 UYG393400:UYN393401 VIC393400:VIJ393401 VRY393400:VSF393401 WBU393400:WCB393401 WLQ393400:WLX393401 WVM393400:WVT393401 E458936:L458937 JA458936:JH458937 SW458936:TD458937 ACS458936:ACZ458937 AMO458936:AMV458937 AWK458936:AWR458937 BGG458936:BGN458937 BQC458936:BQJ458937 BZY458936:CAF458937 CJU458936:CKB458937 CTQ458936:CTX458937 DDM458936:DDT458937 DNI458936:DNP458937 DXE458936:DXL458937 EHA458936:EHH458937 EQW458936:ERD458937 FAS458936:FAZ458937 FKO458936:FKV458937 FUK458936:FUR458937 GEG458936:GEN458937 GOC458936:GOJ458937 GXY458936:GYF458937 HHU458936:HIB458937 HRQ458936:HRX458937 IBM458936:IBT458937 ILI458936:ILP458937 IVE458936:IVL458937 JFA458936:JFH458937 JOW458936:JPD458937 JYS458936:JYZ458937 KIO458936:KIV458937 KSK458936:KSR458937 LCG458936:LCN458937 LMC458936:LMJ458937 LVY458936:LWF458937 MFU458936:MGB458937 MPQ458936:MPX458937 MZM458936:MZT458937 NJI458936:NJP458937 NTE458936:NTL458937 ODA458936:ODH458937 OMW458936:OND458937 OWS458936:OWZ458937 PGO458936:PGV458937 PQK458936:PQR458937 QAG458936:QAN458937 QKC458936:QKJ458937 QTY458936:QUF458937 RDU458936:REB458937 RNQ458936:RNX458937 RXM458936:RXT458937 SHI458936:SHP458937 SRE458936:SRL458937 TBA458936:TBH458937 TKW458936:TLD458937 TUS458936:TUZ458937 UEO458936:UEV458937 UOK458936:UOR458937 UYG458936:UYN458937 VIC458936:VIJ458937 VRY458936:VSF458937 WBU458936:WCB458937 WLQ458936:WLX458937 WVM458936:WVT458937 E524472:L524473 JA524472:JH524473 SW524472:TD524473 ACS524472:ACZ524473 AMO524472:AMV524473 AWK524472:AWR524473 BGG524472:BGN524473 BQC524472:BQJ524473 BZY524472:CAF524473 CJU524472:CKB524473 CTQ524472:CTX524473 DDM524472:DDT524473 DNI524472:DNP524473 DXE524472:DXL524473 EHA524472:EHH524473 EQW524472:ERD524473 FAS524472:FAZ524473 FKO524472:FKV524473 FUK524472:FUR524473 GEG524472:GEN524473 GOC524472:GOJ524473 GXY524472:GYF524473 HHU524472:HIB524473 HRQ524472:HRX524473 IBM524472:IBT524473 ILI524472:ILP524473 IVE524472:IVL524473 JFA524472:JFH524473 JOW524472:JPD524473 JYS524472:JYZ524473 KIO524472:KIV524473 KSK524472:KSR524473 LCG524472:LCN524473 LMC524472:LMJ524473 LVY524472:LWF524473 MFU524472:MGB524473 MPQ524472:MPX524473 MZM524472:MZT524473 NJI524472:NJP524473 NTE524472:NTL524473 ODA524472:ODH524473 OMW524472:OND524473 OWS524472:OWZ524473 PGO524472:PGV524473 PQK524472:PQR524473 QAG524472:QAN524473 QKC524472:QKJ524473 QTY524472:QUF524473 RDU524472:REB524473 RNQ524472:RNX524473 RXM524472:RXT524473 SHI524472:SHP524473 SRE524472:SRL524473 TBA524472:TBH524473 TKW524472:TLD524473 TUS524472:TUZ524473 UEO524472:UEV524473 UOK524472:UOR524473 UYG524472:UYN524473 VIC524472:VIJ524473 VRY524472:VSF524473 WBU524472:WCB524473 WLQ524472:WLX524473 WVM524472:WVT524473 E590008:L590009 JA590008:JH590009 SW590008:TD590009 ACS590008:ACZ590009 AMO590008:AMV590009 AWK590008:AWR590009 BGG590008:BGN590009 BQC590008:BQJ590009 BZY590008:CAF590009 CJU590008:CKB590009 CTQ590008:CTX590009 DDM590008:DDT590009 DNI590008:DNP590009 DXE590008:DXL590009 EHA590008:EHH590009 EQW590008:ERD590009 FAS590008:FAZ590009 FKO590008:FKV590009 FUK590008:FUR590009 GEG590008:GEN590009 GOC590008:GOJ590009 GXY590008:GYF590009 HHU590008:HIB590009 HRQ590008:HRX590009 IBM590008:IBT590009 ILI590008:ILP590009 IVE590008:IVL590009 JFA590008:JFH590009 JOW590008:JPD590009 JYS590008:JYZ590009 KIO590008:KIV590009 KSK590008:KSR590009 LCG590008:LCN590009 LMC590008:LMJ590009 LVY590008:LWF590009 MFU590008:MGB590009 MPQ590008:MPX590009 MZM590008:MZT590009 NJI590008:NJP590009 NTE590008:NTL590009 ODA590008:ODH590009 OMW590008:OND590009 OWS590008:OWZ590009 PGO590008:PGV590009 PQK590008:PQR590009 QAG590008:QAN590009 QKC590008:QKJ590009 QTY590008:QUF590009 RDU590008:REB590009 RNQ590008:RNX590009 RXM590008:RXT590009 SHI590008:SHP590009 SRE590008:SRL590009 TBA590008:TBH590009 TKW590008:TLD590009 TUS590008:TUZ590009 UEO590008:UEV590009 UOK590008:UOR590009 UYG590008:UYN590009 VIC590008:VIJ590009 VRY590008:VSF590009 WBU590008:WCB590009 WLQ590008:WLX590009 WVM590008:WVT590009 E655544:L655545 JA655544:JH655545 SW655544:TD655545 ACS655544:ACZ655545 AMO655544:AMV655545 AWK655544:AWR655545 BGG655544:BGN655545 BQC655544:BQJ655545 BZY655544:CAF655545 CJU655544:CKB655545 CTQ655544:CTX655545 DDM655544:DDT655545 DNI655544:DNP655545 DXE655544:DXL655545 EHA655544:EHH655545 EQW655544:ERD655545 FAS655544:FAZ655545 FKO655544:FKV655545 FUK655544:FUR655545 GEG655544:GEN655545 GOC655544:GOJ655545 GXY655544:GYF655545 HHU655544:HIB655545 HRQ655544:HRX655545 IBM655544:IBT655545 ILI655544:ILP655545 IVE655544:IVL655545 JFA655544:JFH655545 JOW655544:JPD655545 JYS655544:JYZ655545 KIO655544:KIV655545 KSK655544:KSR655545 LCG655544:LCN655545 LMC655544:LMJ655545 LVY655544:LWF655545 MFU655544:MGB655545 MPQ655544:MPX655545 MZM655544:MZT655545 NJI655544:NJP655545 NTE655544:NTL655545 ODA655544:ODH655545 OMW655544:OND655545 OWS655544:OWZ655545 PGO655544:PGV655545 PQK655544:PQR655545 QAG655544:QAN655545 QKC655544:QKJ655545 QTY655544:QUF655545 RDU655544:REB655545 RNQ655544:RNX655545 RXM655544:RXT655545 SHI655544:SHP655545 SRE655544:SRL655545 TBA655544:TBH655545 TKW655544:TLD655545 TUS655544:TUZ655545 UEO655544:UEV655545 UOK655544:UOR655545 UYG655544:UYN655545 VIC655544:VIJ655545 VRY655544:VSF655545 WBU655544:WCB655545 WLQ655544:WLX655545 WVM655544:WVT655545 E721080:L721081 JA721080:JH721081 SW721080:TD721081 ACS721080:ACZ721081 AMO721080:AMV721081 AWK721080:AWR721081 BGG721080:BGN721081 BQC721080:BQJ721081 BZY721080:CAF721081 CJU721080:CKB721081 CTQ721080:CTX721081 DDM721080:DDT721081 DNI721080:DNP721081 DXE721080:DXL721081 EHA721080:EHH721081 EQW721080:ERD721081 FAS721080:FAZ721081 FKO721080:FKV721081 FUK721080:FUR721081 GEG721080:GEN721081 GOC721080:GOJ721081 GXY721080:GYF721081 HHU721080:HIB721081 HRQ721080:HRX721081 IBM721080:IBT721081 ILI721080:ILP721081 IVE721080:IVL721081 JFA721080:JFH721081 JOW721080:JPD721081 JYS721080:JYZ721081 KIO721080:KIV721081 KSK721080:KSR721081 LCG721080:LCN721081 LMC721080:LMJ721081 LVY721080:LWF721081 MFU721080:MGB721081 MPQ721080:MPX721081 MZM721080:MZT721081 NJI721080:NJP721081 NTE721080:NTL721081 ODA721080:ODH721081 OMW721080:OND721081 OWS721080:OWZ721081 PGO721080:PGV721081 PQK721080:PQR721081 QAG721080:QAN721081 QKC721080:QKJ721081 QTY721080:QUF721081 RDU721080:REB721081 RNQ721080:RNX721081 RXM721080:RXT721081 SHI721080:SHP721081 SRE721080:SRL721081 TBA721080:TBH721081 TKW721080:TLD721081 TUS721080:TUZ721081 UEO721080:UEV721081 UOK721080:UOR721081 UYG721080:UYN721081 VIC721080:VIJ721081 VRY721080:VSF721081 WBU721080:WCB721081 WLQ721080:WLX721081 WVM721080:WVT721081 E786616:L786617 JA786616:JH786617 SW786616:TD786617 ACS786616:ACZ786617 AMO786616:AMV786617 AWK786616:AWR786617 BGG786616:BGN786617 BQC786616:BQJ786617 BZY786616:CAF786617 CJU786616:CKB786617 CTQ786616:CTX786617 DDM786616:DDT786617 DNI786616:DNP786617 DXE786616:DXL786617 EHA786616:EHH786617 EQW786616:ERD786617 FAS786616:FAZ786617 FKO786616:FKV786617 FUK786616:FUR786617 GEG786616:GEN786617 GOC786616:GOJ786617 GXY786616:GYF786617 HHU786616:HIB786617 HRQ786616:HRX786617 IBM786616:IBT786617 ILI786616:ILP786617 IVE786616:IVL786617 JFA786616:JFH786617 JOW786616:JPD786617 JYS786616:JYZ786617 KIO786616:KIV786617 KSK786616:KSR786617 LCG786616:LCN786617 LMC786616:LMJ786617 LVY786616:LWF786617 MFU786616:MGB786617 MPQ786616:MPX786617 MZM786616:MZT786617 NJI786616:NJP786617 NTE786616:NTL786617 ODA786616:ODH786617 OMW786616:OND786617 OWS786616:OWZ786617 PGO786616:PGV786617 PQK786616:PQR786617 QAG786616:QAN786617 QKC786616:QKJ786617 QTY786616:QUF786617 RDU786616:REB786617 RNQ786616:RNX786617 RXM786616:RXT786617 SHI786616:SHP786617 SRE786616:SRL786617 TBA786616:TBH786617 TKW786616:TLD786617 TUS786616:TUZ786617 UEO786616:UEV786617 UOK786616:UOR786617 UYG786616:UYN786617 VIC786616:VIJ786617 VRY786616:VSF786617 WBU786616:WCB786617 WLQ786616:WLX786617 WVM786616:WVT786617 E852152:L852153 JA852152:JH852153 SW852152:TD852153 ACS852152:ACZ852153 AMO852152:AMV852153 AWK852152:AWR852153 BGG852152:BGN852153 BQC852152:BQJ852153 BZY852152:CAF852153 CJU852152:CKB852153 CTQ852152:CTX852153 DDM852152:DDT852153 DNI852152:DNP852153 DXE852152:DXL852153 EHA852152:EHH852153 EQW852152:ERD852153 FAS852152:FAZ852153 FKO852152:FKV852153 FUK852152:FUR852153 GEG852152:GEN852153 GOC852152:GOJ852153 GXY852152:GYF852153 HHU852152:HIB852153 HRQ852152:HRX852153 IBM852152:IBT852153 ILI852152:ILP852153 IVE852152:IVL852153 JFA852152:JFH852153 JOW852152:JPD852153 JYS852152:JYZ852153 KIO852152:KIV852153 KSK852152:KSR852153 LCG852152:LCN852153 LMC852152:LMJ852153 LVY852152:LWF852153 MFU852152:MGB852153 MPQ852152:MPX852153 MZM852152:MZT852153 NJI852152:NJP852153 NTE852152:NTL852153 ODA852152:ODH852153 OMW852152:OND852153 OWS852152:OWZ852153 PGO852152:PGV852153 PQK852152:PQR852153 QAG852152:QAN852153 QKC852152:QKJ852153 QTY852152:QUF852153 RDU852152:REB852153 RNQ852152:RNX852153 RXM852152:RXT852153 SHI852152:SHP852153 SRE852152:SRL852153 TBA852152:TBH852153 TKW852152:TLD852153 TUS852152:TUZ852153 UEO852152:UEV852153 UOK852152:UOR852153 UYG852152:UYN852153 VIC852152:VIJ852153 VRY852152:VSF852153 WBU852152:WCB852153 WLQ852152:WLX852153 WVM852152:WVT852153 E917688:L917689 JA917688:JH917689 SW917688:TD917689 ACS917688:ACZ917689 AMO917688:AMV917689 AWK917688:AWR917689 BGG917688:BGN917689 BQC917688:BQJ917689 BZY917688:CAF917689 CJU917688:CKB917689 CTQ917688:CTX917689 DDM917688:DDT917689 DNI917688:DNP917689 DXE917688:DXL917689 EHA917688:EHH917689 EQW917688:ERD917689 FAS917688:FAZ917689 FKO917688:FKV917689 FUK917688:FUR917689 GEG917688:GEN917689 GOC917688:GOJ917689 GXY917688:GYF917689 HHU917688:HIB917689 HRQ917688:HRX917689 IBM917688:IBT917689 ILI917688:ILP917689 IVE917688:IVL917689 JFA917688:JFH917689 JOW917688:JPD917689 JYS917688:JYZ917689 KIO917688:KIV917689 KSK917688:KSR917689 LCG917688:LCN917689 LMC917688:LMJ917689 LVY917688:LWF917689 MFU917688:MGB917689 MPQ917688:MPX917689 MZM917688:MZT917689 NJI917688:NJP917689 NTE917688:NTL917689 ODA917688:ODH917689 OMW917688:OND917689 OWS917688:OWZ917689 PGO917688:PGV917689 PQK917688:PQR917689 QAG917688:QAN917689 QKC917688:QKJ917689 QTY917688:QUF917689 RDU917688:REB917689 RNQ917688:RNX917689 RXM917688:RXT917689 SHI917688:SHP917689 SRE917688:SRL917689 TBA917688:TBH917689 TKW917688:TLD917689 TUS917688:TUZ917689 UEO917688:UEV917689 UOK917688:UOR917689 UYG917688:UYN917689 VIC917688:VIJ917689 VRY917688:VSF917689 WBU917688:WCB917689 WLQ917688:WLX917689 WVM917688:WVT917689 E983224:L983225 JA983224:JH983225 SW983224:TD983225 ACS983224:ACZ983225 AMO983224:AMV983225 AWK983224:AWR983225 BGG983224:BGN983225 BQC983224:BQJ983225 BZY983224:CAF983225 CJU983224:CKB983225 CTQ983224:CTX983225 DDM983224:DDT983225 DNI983224:DNP983225 DXE983224:DXL983225 EHA983224:EHH983225 EQW983224:ERD983225 FAS983224:FAZ983225 FKO983224:FKV983225 FUK983224:FUR983225 GEG983224:GEN983225 GOC983224:GOJ983225 GXY983224:GYF983225 HHU983224:HIB983225 HRQ983224:HRX983225 IBM983224:IBT983225 ILI983224:ILP983225 IVE983224:IVL983225 JFA983224:JFH983225 JOW983224:JPD983225 JYS983224:JYZ983225 KIO983224:KIV983225 KSK983224:KSR983225 LCG983224:LCN983225 LMC983224:LMJ983225 LVY983224:LWF983225 MFU983224:MGB983225 MPQ983224:MPX983225 MZM983224:MZT983225 NJI983224:NJP983225 NTE983224:NTL983225 ODA983224:ODH983225 OMW983224:OND983225 OWS983224:OWZ983225 PGO983224:PGV983225 PQK983224:PQR983225 QAG983224:QAN983225 QKC983224:QKJ983225 QTY983224:QUF983225 RDU983224:REB983225 RNQ983224:RNX983225 RXM983224:RXT983225 SHI983224:SHP983225 SRE983224:SRL983225 TBA983224:TBH983225 TKW983224:TLD983225 TUS983224:TUZ983225 UEO983224:UEV983225 UOK983224:UOR983225 UYG983224:UYN983225 VIC983224:VIJ983225 VRY983224:VSF983225 WBU983224:WCB983225 WLQ983224:WLX983225 WVM983224:WVT983225" xr:uid="{00000000-0002-0000-0A00-00002D000000}">
      <formula1>X184:X186</formula1>
    </dataValidation>
    <dataValidation type="list" allowBlank="1" showInputMessage="1" showErrorMessage="1" sqref="D230:F230 IZ230:JB230 SV230:SX230 ACR230:ACT230 AMN230:AMP230 AWJ230:AWL230 BGF230:BGH230 BQB230:BQD230 BZX230:BZZ230 CJT230:CJV230 CTP230:CTR230 DDL230:DDN230 DNH230:DNJ230 DXD230:DXF230 EGZ230:EHB230 EQV230:EQX230 FAR230:FAT230 FKN230:FKP230 FUJ230:FUL230 GEF230:GEH230 GOB230:GOD230 GXX230:GXZ230 HHT230:HHV230 HRP230:HRR230 IBL230:IBN230 ILH230:ILJ230 IVD230:IVF230 JEZ230:JFB230 JOV230:JOX230 JYR230:JYT230 KIN230:KIP230 KSJ230:KSL230 LCF230:LCH230 LMB230:LMD230 LVX230:LVZ230 MFT230:MFV230 MPP230:MPR230 MZL230:MZN230 NJH230:NJJ230 NTD230:NTF230 OCZ230:ODB230 OMV230:OMX230 OWR230:OWT230 PGN230:PGP230 PQJ230:PQL230 QAF230:QAH230 QKB230:QKD230 QTX230:QTZ230 RDT230:RDV230 RNP230:RNR230 RXL230:RXN230 SHH230:SHJ230 SRD230:SRF230 TAZ230:TBB230 TKV230:TKX230 TUR230:TUT230 UEN230:UEP230 UOJ230:UOL230 UYF230:UYH230 VIB230:VID230 VRX230:VRZ230 WBT230:WBV230 WLP230:WLR230 WVL230:WVN230 D65766:F65766 IZ65766:JB65766 SV65766:SX65766 ACR65766:ACT65766 AMN65766:AMP65766 AWJ65766:AWL65766 BGF65766:BGH65766 BQB65766:BQD65766 BZX65766:BZZ65766 CJT65766:CJV65766 CTP65766:CTR65766 DDL65766:DDN65766 DNH65766:DNJ65766 DXD65766:DXF65766 EGZ65766:EHB65766 EQV65766:EQX65766 FAR65766:FAT65766 FKN65766:FKP65766 FUJ65766:FUL65766 GEF65766:GEH65766 GOB65766:GOD65766 GXX65766:GXZ65766 HHT65766:HHV65766 HRP65766:HRR65766 IBL65766:IBN65766 ILH65766:ILJ65766 IVD65766:IVF65766 JEZ65766:JFB65766 JOV65766:JOX65766 JYR65766:JYT65766 KIN65766:KIP65766 KSJ65766:KSL65766 LCF65766:LCH65766 LMB65766:LMD65766 LVX65766:LVZ65766 MFT65766:MFV65766 MPP65766:MPR65766 MZL65766:MZN65766 NJH65766:NJJ65766 NTD65766:NTF65766 OCZ65766:ODB65766 OMV65766:OMX65766 OWR65766:OWT65766 PGN65766:PGP65766 PQJ65766:PQL65766 QAF65766:QAH65766 QKB65766:QKD65766 QTX65766:QTZ65766 RDT65766:RDV65766 RNP65766:RNR65766 RXL65766:RXN65766 SHH65766:SHJ65766 SRD65766:SRF65766 TAZ65766:TBB65766 TKV65766:TKX65766 TUR65766:TUT65766 UEN65766:UEP65766 UOJ65766:UOL65766 UYF65766:UYH65766 VIB65766:VID65766 VRX65766:VRZ65766 WBT65766:WBV65766 WLP65766:WLR65766 WVL65766:WVN65766 D131302:F131302 IZ131302:JB131302 SV131302:SX131302 ACR131302:ACT131302 AMN131302:AMP131302 AWJ131302:AWL131302 BGF131302:BGH131302 BQB131302:BQD131302 BZX131302:BZZ131302 CJT131302:CJV131302 CTP131302:CTR131302 DDL131302:DDN131302 DNH131302:DNJ131302 DXD131302:DXF131302 EGZ131302:EHB131302 EQV131302:EQX131302 FAR131302:FAT131302 FKN131302:FKP131302 FUJ131302:FUL131302 GEF131302:GEH131302 GOB131302:GOD131302 GXX131302:GXZ131302 HHT131302:HHV131302 HRP131302:HRR131302 IBL131302:IBN131302 ILH131302:ILJ131302 IVD131302:IVF131302 JEZ131302:JFB131302 JOV131302:JOX131302 JYR131302:JYT131302 KIN131302:KIP131302 KSJ131302:KSL131302 LCF131302:LCH131302 LMB131302:LMD131302 LVX131302:LVZ131302 MFT131302:MFV131302 MPP131302:MPR131302 MZL131302:MZN131302 NJH131302:NJJ131302 NTD131302:NTF131302 OCZ131302:ODB131302 OMV131302:OMX131302 OWR131302:OWT131302 PGN131302:PGP131302 PQJ131302:PQL131302 QAF131302:QAH131302 QKB131302:QKD131302 QTX131302:QTZ131302 RDT131302:RDV131302 RNP131302:RNR131302 RXL131302:RXN131302 SHH131302:SHJ131302 SRD131302:SRF131302 TAZ131302:TBB131302 TKV131302:TKX131302 TUR131302:TUT131302 UEN131302:UEP131302 UOJ131302:UOL131302 UYF131302:UYH131302 VIB131302:VID131302 VRX131302:VRZ131302 WBT131302:WBV131302 WLP131302:WLR131302 WVL131302:WVN131302 D196838:F196838 IZ196838:JB196838 SV196838:SX196838 ACR196838:ACT196838 AMN196838:AMP196838 AWJ196838:AWL196838 BGF196838:BGH196838 BQB196838:BQD196838 BZX196838:BZZ196838 CJT196838:CJV196838 CTP196838:CTR196838 DDL196838:DDN196838 DNH196838:DNJ196838 DXD196838:DXF196838 EGZ196838:EHB196838 EQV196838:EQX196838 FAR196838:FAT196838 FKN196838:FKP196838 FUJ196838:FUL196838 GEF196838:GEH196838 GOB196838:GOD196838 GXX196838:GXZ196838 HHT196838:HHV196838 HRP196838:HRR196838 IBL196838:IBN196838 ILH196838:ILJ196838 IVD196838:IVF196838 JEZ196838:JFB196838 JOV196838:JOX196838 JYR196838:JYT196838 KIN196838:KIP196838 KSJ196838:KSL196838 LCF196838:LCH196838 LMB196838:LMD196838 LVX196838:LVZ196838 MFT196838:MFV196838 MPP196838:MPR196838 MZL196838:MZN196838 NJH196838:NJJ196838 NTD196838:NTF196838 OCZ196838:ODB196838 OMV196838:OMX196838 OWR196838:OWT196838 PGN196838:PGP196838 PQJ196838:PQL196838 QAF196838:QAH196838 QKB196838:QKD196838 QTX196838:QTZ196838 RDT196838:RDV196838 RNP196838:RNR196838 RXL196838:RXN196838 SHH196838:SHJ196838 SRD196838:SRF196838 TAZ196838:TBB196838 TKV196838:TKX196838 TUR196838:TUT196838 UEN196838:UEP196838 UOJ196838:UOL196838 UYF196838:UYH196838 VIB196838:VID196838 VRX196838:VRZ196838 WBT196838:WBV196838 WLP196838:WLR196838 WVL196838:WVN196838 D262374:F262374 IZ262374:JB262374 SV262374:SX262374 ACR262374:ACT262374 AMN262374:AMP262374 AWJ262374:AWL262374 BGF262374:BGH262374 BQB262374:BQD262374 BZX262374:BZZ262374 CJT262374:CJV262374 CTP262374:CTR262374 DDL262374:DDN262374 DNH262374:DNJ262374 DXD262374:DXF262374 EGZ262374:EHB262374 EQV262374:EQX262374 FAR262374:FAT262374 FKN262374:FKP262374 FUJ262374:FUL262374 GEF262374:GEH262374 GOB262374:GOD262374 GXX262374:GXZ262374 HHT262374:HHV262374 HRP262374:HRR262374 IBL262374:IBN262374 ILH262374:ILJ262374 IVD262374:IVF262374 JEZ262374:JFB262374 JOV262374:JOX262374 JYR262374:JYT262374 KIN262374:KIP262374 KSJ262374:KSL262374 LCF262374:LCH262374 LMB262374:LMD262374 LVX262374:LVZ262374 MFT262374:MFV262374 MPP262374:MPR262374 MZL262374:MZN262374 NJH262374:NJJ262374 NTD262374:NTF262374 OCZ262374:ODB262374 OMV262374:OMX262374 OWR262374:OWT262374 PGN262374:PGP262374 PQJ262374:PQL262374 QAF262374:QAH262374 QKB262374:QKD262374 QTX262374:QTZ262374 RDT262374:RDV262374 RNP262374:RNR262374 RXL262374:RXN262374 SHH262374:SHJ262374 SRD262374:SRF262374 TAZ262374:TBB262374 TKV262374:TKX262374 TUR262374:TUT262374 UEN262374:UEP262374 UOJ262374:UOL262374 UYF262374:UYH262374 VIB262374:VID262374 VRX262374:VRZ262374 WBT262374:WBV262374 WLP262374:WLR262374 WVL262374:WVN262374 D327910:F327910 IZ327910:JB327910 SV327910:SX327910 ACR327910:ACT327910 AMN327910:AMP327910 AWJ327910:AWL327910 BGF327910:BGH327910 BQB327910:BQD327910 BZX327910:BZZ327910 CJT327910:CJV327910 CTP327910:CTR327910 DDL327910:DDN327910 DNH327910:DNJ327910 DXD327910:DXF327910 EGZ327910:EHB327910 EQV327910:EQX327910 FAR327910:FAT327910 FKN327910:FKP327910 FUJ327910:FUL327910 GEF327910:GEH327910 GOB327910:GOD327910 GXX327910:GXZ327910 HHT327910:HHV327910 HRP327910:HRR327910 IBL327910:IBN327910 ILH327910:ILJ327910 IVD327910:IVF327910 JEZ327910:JFB327910 JOV327910:JOX327910 JYR327910:JYT327910 KIN327910:KIP327910 KSJ327910:KSL327910 LCF327910:LCH327910 LMB327910:LMD327910 LVX327910:LVZ327910 MFT327910:MFV327910 MPP327910:MPR327910 MZL327910:MZN327910 NJH327910:NJJ327910 NTD327910:NTF327910 OCZ327910:ODB327910 OMV327910:OMX327910 OWR327910:OWT327910 PGN327910:PGP327910 PQJ327910:PQL327910 QAF327910:QAH327910 QKB327910:QKD327910 QTX327910:QTZ327910 RDT327910:RDV327910 RNP327910:RNR327910 RXL327910:RXN327910 SHH327910:SHJ327910 SRD327910:SRF327910 TAZ327910:TBB327910 TKV327910:TKX327910 TUR327910:TUT327910 UEN327910:UEP327910 UOJ327910:UOL327910 UYF327910:UYH327910 VIB327910:VID327910 VRX327910:VRZ327910 WBT327910:WBV327910 WLP327910:WLR327910 WVL327910:WVN327910 D393446:F393446 IZ393446:JB393446 SV393446:SX393446 ACR393446:ACT393446 AMN393446:AMP393446 AWJ393446:AWL393446 BGF393446:BGH393446 BQB393446:BQD393446 BZX393446:BZZ393446 CJT393446:CJV393446 CTP393446:CTR393446 DDL393446:DDN393446 DNH393446:DNJ393446 DXD393446:DXF393446 EGZ393446:EHB393446 EQV393446:EQX393446 FAR393446:FAT393446 FKN393446:FKP393446 FUJ393446:FUL393446 GEF393446:GEH393446 GOB393446:GOD393446 GXX393446:GXZ393446 HHT393446:HHV393446 HRP393446:HRR393446 IBL393446:IBN393446 ILH393446:ILJ393446 IVD393446:IVF393446 JEZ393446:JFB393446 JOV393446:JOX393446 JYR393446:JYT393446 KIN393446:KIP393446 KSJ393446:KSL393446 LCF393446:LCH393446 LMB393446:LMD393446 LVX393446:LVZ393446 MFT393446:MFV393446 MPP393446:MPR393446 MZL393446:MZN393446 NJH393446:NJJ393446 NTD393446:NTF393446 OCZ393446:ODB393446 OMV393446:OMX393446 OWR393446:OWT393446 PGN393446:PGP393446 PQJ393446:PQL393446 QAF393446:QAH393446 QKB393446:QKD393446 QTX393446:QTZ393446 RDT393446:RDV393446 RNP393446:RNR393446 RXL393446:RXN393446 SHH393446:SHJ393446 SRD393446:SRF393446 TAZ393446:TBB393446 TKV393446:TKX393446 TUR393446:TUT393446 UEN393446:UEP393446 UOJ393446:UOL393446 UYF393446:UYH393446 VIB393446:VID393446 VRX393446:VRZ393446 WBT393446:WBV393446 WLP393446:WLR393446 WVL393446:WVN393446 D458982:F458982 IZ458982:JB458982 SV458982:SX458982 ACR458982:ACT458982 AMN458982:AMP458982 AWJ458982:AWL458982 BGF458982:BGH458982 BQB458982:BQD458982 BZX458982:BZZ458982 CJT458982:CJV458982 CTP458982:CTR458982 DDL458982:DDN458982 DNH458982:DNJ458982 DXD458982:DXF458982 EGZ458982:EHB458982 EQV458982:EQX458982 FAR458982:FAT458982 FKN458982:FKP458982 FUJ458982:FUL458982 GEF458982:GEH458982 GOB458982:GOD458982 GXX458982:GXZ458982 HHT458982:HHV458982 HRP458982:HRR458982 IBL458982:IBN458982 ILH458982:ILJ458982 IVD458982:IVF458982 JEZ458982:JFB458982 JOV458982:JOX458982 JYR458982:JYT458982 KIN458982:KIP458982 KSJ458982:KSL458982 LCF458982:LCH458982 LMB458982:LMD458982 LVX458982:LVZ458982 MFT458982:MFV458982 MPP458982:MPR458982 MZL458982:MZN458982 NJH458982:NJJ458982 NTD458982:NTF458982 OCZ458982:ODB458982 OMV458982:OMX458982 OWR458982:OWT458982 PGN458982:PGP458982 PQJ458982:PQL458982 QAF458982:QAH458982 QKB458982:QKD458982 QTX458982:QTZ458982 RDT458982:RDV458982 RNP458982:RNR458982 RXL458982:RXN458982 SHH458982:SHJ458982 SRD458982:SRF458982 TAZ458982:TBB458982 TKV458982:TKX458982 TUR458982:TUT458982 UEN458982:UEP458982 UOJ458982:UOL458982 UYF458982:UYH458982 VIB458982:VID458982 VRX458982:VRZ458982 WBT458982:WBV458982 WLP458982:WLR458982 WVL458982:WVN458982 D524518:F524518 IZ524518:JB524518 SV524518:SX524518 ACR524518:ACT524518 AMN524518:AMP524518 AWJ524518:AWL524518 BGF524518:BGH524518 BQB524518:BQD524518 BZX524518:BZZ524518 CJT524518:CJV524518 CTP524518:CTR524518 DDL524518:DDN524518 DNH524518:DNJ524518 DXD524518:DXF524518 EGZ524518:EHB524518 EQV524518:EQX524518 FAR524518:FAT524518 FKN524518:FKP524518 FUJ524518:FUL524518 GEF524518:GEH524518 GOB524518:GOD524518 GXX524518:GXZ524518 HHT524518:HHV524518 HRP524518:HRR524518 IBL524518:IBN524518 ILH524518:ILJ524518 IVD524518:IVF524518 JEZ524518:JFB524518 JOV524518:JOX524518 JYR524518:JYT524518 KIN524518:KIP524518 KSJ524518:KSL524518 LCF524518:LCH524518 LMB524518:LMD524518 LVX524518:LVZ524518 MFT524518:MFV524518 MPP524518:MPR524518 MZL524518:MZN524518 NJH524518:NJJ524518 NTD524518:NTF524518 OCZ524518:ODB524518 OMV524518:OMX524518 OWR524518:OWT524518 PGN524518:PGP524518 PQJ524518:PQL524518 QAF524518:QAH524518 QKB524518:QKD524518 QTX524518:QTZ524518 RDT524518:RDV524518 RNP524518:RNR524518 RXL524518:RXN524518 SHH524518:SHJ524518 SRD524518:SRF524518 TAZ524518:TBB524518 TKV524518:TKX524518 TUR524518:TUT524518 UEN524518:UEP524518 UOJ524518:UOL524518 UYF524518:UYH524518 VIB524518:VID524518 VRX524518:VRZ524518 WBT524518:WBV524518 WLP524518:WLR524518 WVL524518:WVN524518 D590054:F590054 IZ590054:JB590054 SV590054:SX590054 ACR590054:ACT590054 AMN590054:AMP590054 AWJ590054:AWL590054 BGF590054:BGH590054 BQB590054:BQD590054 BZX590054:BZZ590054 CJT590054:CJV590054 CTP590054:CTR590054 DDL590054:DDN590054 DNH590054:DNJ590054 DXD590054:DXF590054 EGZ590054:EHB590054 EQV590054:EQX590054 FAR590054:FAT590054 FKN590054:FKP590054 FUJ590054:FUL590054 GEF590054:GEH590054 GOB590054:GOD590054 GXX590054:GXZ590054 HHT590054:HHV590054 HRP590054:HRR590054 IBL590054:IBN590054 ILH590054:ILJ590054 IVD590054:IVF590054 JEZ590054:JFB590054 JOV590054:JOX590054 JYR590054:JYT590054 KIN590054:KIP590054 KSJ590054:KSL590054 LCF590054:LCH590054 LMB590054:LMD590054 LVX590054:LVZ590054 MFT590054:MFV590054 MPP590054:MPR590054 MZL590054:MZN590054 NJH590054:NJJ590054 NTD590054:NTF590054 OCZ590054:ODB590054 OMV590054:OMX590054 OWR590054:OWT590054 PGN590054:PGP590054 PQJ590054:PQL590054 QAF590054:QAH590054 QKB590054:QKD590054 QTX590054:QTZ590054 RDT590054:RDV590054 RNP590054:RNR590054 RXL590054:RXN590054 SHH590054:SHJ590054 SRD590054:SRF590054 TAZ590054:TBB590054 TKV590054:TKX590054 TUR590054:TUT590054 UEN590054:UEP590054 UOJ590054:UOL590054 UYF590054:UYH590054 VIB590054:VID590054 VRX590054:VRZ590054 WBT590054:WBV590054 WLP590054:WLR590054 WVL590054:WVN590054 D655590:F655590 IZ655590:JB655590 SV655590:SX655590 ACR655590:ACT655590 AMN655590:AMP655590 AWJ655590:AWL655590 BGF655590:BGH655590 BQB655590:BQD655590 BZX655590:BZZ655590 CJT655590:CJV655590 CTP655590:CTR655590 DDL655590:DDN655590 DNH655590:DNJ655590 DXD655590:DXF655590 EGZ655590:EHB655590 EQV655590:EQX655590 FAR655590:FAT655590 FKN655590:FKP655590 FUJ655590:FUL655590 GEF655590:GEH655590 GOB655590:GOD655590 GXX655590:GXZ655590 HHT655590:HHV655590 HRP655590:HRR655590 IBL655590:IBN655590 ILH655590:ILJ655590 IVD655590:IVF655590 JEZ655590:JFB655590 JOV655590:JOX655590 JYR655590:JYT655590 KIN655590:KIP655590 KSJ655590:KSL655590 LCF655590:LCH655590 LMB655590:LMD655590 LVX655590:LVZ655590 MFT655590:MFV655590 MPP655590:MPR655590 MZL655590:MZN655590 NJH655590:NJJ655590 NTD655590:NTF655590 OCZ655590:ODB655590 OMV655590:OMX655590 OWR655590:OWT655590 PGN655590:PGP655590 PQJ655590:PQL655590 QAF655590:QAH655590 QKB655590:QKD655590 QTX655590:QTZ655590 RDT655590:RDV655590 RNP655590:RNR655590 RXL655590:RXN655590 SHH655590:SHJ655590 SRD655590:SRF655590 TAZ655590:TBB655590 TKV655590:TKX655590 TUR655590:TUT655590 UEN655590:UEP655590 UOJ655590:UOL655590 UYF655590:UYH655590 VIB655590:VID655590 VRX655590:VRZ655590 WBT655590:WBV655590 WLP655590:WLR655590 WVL655590:WVN655590 D721126:F721126 IZ721126:JB721126 SV721126:SX721126 ACR721126:ACT721126 AMN721126:AMP721126 AWJ721126:AWL721126 BGF721126:BGH721126 BQB721126:BQD721126 BZX721126:BZZ721126 CJT721126:CJV721126 CTP721126:CTR721126 DDL721126:DDN721126 DNH721126:DNJ721126 DXD721126:DXF721126 EGZ721126:EHB721126 EQV721126:EQX721126 FAR721126:FAT721126 FKN721126:FKP721126 FUJ721126:FUL721126 GEF721126:GEH721126 GOB721126:GOD721126 GXX721126:GXZ721126 HHT721126:HHV721126 HRP721126:HRR721126 IBL721126:IBN721126 ILH721126:ILJ721126 IVD721126:IVF721126 JEZ721126:JFB721126 JOV721126:JOX721126 JYR721126:JYT721126 KIN721126:KIP721126 KSJ721126:KSL721126 LCF721126:LCH721126 LMB721126:LMD721126 LVX721126:LVZ721126 MFT721126:MFV721126 MPP721126:MPR721126 MZL721126:MZN721126 NJH721126:NJJ721126 NTD721126:NTF721126 OCZ721126:ODB721126 OMV721126:OMX721126 OWR721126:OWT721126 PGN721126:PGP721126 PQJ721126:PQL721126 QAF721126:QAH721126 QKB721126:QKD721126 QTX721126:QTZ721126 RDT721126:RDV721126 RNP721126:RNR721126 RXL721126:RXN721126 SHH721126:SHJ721126 SRD721126:SRF721126 TAZ721126:TBB721126 TKV721126:TKX721126 TUR721126:TUT721126 UEN721126:UEP721126 UOJ721126:UOL721126 UYF721126:UYH721126 VIB721126:VID721126 VRX721126:VRZ721126 WBT721126:WBV721126 WLP721126:WLR721126 WVL721126:WVN721126 D786662:F786662 IZ786662:JB786662 SV786662:SX786662 ACR786662:ACT786662 AMN786662:AMP786662 AWJ786662:AWL786662 BGF786662:BGH786662 BQB786662:BQD786662 BZX786662:BZZ786662 CJT786662:CJV786662 CTP786662:CTR786662 DDL786662:DDN786662 DNH786662:DNJ786662 DXD786662:DXF786662 EGZ786662:EHB786662 EQV786662:EQX786662 FAR786662:FAT786662 FKN786662:FKP786662 FUJ786662:FUL786662 GEF786662:GEH786662 GOB786662:GOD786662 GXX786662:GXZ786662 HHT786662:HHV786662 HRP786662:HRR786662 IBL786662:IBN786662 ILH786662:ILJ786662 IVD786662:IVF786662 JEZ786662:JFB786662 JOV786662:JOX786662 JYR786662:JYT786662 KIN786662:KIP786662 KSJ786662:KSL786662 LCF786662:LCH786662 LMB786662:LMD786662 LVX786662:LVZ786662 MFT786662:MFV786662 MPP786662:MPR786662 MZL786662:MZN786662 NJH786662:NJJ786662 NTD786662:NTF786662 OCZ786662:ODB786662 OMV786662:OMX786662 OWR786662:OWT786662 PGN786662:PGP786662 PQJ786662:PQL786662 QAF786662:QAH786662 QKB786662:QKD786662 QTX786662:QTZ786662 RDT786662:RDV786662 RNP786662:RNR786662 RXL786662:RXN786662 SHH786662:SHJ786662 SRD786662:SRF786662 TAZ786662:TBB786662 TKV786662:TKX786662 TUR786662:TUT786662 UEN786662:UEP786662 UOJ786662:UOL786662 UYF786662:UYH786662 VIB786662:VID786662 VRX786662:VRZ786662 WBT786662:WBV786662 WLP786662:WLR786662 WVL786662:WVN786662 D852198:F852198 IZ852198:JB852198 SV852198:SX852198 ACR852198:ACT852198 AMN852198:AMP852198 AWJ852198:AWL852198 BGF852198:BGH852198 BQB852198:BQD852198 BZX852198:BZZ852198 CJT852198:CJV852198 CTP852198:CTR852198 DDL852198:DDN852198 DNH852198:DNJ852198 DXD852198:DXF852198 EGZ852198:EHB852198 EQV852198:EQX852198 FAR852198:FAT852198 FKN852198:FKP852198 FUJ852198:FUL852198 GEF852198:GEH852198 GOB852198:GOD852198 GXX852198:GXZ852198 HHT852198:HHV852198 HRP852198:HRR852198 IBL852198:IBN852198 ILH852198:ILJ852198 IVD852198:IVF852198 JEZ852198:JFB852198 JOV852198:JOX852198 JYR852198:JYT852198 KIN852198:KIP852198 KSJ852198:KSL852198 LCF852198:LCH852198 LMB852198:LMD852198 LVX852198:LVZ852198 MFT852198:MFV852198 MPP852198:MPR852198 MZL852198:MZN852198 NJH852198:NJJ852198 NTD852198:NTF852198 OCZ852198:ODB852198 OMV852198:OMX852198 OWR852198:OWT852198 PGN852198:PGP852198 PQJ852198:PQL852198 QAF852198:QAH852198 QKB852198:QKD852198 QTX852198:QTZ852198 RDT852198:RDV852198 RNP852198:RNR852198 RXL852198:RXN852198 SHH852198:SHJ852198 SRD852198:SRF852198 TAZ852198:TBB852198 TKV852198:TKX852198 TUR852198:TUT852198 UEN852198:UEP852198 UOJ852198:UOL852198 UYF852198:UYH852198 VIB852198:VID852198 VRX852198:VRZ852198 WBT852198:WBV852198 WLP852198:WLR852198 WVL852198:WVN852198 D917734:F917734 IZ917734:JB917734 SV917734:SX917734 ACR917734:ACT917734 AMN917734:AMP917734 AWJ917734:AWL917734 BGF917734:BGH917734 BQB917734:BQD917734 BZX917734:BZZ917734 CJT917734:CJV917734 CTP917734:CTR917734 DDL917734:DDN917734 DNH917734:DNJ917734 DXD917734:DXF917734 EGZ917734:EHB917734 EQV917734:EQX917734 FAR917734:FAT917734 FKN917734:FKP917734 FUJ917734:FUL917734 GEF917734:GEH917734 GOB917734:GOD917734 GXX917734:GXZ917734 HHT917734:HHV917734 HRP917734:HRR917734 IBL917734:IBN917734 ILH917734:ILJ917734 IVD917734:IVF917734 JEZ917734:JFB917734 JOV917734:JOX917734 JYR917734:JYT917734 KIN917734:KIP917734 KSJ917734:KSL917734 LCF917734:LCH917734 LMB917734:LMD917734 LVX917734:LVZ917734 MFT917734:MFV917734 MPP917734:MPR917734 MZL917734:MZN917734 NJH917734:NJJ917734 NTD917734:NTF917734 OCZ917734:ODB917734 OMV917734:OMX917734 OWR917734:OWT917734 PGN917734:PGP917734 PQJ917734:PQL917734 QAF917734:QAH917734 QKB917734:QKD917734 QTX917734:QTZ917734 RDT917734:RDV917734 RNP917734:RNR917734 RXL917734:RXN917734 SHH917734:SHJ917734 SRD917734:SRF917734 TAZ917734:TBB917734 TKV917734:TKX917734 TUR917734:TUT917734 UEN917734:UEP917734 UOJ917734:UOL917734 UYF917734:UYH917734 VIB917734:VID917734 VRX917734:VRZ917734 WBT917734:WBV917734 WLP917734:WLR917734 WVL917734:WVN917734 D983270:F983270 IZ983270:JB983270 SV983270:SX983270 ACR983270:ACT983270 AMN983270:AMP983270 AWJ983270:AWL983270 BGF983270:BGH983270 BQB983270:BQD983270 BZX983270:BZZ983270 CJT983270:CJV983270 CTP983270:CTR983270 DDL983270:DDN983270 DNH983270:DNJ983270 DXD983270:DXF983270 EGZ983270:EHB983270 EQV983270:EQX983270 FAR983270:FAT983270 FKN983270:FKP983270 FUJ983270:FUL983270 GEF983270:GEH983270 GOB983270:GOD983270 GXX983270:GXZ983270 HHT983270:HHV983270 HRP983270:HRR983270 IBL983270:IBN983270 ILH983270:ILJ983270 IVD983270:IVF983270 JEZ983270:JFB983270 JOV983270:JOX983270 JYR983270:JYT983270 KIN983270:KIP983270 KSJ983270:KSL983270 LCF983270:LCH983270 LMB983270:LMD983270 LVX983270:LVZ983270 MFT983270:MFV983270 MPP983270:MPR983270 MZL983270:MZN983270 NJH983270:NJJ983270 NTD983270:NTF983270 OCZ983270:ODB983270 OMV983270:OMX983270 OWR983270:OWT983270 PGN983270:PGP983270 PQJ983270:PQL983270 QAF983270:QAH983270 QKB983270:QKD983270 QTX983270:QTZ983270 RDT983270:RDV983270 RNP983270:RNR983270 RXL983270:RXN983270 SHH983270:SHJ983270 SRD983270:SRF983270 TAZ983270:TBB983270 TKV983270:TKX983270 TUR983270:TUT983270 UEN983270:UEP983270 UOJ983270:UOL983270 UYF983270:UYH983270 VIB983270:VID983270 VRX983270:VRZ983270 WBT983270:WBV983270 WLP983270:WLR983270 WVL983270:WVN983270" xr:uid="{00000000-0002-0000-0A00-00002E000000}">
      <formula1>X232:X234</formula1>
    </dataValidation>
  </dataValidations>
  <printOptions horizontalCentered="1"/>
  <pageMargins left="0.55118110236220474" right="0.55118110236220474" top="1.1811023622047245" bottom="0.59055118110236227" header="0.51181102362204722" footer="0.51181102362204722"/>
  <pageSetup paperSize="9" orientation="portrait" r:id="rId1"/>
  <headerFooter alignWithMargins="0"/>
  <drawing r:id="rId2"/>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A00-00002F000000}">
          <x14:formula1>
            <xm:f>$X$3:$X$21</xm:f>
          </x14:formula1>
          <xm:sqref>F1819:K1819 JB1819:JG1819 SX1819:TC1819 ACT1819:ACY1819 AMP1819:AMU1819 AWL1819:AWQ1819 BGH1819:BGM1819 BQD1819:BQI1819 BZZ1819:CAE1819 CJV1819:CKA1819 CTR1819:CTW1819 DDN1819:DDS1819 DNJ1819:DNO1819 DXF1819:DXK1819 EHB1819:EHG1819 EQX1819:ERC1819 FAT1819:FAY1819 FKP1819:FKU1819 FUL1819:FUQ1819 GEH1819:GEM1819 GOD1819:GOI1819 GXZ1819:GYE1819 HHV1819:HIA1819 HRR1819:HRW1819 IBN1819:IBS1819 ILJ1819:ILO1819 IVF1819:IVK1819 JFB1819:JFG1819 JOX1819:JPC1819 JYT1819:JYY1819 KIP1819:KIU1819 KSL1819:KSQ1819 LCH1819:LCM1819 LMD1819:LMI1819 LVZ1819:LWE1819 MFV1819:MGA1819 MPR1819:MPW1819 MZN1819:MZS1819 NJJ1819:NJO1819 NTF1819:NTK1819 ODB1819:ODG1819 OMX1819:ONC1819 OWT1819:OWY1819 PGP1819:PGU1819 PQL1819:PQQ1819 QAH1819:QAM1819 QKD1819:QKI1819 QTZ1819:QUE1819 RDV1819:REA1819 RNR1819:RNW1819 RXN1819:RXS1819 SHJ1819:SHO1819 SRF1819:SRK1819 TBB1819:TBG1819 TKX1819:TLC1819 TUT1819:TUY1819 UEP1819:UEU1819 UOL1819:UOQ1819 UYH1819:UYM1819 VID1819:VII1819 VRZ1819:VSE1819 WBV1819:WCA1819 WLR1819:WLW1819 WVN1819:WVS1819 F67355:K67355 JB67355:JG67355 SX67355:TC67355 ACT67355:ACY67355 AMP67355:AMU67355 AWL67355:AWQ67355 BGH67355:BGM67355 BQD67355:BQI67355 BZZ67355:CAE67355 CJV67355:CKA67355 CTR67355:CTW67355 DDN67355:DDS67355 DNJ67355:DNO67355 DXF67355:DXK67355 EHB67355:EHG67355 EQX67355:ERC67355 FAT67355:FAY67355 FKP67355:FKU67355 FUL67355:FUQ67355 GEH67355:GEM67355 GOD67355:GOI67355 GXZ67355:GYE67355 HHV67355:HIA67355 HRR67355:HRW67355 IBN67355:IBS67355 ILJ67355:ILO67355 IVF67355:IVK67355 JFB67355:JFG67355 JOX67355:JPC67355 JYT67355:JYY67355 KIP67355:KIU67355 KSL67355:KSQ67355 LCH67355:LCM67355 LMD67355:LMI67355 LVZ67355:LWE67355 MFV67355:MGA67355 MPR67355:MPW67355 MZN67355:MZS67355 NJJ67355:NJO67355 NTF67355:NTK67355 ODB67355:ODG67355 OMX67355:ONC67355 OWT67355:OWY67355 PGP67355:PGU67355 PQL67355:PQQ67355 QAH67355:QAM67355 QKD67355:QKI67355 QTZ67355:QUE67355 RDV67355:REA67355 RNR67355:RNW67355 RXN67355:RXS67355 SHJ67355:SHO67355 SRF67355:SRK67355 TBB67355:TBG67355 TKX67355:TLC67355 TUT67355:TUY67355 UEP67355:UEU67355 UOL67355:UOQ67355 UYH67355:UYM67355 VID67355:VII67355 VRZ67355:VSE67355 WBV67355:WCA67355 WLR67355:WLW67355 WVN67355:WVS67355 F132891:K132891 JB132891:JG132891 SX132891:TC132891 ACT132891:ACY132891 AMP132891:AMU132891 AWL132891:AWQ132891 BGH132891:BGM132891 BQD132891:BQI132891 BZZ132891:CAE132891 CJV132891:CKA132891 CTR132891:CTW132891 DDN132891:DDS132891 DNJ132891:DNO132891 DXF132891:DXK132891 EHB132891:EHG132891 EQX132891:ERC132891 FAT132891:FAY132891 FKP132891:FKU132891 FUL132891:FUQ132891 GEH132891:GEM132891 GOD132891:GOI132891 GXZ132891:GYE132891 HHV132891:HIA132891 HRR132891:HRW132891 IBN132891:IBS132891 ILJ132891:ILO132891 IVF132891:IVK132891 JFB132891:JFG132891 JOX132891:JPC132891 JYT132891:JYY132891 KIP132891:KIU132891 KSL132891:KSQ132891 LCH132891:LCM132891 LMD132891:LMI132891 LVZ132891:LWE132891 MFV132891:MGA132891 MPR132891:MPW132891 MZN132891:MZS132891 NJJ132891:NJO132891 NTF132891:NTK132891 ODB132891:ODG132891 OMX132891:ONC132891 OWT132891:OWY132891 PGP132891:PGU132891 PQL132891:PQQ132891 QAH132891:QAM132891 QKD132891:QKI132891 QTZ132891:QUE132891 RDV132891:REA132891 RNR132891:RNW132891 RXN132891:RXS132891 SHJ132891:SHO132891 SRF132891:SRK132891 TBB132891:TBG132891 TKX132891:TLC132891 TUT132891:TUY132891 UEP132891:UEU132891 UOL132891:UOQ132891 UYH132891:UYM132891 VID132891:VII132891 VRZ132891:VSE132891 WBV132891:WCA132891 WLR132891:WLW132891 WVN132891:WVS132891 F198427:K198427 JB198427:JG198427 SX198427:TC198427 ACT198427:ACY198427 AMP198427:AMU198427 AWL198427:AWQ198427 BGH198427:BGM198427 BQD198427:BQI198427 BZZ198427:CAE198427 CJV198427:CKA198427 CTR198427:CTW198427 DDN198427:DDS198427 DNJ198427:DNO198427 DXF198427:DXK198427 EHB198427:EHG198427 EQX198427:ERC198427 FAT198427:FAY198427 FKP198427:FKU198427 FUL198427:FUQ198427 GEH198427:GEM198427 GOD198427:GOI198427 GXZ198427:GYE198427 HHV198427:HIA198427 HRR198427:HRW198427 IBN198427:IBS198427 ILJ198427:ILO198427 IVF198427:IVK198427 JFB198427:JFG198427 JOX198427:JPC198427 JYT198427:JYY198427 KIP198427:KIU198427 KSL198427:KSQ198427 LCH198427:LCM198427 LMD198427:LMI198427 LVZ198427:LWE198427 MFV198427:MGA198427 MPR198427:MPW198427 MZN198427:MZS198427 NJJ198427:NJO198427 NTF198427:NTK198427 ODB198427:ODG198427 OMX198427:ONC198427 OWT198427:OWY198427 PGP198427:PGU198427 PQL198427:PQQ198427 QAH198427:QAM198427 QKD198427:QKI198427 QTZ198427:QUE198427 RDV198427:REA198427 RNR198427:RNW198427 RXN198427:RXS198427 SHJ198427:SHO198427 SRF198427:SRK198427 TBB198427:TBG198427 TKX198427:TLC198427 TUT198427:TUY198427 UEP198427:UEU198427 UOL198427:UOQ198427 UYH198427:UYM198427 VID198427:VII198427 VRZ198427:VSE198427 WBV198427:WCA198427 WLR198427:WLW198427 WVN198427:WVS198427 F263963:K263963 JB263963:JG263963 SX263963:TC263963 ACT263963:ACY263963 AMP263963:AMU263963 AWL263963:AWQ263963 BGH263963:BGM263963 BQD263963:BQI263963 BZZ263963:CAE263963 CJV263963:CKA263963 CTR263963:CTW263963 DDN263963:DDS263963 DNJ263963:DNO263963 DXF263963:DXK263963 EHB263963:EHG263963 EQX263963:ERC263963 FAT263963:FAY263963 FKP263963:FKU263963 FUL263963:FUQ263963 GEH263963:GEM263963 GOD263963:GOI263963 GXZ263963:GYE263963 HHV263963:HIA263963 HRR263963:HRW263963 IBN263963:IBS263963 ILJ263963:ILO263963 IVF263963:IVK263963 JFB263963:JFG263963 JOX263963:JPC263963 JYT263963:JYY263963 KIP263963:KIU263963 KSL263963:KSQ263963 LCH263963:LCM263963 LMD263963:LMI263963 LVZ263963:LWE263963 MFV263963:MGA263963 MPR263963:MPW263963 MZN263963:MZS263963 NJJ263963:NJO263963 NTF263963:NTK263963 ODB263963:ODG263963 OMX263963:ONC263963 OWT263963:OWY263963 PGP263963:PGU263963 PQL263963:PQQ263963 QAH263963:QAM263963 QKD263963:QKI263963 QTZ263963:QUE263963 RDV263963:REA263963 RNR263963:RNW263963 RXN263963:RXS263963 SHJ263963:SHO263963 SRF263963:SRK263963 TBB263963:TBG263963 TKX263963:TLC263963 TUT263963:TUY263963 UEP263963:UEU263963 UOL263963:UOQ263963 UYH263963:UYM263963 VID263963:VII263963 VRZ263963:VSE263963 WBV263963:WCA263963 WLR263963:WLW263963 WVN263963:WVS263963 F329499:K329499 JB329499:JG329499 SX329499:TC329499 ACT329499:ACY329499 AMP329499:AMU329499 AWL329499:AWQ329499 BGH329499:BGM329499 BQD329499:BQI329499 BZZ329499:CAE329499 CJV329499:CKA329499 CTR329499:CTW329499 DDN329499:DDS329499 DNJ329499:DNO329499 DXF329499:DXK329499 EHB329499:EHG329499 EQX329499:ERC329499 FAT329499:FAY329499 FKP329499:FKU329499 FUL329499:FUQ329499 GEH329499:GEM329499 GOD329499:GOI329499 GXZ329499:GYE329499 HHV329499:HIA329499 HRR329499:HRW329499 IBN329499:IBS329499 ILJ329499:ILO329499 IVF329499:IVK329499 JFB329499:JFG329499 JOX329499:JPC329499 JYT329499:JYY329499 KIP329499:KIU329499 KSL329499:KSQ329499 LCH329499:LCM329499 LMD329499:LMI329499 LVZ329499:LWE329499 MFV329499:MGA329499 MPR329499:MPW329499 MZN329499:MZS329499 NJJ329499:NJO329499 NTF329499:NTK329499 ODB329499:ODG329499 OMX329499:ONC329499 OWT329499:OWY329499 PGP329499:PGU329499 PQL329499:PQQ329499 QAH329499:QAM329499 QKD329499:QKI329499 QTZ329499:QUE329499 RDV329499:REA329499 RNR329499:RNW329499 RXN329499:RXS329499 SHJ329499:SHO329499 SRF329499:SRK329499 TBB329499:TBG329499 TKX329499:TLC329499 TUT329499:TUY329499 UEP329499:UEU329499 UOL329499:UOQ329499 UYH329499:UYM329499 VID329499:VII329499 VRZ329499:VSE329499 WBV329499:WCA329499 WLR329499:WLW329499 WVN329499:WVS329499 F395035:K395035 JB395035:JG395035 SX395035:TC395035 ACT395035:ACY395035 AMP395035:AMU395035 AWL395035:AWQ395035 BGH395035:BGM395035 BQD395035:BQI395035 BZZ395035:CAE395035 CJV395035:CKA395035 CTR395035:CTW395035 DDN395035:DDS395035 DNJ395035:DNO395035 DXF395035:DXK395035 EHB395035:EHG395035 EQX395035:ERC395035 FAT395035:FAY395035 FKP395035:FKU395035 FUL395035:FUQ395035 GEH395035:GEM395035 GOD395035:GOI395035 GXZ395035:GYE395035 HHV395035:HIA395035 HRR395035:HRW395035 IBN395035:IBS395035 ILJ395035:ILO395035 IVF395035:IVK395035 JFB395035:JFG395035 JOX395035:JPC395035 JYT395035:JYY395035 KIP395035:KIU395035 KSL395035:KSQ395035 LCH395035:LCM395035 LMD395035:LMI395035 LVZ395035:LWE395035 MFV395035:MGA395035 MPR395035:MPW395035 MZN395035:MZS395035 NJJ395035:NJO395035 NTF395035:NTK395035 ODB395035:ODG395035 OMX395035:ONC395035 OWT395035:OWY395035 PGP395035:PGU395035 PQL395035:PQQ395035 QAH395035:QAM395035 QKD395035:QKI395035 QTZ395035:QUE395035 RDV395035:REA395035 RNR395035:RNW395035 RXN395035:RXS395035 SHJ395035:SHO395035 SRF395035:SRK395035 TBB395035:TBG395035 TKX395035:TLC395035 TUT395035:TUY395035 UEP395035:UEU395035 UOL395035:UOQ395035 UYH395035:UYM395035 VID395035:VII395035 VRZ395035:VSE395035 WBV395035:WCA395035 WLR395035:WLW395035 WVN395035:WVS395035 F460571:K460571 JB460571:JG460571 SX460571:TC460571 ACT460571:ACY460571 AMP460571:AMU460571 AWL460571:AWQ460571 BGH460571:BGM460571 BQD460571:BQI460571 BZZ460571:CAE460571 CJV460571:CKA460571 CTR460571:CTW460571 DDN460571:DDS460571 DNJ460571:DNO460571 DXF460571:DXK460571 EHB460571:EHG460571 EQX460571:ERC460571 FAT460571:FAY460571 FKP460571:FKU460571 FUL460571:FUQ460571 GEH460571:GEM460571 GOD460571:GOI460571 GXZ460571:GYE460571 HHV460571:HIA460571 HRR460571:HRW460571 IBN460571:IBS460571 ILJ460571:ILO460571 IVF460571:IVK460571 JFB460571:JFG460571 JOX460571:JPC460571 JYT460571:JYY460571 KIP460571:KIU460571 KSL460571:KSQ460571 LCH460571:LCM460571 LMD460571:LMI460571 LVZ460571:LWE460571 MFV460571:MGA460571 MPR460571:MPW460571 MZN460571:MZS460571 NJJ460571:NJO460571 NTF460571:NTK460571 ODB460571:ODG460571 OMX460571:ONC460571 OWT460571:OWY460571 PGP460571:PGU460571 PQL460571:PQQ460571 QAH460571:QAM460571 QKD460571:QKI460571 QTZ460571:QUE460571 RDV460571:REA460571 RNR460571:RNW460571 RXN460571:RXS460571 SHJ460571:SHO460571 SRF460571:SRK460571 TBB460571:TBG460571 TKX460571:TLC460571 TUT460571:TUY460571 UEP460571:UEU460571 UOL460571:UOQ460571 UYH460571:UYM460571 VID460571:VII460571 VRZ460571:VSE460571 WBV460571:WCA460571 WLR460571:WLW460571 WVN460571:WVS460571 F526107:K526107 JB526107:JG526107 SX526107:TC526107 ACT526107:ACY526107 AMP526107:AMU526107 AWL526107:AWQ526107 BGH526107:BGM526107 BQD526107:BQI526107 BZZ526107:CAE526107 CJV526107:CKA526107 CTR526107:CTW526107 DDN526107:DDS526107 DNJ526107:DNO526107 DXF526107:DXK526107 EHB526107:EHG526107 EQX526107:ERC526107 FAT526107:FAY526107 FKP526107:FKU526107 FUL526107:FUQ526107 GEH526107:GEM526107 GOD526107:GOI526107 GXZ526107:GYE526107 HHV526107:HIA526107 HRR526107:HRW526107 IBN526107:IBS526107 ILJ526107:ILO526107 IVF526107:IVK526107 JFB526107:JFG526107 JOX526107:JPC526107 JYT526107:JYY526107 KIP526107:KIU526107 KSL526107:KSQ526107 LCH526107:LCM526107 LMD526107:LMI526107 LVZ526107:LWE526107 MFV526107:MGA526107 MPR526107:MPW526107 MZN526107:MZS526107 NJJ526107:NJO526107 NTF526107:NTK526107 ODB526107:ODG526107 OMX526107:ONC526107 OWT526107:OWY526107 PGP526107:PGU526107 PQL526107:PQQ526107 QAH526107:QAM526107 QKD526107:QKI526107 QTZ526107:QUE526107 RDV526107:REA526107 RNR526107:RNW526107 RXN526107:RXS526107 SHJ526107:SHO526107 SRF526107:SRK526107 TBB526107:TBG526107 TKX526107:TLC526107 TUT526107:TUY526107 UEP526107:UEU526107 UOL526107:UOQ526107 UYH526107:UYM526107 VID526107:VII526107 VRZ526107:VSE526107 WBV526107:WCA526107 WLR526107:WLW526107 WVN526107:WVS526107 F591643:K591643 JB591643:JG591643 SX591643:TC591643 ACT591643:ACY591643 AMP591643:AMU591643 AWL591643:AWQ591643 BGH591643:BGM591643 BQD591643:BQI591643 BZZ591643:CAE591643 CJV591643:CKA591643 CTR591643:CTW591643 DDN591643:DDS591643 DNJ591643:DNO591643 DXF591643:DXK591643 EHB591643:EHG591643 EQX591643:ERC591643 FAT591643:FAY591643 FKP591643:FKU591643 FUL591643:FUQ591643 GEH591643:GEM591643 GOD591643:GOI591643 GXZ591643:GYE591643 HHV591643:HIA591643 HRR591643:HRW591643 IBN591643:IBS591643 ILJ591643:ILO591643 IVF591643:IVK591643 JFB591643:JFG591643 JOX591643:JPC591643 JYT591643:JYY591643 KIP591643:KIU591643 KSL591643:KSQ591643 LCH591643:LCM591643 LMD591643:LMI591643 LVZ591643:LWE591643 MFV591643:MGA591643 MPR591643:MPW591643 MZN591643:MZS591643 NJJ591643:NJO591643 NTF591643:NTK591643 ODB591643:ODG591643 OMX591643:ONC591643 OWT591643:OWY591643 PGP591643:PGU591643 PQL591643:PQQ591643 QAH591643:QAM591643 QKD591643:QKI591643 QTZ591643:QUE591643 RDV591643:REA591643 RNR591643:RNW591643 RXN591643:RXS591643 SHJ591643:SHO591643 SRF591643:SRK591643 TBB591643:TBG591643 TKX591643:TLC591643 TUT591643:TUY591643 UEP591643:UEU591643 UOL591643:UOQ591643 UYH591643:UYM591643 VID591643:VII591643 VRZ591643:VSE591643 WBV591643:WCA591643 WLR591643:WLW591643 WVN591643:WVS591643 F657179:K657179 JB657179:JG657179 SX657179:TC657179 ACT657179:ACY657179 AMP657179:AMU657179 AWL657179:AWQ657179 BGH657179:BGM657179 BQD657179:BQI657179 BZZ657179:CAE657179 CJV657179:CKA657179 CTR657179:CTW657179 DDN657179:DDS657179 DNJ657179:DNO657179 DXF657179:DXK657179 EHB657179:EHG657179 EQX657179:ERC657179 FAT657179:FAY657179 FKP657179:FKU657179 FUL657179:FUQ657179 GEH657179:GEM657179 GOD657179:GOI657179 GXZ657179:GYE657179 HHV657179:HIA657179 HRR657179:HRW657179 IBN657179:IBS657179 ILJ657179:ILO657179 IVF657179:IVK657179 JFB657179:JFG657179 JOX657179:JPC657179 JYT657179:JYY657179 KIP657179:KIU657179 KSL657179:KSQ657179 LCH657179:LCM657179 LMD657179:LMI657179 LVZ657179:LWE657179 MFV657179:MGA657179 MPR657179:MPW657179 MZN657179:MZS657179 NJJ657179:NJO657179 NTF657179:NTK657179 ODB657179:ODG657179 OMX657179:ONC657179 OWT657179:OWY657179 PGP657179:PGU657179 PQL657179:PQQ657179 QAH657179:QAM657179 QKD657179:QKI657179 QTZ657179:QUE657179 RDV657179:REA657179 RNR657179:RNW657179 RXN657179:RXS657179 SHJ657179:SHO657179 SRF657179:SRK657179 TBB657179:TBG657179 TKX657179:TLC657179 TUT657179:TUY657179 UEP657179:UEU657179 UOL657179:UOQ657179 UYH657179:UYM657179 VID657179:VII657179 VRZ657179:VSE657179 WBV657179:WCA657179 WLR657179:WLW657179 WVN657179:WVS657179 F722715:K722715 JB722715:JG722715 SX722715:TC722715 ACT722715:ACY722715 AMP722715:AMU722715 AWL722715:AWQ722715 BGH722715:BGM722715 BQD722715:BQI722715 BZZ722715:CAE722715 CJV722715:CKA722715 CTR722715:CTW722715 DDN722715:DDS722715 DNJ722715:DNO722715 DXF722715:DXK722715 EHB722715:EHG722715 EQX722715:ERC722715 FAT722715:FAY722715 FKP722715:FKU722715 FUL722715:FUQ722715 GEH722715:GEM722715 GOD722715:GOI722715 GXZ722715:GYE722715 HHV722715:HIA722715 HRR722715:HRW722715 IBN722715:IBS722715 ILJ722715:ILO722715 IVF722715:IVK722715 JFB722715:JFG722715 JOX722715:JPC722715 JYT722715:JYY722715 KIP722715:KIU722715 KSL722715:KSQ722715 LCH722715:LCM722715 LMD722715:LMI722715 LVZ722715:LWE722715 MFV722715:MGA722715 MPR722715:MPW722715 MZN722715:MZS722715 NJJ722715:NJO722715 NTF722715:NTK722715 ODB722715:ODG722715 OMX722715:ONC722715 OWT722715:OWY722715 PGP722715:PGU722715 PQL722715:PQQ722715 QAH722715:QAM722715 QKD722715:QKI722715 QTZ722715:QUE722715 RDV722715:REA722715 RNR722715:RNW722715 RXN722715:RXS722715 SHJ722715:SHO722715 SRF722715:SRK722715 TBB722715:TBG722715 TKX722715:TLC722715 TUT722715:TUY722715 UEP722715:UEU722715 UOL722715:UOQ722715 UYH722715:UYM722715 VID722715:VII722715 VRZ722715:VSE722715 WBV722715:WCA722715 WLR722715:WLW722715 WVN722715:WVS722715 F788251:K788251 JB788251:JG788251 SX788251:TC788251 ACT788251:ACY788251 AMP788251:AMU788251 AWL788251:AWQ788251 BGH788251:BGM788251 BQD788251:BQI788251 BZZ788251:CAE788251 CJV788251:CKA788251 CTR788251:CTW788251 DDN788251:DDS788251 DNJ788251:DNO788251 DXF788251:DXK788251 EHB788251:EHG788251 EQX788251:ERC788251 FAT788251:FAY788251 FKP788251:FKU788251 FUL788251:FUQ788251 GEH788251:GEM788251 GOD788251:GOI788251 GXZ788251:GYE788251 HHV788251:HIA788251 HRR788251:HRW788251 IBN788251:IBS788251 ILJ788251:ILO788251 IVF788251:IVK788251 JFB788251:JFG788251 JOX788251:JPC788251 JYT788251:JYY788251 KIP788251:KIU788251 KSL788251:KSQ788251 LCH788251:LCM788251 LMD788251:LMI788251 LVZ788251:LWE788251 MFV788251:MGA788251 MPR788251:MPW788251 MZN788251:MZS788251 NJJ788251:NJO788251 NTF788251:NTK788251 ODB788251:ODG788251 OMX788251:ONC788251 OWT788251:OWY788251 PGP788251:PGU788251 PQL788251:PQQ788251 QAH788251:QAM788251 QKD788251:QKI788251 QTZ788251:QUE788251 RDV788251:REA788251 RNR788251:RNW788251 RXN788251:RXS788251 SHJ788251:SHO788251 SRF788251:SRK788251 TBB788251:TBG788251 TKX788251:TLC788251 TUT788251:TUY788251 UEP788251:UEU788251 UOL788251:UOQ788251 UYH788251:UYM788251 VID788251:VII788251 VRZ788251:VSE788251 WBV788251:WCA788251 WLR788251:WLW788251 WVN788251:WVS788251 F853787:K853787 JB853787:JG853787 SX853787:TC853787 ACT853787:ACY853787 AMP853787:AMU853787 AWL853787:AWQ853787 BGH853787:BGM853787 BQD853787:BQI853787 BZZ853787:CAE853787 CJV853787:CKA853787 CTR853787:CTW853787 DDN853787:DDS853787 DNJ853787:DNO853787 DXF853787:DXK853787 EHB853787:EHG853787 EQX853787:ERC853787 FAT853787:FAY853787 FKP853787:FKU853787 FUL853787:FUQ853787 GEH853787:GEM853787 GOD853787:GOI853787 GXZ853787:GYE853787 HHV853787:HIA853787 HRR853787:HRW853787 IBN853787:IBS853787 ILJ853787:ILO853787 IVF853787:IVK853787 JFB853787:JFG853787 JOX853787:JPC853787 JYT853787:JYY853787 KIP853787:KIU853787 KSL853787:KSQ853787 LCH853787:LCM853787 LMD853787:LMI853787 LVZ853787:LWE853787 MFV853787:MGA853787 MPR853787:MPW853787 MZN853787:MZS853787 NJJ853787:NJO853787 NTF853787:NTK853787 ODB853787:ODG853787 OMX853787:ONC853787 OWT853787:OWY853787 PGP853787:PGU853787 PQL853787:PQQ853787 QAH853787:QAM853787 QKD853787:QKI853787 QTZ853787:QUE853787 RDV853787:REA853787 RNR853787:RNW853787 RXN853787:RXS853787 SHJ853787:SHO853787 SRF853787:SRK853787 TBB853787:TBG853787 TKX853787:TLC853787 TUT853787:TUY853787 UEP853787:UEU853787 UOL853787:UOQ853787 UYH853787:UYM853787 VID853787:VII853787 VRZ853787:VSE853787 WBV853787:WCA853787 WLR853787:WLW853787 WVN853787:WVS853787 F919323:K919323 JB919323:JG919323 SX919323:TC919323 ACT919323:ACY919323 AMP919323:AMU919323 AWL919323:AWQ919323 BGH919323:BGM919323 BQD919323:BQI919323 BZZ919323:CAE919323 CJV919323:CKA919323 CTR919323:CTW919323 DDN919323:DDS919323 DNJ919323:DNO919323 DXF919323:DXK919323 EHB919323:EHG919323 EQX919323:ERC919323 FAT919323:FAY919323 FKP919323:FKU919323 FUL919323:FUQ919323 GEH919323:GEM919323 GOD919323:GOI919323 GXZ919323:GYE919323 HHV919323:HIA919323 HRR919323:HRW919323 IBN919323:IBS919323 ILJ919323:ILO919323 IVF919323:IVK919323 JFB919323:JFG919323 JOX919323:JPC919323 JYT919323:JYY919323 KIP919323:KIU919323 KSL919323:KSQ919323 LCH919323:LCM919323 LMD919323:LMI919323 LVZ919323:LWE919323 MFV919323:MGA919323 MPR919323:MPW919323 MZN919323:MZS919323 NJJ919323:NJO919323 NTF919323:NTK919323 ODB919323:ODG919323 OMX919323:ONC919323 OWT919323:OWY919323 PGP919323:PGU919323 PQL919323:PQQ919323 QAH919323:QAM919323 QKD919323:QKI919323 QTZ919323:QUE919323 RDV919323:REA919323 RNR919323:RNW919323 RXN919323:RXS919323 SHJ919323:SHO919323 SRF919323:SRK919323 TBB919323:TBG919323 TKX919323:TLC919323 TUT919323:TUY919323 UEP919323:UEU919323 UOL919323:UOQ919323 UYH919323:UYM919323 VID919323:VII919323 VRZ919323:VSE919323 WBV919323:WCA919323 WLR919323:WLW919323 WVN919323:WVS919323 F984859:K984859 JB984859:JG984859 SX984859:TC984859 ACT984859:ACY984859 AMP984859:AMU984859 AWL984859:AWQ984859 BGH984859:BGM984859 BQD984859:BQI984859 BZZ984859:CAE984859 CJV984859:CKA984859 CTR984859:CTW984859 DDN984859:DDS984859 DNJ984859:DNO984859 DXF984859:DXK984859 EHB984859:EHG984859 EQX984859:ERC984859 FAT984859:FAY984859 FKP984859:FKU984859 FUL984859:FUQ984859 GEH984859:GEM984859 GOD984859:GOI984859 GXZ984859:GYE984859 HHV984859:HIA984859 HRR984859:HRW984859 IBN984859:IBS984859 ILJ984859:ILO984859 IVF984859:IVK984859 JFB984859:JFG984859 JOX984859:JPC984859 JYT984859:JYY984859 KIP984859:KIU984859 KSL984859:KSQ984859 LCH984859:LCM984859 LMD984859:LMI984859 LVZ984859:LWE984859 MFV984859:MGA984859 MPR984859:MPW984859 MZN984859:MZS984859 NJJ984859:NJO984859 NTF984859:NTK984859 ODB984859:ODG984859 OMX984859:ONC984859 OWT984859:OWY984859 PGP984859:PGU984859 PQL984859:PQQ984859 QAH984859:QAM984859 QKD984859:QKI984859 QTZ984859:QUE984859 RDV984859:REA984859 RNR984859:RNW984859 RXN984859:RXS984859 SHJ984859:SHO984859 SRF984859:SRK984859 TBB984859:TBG984859 TKX984859:TLC984859 TUT984859:TUY984859 UEP984859:UEU984859 UOL984859:UOQ984859 UYH984859:UYM984859 VID984859:VII984859 VRZ984859:VSE984859 WBV984859:WCA984859 WLR984859:WLW984859 WVN984859:WVS984859 F1865:K1865 JB1865:JG1865 SX1865:TC1865 ACT1865:ACY1865 AMP1865:AMU1865 AWL1865:AWQ1865 BGH1865:BGM1865 BQD1865:BQI1865 BZZ1865:CAE1865 CJV1865:CKA1865 CTR1865:CTW1865 DDN1865:DDS1865 DNJ1865:DNO1865 DXF1865:DXK1865 EHB1865:EHG1865 EQX1865:ERC1865 FAT1865:FAY1865 FKP1865:FKU1865 FUL1865:FUQ1865 GEH1865:GEM1865 GOD1865:GOI1865 GXZ1865:GYE1865 HHV1865:HIA1865 HRR1865:HRW1865 IBN1865:IBS1865 ILJ1865:ILO1865 IVF1865:IVK1865 JFB1865:JFG1865 JOX1865:JPC1865 JYT1865:JYY1865 KIP1865:KIU1865 KSL1865:KSQ1865 LCH1865:LCM1865 LMD1865:LMI1865 LVZ1865:LWE1865 MFV1865:MGA1865 MPR1865:MPW1865 MZN1865:MZS1865 NJJ1865:NJO1865 NTF1865:NTK1865 ODB1865:ODG1865 OMX1865:ONC1865 OWT1865:OWY1865 PGP1865:PGU1865 PQL1865:PQQ1865 QAH1865:QAM1865 QKD1865:QKI1865 QTZ1865:QUE1865 RDV1865:REA1865 RNR1865:RNW1865 RXN1865:RXS1865 SHJ1865:SHO1865 SRF1865:SRK1865 TBB1865:TBG1865 TKX1865:TLC1865 TUT1865:TUY1865 UEP1865:UEU1865 UOL1865:UOQ1865 UYH1865:UYM1865 VID1865:VII1865 VRZ1865:VSE1865 WBV1865:WCA1865 WLR1865:WLW1865 WVN1865:WVS1865 F67401:K67401 JB67401:JG67401 SX67401:TC67401 ACT67401:ACY67401 AMP67401:AMU67401 AWL67401:AWQ67401 BGH67401:BGM67401 BQD67401:BQI67401 BZZ67401:CAE67401 CJV67401:CKA67401 CTR67401:CTW67401 DDN67401:DDS67401 DNJ67401:DNO67401 DXF67401:DXK67401 EHB67401:EHG67401 EQX67401:ERC67401 FAT67401:FAY67401 FKP67401:FKU67401 FUL67401:FUQ67401 GEH67401:GEM67401 GOD67401:GOI67401 GXZ67401:GYE67401 HHV67401:HIA67401 HRR67401:HRW67401 IBN67401:IBS67401 ILJ67401:ILO67401 IVF67401:IVK67401 JFB67401:JFG67401 JOX67401:JPC67401 JYT67401:JYY67401 KIP67401:KIU67401 KSL67401:KSQ67401 LCH67401:LCM67401 LMD67401:LMI67401 LVZ67401:LWE67401 MFV67401:MGA67401 MPR67401:MPW67401 MZN67401:MZS67401 NJJ67401:NJO67401 NTF67401:NTK67401 ODB67401:ODG67401 OMX67401:ONC67401 OWT67401:OWY67401 PGP67401:PGU67401 PQL67401:PQQ67401 QAH67401:QAM67401 QKD67401:QKI67401 QTZ67401:QUE67401 RDV67401:REA67401 RNR67401:RNW67401 RXN67401:RXS67401 SHJ67401:SHO67401 SRF67401:SRK67401 TBB67401:TBG67401 TKX67401:TLC67401 TUT67401:TUY67401 UEP67401:UEU67401 UOL67401:UOQ67401 UYH67401:UYM67401 VID67401:VII67401 VRZ67401:VSE67401 WBV67401:WCA67401 WLR67401:WLW67401 WVN67401:WVS67401 F132937:K132937 JB132937:JG132937 SX132937:TC132937 ACT132937:ACY132937 AMP132937:AMU132937 AWL132937:AWQ132937 BGH132937:BGM132937 BQD132937:BQI132937 BZZ132937:CAE132937 CJV132937:CKA132937 CTR132937:CTW132937 DDN132937:DDS132937 DNJ132937:DNO132937 DXF132937:DXK132937 EHB132937:EHG132937 EQX132937:ERC132937 FAT132937:FAY132937 FKP132937:FKU132937 FUL132937:FUQ132937 GEH132937:GEM132937 GOD132937:GOI132937 GXZ132937:GYE132937 HHV132937:HIA132937 HRR132937:HRW132937 IBN132937:IBS132937 ILJ132937:ILO132937 IVF132937:IVK132937 JFB132937:JFG132937 JOX132937:JPC132937 JYT132937:JYY132937 KIP132937:KIU132937 KSL132937:KSQ132937 LCH132937:LCM132937 LMD132937:LMI132937 LVZ132937:LWE132937 MFV132937:MGA132937 MPR132937:MPW132937 MZN132937:MZS132937 NJJ132937:NJO132937 NTF132937:NTK132937 ODB132937:ODG132937 OMX132937:ONC132937 OWT132937:OWY132937 PGP132937:PGU132937 PQL132937:PQQ132937 QAH132937:QAM132937 QKD132937:QKI132937 QTZ132937:QUE132937 RDV132937:REA132937 RNR132937:RNW132937 RXN132937:RXS132937 SHJ132937:SHO132937 SRF132937:SRK132937 TBB132937:TBG132937 TKX132937:TLC132937 TUT132937:TUY132937 UEP132937:UEU132937 UOL132937:UOQ132937 UYH132937:UYM132937 VID132937:VII132937 VRZ132937:VSE132937 WBV132937:WCA132937 WLR132937:WLW132937 WVN132937:WVS132937 F198473:K198473 JB198473:JG198473 SX198473:TC198473 ACT198473:ACY198473 AMP198473:AMU198473 AWL198473:AWQ198473 BGH198473:BGM198473 BQD198473:BQI198473 BZZ198473:CAE198473 CJV198473:CKA198473 CTR198473:CTW198473 DDN198473:DDS198473 DNJ198473:DNO198473 DXF198473:DXK198473 EHB198473:EHG198473 EQX198473:ERC198473 FAT198473:FAY198473 FKP198473:FKU198473 FUL198473:FUQ198473 GEH198473:GEM198473 GOD198473:GOI198473 GXZ198473:GYE198473 HHV198473:HIA198473 HRR198473:HRW198473 IBN198473:IBS198473 ILJ198473:ILO198473 IVF198473:IVK198473 JFB198473:JFG198473 JOX198473:JPC198473 JYT198473:JYY198473 KIP198473:KIU198473 KSL198473:KSQ198473 LCH198473:LCM198473 LMD198473:LMI198473 LVZ198473:LWE198473 MFV198473:MGA198473 MPR198473:MPW198473 MZN198473:MZS198473 NJJ198473:NJO198473 NTF198473:NTK198473 ODB198473:ODG198473 OMX198473:ONC198473 OWT198473:OWY198473 PGP198473:PGU198473 PQL198473:PQQ198473 QAH198473:QAM198473 QKD198473:QKI198473 QTZ198473:QUE198473 RDV198473:REA198473 RNR198473:RNW198473 RXN198473:RXS198473 SHJ198473:SHO198473 SRF198473:SRK198473 TBB198473:TBG198473 TKX198473:TLC198473 TUT198473:TUY198473 UEP198473:UEU198473 UOL198473:UOQ198473 UYH198473:UYM198473 VID198473:VII198473 VRZ198473:VSE198473 WBV198473:WCA198473 WLR198473:WLW198473 WVN198473:WVS198473 F264009:K264009 JB264009:JG264009 SX264009:TC264009 ACT264009:ACY264009 AMP264009:AMU264009 AWL264009:AWQ264009 BGH264009:BGM264009 BQD264009:BQI264009 BZZ264009:CAE264009 CJV264009:CKA264009 CTR264009:CTW264009 DDN264009:DDS264009 DNJ264009:DNO264009 DXF264009:DXK264009 EHB264009:EHG264009 EQX264009:ERC264009 FAT264009:FAY264009 FKP264009:FKU264009 FUL264009:FUQ264009 GEH264009:GEM264009 GOD264009:GOI264009 GXZ264009:GYE264009 HHV264009:HIA264009 HRR264009:HRW264009 IBN264009:IBS264009 ILJ264009:ILO264009 IVF264009:IVK264009 JFB264009:JFG264009 JOX264009:JPC264009 JYT264009:JYY264009 KIP264009:KIU264009 KSL264009:KSQ264009 LCH264009:LCM264009 LMD264009:LMI264009 LVZ264009:LWE264009 MFV264009:MGA264009 MPR264009:MPW264009 MZN264009:MZS264009 NJJ264009:NJO264009 NTF264009:NTK264009 ODB264009:ODG264009 OMX264009:ONC264009 OWT264009:OWY264009 PGP264009:PGU264009 PQL264009:PQQ264009 QAH264009:QAM264009 QKD264009:QKI264009 QTZ264009:QUE264009 RDV264009:REA264009 RNR264009:RNW264009 RXN264009:RXS264009 SHJ264009:SHO264009 SRF264009:SRK264009 TBB264009:TBG264009 TKX264009:TLC264009 TUT264009:TUY264009 UEP264009:UEU264009 UOL264009:UOQ264009 UYH264009:UYM264009 VID264009:VII264009 VRZ264009:VSE264009 WBV264009:WCA264009 WLR264009:WLW264009 WVN264009:WVS264009 F329545:K329545 JB329545:JG329545 SX329545:TC329545 ACT329545:ACY329545 AMP329545:AMU329545 AWL329545:AWQ329545 BGH329545:BGM329545 BQD329545:BQI329545 BZZ329545:CAE329545 CJV329545:CKA329545 CTR329545:CTW329545 DDN329545:DDS329545 DNJ329545:DNO329545 DXF329545:DXK329545 EHB329545:EHG329545 EQX329545:ERC329545 FAT329545:FAY329545 FKP329545:FKU329545 FUL329545:FUQ329545 GEH329545:GEM329545 GOD329545:GOI329545 GXZ329545:GYE329545 HHV329545:HIA329545 HRR329545:HRW329545 IBN329545:IBS329545 ILJ329545:ILO329545 IVF329545:IVK329545 JFB329545:JFG329545 JOX329545:JPC329545 JYT329545:JYY329545 KIP329545:KIU329545 KSL329545:KSQ329545 LCH329545:LCM329545 LMD329545:LMI329545 LVZ329545:LWE329545 MFV329545:MGA329545 MPR329545:MPW329545 MZN329545:MZS329545 NJJ329545:NJO329545 NTF329545:NTK329545 ODB329545:ODG329545 OMX329545:ONC329545 OWT329545:OWY329545 PGP329545:PGU329545 PQL329545:PQQ329545 QAH329545:QAM329545 QKD329545:QKI329545 QTZ329545:QUE329545 RDV329545:REA329545 RNR329545:RNW329545 RXN329545:RXS329545 SHJ329545:SHO329545 SRF329545:SRK329545 TBB329545:TBG329545 TKX329545:TLC329545 TUT329545:TUY329545 UEP329545:UEU329545 UOL329545:UOQ329545 UYH329545:UYM329545 VID329545:VII329545 VRZ329545:VSE329545 WBV329545:WCA329545 WLR329545:WLW329545 WVN329545:WVS329545 F395081:K395081 JB395081:JG395081 SX395081:TC395081 ACT395081:ACY395081 AMP395081:AMU395081 AWL395081:AWQ395081 BGH395081:BGM395081 BQD395081:BQI395081 BZZ395081:CAE395081 CJV395081:CKA395081 CTR395081:CTW395081 DDN395081:DDS395081 DNJ395081:DNO395081 DXF395081:DXK395081 EHB395081:EHG395081 EQX395081:ERC395081 FAT395081:FAY395081 FKP395081:FKU395081 FUL395081:FUQ395081 GEH395081:GEM395081 GOD395081:GOI395081 GXZ395081:GYE395081 HHV395081:HIA395081 HRR395081:HRW395081 IBN395081:IBS395081 ILJ395081:ILO395081 IVF395081:IVK395081 JFB395081:JFG395081 JOX395081:JPC395081 JYT395081:JYY395081 KIP395081:KIU395081 KSL395081:KSQ395081 LCH395081:LCM395081 LMD395081:LMI395081 LVZ395081:LWE395081 MFV395081:MGA395081 MPR395081:MPW395081 MZN395081:MZS395081 NJJ395081:NJO395081 NTF395081:NTK395081 ODB395081:ODG395081 OMX395081:ONC395081 OWT395081:OWY395081 PGP395081:PGU395081 PQL395081:PQQ395081 QAH395081:QAM395081 QKD395081:QKI395081 QTZ395081:QUE395081 RDV395081:REA395081 RNR395081:RNW395081 RXN395081:RXS395081 SHJ395081:SHO395081 SRF395081:SRK395081 TBB395081:TBG395081 TKX395081:TLC395081 TUT395081:TUY395081 UEP395081:UEU395081 UOL395081:UOQ395081 UYH395081:UYM395081 VID395081:VII395081 VRZ395081:VSE395081 WBV395081:WCA395081 WLR395081:WLW395081 WVN395081:WVS395081 F460617:K460617 JB460617:JG460617 SX460617:TC460617 ACT460617:ACY460617 AMP460617:AMU460617 AWL460617:AWQ460617 BGH460617:BGM460617 BQD460617:BQI460617 BZZ460617:CAE460617 CJV460617:CKA460617 CTR460617:CTW460617 DDN460617:DDS460617 DNJ460617:DNO460617 DXF460617:DXK460617 EHB460617:EHG460617 EQX460617:ERC460617 FAT460617:FAY460617 FKP460617:FKU460617 FUL460617:FUQ460617 GEH460617:GEM460617 GOD460617:GOI460617 GXZ460617:GYE460617 HHV460617:HIA460617 HRR460617:HRW460617 IBN460617:IBS460617 ILJ460617:ILO460617 IVF460617:IVK460617 JFB460617:JFG460617 JOX460617:JPC460617 JYT460617:JYY460617 KIP460617:KIU460617 KSL460617:KSQ460617 LCH460617:LCM460617 LMD460617:LMI460617 LVZ460617:LWE460617 MFV460617:MGA460617 MPR460617:MPW460617 MZN460617:MZS460617 NJJ460617:NJO460617 NTF460617:NTK460617 ODB460617:ODG460617 OMX460617:ONC460617 OWT460617:OWY460617 PGP460617:PGU460617 PQL460617:PQQ460617 QAH460617:QAM460617 QKD460617:QKI460617 QTZ460617:QUE460617 RDV460617:REA460617 RNR460617:RNW460617 RXN460617:RXS460617 SHJ460617:SHO460617 SRF460617:SRK460617 TBB460617:TBG460617 TKX460617:TLC460617 TUT460617:TUY460617 UEP460617:UEU460617 UOL460617:UOQ460617 UYH460617:UYM460617 VID460617:VII460617 VRZ460617:VSE460617 WBV460617:WCA460617 WLR460617:WLW460617 WVN460617:WVS460617 F526153:K526153 JB526153:JG526153 SX526153:TC526153 ACT526153:ACY526153 AMP526153:AMU526153 AWL526153:AWQ526153 BGH526153:BGM526153 BQD526153:BQI526153 BZZ526153:CAE526153 CJV526153:CKA526153 CTR526153:CTW526153 DDN526153:DDS526153 DNJ526153:DNO526153 DXF526153:DXK526153 EHB526153:EHG526153 EQX526153:ERC526153 FAT526153:FAY526153 FKP526153:FKU526153 FUL526153:FUQ526153 GEH526153:GEM526153 GOD526153:GOI526153 GXZ526153:GYE526153 HHV526153:HIA526153 HRR526153:HRW526153 IBN526153:IBS526153 ILJ526153:ILO526153 IVF526153:IVK526153 JFB526153:JFG526153 JOX526153:JPC526153 JYT526153:JYY526153 KIP526153:KIU526153 KSL526153:KSQ526153 LCH526153:LCM526153 LMD526153:LMI526153 LVZ526153:LWE526153 MFV526153:MGA526153 MPR526153:MPW526153 MZN526153:MZS526153 NJJ526153:NJO526153 NTF526153:NTK526153 ODB526153:ODG526153 OMX526153:ONC526153 OWT526153:OWY526153 PGP526153:PGU526153 PQL526153:PQQ526153 QAH526153:QAM526153 QKD526153:QKI526153 QTZ526153:QUE526153 RDV526153:REA526153 RNR526153:RNW526153 RXN526153:RXS526153 SHJ526153:SHO526153 SRF526153:SRK526153 TBB526153:TBG526153 TKX526153:TLC526153 TUT526153:TUY526153 UEP526153:UEU526153 UOL526153:UOQ526153 UYH526153:UYM526153 VID526153:VII526153 VRZ526153:VSE526153 WBV526153:WCA526153 WLR526153:WLW526153 WVN526153:WVS526153 F591689:K591689 JB591689:JG591689 SX591689:TC591689 ACT591689:ACY591689 AMP591689:AMU591689 AWL591689:AWQ591689 BGH591689:BGM591689 BQD591689:BQI591689 BZZ591689:CAE591689 CJV591689:CKA591689 CTR591689:CTW591689 DDN591689:DDS591689 DNJ591689:DNO591689 DXF591689:DXK591689 EHB591689:EHG591689 EQX591689:ERC591689 FAT591689:FAY591689 FKP591689:FKU591689 FUL591689:FUQ591689 GEH591689:GEM591689 GOD591689:GOI591689 GXZ591689:GYE591689 HHV591689:HIA591689 HRR591689:HRW591689 IBN591689:IBS591689 ILJ591689:ILO591689 IVF591689:IVK591689 JFB591689:JFG591689 JOX591689:JPC591689 JYT591689:JYY591689 KIP591689:KIU591689 KSL591689:KSQ591689 LCH591689:LCM591689 LMD591689:LMI591689 LVZ591689:LWE591689 MFV591689:MGA591689 MPR591689:MPW591689 MZN591689:MZS591689 NJJ591689:NJO591689 NTF591689:NTK591689 ODB591689:ODG591689 OMX591689:ONC591689 OWT591689:OWY591689 PGP591689:PGU591689 PQL591689:PQQ591689 QAH591689:QAM591689 QKD591689:QKI591689 QTZ591689:QUE591689 RDV591689:REA591689 RNR591689:RNW591689 RXN591689:RXS591689 SHJ591689:SHO591689 SRF591689:SRK591689 TBB591689:TBG591689 TKX591689:TLC591689 TUT591689:TUY591689 UEP591689:UEU591689 UOL591689:UOQ591689 UYH591689:UYM591689 VID591689:VII591689 VRZ591689:VSE591689 WBV591689:WCA591689 WLR591689:WLW591689 WVN591689:WVS591689 F657225:K657225 JB657225:JG657225 SX657225:TC657225 ACT657225:ACY657225 AMP657225:AMU657225 AWL657225:AWQ657225 BGH657225:BGM657225 BQD657225:BQI657225 BZZ657225:CAE657225 CJV657225:CKA657225 CTR657225:CTW657225 DDN657225:DDS657225 DNJ657225:DNO657225 DXF657225:DXK657225 EHB657225:EHG657225 EQX657225:ERC657225 FAT657225:FAY657225 FKP657225:FKU657225 FUL657225:FUQ657225 GEH657225:GEM657225 GOD657225:GOI657225 GXZ657225:GYE657225 HHV657225:HIA657225 HRR657225:HRW657225 IBN657225:IBS657225 ILJ657225:ILO657225 IVF657225:IVK657225 JFB657225:JFG657225 JOX657225:JPC657225 JYT657225:JYY657225 KIP657225:KIU657225 KSL657225:KSQ657225 LCH657225:LCM657225 LMD657225:LMI657225 LVZ657225:LWE657225 MFV657225:MGA657225 MPR657225:MPW657225 MZN657225:MZS657225 NJJ657225:NJO657225 NTF657225:NTK657225 ODB657225:ODG657225 OMX657225:ONC657225 OWT657225:OWY657225 PGP657225:PGU657225 PQL657225:PQQ657225 QAH657225:QAM657225 QKD657225:QKI657225 QTZ657225:QUE657225 RDV657225:REA657225 RNR657225:RNW657225 RXN657225:RXS657225 SHJ657225:SHO657225 SRF657225:SRK657225 TBB657225:TBG657225 TKX657225:TLC657225 TUT657225:TUY657225 UEP657225:UEU657225 UOL657225:UOQ657225 UYH657225:UYM657225 VID657225:VII657225 VRZ657225:VSE657225 WBV657225:WCA657225 WLR657225:WLW657225 WVN657225:WVS657225 F722761:K722761 JB722761:JG722761 SX722761:TC722761 ACT722761:ACY722761 AMP722761:AMU722761 AWL722761:AWQ722761 BGH722761:BGM722761 BQD722761:BQI722761 BZZ722761:CAE722761 CJV722761:CKA722761 CTR722761:CTW722761 DDN722761:DDS722761 DNJ722761:DNO722761 DXF722761:DXK722761 EHB722761:EHG722761 EQX722761:ERC722761 FAT722761:FAY722761 FKP722761:FKU722761 FUL722761:FUQ722761 GEH722761:GEM722761 GOD722761:GOI722761 GXZ722761:GYE722761 HHV722761:HIA722761 HRR722761:HRW722761 IBN722761:IBS722761 ILJ722761:ILO722761 IVF722761:IVK722761 JFB722761:JFG722761 JOX722761:JPC722761 JYT722761:JYY722761 KIP722761:KIU722761 KSL722761:KSQ722761 LCH722761:LCM722761 LMD722761:LMI722761 LVZ722761:LWE722761 MFV722761:MGA722761 MPR722761:MPW722761 MZN722761:MZS722761 NJJ722761:NJO722761 NTF722761:NTK722761 ODB722761:ODG722761 OMX722761:ONC722761 OWT722761:OWY722761 PGP722761:PGU722761 PQL722761:PQQ722761 QAH722761:QAM722761 QKD722761:QKI722761 QTZ722761:QUE722761 RDV722761:REA722761 RNR722761:RNW722761 RXN722761:RXS722761 SHJ722761:SHO722761 SRF722761:SRK722761 TBB722761:TBG722761 TKX722761:TLC722761 TUT722761:TUY722761 UEP722761:UEU722761 UOL722761:UOQ722761 UYH722761:UYM722761 VID722761:VII722761 VRZ722761:VSE722761 WBV722761:WCA722761 WLR722761:WLW722761 WVN722761:WVS722761 F788297:K788297 JB788297:JG788297 SX788297:TC788297 ACT788297:ACY788297 AMP788297:AMU788297 AWL788297:AWQ788297 BGH788297:BGM788297 BQD788297:BQI788297 BZZ788297:CAE788297 CJV788297:CKA788297 CTR788297:CTW788297 DDN788297:DDS788297 DNJ788297:DNO788297 DXF788297:DXK788297 EHB788297:EHG788297 EQX788297:ERC788297 FAT788297:FAY788297 FKP788297:FKU788297 FUL788297:FUQ788297 GEH788297:GEM788297 GOD788297:GOI788297 GXZ788297:GYE788297 HHV788297:HIA788297 HRR788297:HRW788297 IBN788297:IBS788297 ILJ788297:ILO788297 IVF788297:IVK788297 JFB788297:JFG788297 JOX788297:JPC788297 JYT788297:JYY788297 KIP788297:KIU788297 KSL788297:KSQ788297 LCH788297:LCM788297 LMD788297:LMI788297 LVZ788297:LWE788297 MFV788297:MGA788297 MPR788297:MPW788297 MZN788297:MZS788297 NJJ788297:NJO788297 NTF788297:NTK788297 ODB788297:ODG788297 OMX788297:ONC788297 OWT788297:OWY788297 PGP788297:PGU788297 PQL788297:PQQ788297 QAH788297:QAM788297 QKD788297:QKI788297 QTZ788297:QUE788297 RDV788297:REA788297 RNR788297:RNW788297 RXN788297:RXS788297 SHJ788297:SHO788297 SRF788297:SRK788297 TBB788297:TBG788297 TKX788297:TLC788297 TUT788297:TUY788297 UEP788297:UEU788297 UOL788297:UOQ788297 UYH788297:UYM788297 VID788297:VII788297 VRZ788297:VSE788297 WBV788297:WCA788297 WLR788297:WLW788297 WVN788297:WVS788297 F853833:K853833 JB853833:JG853833 SX853833:TC853833 ACT853833:ACY853833 AMP853833:AMU853833 AWL853833:AWQ853833 BGH853833:BGM853833 BQD853833:BQI853833 BZZ853833:CAE853833 CJV853833:CKA853833 CTR853833:CTW853833 DDN853833:DDS853833 DNJ853833:DNO853833 DXF853833:DXK853833 EHB853833:EHG853833 EQX853833:ERC853833 FAT853833:FAY853833 FKP853833:FKU853833 FUL853833:FUQ853833 GEH853833:GEM853833 GOD853833:GOI853833 GXZ853833:GYE853833 HHV853833:HIA853833 HRR853833:HRW853833 IBN853833:IBS853833 ILJ853833:ILO853833 IVF853833:IVK853833 JFB853833:JFG853833 JOX853833:JPC853833 JYT853833:JYY853833 KIP853833:KIU853833 KSL853833:KSQ853833 LCH853833:LCM853833 LMD853833:LMI853833 LVZ853833:LWE853833 MFV853833:MGA853833 MPR853833:MPW853833 MZN853833:MZS853833 NJJ853833:NJO853833 NTF853833:NTK853833 ODB853833:ODG853833 OMX853833:ONC853833 OWT853833:OWY853833 PGP853833:PGU853833 PQL853833:PQQ853833 QAH853833:QAM853833 QKD853833:QKI853833 QTZ853833:QUE853833 RDV853833:REA853833 RNR853833:RNW853833 RXN853833:RXS853833 SHJ853833:SHO853833 SRF853833:SRK853833 TBB853833:TBG853833 TKX853833:TLC853833 TUT853833:TUY853833 UEP853833:UEU853833 UOL853833:UOQ853833 UYH853833:UYM853833 VID853833:VII853833 VRZ853833:VSE853833 WBV853833:WCA853833 WLR853833:WLW853833 WVN853833:WVS853833 F919369:K919369 JB919369:JG919369 SX919369:TC919369 ACT919369:ACY919369 AMP919369:AMU919369 AWL919369:AWQ919369 BGH919369:BGM919369 BQD919369:BQI919369 BZZ919369:CAE919369 CJV919369:CKA919369 CTR919369:CTW919369 DDN919369:DDS919369 DNJ919369:DNO919369 DXF919369:DXK919369 EHB919369:EHG919369 EQX919369:ERC919369 FAT919369:FAY919369 FKP919369:FKU919369 FUL919369:FUQ919369 GEH919369:GEM919369 GOD919369:GOI919369 GXZ919369:GYE919369 HHV919369:HIA919369 HRR919369:HRW919369 IBN919369:IBS919369 ILJ919369:ILO919369 IVF919369:IVK919369 JFB919369:JFG919369 JOX919369:JPC919369 JYT919369:JYY919369 KIP919369:KIU919369 KSL919369:KSQ919369 LCH919369:LCM919369 LMD919369:LMI919369 LVZ919369:LWE919369 MFV919369:MGA919369 MPR919369:MPW919369 MZN919369:MZS919369 NJJ919369:NJO919369 NTF919369:NTK919369 ODB919369:ODG919369 OMX919369:ONC919369 OWT919369:OWY919369 PGP919369:PGU919369 PQL919369:PQQ919369 QAH919369:QAM919369 QKD919369:QKI919369 QTZ919369:QUE919369 RDV919369:REA919369 RNR919369:RNW919369 RXN919369:RXS919369 SHJ919369:SHO919369 SRF919369:SRK919369 TBB919369:TBG919369 TKX919369:TLC919369 TUT919369:TUY919369 UEP919369:UEU919369 UOL919369:UOQ919369 UYH919369:UYM919369 VID919369:VII919369 VRZ919369:VSE919369 WBV919369:WCA919369 WLR919369:WLW919369 WVN919369:WVS919369 F984905:K984905 JB984905:JG984905 SX984905:TC984905 ACT984905:ACY984905 AMP984905:AMU984905 AWL984905:AWQ984905 BGH984905:BGM984905 BQD984905:BQI984905 BZZ984905:CAE984905 CJV984905:CKA984905 CTR984905:CTW984905 DDN984905:DDS984905 DNJ984905:DNO984905 DXF984905:DXK984905 EHB984905:EHG984905 EQX984905:ERC984905 FAT984905:FAY984905 FKP984905:FKU984905 FUL984905:FUQ984905 GEH984905:GEM984905 GOD984905:GOI984905 GXZ984905:GYE984905 HHV984905:HIA984905 HRR984905:HRW984905 IBN984905:IBS984905 ILJ984905:ILO984905 IVF984905:IVK984905 JFB984905:JFG984905 JOX984905:JPC984905 JYT984905:JYY984905 KIP984905:KIU984905 KSL984905:KSQ984905 LCH984905:LCM984905 LMD984905:LMI984905 LVZ984905:LWE984905 MFV984905:MGA984905 MPR984905:MPW984905 MZN984905:MZS984905 NJJ984905:NJO984905 NTF984905:NTK984905 ODB984905:ODG984905 OMX984905:ONC984905 OWT984905:OWY984905 PGP984905:PGU984905 PQL984905:PQQ984905 QAH984905:QAM984905 QKD984905:QKI984905 QTZ984905:QUE984905 RDV984905:REA984905 RNR984905:RNW984905 RXN984905:RXS984905 SHJ984905:SHO984905 SRF984905:SRK984905 TBB984905:TBG984905 TKX984905:TLC984905 TUT984905:TUY984905 UEP984905:UEU984905 UOL984905:UOQ984905 UYH984905:UYM984905 VID984905:VII984905 VRZ984905:VSE984905 WBV984905:WCA984905 WLR984905:WLW984905 WVN984905:WVS984905 F1640:K1640 JB1640:JG1640 SX1640:TC1640 ACT1640:ACY1640 AMP1640:AMU1640 AWL1640:AWQ1640 BGH1640:BGM1640 BQD1640:BQI1640 BZZ1640:CAE1640 CJV1640:CKA1640 CTR1640:CTW1640 DDN1640:DDS1640 DNJ1640:DNO1640 DXF1640:DXK1640 EHB1640:EHG1640 EQX1640:ERC1640 FAT1640:FAY1640 FKP1640:FKU1640 FUL1640:FUQ1640 GEH1640:GEM1640 GOD1640:GOI1640 GXZ1640:GYE1640 HHV1640:HIA1640 HRR1640:HRW1640 IBN1640:IBS1640 ILJ1640:ILO1640 IVF1640:IVK1640 JFB1640:JFG1640 JOX1640:JPC1640 JYT1640:JYY1640 KIP1640:KIU1640 KSL1640:KSQ1640 LCH1640:LCM1640 LMD1640:LMI1640 LVZ1640:LWE1640 MFV1640:MGA1640 MPR1640:MPW1640 MZN1640:MZS1640 NJJ1640:NJO1640 NTF1640:NTK1640 ODB1640:ODG1640 OMX1640:ONC1640 OWT1640:OWY1640 PGP1640:PGU1640 PQL1640:PQQ1640 QAH1640:QAM1640 QKD1640:QKI1640 QTZ1640:QUE1640 RDV1640:REA1640 RNR1640:RNW1640 RXN1640:RXS1640 SHJ1640:SHO1640 SRF1640:SRK1640 TBB1640:TBG1640 TKX1640:TLC1640 TUT1640:TUY1640 UEP1640:UEU1640 UOL1640:UOQ1640 UYH1640:UYM1640 VID1640:VII1640 VRZ1640:VSE1640 WBV1640:WCA1640 WLR1640:WLW1640 WVN1640:WVS1640 F67176:K67176 JB67176:JG67176 SX67176:TC67176 ACT67176:ACY67176 AMP67176:AMU67176 AWL67176:AWQ67176 BGH67176:BGM67176 BQD67176:BQI67176 BZZ67176:CAE67176 CJV67176:CKA67176 CTR67176:CTW67176 DDN67176:DDS67176 DNJ67176:DNO67176 DXF67176:DXK67176 EHB67176:EHG67176 EQX67176:ERC67176 FAT67176:FAY67176 FKP67176:FKU67176 FUL67176:FUQ67176 GEH67176:GEM67176 GOD67176:GOI67176 GXZ67176:GYE67176 HHV67176:HIA67176 HRR67176:HRW67176 IBN67176:IBS67176 ILJ67176:ILO67176 IVF67176:IVK67176 JFB67176:JFG67176 JOX67176:JPC67176 JYT67176:JYY67176 KIP67176:KIU67176 KSL67176:KSQ67176 LCH67176:LCM67176 LMD67176:LMI67176 LVZ67176:LWE67176 MFV67176:MGA67176 MPR67176:MPW67176 MZN67176:MZS67176 NJJ67176:NJO67176 NTF67176:NTK67176 ODB67176:ODG67176 OMX67176:ONC67176 OWT67176:OWY67176 PGP67176:PGU67176 PQL67176:PQQ67176 QAH67176:QAM67176 QKD67176:QKI67176 QTZ67176:QUE67176 RDV67176:REA67176 RNR67176:RNW67176 RXN67176:RXS67176 SHJ67176:SHO67176 SRF67176:SRK67176 TBB67176:TBG67176 TKX67176:TLC67176 TUT67176:TUY67176 UEP67176:UEU67176 UOL67176:UOQ67176 UYH67176:UYM67176 VID67176:VII67176 VRZ67176:VSE67176 WBV67176:WCA67176 WLR67176:WLW67176 WVN67176:WVS67176 F132712:K132712 JB132712:JG132712 SX132712:TC132712 ACT132712:ACY132712 AMP132712:AMU132712 AWL132712:AWQ132712 BGH132712:BGM132712 BQD132712:BQI132712 BZZ132712:CAE132712 CJV132712:CKA132712 CTR132712:CTW132712 DDN132712:DDS132712 DNJ132712:DNO132712 DXF132712:DXK132712 EHB132712:EHG132712 EQX132712:ERC132712 FAT132712:FAY132712 FKP132712:FKU132712 FUL132712:FUQ132712 GEH132712:GEM132712 GOD132712:GOI132712 GXZ132712:GYE132712 HHV132712:HIA132712 HRR132712:HRW132712 IBN132712:IBS132712 ILJ132712:ILO132712 IVF132712:IVK132712 JFB132712:JFG132712 JOX132712:JPC132712 JYT132712:JYY132712 KIP132712:KIU132712 KSL132712:KSQ132712 LCH132712:LCM132712 LMD132712:LMI132712 LVZ132712:LWE132712 MFV132712:MGA132712 MPR132712:MPW132712 MZN132712:MZS132712 NJJ132712:NJO132712 NTF132712:NTK132712 ODB132712:ODG132712 OMX132712:ONC132712 OWT132712:OWY132712 PGP132712:PGU132712 PQL132712:PQQ132712 QAH132712:QAM132712 QKD132712:QKI132712 QTZ132712:QUE132712 RDV132712:REA132712 RNR132712:RNW132712 RXN132712:RXS132712 SHJ132712:SHO132712 SRF132712:SRK132712 TBB132712:TBG132712 TKX132712:TLC132712 TUT132712:TUY132712 UEP132712:UEU132712 UOL132712:UOQ132712 UYH132712:UYM132712 VID132712:VII132712 VRZ132712:VSE132712 WBV132712:WCA132712 WLR132712:WLW132712 WVN132712:WVS132712 F198248:K198248 JB198248:JG198248 SX198248:TC198248 ACT198248:ACY198248 AMP198248:AMU198248 AWL198248:AWQ198248 BGH198248:BGM198248 BQD198248:BQI198248 BZZ198248:CAE198248 CJV198248:CKA198248 CTR198248:CTW198248 DDN198248:DDS198248 DNJ198248:DNO198248 DXF198248:DXK198248 EHB198248:EHG198248 EQX198248:ERC198248 FAT198248:FAY198248 FKP198248:FKU198248 FUL198248:FUQ198248 GEH198248:GEM198248 GOD198248:GOI198248 GXZ198248:GYE198248 HHV198248:HIA198248 HRR198248:HRW198248 IBN198248:IBS198248 ILJ198248:ILO198248 IVF198248:IVK198248 JFB198248:JFG198248 JOX198248:JPC198248 JYT198248:JYY198248 KIP198248:KIU198248 KSL198248:KSQ198248 LCH198248:LCM198248 LMD198248:LMI198248 LVZ198248:LWE198248 MFV198248:MGA198248 MPR198248:MPW198248 MZN198248:MZS198248 NJJ198248:NJO198248 NTF198248:NTK198248 ODB198248:ODG198248 OMX198248:ONC198248 OWT198248:OWY198248 PGP198248:PGU198248 PQL198248:PQQ198248 QAH198248:QAM198248 QKD198248:QKI198248 QTZ198248:QUE198248 RDV198248:REA198248 RNR198248:RNW198248 RXN198248:RXS198248 SHJ198248:SHO198248 SRF198248:SRK198248 TBB198248:TBG198248 TKX198248:TLC198248 TUT198248:TUY198248 UEP198248:UEU198248 UOL198248:UOQ198248 UYH198248:UYM198248 VID198248:VII198248 VRZ198248:VSE198248 WBV198248:WCA198248 WLR198248:WLW198248 WVN198248:WVS198248 F263784:K263784 JB263784:JG263784 SX263784:TC263784 ACT263784:ACY263784 AMP263784:AMU263784 AWL263784:AWQ263784 BGH263784:BGM263784 BQD263784:BQI263784 BZZ263784:CAE263784 CJV263784:CKA263784 CTR263784:CTW263784 DDN263784:DDS263784 DNJ263784:DNO263784 DXF263784:DXK263784 EHB263784:EHG263784 EQX263784:ERC263784 FAT263784:FAY263784 FKP263784:FKU263784 FUL263784:FUQ263784 GEH263784:GEM263784 GOD263784:GOI263784 GXZ263784:GYE263784 HHV263784:HIA263784 HRR263784:HRW263784 IBN263784:IBS263784 ILJ263784:ILO263784 IVF263784:IVK263784 JFB263784:JFG263784 JOX263784:JPC263784 JYT263784:JYY263784 KIP263784:KIU263784 KSL263784:KSQ263784 LCH263784:LCM263784 LMD263784:LMI263784 LVZ263784:LWE263784 MFV263784:MGA263784 MPR263784:MPW263784 MZN263784:MZS263784 NJJ263784:NJO263784 NTF263784:NTK263784 ODB263784:ODG263784 OMX263784:ONC263784 OWT263784:OWY263784 PGP263784:PGU263784 PQL263784:PQQ263784 QAH263784:QAM263784 QKD263784:QKI263784 QTZ263784:QUE263784 RDV263784:REA263784 RNR263784:RNW263784 RXN263784:RXS263784 SHJ263784:SHO263784 SRF263784:SRK263784 TBB263784:TBG263784 TKX263784:TLC263784 TUT263784:TUY263784 UEP263784:UEU263784 UOL263784:UOQ263784 UYH263784:UYM263784 VID263784:VII263784 VRZ263784:VSE263784 WBV263784:WCA263784 WLR263784:WLW263784 WVN263784:WVS263784 F329320:K329320 JB329320:JG329320 SX329320:TC329320 ACT329320:ACY329320 AMP329320:AMU329320 AWL329320:AWQ329320 BGH329320:BGM329320 BQD329320:BQI329320 BZZ329320:CAE329320 CJV329320:CKA329320 CTR329320:CTW329320 DDN329320:DDS329320 DNJ329320:DNO329320 DXF329320:DXK329320 EHB329320:EHG329320 EQX329320:ERC329320 FAT329320:FAY329320 FKP329320:FKU329320 FUL329320:FUQ329320 GEH329320:GEM329320 GOD329320:GOI329320 GXZ329320:GYE329320 HHV329320:HIA329320 HRR329320:HRW329320 IBN329320:IBS329320 ILJ329320:ILO329320 IVF329320:IVK329320 JFB329320:JFG329320 JOX329320:JPC329320 JYT329320:JYY329320 KIP329320:KIU329320 KSL329320:KSQ329320 LCH329320:LCM329320 LMD329320:LMI329320 LVZ329320:LWE329320 MFV329320:MGA329320 MPR329320:MPW329320 MZN329320:MZS329320 NJJ329320:NJO329320 NTF329320:NTK329320 ODB329320:ODG329320 OMX329320:ONC329320 OWT329320:OWY329320 PGP329320:PGU329320 PQL329320:PQQ329320 QAH329320:QAM329320 QKD329320:QKI329320 QTZ329320:QUE329320 RDV329320:REA329320 RNR329320:RNW329320 RXN329320:RXS329320 SHJ329320:SHO329320 SRF329320:SRK329320 TBB329320:TBG329320 TKX329320:TLC329320 TUT329320:TUY329320 UEP329320:UEU329320 UOL329320:UOQ329320 UYH329320:UYM329320 VID329320:VII329320 VRZ329320:VSE329320 WBV329320:WCA329320 WLR329320:WLW329320 WVN329320:WVS329320 F394856:K394856 JB394856:JG394856 SX394856:TC394856 ACT394856:ACY394856 AMP394856:AMU394856 AWL394856:AWQ394856 BGH394856:BGM394856 BQD394856:BQI394856 BZZ394856:CAE394856 CJV394856:CKA394856 CTR394856:CTW394856 DDN394856:DDS394856 DNJ394856:DNO394856 DXF394856:DXK394856 EHB394856:EHG394856 EQX394856:ERC394856 FAT394856:FAY394856 FKP394856:FKU394856 FUL394856:FUQ394856 GEH394856:GEM394856 GOD394856:GOI394856 GXZ394856:GYE394856 HHV394856:HIA394856 HRR394856:HRW394856 IBN394856:IBS394856 ILJ394856:ILO394856 IVF394856:IVK394856 JFB394856:JFG394856 JOX394856:JPC394856 JYT394856:JYY394856 KIP394856:KIU394856 KSL394856:KSQ394856 LCH394856:LCM394856 LMD394856:LMI394856 LVZ394856:LWE394856 MFV394856:MGA394856 MPR394856:MPW394856 MZN394856:MZS394856 NJJ394856:NJO394856 NTF394856:NTK394856 ODB394856:ODG394856 OMX394856:ONC394856 OWT394856:OWY394856 PGP394856:PGU394856 PQL394856:PQQ394856 QAH394856:QAM394856 QKD394856:QKI394856 QTZ394856:QUE394856 RDV394856:REA394856 RNR394856:RNW394856 RXN394856:RXS394856 SHJ394856:SHO394856 SRF394856:SRK394856 TBB394856:TBG394856 TKX394856:TLC394856 TUT394856:TUY394856 UEP394856:UEU394856 UOL394856:UOQ394856 UYH394856:UYM394856 VID394856:VII394856 VRZ394856:VSE394856 WBV394856:WCA394856 WLR394856:WLW394856 WVN394856:WVS394856 F460392:K460392 JB460392:JG460392 SX460392:TC460392 ACT460392:ACY460392 AMP460392:AMU460392 AWL460392:AWQ460392 BGH460392:BGM460392 BQD460392:BQI460392 BZZ460392:CAE460392 CJV460392:CKA460392 CTR460392:CTW460392 DDN460392:DDS460392 DNJ460392:DNO460392 DXF460392:DXK460392 EHB460392:EHG460392 EQX460392:ERC460392 FAT460392:FAY460392 FKP460392:FKU460392 FUL460392:FUQ460392 GEH460392:GEM460392 GOD460392:GOI460392 GXZ460392:GYE460392 HHV460392:HIA460392 HRR460392:HRW460392 IBN460392:IBS460392 ILJ460392:ILO460392 IVF460392:IVK460392 JFB460392:JFG460392 JOX460392:JPC460392 JYT460392:JYY460392 KIP460392:KIU460392 KSL460392:KSQ460392 LCH460392:LCM460392 LMD460392:LMI460392 LVZ460392:LWE460392 MFV460392:MGA460392 MPR460392:MPW460392 MZN460392:MZS460392 NJJ460392:NJO460392 NTF460392:NTK460392 ODB460392:ODG460392 OMX460392:ONC460392 OWT460392:OWY460392 PGP460392:PGU460392 PQL460392:PQQ460392 QAH460392:QAM460392 QKD460392:QKI460392 QTZ460392:QUE460392 RDV460392:REA460392 RNR460392:RNW460392 RXN460392:RXS460392 SHJ460392:SHO460392 SRF460392:SRK460392 TBB460392:TBG460392 TKX460392:TLC460392 TUT460392:TUY460392 UEP460392:UEU460392 UOL460392:UOQ460392 UYH460392:UYM460392 VID460392:VII460392 VRZ460392:VSE460392 WBV460392:WCA460392 WLR460392:WLW460392 WVN460392:WVS460392 F525928:K525928 JB525928:JG525928 SX525928:TC525928 ACT525928:ACY525928 AMP525928:AMU525928 AWL525928:AWQ525928 BGH525928:BGM525928 BQD525928:BQI525928 BZZ525928:CAE525928 CJV525928:CKA525928 CTR525928:CTW525928 DDN525928:DDS525928 DNJ525928:DNO525928 DXF525928:DXK525928 EHB525928:EHG525928 EQX525928:ERC525928 FAT525928:FAY525928 FKP525928:FKU525928 FUL525928:FUQ525928 GEH525928:GEM525928 GOD525928:GOI525928 GXZ525928:GYE525928 HHV525928:HIA525928 HRR525928:HRW525928 IBN525928:IBS525928 ILJ525928:ILO525928 IVF525928:IVK525928 JFB525928:JFG525928 JOX525928:JPC525928 JYT525928:JYY525928 KIP525928:KIU525928 KSL525928:KSQ525928 LCH525928:LCM525928 LMD525928:LMI525928 LVZ525928:LWE525928 MFV525928:MGA525928 MPR525928:MPW525928 MZN525928:MZS525928 NJJ525928:NJO525928 NTF525928:NTK525928 ODB525928:ODG525928 OMX525928:ONC525928 OWT525928:OWY525928 PGP525928:PGU525928 PQL525928:PQQ525928 QAH525928:QAM525928 QKD525928:QKI525928 QTZ525928:QUE525928 RDV525928:REA525928 RNR525928:RNW525928 RXN525928:RXS525928 SHJ525928:SHO525928 SRF525928:SRK525928 TBB525928:TBG525928 TKX525928:TLC525928 TUT525928:TUY525928 UEP525928:UEU525928 UOL525928:UOQ525928 UYH525928:UYM525928 VID525928:VII525928 VRZ525928:VSE525928 WBV525928:WCA525928 WLR525928:WLW525928 WVN525928:WVS525928 F591464:K591464 JB591464:JG591464 SX591464:TC591464 ACT591464:ACY591464 AMP591464:AMU591464 AWL591464:AWQ591464 BGH591464:BGM591464 BQD591464:BQI591464 BZZ591464:CAE591464 CJV591464:CKA591464 CTR591464:CTW591464 DDN591464:DDS591464 DNJ591464:DNO591464 DXF591464:DXK591464 EHB591464:EHG591464 EQX591464:ERC591464 FAT591464:FAY591464 FKP591464:FKU591464 FUL591464:FUQ591464 GEH591464:GEM591464 GOD591464:GOI591464 GXZ591464:GYE591464 HHV591464:HIA591464 HRR591464:HRW591464 IBN591464:IBS591464 ILJ591464:ILO591464 IVF591464:IVK591464 JFB591464:JFG591464 JOX591464:JPC591464 JYT591464:JYY591464 KIP591464:KIU591464 KSL591464:KSQ591464 LCH591464:LCM591464 LMD591464:LMI591464 LVZ591464:LWE591464 MFV591464:MGA591464 MPR591464:MPW591464 MZN591464:MZS591464 NJJ591464:NJO591464 NTF591464:NTK591464 ODB591464:ODG591464 OMX591464:ONC591464 OWT591464:OWY591464 PGP591464:PGU591464 PQL591464:PQQ591464 QAH591464:QAM591464 QKD591464:QKI591464 QTZ591464:QUE591464 RDV591464:REA591464 RNR591464:RNW591464 RXN591464:RXS591464 SHJ591464:SHO591464 SRF591464:SRK591464 TBB591464:TBG591464 TKX591464:TLC591464 TUT591464:TUY591464 UEP591464:UEU591464 UOL591464:UOQ591464 UYH591464:UYM591464 VID591464:VII591464 VRZ591464:VSE591464 WBV591464:WCA591464 WLR591464:WLW591464 WVN591464:WVS591464 F657000:K657000 JB657000:JG657000 SX657000:TC657000 ACT657000:ACY657000 AMP657000:AMU657000 AWL657000:AWQ657000 BGH657000:BGM657000 BQD657000:BQI657000 BZZ657000:CAE657000 CJV657000:CKA657000 CTR657000:CTW657000 DDN657000:DDS657000 DNJ657000:DNO657000 DXF657000:DXK657000 EHB657000:EHG657000 EQX657000:ERC657000 FAT657000:FAY657000 FKP657000:FKU657000 FUL657000:FUQ657000 GEH657000:GEM657000 GOD657000:GOI657000 GXZ657000:GYE657000 HHV657000:HIA657000 HRR657000:HRW657000 IBN657000:IBS657000 ILJ657000:ILO657000 IVF657000:IVK657000 JFB657000:JFG657000 JOX657000:JPC657000 JYT657000:JYY657000 KIP657000:KIU657000 KSL657000:KSQ657000 LCH657000:LCM657000 LMD657000:LMI657000 LVZ657000:LWE657000 MFV657000:MGA657000 MPR657000:MPW657000 MZN657000:MZS657000 NJJ657000:NJO657000 NTF657000:NTK657000 ODB657000:ODG657000 OMX657000:ONC657000 OWT657000:OWY657000 PGP657000:PGU657000 PQL657000:PQQ657000 QAH657000:QAM657000 QKD657000:QKI657000 QTZ657000:QUE657000 RDV657000:REA657000 RNR657000:RNW657000 RXN657000:RXS657000 SHJ657000:SHO657000 SRF657000:SRK657000 TBB657000:TBG657000 TKX657000:TLC657000 TUT657000:TUY657000 UEP657000:UEU657000 UOL657000:UOQ657000 UYH657000:UYM657000 VID657000:VII657000 VRZ657000:VSE657000 WBV657000:WCA657000 WLR657000:WLW657000 WVN657000:WVS657000 F722536:K722536 JB722536:JG722536 SX722536:TC722536 ACT722536:ACY722536 AMP722536:AMU722536 AWL722536:AWQ722536 BGH722536:BGM722536 BQD722536:BQI722536 BZZ722536:CAE722536 CJV722536:CKA722536 CTR722536:CTW722536 DDN722536:DDS722536 DNJ722536:DNO722536 DXF722536:DXK722536 EHB722536:EHG722536 EQX722536:ERC722536 FAT722536:FAY722536 FKP722536:FKU722536 FUL722536:FUQ722536 GEH722536:GEM722536 GOD722536:GOI722536 GXZ722536:GYE722536 HHV722536:HIA722536 HRR722536:HRW722536 IBN722536:IBS722536 ILJ722536:ILO722536 IVF722536:IVK722536 JFB722536:JFG722536 JOX722536:JPC722536 JYT722536:JYY722536 KIP722536:KIU722536 KSL722536:KSQ722536 LCH722536:LCM722536 LMD722536:LMI722536 LVZ722536:LWE722536 MFV722536:MGA722536 MPR722536:MPW722536 MZN722536:MZS722536 NJJ722536:NJO722536 NTF722536:NTK722536 ODB722536:ODG722536 OMX722536:ONC722536 OWT722536:OWY722536 PGP722536:PGU722536 PQL722536:PQQ722536 QAH722536:QAM722536 QKD722536:QKI722536 QTZ722536:QUE722536 RDV722536:REA722536 RNR722536:RNW722536 RXN722536:RXS722536 SHJ722536:SHO722536 SRF722536:SRK722536 TBB722536:TBG722536 TKX722536:TLC722536 TUT722536:TUY722536 UEP722536:UEU722536 UOL722536:UOQ722536 UYH722536:UYM722536 VID722536:VII722536 VRZ722536:VSE722536 WBV722536:WCA722536 WLR722536:WLW722536 WVN722536:WVS722536 F788072:K788072 JB788072:JG788072 SX788072:TC788072 ACT788072:ACY788072 AMP788072:AMU788072 AWL788072:AWQ788072 BGH788072:BGM788072 BQD788072:BQI788072 BZZ788072:CAE788072 CJV788072:CKA788072 CTR788072:CTW788072 DDN788072:DDS788072 DNJ788072:DNO788072 DXF788072:DXK788072 EHB788072:EHG788072 EQX788072:ERC788072 FAT788072:FAY788072 FKP788072:FKU788072 FUL788072:FUQ788072 GEH788072:GEM788072 GOD788072:GOI788072 GXZ788072:GYE788072 HHV788072:HIA788072 HRR788072:HRW788072 IBN788072:IBS788072 ILJ788072:ILO788072 IVF788072:IVK788072 JFB788072:JFG788072 JOX788072:JPC788072 JYT788072:JYY788072 KIP788072:KIU788072 KSL788072:KSQ788072 LCH788072:LCM788072 LMD788072:LMI788072 LVZ788072:LWE788072 MFV788072:MGA788072 MPR788072:MPW788072 MZN788072:MZS788072 NJJ788072:NJO788072 NTF788072:NTK788072 ODB788072:ODG788072 OMX788072:ONC788072 OWT788072:OWY788072 PGP788072:PGU788072 PQL788072:PQQ788072 QAH788072:QAM788072 QKD788072:QKI788072 QTZ788072:QUE788072 RDV788072:REA788072 RNR788072:RNW788072 RXN788072:RXS788072 SHJ788072:SHO788072 SRF788072:SRK788072 TBB788072:TBG788072 TKX788072:TLC788072 TUT788072:TUY788072 UEP788072:UEU788072 UOL788072:UOQ788072 UYH788072:UYM788072 VID788072:VII788072 VRZ788072:VSE788072 WBV788072:WCA788072 WLR788072:WLW788072 WVN788072:WVS788072 F853608:K853608 JB853608:JG853608 SX853608:TC853608 ACT853608:ACY853608 AMP853608:AMU853608 AWL853608:AWQ853608 BGH853608:BGM853608 BQD853608:BQI853608 BZZ853608:CAE853608 CJV853608:CKA853608 CTR853608:CTW853608 DDN853608:DDS853608 DNJ853608:DNO853608 DXF853608:DXK853608 EHB853608:EHG853608 EQX853608:ERC853608 FAT853608:FAY853608 FKP853608:FKU853608 FUL853608:FUQ853608 GEH853608:GEM853608 GOD853608:GOI853608 GXZ853608:GYE853608 HHV853608:HIA853608 HRR853608:HRW853608 IBN853608:IBS853608 ILJ853608:ILO853608 IVF853608:IVK853608 JFB853608:JFG853608 JOX853608:JPC853608 JYT853608:JYY853608 KIP853608:KIU853608 KSL853608:KSQ853608 LCH853608:LCM853608 LMD853608:LMI853608 LVZ853608:LWE853608 MFV853608:MGA853608 MPR853608:MPW853608 MZN853608:MZS853608 NJJ853608:NJO853608 NTF853608:NTK853608 ODB853608:ODG853608 OMX853608:ONC853608 OWT853608:OWY853608 PGP853608:PGU853608 PQL853608:PQQ853608 QAH853608:QAM853608 QKD853608:QKI853608 QTZ853608:QUE853608 RDV853608:REA853608 RNR853608:RNW853608 RXN853608:RXS853608 SHJ853608:SHO853608 SRF853608:SRK853608 TBB853608:TBG853608 TKX853608:TLC853608 TUT853608:TUY853608 UEP853608:UEU853608 UOL853608:UOQ853608 UYH853608:UYM853608 VID853608:VII853608 VRZ853608:VSE853608 WBV853608:WCA853608 WLR853608:WLW853608 WVN853608:WVS853608 F919144:K919144 JB919144:JG919144 SX919144:TC919144 ACT919144:ACY919144 AMP919144:AMU919144 AWL919144:AWQ919144 BGH919144:BGM919144 BQD919144:BQI919144 BZZ919144:CAE919144 CJV919144:CKA919144 CTR919144:CTW919144 DDN919144:DDS919144 DNJ919144:DNO919144 DXF919144:DXK919144 EHB919144:EHG919144 EQX919144:ERC919144 FAT919144:FAY919144 FKP919144:FKU919144 FUL919144:FUQ919144 GEH919144:GEM919144 GOD919144:GOI919144 GXZ919144:GYE919144 HHV919144:HIA919144 HRR919144:HRW919144 IBN919144:IBS919144 ILJ919144:ILO919144 IVF919144:IVK919144 JFB919144:JFG919144 JOX919144:JPC919144 JYT919144:JYY919144 KIP919144:KIU919144 KSL919144:KSQ919144 LCH919144:LCM919144 LMD919144:LMI919144 LVZ919144:LWE919144 MFV919144:MGA919144 MPR919144:MPW919144 MZN919144:MZS919144 NJJ919144:NJO919144 NTF919144:NTK919144 ODB919144:ODG919144 OMX919144:ONC919144 OWT919144:OWY919144 PGP919144:PGU919144 PQL919144:PQQ919144 QAH919144:QAM919144 QKD919144:QKI919144 QTZ919144:QUE919144 RDV919144:REA919144 RNR919144:RNW919144 RXN919144:RXS919144 SHJ919144:SHO919144 SRF919144:SRK919144 TBB919144:TBG919144 TKX919144:TLC919144 TUT919144:TUY919144 UEP919144:UEU919144 UOL919144:UOQ919144 UYH919144:UYM919144 VID919144:VII919144 VRZ919144:VSE919144 WBV919144:WCA919144 WLR919144:WLW919144 WVN919144:WVS919144 F984680:K984680 JB984680:JG984680 SX984680:TC984680 ACT984680:ACY984680 AMP984680:AMU984680 AWL984680:AWQ984680 BGH984680:BGM984680 BQD984680:BQI984680 BZZ984680:CAE984680 CJV984680:CKA984680 CTR984680:CTW984680 DDN984680:DDS984680 DNJ984680:DNO984680 DXF984680:DXK984680 EHB984680:EHG984680 EQX984680:ERC984680 FAT984680:FAY984680 FKP984680:FKU984680 FUL984680:FUQ984680 GEH984680:GEM984680 GOD984680:GOI984680 GXZ984680:GYE984680 HHV984680:HIA984680 HRR984680:HRW984680 IBN984680:IBS984680 ILJ984680:ILO984680 IVF984680:IVK984680 JFB984680:JFG984680 JOX984680:JPC984680 JYT984680:JYY984680 KIP984680:KIU984680 KSL984680:KSQ984680 LCH984680:LCM984680 LMD984680:LMI984680 LVZ984680:LWE984680 MFV984680:MGA984680 MPR984680:MPW984680 MZN984680:MZS984680 NJJ984680:NJO984680 NTF984680:NTK984680 ODB984680:ODG984680 OMX984680:ONC984680 OWT984680:OWY984680 PGP984680:PGU984680 PQL984680:PQQ984680 QAH984680:QAM984680 QKD984680:QKI984680 QTZ984680:QUE984680 RDV984680:REA984680 RNR984680:RNW984680 RXN984680:RXS984680 SHJ984680:SHO984680 SRF984680:SRK984680 TBB984680:TBG984680 TKX984680:TLC984680 TUT984680:TUY984680 UEP984680:UEU984680 UOL984680:UOQ984680 UYH984680:UYM984680 VID984680:VII984680 VRZ984680:VSE984680 WBV984680:WCA984680 WLR984680:WLW984680 WVN984680:WVS984680 F989:K989 JB989:JG989 SX989:TC989 ACT989:ACY989 AMP989:AMU989 AWL989:AWQ989 BGH989:BGM989 BQD989:BQI989 BZZ989:CAE989 CJV989:CKA989 CTR989:CTW989 DDN989:DDS989 DNJ989:DNO989 DXF989:DXK989 EHB989:EHG989 EQX989:ERC989 FAT989:FAY989 FKP989:FKU989 FUL989:FUQ989 GEH989:GEM989 GOD989:GOI989 GXZ989:GYE989 HHV989:HIA989 HRR989:HRW989 IBN989:IBS989 ILJ989:ILO989 IVF989:IVK989 JFB989:JFG989 JOX989:JPC989 JYT989:JYY989 KIP989:KIU989 KSL989:KSQ989 LCH989:LCM989 LMD989:LMI989 LVZ989:LWE989 MFV989:MGA989 MPR989:MPW989 MZN989:MZS989 NJJ989:NJO989 NTF989:NTK989 ODB989:ODG989 OMX989:ONC989 OWT989:OWY989 PGP989:PGU989 PQL989:PQQ989 QAH989:QAM989 QKD989:QKI989 QTZ989:QUE989 RDV989:REA989 RNR989:RNW989 RXN989:RXS989 SHJ989:SHO989 SRF989:SRK989 TBB989:TBG989 TKX989:TLC989 TUT989:TUY989 UEP989:UEU989 UOL989:UOQ989 UYH989:UYM989 VID989:VII989 VRZ989:VSE989 WBV989:WCA989 WLR989:WLW989 WVN989:WVS989 F66525:K66525 JB66525:JG66525 SX66525:TC66525 ACT66525:ACY66525 AMP66525:AMU66525 AWL66525:AWQ66525 BGH66525:BGM66525 BQD66525:BQI66525 BZZ66525:CAE66525 CJV66525:CKA66525 CTR66525:CTW66525 DDN66525:DDS66525 DNJ66525:DNO66525 DXF66525:DXK66525 EHB66525:EHG66525 EQX66525:ERC66525 FAT66525:FAY66525 FKP66525:FKU66525 FUL66525:FUQ66525 GEH66525:GEM66525 GOD66525:GOI66525 GXZ66525:GYE66525 HHV66525:HIA66525 HRR66525:HRW66525 IBN66525:IBS66525 ILJ66525:ILO66525 IVF66525:IVK66525 JFB66525:JFG66525 JOX66525:JPC66525 JYT66525:JYY66525 KIP66525:KIU66525 KSL66525:KSQ66525 LCH66525:LCM66525 LMD66525:LMI66525 LVZ66525:LWE66525 MFV66525:MGA66525 MPR66525:MPW66525 MZN66525:MZS66525 NJJ66525:NJO66525 NTF66525:NTK66525 ODB66525:ODG66525 OMX66525:ONC66525 OWT66525:OWY66525 PGP66525:PGU66525 PQL66525:PQQ66525 QAH66525:QAM66525 QKD66525:QKI66525 QTZ66525:QUE66525 RDV66525:REA66525 RNR66525:RNW66525 RXN66525:RXS66525 SHJ66525:SHO66525 SRF66525:SRK66525 TBB66525:TBG66525 TKX66525:TLC66525 TUT66525:TUY66525 UEP66525:UEU66525 UOL66525:UOQ66525 UYH66525:UYM66525 VID66525:VII66525 VRZ66525:VSE66525 WBV66525:WCA66525 WLR66525:WLW66525 WVN66525:WVS66525 F132061:K132061 JB132061:JG132061 SX132061:TC132061 ACT132061:ACY132061 AMP132061:AMU132061 AWL132061:AWQ132061 BGH132061:BGM132061 BQD132061:BQI132061 BZZ132061:CAE132061 CJV132061:CKA132061 CTR132061:CTW132061 DDN132061:DDS132061 DNJ132061:DNO132061 DXF132061:DXK132061 EHB132061:EHG132061 EQX132061:ERC132061 FAT132061:FAY132061 FKP132061:FKU132061 FUL132061:FUQ132061 GEH132061:GEM132061 GOD132061:GOI132061 GXZ132061:GYE132061 HHV132061:HIA132061 HRR132061:HRW132061 IBN132061:IBS132061 ILJ132061:ILO132061 IVF132061:IVK132061 JFB132061:JFG132061 JOX132061:JPC132061 JYT132061:JYY132061 KIP132061:KIU132061 KSL132061:KSQ132061 LCH132061:LCM132061 LMD132061:LMI132061 LVZ132061:LWE132061 MFV132061:MGA132061 MPR132061:MPW132061 MZN132061:MZS132061 NJJ132061:NJO132061 NTF132061:NTK132061 ODB132061:ODG132061 OMX132061:ONC132061 OWT132061:OWY132061 PGP132061:PGU132061 PQL132061:PQQ132061 QAH132061:QAM132061 QKD132061:QKI132061 QTZ132061:QUE132061 RDV132061:REA132061 RNR132061:RNW132061 RXN132061:RXS132061 SHJ132061:SHO132061 SRF132061:SRK132061 TBB132061:TBG132061 TKX132061:TLC132061 TUT132061:TUY132061 UEP132061:UEU132061 UOL132061:UOQ132061 UYH132061:UYM132061 VID132061:VII132061 VRZ132061:VSE132061 WBV132061:WCA132061 WLR132061:WLW132061 WVN132061:WVS132061 F197597:K197597 JB197597:JG197597 SX197597:TC197597 ACT197597:ACY197597 AMP197597:AMU197597 AWL197597:AWQ197597 BGH197597:BGM197597 BQD197597:BQI197597 BZZ197597:CAE197597 CJV197597:CKA197597 CTR197597:CTW197597 DDN197597:DDS197597 DNJ197597:DNO197597 DXF197597:DXK197597 EHB197597:EHG197597 EQX197597:ERC197597 FAT197597:FAY197597 FKP197597:FKU197597 FUL197597:FUQ197597 GEH197597:GEM197597 GOD197597:GOI197597 GXZ197597:GYE197597 HHV197597:HIA197597 HRR197597:HRW197597 IBN197597:IBS197597 ILJ197597:ILO197597 IVF197597:IVK197597 JFB197597:JFG197597 JOX197597:JPC197597 JYT197597:JYY197597 KIP197597:KIU197597 KSL197597:KSQ197597 LCH197597:LCM197597 LMD197597:LMI197597 LVZ197597:LWE197597 MFV197597:MGA197597 MPR197597:MPW197597 MZN197597:MZS197597 NJJ197597:NJO197597 NTF197597:NTK197597 ODB197597:ODG197597 OMX197597:ONC197597 OWT197597:OWY197597 PGP197597:PGU197597 PQL197597:PQQ197597 QAH197597:QAM197597 QKD197597:QKI197597 QTZ197597:QUE197597 RDV197597:REA197597 RNR197597:RNW197597 RXN197597:RXS197597 SHJ197597:SHO197597 SRF197597:SRK197597 TBB197597:TBG197597 TKX197597:TLC197597 TUT197597:TUY197597 UEP197597:UEU197597 UOL197597:UOQ197597 UYH197597:UYM197597 VID197597:VII197597 VRZ197597:VSE197597 WBV197597:WCA197597 WLR197597:WLW197597 WVN197597:WVS197597 F263133:K263133 JB263133:JG263133 SX263133:TC263133 ACT263133:ACY263133 AMP263133:AMU263133 AWL263133:AWQ263133 BGH263133:BGM263133 BQD263133:BQI263133 BZZ263133:CAE263133 CJV263133:CKA263133 CTR263133:CTW263133 DDN263133:DDS263133 DNJ263133:DNO263133 DXF263133:DXK263133 EHB263133:EHG263133 EQX263133:ERC263133 FAT263133:FAY263133 FKP263133:FKU263133 FUL263133:FUQ263133 GEH263133:GEM263133 GOD263133:GOI263133 GXZ263133:GYE263133 HHV263133:HIA263133 HRR263133:HRW263133 IBN263133:IBS263133 ILJ263133:ILO263133 IVF263133:IVK263133 JFB263133:JFG263133 JOX263133:JPC263133 JYT263133:JYY263133 KIP263133:KIU263133 KSL263133:KSQ263133 LCH263133:LCM263133 LMD263133:LMI263133 LVZ263133:LWE263133 MFV263133:MGA263133 MPR263133:MPW263133 MZN263133:MZS263133 NJJ263133:NJO263133 NTF263133:NTK263133 ODB263133:ODG263133 OMX263133:ONC263133 OWT263133:OWY263133 PGP263133:PGU263133 PQL263133:PQQ263133 QAH263133:QAM263133 QKD263133:QKI263133 QTZ263133:QUE263133 RDV263133:REA263133 RNR263133:RNW263133 RXN263133:RXS263133 SHJ263133:SHO263133 SRF263133:SRK263133 TBB263133:TBG263133 TKX263133:TLC263133 TUT263133:TUY263133 UEP263133:UEU263133 UOL263133:UOQ263133 UYH263133:UYM263133 VID263133:VII263133 VRZ263133:VSE263133 WBV263133:WCA263133 WLR263133:WLW263133 WVN263133:WVS263133 F328669:K328669 JB328669:JG328669 SX328669:TC328669 ACT328669:ACY328669 AMP328669:AMU328669 AWL328669:AWQ328669 BGH328669:BGM328669 BQD328669:BQI328669 BZZ328669:CAE328669 CJV328669:CKA328669 CTR328669:CTW328669 DDN328669:DDS328669 DNJ328669:DNO328669 DXF328669:DXK328669 EHB328669:EHG328669 EQX328669:ERC328669 FAT328669:FAY328669 FKP328669:FKU328669 FUL328669:FUQ328669 GEH328669:GEM328669 GOD328669:GOI328669 GXZ328669:GYE328669 HHV328669:HIA328669 HRR328669:HRW328669 IBN328669:IBS328669 ILJ328669:ILO328669 IVF328669:IVK328669 JFB328669:JFG328669 JOX328669:JPC328669 JYT328669:JYY328669 KIP328669:KIU328669 KSL328669:KSQ328669 LCH328669:LCM328669 LMD328669:LMI328669 LVZ328669:LWE328669 MFV328669:MGA328669 MPR328669:MPW328669 MZN328669:MZS328669 NJJ328669:NJO328669 NTF328669:NTK328669 ODB328669:ODG328669 OMX328669:ONC328669 OWT328669:OWY328669 PGP328669:PGU328669 PQL328669:PQQ328669 QAH328669:QAM328669 QKD328669:QKI328669 QTZ328669:QUE328669 RDV328669:REA328669 RNR328669:RNW328669 RXN328669:RXS328669 SHJ328669:SHO328669 SRF328669:SRK328669 TBB328669:TBG328669 TKX328669:TLC328669 TUT328669:TUY328669 UEP328669:UEU328669 UOL328669:UOQ328669 UYH328669:UYM328669 VID328669:VII328669 VRZ328669:VSE328669 WBV328669:WCA328669 WLR328669:WLW328669 WVN328669:WVS328669 F394205:K394205 JB394205:JG394205 SX394205:TC394205 ACT394205:ACY394205 AMP394205:AMU394205 AWL394205:AWQ394205 BGH394205:BGM394205 BQD394205:BQI394205 BZZ394205:CAE394205 CJV394205:CKA394205 CTR394205:CTW394205 DDN394205:DDS394205 DNJ394205:DNO394205 DXF394205:DXK394205 EHB394205:EHG394205 EQX394205:ERC394205 FAT394205:FAY394205 FKP394205:FKU394205 FUL394205:FUQ394205 GEH394205:GEM394205 GOD394205:GOI394205 GXZ394205:GYE394205 HHV394205:HIA394205 HRR394205:HRW394205 IBN394205:IBS394205 ILJ394205:ILO394205 IVF394205:IVK394205 JFB394205:JFG394205 JOX394205:JPC394205 JYT394205:JYY394205 KIP394205:KIU394205 KSL394205:KSQ394205 LCH394205:LCM394205 LMD394205:LMI394205 LVZ394205:LWE394205 MFV394205:MGA394205 MPR394205:MPW394205 MZN394205:MZS394205 NJJ394205:NJO394205 NTF394205:NTK394205 ODB394205:ODG394205 OMX394205:ONC394205 OWT394205:OWY394205 PGP394205:PGU394205 PQL394205:PQQ394205 QAH394205:QAM394205 QKD394205:QKI394205 QTZ394205:QUE394205 RDV394205:REA394205 RNR394205:RNW394205 RXN394205:RXS394205 SHJ394205:SHO394205 SRF394205:SRK394205 TBB394205:TBG394205 TKX394205:TLC394205 TUT394205:TUY394205 UEP394205:UEU394205 UOL394205:UOQ394205 UYH394205:UYM394205 VID394205:VII394205 VRZ394205:VSE394205 WBV394205:WCA394205 WLR394205:WLW394205 WVN394205:WVS394205 F459741:K459741 JB459741:JG459741 SX459741:TC459741 ACT459741:ACY459741 AMP459741:AMU459741 AWL459741:AWQ459741 BGH459741:BGM459741 BQD459741:BQI459741 BZZ459741:CAE459741 CJV459741:CKA459741 CTR459741:CTW459741 DDN459741:DDS459741 DNJ459741:DNO459741 DXF459741:DXK459741 EHB459741:EHG459741 EQX459741:ERC459741 FAT459741:FAY459741 FKP459741:FKU459741 FUL459741:FUQ459741 GEH459741:GEM459741 GOD459741:GOI459741 GXZ459741:GYE459741 HHV459741:HIA459741 HRR459741:HRW459741 IBN459741:IBS459741 ILJ459741:ILO459741 IVF459741:IVK459741 JFB459741:JFG459741 JOX459741:JPC459741 JYT459741:JYY459741 KIP459741:KIU459741 KSL459741:KSQ459741 LCH459741:LCM459741 LMD459741:LMI459741 LVZ459741:LWE459741 MFV459741:MGA459741 MPR459741:MPW459741 MZN459741:MZS459741 NJJ459741:NJO459741 NTF459741:NTK459741 ODB459741:ODG459741 OMX459741:ONC459741 OWT459741:OWY459741 PGP459741:PGU459741 PQL459741:PQQ459741 QAH459741:QAM459741 QKD459741:QKI459741 QTZ459741:QUE459741 RDV459741:REA459741 RNR459741:RNW459741 RXN459741:RXS459741 SHJ459741:SHO459741 SRF459741:SRK459741 TBB459741:TBG459741 TKX459741:TLC459741 TUT459741:TUY459741 UEP459741:UEU459741 UOL459741:UOQ459741 UYH459741:UYM459741 VID459741:VII459741 VRZ459741:VSE459741 WBV459741:WCA459741 WLR459741:WLW459741 WVN459741:WVS459741 F525277:K525277 JB525277:JG525277 SX525277:TC525277 ACT525277:ACY525277 AMP525277:AMU525277 AWL525277:AWQ525277 BGH525277:BGM525277 BQD525277:BQI525277 BZZ525277:CAE525277 CJV525277:CKA525277 CTR525277:CTW525277 DDN525277:DDS525277 DNJ525277:DNO525277 DXF525277:DXK525277 EHB525277:EHG525277 EQX525277:ERC525277 FAT525277:FAY525277 FKP525277:FKU525277 FUL525277:FUQ525277 GEH525277:GEM525277 GOD525277:GOI525277 GXZ525277:GYE525277 HHV525277:HIA525277 HRR525277:HRW525277 IBN525277:IBS525277 ILJ525277:ILO525277 IVF525277:IVK525277 JFB525277:JFG525277 JOX525277:JPC525277 JYT525277:JYY525277 KIP525277:KIU525277 KSL525277:KSQ525277 LCH525277:LCM525277 LMD525277:LMI525277 LVZ525277:LWE525277 MFV525277:MGA525277 MPR525277:MPW525277 MZN525277:MZS525277 NJJ525277:NJO525277 NTF525277:NTK525277 ODB525277:ODG525277 OMX525277:ONC525277 OWT525277:OWY525277 PGP525277:PGU525277 PQL525277:PQQ525277 QAH525277:QAM525277 QKD525277:QKI525277 QTZ525277:QUE525277 RDV525277:REA525277 RNR525277:RNW525277 RXN525277:RXS525277 SHJ525277:SHO525277 SRF525277:SRK525277 TBB525277:TBG525277 TKX525277:TLC525277 TUT525277:TUY525277 UEP525277:UEU525277 UOL525277:UOQ525277 UYH525277:UYM525277 VID525277:VII525277 VRZ525277:VSE525277 WBV525277:WCA525277 WLR525277:WLW525277 WVN525277:WVS525277 F590813:K590813 JB590813:JG590813 SX590813:TC590813 ACT590813:ACY590813 AMP590813:AMU590813 AWL590813:AWQ590813 BGH590813:BGM590813 BQD590813:BQI590813 BZZ590813:CAE590813 CJV590813:CKA590813 CTR590813:CTW590813 DDN590813:DDS590813 DNJ590813:DNO590813 DXF590813:DXK590813 EHB590813:EHG590813 EQX590813:ERC590813 FAT590813:FAY590813 FKP590813:FKU590813 FUL590813:FUQ590813 GEH590813:GEM590813 GOD590813:GOI590813 GXZ590813:GYE590813 HHV590813:HIA590813 HRR590813:HRW590813 IBN590813:IBS590813 ILJ590813:ILO590813 IVF590813:IVK590813 JFB590813:JFG590813 JOX590813:JPC590813 JYT590813:JYY590813 KIP590813:KIU590813 KSL590813:KSQ590813 LCH590813:LCM590813 LMD590813:LMI590813 LVZ590813:LWE590813 MFV590813:MGA590813 MPR590813:MPW590813 MZN590813:MZS590813 NJJ590813:NJO590813 NTF590813:NTK590813 ODB590813:ODG590813 OMX590813:ONC590813 OWT590813:OWY590813 PGP590813:PGU590813 PQL590813:PQQ590813 QAH590813:QAM590813 QKD590813:QKI590813 QTZ590813:QUE590813 RDV590813:REA590813 RNR590813:RNW590813 RXN590813:RXS590813 SHJ590813:SHO590813 SRF590813:SRK590813 TBB590813:TBG590813 TKX590813:TLC590813 TUT590813:TUY590813 UEP590813:UEU590813 UOL590813:UOQ590813 UYH590813:UYM590813 VID590813:VII590813 VRZ590813:VSE590813 WBV590813:WCA590813 WLR590813:WLW590813 WVN590813:WVS590813 F656349:K656349 JB656349:JG656349 SX656349:TC656349 ACT656349:ACY656349 AMP656349:AMU656349 AWL656349:AWQ656349 BGH656349:BGM656349 BQD656349:BQI656349 BZZ656349:CAE656349 CJV656349:CKA656349 CTR656349:CTW656349 DDN656349:DDS656349 DNJ656349:DNO656349 DXF656349:DXK656349 EHB656349:EHG656349 EQX656349:ERC656349 FAT656349:FAY656349 FKP656349:FKU656349 FUL656349:FUQ656349 GEH656349:GEM656349 GOD656349:GOI656349 GXZ656349:GYE656349 HHV656349:HIA656349 HRR656349:HRW656349 IBN656349:IBS656349 ILJ656349:ILO656349 IVF656349:IVK656349 JFB656349:JFG656349 JOX656349:JPC656349 JYT656349:JYY656349 KIP656349:KIU656349 KSL656349:KSQ656349 LCH656349:LCM656349 LMD656349:LMI656349 LVZ656349:LWE656349 MFV656349:MGA656349 MPR656349:MPW656349 MZN656349:MZS656349 NJJ656349:NJO656349 NTF656349:NTK656349 ODB656349:ODG656349 OMX656349:ONC656349 OWT656349:OWY656349 PGP656349:PGU656349 PQL656349:PQQ656349 QAH656349:QAM656349 QKD656349:QKI656349 QTZ656349:QUE656349 RDV656349:REA656349 RNR656349:RNW656349 RXN656349:RXS656349 SHJ656349:SHO656349 SRF656349:SRK656349 TBB656349:TBG656349 TKX656349:TLC656349 TUT656349:TUY656349 UEP656349:UEU656349 UOL656349:UOQ656349 UYH656349:UYM656349 VID656349:VII656349 VRZ656349:VSE656349 WBV656349:WCA656349 WLR656349:WLW656349 WVN656349:WVS656349 F721885:K721885 JB721885:JG721885 SX721885:TC721885 ACT721885:ACY721885 AMP721885:AMU721885 AWL721885:AWQ721885 BGH721885:BGM721885 BQD721885:BQI721885 BZZ721885:CAE721885 CJV721885:CKA721885 CTR721885:CTW721885 DDN721885:DDS721885 DNJ721885:DNO721885 DXF721885:DXK721885 EHB721885:EHG721885 EQX721885:ERC721885 FAT721885:FAY721885 FKP721885:FKU721885 FUL721885:FUQ721885 GEH721885:GEM721885 GOD721885:GOI721885 GXZ721885:GYE721885 HHV721885:HIA721885 HRR721885:HRW721885 IBN721885:IBS721885 ILJ721885:ILO721885 IVF721885:IVK721885 JFB721885:JFG721885 JOX721885:JPC721885 JYT721885:JYY721885 KIP721885:KIU721885 KSL721885:KSQ721885 LCH721885:LCM721885 LMD721885:LMI721885 LVZ721885:LWE721885 MFV721885:MGA721885 MPR721885:MPW721885 MZN721885:MZS721885 NJJ721885:NJO721885 NTF721885:NTK721885 ODB721885:ODG721885 OMX721885:ONC721885 OWT721885:OWY721885 PGP721885:PGU721885 PQL721885:PQQ721885 QAH721885:QAM721885 QKD721885:QKI721885 QTZ721885:QUE721885 RDV721885:REA721885 RNR721885:RNW721885 RXN721885:RXS721885 SHJ721885:SHO721885 SRF721885:SRK721885 TBB721885:TBG721885 TKX721885:TLC721885 TUT721885:TUY721885 UEP721885:UEU721885 UOL721885:UOQ721885 UYH721885:UYM721885 VID721885:VII721885 VRZ721885:VSE721885 WBV721885:WCA721885 WLR721885:WLW721885 WVN721885:WVS721885 F787421:K787421 JB787421:JG787421 SX787421:TC787421 ACT787421:ACY787421 AMP787421:AMU787421 AWL787421:AWQ787421 BGH787421:BGM787421 BQD787421:BQI787421 BZZ787421:CAE787421 CJV787421:CKA787421 CTR787421:CTW787421 DDN787421:DDS787421 DNJ787421:DNO787421 DXF787421:DXK787421 EHB787421:EHG787421 EQX787421:ERC787421 FAT787421:FAY787421 FKP787421:FKU787421 FUL787421:FUQ787421 GEH787421:GEM787421 GOD787421:GOI787421 GXZ787421:GYE787421 HHV787421:HIA787421 HRR787421:HRW787421 IBN787421:IBS787421 ILJ787421:ILO787421 IVF787421:IVK787421 JFB787421:JFG787421 JOX787421:JPC787421 JYT787421:JYY787421 KIP787421:KIU787421 KSL787421:KSQ787421 LCH787421:LCM787421 LMD787421:LMI787421 LVZ787421:LWE787421 MFV787421:MGA787421 MPR787421:MPW787421 MZN787421:MZS787421 NJJ787421:NJO787421 NTF787421:NTK787421 ODB787421:ODG787421 OMX787421:ONC787421 OWT787421:OWY787421 PGP787421:PGU787421 PQL787421:PQQ787421 QAH787421:QAM787421 QKD787421:QKI787421 QTZ787421:QUE787421 RDV787421:REA787421 RNR787421:RNW787421 RXN787421:RXS787421 SHJ787421:SHO787421 SRF787421:SRK787421 TBB787421:TBG787421 TKX787421:TLC787421 TUT787421:TUY787421 UEP787421:UEU787421 UOL787421:UOQ787421 UYH787421:UYM787421 VID787421:VII787421 VRZ787421:VSE787421 WBV787421:WCA787421 WLR787421:WLW787421 WVN787421:WVS787421 F852957:K852957 JB852957:JG852957 SX852957:TC852957 ACT852957:ACY852957 AMP852957:AMU852957 AWL852957:AWQ852957 BGH852957:BGM852957 BQD852957:BQI852957 BZZ852957:CAE852957 CJV852957:CKA852957 CTR852957:CTW852957 DDN852957:DDS852957 DNJ852957:DNO852957 DXF852957:DXK852957 EHB852957:EHG852957 EQX852957:ERC852957 FAT852957:FAY852957 FKP852957:FKU852957 FUL852957:FUQ852957 GEH852957:GEM852957 GOD852957:GOI852957 GXZ852957:GYE852957 HHV852957:HIA852957 HRR852957:HRW852957 IBN852957:IBS852957 ILJ852957:ILO852957 IVF852957:IVK852957 JFB852957:JFG852957 JOX852957:JPC852957 JYT852957:JYY852957 KIP852957:KIU852957 KSL852957:KSQ852957 LCH852957:LCM852957 LMD852957:LMI852957 LVZ852957:LWE852957 MFV852957:MGA852957 MPR852957:MPW852957 MZN852957:MZS852957 NJJ852957:NJO852957 NTF852957:NTK852957 ODB852957:ODG852957 OMX852957:ONC852957 OWT852957:OWY852957 PGP852957:PGU852957 PQL852957:PQQ852957 QAH852957:QAM852957 QKD852957:QKI852957 QTZ852957:QUE852957 RDV852957:REA852957 RNR852957:RNW852957 RXN852957:RXS852957 SHJ852957:SHO852957 SRF852957:SRK852957 TBB852957:TBG852957 TKX852957:TLC852957 TUT852957:TUY852957 UEP852957:UEU852957 UOL852957:UOQ852957 UYH852957:UYM852957 VID852957:VII852957 VRZ852957:VSE852957 WBV852957:WCA852957 WLR852957:WLW852957 WVN852957:WVS852957 F918493:K918493 JB918493:JG918493 SX918493:TC918493 ACT918493:ACY918493 AMP918493:AMU918493 AWL918493:AWQ918493 BGH918493:BGM918493 BQD918493:BQI918493 BZZ918493:CAE918493 CJV918493:CKA918493 CTR918493:CTW918493 DDN918493:DDS918493 DNJ918493:DNO918493 DXF918493:DXK918493 EHB918493:EHG918493 EQX918493:ERC918493 FAT918493:FAY918493 FKP918493:FKU918493 FUL918493:FUQ918493 GEH918493:GEM918493 GOD918493:GOI918493 GXZ918493:GYE918493 HHV918493:HIA918493 HRR918493:HRW918493 IBN918493:IBS918493 ILJ918493:ILO918493 IVF918493:IVK918493 JFB918493:JFG918493 JOX918493:JPC918493 JYT918493:JYY918493 KIP918493:KIU918493 KSL918493:KSQ918493 LCH918493:LCM918493 LMD918493:LMI918493 LVZ918493:LWE918493 MFV918493:MGA918493 MPR918493:MPW918493 MZN918493:MZS918493 NJJ918493:NJO918493 NTF918493:NTK918493 ODB918493:ODG918493 OMX918493:ONC918493 OWT918493:OWY918493 PGP918493:PGU918493 PQL918493:PQQ918493 QAH918493:QAM918493 QKD918493:QKI918493 QTZ918493:QUE918493 RDV918493:REA918493 RNR918493:RNW918493 RXN918493:RXS918493 SHJ918493:SHO918493 SRF918493:SRK918493 TBB918493:TBG918493 TKX918493:TLC918493 TUT918493:TUY918493 UEP918493:UEU918493 UOL918493:UOQ918493 UYH918493:UYM918493 VID918493:VII918493 VRZ918493:VSE918493 WBV918493:WCA918493 WLR918493:WLW918493 WVN918493:WVS918493 F984029:K984029 JB984029:JG984029 SX984029:TC984029 ACT984029:ACY984029 AMP984029:AMU984029 AWL984029:AWQ984029 BGH984029:BGM984029 BQD984029:BQI984029 BZZ984029:CAE984029 CJV984029:CKA984029 CTR984029:CTW984029 DDN984029:DDS984029 DNJ984029:DNO984029 DXF984029:DXK984029 EHB984029:EHG984029 EQX984029:ERC984029 FAT984029:FAY984029 FKP984029:FKU984029 FUL984029:FUQ984029 GEH984029:GEM984029 GOD984029:GOI984029 GXZ984029:GYE984029 HHV984029:HIA984029 HRR984029:HRW984029 IBN984029:IBS984029 ILJ984029:ILO984029 IVF984029:IVK984029 JFB984029:JFG984029 JOX984029:JPC984029 JYT984029:JYY984029 KIP984029:KIU984029 KSL984029:KSQ984029 LCH984029:LCM984029 LMD984029:LMI984029 LVZ984029:LWE984029 MFV984029:MGA984029 MPR984029:MPW984029 MZN984029:MZS984029 NJJ984029:NJO984029 NTF984029:NTK984029 ODB984029:ODG984029 OMX984029:ONC984029 OWT984029:OWY984029 PGP984029:PGU984029 PQL984029:PQQ984029 QAH984029:QAM984029 QKD984029:QKI984029 QTZ984029:QUE984029 RDV984029:REA984029 RNR984029:RNW984029 RXN984029:RXS984029 SHJ984029:SHO984029 SRF984029:SRK984029 TBB984029:TBG984029 TKX984029:TLC984029 TUT984029:TUY984029 UEP984029:UEU984029 UOL984029:UOQ984029 UYH984029:UYM984029 VID984029:VII984029 VRZ984029:VSE984029 WBV984029:WCA984029 WLR984029:WLW984029 WVN984029:WVS984029 F629:K629 JB629:JG629 SX629:TC629 ACT629:ACY629 AMP629:AMU629 AWL629:AWQ629 BGH629:BGM629 BQD629:BQI629 BZZ629:CAE629 CJV629:CKA629 CTR629:CTW629 DDN629:DDS629 DNJ629:DNO629 DXF629:DXK629 EHB629:EHG629 EQX629:ERC629 FAT629:FAY629 FKP629:FKU629 FUL629:FUQ629 GEH629:GEM629 GOD629:GOI629 GXZ629:GYE629 HHV629:HIA629 HRR629:HRW629 IBN629:IBS629 ILJ629:ILO629 IVF629:IVK629 JFB629:JFG629 JOX629:JPC629 JYT629:JYY629 KIP629:KIU629 KSL629:KSQ629 LCH629:LCM629 LMD629:LMI629 LVZ629:LWE629 MFV629:MGA629 MPR629:MPW629 MZN629:MZS629 NJJ629:NJO629 NTF629:NTK629 ODB629:ODG629 OMX629:ONC629 OWT629:OWY629 PGP629:PGU629 PQL629:PQQ629 QAH629:QAM629 QKD629:QKI629 QTZ629:QUE629 RDV629:REA629 RNR629:RNW629 RXN629:RXS629 SHJ629:SHO629 SRF629:SRK629 TBB629:TBG629 TKX629:TLC629 TUT629:TUY629 UEP629:UEU629 UOL629:UOQ629 UYH629:UYM629 VID629:VII629 VRZ629:VSE629 WBV629:WCA629 WLR629:WLW629 WVN629:WVS629 F66165:K66165 JB66165:JG66165 SX66165:TC66165 ACT66165:ACY66165 AMP66165:AMU66165 AWL66165:AWQ66165 BGH66165:BGM66165 BQD66165:BQI66165 BZZ66165:CAE66165 CJV66165:CKA66165 CTR66165:CTW66165 DDN66165:DDS66165 DNJ66165:DNO66165 DXF66165:DXK66165 EHB66165:EHG66165 EQX66165:ERC66165 FAT66165:FAY66165 FKP66165:FKU66165 FUL66165:FUQ66165 GEH66165:GEM66165 GOD66165:GOI66165 GXZ66165:GYE66165 HHV66165:HIA66165 HRR66165:HRW66165 IBN66165:IBS66165 ILJ66165:ILO66165 IVF66165:IVK66165 JFB66165:JFG66165 JOX66165:JPC66165 JYT66165:JYY66165 KIP66165:KIU66165 KSL66165:KSQ66165 LCH66165:LCM66165 LMD66165:LMI66165 LVZ66165:LWE66165 MFV66165:MGA66165 MPR66165:MPW66165 MZN66165:MZS66165 NJJ66165:NJO66165 NTF66165:NTK66165 ODB66165:ODG66165 OMX66165:ONC66165 OWT66165:OWY66165 PGP66165:PGU66165 PQL66165:PQQ66165 QAH66165:QAM66165 QKD66165:QKI66165 QTZ66165:QUE66165 RDV66165:REA66165 RNR66165:RNW66165 RXN66165:RXS66165 SHJ66165:SHO66165 SRF66165:SRK66165 TBB66165:TBG66165 TKX66165:TLC66165 TUT66165:TUY66165 UEP66165:UEU66165 UOL66165:UOQ66165 UYH66165:UYM66165 VID66165:VII66165 VRZ66165:VSE66165 WBV66165:WCA66165 WLR66165:WLW66165 WVN66165:WVS66165 F131701:K131701 JB131701:JG131701 SX131701:TC131701 ACT131701:ACY131701 AMP131701:AMU131701 AWL131701:AWQ131701 BGH131701:BGM131701 BQD131701:BQI131701 BZZ131701:CAE131701 CJV131701:CKA131701 CTR131701:CTW131701 DDN131701:DDS131701 DNJ131701:DNO131701 DXF131701:DXK131701 EHB131701:EHG131701 EQX131701:ERC131701 FAT131701:FAY131701 FKP131701:FKU131701 FUL131701:FUQ131701 GEH131701:GEM131701 GOD131701:GOI131701 GXZ131701:GYE131701 HHV131701:HIA131701 HRR131701:HRW131701 IBN131701:IBS131701 ILJ131701:ILO131701 IVF131701:IVK131701 JFB131701:JFG131701 JOX131701:JPC131701 JYT131701:JYY131701 KIP131701:KIU131701 KSL131701:KSQ131701 LCH131701:LCM131701 LMD131701:LMI131701 LVZ131701:LWE131701 MFV131701:MGA131701 MPR131701:MPW131701 MZN131701:MZS131701 NJJ131701:NJO131701 NTF131701:NTK131701 ODB131701:ODG131701 OMX131701:ONC131701 OWT131701:OWY131701 PGP131701:PGU131701 PQL131701:PQQ131701 QAH131701:QAM131701 QKD131701:QKI131701 QTZ131701:QUE131701 RDV131701:REA131701 RNR131701:RNW131701 RXN131701:RXS131701 SHJ131701:SHO131701 SRF131701:SRK131701 TBB131701:TBG131701 TKX131701:TLC131701 TUT131701:TUY131701 UEP131701:UEU131701 UOL131701:UOQ131701 UYH131701:UYM131701 VID131701:VII131701 VRZ131701:VSE131701 WBV131701:WCA131701 WLR131701:WLW131701 WVN131701:WVS131701 F197237:K197237 JB197237:JG197237 SX197237:TC197237 ACT197237:ACY197237 AMP197237:AMU197237 AWL197237:AWQ197237 BGH197237:BGM197237 BQD197237:BQI197237 BZZ197237:CAE197237 CJV197237:CKA197237 CTR197237:CTW197237 DDN197237:DDS197237 DNJ197237:DNO197237 DXF197237:DXK197237 EHB197237:EHG197237 EQX197237:ERC197237 FAT197237:FAY197237 FKP197237:FKU197237 FUL197237:FUQ197237 GEH197237:GEM197237 GOD197237:GOI197237 GXZ197237:GYE197237 HHV197237:HIA197237 HRR197237:HRW197237 IBN197237:IBS197237 ILJ197237:ILO197237 IVF197237:IVK197237 JFB197237:JFG197237 JOX197237:JPC197237 JYT197237:JYY197237 KIP197237:KIU197237 KSL197237:KSQ197237 LCH197237:LCM197237 LMD197237:LMI197237 LVZ197237:LWE197237 MFV197237:MGA197237 MPR197237:MPW197237 MZN197237:MZS197237 NJJ197237:NJO197237 NTF197237:NTK197237 ODB197237:ODG197237 OMX197237:ONC197237 OWT197237:OWY197237 PGP197237:PGU197237 PQL197237:PQQ197237 QAH197237:QAM197237 QKD197237:QKI197237 QTZ197237:QUE197237 RDV197237:REA197237 RNR197237:RNW197237 RXN197237:RXS197237 SHJ197237:SHO197237 SRF197237:SRK197237 TBB197237:TBG197237 TKX197237:TLC197237 TUT197237:TUY197237 UEP197237:UEU197237 UOL197237:UOQ197237 UYH197237:UYM197237 VID197237:VII197237 VRZ197237:VSE197237 WBV197237:WCA197237 WLR197237:WLW197237 WVN197237:WVS197237 F262773:K262773 JB262773:JG262773 SX262773:TC262773 ACT262773:ACY262773 AMP262773:AMU262773 AWL262773:AWQ262773 BGH262773:BGM262773 BQD262773:BQI262773 BZZ262773:CAE262773 CJV262773:CKA262773 CTR262773:CTW262773 DDN262773:DDS262773 DNJ262773:DNO262773 DXF262773:DXK262773 EHB262773:EHG262773 EQX262773:ERC262773 FAT262773:FAY262773 FKP262773:FKU262773 FUL262773:FUQ262773 GEH262773:GEM262773 GOD262773:GOI262773 GXZ262773:GYE262773 HHV262773:HIA262773 HRR262773:HRW262773 IBN262773:IBS262773 ILJ262773:ILO262773 IVF262773:IVK262773 JFB262773:JFG262773 JOX262773:JPC262773 JYT262773:JYY262773 KIP262773:KIU262773 KSL262773:KSQ262773 LCH262773:LCM262773 LMD262773:LMI262773 LVZ262773:LWE262773 MFV262773:MGA262773 MPR262773:MPW262773 MZN262773:MZS262773 NJJ262773:NJO262773 NTF262773:NTK262773 ODB262773:ODG262773 OMX262773:ONC262773 OWT262773:OWY262773 PGP262773:PGU262773 PQL262773:PQQ262773 QAH262773:QAM262773 QKD262773:QKI262773 QTZ262773:QUE262773 RDV262773:REA262773 RNR262773:RNW262773 RXN262773:RXS262773 SHJ262773:SHO262773 SRF262773:SRK262773 TBB262773:TBG262773 TKX262773:TLC262773 TUT262773:TUY262773 UEP262773:UEU262773 UOL262773:UOQ262773 UYH262773:UYM262773 VID262773:VII262773 VRZ262773:VSE262773 WBV262773:WCA262773 WLR262773:WLW262773 WVN262773:WVS262773 F328309:K328309 JB328309:JG328309 SX328309:TC328309 ACT328309:ACY328309 AMP328309:AMU328309 AWL328309:AWQ328309 BGH328309:BGM328309 BQD328309:BQI328309 BZZ328309:CAE328309 CJV328309:CKA328309 CTR328309:CTW328309 DDN328309:DDS328309 DNJ328309:DNO328309 DXF328309:DXK328309 EHB328309:EHG328309 EQX328309:ERC328309 FAT328309:FAY328309 FKP328309:FKU328309 FUL328309:FUQ328309 GEH328309:GEM328309 GOD328309:GOI328309 GXZ328309:GYE328309 HHV328309:HIA328309 HRR328309:HRW328309 IBN328309:IBS328309 ILJ328309:ILO328309 IVF328309:IVK328309 JFB328309:JFG328309 JOX328309:JPC328309 JYT328309:JYY328309 KIP328309:KIU328309 KSL328309:KSQ328309 LCH328309:LCM328309 LMD328309:LMI328309 LVZ328309:LWE328309 MFV328309:MGA328309 MPR328309:MPW328309 MZN328309:MZS328309 NJJ328309:NJO328309 NTF328309:NTK328309 ODB328309:ODG328309 OMX328309:ONC328309 OWT328309:OWY328309 PGP328309:PGU328309 PQL328309:PQQ328309 QAH328309:QAM328309 QKD328309:QKI328309 QTZ328309:QUE328309 RDV328309:REA328309 RNR328309:RNW328309 RXN328309:RXS328309 SHJ328309:SHO328309 SRF328309:SRK328309 TBB328309:TBG328309 TKX328309:TLC328309 TUT328309:TUY328309 UEP328309:UEU328309 UOL328309:UOQ328309 UYH328309:UYM328309 VID328309:VII328309 VRZ328309:VSE328309 WBV328309:WCA328309 WLR328309:WLW328309 WVN328309:WVS328309 F393845:K393845 JB393845:JG393845 SX393845:TC393845 ACT393845:ACY393845 AMP393845:AMU393845 AWL393845:AWQ393845 BGH393845:BGM393845 BQD393845:BQI393845 BZZ393845:CAE393845 CJV393845:CKA393845 CTR393845:CTW393845 DDN393845:DDS393845 DNJ393845:DNO393845 DXF393845:DXK393845 EHB393845:EHG393845 EQX393845:ERC393845 FAT393845:FAY393845 FKP393845:FKU393845 FUL393845:FUQ393845 GEH393845:GEM393845 GOD393845:GOI393845 GXZ393845:GYE393845 HHV393845:HIA393845 HRR393845:HRW393845 IBN393845:IBS393845 ILJ393845:ILO393845 IVF393845:IVK393845 JFB393845:JFG393845 JOX393845:JPC393845 JYT393845:JYY393845 KIP393845:KIU393845 KSL393845:KSQ393845 LCH393845:LCM393845 LMD393845:LMI393845 LVZ393845:LWE393845 MFV393845:MGA393845 MPR393845:MPW393845 MZN393845:MZS393845 NJJ393845:NJO393845 NTF393845:NTK393845 ODB393845:ODG393845 OMX393845:ONC393845 OWT393845:OWY393845 PGP393845:PGU393845 PQL393845:PQQ393845 QAH393845:QAM393845 QKD393845:QKI393845 QTZ393845:QUE393845 RDV393845:REA393845 RNR393845:RNW393845 RXN393845:RXS393845 SHJ393845:SHO393845 SRF393845:SRK393845 TBB393845:TBG393845 TKX393845:TLC393845 TUT393845:TUY393845 UEP393845:UEU393845 UOL393845:UOQ393845 UYH393845:UYM393845 VID393845:VII393845 VRZ393845:VSE393845 WBV393845:WCA393845 WLR393845:WLW393845 WVN393845:WVS393845 F459381:K459381 JB459381:JG459381 SX459381:TC459381 ACT459381:ACY459381 AMP459381:AMU459381 AWL459381:AWQ459381 BGH459381:BGM459381 BQD459381:BQI459381 BZZ459381:CAE459381 CJV459381:CKA459381 CTR459381:CTW459381 DDN459381:DDS459381 DNJ459381:DNO459381 DXF459381:DXK459381 EHB459381:EHG459381 EQX459381:ERC459381 FAT459381:FAY459381 FKP459381:FKU459381 FUL459381:FUQ459381 GEH459381:GEM459381 GOD459381:GOI459381 GXZ459381:GYE459381 HHV459381:HIA459381 HRR459381:HRW459381 IBN459381:IBS459381 ILJ459381:ILO459381 IVF459381:IVK459381 JFB459381:JFG459381 JOX459381:JPC459381 JYT459381:JYY459381 KIP459381:KIU459381 KSL459381:KSQ459381 LCH459381:LCM459381 LMD459381:LMI459381 LVZ459381:LWE459381 MFV459381:MGA459381 MPR459381:MPW459381 MZN459381:MZS459381 NJJ459381:NJO459381 NTF459381:NTK459381 ODB459381:ODG459381 OMX459381:ONC459381 OWT459381:OWY459381 PGP459381:PGU459381 PQL459381:PQQ459381 QAH459381:QAM459381 QKD459381:QKI459381 QTZ459381:QUE459381 RDV459381:REA459381 RNR459381:RNW459381 RXN459381:RXS459381 SHJ459381:SHO459381 SRF459381:SRK459381 TBB459381:TBG459381 TKX459381:TLC459381 TUT459381:TUY459381 UEP459381:UEU459381 UOL459381:UOQ459381 UYH459381:UYM459381 VID459381:VII459381 VRZ459381:VSE459381 WBV459381:WCA459381 WLR459381:WLW459381 WVN459381:WVS459381 F524917:K524917 JB524917:JG524917 SX524917:TC524917 ACT524917:ACY524917 AMP524917:AMU524917 AWL524917:AWQ524917 BGH524917:BGM524917 BQD524917:BQI524917 BZZ524917:CAE524917 CJV524917:CKA524917 CTR524917:CTW524917 DDN524917:DDS524917 DNJ524917:DNO524917 DXF524917:DXK524917 EHB524917:EHG524917 EQX524917:ERC524917 FAT524917:FAY524917 FKP524917:FKU524917 FUL524917:FUQ524917 GEH524917:GEM524917 GOD524917:GOI524917 GXZ524917:GYE524917 HHV524917:HIA524917 HRR524917:HRW524917 IBN524917:IBS524917 ILJ524917:ILO524917 IVF524917:IVK524917 JFB524917:JFG524917 JOX524917:JPC524917 JYT524917:JYY524917 KIP524917:KIU524917 KSL524917:KSQ524917 LCH524917:LCM524917 LMD524917:LMI524917 LVZ524917:LWE524917 MFV524917:MGA524917 MPR524917:MPW524917 MZN524917:MZS524917 NJJ524917:NJO524917 NTF524917:NTK524917 ODB524917:ODG524917 OMX524917:ONC524917 OWT524917:OWY524917 PGP524917:PGU524917 PQL524917:PQQ524917 QAH524917:QAM524917 QKD524917:QKI524917 QTZ524917:QUE524917 RDV524917:REA524917 RNR524917:RNW524917 RXN524917:RXS524917 SHJ524917:SHO524917 SRF524917:SRK524917 TBB524917:TBG524917 TKX524917:TLC524917 TUT524917:TUY524917 UEP524917:UEU524917 UOL524917:UOQ524917 UYH524917:UYM524917 VID524917:VII524917 VRZ524917:VSE524917 WBV524917:WCA524917 WLR524917:WLW524917 WVN524917:WVS524917 F590453:K590453 JB590453:JG590453 SX590453:TC590453 ACT590453:ACY590453 AMP590453:AMU590453 AWL590453:AWQ590453 BGH590453:BGM590453 BQD590453:BQI590453 BZZ590453:CAE590453 CJV590453:CKA590453 CTR590453:CTW590453 DDN590453:DDS590453 DNJ590453:DNO590453 DXF590453:DXK590453 EHB590453:EHG590453 EQX590453:ERC590453 FAT590453:FAY590453 FKP590453:FKU590453 FUL590453:FUQ590453 GEH590453:GEM590453 GOD590453:GOI590453 GXZ590453:GYE590453 HHV590453:HIA590453 HRR590453:HRW590453 IBN590453:IBS590453 ILJ590453:ILO590453 IVF590453:IVK590453 JFB590453:JFG590453 JOX590453:JPC590453 JYT590453:JYY590453 KIP590453:KIU590453 KSL590453:KSQ590453 LCH590453:LCM590453 LMD590453:LMI590453 LVZ590453:LWE590453 MFV590453:MGA590453 MPR590453:MPW590453 MZN590453:MZS590453 NJJ590453:NJO590453 NTF590453:NTK590453 ODB590453:ODG590453 OMX590453:ONC590453 OWT590453:OWY590453 PGP590453:PGU590453 PQL590453:PQQ590453 QAH590453:QAM590453 QKD590453:QKI590453 QTZ590453:QUE590453 RDV590453:REA590453 RNR590453:RNW590453 RXN590453:RXS590453 SHJ590453:SHO590453 SRF590453:SRK590453 TBB590453:TBG590453 TKX590453:TLC590453 TUT590453:TUY590453 UEP590453:UEU590453 UOL590453:UOQ590453 UYH590453:UYM590453 VID590453:VII590453 VRZ590453:VSE590453 WBV590453:WCA590453 WLR590453:WLW590453 WVN590453:WVS590453 F655989:K655989 JB655989:JG655989 SX655989:TC655989 ACT655989:ACY655989 AMP655989:AMU655989 AWL655989:AWQ655989 BGH655989:BGM655989 BQD655989:BQI655989 BZZ655989:CAE655989 CJV655989:CKA655989 CTR655989:CTW655989 DDN655989:DDS655989 DNJ655989:DNO655989 DXF655989:DXK655989 EHB655989:EHG655989 EQX655989:ERC655989 FAT655989:FAY655989 FKP655989:FKU655989 FUL655989:FUQ655989 GEH655989:GEM655989 GOD655989:GOI655989 GXZ655989:GYE655989 HHV655989:HIA655989 HRR655989:HRW655989 IBN655989:IBS655989 ILJ655989:ILO655989 IVF655989:IVK655989 JFB655989:JFG655989 JOX655989:JPC655989 JYT655989:JYY655989 KIP655989:KIU655989 KSL655989:KSQ655989 LCH655989:LCM655989 LMD655989:LMI655989 LVZ655989:LWE655989 MFV655989:MGA655989 MPR655989:MPW655989 MZN655989:MZS655989 NJJ655989:NJO655989 NTF655989:NTK655989 ODB655989:ODG655989 OMX655989:ONC655989 OWT655989:OWY655989 PGP655989:PGU655989 PQL655989:PQQ655989 QAH655989:QAM655989 QKD655989:QKI655989 QTZ655989:QUE655989 RDV655989:REA655989 RNR655989:RNW655989 RXN655989:RXS655989 SHJ655989:SHO655989 SRF655989:SRK655989 TBB655989:TBG655989 TKX655989:TLC655989 TUT655989:TUY655989 UEP655989:UEU655989 UOL655989:UOQ655989 UYH655989:UYM655989 VID655989:VII655989 VRZ655989:VSE655989 WBV655989:WCA655989 WLR655989:WLW655989 WVN655989:WVS655989 F721525:K721525 JB721525:JG721525 SX721525:TC721525 ACT721525:ACY721525 AMP721525:AMU721525 AWL721525:AWQ721525 BGH721525:BGM721525 BQD721525:BQI721525 BZZ721525:CAE721525 CJV721525:CKA721525 CTR721525:CTW721525 DDN721525:DDS721525 DNJ721525:DNO721525 DXF721525:DXK721525 EHB721525:EHG721525 EQX721525:ERC721525 FAT721525:FAY721525 FKP721525:FKU721525 FUL721525:FUQ721525 GEH721525:GEM721525 GOD721525:GOI721525 GXZ721525:GYE721525 HHV721525:HIA721525 HRR721525:HRW721525 IBN721525:IBS721525 ILJ721525:ILO721525 IVF721525:IVK721525 JFB721525:JFG721525 JOX721525:JPC721525 JYT721525:JYY721525 KIP721525:KIU721525 KSL721525:KSQ721525 LCH721525:LCM721525 LMD721525:LMI721525 LVZ721525:LWE721525 MFV721525:MGA721525 MPR721525:MPW721525 MZN721525:MZS721525 NJJ721525:NJO721525 NTF721525:NTK721525 ODB721525:ODG721525 OMX721525:ONC721525 OWT721525:OWY721525 PGP721525:PGU721525 PQL721525:PQQ721525 QAH721525:QAM721525 QKD721525:QKI721525 QTZ721525:QUE721525 RDV721525:REA721525 RNR721525:RNW721525 RXN721525:RXS721525 SHJ721525:SHO721525 SRF721525:SRK721525 TBB721525:TBG721525 TKX721525:TLC721525 TUT721525:TUY721525 UEP721525:UEU721525 UOL721525:UOQ721525 UYH721525:UYM721525 VID721525:VII721525 VRZ721525:VSE721525 WBV721525:WCA721525 WLR721525:WLW721525 WVN721525:WVS721525 F787061:K787061 JB787061:JG787061 SX787061:TC787061 ACT787061:ACY787061 AMP787061:AMU787061 AWL787061:AWQ787061 BGH787061:BGM787061 BQD787061:BQI787061 BZZ787061:CAE787061 CJV787061:CKA787061 CTR787061:CTW787061 DDN787061:DDS787061 DNJ787061:DNO787061 DXF787061:DXK787061 EHB787061:EHG787061 EQX787061:ERC787061 FAT787061:FAY787061 FKP787061:FKU787061 FUL787061:FUQ787061 GEH787061:GEM787061 GOD787061:GOI787061 GXZ787061:GYE787061 HHV787061:HIA787061 HRR787061:HRW787061 IBN787061:IBS787061 ILJ787061:ILO787061 IVF787061:IVK787061 JFB787061:JFG787061 JOX787061:JPC787061 JYT787061:JYY787061 KIP787061:KIU787061 KSL787061:KSQ787061 LCH787061:LCM787061 LMD787061:LMI787061 LVZ787061:LWE787061 MFV787061:MGA787061 MPR787061:MPW787061 MZN787061:MZS787061 NJJ787061:NJO787061 NTF787061:NTK787061 ODB787061:ODG787061 OMX787061:ONC787061 OWT787061:OWY787061 PGP787061:PGU787061 PQL787061:PQQ787061 QAH787061:QAM787061 QKD787061:QKI787061 QTZ787061:QUE787061 RDV787061:REA787061 RNR787061:RNW787061 RXN787061:RXS787061 SHJ787061:SHO787061 SRF787061:SRK787061 TBB787061:TBG787061 TKX787061:TLC787061 TUT787061:TUY787061 UEP787061:UEU787061 UOL787061:UOQ787061 UYH787061:UYM787061 VID787061:VII787061 VRZ787061:VSE787061 WBV787061:WCA787061 WLR787061:WLW787061 WVN787061:WVS787061 F852597:K852597 JB852597:JG852597 SX852597:TC852597 ACT852597:ACY852597 AMP852597:AMU852597 AWL852597:AWQ852597 BGH852597:BGM852597 BQD852597:BQI852597 BZZ852597:CAE852597 CJV852597:CKA852597 CTR852597:CTW852597 DDN852597:DDS852597 DNJ852597:DNO852597 DXF852597:DXK852597 EHB852597:EHG852597 EQX852597:ERC852597 FAT852597:FAY852597 FKP852597:FKU852597 FUL852597:FUQ852597 GEH852597:GEM852597 GOD852597:GOI852597 GXZ852597:GYE852597 HHV852597:HIA852597 HRR852597:HRW852597 IBN852597:IBS852597 ILJ852597:ILO852597 IVF852597:IVK852597 JFB852597:JFG852597 JOX852597:JPC852597 JYT852597:JYY852597 KIP852597:KIU852597 KSL852597:KSQ852597 LCH852597:LCM852597 LMD852597:LMI852597 LVZ852597:LWE852597 MFV852597:MGA852597 MPR852597:MPW852597 MZN852597:MZS852597 NJJ852597:NJO852597 NTF852597:NTK852597 ODB852597:ODG852597 OMX852597:ONC852597 OWT852597:OWY852597 PGP852597:PGU852597 PQL852597:PQQ852597 QAH852597:QAM852597 QKD852597:QKI852597 QTZ852597:QUE852597 RDV852597:REA852597 RNR852597:RNW852597 RXN852597:RXS852597 SHJ852597:SHO852597 SRF852597:SRK852597 TBB852597:TBG852597 TKX852597:TLC852597 TUT852597:TUY852597 UEP852597:UEU852597 UOL852597:UOQ852597 UYH852597:UYM852597 VID852597:VII852597 VRZ852597:VSE852597 WBV852597:WCA852597 WLR852597:WLW852597 WVN852597:WVS852597 F918133:K918133 JB918133:JG918133 SX918133:TC918133 ACT918133:ACY918133 AMP918133:AMU918133 AWL918133:AWQ918133 BGH918133:BGM918133 BQD918133:BQI918133 BZZ918133:CAE918133 CJV918133:CKA918133 CTR918133:CTW918133 DDN918133:DDS918133 DNJ918133:DNO918133 DXF918133:DXK918133 EHB918133:EHG918133 EQX918133:ERC918133 FAT918133:FAY918133 FKP918133:FKU918133 FUL918133:FUQ918133 GEH918133:GEM918133 GOD918133:GOI918133 GXZ918133:GYE918133 HHV918133:HIA918133 HRR918133:HRW918133 IBN918133:IBS918133 ILJ918133:ILO918133 IVF918133:IVK918133 JFB918133:JFG918133 JOX918133:JPC918133 JYT918133:JYY918133 KIP918133:KIU918133 KSL918133:KSQ918133 LCH918133:LCM918133 LMD918133:LMI918133 LVZ918133:LWE918133 MFV918133:MGA918133 MPR918133:MPW918133 MZN918133:MZS918133 NJJ918133:NJO918133 NTF918133:NTK918133 ODB918133:ODG918133 OMX918133:ONC918133 OWT918133:OWY918133 PGP918133:PGU918133 PQL918133:PQQ918133 QAH918133:QAM918133 QKD918133:QKI918133 QTZ918133:QUE918133 RDV918133:REA918133 RNR918133:RNW918133 RXN918133:RXS918133 SHJ918133:SHO918133 SRF918133:SRK918133 TBB918133:TBG918133 TKX918133:TLC918133 TUT918133:TUY918133 UEP918133:UEU918133 UOL918133:UOQ918133 UYH918133:UYM918133 VID918133:VII918133 VRZ918133:VSE918133 WBV918133:WCA918133 WLR918133:WLW918133 WVN918133:WVS918133 F983669:K983669 JB983669:JG983669 SX983669:TC983669 ACT983669:ACY983669 AMP983669:AMU983669 AWL983669:AWQ983669 BGH983669:BGM983669 BQD983669:BQI983669 BZZ983669:CAE983669 CJV983669:CKA983669 CTR983669:CTW983669 DDN983669:DDS983669 DNJ983669:DNO983669 DXF983669:DXK983669 EHB983669:EHG983669 EQX983669:ERC983669 FAT983669:FAY983669 FKP983669:FKU983669 FUL983669:FUQ983669 GEH983669:GEM983669 GOD983669:GOI983669 GXZ983669:GYE983669 HHV983669:HIA983669 HRR983669:HRW983669 IBN983669:IBS983669 ILJ983669:ILO983669 IVF983669:IVK983669 JFB983669:JFG983669 JOX983669:JPC983669 JYT983669:JYY983669 KIP983669:KIU983669 KSL983669:KSQ983669 LCH983669:LCM983669 LMD983669:LMI983669 LVZ983669:LWE983669 MFV983669:MGA983669 MPR983669:MPW983669 MZN983669:MZS983669 NJJ983669:NJO983669 NTF983669:NTK983669 ODB983669:ODG983669 OMX983669:ONC983669 OWT983669:OWY983669 PGP983669:PGU983669 PQL983669:PQQ983669 QAH983669:QAM983669 QKD983669:QKI983669 QTZ983669:QUE983669 RDV983669:REA983669 RNR983669:RNW983669 RXN983669:RXS983669 SHJ983669:SHO983669 SRF983669:SRK983669 TBB983669:TBG983669 TKX983669:TLC983669 TUT983669:TUY983669 UEP983669:UEU983669 UOL983669:UOQ983669 UYH983669:UYM983669 VID983669:VII983669 VRZ983669:VSE983669 WBV983669:WCA983669 WLR983669:WLW983669 WVN983669:WVS983669 F584:K584 JB584:JG584 SX584:TC584 ACT584:ACY584 AMP584:AMU584 AWL584:AWQ584 BGH584:BGM584 BQD584:BQI584 BZZ584:CAE584 CJV584:CKA584 CTR584:CTW584 DDN584:DDS584 DNJ584:DNO584 DXF584:DXK584 EHB584:EHG584 EQX584:ERC584 FAT584:FAY584 FKP584:FKU584 FUL584:FUQ584 GEH584:GEM584 GOD584:GOI584 GXZ584:GYE584 HHV584:HIA584 HRR584:HRW584 IBN584:IBS584 ILJ584:ILO584 IVF584:IVK584 JFB584:JFG584 JOX584:JPC584 JYT584:JYY584 KIP584:KIU584 KSL584:KSQ584 LCH584:LCM584 LMD584:LMI584 LVZ584:LWE584 MFV584:MGA584 MPR584:MPW584 MZN584:MZS584 NJJ584:NJO584 NTF584:NTK584 ODB584:ODG584 OMX584:ONC584 OWT584:OWY584 PGP584:PGU584 PQL584:PQQ584 QAH584:QAM584 QKD584:QKI584 QTZ584:QUE584 RDV584:REA584 RNR584:RNW584 RXN584:RXS584 SHJ584:SHO584 SRF584:SRK584 TBB584:TBG584 TKX584:TLC584 TUT584:TUY584 UEP584:UEU584 UOL584:UOQ584 UYH584:UYM584 VID584:VII584 VRZ584:VSE584 WBV584:WCA584 WLR584:WLW584 WVN584:WVS584 F66120:K66120 JB66120:JG66120 SX66120:TC66120 ACT66120:ACY66120 AMP66120:AMU66120 AWL66120:AWQ66120 BGH66120:BGM66120 BQD66120:BQI66120 BZZ66120:CAE66120 CJV66120:CKA66120 CTR66120:CTW66120 DDN66120:DDS66120 DNJ66120:DNO66120 DXF66120:DXK66120 EHB66120:EHG66120 EQX66120:ERC66120 FAT66120:FAY66120 FKP66120:FKU66120 FUL66120:FUQ66120 GEH66120:GEM66120 GOD66120:GOI66120 GXZ66120:GYE66120 HHV66120:HIA66120 HRR66120:HRW66120 IBN66120:IBS66120 ILJ66120:ILO66120 IVF66120:IVK66120 JFB66120:JFG66120 JOX66120:JPC66120 JYT66120:JYY66120 KIP66120:KIU66120 KSL66120:KSQ66120 LCH66120:LCM66120 LMD66120:LMI66120 LVZ66120:LWE66120 MFV66120:MGA66120 MPR66120:MPW66120 MZN66120:MZS66120 NJJ66120:NJO66120 NTF66120:NTK66120 ODB66120:ODG66120 OMX66120:ONC66120 OWT66120:OWY66120 PGP66120:PGU66120 PQL66120:PQQ66120 QAH66120:QAM66120 QKD66120:QKI66120 QTZ66120:QUE66120 RDV66120:REA66120 RNR66120:RNW66120 RXN66120:RXS66120 SHJ66120:SHO66120 SRF66120:SRK66120 TBB66120:TBG66120 TKX66120:TLC66120 TUT66120:TUY66120 UEP66120:UEU66120 UOL66120:UOQ66120 UYH66120:UYM66120 VID66120:VII66120 VRZ66120:VSE66120 WBV66120:WCA66120 WLR66120:WLW66120 WVN66120:WVS66120 F131656:K131656 JB131656:JG131656 SX131656:TC131656 ACT131656:ACY131656 AMP131656:AMU131656 AWL131656:AWQ131656 BGH131656:BGM131656 BQD131656:BQI131656 BZZ131656:CAE131656 CJV131656:CKA131656 CTR131656:CTW131656 DDN131656:DDS131656 DNJ131656:DNO131656 DXF131656:DXK131656 EHB131656:EHG131656 EQX131656:ERC131656 FAT131656:FAY131656 FKP131656:FKU131656 FUL131656:FUQ131656 GEH131656:GEM131656 GOD131656:GOI131656 GXZ131656:GYE131656 HHV131656:HIA131656 HRR131656:HRW131656 IBN131656:IBS131656 ILJ131656:ILO131656 IVF131656:IVK131656 JFB131656:JFG131656 JOX131656:JPC131656 JYT131656:JYY131656 KIP131656:KIU131656 KSL131656:KSQ131656 LCH131656:LCM131656 LMD131656:LMI131656 LVZ131656:LWE131656 MFV131656:MGA131656 MPR131656:MPW131656 MZN131656:MZS131656 NJJ131656:NJO131656 NTF131656:NTK131656 ODB131656:ODG131656 OMX131656:ONC131656 OWT131656:OWY131656 PGP131656:PGU131656 PQL131656:PQQ131656 QAH131656:QAM131656 QKD131656:QKI131656 QTZ131656:QUE131656 RDV131656:REA131656 RNR131656:RNW131656 RXN131656:RXS131656 SHJ131656:SHO131656 SRF131656:SRK131656 TBB131656:TBG131656 TKX131656:TLC131656 TUT131656:TUY131656 UEP131656:UEU131656 UOL131656:UOQ131656 UYH131656:UYM131656 VID131656:VII131656 VRZ131656:VSE131656 WBV131656:WCA131656 WLR131656:WLW131656 WVN131656:WVS131656 F197192:K197192 JB197192:JG197192 SX197192:TC197192 ACT197192:ACY197192 AMP197192:AMU197192 AWL197192:AWQ197192 BGH197192:BGM197192 BQD197192:BQI197192 BZZ197192:CAE197192 CJV197192:CKA197192 CTR197192:CTW197192 DDN197192:DDS197192 DNJ197192:DNO197192 DXF197192:DXK197192 EHB197192:EHG197192 EQX197192:ERC197192 FAT197192:FAY197192 FKP197192:FKU197192 FUL197192:FUQ197192 GEH197192:GEM197192 GOD197192:GOI197192 GXZ197192:GYE197192 HHV197192:HIA197192 HRR197192:HRW197192 IBN197192:IBS197192 ILJ197192:ILO197192 IVF197192:IVK197192 JFB197192:JFG197192 JOX197192:JPC197192 JYT197192:JYY197192 KIP197192:KIU197192 KSL197192:KSQ197192 LCH197192:LCM197192 LMD197192:LMI197192 LVZ197192:LWE197192 MFV197192:MGA197192 MPR197192:MPW197192 MZN197192:MZS197192 NJJ197192:NJO197192 NTF197192:NTK197192 ODB197192:ODG197192 OMX197192:ONC197192 OWT197192:OWY197192 PGP197192:PGU197192 PQL197192:PQQ197192 QAH197192:QAM197192 QKD197192:QKI197192 QTZ197192:QUE197192 RDV197192:REA197192 RNR197192:RNW197192 RXN197192:RXS197192 SHJ197192:SHO197192 SRF197192:SRK197192 TBB197192:TBG197192 TKX197192:TLC197192 TUT197192:TUY197192 UEP197192:UEU197192 UOL197192:UOQ197192 UYH197192:UYM197192 VID197192:VII197192 VRZ197192:VSE197192 WBV197192:WCA197192 WLR197192:WLW197192 WVN197192:WVS197192 F262728:K262728 JB262728:JG262728 SX262728:TC262728 ACT262728:ACY262728 AMP262728:AMU262728 AWL262728:AWQ262728 BGH262728:BGM262728 BQD262728:BQI262728 BZZ262728:CAE262728 CJV262728:CKA262728 CTR262728:CTW262728 DDN262728:DDS262728 DNJ262728:DNO262728 DXF262728:DXK262728 EHB262728:EHG262728 EQX262728:ERC262728 FAT262728:FAY262728 FKP262728:FKU262728 FUL262728:FUQ262728 GEH262728:GEM262728 GOD262728:GOI262728 GXZ262728:GYE262728 HHV262728:HIA262728 HRR262728:HRW262728 IBN262728:IBS262728 ILJ262728:ILO262728 IVF262728:IVK262728 JFB262728:JFG262728 JOX262728:JPC262728 JYT262728:JYY262728 KIP262728:KIU262728 KSL262728:KSQ262728 LCH262728:LCM262728 LMD262728:LMI262728 LVZ262728:LWE262728 MFV262728:MGA262728 MPR262728:MPW262728 MZN262728:MZS262728 NJJ262728:NJO262728 NTF262728:NTK262728 ODB262728:ODG262728 OMX262728:ONC262728 OWT262728:OWY262728 PGP262728:PGU262728 PQL262728:PQQ262728 QAH262728:QAM262728 QKD262728:QKI262728 QTZ262728:QUE262728 RDV262728:REA262728 RNR262728:RNW262728 RXN262728:RXS262728 SHJ262728:SHO262728 SRF262728:SRK262728 TBB262728:TBG262728 TKX262728:TLC262728 TUT262728:TUY262728 UEP262728:UEU262728 UOL262728:UOQ262728 UYH262728:UYM262728 VID262728:VII262728 VRZ262728:VSE262728 WBV262728:WCA262728 WLR262728:WLW262728 WVN262728:WVS262728 F328264:K328264 JB328264:JG328264 SX328264:TC328264 ACT328264:ACY328264 AMP328264:AMU328264 AWL328264:AWQ328264 BGH328264:BGM328264 BQD328264:BQI328264 BZZ328264:CAE328264 CJV328264:CKA328264 CTR328264:CTW328264 DDN328264:DDS328264 DNJ328264:DNO328264 DXF328264:DXK328264 EHB328264:EHG328264 EQX328264:ERC328264 FAT328264:FAY328264 FKP328264:FKU328264 FUL328264:FUQ328264 GEH328264:GEM328264 GOD328264:GOI328264 GXZ328264:GYE328264 HHV328264:HIA328264 HRR328264:HRW328264 IBN328264:IBS328264 ILJ328264:ILO328264 IVF328264:IVK328264 JFB328264:JFG328264 JOX328264:JPC328264 JYT328264:JYY328264 KIP328264:KIU328264 KSL328264:KSQ328264 LCH328264:LCM328264 LMD328264:LMI328264 LVZ328264:LWE328264 MFV328264:MGA328264 MPR328264:MPW328264 MZN328264:MZS328264 NJJ328264:NJO328264 NTF328264:NTK328264 ODB328264:ODG328264 OMX328264:ONC328264 OWT328264:OWY328264 PGP328264:PGU328264 PQL328264:PQQ328264 QAH328264:QAM328264 QKD328264:QKI328264 QTZ328264:QUE328264 RDV328264:REA328264 RNR328264:RNW328264 RXN328264:RXS328264 SHJ328264:SHO328264 SRF328264:SRK328264 TBB328264:TBG328264 TKX328264:TLC328264 TUT328264:TUY328264 UEP328264:UEU328264 UOL328264:UOQ328264 UYH328264:UYM328264 VID328264:VII328264 VRZ328264:VSE328264 WBV328264:WCA328264 WLR328264:WLW328264 WVN328264:WVS328264 F393800:K393800 JB393800:JG393800 SX393800:TC393800 ACT393800:ACY393800 AMP393800:AMU393800 AWL393800:AWQ393800 BGH393800:BGM393800 BQD393800:BQI393800 BZZ393800:CAE393800 CJV393800:CKA393800 CTR393800:CTW393800 DDN393800:DDS393800 DNJ393800:DNO393800 DXF393800:DXK393800 EHB393800:EHG393800 EQX393800:ERC393800 FAT393800:FAY393800 FKP393800:FKU393800 FUL393800:FUQ393800 GEH393800:GEM393800 GOD393800:GOI393800 GXZ393800:GYE393800 HHV393800:HIA393800 HRR393800:HRW393800 IBN393800:IBS393800 ILJ393800:ILO393800 IVF393800:IVK393800 JFB393800:JFG393800 JOX393800:JPC393800 JYT393800:JYY393800 KIP393800:KIU393800 KSL393800:KSQ393800 LCH393800:LCM393800 LMD393800:LMI393800 LVZ393800:LWE393800 MFV393800:MGA393800 MPR393800:MPW393800 MZN393800:MZS393800 NJJ393800:NJO393800 NTF393800:NTK393800 ODB393800:ODG393800 OMX393800:ONC393800 OWT393800:OWY393800 PGP393800:PGU393800 PQL393800:PQQ393800 QAH393800:QAM393800 QKD393800:QKI393800 QTZ393800:QUE393800 RDV393800:REA393800 RNR393800:RNW393800 RXN393800:RXS393800 SHJ393800:SHO393800 SRF393800:SRK393800 TBB393800:TBG393800 TKX393800:TLC393800 TUT393800:TUY393800 UEP393800:UEU393800 UOL393800:UOQ393800 UYH393800:UYM393800 VID393800:VII393800 VRZ393800:VSE393800 WBV393800:WCA393800 WLR393800:WLW393800 WVN393800:WVS393800 F459336:K459336 JB459336:JG459336 SX459336:TC459336 ACT459336:ACY459336 AMP459336:AMU459336 AWL459336:AWQ459336 BGH459336:BGM459336 BQD459336:BQI459336 BZZ459336:CAE459336 CJV459336:CKA459336 CTR459336:CTW459336 DDN459336:DDS459336 DNJ459336:DNO459336 DXF459336:DXK459336 EHB459336:EHG459336 EQX459336:ERC459336 FAT459336:FAY459336 FKP459336:FKU459336 FUL459336:FUQ459336 GEH459336:GEM459336 GOD459336:GOI459336 GXZ459336:GYE459336 HHV459336:HIA459336 HRR459336:HRW459336 IBN459336:IBS459336 ILJ459336:ILO459336 IVF459336:IVK459336 JFB459336:JFG459336 JOX459336:JPC459336 JYT459336:JYY459336 KIP459336:KIU459336 KSL459336:KSQ459336 LCH459336:LCM459336 LMD459336:LMI459336 LVZ459336:LWE459336 MFV459336:MGA459336 MPR459336:MPW459336 MZN459336:MZS459336 NJJ459336:NJO459336 NTF459336:NTK459336 ODB459336:ODG459336 OMX459336:ONC459336 OWT459336:OWY459336 PGP459336:PGU459336 PQL459336:PQQ459336 QAH459336:QAM459336 QKD459336:QKI459336 QTZ459336:QUE459336 RDV459336:REA459336 RNR459336:RNW459336 RXN459336:RXS459336 SHJ459336:SHO459336 SRF459336:SRK459336 TBB459336:TBG459336 TKX459336:TLC459336 TUT459336:TUY459336 UEP459336:UEU459336 UOL459336:UOQ459336 UYH459336:UYM459336 VID459336:VII459336 VRZ459336:VSE459336 WBV459336:WCA459336 WLR459336:WLW459336 WVN459336:WVS459336 F524872:K524872 JB524872:JG524872 SX524872:TC524872 ACT524872:ACY524872 AMP524872:AMU524872 AWL524872:AWQ524872 BGH524872:BGM524872 BQD524872:BQI524872 BZZ524872:CAE524872 CJV524872:CKA524872 CTR524872:CTW524872 DDN524872:DDS524872 DNJ524872:DNO524872 DXF524872:DXK524872 EHB524872:EHG524872 EQX524872:ERC524872 FAT524872:FAY524872 FKP524872:FKU524872 FUL524872:FUQ524872 GEH524872:GEM524872 GOD524872:GOI524872 GXZ524872:GYE524872 HHV524872:HIA524872 HRR524872:HRW524872 IBN524872:IBS524872 ILJ524872:ILO524872 IVF524872:IVK524872 JFB524872:JFG524872 JOX524872:JPC524872 JYT524872:JYY524872 KIP524872:KIU524872 KSL524872:KSQ524872 LCH524872:LCM524872 LMD524872:LMI524872 LVZ524872:LWE524872 MFV524872:MGA524872 MPR524872:MPW524872 MZN524872:MZS524872 NJJ524872:NJO524872 NTF524872:NTK524872 ODB524872:ODG524872 OMX524872:ONC524872 OWT524872:OWY524872 PGP524872:PGU524872 PQL524872:PQQ524872 QAH524872:QAM524872 QKD524872:QKI524872 QTZ524872:QUE524872 RDV524872:REA524872 RNR524872:RNW524872 RXN524872:RXS524872 SHJ524872:SHO524872 SRF524872:SRK524872 TBB524872:TBG524872 TKX524872:TLC524872 TUT524872:TUY524872 UEP524872:UEU524872 UOL524872:UOQ524872 UYH524872:UYM524872 VID524872:VII524872 VRZ524872:VSE524872 WBV524872:WCA524872 WLR524872:WLW524872 WVN524872:WVS524872 F590408:K590408 JB590408:JG590408 SX590408:TC590408 ACT590408:ACY590408 AMP590408:AMU590408 AWL590408:AWQ590408 BGH590408:BGM590408 BQD590408:BQI590408 BZZ590408:CAE590408 CJV590408:CKA590408 CTR590408:CTW590408 DDN590408:DDS590408 DNJ590408:DNO590408 DXF590408:DXK590408 EHB590408:EHG590408 EQX590408:ERC590408 FAT590408:FAY590408 FKP590408:FKU590408 FUL590408:FUQ590408 GEH590408:GEM590408 GOD590408:GOI590408 GXZ590408:GYE590408 HHV590408:HIA590408 HRR590408:HRW590408 IBN590408:IBS590408 ILJ590408:ILO590408 IVF590408:IVK590408 JFB590408:JFG590408 JOX590408:JPC590408 JYT590408:JYY590408 KIP590408:KIU590408 KSL590408:KSQ590408 LCH590408:LCM590408 LMD590408:LMI590408 LVZ590408:LWE590408 MFV590408:MGA590408 MPR590408:MPW590408 MZN590408:MZS590408 NJJ590408:NJO590408 NTF590408:NTK590408 ODB590408:ODG590408 OMX590408:ONC590408 OWT590408:OWY590408 PGP590408:PGU590408 PQL590408:PQQ590408 QAH590408:QAM590408 QKD590408:QKI590408 QTZ590408:QUE590408 RDV590408:REA590408 RNR590408:RNW590408 RXN590408:RXS590408 SHJ590408:SHO590408 SRF590408:SRK590408 TBB590408:TBG590408 TKX590408:TLC590408 TUT590408:TUY590408 UEP590408:UEU590408 UOL590408:UOQ590408 UYH590408:UYM590408 VID590408:VII590408 VRZ590408:VSE590408 WBV590408:WCA590408 WLR590408:WLW590408 WVN590408:WVS590408 F655944:K655944 JB655944:JG655944 SX655944:TC655944 ACT655944:ACY655944 AMP655944:AMU655944 AWL655944:AWQ655944 BGH655944:BGM655944 BQD655944:BQI655944 BZZ655944:CAE655944 CJV655944:CKA655944 CTR655944:CTW655944 DDN655944:DDS655944 DNJ655944:DNO655944 DXF655944:DXK655944 EHB655944:EHG655944 EQX655944:ERC655944 FAT655944:FAY655944 FKP655944:FKU655944 FUL655944:FUQ655944 GEH655944:GEM655944 GOD655944:GOI655944 GXZ655944:GYE655944 HHV655944:HIA655944 HRR655944:HRW655944 IBN655944:IBS655944 ILJ655944:ILO655944 IVF655944:IVK655944 JFB655944:JFG655944 JOX655944:JPC655944 JYT655944:JYY655944 KIP655944:KIU655944 KSL655944:KSQ655944 LCH655944:LCM655944 LMD655944:LMI655944 LVZ655944:LWE655944 MFV655944:MGA655944 MPR655944:MPW655944 MZN655944:MZS655944 NJJ655944:NJO655944 NTF655944:NTK655944 ODB655944:ODG655944 OMX655944:ONC655944 OWT655944:OWY655944 PGP655944:PGU655944 PQL655944:PQQ655944 QAH655944:QAM655944 QKD655944:QKI655944 QTZ655944:QUE655944 RDV655944:REA655944 RNR655944:RNW655944 RXN655944:RXS655944 SHJ655944:SHO655944 SRF655944:SRK655944 TBB655944:TBG655944 TKX655944:TLC655944 TUT655944:TUY655944 UEP655944:UEU655944 UOL655944:UOQ655944 UYH655944:UYM655944 VID655944:VII655944 VRZ655944:VSE655944 WBV655944:WCA655944 WLR655944:WLW655944 WVN655944:WVS655944 F721480:K721480 JB721480:JG721480 SX721480:TC721480 ACT721480:ACY721480 AMP721480:AMU721480 AWL721480:AWQ721480 BGH721480:BGM721480 BQD721480:BQI721480 BZZ721480:CAE721480 CJV721480:CKA721480 CTR721480:CTW721480 DDN721480:DDS721480 DNJ721480:DNO721480 DXF721480:DXK721480 EHB721480:EHG721480 EQX721480:ERC721480 FAT721480:FAY721480 FKP721480:FKU721480 FUL721480:FUQ721480 GEH721480:GEM721480 GOD721480:GOI721480 GXZ721480:GYE721480 HHV721480:HIA721480 HRR721480:HRW721480 IBN721480:IBS721480 ILJ721480:ILO721480 IVF721480:IVK721480 JFB721480:JFG721480 JOX721480:JPC721480 JYT721480:JYY721480 KIP721480:KIU721480 KSL721480:KSQ721480 LCH721480:LCM721480 LMD721480:LMI721480 LVZ721480:LWE721480 MFV721480:MGA721480 MPR721480:MPW721480 MZN721480:MZS721480 NJJ721480:NJO721480 NTF721480:NTK721480 ODB721480:ODG721480 OMX721480:ONC721480 OWT721480:OWY721480 PGP721480:PGU721480 PQL721480:PQQ721480 QAH721480:QAM721480 QKD721480:QKI721480 QTZ721480:QUE721480 RDV721480:REA721480 RNR721480:RNW721480 RXN721480:RXS721480 SHJ721480:SHO721480 SRF721480:SRK721480 TBB721480:TBG721480 TKX721480:TLC721480 TUT721480:TUY721480 UEP721480:UEU721480 UOL721480:UOQ721480 UYH721480:UYM721480 VID721480:VII721480 VRZ721480:VSE721480 WBV721480:WCA721480 WLR721480:WLW721480 WVN721480:WVS721480 F787016:K787016 JB787016:JG787016 SX787016:TC787016 ACT787016:ACY787016 AMP787016:AMU787016 AWL787016:AWQ787016 BGH787016:BGM787016 BQD787016:BQI787016 BZZ787016:CAE787016 CJV787016:CKA787016 CTR787016:CTW787016 DDN787016:DDS787016 DNJ787016:DNO787016 DXF787016:DXK787016 EHB787016:EHG787016 EQX787016:ERC787016 FAT787016:FAY787016 FKP787016:FKU787016 FUL787016:FUQ787016 GEH787016:GEM787016 GOD787016:GOI787016 GXZ787016:GYE787016 HHV787016:HIA787016 HRR787016:HRW787016 IBN787016:IBS787016 ILJ787016:ILO787016 IVF787016:IVK787016 JFB787016:JFG787016 JOX787016:JPC787016 JYT787016:JYY787016 KIP787016:KIU787016 KSL787016:KSQ787016 LCH787016:LCM787016 LMD787016:LMI787016 LVZ787016:LWE787016 MFV787016:MGA787016 MPR787016:MPW787016 MZN787016:MZS787016 NJJ787016:NJO787016 NTF787016:NTK787016 ODB787016:ODG787016 OMX787016:ONC787016 OWT787016:OWY787016 PGP787016:PGU787016 PQL787016:PQQ787016 QAH787016:QAM787016 QKD787016:QKI787016 QTZ787016:QUE787016 RDV787016:REA787016 RNR787016:RNW787016 RXN787016:RXS787016 SHJ787016:SHO787016 SRF787016:SRK787016 TBB787016:TBG787016 TKX787016:TLC787016 TUT787016:TUY787016 UEP787016:UEU787016 UOL787016:UOQ787016 UYH787016:UYM787016 VID787016:VII787016 VRZ787016:VSE787016 WBV787016:WCA787016 WLR787016:WLW787016 WVN787016:WVS787016 F852552:K852552 JB852552:JG852552 SX852552:TC852552 ACT852552:ACY852552 AMP852552:AMU852552 AWL852552:AWQ852552 BGH852552:BGM852552 BQD852552:BQI852552 BZZ852552:CAE852552 CJV852552:CKA852552 CTR852552:CTW852552 DDN852552:DDS852552 DNJ852552:DNO852552 DXF852552:DXK852552 EHB852552:EHG852552 EQX852552:ERC852552 FAT852552:FAY852552 FKP852552:FKU852552 FUL852552:FUQ852552 GEH852552:GEM852552 GOD852552:GOI852552 GXZ852552:GYE852552 HHV852552:HIA852552 HRR852552:HRW852552 IBN852552:IBS852552 ILJ852552:ILO852552 IVF852552:IVK852552 JFB852552:JFG852552 JOX852552:JPC852552 JYT852552:JYY852552 KIP852552:KIU852552 KSL852552:KSQ852552 LCH852552:LCM852552 LMD852552:LMI852552 LVZ852552:LWE852552 MFV852552:MGA852552 MPR852552:MPW852552 MZN852552:MZS852552 NJJ852552:NJO852552 NTF852552:NTK852552 ODB852552:ODG852552 OMX852552:ONC852552 OWT852552:OWY852552 PGP852552:PGU852552 PQL852552:PQQ852552 QAH852552:QAM852552 QKD852552:QKI852552 QTZ852552:QUE852552 RDV852552:REA852552 RNR852552:RNW852552 RXN852552:RXS852552 SHJ852552:SHO852552 SRF852552:SRK852552 TBB852552:TBG852552 TKX852552:TLC852552 TUT852552:TUY852552 UEP852552:UEU852552 UOL852552:UOQ852552 UYH852552:UYM852552 VID852552:VII852552 VRZ852552:VSE852552 WBV852552:WCA852552 WLR852552:WLW852552 WVN852552:WVS852552 F918088:K918088 JB918088:JG918088 SX918088:TC918088 ACT918088:ACY918088 AMP918088:AMU918088 AWL918088:AWQ918088 BGH918088:BGM918088 BQD918088:BQI918088 BZZ918088:CAE918088 CJV918088:CKA918088 CTR918088:CTW918088 DDN918088:DDS918088 DNJ918088:DNO918088 DXF918088:DXK918088 EHB918088:EHG918088 EQX918088:ERC918088 FAT918088:FAY918088 FKP918088:FKU918088 FUL918088:FUQ918088 GEH918088:GEM918088 GOD918088:GOI918088 GXZ918088:GYE918088 HHV918088:HIA918088 HRR918088:HRW918088 IBN918088:IBS918088 ILJ918088:ILO918088 IVF918088:IVK918088 JFB918088:JFG918088 JOX918088:JPC918088 JYT918088:JYY918088 KIP918088:KIU918088 KSL918088:KSQ918088 LCH918088:LCM918088 LMD918088:LMI918088 LVZ918088:LWE918088 MFV918088:MGA918088 MPR918088:MPW918088 MZN918088:MZS918088 NJJ918088:NJO918088 NTF918088:NTK918088 ODB918088:ODG918088 OMX918088:ONC918088 OWT918088:OWY918088 PGP918088:PGU918088 PQL918088:PQQ918088 QAH918088:QAM918088 QKD918088:QKI918088 QTZ918088:QUE918088 RDV918088:REA918088 RNR918088:RNW918088 RXN918088:RXS918088 SHJ918088:SHO918088 SRF918088:SRK918088 TBB918088:TBG918088 TKX918088:TLC918088 TUT918088:TUY918088 UEP918088:UEU918088 UOL918088:UOQ918088 UYH918088:UYM918088 VID918088:VII918088 VRZ918088:VSE918088 WBV918088:WCA918088 WLR918088:WLW918088 WVN918088:WVS918088 F983624:K983624 JB983624:JG983624 SX983624:TC983624 ACT983624:ACY983624 AMP983624:AMU983624 AWL983624:AWQ983624 BGH983624:BGM983624 BQD983624:BQI983624 BZZ983624:CAE983624 CJV983624:CKA983624 CTR983624:CTW983624 DDN983624:DDS983624 DNJ983624:DNO983624 DXF983624:DXK983624 EHB983624:EHG983624 EQX983624:ERC983624 FAT983624:FAY983624 FKP983624:FKU983624 FUL983624:FUQ983624 GEH983624:GEM983624 GOD983624:GOI983624 GXZ983624:GYE983624 HHV983624:HIA983624 HRR983624:HRW983624 IBN983624:IBS983624 ILJ983624:ILO983624 IVF983624:IVK983624 JFB983624:JFG983624 JOX983624:JPC983624 JYT983624:JYY983624 KIP983624:KIU983624 KSL983624:KSQ983624 LCH983624:LCM983624 LMD983624:LMI983624 LVZ983624:LWE983624 MFV983624:MGA983624 MPR983624:MPW983624 MZN983624:MZS983624 NJJ983624:NJO983624 NTF983624:NTK983624 ODB983624:ODG983624 OMX983624:ONC983624 OWT983624:OWY983624 PGP983624:PGU983624 PQL983624:PQQ983624 QAH983624:QAM983624 QKD983624:QKI983624 QTZ983624:QUE983624 RDV983624:REA983624 RNR983624:RNW983624 RXN983624:RXS983624 SHJ983624:SHO983624 SRF983624:SRK983624 TBB983624:TBG983624 TKX983624:TLC983624 TUT983624:TUY983624 UEP983624:UEU983624 UOL983624:UOQ983624 UYH983624:UYM983624 VID983624:VII983624 VRZ983624:VSE983624 WBV983624:WCA983624 WLR983624:WLW983624 WVN983624:WVS983624 F726:K726 JB726:JG726 SX726:TC726 ACT726:ACY726 AMP726:AMU726 AWL726:AWQ726 BGH726:BGM726 BQD726:BQI726 BZZ726:CAE726 CJV726:CKA726 CTR726:CTW726 DDN726:DDS726 DNJ726:DNO726 DXF726:DXK726 EHB726:EHG726 EQX726:ERC726 FAT726:FAY726 FKP726:FKU726 FUL726:FUQ726 GEH726:GEM726 GOD726:GOI726 GXZ726:GYE726 HHV726:HIA726 HRR726:HRW726 IBN726:IBS726 ILJ726:ILO726 IVF726:IVK726 JFB726:JFG726 JOX726:JPC726 JYT726:JYY726 KIP726:KIU726 KSL726:KSQ726 LCH726:LCM726 LMD726:LMI726 LVZ726:LWE726 MFV726:MGA726 MPR726:MPW726 MZN726:MZS726 NJJ726:NJO726 NTF726:NTK726 ODB726:ODG726 OMX726:ONC726 OWT726:OWY726 PGP726:PGU726 PQL726:PQQ726 QAH726:QAM726 QKD726:QKI726 QTZ726:QUE726 RDV726:REA726 RNR726:RNW726 RXN726:RXS726 SHJ726:SHO726 SRF726:SRK726 TBB726:TBG726 TKX726:TLC726 TUT726:TUY726 UEP726:UEU726 UOL726:UOQ726 UYH726:UYM726 VID726:VII726 VRZ726:VSE726 WBV726:WCA726 WLR726:WLW726 WVN726:WVS726 F66262:K66262 JB66262:JG66262 SX66262:TC66262 ACT66262:ACY66262 AMP66262:AMU66262 AWL66262:AWQ66262 BGH66262:BGM66262 BQD66262:BQI66262 BZZ66262:CAE66262 CJV66262:CKA66262 CTR66262:CTW66262 DDN66262:DDS66262 DNJ66262:DNO66262 DXF66262:DXK66262 EHB66262:EHG66262 EQX66262:ERC66262 FAT66262:FAY66262 FKP66262:FKU66262 FUL66262:FUQ66262 GEH66262:GEM66262 GOD66262:GOI66262 GXZ66262:GYE66262 HHV66262:HIA66262 HRR66262:HRW66262 IBN66262:IBS66262 ILJ66262:ILO66262 IVF66262:IVK66262 JFB66262:JFG66262 JOX66262:JPC66262 JYT66262:JYY66262 KIP66262:KIU66262 KSL66262:KSQ66262 LCH66262:LCM66262 LMD66262:LMI66262 LVZ66262:LWE66262 MFV66262:MGA66262 MPR66262:MPW66262 MZN66262:MZS66262 NJJ66262:NJO66262 NTF66262:NTK66262 ODB66262:ODG66262 OMX66262:ONC66262 OWT66262:OWY66262 PGP66262:PGU66262 PQL66262:PQQ66262 QAH66262:QAM66262 QKD66262:QKI66262 QTZ66262:QUE66262 RDV66262:REA66262 RNR66262:RNW66262 RXN66262:RXS66262 SHJ66262:SHO66262 SRF66262:SRK66262 TBB66262:TBG66262 TKX66262:TLC66262 TUT66262:TUY66262 UEP66262:UEU66262 UOL66262:UOQ66262 UYH66262:UYM66262 VID66262:VII66262 VRZ66262:VSE66262 WBV66262:WCA66262 WLR66262:WLW66262 WVN66262:WVS66262 F131798:K131798 JB131798:JG131798 SX131798:TC131798 ACT131798:ACY131798 AMP131798:AMU131798 AWL131798:AWQ131798 BGH131798:BGM131798 BQD131798:BQI131798 BZZ131798:CAE131798 CJV131798:CKA131798 CTR131798:CTW131798 DDN131798:DDS131798 DNJ131798:DNO131798 DXF131798:DXK131798 EHB131798:EHG131798 EQX131798:ERC131798 FAT131798:FAY131798 FKP131798:FKU131798 FUL131798:FUQ131798 GEH131798:GEM131798 GOD131798:GOI131798 GXZ131798:GYE131798 HHV131798:HIA131798 HRR131798:HRW131798 IBN131798:IBS131798 ILJ131798:ILO131798 IVF131798:IVK131798 JFB131798:JFG131798 JOX131798:JPC131798 JYT131798:JYY131798 KIP131798:KIU131798 KSL131798:KSQ131798 LCH131798:LCM131798 LMD131798:LMI131798 LVZ131798:LWE131798 MFV131798:MGA131798 MPR131798:MPW131798 MZN131798:MZS131798 NJJ131798:NJO131798 NTF131798:NTK131798 ODB131798:ODG131798 OMX131798:ONC131798 OWT131798:OWY131798 PGP131798:PGU131798 PQL131798:PQQ131798 QAH131798:QAM131798 QKD131798:QKI131798 QTZ131798:QUE131798 RDV131798:REA131798 RNR131798:RNW131798 RXN131798:RXS131798 SHJ131798:SHO131798 SRF131798:SRK131798 TBB131798:TBG131798 TKX131798:TLC131798 TUT131798:TUY131798 UEP131798:UEU131798 UOL131798:UOQ131798 UYH131798:UYM131798 VID131798:VII131798 VRZ131798:VSE131798 WBV131798:WCA131798 WLR131798:WLW131798 WVN131798:WVS131798 F197334:K197334 JB197334:JG197334 SX197334:TC197334 ACT197334:ACY197334 AMP197334:AMU197334 AWL197334:AWQ197334 BGH197334:BGM197334 BQD197334:BQI197334 BZZ197334:CAE197334 CJV197334:CKA197334 CTR197334:CTW197334 DDN197334:DDS197334 DNJ197334:DNO197334 DXF197334:DXK197334 EHB197334:EHG197334 EQX197334:ERC197334 FAT197334:FAY197334 FKP197334:FKU197334 FUL197334:FUQ197334 GEH197334:GEM197334 GOD197334:GOI197334 GXZ197334:GYE197334 HHV197334:HIA197334 HRR197334:HRW197334 IBN197334:IBS197334 ILJ197334:ILO197334 IVF197334:IVK197334 JFB197334:JFG197334 JOX197334:JPC197334 JYT197334:JYY197334 KIP197334:KIU197334 KSL197334:KSQ197334 LCH197334:LCM197334 LMD197334:LMI197334 LVZ197334:LWE197334 MFV197334:MGA197334 MPR197334:MPW197334 MZN197334:MZS197334 NJJ197334:NJO197334 NTF197334:NTK197334 ODB197334:ODG197334 OMX197334:ONC197334 OWT197334:OWY197334 PGP197334:PGU197334 PQL197334:PQQ197334 QAH197334:QAM197334 QKD197334:QKI197334 QTZ197334:QUE197334 RDV197334:REA197334 RNR197334:RNW197334 RXN197334:RXS197334 SHJ197334:SHO197334 SRF197334:SRK197334 TBB197334:TBG197334 TKX197334:TLC197334 TUT197334:TUY197334 UEP197334:UEU197334 UOL197334:UOQ197334 UYH197334:UYM197334 VID197334:VII197334 VRZ197334:VSE197334 WBV197334:WCA197334 WLR197334:WLW197334 WVN197334:WVS197334 F262870:K262870 JB262870:JG262870 SX262870:TC262870 ACT262870:ACY262870 AMP262870:AMU262870 AWL262870:AWQ262870 BGH262870:BGM262870 BQD262870:BQI262870 BZZ262870:CAE262870 CJV262870:CKA262870 CTR262870:CTW262870 DDN262870:DDS262870 DNJ262870:DNO262870 DXF262870:DXK262870 EHB262870:EHG262870 EQX262870:ERC262870 FAT262870:FAY262870 FKP262870:FKU262870 FUL262870:FUQ262870 GEH262870:GEM262870 GOD262870:GOI262870 GXZ262870:GYE262870 HHV262870:HIA262870 HRR262870:HRW262870 IBN262870:IBS262870 ILJ262870:ILO262870 IVF262870:IVK262870 JFB262870:JFG262870 JOX262870:JPC262870 JYT262870:JYY262870 KIP262870:KIU262870 KSL262870:KSQ262870 LCH262870:LCM262870 LMD262870:LMI262870 LVZ262870:LWE262870 MFV262870:MGA262870 MPR262870:MPW262870 MZN262870:MZS262870 NJJ262870:NJO262870 NTF262870:NTK262870 ODB262870:ODG262870 OMX262870:ONC262870 OWT262870:OWY262870 PGP262870:PGU262870 PQL262870:PQQ262870 QAH262870:QAM262870 QKD262870:QKI262870 QTZ262870:QUE262870 RDV262870:REA262870 RNR262870:RNW262870 RXN262870:RXS262870 SHJ262870:SHO262870 SRF262870:SRK262870 TBB262870:TBG262870 TKX262870:TLC262870 TUT262870:TUY262870 UEP262870:UEU262870 UOL262870:UOQ262870 UYH262870:UYM262870 VID262870:VII262870 VRZ262870:VSE262870 WBV262870:WCA262870 WLR262870:WLW262870 WVN262870:WVS262870 F328406:K328406 JB328406:JG328406 SX328406:TC328406 ACT328406:ACY328406 AMP328406:AMU328406 AWL328406:AWQ328406 BGH328406:BGM328406 BQD328406:BQI328406 BZZ328406:CAE328406 CJV328406:CKA328406 CTR328406:CTW328406 DDN328406:DDS328406 DNJ328406:DNO328406 DXF328406:DXK328406 EHB328406:EHG328406 EQX328406:ERC328406 FAT328406:FAY328406 FKP328406:FKU328406 FUL328406:FUQ328406 GEH328406:GEM328406 GOD328406:GOI328406 GXZ328406:GYE328406 HHV328406:HIA328406 HRR328406:HRW328406 IBN328406:IBS328406 ILJ328406:ILO328406 IVF328406:IVK328406 JFB328406:JFG328406 JOX328406:JPC328406 JYT328406:JYY328406 KIP328406:KIU328406 KSL328406:KSQ328406 LCH328406:LCM328406 LMD328406:LMI328406 LVZ328406:LWE328406 MFV328406:MGA328406 MPR328406:MPW328406 MZN328406:MZS328406 NJJ328406:NJO328406 NTF328406:NTK328406 ODB328406:ODG328406 OMX328406:ONC328406 OWT328406:OWY328406 PGP328406:PGU328406 PQL328406:PQQ328406 QAH328406:QAM328406 QKD328406:QKI328406 QTZ328406:QUE328406 RDV328406:REA328406 RNR328406:RNW328406 RXN328406:RXS328406 SHJ328406:SHO328406 SRF328406:SRK328406 TBB328406:TBG328406 TKX328406:TLC328406 TUT328406:TUY328406 UEP328406:UEU328406 UOL328406:UOQ328406 UYH328406:UYM328406 VID328406:VII328406 VRZ328406:VSE328406 WBV328406:WCA328406 WLR328406:WLW328406 WVN328406:WVS328406 F393942:K393942 JB393942:JG393942 SX393942:TC393942 ACT393942:ACY393942 AMP393942:AMU393942 AWL393942:AWQ393942 BGH393942:BGM393942 BQD393942:BQI393942 BZZ393942:CAE393942 CJV393942:CKA393942 CTR393942:CTW393942 DDN393942:DDS393942 DNJ393942:DNO393942 DXF393942:DXK393942 EHB393942:EHG393942 EQX393942:ERC393942 FAT393942:FAY393942 FKP393942:FKU393942 FUL393942:FUQ393942 GEH393942:GEM393942 GOD393942:GOI393942 GXZ393942:GYE393942 HHV393942:HIA393942 HRR393942:HRW393942 IBN393942:IBS393942 ILJ393942:ILO393942 IVF393942:IVK393942 JFB393942:JFG393942 JOX393942:JPC393942 JYT393942:JYY393942 KIP393942:KIU393942 KSL393942:KSQ393942 LCH393942:LCM393942 LMD393942:LMI393942 LVZ393942:LWE393942 MFV393942:MGA393942 MPR393942:MPW393942 MZN393942:MZS393942 NJJ393942:NJO393942 NTF393942:NTK393942 ODB393942:ODG393942 OMX393942:ONC393942 OWT393942:OWY393942 PGP393942:PGU393942 PQL393942:PQQ393942 QAH393942:QAM393942 QKD393942:QKI393942 QTZ393942:QUE393942 RDV393942:REA393942 RNR393942:RNW393942 RXN393942:RXS393942 SHJ393942:SHO393942 SRF393942:SRK393942 TBB393942:TBG393942 TKX393942:TLC393942 TUT393942:TUY393942 UEP393942:UEU393942 UOL393942:UOQ393942 UYH393942:UYM393942 VID393942:VII393942 VRZ393942:VSE393942 WBV393942:WCA393942 WLR393942:WLW393942 WVN393942:WVS393942 F459478:K459478 JB459478:JG459478 SX459478:TC459478 ACT459478:ACY459478 AMP459478:AMU459478 AWL459478:AWQ459478 BGH459478:BGM459478 BQD459478:BQI459478 BZZ459478:CAE459478 CJV459478:CKA459478 CTR459478:CTW459478 DDN459478:DDS459478 DNJ459478:DNO459478 DXF459478:DXK459478 EHB459478:EHG459478 EQX459478:ERC459478 FAT459478:FAY459478 FKP459478:FKU459478 FUL459478:FUQ459478 GEH459478:GEM459478 GOD459478:GOI459478 GXZ459478:GYE459478 HHV459478:HIA459478 HRR459478:HRW459478 IBN459478:IBS459478 ILJ459478:ILO459478 IVF459478:IVK459478 JFB459478:JFG459478 JOX459478:JPC459478 JYT459478:JYY459478 KIP459478:KIU459478 KSL459478:KSQ459478 LCH459478:LCM459478 LMD459478:LMI459478 LVZ459478:LWE459478 MFV459478:MGA459478 MPR459478:MPW459478 MZN459478:MZS459478 NJJ459478:NJO459478 NTF459478:NTK459478 ODB459478:ODG459478 OMX459478:ONC459478 OWT459478:OWY459478 PGP459478:PGU459478 PQL459478:PQQ459478 QAH459478:QAM459478 QKD459478:QKI459478 QTZ459478:QUE459478 RDV459478:REA459478 RNR459478:RNW459478 RXN459478:RXS459478 SHJ459478:SHO459478 SRF459478:SRK459478 TBB459478:TBG459478 TKX459478:TLC459478 TUT459478:TUY459478 UEP459478:UEU459478 UOL459478:UOQ459478 UYH459478:UYM459478 VID459478:VII459478 VRZ459478:VSE459478 WBV459478:WCA459478 WLR459478:WLW459478 WVN459478:WVS459478 F525014:K525014 JB525014:JG525014 SX525014:TC525014 ACT525014:ACY525014 AMP525014:AMU525014 AWL525014:AWQ525014 BGH525014:BGM525014 BQD525014:BQI525014 BZZ525014:CAE525014 CJV525014:CKA525014 CTR525014:CTW525014 DDN525014:DDS525014 DNJ525014:DNO525014 DXF525014:DXK525014 EHB525014:EHG525014 EQX525014:ERC525014 FAT525014:FAY525014 FKP525014:FKU525014 FUL525014:FUQ525014 GEH525014:GEM525014 GOD525014:GOI525014 GXZ525014:GYE525014 HHV525014:HIA525014 HRR525014:HRW525014 IBN525014:IBS525014 ILJ525014:ILO525014 IVF525014:IVK525014 JFB525014:JFG525014 JOX525014:JPC525014 JYT525014:JYY525014 KIP525014:KIU525014 KSL525014:KSQ525014 LCH525014:LCM525014 LMD525014:LMI525014 LVZ525014:LWE525014 MFV525014:MGA525014 MPR525014:MPW525014 MZN525014:MZS525014 NJJ525014:NJO525014 NTF525014:NTK525014 ODB525014:ODG525014 OMX525014:ONC525014 OWT525014:OWY525014 PGP525014:PGU525014 PQL525014:PQQ525014 QAH525014:QAM525014 QKD525014:QKI525014 QTZ525014:QUE525014 RDV525014:REA525014 RNR525014:RNW525014 RXN525014:RXS525014 SHJ525014:SHO525014 SRF525014:SRK525014 TBB525014:TBG525014 TKX525014:TLC525014 TUT525014:TUY525014 UEP525014:UEU525014 UOL525014:UOQ525014 UYH525014:UYM525014 VID525014:VII525014 VRZ525014:VSE525014 WBV525014:WCA525014 WLR525014:WLW525014 WVN525014:WVS525014 F590550:K590550 JB590550:JG590550 SX590550:TC590550 ACT590550:ACY590550 AMP590550:AMU590550 AWL590550:AWQ590550 BGH590550:BGM590550 BQD590550:BQI590550 BZZ590550:CAE590550 CJV590550:CKA590550 CTR590550:CTW590550 DDN590550:DDS590550 DNJ590550:DNO590550 DXF590550:DXK590550 EHB590550:EHG590550 EQX590550:ERC590550 FAT590550:FAY590550 FKP590550:FKU590550 FUL590550:FUQ590550 GEH590550:GEM590550 GOD590550:GOI590550 GXZ590550:GYE590550 HHV590550:HIA590550 HRR590550:HRW590550 IBN590550:IBS590550 ILJ590550:ILO590550 IVF590550:IVK590550 JFB590550:JFG590550 JOX590550:JPC590550 JYT590550:JYY590550 KIP590550:KIU590550 KSL590550:KSQ590550 LCH590550:LCM590550 LMD590550:LMI590550 LVZ590550:LWE590550 MFV590550:MGA590550 MPR590550:MPW590550 MZN590550:MZS590550 NJJ590550:NJO590550 NTF590550:NTK590550 ODB590550:ODG590550 OMX590550:ONC590550 OWT590550:OWY590550 PGP590550:PGU590550 PQL590550:PQQ590550 QAH590550:QAM590550 QKD590550:QKI590550 QTZ590550:QUE590550 RDV590550:REA590550 RNR590550:RNW590550 RXN590550:RXS590550 SHJ590550:SHO590550 SRF590550:SRK590550 TBB590550:TBG590550 TKX590550:TLC590550 TUT590550:TUY590550 UEP590550:UEU590550 UOL590550:UOQ590550 UYH590550:UYM590550 VID590550:VII590550 VRZ590550:VSE590550 WBV590550:WCA590550 WLR590550:WLW590550 WVN590550:WVS590550 F656086:K656086 JB656086:JG656086 SX656086:TC656086 ACT656086:ACY656086 AMP656086:AMU656086 AWL656086:AWQ656086 BGH656086:BGM656086 BQD656086:BQI656086 BZZ656086:CAE656086 CJV656086:CKA656086 CTR656086:CTW656086 DDN656086:DDS656086 DNJ656086:DNO656086 DXF656086:DXK656086 EHB656086:EHG656086 EQX656086:ERC656086 FAT656086:FAY656086 FKP656086:FKU656086 FUL656086:FUQ656086 GEH656086:GEM656086 GOD656086:GOI656086 GXZ656086:GYE656086 HHV656086:HIA656086 HRR656086:HRW656086 IBN656086:IBS656086 ILJ656086:ILO656086 IVF656086:IVK656086 JFB656086:JFG656086 JOX656086:JPC656086 JYT656086:JYY656086 KIP656086:KIU656086 KSL656086:KSQ656086 LCH656086:LCM656086 LMD656086:LMI656086 LVZ656086:LWE656086 MFV656086:MGA656086 MPR656086:MPW656086 MZN656086:MZS656086 NJJ656086:NJO656086 NTF656086:NTK656086 ODB656086:ODG656086 OMX656086:ONC656086 OWT656086:OWY656086 PGP656086:PGU656086 PQL656086:PQQ656086 QAH656086:QAM656086 QKD656086:QKI656086 QTZ656086:QUE656086 RDV656086:REA656086 RNR656086:RNW656086 RXN656086:RXS656086 SHJ656086:SHO656086 SRF656086:SRK656086 TBB656086:TBG656086 TKX656086:TLC656086 TUT656086:TUY656086 UEP656086:UEU656086 UOL656086:UOQ656086 UYH656086:UYM656086 VID656086:VII656086 VRZ656086:VSE656086 WBV656086:WCA656086 WLR656086:WLW656086 WVN656086:WVS656086 F721622:K721622 JB721622:JG721622 SX721622:TC721622 ACT721622:ACY721622 AMP721622:AMU721622 AWL721622:AWQ721622 BGH721622:BGM721622 BQD721622:BQI721622 BZZ721622:CAE721622 CJV721622:CKA721622 CTR721622:CTW721622 DDN721622:DDS721622 DNJ721622:DNO721622 DXF721622:DXK721622 EHB721622:EHG721622 EQX721622:ERC721622 FAT721622:FAY721622 FKP721622:FKU721622 FUL721622:FUQ721622 GEH721622:GEM721622 GOD721622:GOI721622 GXZ721622:GYE721622 HHV721622:HIA721622 HRR721622:HRW721622 IBN721622:IBS721622 ILJ721622:ILO721622 IVF721622:IVK721622 JFB721622:JFG721622 JOX721622:JPC721622 JYT721622:JYY721622 KIP721622:KIU721622 KSL721622:KSQ721622 LCH721622:LCM721622 LMD721622:LMI721622 LVZ721622:LWE721622 MFV721622:MGA721622 MPR721622:MPW721622 MZN721622:MZS721622 NJJ721622:NJO721622 NTF721622:NTK721622 ODB721622:ODG721622 OMX721622:ONC721622 OWT721622:OWY721622 PGP721622:PGU721622 PQL721622:PQQ721622 QAH721622:QAM721622 QKD721622:QKI721622 QTZ721622:QUE721622 RDV721622:REA721622 RNR721622:RNW721622 RXN721622:RXS721622 SHJ721622:SHO721622 SRF721622:SRK721622 TBB721622:TBG721622 TKX721622:TLC721622 TUT721622:TUY721622 UEP721622:UEU721622 UOL721622:UOQ721622 UYH721622:UYM721622 VID721622:VII721622 VRZ721622:VSE721622 WBV721622:WCA721622 WLR721622:WLW721622 WVN721622:WVS721622 F787158:K787158 JB787158:JG787158 SX787158:TC787158 ACT787158:ACY787158 AMP787158:AMU787158 AWL787158:AWQ787158 BGH787158:BGM787158 BQD787158:BQI787158 BZZ787158:CAE787158 CJV787158:CKA787158 CTR787158:CTW787158 DDN787158:DDS787158 DNJ787158:DNO787158 DXF787158:DXK787158 EHB787158:EHG787158 EQX787158:ERC787158 FAT787158:FAY787158 FKP787158:FKU787158 FUL787158:FUQ787158 GEH787158:GEM787158 GOD787158:GOI787158 GXZ787158:GYE787158 HHV787158:HIA787158 HRR787158:HRW787158 IBN787158:IBS787158 ILJ787158:ILO787158 IVF787158:IVK787158 JFB787158:JFG787158 JOX787158:JPC787158 JYT787158:JYY787158 KIP787158:KIU787158 KSL787158:KSQ787158 LCH787158:LCM787158 LMD787158:LMI787158 LVZ787158:LWE787158 MFV787158:MGA787158 MPR787158:MPW787158 MZN787158:MZS787158 NJJ787158:NJO787158 NTF787158:NTK787158 ODB787158:ODG787158 OMX787158:ONC787158 OWT787158:OWY787158 PGP787158:PGU787158 PQL787158:PQQ787158 QAH787158:QAM787158 QKD787158:QKI787158 QTZ787158:QUE787158 RDV787158:REA787158 RNR787158:RNW787158 RXN787158:RXS787158 SHJ787158:SHO787158 SRF787158:SRK787158 TBB787158:TBG787158 TKX787158:TLC787158 TUT787158:TUY787158 UEP787158:UEU787158 UOL787158:UOQ787158 UYH787158:UYM787158 VID787158:VII787158 VRZ787158:VSE787158 WBV787158:WCA787158 WLR787158:WLW787158 WVN787158:WVS787158 F852694:K852694 JB852694:JG852694 SX852694:TC852694 ACT852694:ACY852694 AMP852694:AMU852694 AWL852694:AWQ852694 BGH852694:BGM852694 BQD852694:BQI852694 BZZ852694:CAE852694 CJV852694:CKA852694 CTR852694:CTW852694 DDN852694:DDS852694 DNJ852694:DNO852694 DXF852694:DXK852694 EHB852694:EHG852694 EQX852694:ERC852694 FAT852694:FAY852694 FKP852694:FKU852694 FUL852694:FUQ852694 GEH852694:GEM852694 GOD852694:GOI852694 GXZ852694:GYE852694 HHV852694:HIA852694 HRR852694:HRW852694 IBN852694:IBS852694 ILJ852694:ILO852694 IVF852694:IVK852694 JFB852694:JFG852694 JOX852694:JPC852694 JYT852694:JYY852694 KIP852694:KIU852694 KSL852694:KSQ852694 LCH852694:LCM852694 LMD852694:LMI852694 LVZ852694:LWE852694 MFV852694:MGA852694 MPR852694:MPW852694 MZN852694:MZS852694 NJJ852694:NJO852694 NTF852694:NTK852694 ODB852694:ODG852694 OMX852694:ONC852694 OWT852694:OWY852694 PGP852694:PGU852694 PQL852694:PQQ852694 QAH852694:QAM852694 QKD852694:QKI852694 QTZ852694:QUE852694 RDV852694:REA852694 RNR852694:RNW852694 RXN852694:RXS852694 SHJ852694:SHO852694 SRF852694:SRK852694 TBB852694:TBG852694 TKX852694:TLC852694 TUT852694:TUY852694 UEP852694:UEU852694 UOL852694:UOQ852694 UYH852694:UYM852694 VID852694:VII852694 VRZ852694:VSE852694 WBV852694:WCA852694 WLR852694:WLW852694 WVN852694:WVS852694 F918230:K918230 JB918230:JG918230 SX918230:TC918230 ACT918230:ACY918230 AMP918230:AMU918230 AWL918230:AWQ918230 BGH918230:BGM918230 BQD918230:BQI918230 BZZ918230:CAE918230 CJV918230:CKA918230 CTR918230:CTW918230 DDN918230:DDS918230 DNJ918230:DNO918230 DXF918230:DXK918230 EHB918230:EHG918230 EQX918230:ERC918230 FAT918230:FAY918230 FKP918230:FKU918230 FUL918230:FUQ918230 GEH918230:GEM918230 GOD918230:GOI918230 GXZ918230:GYE918230 HHV918230:HIA918230 HRR918230:HRW918230 IBN918230:IBS918230 ILJ918230:ILO918230 IVF918230:IVK918230 JFB918230:JFG918230 JOX918230:JPC918230 JYT918230:JYY918230 KIP918230:KIU918230 KSL918230:KSQ918230 LCH918230:LCM918230 LMD918230:LMI918230 LVZ918230:LWE918230 MFV918230:MGA918230 MPR918230:MPW918230 MZN918230:MZS918230 NJJ918230:NJO918230 NTF918230:NTK918230 ODB918230:ODG918230 OMX918230:ONC918230 OWT918230:OWY918230 PGP918230:PGU918230 PQL918230:PQQ918230 QAH918230:QAM918230 QKD918230:QKI918230 QTZ918230:QUE918230 RDV918230:REA918230 RNR918230:RNW918230 RXN918230:RXS918230 SHJ918230:SHO918230 SRF918230:SRK918230 TBB918230:TBG918230 TKX918230:TLC918230 TUT918230:TUY918230 UEP918230:UEU918230 UOL918230:UOQ918230 UYH918230:UYM918230 VID918230:VII918230 VRZ918230:VSE918230 WBV918230:WCA918230 WLR918230:WLW918230 WVN918230:WVS918230 F983766:K983766 JB983766:JG983766 SX983766:TC983766 ACT983766:ACY983766 AMP983766:AMU983766 AWL983766:AWQ983766 BGH983766:BGM983766 BQD983766:BQI983766 BZZ983766:CAE983766 CJV983766:CKA983766 CTR983766:CTW983766 DDN983766:DDS983766 DNJ983766:DNO983766 DXF983766:DXK983766 EHB983766:EHG983766 EQX983766:ERC983766 FAT983766:FAY983766 FKP983766:FKU983766 FUL983766:FUQ983766 GEH983766:GEM983766 GOD983766:GOI983766 GXZ983766:GYE983766 HHV983766:HIA983766 HRR983766:HRW983766 IBN983766:IBS983766 ILJ983766:ILO983766 IVF983766:IVK983766 JFB983766:JFG983766 JOX983766:JPC983766 JYT983766:JYY983766 KIP983766:KIU983766 KSL983766:KSQ983766 LCH983766:LCM983766 LMD983766:LMI983766 LVZ983766:LWE983766 MFV983766:MGA983766 MPR983766:MPW983766 MZN983766:MZS983766 NJJ983766:NJO983766 NTF983766:NTK983766 ODB983766:ODG983766 OMX983766:ONC983766 OWT983766:OWY983766 PGP983766:PGU983766 PQL983766:PQQ983766 QAH983766:QAM983766 QKD983766:QKI983766 QTZ983766:QUE983766 RDV983766:REA983766 RNR983766:RNW983766 RXN983766:RXS983766 SHJ983766:SHO983766 SRF983766:SRK983766 TBB983766:TBG983766 TKX983766:TLC983766 TUT983766:TUY983766 UEP983766:UEU983766 UOL983766:UOQ983766 UYH983766:UYM983766 VID983766:VII983766 VRZ983766:VSE983766 WBV983766:WCA983766 WLR983766:WLW983766 WVN983766:WVS983766 F1034:K1034 JB1034:JG1034 SX1034:TC1034 ACT1034:ACY1034 AMP1034:AMU1034 AWL1034:AWQ1034 BGH1034:BGM1034 BQD1034:BQI1034 BZZ1034:CAE1034 CJV1034:CKA1034 CTR1034:CTW1034 DDN1034:DDS1034 DNJ1034:DNO1034 DXF1034:DXK1034 EHB1034:EHG1034 EQX1034:ERC1034 FAT1034:FAY1034 FKP1034:FKU1034 FUL1034:FUQ1034 GEH1034:GEM1034 GOD1034:GOI1034 GXZ1034:GYE1034 HHV1034:HIA1034 HRR1034:HRW1034 IBN1034:IBS1034 ILJ1034:ILO1034 IVF1034:IVK1034 JFB1034:JFG1034 JOX1034:JPC1034 JYT1034:JYY1034 KIP1034:KIU1034 KSL1034:KSQ1034 LCH1034:LCM1034 LMD1034:LMI1034 LVZ1034:LWE1034 MFV1034:MGA1034 MPR1034:MPW1034 MZN1034:MZS1034 NJJ1034:NJO1034 NTF1034:NTK1034 ODB1034:ODG1034 OMX1034:ONC1034 OWT1034:OWY1034 PGP1034:PGU1034 PQL1034:PQQ1034 QAH1034:QAM1034 QKD1034:QKI1034 QTZ1034:QUE1034 RDV1034:REA1034 RNR1034:RNW1034 RXN1034:RXS1034 SHJ1034:SHO1034 SRF1034:SRK1034 TBB1034:TBG1034 TKX1034:TLC1034 TUT1034:TUY1034 UEP1034:UEU1034 UOL1034:UOQ1034 UYH1034:UYM1034 VID1034:VII1034 VRZ1034:VSE1034 WBV1034:WCA1034 WLR1034:WLW1034 WVN1034:WVS1034 F66570:K66570 JB66570:JG66570 SX66570:TC66570 ACT66570:ACY66570 AMP66570:AMU66570 AWL66570:AWQ66570 BGH66570:BGM66570 BQD66570:BQI66570 BZZ66570:CAE66570 CJV66570:CKA66570 CTR66570:CTW66570 DDN66570:DDS66570 DNJ66570:DNO66570 DXF66570:DXK66570 EHB66570:EHG66570 EQX66570:ERC66570 FAT66570:FAY66570 FKP66570:FKU66570 FUL66570:FUQ66570 GEH66570:GEM66570 GOD66570:GOI66570 GXZ66570:GYE66570 HHV66570:HIA66570 HRR66570:HRW66570 IBN66570:IBS66570 ILJ66570:ILO66570 IVF66570:IVK66570 JFB66570:JFG66570 JOX66570:JPC66570 JYT66570:JYY66570 KIP66570:KIU66570 KSL66570:KSQ66570 LCH66570:LCM66570 LMD66570:LMI66570 LVZ66570:LWE66570 MFV66570:MGA66570 MPR66570:MPW66570 MZN66570:MZS66570 NJJ66570:NJO66570 NTF66570:NTK66570 ODB66570:ODG66570 OMX66570:ONC66570 OWT66570:OWY66570 PGP66570:PGU66570 PQL66570:PQQ66570 QAH66570:QAM66570 QKD66570:QKI66570 QTZ66570:QUE66570 RDV66570:REA66570 RNR66570:RNW66570 RXN66570:RXS66570 SHJ66570:SHO66570 SRF66570:SRK66570 TBB66570:TBG66570 TKX66570:TLC66570 TUT66570:TUY66570 UEP66570:UEU66570 UOL66570:UOQ66570 UYH66570:UYM66570 VID66570:VII66570 VRZ66570:VSE66570 WBV66570:WCA66570 WLR66570:WLW66570 WVN66570:WVS66570 F132106:K132106 JB132106:JG132106 SX132106:TC132106 ACT132106:ACY132106 AMP132106:AMU132106 AWL132106:AWQ132106 BGH132106:BGM132106 BQD132106:BQI132106 BZZ132106:CAE132106 CJV132106:CKA132106 CTR132106:CTW132106 DDN132106:DDS132106 DNJ132106:DNO132106 DXF132106:DXK132106 EHB132106:EHG132106 EQX132106:ERC132106 FAT132106:FAY132106 FKP132106:FKU132106 FUL132106:FUQ132106 GEH132106:GEM132106 GOD132106:GOI132106 GXZ132106:GYE132106 HHV132106:HIA132106 HRR132106:HRW132106 IBN132106:IBS132106 ILJ132106:ILO132106 IVF132106:IVK132106 JFB132106:JFG132106 JOX132106:JPC132106 JYT132106:JYY132106 KIP132106:KIU132106 KSL132106:KSQ132106 LCH132106:LCM132106 LMD132106:LMI132106 LVZ132106:LWE132106 MFV132106:MGA132106 MPR132106:MPW132106 MZN132106:MZS132106 NJJ132106:NJO132106 NTF132106:NTK132106 ODB132106:ODG132106 OMX132106:ONC132106 OWT132106:OWY132106 PGP132106:PGU132106 PQL132106:PQQ132106 QAH132106:QAM132106 QKD132106:QKI132106 QTZ132106:QUE132106 RDV132106:REA132106 RNR132106:RNW132106 RXN132106:RXS132106 SHJ132106:SHO132106 SRF132106:SRK132106 TBB132106:TBG132106 TKX132106:TLC132106 TUT132106:TUY132106 UEP132106:UEU132106 UOL132106:UOQ132106 UYH132106:UYM132106 VID132106:VII132106 VRZ132106:VSE132106 WBV132106:WCA132106 WLR132106:WLW132106 WVN132106:WVS132106 F197642:K197642 JB197642:JG197642 SX197642:TC197642 ACT197642:ACY197642 AMP197642:AMU197642 AWL197642:AWQ197642 BGH197642:BGM197642 BQD197642:BQI197642 BZZ197642:CAE197642 CJV197642:CKA197642 CTR197642:CTW197642 DDN197642:DDS197642 DNJ197642:DNO197642 DXF197642:DXK197642 EHB197642:EHG197642 EQX197642:ERC197642 FAT197642:FAY197642 FKP197642:FKU197642 FUL197642:FUQ197642 GEH197642:GEM197642 GOD197642:GOI197642 GXZ197642:GYE197642 HHV197642:HIA197642 HRR197642:HRW197642 IBN197642:IBS197642 ILJ197642:ILO197642 IVF197642:IVK197642 JFB197642:JFG197642 JOX197642:JPC197642 JYT197642:JYY197642 KIP197642:KIU197642 KSL197642:KSQ197642 LCH197642:LCM197642 LMD197642:LMI197642 LVZ197642:LWE197642 MFV197642:MGA197642 MPR197642:MPW197642 MZN197642:MZS197642 NJJ197642:NJO197642 NTF197642:NTK197642 ODB197642:ODG197642 OMX197642:ONC197642 OWT197642:OWY197642 PGP197642:PGU197642 PQL197642:PQQ197642 QAH197642:QAM197642 QKD197642:QKI197642 QTZ197642:QUE197642 RDV197642:REA197642 RNR197642:RNW197642 RXN197642:RXS197642 SHJ197642:SHO197642 SRF197642:SRK197642 TBB197642:TBG197642 TKX197642:TLC197642 TUT197642:TUY197642 UEP197642:UEU197642 UOL197642:UOQ197642 UYH197642:UYM197642 VID197642:VII197642 VRZ197642:VSE197642 WBV197642:WCA197642 WLR197642:WLW197642 WVN197642:WVS197642 F263178:K263178 JB263178:JG263178 SX263178:TC263178 ACT263178:ACY263178 AMP263178:AMU263178 AWL263178:AWQ263178 BGH263178:BGM263178 BQD263178:BQI263178 BZZ263178:CAE263178 CJV263178:CKA263178 CTR263178:CTW263178 DDN263178:DDS263178 DNJ263178:DNO263178 DXF263178:DXK263178 EHB263178:EHG263178 EQX263178:ERC263178 FAT263178:FAY263178 FKP263178:FKU263178 FUL263178:FUQ263178 GEH263178:GEM263178 GOD263178:GOI263178 GXZ263178:GYE263178 HHV263178:HIA263178 HRR263178:HRW263178 IBN263178:IBS263178 ILJ263178:ILO263178 IVF263178:IVK263178 JFB263178:JFG263178 JOX263178:JPC263178 JYT263178:JYY263178 KIP263178:KIU263178 KSL263178:KSQ263178 LCH263178:LCM263178 LMD263178:LMI263178 LVZ263178:LWE263178 MFV263178:MGA263178 MPR263178:MPW263178 MZN263178:MZS263178 NJJ263178:NJO263178 NTF263178:NTK263178 ODB263178:ODG263178 OMX263178:ONC263178 OWT263178:OWY263178 PGP263178:PGU263178 PQL263178:PQQ263178 QAH263178:QAM263178 QKD263178:QKI263178 QTZ263178:QUE263178 RDV263178:REA263178 RNR263178:RNW263178 RXN263178:RXS263178 SHJ263178:SHO263178 SRF263178:SRK263178 TBB263178:TBG263178 TKX263178:TLC263178 TUT263178:TUY263178 UEP263178:UEU263178 UOL263178:UOQ263178 UYH263178:UYM263178 VID263178:VII263178 VRZ263178:VSE263178 WBV263178:WCA263178 WLR263178:WLW263178 WVN263178:WVS263178 F328714:K328714 JB328714:JG328714 SX328714:TC328714 ACT328714:ACY328714 AMP328714:AMU328714 AWL328714:AWQ328714 BGH328714:BGM328714 BQD328714:BQI328714 BZZ328714:CAE328714 CJV328714:CKA328714 CTR328714:CTW328714 DDN328714:DDS328714 DNJ328714:DNO328714 DXF328714:DXK328714 EHB328714:EHG328714 EQX328714:ERC328714 FAT328714:FAY328714 FKP328714:FKU328714 FUL328714:FUQ328714 GEH328714:GEM328714 GOD328714:GOI328714 GXZ328714:GYE328714 HHV328714:HIA328714 HRR328714:HRW328714 IBN328714:IBS328714 ILJ328714:ILO328714 IVF328714:IVK328714 JFB328714:JFG328714 JOX328714:JPC328714 JYT328714:JYY328714 KIP328714:KIU328714 KSL328714:KSQ328714 LCH328714:LCM328714 LMD328714:LMI328714 LVZ328714:LWE328714 MFV328714:MGA328714 MPR328714:MPW328714 MZN328714:MZS328714 NJJ328714:NJO328714 NTF328714:NTK328714 ODB328714:ODG328714 OMX328714:ONC328714 OWT328714:OWY328714 PGP328714:PGU328714 PQL328714:PQQ328714 QAH328714:QAM328714 QKD328714:QKI328714 QTZ328714:QUE328714 RDV328714:REA328714 RNR328714:RNW328714 RXN328714:RXS328714 SHJ328714:SHO328714 SRF328714:SRK328714 TBB328714:TBG328714 TKX328714:TLC328714 TUT328714:TUY328714 UEP328714:UEU328714 UOL328714:UOQ328714 UYH328714:UYM328714 VID328714:VII328714 VRZ328714:VSE328714 WBV328714:WCA328714 WLR328714:WLW328714 WVN328714:WVS328714 F394250:K394250 JB394250:JG394250 SX394250:TC394250 ACT394250:ACY394250 AMP394250:AMU394250 AWL394250:AWQ394250 BGH394250:BGM394250 BQD394250:BQI394250 BZZ394250:CAE394250 CJV394250:CKA394250 CTR394250:CTW394250 DDN394250:DDS394250 DNJ394250:DNO394250 DXF394250:DXK394250 EHB394250:EHG394250 EQX394250:ERC394250 FAT394250:FAY394250 FKP394250:FKU394250 FUL394250:FUQ394250 GEH394250:GEM394250 GOD394250:GOI394250 GXZ394250:GYE394250 HHV394250:HIA394250 HRR394250:HRW394250 IBN394250:IBS394250 ILJ394250:ILO394250 IVF394250:IVK394250 JFB394250:JFG394250 JOX394250:JPC394250 JYT394250:JYY394250 KIP394250:KIU394250 KSL394250:KSQ394250 LCH394250:LCM394250 LMD394250:LMI394250 LVZ394250:LWE394250 MFV394250:MGA394250 MPR394250:MPW394250 MZN394250:MZS394250 NJJ394250:NJO394250 NTF394250:NTK394250 ODB394250:ODG394250 OMX394250:ONC394250 OWT394250:OWY394250 PGP394250:PGU394250 PQL394250:PQQ394250 QAH394250:QAM394250 QKD394250:QKI394250 QTZ394250:QUE394250 RDV394250:REA394250 RNR394250:RNW394250 RXN394250:RXS394250 SHJ394250:SHO394250 SRF394250:SRK394250 TBB394250:TBG394250 TKX394250:TLC394250 TUT394250:TUY394250 UEP394250:UEU394250 UOL394250:UOQ394250 UYH394250:UYM394250 VID394250:VII394250 VRZ394250:VSE394250 WBV394250:WCA394250 WLR394250:WLW394250 WVN394250:WVS394250 F459786:K459786 JB459786:JG459786 SX459786:TC459786 ACT459786:ACY459786 AMP459786:AMU459786 AWL459786:AWQ459786 BGH459786:BGM459786 BQD459786:BQI459786 BZZ459786:CAE459786 CJV459786:CKA459786 CTR459786:CTW459786 DDN459786:DDS459786 DNJ459786:DNO459786 DXF459786:DXK459786 EHB459786:EHG459786 EQX459786:ERC459786 FAT459786:FAY459786 FKP459786:FKU459786 FUL459786:FUQ459786 GEH459786:GEM459786 GOD459786:GOI459786 GXZ459786:GYE459786 HHV459786:HIA459786 HRR459786:HRW459786 IBN459786:IBS459786 ILJ459786:ILO459786 IVF459786:IVK459786 JFB459786:JFG459786 JOX459786:JPC459786 JYT459786:JYY459786 KIP459786:KIU459786 KSL459786:KSQ459786 LCH459786:LCM459786 LMD459786:LMI459786 LVZ459786:LWE459786 MFV459786:MGA459786 MPR459786:MPW459786 MZN459786:MZS459786 NJJ459786:NJO459786 NTF459786:NTK459786 ODB459786:ODG459786 OMX459786:ONC459786 OWT459786:OWY459786 PGP459786:PGU459786 PQL459786:PQQ459786 QAH459786:QAM459786 QKD459786:QKI459786 QTZ459786:QUE459786 RDV459786:REA459786 RNR459786:RNW459786 RXN459786:RXS459786 SHJ459786:SHO459786 SRF459786:SRK459786 TBB459786:TBG459786 TKX459786:TLC459786 TUT459786:TUY459786 UEP459786:UEU459786 UOL459786:UOQ459786 UYH459786:UYM459786 VID459786:VII459786 VRZ459786:VSE459786 WBV459786:WCA459786 WLR459786:WLW459786 WVN459786:WVS459786 F525322:K525322 JB525322:JG525322 SX525322:TC525322 ACT525322:ACY525322 AMP525322:AMU525322 AWL525322:AWQ525322 BGH525322:BGM525322 BQD525322:BQI525322 BZZ525322:CAE525322 CJV525322:CKA525322 CTR525322:CTW525322 DDN525322:DDS525322 DNJ525322:DNO525322 DXF525322:DXK525322 EHB525322:EHG525322 EQX525322:ERC525322 FAT525322:FAY525322 FKP525322:FKU525322 FUL525322:FUQ525322 GEH525322:GEM525322 GOD525322:GOI525322 GXZ525322:GYE525322 HHV525322:HIA525322 HRR525322:HRW525322 IBN525322:IBS525322 ILJ525322:ILO525322 IVF525322:IVK525322 JFB525322:JFG525322 JOX525322:JPC525322 JYT525322:JYY525322 KIP525322:KIU525322 KSL525322:KSQ525322 LCH525322:LCM525322 LMD525322:LMI525322 LVZ525322:LWE525322 MFV525322:MGA525322 MPR525322:MPW525322 MZN525322:MZS525322 NJJ525322:NJO525322 NTF525322:NTK525322 ODB525322:ODG525322 OMX525322:ONC525322 OWT525322:OWY525322 PGP525322:PGU525322 PQL525322:PQQ525322 QAH525322:QAM525322 QKD525322:QKI525322 QTZ525322:QUE525322 RDV525322:REA525322 RNR525322:RNW525322 RXN525322:RXS525322 SHJ525322:SHO525322 SRF525322:SRK525322 TBB525322:TBG525322 TKX525322:TLC525322 TUT525322:TUY525322 UEP525322:UEU525322 UOL525322:UOQ525322 UYH525322:UYM525322 VID525322:VII525322 VRZ525322:VSE525322 WBV525322:WCA525322 WLR525322:WLW525322 WVN525322:WVS525322 F590858:K590858 JB590858:JG590858 SX590858:TC590858 ACT590858:ACY590858 AMP590858:AMU590858 AWL590858:AWQ590858 BGH590858:BGM590858 BQD590858:BQI590858 BZZ590858:CAE590858 CJV590858:CKA590858 CTR590858:CTW590858 DDN590858:DDS590858 DNJ590858:DNO590858 DXF590858:DXK590858 EHB590858:EHG590858 EQX590858:ERC590858 FAT590858:FAY590858 FKP590858:FKU590858 FUL590858:FUQ590858 GEH590858:GEM590858 GOD590858:GOI590858 GXZ590858:GYE590858 HHV590858:HIA590858 HRR590858:HRW590858 IBN590858:IBS590858 ILJ590858:ILO590858 IVF590858:IVK590858 JFB590858:JFG590858 JOX590858:JPC590858 JYT590858:JYY590858 KIP590858:KIU590858 KSL590858:KSQ590858 LCH590858:LCM590858 LMD590858:LMI590858 LVZ590858:LWE590858 MFV590858:MGA590858 MPR590858:MPW590858 MZN590858:MZS590858 NJJ590858:NJO590858 NTF590858:NTK590858 ODB590858:ODG590858 OMX590858:ONC590858 OWT590858:OWY590858 PGP590858:PGU590858 PQL590858:PQQ590858 QAH590858:QAM590858 QKD590858:QKI590858 QTZ590858:QUE590858 RDV590858:REA590858 RNR590858:RNW590858 RXN590858:RXS590858 SHJ590858:SHO590858 SRF590858:SRK590858 TBB590858:TBG590858 TKX590858:TLC590858 TUT590858:TUY590858 UEP590858:UEU590858 UOL590858:UOQ590858 UYH590858:UYM590858 VID590858:VII590858 VRZ590858:VSE590858 WBV590858:WCA590858 WLR590858:WLW590858 WVN590858:WVS590858 F656394:K656394 JB656394:JG656394 SX656394:TC656394 ACT656394:ACY656394 AMP656394:AMU656394 AWL656394:AWQ656394 BGH656394:BGM656394 BQD656394:BQI656394 BZZ656394:CAE656394 CJV656394:CKA656394 CTR656394:CTW656394 DDN656394:DDS656394 DNJ656394:DNO656394 DXF656394:DXK656394 EHB656394:EHG656394 EQX656394:ERC656394 FAT656394:FAY656394 FKP656394:FKU656394 FUL656394:FUQ656394 GEH656394:GEM656394 GOD656394:GOI656394 GXZ656394:GYE656394 HHV656394:HIA656394 HRR656394:HRW656394 IBN656394:IBS656394 ILJ656394:ILO656394 IVF656394:IVK656394 JFB656394:JFG656394 JOX656394:JPC656394 JYT656394:JYY656394 KIP656394:KIU656394 KSL656394:KSQ656394 LCH656394:LCM656394 LMD656394:LMI656394 LVZ656394:LWE656394 MFV656394:MGA656394 MPR656394:MPW656394 MZN656394:MZS656394 NJJ656394:NJO656394 NTF656394:NTK656394 ODB656394:ODG656394 OMX656394:ONC656394 OWT656394:OWY656394 PGP656394:PGU656394 PQL656394:PQQ656394 QAH656394:QAM656394 QKD656394:QKI656394 QTZ656394:QUE656394 RDV656394:REA656394 RNR656394:RNW656394 RXN656394:RXS656394 SHJ656394:SHO656394 SRF656394:SRK656394 TBB656394:TBG656394 TKX656394:TLC656394 TUT656394:TUY656394 UEP656394:UEU656394 UOL656394:UOQ656394 UYH656394:UYM656394 VID656394:VII656394 VRZ656394:VSE656394 WBV656394:WCA656394 WLR656394:WLW656394 WVN656394:WVS656394 F721930:K721930 JB721930:JG721930 SX721930:TC721930 ACT721930:ACY721930 AMP721930:AMU721930 AWL721930:AWQ721930 BGH721930:BGM721930 BQD721930:BQI721930 BZZ721930:CAE721930 CJV721930:CKA721930 CTR721930:CTW721930 DDN721930:DDS721930 DNJ721930:DNO721930 DXF721930:DXK721930 EHB721930:EHG721930 EQX721930:ERC721930 FAT721930:FAY721930 FKP721930:FKU721930 FUL721930:FUQ721930 GEH721930:GEM721930 GOD721930:GOI721930 GXZ721930:GYE721930 HHV721930:HIA721930 HRR721930:HRW721930 IBN721930:IBS721930 ILJ721930:ILO721930 IVF721930:IVK721930 JFB721930:JFG721930 JOX721930:JPC721930 JYT721930:JYY721930 KIP721930:KIU721930 KSL721930:KSQ721930 LCH721930:LCM721930 LMD721930:LMI721930 LVZ721930:LWE721930 MFV721930:MGA721930 MPR721930:MPW721930 MZN721930:MZS721930 NJJ721930:NJO721930 NTF721930:NTK721930 ODB721930:ODG721930 OMX721930:ONC721930 OWT721930:OWY721930 PGP721930:PGU721930 PQL721930:PQQ721930 QAH721930:QAM721930 QKD721930:QKI721930 QTZ721930:QUE721930 RDV721930:REA721930 RNR721930:RNW721930 RXN721930:RXS721930 SHJ721930:SHO721930 SRF721930:SRK721930 TBB721930:TBG721930 TKX721930:TLC721930 TUT721930:TUY721930 UEP721930:UEU721930 UOL721930:UOQ721930 UYH721930:UYM721930 VID721930:VII721930 VRZ721930:VSE721930 WBV721930:WCA721930 WLR721930:WLW721930 WVN721930:WVS721930 F787466:K787466 JB787466:JG787466 SX787466:TC787466 ACT787466:ACY787466 AMP787466:AMU787466 AWL787466:AWQ787466 BGH787466:BGM787466 BQD787466:BQI787466 BZZ787466:CAE787466 CJV787466:CKA787466 CTR787466:CTW787466 DDN787466:DDS787466 DNJ787466:DNO787466 DXF787466:DXK787466 EHB787466:EHG787466 EQX787466:ERC787466 FAT787466:FAY787466 FKP787466:FKU787466 FUL787466:FUQ787466 GEH787466:GEM787466 GOD787466:GOI787466 GXZ787466:GYE787466 HHV787466:HIA787466 HRR787466:HRW787466 IBN787466:IBS787466 ILJ787466:ILO787466 IVF787466:IVK787466 JFB787466:JFG787466 JOX787466:JPC787466 JYT787466:JYY787466 KIP787466:KIU787466 KSL787466:KSQ787466 LCH787466:LCM787466 LMD787466:LMI787466 LVZ787466:LWE787466 MFV787466:MGA787466 MPR787466:MPW787466 MZN787466:MZS787466 NJJ787466:NJO787466 NTF787466:NTK787466 ODB787466:ODG787466 OMX787466:ONC787466 OWT787466:OWY787466 PGP787466:PGU787466 PQL787466:PQQ787466 QAH787466:QAM787466 QKD787466:QKI787466 QTZ787466:QUE787466 RDV787466:REA787466 RNR787466:RNW787466 RXN787466:RXS787466 SHJ787466:SHO787466 SRF787466:SRK787466 TBB787466:TBG787466 TKX787466:TLC787466 TUT787466:TUY787466 UEP787466:UEU787466 UOL787466:UOQ787466 UYH787466:UYM787466 VID787466:VII787466 VRZ787466:VSE787466 WBV787466:WCA787466 WLR787466:WLW787466 WVN787466:WVS787466 F853002:K853002 JB853002:JG853002 SX853002:TC853002 ACT853002:ACY853002 AMP853002:AMU853002 AWL853002:AWQ853002 BGH853002:BGM853002 BQD853002:BQI853002 BZZ853002:CAE853002 CJV853002:CKA853002 CTR853002:CTW853002 DDN853002:DDS853002 DNJ853002:DNO853002 DXF853002:DXK853002 EHB853002:EHG853002 EQX853002:ERC853002 FAT853002:FAY853002 FKP853002:FKU853002 FUL853002:FUQ853002 GEH853002:GEM853002 GOD853002:GOI853002 GXZ853002:GYE853002 HHV853002:HIA853002 HRR853002:HRW853002 IBN853002:IBS853002 ILJ853002:ILO853002 IVF853002:IVK853002 JFB853002:JFG853002 JOX853002:JPC853002 JYT853002:JYY853002 KIP853002:KIU853002 KSL853002:KSQ853002 LCH853002:LCM853002 LMD853002:LMI853002 LVZ853002:LWE853002 MFV853002:MGA853002 MPR853002:MPW853002 MZN853002:MZS853002 NJJ853002:NJO853002 NTF853002:NTK853002 ODB853002:ODG853002 OMX853002:ONC853002 OWT853002:OWY853002 PGP853002:PGU853002 PQL853002:PQQ853002 QAH853002:QAM853002 QKD853002:QKI853002 QTZ853002:QUE853002 RDV853002:REA853002 RNR853002:RNW853002 RXN853002:RXS853002 SHJ853002:SHO853002 SRF853002:SRK853002 TBB853002:TBG853002 TKX853002:TLC853002 TUT853002:TUY853002 UEP853002:UEU853002 UOL853002:UOQ853002 UYH853002:UYM853002 VID853002:VII853002 VRZ853002:VSE853002 WBV853002:WCA853002 WLR853002:WLW853002 WVN853002:WVS853002 F918538:K918538 JB918538:JG918538 SX918538:TC918538 ACT918538:ACY918538 AMP918538:AMU918538 AWL918538:AWQ918538 BGH918538:BGM918538 BQD918538:BQI918538 BZZ918538:CAE918538 CJV918538:CKA918538 CTR918538:CTW918538 DDN918538:DDS918538 DNJ918538:DNO918538 DXF918538:DXK918538 EHB918538:EHG918538 EQX918538:ERC918538 FAT918538:FAY918538 FKP918538:FKU918538 FUL918538:FUQ918538 GEH918538:GEM918538 GOD918538:GOI918538 GXZ918538:GYE918538 HHV918538:HIA918538 HRR918538:HRW918538 IBN918538:IBS918538 ILJ918538:ILO918538 IVF918538:IVK918538 JFB918538:JFG918538 JOX918538:JPC918538 JYT918538:JYY918538 KIP918538:KIU918538 KSL918538:KSQ918538 LCH918538:LCM918538 LMD918538:LMI918538 LVZ918538:LWE918538 MFV918538:MGA918538 MPR918538:MPW918538 MZN918538:MZS918538 NJJ918538:NJO918538 NTF918538:NTK918538 ODB918538:ODG918538 OMX918538:ONC918538 OWT918538:OWY918538 PGP918538:PGU918538 PQL918538:PQQ918538 QAH918538:QAM918538 QKD918538:QKI918538 QTZ918538:QUE918538 RDV918538:REA918538 RNR918538:RNW918538 RXN918538:RXS918538 SHJ918538:SHO918538 SRF918538:SRK918538 TBB918538:TBG918538 TKX918538:TLC918538 TUT918538:TUY918538 UEP918538:UEU918538 UOL918538:UOQ918538 UYH918538:UYM918538 VID918538:VII918538 VRZ918538:VSE918538 WBV918538:WCA918538 WLR918538:WLW918538 WVN918538:WVS918538 F984074:K984074 JB984074:JG984074 SX984074:TC984074 ACT984074:ACY984074 AMP984074:AMU984074 AWL984074:AWQ984074 BGH984074:BGM984074 BQD984074:BQI984074 BZZ984074:CAE984074 CJV984074:CKA984074 CTR984074:CTW984074 DDN984074:DDS984074 DNJ984074:DNO984074 DXF984074:DXK984074 EHB984074:EHG984074 EQX984074:ERC984074 FAT984074:FAY984074 FKP984074:FKU984074 FUL984074:FUQ984074 GEH984074:GEM984074 GOD984074:GOI984074 GXZ984074:GYE984074 HHV984074:HIA984074 HRR984074:HRW984074 IBN984074:IBS984074 ILJ984074:ILO984074 IVF984074:IVK984074 JFB984074:JFG984074 JOX984074:JPC984074 JYT984074:JYY984074 KIP984074:KIU984074 KSL984074:KSQ984074 LCH984074:LCM984074 LMD984074:LMI984074 LVZ984074:LWE984074 MFV984074:MGA984074 MPR984074:MPW984074 MZN984074:MZS984074 NJJ984074:NJO984074 NTF984074:NTK984074 ODB984074:ODG984074 OMX984074:ONC984074 OWT984074:OWY984074 PGP984074:PGU984074 PQL984074:PQQ984074 QAH984074:QAM984074 QKD984074:QKI984074 QTZ984074:QUE984074 RDV984074:REA984074 RNR984074:RNW984074 RXN984074:RXS984074 SHJ984074:SHO984074 SRF984074:SRK984074 TBB984074:TBG984074 TKX984074:TLC984074 TUT984074:TUY984074 UEP984074:UEU984074 UOL984074:UOQ984074 UYH984074:UYM984074 VID984074:VII984074 VRZ984074:VSE984074 WBV984074:WCA984074 WLR984074:WLW984074 WVN984074:WVS984074 F539:K539 JB539:JG539 SX539:TC539 ACT539:ACY539 AMP539:AMU539 AWL539:AWQ539 BGH539:BGM539 BQD539:BQI539 BZZ539:CAE539 CJV539:CKA539 CTR539:CTW539 DDN539:DDS539 DNJ539:DNO539 DXF539:DXK539 EHB539:EHG539 EQX539:ERC539 FAT539:FAY539 FKP539:FKU539 FUL539:FUQ539 GEH539:GEM539 GOD539:GOI539 GXZ539:GYE539 HHV539:HIA539 HRR539:HRW539 IBN539:IBS539 ILJ539:ILO539 IVF539:IVK539 JFB539:JFG539 JOX539:JPC539 JYT539:JYY539 KIP539:KIU539 KSL539:KSQ539 LCH539:LCM539 LMD539:LMI539 LVZ539:LWE539 MFV539:MGA539 MPR539:MPW539 MZN539:MZS539 NJJ539:NJO539 NTF539:NTK539 ODB539:ODG539 OMX539:ONC539 OWT539:OWY539 PGP539:PGU539 PQL539:PQQ539 QAH539:QAM539 QKD539:QKI539 QTZ539:QUE539 RDV539:REA539 RNR539:RNW539 RXN539:RXS539 SHJ539:SHO539 SRF539:SRK539 TBB539:TBG539 TKX539:TLC539 TUT539:TUY539 UEP539:UEU539 UOL539:UOQ539 UYH539:UYM539 VID539:VII539 VRZ539:VSE539 WBV539:WCA539 WLR539:WLW539 WVN539:WVS539 F66075:K66075 JB66075:JG66075 SX66075:TC66075 ACT66075:ACY66075 AMP66075:AMU66075 AWL66075:AWQ66075 BGH66075:BGM66075 BQD66075:BQI66075 BZZ66075:CAE66075 CJV66075:CKA66075 CTR66075:CTW66075 DDN66075:DDS66075 DNJ66075:DNO66075 DXF66075:DXK66075 EHB66075:EHG66075 EQX66075:ERC66075 FAT66075:FAY66075 FKP66075:FKU66075 FUL66075:FUQ66075 GEH66075:GEM66075 GOD66075:GOI66075 GXZ66075:GYE66075 HHV66075:HIA66075 HRR66075:HRW66075 IBN66075:IBS66075 ILJ66075:ILO66075 IVF66075:IVK66075 JFB66075:JFG66075 JOX66075:JPC66075 JYT66075:JYY66075 KIP66075:KIU66075 KSL66075:KSQ66075 LCH66075:LCM66075 LMD66075:LMI66075 LVZ66075:LWE66075 MFV66075:MGA66075 MPR66075:MPW66075 MZN66075:MZS66075 NJJ66075:NJO66075 NTF66075:NTK66075 ODB66075:ODG66075 OMX66075:ONC66075 OWT66075:OWY66075 PGP66075:PGU66075 PQL66075:PQQ66075 QAH66075:QAM66075 QKD66075:QKI66075 QTZ66075:QUE66075 RDV66075:REA66075 RNR66075:RNW66075 RXN66075:RXS66075 SHJ66075:SHO66075 SRF66075:SRK66075 TBB66075:TBG66075 TKX66075:TLC66075 TUT66075:TUY66075 UEP66075:UEU66075 UOL66075:UOQ66075 UYH66075:UYM66075 VID66075:VII66075 VRZ66075:VSE66075 WBV66075:WCA66075 WLR66075:WLW66075 WVN66075:WVS66075 F131611:K131611 JB131611:JG131611 SX131611:TC131611 ACT131611:ACY131611 AMP131611:AMU131611 AWL131611:AWQ131611 BGH131611:BGM131611 BQD131611:BQI131611 BZZ131611:CAE131611 CJV131611:CKA131611 CTR131611:CTW131611 DDN131611:DDS131611 DNJ131611:DNO131611 DXF131611:DXK131611 EHB131611:EHG131611 EQX131611:ERC131611 FAT131611:FAY131611 FKP131611:FKU131611 FUL131611:FUQ131611 GEH131611:GEM131611 GOD131611:GOI131611 GXZ131611:GYE131611 HHV131611:HIA131611 HRR131611:HRW131611 IBN131611:IBS131611 ILJ131611:ILO131611 IVF131611:IVK131611 JFB131611:JFG131611 JOX131611:JPC131611 JYT131611:JYY131611 KIP131611:KIU131611 KSL131611:KSQ131611 LCH131611:LCM131611 LMD131611:LMI131611 LVZ131611:LWE131611 MFV131611:MGA131611 MPR131611:MPW131611 MZN131611:MZS131611 NJJ131611:NJO131611 NTF131611:NTK131611 ODB131611:ODG131611 OMX131611:ONC131611 OWT131611:OWY131611 PGP131611:PGU131611 PQL131611:PQQ131611 QAH131611:QAM131611 QKD131611:QKI131611 QTZ131611:QUE131611 RDV131611:REA131611 RNR131611:RNW131611 RXN131611:RXS131611 SHJ131611:SHO131611 SRF131611:SRK131611 TBB131611:TBG131611 TKX131611:TLC131611 TUT131611:TUY131611 UEP131611:UEU131611 UOL131611:UOQ131611 UYH131611:UYM131611 VID131611:VII131611 VRZ131611:VSE131611 WBV131611:WCA131611 WLR131611:WLW131611 WVN131611:WVS131611 F197147:K197147 JB197147:JG197147 SX197147:TC197147 ACT197147:ACY197147 AMP197147:AMU197147 AWL197147:AWQ197147 BGH197147:BGM197147 BQD197147:BQI197147 BZZ197147:CAE197147 CJV197147:CKA197147 CTR197147:CTW197147 DDN197147:DDS197147 DNJ197147:DNO197147 DXF197147:DXK197147 EHB197147:EHG197147 EQX197147:ERC197147 FAT197147:FAY197147 FKP197147:FKU197147 FUL197147:FUQ197147 GEH197147:GEM197147 GOD197147:GOI197147 GXZ197147:GYE197147 HHV197147:HIA197147 HRR197147:HRW197147 IBN197147:IBS197147 ILJ197147:ILO197147 IVF197147:IVK197147 JFB197147:JFG197147 JOX197147:JPC197147 JYT197147:JYY197147 KIP197147:KIU197147 KSL197147:KSQ197147 LCH197147:LCM197147 LMD197147:LMI197147 LVZ197147:LWE197147 MFV197147:MGA197147 MPR197147:MPW197147 MZN197147:MZS197147 NJJ197147:NJO197147 NTF197147:NTK197147 ODB197147:ODG197147 OMX197147:ONC197147 OWT197147:OWY197147 PGP197147:PGU197147 PQL197147:PQQ197147 QAH197147:QAM197147 QKD197147:QKI197147 QTZ197147:QUE197147 RDV197147:REA197147 RNR197147:RNW197147 RXN197147:RXS197147 SHJ197147:SHO197147 SRF197147:SRK197147 TBB197147:TBG197147 TKX197147:TLC197147 TUT197147:TUY197147 UEP197147:UEU197147 UOL197147:UOQ197147 UYH197147:UYM197147 VID197147:VII197147 VRZ197147:VSE197147 WBV197147:WCA197147 WLR197147:WLW197147 WVN197147:WVS197147 F262683:K262683 JB262683:JG262683 SX262683:TC262683 ACT262683:ACY262683 AMP262683:AMU262683 AWL262683:AWQ262683 BGH262683:BGM262683 BQD262683:BQI262683 BZZ262683:CAE262683 CJV262683:CKA262683 CTR262683:CTW262683 DDN262683:DDS262683 DNJ262683:DNO262683 DXF262683:DXK262683 EHB262683:EHG262683 EQX262683:ERC262683 FAT262683:FAY262683 FKP262683:FKU262683 FUL262683:FUQ262683 GEH262683:GEM262683 GOD262683:GOI262683 GXZ262683:GYE262683 HHV262683:HIA262683 HRR262683:HRW262683 IBN262683:IBS262683 ILJ262683:ILO262683 IVF262683:IVK262683 JFB262683:JFG262683 JOX262683:JPC262683 JYT262683:JYY262683 KIP262683:KIU262683 KSL262683:KSQ262683 LCH262683:LCM262683 LMD262683:LMI262683 LVZ262683:LWE262683 MFV262683:MGA262683 MPR262683:MPW262683 MZN262683:MZS262683 NJJ262683:NJO262683 NTF262683:NTK262683 ODB262683:ODG262683 OMX262683:ONC262683 OWT262683:OWY262683 PGP262683:PGU262683 PQL262683:PQQ262683 QAH262683:QAM262683 QKD262683:QKI262683 QTZ262683:QUE262683 RDV262683:REA262683 RNR262683:RNW262683 RXN262683:RXS262683 SHJ262683:SHO262683 SRF262683:SRK262683 TBB262683:TBG262683 TKX262683:TLC262683 TUT262683:TUY262683 UEP262683:UEU262683 UOL262683:UOQ262683 UYH262683:UYM262683 VID262683:VII262683 VRZ262683:VSE262683 WBV262683:WCA262683 WLR262683:WLW262683 WVN262683:WVS262683 F328219:K328219 JB328219:JG328219 SX328219:TC328219 ACT328219:ACY328219 AMP328219:AMU328219 AWL328219:AWQ328219 BGH328219:BGM328219 BQD328219:BQI328219 BZZ328219:CAE328219 CJV328219:CKA328219 CTR328219:CTW328219 DDN328219:DDS328219 DNJ328219:DNO328219 DXF328219:DXK328219 EHB328219:EHG328219 EQX328219:ERC328219 FAT328219:FAY328219 FKP328219:FKU328219 FUL328219:FUQ328219 GEH328219:GEM328219 GOD328219:GOI328219 GXZ328219:GYE328219 HHV328219:HIA328219 HRR328219:HRW328219 IBN328219:IBS328219 ILJ328219:ILO328219 IVF328219:IVK328219 JFB328219:JFG328219 JOX328219:JPC328219 JYT328219:JYY328219 KIP328219:KIU328219 KSL328219:KSQ328219 LCH328219:LCM328219 LMD328219:LMI328219 LVZ328219:LWE328219 MFV328219:MGA328219 MPR328219:MPW328219 MZN328219:MZS328219 NJJ328219:NJO328219 NTF328219:NTK328219 ODB328219:ODG328219 OMX328219:ONC328219 OWT328219:OWY328219 PGP328219:PGU328219 PQL328219:PQQ328219 QAH328219:QAM328219 QKD328219:QKI328219 QTZ328219:QUE328219 RDV328219:REA328219 RNR328219:RNW328219 RXN328219:RXS328219 SHJ328219:SHO328219 SRF328219:SRK328219 TBB328219:TBG328219 TKX328219:TLC328219 TUT328219:TUY328219 UEP328219:UEU328219 UOL328219:UOQ328219 UYH328219:UYM328219 VID328219:VII328219 VRZ328219:VSE328219 WBV328219:WCA328219 WLR328219:WLW328219 WVN328219:WVS328219 F393755:K393755 JB393755:JG393755 SX393755:TC393755 ACT393755:ACY393755 AMP393755:AMU393755 AWL393755:AWQ393755 BGH393755:BGM393755 BQD393755:BQI393755 BZZ393755:CAE393755 CJV393755:CKA393755 CTR393755:CTW393755 DDN393755:DDS393755 DNJ393755:DNO393755 DXF393755:DXK393755 EHB393755:EHG393755 EQX393755:ERC393755 FAT393755:FAY393755 FKP393755:FKU393755 FUL393755:FUQ393755 GEH393755:GEM393755 GOD393755:GOI393755 GXZ393755:GYE393755 HHV393755:HIA393755 HRR393755:HRW393755 IBN393755:IBS393755 ILJ393755:ILO393755 IVF393755:IVK393755 JFB393755:JFG393755 JOX393755:JPC393755 JYT393755:JYY393755 KIP393755:KIU393755 KSL393755:KSQ393755 LCH393755:LCM393755 LMD393755:LMI393755 LVZ393755:LWE393755 MFV393755:MGA393755 MPR393755:MPW393755 MZN393755:MZS393755 NJJ393755:NJO393755 NTF393755:NTK393755 ODB393755:ODG393755 OMX393755:ONC393755 OWT393755:OWY393755 PGP393755:PGU393755 PQL393755:PQQ393755 QAH393755:QAM393755 QKD393755:QKI393755 QTZ393755:QUE393755 RDV393755:REA393755 RNR393755:RNW393755 RXN393755:RXS393755 SHJ393755:SHO393755 SRF393755:SRK393755 TBB393755:TBG393755 TKX393755:TLC393755 TUT393755:TUY393755 UEP393755:UEU393755 UOL393755:UOQ393755 UYH393755:UYM393755 VID393755:VII393755 VRZ393755:VSE393755 WBV393755:WCA393755 WLR393755:WLW393755 WVN393755:WVS393755 F459291:K459291 JB459291:JG459291 SX459291:TC459291 ACT459291:ACY459291 AMP459291:AMU459291 AWL459291:AWQ459291 BGH459291:BGM459291 BQD459291:BQI459291 BZZ459291:CAE459291 CJV459291:CKA459291 CTR459291:CTW459291 DDN459291:DDS459291 DNJ459291:DNO459291 DXF459291:DXK459291 EHB459291:EHG459291 EQX459291:ERC459291 FAT459291:FAY459291 FKP459291:FKU459291 FUL459291:FUQ459291 GEH459291:GEM459291 GOD459291:GOI459291 GXZ459291:GYE459291 HHV459291:HIA459291 HRR459291:HRW459291 IBN459291:IBS459291 ILJ459291:ILO459291 IVF459291:IVK459291 JFB459291:JFG459291 JOX459291:JPC459291 JYT459291:JYY459291 KIP459291:KIU459291 KSL459291:KSQ459291 LCH459291:LCM459291 LMD459291:LMI459291 LVZ459291:LWE459291 MFV459291:MGA459291 MPR459291:MPW459291 MZN459291:MZS459291 NJJ459291:NJO459291 NTF459291:NTK459291 ODB459291:ODG459291 OMX459291:ONC459291 OWT459291:OWY459291 PGP459291:PGU459291 PQL459291:PQQ459291 QAH459291:QAM459291 QKD459291:QKI459291 QTZ459291:QUE459291 RDV459291:REA459291 RNR459291:RNW459291 RXN459291:RXS459291 SHJ459291:SHO459291 SRF459291:SRK459291 TBB459291:TBG459291 TKX459291:TLC459291 TUT459291:TUY459291 UEP459291:UEU459291 UOL459291:UOQ459291 UYH459291:UYM459291 VID459291:VII459291 VRZ459291:VSE459291 WBV459291:WCA459291 WLR459291:WLW459291 WVN459291:WVS459291 F524827:K524827 JB524827:JG524827 SX524827:TC524827 ACT524827:ACY524827 AMP524827:AMU524827 AWL524827:AWQ524827 BGH524827:BGM524827 BQD524827:BQI524827 BZZ524827:CAE524827 CJV524827:CKA524827 CTR524827:CTW524827 DDN524827:DDS524827 DNJ524827:DNO524827 DXF524827:DXK524827 EHB524827:EHG524827 EQX524827:ERC524827 FAT524827:FAY524827 FKP524827:FKU524827 FUL524827:FUQ524827 GEH524827:GEM524827 GOD524827:GOI524827 GXZ524827:GYE524827 HHV524827:HIA524827 HRR524827:HRW524827 IBN524827:IBS524827 ILJ524827:ILO524827 IVF524827:IVK524827 JFB524827:JFG524827 JOX524827:JPC524827 JYT524827:JYY524827 KIP524827:KIU524827 KSL524827:KSQ524827 LCH524827:LCM524827 LMD524827:LMI524827 LVZ524827:LWE524827 MFV524827:MGA524827 MPR524827:MPW524827 MZN524827:MZS524827 NJJ524827:NJO524827 NTF524827:NTK524827 ODB524827:ODG524827 OMX524827:ONC524827 OWT524827:OWY524827 PGP524827:PGU524827 PQL524827:PQQ524827 QAH524827:QAM524827 QKD524827:QKI524827 QTZ524827:QUE524827 RDV524827:REA524827 RNR524827:RNW524827 RXN524827:RXS524827 SHJ524827:SHO524827 SRF524827:SRK524827 TBB524827:TBG524827 TKX524827:TLC524827 TUT524827:TUY524827 UEP524827:UEU524827 UOL524827:UOQ524827 UYH524827:UYM524827 VID524827:VII524827 VRZ524827:VSE524827 WBV524827:WCA524827 WLR524827:WLW524827 WVN524827:WVS524827 F590363:K590363 JB590363:JG590363 SX590363:TC590363 ACT590363:ACY590363 AMP590363:AMU590363 AWL590363:AWQ590363 BGH590363:BGM590363 BQD590363:BQI590363 BZZ590363:CAE590363 CJV590363:CKA590363 CTR590363:CTW590363 DDN590363:DDS590363 DNJ590363:DNO590363 DXF590363:DXK590363 EHB590363:EHG590363 EQX590363:ERC590363 FAT590363:FAY590363 FKP590363:FKU590363 FUL590363:FUQ590363 GEH590363:GEM590363 GOD590363:GOI590363 GXZ590363:GYE590363 HHV590363:HIA590363 HRR590363:HRW590363 IBN590363:IBS590363 ILJ590363:ILO590363 IVF590363:IVK590363 JFB590363:JFG590363 JOX590363:JPC590363 JYT590363:JYY590363 KIP590363:KIU590363 KSL590363:KSQ590363 LCH590363:LCM590363 LMD590363:LMI590363 LVZ590363:LWE590363 MFV590363:MGA590363 MPR590363:MPW590363 MZN590363:MZS590363 NJJ590363:NJO590363 NTF590363:NTK590363 ODB590363:ODG590363 OMX590363:ONC590363 OWT590363:OWY590363 PGP590363:PGU590363 PQL590363:PQQ590363 QAH590363:QAM590363 QKD590363:QKI590363 QTZ590363:QUE590363 RDV590363:REA590363 RNR590363:RNW590363 RXN590363:RXS590363 SHJ590363:SHO590363 SRF590363:SRK590363 TBB590363:TBG590363 TKX590363:TLC590363 TUT590363:TUY590363 UEP590363:UEU590363 UOL590363:UOQ590363 UYH590363:UYM590363 VID590363:VII590363 VRZ590363:VSE590363 WBV590363:WCA590363 WLR590363:WLW590363 WVN590363:WVS590363 F655899:K655899 JB655899:JG655899 SX655899:TC655899 ACT655899:ACY655899 AMP655899:AMU655899 AWL655899:AWQ655899 BGH655899:BGM655899 BQD655899:BQI655899 BZZ655899:CAE655899 CJV655899:CKA655899 CTR655899:CTW655899 DDN655899:DDS655899 DNJ655899:DNO655899 DXF655899:DXK655899 EHB655899:EHG655899 EQX655899:ERC655899 FAT655899:FAY655899 FKP655899:FKU655899 FUL655899:FUQ655899 GEH655899:GEM655899 GOD655899:GOI655899 GXZ655899:GYE655899 HHV655899:HIA655899 HRR655899:HRW655899 IBN655899:IBS655899 ILJ655899:ILO655899 IVF655899:IVK655899 JFB655899:JFG655899 JOX655899:JPC655899 JYT655899:JYY655899 KIP655899:KIU655899 KSL655899:KSQ655899 LCH655899:LCM655899 LMD655899:LMI655899 LVZ655899:LWE655899 MFV655899:MGA655899 MPR655899:MPW655899 MZN655899:MZS655899 NJJ655899:NJO655899 NTF655899:NTK655899 ODB655899:ODG655899 OMX655899:ONC655899 OWT655899:OWY655899 PGP655899:PGU655899 PQL655899:PQQ655899 QAH655899:QAM655899 QKD655899:QKI655899 QTZ655899:QUE655899 RDV655899:REA655899 RNR655899:RNW655899 RXN655899:RXS655899 SHJ655899:SHO655899 SRF655899:SRK655899 TBB655899:TBG655899 TKX655899:TLC655899 TUT655899:TUY655899 UEP655899:UEU655899 UOL655899:UOQ655899 UYH655899:UYM655899 VID655899:VII655899 VRZ655899:VSE655899 WBV655899:WCA655899 WLR655899:WLW655899 WVN655899:WVS655899 F721435:K721435 JB721435:JG721435 SX721435:TC721435 ACT721435:ACY721435 AMP721435:AMU721435 AWL721435:AWQ721435 BGH721435:BGM721435 BQD721435:BQI721435 BZZ721435:CAE721435 CJV721435:CKA721435 CTR721435:CTW721435 DDN721435:DDS721435 DNJ721435:DNO721435 DXF721435:DXK721435 EHB721435:EHG721435 EQX721435:ERC721435 FAT721435:FAY721435 FKP721435:FKU721435 FUL721435:FUQ721435 GEH721435:GEM721435 GOD721435:GOI721435 GXZ721435:GYE721435 HHV721435:HIA721435 HRR721435:HRW721435 IBN721435:IBS721435 ILJ721435:ILO721435 IVF721435:IVK721435 JFB721435:JFG721435 JOX721435:JPC721435 JYT721435:JYY721435 KIP721435:KIU721435 KSL721435:KSQ721435 LCH721435:LCM721435 LMD721435:LMI721435 LVZ721435:LWE721435 MFV721435:MGA721435 MPR721435:MPW721435 MZN721435:MZS721435 NJJ721435:NJO721435 NTF721435:NTK721435 ODB721435:ODG721435 OMX721435:ONC721435 OWT721435:OWY721435 PGP721435:PGU721435 PQL721435:PQQ721435 QAH721435:QAM721435 QKD721435:QKI721435 QTZ721435:QUE721435 RDV721435:REA721435 RNR721435:RNW721435 RXN721435:RXS721435 SHJ721435:SHO721435 SRF721435:SRK721435 TBB721435:TBG721435 TKX721435:TLC721435 TUT721435:TUY721435 UEP721435:UEU721435 UOL721435:UOQ721435 UYH721435:UYM721435 VID721435:VII721435 VRZ721435:VSE721435 WBV721435:WCA721435 WLR721435:WLW721435 WVN721435:WVS721435 F786971:K786971 JB786971:JG786971 SX786971:TC786971 ACT786971:ACY786971 AMP786971:AMU786971 AWL786971:AWQ786971 BGH786971:BGM786971 BQD786971:BQI786971 BZZ786971:CAE786971 CJV786971:CKA786971 CTR786971:CTW786971 DDN786971:DDS786971 DNJ786971:DNO786971 DXF786971:DXK786971 EHB786971:EHG786971 EQX786971:ERC786971 FAT786971:FAY786971 FKP786971:FKU786971 FUL786971:FUQ786971 GEH786971:GEM786971 GOD786971:GOI786971 GXZ786971:GYE786971 HHV786971:HIA786971 HRR786971:HRW786971 IBN786971:IBS786971 ILJ786971:ILO786971 IVF786971:IVK786971 JFB786971:JFG786971 JOX786971:JPC786971 JYT786971:JYY786971 KIP786971:KIU786971 KSL786971:KSQ786971 LCH786971:LCM786971 LMD786971:LMI786971 LVZ786971:LWE786971 MFV786971:MGA786971 MPR786971:MPW786971 MZN786971:MZS786971 NJJ786971:NJO786971 NTF786971:NTK786971 ODB786971:ODG786971 OMX786971:ONC786971 OWT786971:OWY786971 PGP786971:PGU786971 PQL786971:PQQ786971 QAH786971:QAM786971 QKD786971:QKI786971 QTZ786971:QUE786971 RDV786971:REA786971 RNR786971:RNW786971 RXN786971:RXS786971 SHJ786971:SHO786971 SRF786971:SRK786971 TBB786971:TBG786971 TKX786971:TLC786971 TUT786971:TUY786971 UEP786971:UEU786971 UOL786971:UOQ786971 UYH786971:UYM786971 VID786971:VII786971 VRZ786971:VSE786971 WBV786971:WCA786971 WLR786971:WLW786971 WVN786971:WVS786971 F852507:K852507 JB852507:JG852507 SX852507:TC852507 ACT852507:ACY852507 AMP852507:AMU852507 AWL852507:AWQ852507 BGH852507:BGM852507 BQD852507:BQI852507 BZZ852507:CAE852507 CJV852507:CKA852507 CTR852507:CTW852507 DDN852507:DDS852507 DNJ852507:DNO852507 DXF852507:DXK852507 EHB852507:EHG852507 EQX852507:ERC852507 FAT852507:FAY852507 FKP852507:FKU852507 FUL852507:FUQ852507 GEH852507:GEM852507 GOD852507:GOI852507 GXZ852507:GYE852507 HHV852507:HIA852507 HRR852507:HRW852507 IBN852507:IBS852507 ILJ852507:ILO852507 IVF852507:IVK852507 JFB852507:JFG852507 JOX852507:JPC852507 JYT852507:JYY852507 KIP852507:KIU852507 KSL852507:KSQ852507 LCH852507:LCM852507 LMD852507:LMI852507 LVZ852507:LWE852507 MFV852507:MGA852507 MPR852507:MPW852507 MZN852507:MZS852507 NJJ852507:NJO852507 NTF852507:NTK852507 ODB852507:ODG852507 OMX852507:ONC852507 OWT852507:OWY852507 PGP852507:PGU852507 PQL852507:PQQ852507 QAH852507:QAM852507 QKD852507:QKI852507 QTZ852507:QUE852507 RDV852507:REA852507 RNR852507:RNW852507 RXN852507:RXS852507 SHJ852507:SHO852507 SRF852507:SRK852507 TBB852507:TBG852507 TKX852507:TLC852507 TUT852507:TUY852507 UEP852507:UEU852507 UOL852507:UOQ852507 UYH852507:UYM852507 VID852507:VII852507 VRZ852507:VSE852507 WBV852507:WCA852507 WLR852507:WLW852507 WVN852507:WVS852507 F918043:K918043 JB918043:JG918043 SX918043:TC918043 ACT918043:ACY918043 AMP918043:AMU918043 AWL918043:AWQ918043 BGH918043:BGM918043 BQD918043:BQI918043 BZZ918043:CAE918043 CJV918043:CKA918043 CTR918043:CTW918043 DDN918043:DDS918043 DNJ918043:DNO918043 DXF918043:DXK918043 EHB918043:EHG918043 EQX918043:ERC918043 FAT918043:FAY918043 FKP918043:FKU918043 FUL918043:FUQ918043 GEH918043:GEM918043 GOD918043:GOI918043 GXZ918043:GYE918043 HHV918043:HIA918043 HRR918043:HRW918043 IBN918043:IBS918043 ILJ918043:ILO918043 IVF918043:IVK918043 JFB918043:JFG918043 JOX918043:JPC918043 JYT918043:JYY918043 KIP918043:KIU918043 KSL918043:KSQ918043 LCH918043:LCM918043 LMD918043:LMI918043 LVZ918043:LWE918043 MFV918043:MGA918043 MPR918043:MPW918043 MZN918043:MZS918043 NJJ918043:NJO918043 NTF918043:NTK918043 ODB918043:ODG918043 OMX918043:ONC918043 OWT918043:OWY918043 PGP918043:PGU918043 PQL918043:PQQ918043 QAH918043:QAM918043 QKD918043:QKI918043 QTZ918043:QUE918043 RDV918043:REA918043 RNR918043:RNW918043 RXN918043:RXS918043 SHJ918043:SHO918043 SRF918043:SRK918043 TBB918043:TBG918043 TKX918043:TLC918043 TUT918043:TUY918043 UEP918043:UEU918043 UOL918043:UOQ918043 UYH918043:UYM918043 VID918043:VII918043 VRZ918043:VSE918043 WBV918043:WCA918043 WLR918043:WLW918043 WVN918043:WVS918043 F983579:K983579 JB983579:JG983579 SX983579:TC983579 ACT983579:ACY983579 AMP983579:AMU983579 AWL983579:AWQ983579 BGH983579:BGM983579 BQD983579:BQI983579 BZZ983579:CAE983579 CJV983579:CKA983579 CTR983579:CTW983579 DDN983579:DDS983579 DNJ983579:DNO983579 DXF983579:DXK983579 EHB983579:EHG983579 EQX983579:ERC983579 FAT983579:FAY983579 FKP983579:FKU983579 FUL983579:FUQ983579 GEH983579:GEM983579 GOD983579:GOI983579 GXZ983579:GYE983579 HHV983579:HIA983579 HRR983579:HRW983579 IBN983579:IBS983579 ILJ983579:ILO983579 IVF983579:IVK983579 JFB983579:JFG983579 JOX983579:JPC983579 JYT983579:JYY983579 KIP983579:KIU983579 KSL983579:KSQ983579 LCH983579:LCM983579 LMD983579:LMI983579 LVZ983579:LWE983579 MFV983579:MGA983579 MPR983579:MPW983579 MZN983579:MZS983579 NJJ983579:NJO983579 NTF983579:NTK983579 ODB983579:ODG983579 OMX983579:ONC983579 OWT983579:OWY983579 PGP983579:PGU983579 PQL983579:PQQ983579 QAH983579:QAM983579 QKD983579:QKI983579 QTZ983579:QUE983579 RDV983579:REA983579 RNR983579:RNW983579 RXN983579:RXS983579 SHJ983579:SHO983579 SRF983579:SRK983579 TBB983579:TBG983579 TKX983579:TLC983579 TUT983579:TUY983579 UEP983579:UEU983579 UOL983579:UOQ983579 UYH983579:UYM983579 VID983579:VII983579 VRZ983579:VSE983579 WBV983579:WCA983579 WLR983579:WLW983579 WVN983579:WVS983579 F505:K505 JB505:JG505 SX505:TC505 ACT505:ACY505 AMP505:AMU505 AWL505:AWQ505 BGH505:BGM505 BQD505:BQI505 BZZ505:CAE505 CJV505:CKA505 CTR505:CTW505 DDN505:DDS505 DNJ505:DNO505 DXF505:DXK505 EHB505:EHG505 EQX505:ERC505 FAT505:FAY505 FKP505:FKU505 FUL505:FUQ505 GEH505:GEM505 GOD505:GOI505 GXZ505:GYE505 HHV505:HIA505 HRR505:HRW505 IBN505:IBS505 ILJ505:ILO505 IVF505:IVK505 JFB505:JFG505 JOX505:JPC505 JYT505:JYY505 KIP505:KIU505 KSL505:KSQ505 LCH505:LCM505 LMD505:LMI505 LVZ505:LWE505 MFV505:MGA505 MPR505:MPW505 MZN505:MZS505 NJJ505:NJO505 NTF505:NTK505 ODB505:ODG505 OMX505:ONC505 OWT505:OWY505 PGP505:PGU505 PQL505:PQQ505 QAH505:QAM505 QKD505:QKI505 QTZ505:QUE505 RDV505:REA505 RNR505:RNW505 RXN505:RXS505 SHJ505:SHO505 SRF505:SRK505 TBB505:TBG505 TKX505:TLC505 TUT505:TUY505 UEP505:UEU505 UOL505:UOQ505 UYH505:UYM505 VID505:VII505 VRZ505:VSE505 WBV505:WCA505 WLR505:WLW505 WVN505:WVS505 F66041:K66041 JB66041:JG66041 SX66041:TC66041 ACT66041:ACY66041 AMP66041:AMU66041 AWL66041:AWQ66041 BGH66041:BGM66041 BQD66041:BQI66041 BZZ66041:CAE66041 CJV66041:CKA66041 CTR66041:CTW66041 DDN66041:DDS66041 DNJ66041:DNO66041 DXF66041:DXK66041 EHB66041:EHG66041 EQX66041:ERC66041 FAT66041:FAY66041 FKP66041:FKU66041 FUL66041:FUQ66041 GEH66041:GEM66041 GOD66041:GOI66041 GXZ66041:GYE66041 HHV66041:HIA66041 HRR66041:HRW66041 IBN66041:IBS66041 ILJ66041:ILO66041 IVF66041:IVK66041 JFB66041:JFG66041 JOX66041:JPC66041 JYT66041:JYY66041 KIP66041:KIU66041 KSL66041:KSQ66041 LCH66041:LCM66041 LMD66041:LMI66041 LVZ66041:LWE66041 MFV66041:MGA66041 MPR66041:MPW66041 MZN66041:MZS66041 NJJ66041:NJO66041 NTF66041:NTK66041 ODB66041:ODG66041 OMX66041:ONC66041 OWT66041:OWY66041 PGP66041:PGU66041 PQL66041:PQQ66041 QAH66041:QAM66041 QKD66041:QKI66041 QTZ66041:QUE66041 RDV66041:REA66041 RNR66041:RNW66041 RXN66041:RXS66041 SHJ66041:SHO66041 SRF66041:SRK66041 TBB66041:TBG66041 TKX66041:TLC66041 TUT66041:TUY66041 UEP66041:UEU66041 UOL66041:UOQ66041 UYH66041:UYM66041 VID66041:VII66041 VRZ66041:VSE66041 WBV66041:WCA66041 WLR66041:WLW66041 WVN66041:WVS66041 F131577:K131577 JB131577:JG131577 SX131577:TC131577 ACT131577:ACY131577 AMP131577:AMU131577 AWL131577:AWQ131577 BGH131577:BGM131577 BQD131577:BQI131577 BZZ131577:CAE131577 CJV131577:CKA131577 CTR131577:CTW131577 DDN131577:DDS131577 DNJ131577:DNO131577 DXF131577:DXK131577 EHB131577:EHG131577 EQX131577:ERC131577 FAT131577:FAY131577 FKP131577:FKU131577 FUL131577:FUQ131577 GEH131577:GEM131577 GOD131577:GOI131577 GXZ131577:GYE131577 HHV131577:HIA131577 HRR131577:HRW131577 IBN131577:IBS131577 ILJ131577:ILO131577 IVF131577:IVK131577 JFB131577:JFG131577 JOX131577:JPC131577 JYT131577:JYY131577 KIP131577:KIU131577 KSL131577:KSQ131577 LCH131577:LCM131577 LMD131577:LMI131577 LVZ131577:LWE131577 MFV131577:MGA131577 MPR131577:MPW131577 MZN131577:MZS131577 NJJ131577:NJO131577 NTF131577:NTK131577 ODB131577:ODG131577 OMX131577:ONC131577 OWT131577:OWY131577 PGP131577:PGU131577 PQL131577:PQQ131577 QAH131577:QAM131577 QKD131577:QKI131577 QTZ131577:QUE131577 RDV131577:REA131577 RNR131577:RNW131577 RXN131577:RXS131577 SHJ131577:SHO131577 SRF131577:SRK131577 TBB131577:TBG131577 TKX131577:TLC131577 TUT131577:TUY131577 UEP131577:UEU131577 UOL131577:UOQ131577 UYH131577:UYM131577 VID131577:VII131577 VRZ131577:VSE131577 WBV131577:WCA131577 WLR131577:WLW131577 WVN131577:WVS131577 F197113:K197113 JB197113:JG197113 SX197113:TC197113 ACT197113:ACY197113 AMP197113:AMU197113 AWL197113:AWQ197113 BGH197113:BGM197113 BQD197113:BQI197113 BZZ197113:CAE197113 CJV197113:CKA197113 CTR197113:CTW197113 DDN197113:DDS197113 DNJ197113:DNO197113 DXF197113:DXK197113 EHB197113:EHG197113 EQX197113:ERC197113 FAT197113:FAY197113 FKP197113:FKU197113 FUL197113:FUQ197113 GEH197113:GEM197113 GOD197113:GOI197113 GXZ197113:GYE197113 HHV197113:HIA197113 HRR197113:HRW197113 IBN197113:IBS197113 ILJ197113:ILO197113 IVF197113:IVK197113 JFB197113:JFG197113 JOX197113:JPC197113 JYT197113:JYY197113 KIP197113:KIU197113 KSL197113:KSQ197113 LCH197113:LCM197113 LMD197113:LMI197113 LVZ197113:LWE197113 MFV197113:MGA197113 MPR197113:MPW197113 MZN197113:MZS197113 NJJ197113:NJO197113 NTF197113:NTK197113 ODB197113:ODG197113 OMX197113:ONC197113 OWT197113:OWY197113 PGP197113:PGU197113 PQL197113:PQQ197113 QAH197113:QAM197113 QKD197113:QKI197113 QTZ197113:QUE197113 RDV197113:REA197113 RNR197113:RNW197113 RXN197113:RXS197113 SHJ197113:SHO197113 SRF197113:SRK197113 TBB197113:TBG197113 TKX197113:TLC197113 TUT197113:TUY197113 UEP197113:UEU197113 UOL197113:UOQ197113 UYH197113:UYM197113 VID197113:VII197113 VRZ197113:VSE197113 WBV197113:WCA197113 WLR197113:WLW197113 WVN197113:WVS197113 F262649:K262649 JB262649:JG262649 SX262649:TC262649 ACT262649:ACY262649 AMP262649:AMU262649 AWL262649:AWQ262649 BGH262649:BGM262649 BQD262649:BQI262649 BZZ262649:CAE262649 CJV262649:CKA262649 CTR262649:CTW262649 DDN262649:DDS262649 DNJ262649:DNO262649 DXF262649:DXK262649 EHB262649:EHG262649 EQX262649:ERC262649 FAT262649:FAY262649 FKP262649:FKU262649 FUL262649:FUQ262649 GEH262649:GEM262649 GOD262649:GOI262649 GXZ262649:GYE262649 HHV262649:HIA262649 HRR262649:HRW262649 IBN262649:IBS262649 ILJ262649:ILO262649 IVF262649:IVK262649 JFB262649:JFG262649 JOX262649:JPC262649 JYT262649:JYY262649 KIP262649:KIU262649 KSL262649:KSQ262649 LCH262649:LCM262649 LMD262649:LMI262649 LVZ262649:LWE262649 MFV262649:MGA262649 MPR262649:MPW262649 MZN262649:MZS262649 NJJ262649:NJO262649 NTF262649:NTK262649 ODB262649:ODG262649 OMX262649:ONC262649 OWT262649:OWY262649 PGP262649:PGU262649 PQL262649:PQQ262649 QAH262649:QAM262649 QKD262649:QKI262649 QTZ262649:QUE262649 RDV262649:REA262649 RNR262649:RNW262649 RXN262649:RXS262649 SHJ262649:SHO262649 SRF262649:SRK262649 TBB262649:TBG262649 TKX262649:TLC262649 TUT262649:TUY262649 UEP262649:UEU262649 UOL262649:UOQ262649 UYH262649:UYM262649 VID262649:VII262649 VRZ262649:VSE262649 WBV262649:WCA262649 WLR262649:WLW262649 WVN262649:WVS262649 F328185:K328185 JB328185:JG328185 SX328185:TC328185 ACT328185:ACY328185 AMP328185:AMU328185 AWL328185:AWQ328185 BGH328185:BGM328185 BQD328185:BQI328185 BZZ328185:CAE328185 CJV328185:CKA328185 CTR328185:CTW328185 DDN328185:DDS328185 DNJ328185:DNO328185 DXF328185:DXK328185 EHB328185:EHG328185 EQX328185:ERC328185 FAT328185:FAY328185 FKP328185:FKU328185 FUL328185:FUQ328185 GEH328185:GEM328185 GOD328185:GOI328185 GXZ328185:GYE328185 HHV328185:HIA328185 HRR328185:HRW328185 IBN328185:IBS328185 ILJ328185:ILO328185 IVF328185:IVK328185 JFB328185:JFG328185 JOX328185:JPC328185 JYT328185:JYY328185 KIP328185:KIU328185 KSL328185:KSQ328185 LCH328185:LCM328185 LMD328185:LMI328185 LVZ328185:LWE328185 MFV328185:MGA328185 MPR328185:MPW328185 MZN328185:MZS328185 NJJ328185:NJO328185 NTF328185:NTK328185 ODB328185:ODG328185 OMX328185:ONC328185 OWT328185:OWY328185 PGP328185:PGU328185 PQL328185:PQQ328185 QAH328185:QAM328185 QKD328185:QKI328185 QTZ328185:QUE328185 RDV328185:REA328185 RNR328185:RNW328185 RXN328185:RXS328185 SHJ328185:SHO328185 SRF328185:SRK328185 TBB328185:TBG328185 TKX328185:TLC328185 TUT328185:TUY328185 UEP328185:UEU328185 UOL328185:UOQ328185 UYH328185:UYM328185 VID328185:VII328185 VRZ328185:VSE328185 WBV328185:WCA328185 WLR328185:WLW328185 WVN328185:WVS328185 F393721:K393721 JB393721:JG393721 SX393721:TC393721 ACT393721:ACY393721 AMP393721:AMU393721 AWL393721:AWQ393721 BGH393721:BGM393721 BQD393721:BQI393721 BZZ393721:CAE393721 CJV393721:CKA393721 CTR393721:CTW393721 DDN393721:DDS393721 DNJ393721:DNO393721 DXF393721:DXK393721 EHB393721:EHG393721 EQX393721:ERC393721 FAT393721:FAY393721 FKP393721:FKU393721 FUL393721:FUQ393721 GEH393721:GEM393721 GOD393721:GOI393721 GXZ393721:GYE393721 HHV393721:HIA393721 HRR393721:HRW393721 IBN393721:IBS393721 ILJ393721:ILO393721 IVF393721:IVK393721 JFB393721:JFG393721 JOX393721:JPC393721 JYT393721:JYY393721 KIP393721:KIU393721 KSL393721:KSQ393721 LCH393721:LCM393721 LMD393721:LMI393721 LVZ393721:LWE393721 MFV393721:MGA393721 MPR393721:MPW393721 MZN393721:MZS393721 NJJ393721:NJO393721 NTF393721:NTK393721 ODB393721:ODG393721 OMX393721:ONC393721 OWT393721:OWY393721 PGP393721:PGU393721 PQL393721:PQQ393721 QAH393721:QAM393721 QKD393721:QKI393721 QTZ393721:QUE393721 RDV393721:REA393721 RNR393721:RNW393721 RXN393721:RXS393721 SHJ393721:SHO393721 SRF393721:SRK393721 TBB393721:TBG393721 TKX393721:TLC393721 TUT393721:TUY393721 UEP393721:UEU393721 UOL393721:UOQ393721 UYH393721:UYM393721 VID393721:VII393721 VRZ393721:VSE393721 WBV393721:WCA393721 WLR393721:WLW393721 WVN393721:WVS393721 F459257:K459257 JB459257:JG459257 SX459257:TC459257 ACT459257:ACY459257 AMP459257:AMU459257 AWL459257:AWQ459257 BGH459257:BGM459257 BQD459257:BQI459257 BZZ459257:CAE459257 CJV459257:CKA459257 CTR459257:CTW459257 DDN459257:DDS459257 DNJ459257:DNO459257 DXF459257:DXK459257 EHB459257:EHG459257 EQX459257:ERC459257 FAT459257:FAY459257 FKP459257:FKU459257 FUL459257:FUQ459257 GEH459257:GEM459257 GOD459257:GOI459257 GXZ459257:GYE459257 HHV459257:HIA459257 HRR459257:HRW459257 IBN459257:IBS459257 ILJ459257:ILO459257 IVF459257:IVK459257 JFB459257:JFG459257 JOX459257:JPC459257 JYT459257:JYY459257 KIP459257:KIU459257 KSL459257:KSQ459257 LCH459257:LCM459257 LMD459257:LMI459257 LVZ459257:LWE459257 MFV459257:MGA459257 MPR459257:MPW459257 MZN459257:MZS459257 NJJ459257:NJO459257 NTF459257:NTK459257 ODB459257:ODG459257 OMX459257:ONC459257 OWT459257:OWY459257 PGP459257:PGU459257 PQL459257:PQQ459257 QAH459257:QAM459257 QKD459257:QKI459257 QTZ459257:QUE459257 RDV459257:REA459257 RNR459257:RNW459257 RXN459257:RXS459257 SHJ459257:SHO459257 SRF459257:SRK459257 TBB459257:TBG459257 TKX459257:TLC459257 TUT459257:TUY459257 UEP459257:UEU459257 UOL459257:UOQ459257 UYH459257:UYM459257 VID459257:VII459257 VRZ459257:VSE459257 WBV459257:WCA459257 WLR459257:WLW459257 WVN459257:WVS459257 F524793:K524793 JB524793:JG524793 SX524793:TC524793 ACT524793:ACY524793 AMP524793:AMU524793 AWL524793:AWQ524793 BGH524793:BGM524793 BQD524793:BQI524793 BZZ524793:CAE524793 CJV524793:CKA524793 CTR524793:CTW524793 DDN524793:DDS524793 DNJ524793:DNO524793 DXF524793:DXK524793 EHB524793:EHG524793 EQX524793:ERC524793 FAT524793:FAY524793 FKP524793:FKU524793 FUL524793:FUQ524793 GEH524793:GEM524793 GOD524793:GOI524793 GXZ524793:GYE524793 HHV524793:HIA524793 HRR524793:HRW524793 IBN524793:IBS524793 ILJ524793:ILO524793 IVF524793:IVK524793 JFB524793:JFG524793 JOX524793:JPC524793 JYT524793:JYY524793 KIP524793:KIU524793 KSL524793:KSQ524793 LCH524793:LCM524793 LMD524793:LMI524793 LVZ524793:LWE524793 MFV524793:MGA524793 MPR524793:MPW524793 MZN524793:MZS524793 NJJ524793:NJO524793 NTF524793:NTK524793 ODB524793:ODG524793 OMX524793:ONC524793 OWT524793:OWY524793 PGP524793:PGU524793 PQL524793:PQQ524793 QAH524793:QAM524793 QKD524793:QKI524793 QTZ524793:QUE524793 RDV524793:REA524793 RNR524793:RNW524793 RXN524793:RXS524793 SHJ524793:SHO524793 SRF524793:SRK524793 TBB524793:TBG524793 TKX524793:TLC524793 TUT524793:TUY524793 UEP524793:UEU524793 UOL524793:UOQ524793 UYH524793:UYM524793 VID524793:VII524793 VRZ524793:VSE524793 WBV524793:WCA524793 WLR524793:WLW524793 WVN524793:WVS524793 F590329:K590329 JB590329:JG590329 SX590329:TC590329 ACT590329:ACY590329 AMP590329:AMU590329 AWL590329:AWQ590329 BGH590329:BGM590329 BQD590329:BQI590329 BZZ590329:CAE590329 CJV590329:CKA590329 CTR590329:CTW590329 DDN590329:DDS590329 DNJ590329:DNO590329 DXF590329:DXK590329 EHB590329:EHG590329 EQX590329:ERC590329 FAT590329:FAY590329 FKP590329:FKU590329 FUL590329:FUQ590329 GEH590329:GEM590329 GOD590329:GOI590329 GXZ590329:GYE590329 HHV590329:HIA590329 HRR590329:HRW590329 IBN590329:IBS590329 ILJ590329:ILO590329 IVF590329:IVK590329 JFB590329:JFG590329 JOX590329:JPC590329 JYT590329:JYY590329 KIP590329:KIU590329 KSL590329:KSQ590329 LCH590329:LCM590329 LMD590329:LMI590329 LVZ590329:LWE590329 MFV590329:MGA590329 MPR590329:MPW590329 MZN590329:MZS590329 NJJ590329:NJO590329 NTF590329:NTK590329 ODB590329:ODG590329 OMX590329:ONC590329 OWT590329:OWY590329 PGP590329:PGU590329 PQL590329:PQQ590329 QAH590329:QAM590329 QKD590329:QKI590329 QTZ590329:QUE590329 RDV590329:REA590329 RNR590329:RNW590329 RXN590329:RXS590329 SHJ590329:SHO590329 SRF590329:SRK590329 TBB590329:TBG590329 TKX590329:TLC590329 TUT590329:TUY590329 UEP590329:UEU590329 UOL590329:UOQ590329 UYH590329:UYM590329 VID590329:VII590329 VRZ590329:VSE590329 WBV590329:WCA590329 WLR590329:WLW590329 WVN590329:WVS590329 F655865:K655865 JB655865:JG655865 SX655865:TC655865 ACT655865:ACY655865 AMP655865:AMU655865 AWL655865:AWQ655865 BGH655865:BGM655865 BQD655865:BQI655865 BZZ655865:CAE655865 CJV655865:CKA655865 CTR655865:CTW655865 DDN655865:DDS655865 DNJ655865:DNO655865 DXF655865:DXK655865 EHB655865:EHG655865 EQX655865:ERC655865 FAT655865:FAY655865 FKP655865:FKU655865 FUL655865:FUQ655865 GEH655865:GEM655865 GOD655865:GOI655865 GXZ655865:GYE655865 HHV655865:HIA655865 HRR655865:HRW655865 IBN655865:IBS655865 ILJ655865:ILO655865 IVF655865:IVK655865 JFB655865:JFG655865 JOX655865:JPC655865 JYT655865:JYY655865 KIP655865:KIU655865 KSL655865:KSQ655865 LCH655865:LCM655865 LMD655865:LMI655865 LVZ655865:LWE655865 MFV655865:MGA655865 MPR655865:MPW655865 MZN655865:MZS655865 NJJ655865:NJO655865 NTF655865:NTK655865 ODB655865:ODG655865 OMX655865:ONC655865 OWT655865:OWY655865 PGP655865:PGU655865 PQL655865:PQQ655865 QAH655865:QAM655865 QKD655865:QKI655865 QTZ655865:QUE655865 RDV655865:REA655865 RNR655865:RNW655865 RXN655865:RXS655865 SHJ655865:SHO655865 SRF655865:SRK655865 TBB655865:TBG655865 TKX655865:TLC655865 TUT655865:TUY655865 UEP655865:UEU655865 UOL655865:UOQ655865 UYH655865:UYM655865 VID655865:VII655865 VRZ655865:VSE655865 WBV655865:WCA655865 WLR655865:WLW655865 WVN655865:WVS655865 F721401:K721401 JB721401:JG721401 SX721401:TC721401 ACT721401:ACY721401 AMP721401:AMU721401 AWL721401:AWQ721401 BGH721401:BGM721401 BQD721401:BQI721401 BZZ721401:CAE721401 CJV721401:CKA721401 CTR721401:CTW721401 DDN721401:DDS721401 DNJ721401:DNO721401 DXF721401:DXK721401 EHB721401:EHG721401 EQX721401:ERC721401 FAT721401:FAY721401 FKP721401:FKU721401 FUL721401:FUQ721401 GEH721401:GEM721401 GOD721401:GOI721401 GXZ721401:GYE721401 HHV721401:HIA721401 HRR721401:HRW721401 IBN721401:IBS721401 ILJ721401:ILO721401 IVF721401:IVK721401 JFB721401:JFG721401 JOX721401:JPC721401 JYT721401:JYY721401 KIP721401:KIU721401 KSL721401:KSQ721401 LCH721401:LCM721401 LMD721401:LMI721401 LVZ721401:LWE721401 MFV721401:MGA721401 MPR721401:MPW721401 MZN721401:MZS721401 NJJ721401:NJO721401 NTF721401:NTK721401 ODB721401:ODG721401 OMX721401:ONC721401 OWT721401:OWY721401 PGP721401:PGU721401 PQL721401:PQQ721401 QAH721401:QAM721401 QKD721401:QKI721401 QTZ721401:QUE721401 RDV721401:REA721401 RNR721401:RNW721401 RXN721401:RXS721401 SHJ721401:SHO721401 SRF721401:SRK721401 TBB721401:TBG721401 TKX721401:TLC721401 TUT721401:TUY721401 UEP721401:UEU721401 UOL721401:UOQ721401 UYH721401:UYM721401 VID721401:VII721401 VRZ721401:VSE721401 WBV721401:WCA721401 WLR721401:WLW721401 WVN721401:WVS721401 F786937:K786937 JB786937:JG786937 SX786937:TC786937 ACT786937:ACY786937 AMP786937:AMU786937 AWL786937:AWQ786937 BGH786937:BGM786937 BQD786937:BQI786937 BZZ786937:CAE786937 CJV786937:CKA786937 CTR786937:CTW786937 DDN786937:DDS786937 DNJ786937:DNO786937 DXF786937:DXK786937 EHB786937:EHG786937 EQX786937:ERC786937 FAT786937:FAY786937 FKP786937:FKU786937 FUL786937:FUQ786937 GEH786937:GEM786937 GOD786937:GOI786937 GXZ786937:GYE786937 HHV786937:HIA786937 HRR786937:HRW786937 IBN786937:IBS786937 ILJ786937:ILO786937 IVF786937:IVK786937 JFB786937:JFG786937 JOX786937:JPC786937 JYT786937:JYY786937 KIP786937:KIU786937 KSL786937:KSQ786937 LCH786937:LCM786937 LMD786937:LMI786937 LVZ786937:LWE786937 MFV786937:MGA786937 MPR786937:MPW786937 MZN786937:MZS786937 NJJ786937:NJO786937 NTF786937:NTK786937 ODB786937:ODG786937 OMX786937:ONC786937 OWT786937:OWY786937 PGP786937:PGU786937 PQL786937:PQQ786937 QAH786937:QAM786937 QKD786937:QKI786937 QTZ786937:QUE786937 RDV786937:REA786937 RNR786937:RNW786937 RXN786937:RXS786937 SHJ786937:SHO786937 SRF786937:SRK786937 TBB786937:TBG786937 TKX786937:TLC786937 TUT786937:TUY786937 UEP786937:UEU786937 UOL786937:UOQ786937 UYH786937:UYM786937 VID786937:VII786937 VRZ786937:VSE786937 WBV786937:WCA786937 WLR786937:WLW786937 WVN786937:WVS786937 F852473:K852473 JB852473:JG852473 SX852473:TC852473 ACT852473:ACY852473 AMP852473:AMU852473 AWL852473:AWQ852473 BGH852473:BGM852473 BQD852473:BQI852473 BZZ852473:CAE852473 CJV852473:CKA852473 CTR852473:CTW852473 DDN852473:DDS852473 DNJ852473:DNO852473 DXF852473:DXK852473 EHB852473:EHG852473 EQX852473:ERC852473 FAT852473:FAY852473 FKP852473:FKU852473 FUL852473:FUQ852473 GEH852473:GEM852473 GOD852473:GOI852473 GXZ852473:GYE852473 HHV852473:HIA852473 HRR852473:HRW852473 IBN852473:IBS852473 ILJ852473:ILO852473 IVF852473:IVK852473 JFB852473:JFG852473 JOX852473:JPC852473 JYT852473:JYY852473 KIP852473:KIU852473 KSL852473:KSQ852473 LCH852473:LCM852473 LMD852473:LMI852473 LVZ852473:LWE852473 MFV852473:MGA852473 MPR852473:MPW852473 MZN852473:MZS852473 NJJ852473:NJO852473 NTF852473:NTK852473 ODB852473:ODG852473 OMX852473:ONC852473 OWT852473:OWY852473 PGP852473:PGU852473 PQL852473:PQQ852473 QAH852473:QAM852473 QKD852473:QKI852473 QTZ852473:QUE852473 RDV852473:REA852473 RNR852473:RNW852473 RXN852473:RXS852473 SHJ852473:SHO852473 SRF852473:SRK852473 TBB852473:TBG852473 TKX852473:TLC852473 TUT852473:TUY852473 UEP852473:UEU852473 UOL852473:UOQ852473 UYH852473:UYM852473 VID852473:VII852473 VRZ852473:VSE852473 WBV852473:WCA852473 WLR852473:WLW852473 WVN852473:WVS852473 F918009:K918009 JB918009:JG918009 SX918009:TC918009 ACT918009:ACY918009 AMP918009:AMU918009 AWL918009:AWQ918009 BGH918009:BGM918009 BQD918009:BQI918009 BZZ918009:CAE918009 CJV918009:CKA918009 CTR918009:CTW918009 DDN918009:DDS918009 DNJ918009:DNO918009 DXF918009:DXK918009 EHB918009:EHG918009 EQX918009:ERC918009 FAT918009:FAY918009 FKP918009:FKU918009 FUL918009:FUQ918009 GEH918009:GEM918009 GOD918009:GOI918009 GXZ918009:GYE918009 HHV918009:HIA918009 HRR918009:HRW918009 IBN918009:IBS918009 ILJ918009:ILO918009 IVF918009:IVK918009 JFB918009:JFG918009 JOX918009:JPC918009 JYT918009:JYY918009 KIP918009:KIU918009 KSL918009:KSQ918009 LCH918009:LCM918009 LMD918009:LMI918009 LVZ918009:LWE918009 MFV918009:MGA918009 MPR918009:MPW918009 MZN918009:MZS918009 NJJ918009:NJO918009 NTF918009:NTK918009 ODB918009:ODG918009 OMX918009:ONC918009 OWT918009:OWY918009 PGP918009:PGU918009 PQL918009:PQQ918009 QAH918009:QAM918009 QKD918009:QKI918009 QTZ918009:QUE918009 RDV918009:REA918009 RNR918009:RNW918009 RXN918009:RXS918009 SHJ918009:SHO918009 SRF918009:SRK918009 TBB918009:TBG918009 TKX918009:TLC918009 TUT918009:TUY918009 UEP918009:UEU918009 UOL918009:UOQ918009 UYH918009:UYM918009 VID918009:VII918009 VRZ918009:VSE918009 WBV918009:WCA918009 WLR918009:WLW918009 WVN918009:WVS918009 F983545:K983545 JB983545:JG983545 SX983545:TC983545 ACT983545:ACY983545 AMP983545:AMU983545 AWL983545:AWQ983545 BGH983545:BGM983545 BQD983545:BQI983545 BZZ983545:CAE983545 CJV983545:CKA983545 CTR983545:CTW983545 DDN983545:DDS983545 DNJ983545:DNO983545 DXF983545:DXK983545 EHB983545:EHG983545 EQX983545:ERC983545 FAT983545:FAY983545 FKP983545:FKU983545 FUL983545:FUQ983545 GEH983545:GEM983545 GOD983545:GOI983545 GXZ983545:GYE983545 HHV983545:HIA983545 HRR983545:HRW983545 IBN983545:IBS983545 ILJ983545:ILO983545 IVF983545:IVK983545 JFB983545:JFG983545 JOX983545:JPC983545 JYT983545:JYY983545 KIP983545:KIU983545 KSL983545:KSQ983545 LCH983545:LCM983545 LMD983545:LMI983545 LVZ983545:LWE983545 MFV983545:MGA983545 MPR983545:MPW983545 MZN983545:MZS983545 NJJ983545:NJO983545 NTF983545:NTK983545 ODB983545:ODG983545 OMX983545:ONC983545 OWT983545:OWY983545 PGP983545:PGU983545 PQL983545:PQQ983545 QAH983545:QAM983545 QKD983545:QKI983545 QTZ983545:QUE983545 RDV983545:REA983545 RNR983545:RNW983545 RXN983545:RXS983545 SHJ983545:SHO983545 SRF983545:SRK983545 TBB983545:TBG983545 TKX983545:TLC983545 TUT983545:TUY983545 UEP983545:UEU983545 UOL983545:UOQ983545 UYH983545:UYM983545 VID983545:VII983545 VRZ983545:VSE983545 WBV983545:WCA983545 WLR983545:WLW983545 WVN983545:WVS983545 F373:K373 JB373:JG373 SX373:TC373 ACT373:ACY373 AMP373:AMU373 AWL373:AWQ373 BGH373:BGM373 BQD373:BQI373 BZZ373:CAE373 CJV373:CKA373 CTR373:CTW373 DDN373:DDS373 DNJ373:DNO373 DXF373:DXK373 EHB373:EHG373 EQX373:ERC373 FAT373:FAY373 FKP373:FKU373 FUL373:FUQ373 GEH373:GEM373 GOD373:GOI373 GXZ373:GYE373 HHV373:HIA373 HRR373:HRW373 IBN373:IBS373 ILJ373:ILO373 IVF373:IVK373 JFB373:JFG373 JOX373:JPC373 JYT373:JYY373 KIP373:KIU373 KSL373:KSQ373 LCH373:LCM373 LMD373:LMI373 LVZ373:LWE373 MFV373:MGA373 MPR373:MPW373 MZN373:MZS373 NJJ373:NJO373 NTF373:NTK373 ODB373:ODG373 OMX373:ONC373 OWT373:OWY373 PGP373:PGU373 PQL373:PQQ373 QAH373:QAM373 QKD373:QKI373 QTZ373:QUE373 RDV373:REA373 RNR373:RNW373 RXN373:RXS373 SHJ373:SHO373 SRF373:SRK373 TBB373:TBG373 TKX373:TLC373 TUT373:TUY373 UEP373:UEU373 UOL373:UOQ373 UYH373:UYM373 VID373:VII373 VRZ373:VSE373 WBV373:WCA373 WLR373:WLW373 WVN373:WVS373 F65909:K65909 JB65909:JG65909 SX65909:TC65909 ACT65909:ACY65909 AMP65909:AMU65909 AWL65909:AWQ65909 BGH65909:BGM65909 BQD65909:BQI65909 BZZ65909:CAE65909 CJV65909:CKA65909 CTR65909:CTW65909 DDN65909:DDS65909 DNJ65909:DNO65909 DXF65909:DXK65909 EHB65909:EHG65909 EQX65909:ERC65909 FAT65909:FAY65909 FKP65909:FKU65909 FUL65909:FUQ65909 GEH65909:GEM65909 GOD65909:GOI65909 GXZ65909:GYE65909 HHV65909:HIA65909 HRR65909:HRW65909 IBN65909:IBS65909 ILJ65909:ILO65909 IVF65909:IVK65909 JFB65909:JFG65909 JOX65909:JPC65909 JYT65909:JYY65909 KIP65909:KIU65909 KSL65909:KSQ65909 LCH65909:LCM65909 LMD65909:LMI65909 LVZ65909:LWE65909 MFV65909:MGA65909 MPR65909:MPW65909 MZN65909:MZS65909 NJJ65909:NJO65909 NTF65909:NTK65909 ODB65909:ODG65909 OMX65909:ONC65909 OWT65909:OWY65909 PGP65909:PGU65909 PQL65909:PQQ65909 QAH65909:QAM65909 QKD65909:QKI65909 QTZ65909:QUE65909 RDV65909:REA65909 RNR65909:RNW65909 RXN65909:RXS65909 SHJ65909:SHO65909 SRF65909:SRK65909 TBB65909:TBG65909 TKX65909:TLC65909 TUT65909:TUY65909 UEP65909:UEU65909 UOL65909:UOQ65909 UYH65909:UYM65909 VID65909:VII65909 VRZ65909:VSE65909 WBV65909:WCA65909 WLR65909:WLW65909 WVN65909:WVS65909 F131445:K131445 JB131445:JG131445 SX131445:TC131445 ACT131445:ACY131445 AMP131445:AMU131445 AWL131445:AWQ131445 BGH131445:BGM131445 BQD131445:BQI131445 BZZ131445:CAE131445 CJV131445:CKA131445 CTR131445:CTW131445 DDN131445:DDS131445 DNJ131445:DNO131445 DXF131445:DXK131445 EHB131445:EHG131445 EQX131445:ERC131445 FAT131445:FAY131445 FKP131445:FKU131445 FUL131445:FUQ131445 GEH131445:GEM131445 GOD131445:GOI131445 GXZ131445:GYE131445 HHV131445:HIA131445 HRR131445:HRW131445 IBN131445:IBS131445 ILJ131445:ILO131445 IVF131445:IVK131445 JFB131445:JFG131445 JOX131445:JPC131445 JYT131445:JYY131445 KIP131445:KIU131445 KSL131445:KSQ131445 LCH131445:LCM131445 LMD131445:LMI131445 LVZ131445:LWE131445 MFV131445:MGA131445 MPR131445:MPW131445 MZN131445:MZS131445 NJJ131445:NJO131445 NTF131445:NTK131445 ODB131445:ODG131445 OMX131445:ONC131445 OWT131445:OWY131445 PGP131445:PGU131445 PQL131445:PQQ131445 QAH131445:QAM131445 QKD131445:QKI131445 QTZ131445:QUE131445 RDV131445:REA131445 RNR131445:RNW131445 RXN131445:RXS131445 SHJ131445:SHO131445 SRF131445:SRK131445 TBB131445:TBG131445 TKX131445:TLC131445 TUT131445:TUY131445 UEP131445:UEU131445 UOL131445:UOQ131445 UYH131445:UYM131445 VID131445:VII131445 VRZ131445:VSE131445 WBV131445:WCA131445 WLR131445:WLW131445 WVN131445:WVS131445 F196981:K196981 JB196981:JG196981 SX196981:TC196981 ACT196981:ACY196981 AMP196981:AMU196981 AWL196981:AWQ196981 BGH196981:BGM196981 BQD196981:BQI196981 BZZ196981:CAE196981 CJV196981:CKA196981 CTR196981:CTW196981 DDN196981:DDS196981 DNJ196981:DNO196981 DXF196981:DXK196981 EHB196981:EHG196981 EQX196981:ERC196981 FAT196981:FAY196981 FKP196981:FKU196981 FUL196981:FUQ196981 GEH196981:GEM196981 GOD196981:GOI196981 GXZ196981:GYE196981 HHV196981:HIA196981 HRR196981:HRW196981 IBN196981:IBS196981 ILJ196981:ILO196981 IVF196981:IVK196981 JFB196981:JFG196981 JOX196981:JPC196981 JYT196981:JYY196981 KIP196981:KIU196981 KSL196981:KSQ196981 LCH196981:LCM196981 LMD196981:LMI196981 LVZ196981:LWE196981 MFV196981:MGA196981 MPR196981:MPW196981 MZN196981:MZS196981 NJJ196981:NJO196981 NTF196981:NTK196981 ODB196981:ODG196981 OMX196981:ONC196981 OWT196981:OWY196981 PGP196981:PGU196981 PQL196981:PQQ196981 QAH196981:QAM196981 QKD196981:QKI196981 QTZ196981:QUE196981 RDV196981:REA196981 RNR196981:RNW196981 RXN196981:RXS196981 SHJ196981:SHO196981 SRF196981:SRK196981 TBB196981:TBG196981 TKX196981:TLC196981 TUT196981:TUY196981 UEP196981:UEU196981 UOL196981:UOQ196981 UYH196981:UYM196981 VID196981:VII196981 VRZ196981:VSE196981 WBV196981:WCA196981 WLR196981:WLW196981 WVN196981:WVS196981 F262517:K262517 JB262517:JG262517 SX262517:TC262517 ACT262517:ACY262517 AMP262517:AMU262517 AWL262517:AWQ262517 BGH262517:BGM262517 BQD262517:BQI262517 BZZ262517:CAE262517 CJV262517:CKA262517 CTR262517:CTW262517 DDN262517:DDS262517 DNJ262517:DNO262517 DXF262517:DXK262517 EHB262517:EHG262517 EQX262517:ERC262517 FAT262517:FAY262517 FKP262517:FKU262517 FUL262517:FUQ262517 GEH262517:GEM262517 GOD262517:GOI262517 GXZ262517:GYE262517 HHV262517:HIA262517 HRR262517:HRW262517 IBN262517:IBS262517 ILJ262517:ILO262517 IVF262517:IVK262517 JFB262517:JFG262517 JOX262517:JPC262517 JYT262517:JYY262517 KIP262517:KIU262517 KSL262517:KSQ262517 LCH262517:LCM262517 LMD262517:LMI262517 LVZ262517:LWE262517 MFV262517:MGA262517 MPR262517:MPW262517 MZN262517:MZS262517 NJJ262517:NJO262517 NTF262517:NTK262517 ODB262517:ODG262517 OMX262517:ONC262517 OWT262517:OWY262517 PGP262517:PGU262517 PQL262517:PQQ262517 QAH262517:QAM262517 QKD262517:QKI262517 QTZ262517:QUE262517 RDV262517:REA262517 RNR262517:RNW262517 RXN262517:RXS262517 SHJ262517:SHO262517 SRF262517:SRK262517 TBB262517:TBG262517 TKX262517:TLC262517 TUT262517:TUY262517 UEP262517:UEU262517 UOL262517:UOQ262517 UYH262517:UYM262517 VID262517:VII262517 VRZ262517:VSE262517 WBV262517:WCA262517 WLR262517:WLW262517 WVN262517:WVS262517 F328053:K328053 JB328053:JG328053 SX328053:TC328053 ACT328053:ACY328053 AMP328053:AMU328053 AWL328053:AWQ328053 BGH328053:BGM328053 BQD328053:BQI328053 BZZ328053:CAE328053 CJV328053:CKA328053 CTR328053:CTW328053 DDN328053:DDS328053 DNJ328053:DNO328053 DXF328053:DXK328053 EHB328053:EHG328053 EQX328053:ERC328053 FAT328053:FAY328053 FKP328053:FKU328053 FUL328053:FUQ328053 GEH328053:GEM328053 GOD328053:GOI328053 GXZ328053:GYE328053 HHV328053:HIA328053 HRR328053:HRW328053 IBN328053:IBS328053 ILJ328053:ILO328053 IVF328053:IVK328053 JFB328053:JFG328053 JOX328053:JPC328053 JYT328053:JYY328053 KIP328053:KIU328053 KSL328053:KSQ328053 LCH328053:LCM328053 LMD328053:LMI328053 LVZ328053:LWE328053 MFV328053:MGA328053 MPR328053:MPW328053 MZN328053:MZS328053 NJJ328053:NJO328053 NTF328053:NTK328053 ODB328053:ODG328053 OMX328053:ONC328053 OWT328053:OWY328053 PGP328053:PGU328053 PQL328053:PQQ328053 QAH328053:QAM328053 QKD328053:QKI328053 QTZ328053:QUE328053 RDV328053:REA328053 RNR328053:RNW328053 RXN328053:RXS328053 SHJ328053:SHO328053 SRF328053:SRK328053 TBB328053:TBG328053 TKX328053:TLC328053 TUT328053:TUY328053 UEP328053:UEU328053 UOL328053:UOQ328053 UYH328053:UYM328053 VID328053:VII328053 VRZ328053:VSE328053 WBV328053:WCA328053 WLR328053:WLW328053 WVN328053:WVS328053 F393589:K393589 JB393589:JG393589 SX393589:TC393589 ACT393589:ACY393589 AMP393589:AMU393589 AWL393589:AWQ393589 BGH393589:BGM393589 BQD393589:BQI393589 BZZ393589:CAE393589 CJV393589:CKA393589 CTR393589:CTW393589 DDN393589:DDS393589 DNJ393589:DNO393589 DXF393589:DXK393589 EHB393589:EHG393589 EQX393589:ERC393589 FAT393589:FAY393589 FKP393589:FKU393589 FUL393589:FUQ393589 GEH393589:GEM393589 GOD393589:GOI393589 GXZ393589:GYE393589 HHV393589:HIA393589 HRR393589:HRW393589 IBN393589:IBS393589 ILJ393589:ILO393589 IVF393589:IVK393589 JFB393589:JFG393589 JOX393589:JPC393589 JYT393589:JYY393589 KIP393589:KIU393589 KSL393589:KSQ393589 LCH393589:LCM393589 LMD393589:LMI393589 LVZ393589:LWE393589 MFV393589:MGA393589 MPR393589:MPW393589 MZN393589:MZS393589 NJJ393589:NJO393589 NTF393589:NTK393589 ODB393589:ODG393589 OMX393589:ONC393589 OWT393589:OWY393589 PGP393589:PGU393589 PQL393589:PQQ393589 QAH393589:QAM393589 QKD393589:QKI393589 QTZ393589:QUE393589 RDV393589:REA393589 RNR393589:RNW393589 RXN393589:RXS393589 SHJ393589:SHO393589 SRF393589:SRK393589 TBB393589:TBG393589 TKX393589:TLC393589 TUT393589:TUY393589 UEP393589:UEU393589 UOL393589:UOQ393589 UYH393589:UYM393589 VID393589:VII393589 VRZ393589:VSE393589 WBV393589:WCA393589 WLR393589:WLW393589 WVN393589:WVS393589 F459125:K459125 JB459125:JG459125 SX459125:TC459125 ACT459125:ACY459125 AMP459125:AMU459125 AWL459125:AWQ459125 BGH459125:BGM459125 BQD459125:BQI459125 BZZ459125:CAE459125 CJV459125:CKA459125 CTR459125:CTW459125 DDN459125:DDS459125 DNJ459125:DNO459125 DXF459125:DXK459125 EHB459125:EHG459125 EQX459125:ERC459125 FAT459125:FAY459125 FKP459125:FKU459125 FUL459125:FUQ459125 GEH459125:GEM459125 GOD459125:GOI459125 GXZ459125:GYE459125 HHV459125:HIA459125 HRR459125:HRW459125 IBN459125:IBS459125 ILJ459125:ILO459125 IVF459125:IVK459125 JFB459125:JFG459125 JOX459125:JPC459125 JYT459125:JYY459125 KIP459125:KIU459125 KSL459125:KSQ459125 LCH459125:LCM459125 LMD459125:LMI459125 LVZ459125:LWE459125 MFV459125:MGA459125 MPR459125:MPW459125 MZN459125:MZS459125 NJJ459125:NJO459125 NTF459125:NTK459125 ODB459125:ODG459125 OMX459125:ONC459125 OWT459125:OWY459125 PGP459125:PGU459125 PQL459125:PQQ459125 QAH459125:QAM459125 QKD459125:QKI459125 QTZ459125:QUE459125 RDV459125:REA459125 RNR459125:RNW459125 RXN459125:RXS459125 SHJ459125:SHO459125 SRF459125:SRK459125 TBB459125:TBG459125 TKX459125:TLC459125 TUT459125:TUY459125 UEP459125:UEU459125 UOL459125:UOQ459125 UYH459125:UYM459125 VID459125:VII459125 VRZ459125:VSE459125 WBV459125:WCA459125 WLR459125:WLW459125 WVN459125:WVS459125 F524661:K524661 JB524661:JG524661 SX524661:TC524661 ACT524661:ACY524661 AMP524661:AMU524661 AWL524661:AWQ524661 BGH524661:BGM524661 BQD524661:BQI524661 BZZ524661:CAE524661 CJV524661:CKA524661 CTR524661:CTW524661 DDN524661:DDS524661 DNJ524661:DNO524661 DXF524661:DXK524661 EHB524661:EHG524661 EQX524661:ERC524661 FAT524661:FAY524661 FKP524661:FKU524661 FUL524661:FUQ524661 GEH524661:GEM524661 GOD524661:GOI524661 GXZ524661:GYE524661 HHV524661:HIA524661 HRR524661:HRW524661 IBN524661:IBS524661 ILJ524661:ILO524661 IVF524661:IVK524661 JFB524661:JFG524661 JOX524661:JPC524661 JYT524661:JYY524661 KIP524661:KIU524661 KSL524661:KSQ524661 LCH524661:LCM524661 LMD524661:LMI524661 LVZ524661:LWE524661 MFV524661:MGA524661 MPR524661:MPW524661 MZN524661:MZS524661 NJJ524661:NJO524661 NTF524661:NTK524661 ODB524661:ODG524661 OMX524661:ONC524661 OWT524661:OWY524661 PGP524661:PGU524661 PQL524661:PQQ524661 QAH524661:QAM524661 QKD524661:QKI524661 QTZ524661:QUE524661 RDV524661:REA524661 RNR524661:RNW524661 RXN524661:RXS524661 SHJ524661:SHO524661 SRF524661:SRK524661 TBB524661:TBG524661 TKX524661:TLC524661 TUT524661:TUY524661 UEP524661:UEU524661 UOL524661:UOQ524661 UYH524661:UYM524661 VID524661:VII524661 VRZ524661:VSE524661 WBV524661:WCA524661 WLR524661:WLW524661 WVN524661:WVS524661 F590197:K590197 JB590197:JG590197 SX590197:TC590197 ACT590197:ACY590197 AMP590197:AMU590197 AWL590197:AWQ590197 BGH590197:BGM590197 BQD590197:BQI590197 BZZ590197:CAE590197 CJV590197:CKA590197 CTR590197:CTW590197 DDN590197:DDS590197 DNJ590197:DNO590197 DXF590197:DXK590197 EHB590197:EHG590197 EQX590197:ERC590197 FAT590197:FAY590197 FKP590197:FKU590197 FUL590197:FUQ590197 GEH590197:GEM590197 GOD590197:GOI590197 GXZ590197:GYE590197 HHV590197:HIA590197 HRR590197:HRW590197 IBN590197:IBS590197 ILJ590197:ILO590197 IVF590197:IVK590197 JFB590197:JFG590197 JOX590197:JPC590197 JYT590197:JYY590197 KIP590197:KIU590197 KSL590197:KSQ590197 LCH590197:LCM590197 LMD590197:LMI590197 LVZ590197:LWE590197 MFV590197:MGA590197 MPR590197:MPW590197 MZN590197:MZS590197 NJJ590197:NJO590197 NTF590197:NTK590197 ODB590197:ODG590197 OMX590197:ONC590197 OWT590197:OWY590197 PGP590197:PGU590197 PQL590197:PQQ590197 QAH590197:QAM590197 QKD590197:QKI590197 QTZ590197:QUE590197 RDV590197:REA590197 RNR590197:RNW590197 RXN590197:RXS590197 SHJ590197:SHO590197 SRF590197:SRK590197 TBB590197:TBG590197 TKX590197:TLC590197 TUT590197:TUY590197 UEP590197:UEU590197 UOL590197:UOQ590197 UYH590197:UYM590197 VID590197:VII590197 VRZ590197:VSE590197 WBV590197:WCA590197 WLR590197:WLW590197 WVN590197:WVS590197 F655733:K655733 JB655733:JG655733 SX655733:TC655733 ACT655733:ACY655733 AMP655733:AMU655733 AWL655733:AWQ655733 BGH655733:BGM655733 BQD655733:BQI655733 BZZ655733:CAE655733 CJV655733:CKA655733 CTR655733:CTW655733 DDN655733:DDS655733 DNJ655733:DNO655733 DXF655733:DXK655733 EHB655733:EHG655733 EQX655733:ERC655733 FAT655733:FAY655733 FKP655733:FKU655733 FUL655733:FUQ655733 GEH655733:GEM655733 GOD655733:GOI655733 GXZ655733:GYE655733 HHV655733:HIA655733 HRR655733:HRW655733 IBN655733:IBS655733 ILJ655733:ILO655733 IVF655733:IVK655733 JFB655733:JFG655733 JOX655733:JPC655733 JYT655733:JYY655733 KIP655733:KIU655733 KSL655733:KSQ655733 LCH655733:LCM655733 LMD655733:LMI655733 LVZ655733:LWE655733 MFV655733:MGA655733 MPR655733:MPW655733 MZN655733:MZS655733 NJJ655733:NJO655733 NTF655733:NTK655733 ODB655733:ODG655733 OMX655733:ONC655733 OWT655733:OWY655733 PGP655733:PGU655733 PQL655733:PQQ655733 QAH655733:QAM655733 QKD655733:QKI655733 QTZ655733:QUE655733 RDV655733:REA655733 RNR655733:RNW655733 RXN655733:RXS655733 SHJ655733:SHO655733 SRF655733:SRK655733 TBB655733:TBG655733 TKX655733:TLC655733 TUT655733:TUY655733 UEP655733:UEU655733 UOL655733:UOQ655733 UYH655733:UYM655733 VID655733:VII655733 VRZ655733:VSE655733 WBV655733:WCA655733 WLR655733:WLW655733 WVN655733:WVS655733 F721269:K721269 JB721269:JG721269 SX721269:TC721269 ACT721269:ACY721269 AMP721269:AMU721269 AWL721269:AWQ721269 BGH721269:BGM721269 BQD721269:BQI721269 BZZ721269:CAE721269 CJV721269:CKA721269 CTR721269:CTW721269 DDN721269:DDS721269 DNJ721269:DNO721269 DXF721269:DXK721269 EHB721269:EHG721269 EQX721269:ERC721269 FAT721269:FAY721269 FKP721269:FKU721269 FUL721269:FUQ721269 GEH721269:GEM721269 GOD721269:GOI721269 GXZ721269:GYE721269 HHV721269:HIA721269 HRR721269:HRW721269 IBN721269:IBS721269 ILJ721269:ILO721269 IVF721269:IVK721269 JFB721269:JFG721269 JOX721269:JPC721269 JYT721269:JYY721269 KIP721269:KIU721269 KSL721269:KSQ721269 LCH721269:LCM721269 LMD721269:LMI721269 LVZ721269:LWE721269 MFV721269:MGA721269 MPR721269:MPW721269 MZN721269:MZS721269 NJJ721269:NJO721269 NTF721269:NTK721269 ODB721269:ODG721269 OMX721269:ONC721269 OWT721269:OWY721269 PGP721269:PGU721269 PQL721269:PQQ721269 QAH721269:QAM721269 QKD721269:QKI721269 QTZ721269:QUE721269 RDV721269:REA721269 RNR721269:RNW721269 RXN721269:RXS721269 SHJ721269:SHO721269 SRF721269:SRK721269 TBB721269:TBG721269 TKX721269:TLC721269 TUT721269:TUY721269 UEP721269:UEU721269 UOL721269:UOQ721269 UYH721269:UYM721269 VID721269:VII721269 VRZ721269:VSE721269 WBV721269:WCA721269 WLR721269:WLW721269 WVN721269:WVS721269 F786805:K786805 JB786805:JG786805 SX786805:TC786805 ACT786805:ACY786805 AMP786805:AMU786805 AWL786805:AWQ786805 BGH786805:BGM786805 BQD786805:BQI786805 BZZ786805:CAE786805 CJV786805:CKA786805 CTR786805:CTW786805 DDN786805:DDS786805 DNJ786805:DNO786805 DXF786805:DXK786805 EHB786805:EHG786805 EQX786805:ERC786805 FAT786805:FAY786805 FKP786805:FKU786805 FUL786805:FUQ786805 GEH786805:GEM786805 GOD786805:GOI786805 GXZ786805:GYE786805 HHV786805:HIA786805 HRR786805:HRW786805 IBN786805:IBS786805 ILJ786805:ILO786805 IVF786805:IVK786805 JFB786805:JFG786805 JOX786805:JPC786805 JYT786805:JYY786805 KIP786805:KIU786805 KSL786805:KSQ786805 LCH786805:LCM786805 LMD786805:LMI786805 LVZ786805:LWE786805 MFV786805:MGA786805 MPR786805:MPW786805 MZN786805:MZS786805 NJJ786805:NJO786805 NTF786805:NTK786805 ODB786805:ODG786805 OMX786805:ONC786805 OWT786805:OWY786805 PGP786805:PGU786805 PQL786805:PQQ786805 QAH786805:QAM786805 QKD786805:QKI786805 QTZ786805:QUE786805 RDV786805:REA786805 RNR786805:RNW786805 RXN786805:RXS786805 SHJ786805:SHO786805 SRF786805:SRK786805 TBB786805:TBG786805 TKX786805:TLC786805 TUT786805:TUY786805 UEP786805:UEU786805 UOL786805:UOQ786805 UYH786805:UYM786805 VID786805:VII786805 VRZ786805:VSE786805 WBV786805:WCA786805 WLR786805:WLW786805 WVN786805:WVS786805 F852341:K852341 JB852341:JG852341 SX852341:TC852341 ACT852341:ACY852341 AMP852341:AMU852341 AWL852341:AWQ852341 BGH852341:BGM852341 BQD852341:BQI852341 BZZ852341:CAE852341 CJV852341:CKA852341 CTR852341:CTW852341 DDN852341:DDS852341 DNJ852341:DNO852341 DXF852341:DXK852341 EHB852341:EHG852341 EQX852341:ERC852341 FAT852341:FAY852341 FKP852341:FKU852341 FUL852341:FUQ852341 GEH852341:GEM852341 GOD852341:GOI852341 GXZ852341:GYE852341 HHV852341:HIA852341 HRR852341:HRW852341 IBN852341:IBS852341 ILJ852341:ILO852341 IVF852341:IVK852341 JFB852341:JFG852341 JOX852341:JPC852341 JYT852341:JYY852341 KIP852341:KIU852341 KSL852341:KSQ852341 LCH852341:LCM852341 LMD852341:LMI852341 LVZ852341:LWE852341 MFV852341:MGA852341 MPR852341:MPW852341 MZN852341:MZS852341 NJJ852341:NJO852341 NTF852341:NTK852341 ODB852341:ODG852341 OMX852341:ONC852341 OWT852341:OWY852341 PGP852341:PGU852341 PQL852341:PQQ852341 QAH852341:QAM852341 QKD852341:QKI852341 QTZ852341:QUE852341 RDV852341:REA852341 RNR852341:RNW852341 RXN852341:RXS852341 SHJ852341:SHO852341 SRF852341:SRK852341 TBB852341:TBG852341 TKX852341:TLC852341 TUT852341:TUY852341 UEP852341:UEU852341 UOL852341:UOQ852341 UYH852341:UYM852341 VID852341:VII852341 VRZ852341:VSE852341 WBV852341:WCA852341 WLR852341:WLW852341 WVN852341:WVS852341 F917877:K917877 JB917877:JG917877 SX917877:TC917877 ACT917877:ACY917877 AMP917877:AMU917877 AWL917877:AWQ917877 BGH917877:BGM917877 BQD917877:BQI917877 BZZ917877:CAE917877 CJV917877:CKA917877 CTR917877:CTW917877 DDN917877:DDS917877 DNJ917877:DNO917877 DXF917877:DXK917877 EHB917877:EHG917877 EQX917877:ERC917877 FAT917877:FAY917877 FKP917877:FKU917877 FUL917877:FUQ917877 GEH917877:GEM917877 GOD917877:GOI917877 GXZ917877:GYE917877 HHV917877:HIA917877 HRR917877:HRW917877 IBN917877:IBS917877 ILJ917877:ILO917877 IVF917877:IVK917877 JFB917877:JFG917877 JOX917877:JPC917877 JYT917877:JYY917877 KIP917877:KIU917877 KSL917877:KSQ917877 LCH917877:LCM917877 LMD917877:LMI917877 LVZ917877:LWE917877 MFV917877:MGA917877 MPR917877:MPW917877 MZN917877:MZS917877 NJJ917877:NJO917877 NTF917877:NTK917877 ODB917877:ODG917877 OMX917877:ONC917877 OWT917877:OWY917877 PGP917877:PGU917877 PQL917877:PQQ917877 QAH917877:QAM917877 QKD917877:QKI917877 QTZ917877:QUE917877 RDV917877:REA917877 RNR917877:RNW917877 RXN917877:RXS917877 SHJ917877:SHO917877 SRF917877:SRK917877 TBB917877:TBG917877 TKX917877:TLC917877 TUT917877:TUY917877 UEP917877:UEU917877 UOL917877:UOQ917877 UYH917877:UYM917877 VID917877:VII917877 VRZ917877:VSE917877 WBV917877:WCA917877 WLR917877:WLW917877 WVN917877:WVS917877 F983413:K983413 JB983413:JG983413 SX983413:TC983413 ACT983413:ACY983413 AMP983413:AMU983413 AWL983413:AWQ983413 BGH983413:BGM983413 BQD983413:BQI983413 BZZ983413:CAE983413 CJV983413:CKA983413 CTR983413:CTW983413 DDN983413:DDS983413 DNJ983413:DNO983413 DXF983413:DXK983413 EHB983413:EHG983413 EQX983413:ERC983413 FAT983413:FAY983413 FKP983413:FKU983413 FUL983413:FUQ983413 GEH983413:GEM983413 GOD983413:GOI983413 GXZ983413:GYE983413 HHV983413:HIA983413 HRR983413:HRW983413 IBN983413:IBS983413 ILJ983413:ILO983413 IVF983413:IVK983413 JFB983413:JFG983413 JOX983413:JPC983413 JYT983413:JYY983413 KIP983413:KIU983413 KSL983413:KSQ983413 LCH983413:LCM983413 LMD983413:LMI983413 LVZ983413:LWE983413 MFV983413:MGA983413 MPR983413:MPW983413 MZN983413:MZS983413 NJJ983413:NJO983413 NTF983413:NTK983413 ODB983413:ODG983413 OMX983413:ONC983413 OWT983413:OWY983413 PGP983413:PGU983413 PQL983413:PQQ983413 QAH983413:QAM983413 QKD983413:QKI983413 QTZ983413:QUE983413 RDV983413:REA983413 RNR983413:RNW983413 RXN983413:RXS983413 SHJ983413:SHO983413 SRF983413:SRK983413 TBB983413:TBG983413 TKX983413:TLC983413 TUT983413:TUY983413 UEP983413:UEU983413 UOL983413:UOQ983413 UYH983413:UYM983413 VID983413:VII983413 VRZ983413:VSE983413 WBV983413:WCA983413 WLR983413:WLW983413 WVN983413:WVS983413 F325:K325 JB325:JG325 SX325:TC325 ACT325:ACY325 AMP325:AMU325 AWL325:AWQ325 BGH325:BGM325 BQD325:BQI325 BZZ325:CAE325 CJV325:CKA325 CTR325:CTW325 DDN325:DDS325 DNJ325:DNO325 DXF325:DXK325 EHB325:EHG325 EQX325:ERC325 FAT325:FAY325 FKP325:FKU325 FUL325:FUQ325 GEH325:GEM325 GOD325:GOI325 GXZ325:GYE325 HHV325:HIA325 HRR325:HRW325 IBN325:IBS325 ILJ325:ILO325 IVF325:IVK325 JFB325:JFG325 JOX325:JPC325 JYT325:JYY325 KIP325:KIU325 KSL325:KSQ325 LCH325:LCM325 LMD325:LMI325 LVZ325:LWE325 MFV325:MGA325 MPR325:MPW325 MZN325:MZS325 NJJ325:NJO325 NTF325:NTK325 ODB325:ODG325 OMX325:ONC325 OWT325:OWY325 PGP325:PGU325 PQL325:PQQ325 QAH325:QAM325 QKD325:QKI325 QTZ325:QUE325 RDV325:REA325 RNR325:RNW325 RXN325:RXS325 SHJ325:SHO325 SRF325:SRK325 TBB325:TBG325 TKX325:TLC325 TUT325:TUY325 UEP325:UEU325 UOL325:UOQ325 UYH325:UYM325 VID325:VII325 VRZ325:VSE325 WBV325:WCA325 WLR325:WLW325 WVN325:WVS325 F65861:K65861 JB65861:JG65861 SX65861:TC65861 ACT65861:ACY65861 AMP65861:AMU65861 AWL65861:AWQ65861 BGH65861:BGM65861 BQD65861:BQI65861 BZZ65861:CAE65861 CJV65861:CKA65861 CTR65861:CTW65861 DDN65861:DDS65861 DNJ65861:DNO65861 DXF65861:DXK65861 EHB65861:EHG65861 EQX65861:ERC65861 FAT65861:FAY65861 FKP65861:FKU65861 FUL65861:FUQ65861 GEH65861:GEM65861 GOD65861:GOI65861 GXZ65861:GYE65861 HHV65861:HIA65861 HRR65861:HRW65861 IBN65861:IBS65861 ILJ65861:ILO65861 IVF65861:IVK65861 JFB65861:JFG65861 JOX65861:JPC65861 JYT65861:JYY65861 KIP65861:KIU65861 KSL65861:KSQ65861 LCH65861:LCM65861 LMD65861:LMI65861 LVZ65861:LWE65861 MFV65861:MGA65861 MPR65861:MPW65861 MZN65861:MZS65861 NJJ65861:NJO65861 NTF65861:NTK65861 ODB65861:ODG65861 OMX65861:ONC65861 OWT65861:OWY65861 PGP65861:PGU65861 PQL65861:PQQ65861 QAH65861:QAM65861 QKD65861:QKI65861 QTZ65861:QUE65861 RDV65861:REA65861 RNR65861:RNW65861 RXN65861:RXS65861 SHJ65861:SHO65861 SRF65861:SRK65861 TBB65861:TBG65861 TKX65861:TLC65861 TUT65861:TUY65861 UEP65861:UEU65861 UOL65861:UOQ65861 UYH65861:UYM65861 VID65861:VII65861 VRZ65861:VSE65861 WBV65861:WCA65861 WLR65861:WLW65861 WVN65861:WVS65861 F131397:K131397 JB131397:JG131397 SX131397:TC131397 ACT131397:ACY131397 AMP131397:AMU131397 AWL131397:AWQ131397 BGH131397:BGM131397 BQD131397:BQI131397 BZZ131397:CAE131397 CJV131397:CKA131397 CTR131397:CTW131397 DDN131397:DDS131397 DNJ131397:DNO131397 DXF131397:DXK131397 EHB131397:EHG131397 EQX131397:ERC131397 FAT131397:FAY131397 FKP131397:FKU131397 FUL131397:FUQ131397 GEH131397:GEM131397 GOD131397:GOI131397 GXZ131397:GYE131397 HHV131397:HIA131397 HRR131397:HRW131397 IBN131397:IBS131397 ILJ131397:ILO131397 IVF131397:IVK131397 JFB131397:JFG131397 JOX131397:JPC131397 JYT131397:JYY131397 KIP131397:KIU131397 KSL131397:KSQ131397 LCH131397:LCM131397 LMD131397:LMI131397 LVZ131397:LWE131397 MFV131397:MGA131397 MPR131397:MPW131397 MZN131397:MZS131397 NJJ131397:NJO131397 NTF131397:NTK131397 ODB131397:ODG131397 OMX131397:ONC131397 OWT131397:OWY131397 PGP131397:PGU131397 PQL131397:PQQ131397 QAH131397:QAM131397 QKD131397:QKI131397 QTZ131397:QUE131397 RDV131397:REA131397 RNR131397:RNW131397 RXN131397:RXS131397 SHJ131397:SHO131397 SRF131397:SRK131397 TBB131397:TBG131397 TKX131397:TLC131397 TUT131397:TUY131397 UEP131397:UEU131397 UOL131397:UOQ131397 UYH131397:UYM131397 VID131397:VII131397 VRZ131397:VSE131397 WBV131397:WCA131397 WLR131397:WLW131397 WVN131397:WVS131397 F196933:K196933 JB196933:JG196933 SX196933:TC196933 ACT196933:ACY196933 AMP196933:AMU196933 AWL196933:AWQ196933 BGH196933:BGM196933 BQD196933:BQI196933 BZZ196933:CAE196933 CJV196933:CKA196933 CTR196933:CTW196933 DDN196933:DDS196933 DNJ196933:DNO196933 DXF196933:DXK196933 EHB196933:EHG196933 EQX196933:ERC196933 FAT196933:FAY196933 FKP196933:FKU196933 FUL196933:FUQ196933 GEH196933:GEM196933 GOD196933:GOI196933 GXZ196933:GYE196933 HHV196933:HIA196933 HRR196933:HRW196933 IBN196933:IBS196933 ILJ196933:ILO196933 IVF196933:IVK196933 JFB196933:JFG196933 JOX196933:JPC196933 JYT196933:JYY196933 KIP196933:KIU196933 KSL196933:KSQ196933 LCH196933:LCM196933 LMD196933:LMI196933 LVZ196933:LWE196933 MFV196933:MGA196933 MPR196933:MPW196933 MZN196933:MZS196933 NJJ196933:NJO196933 NTF196933:NTK196933 ODB196933:ODG196933 OMX196933:ONC196933 OWT196933:OWY196933 PGP196933:PGU196933 PQL196933:PQQ196933 QAH196933:QAM196933 QKD196933:QKI196933 QTZ196933:QUE196933 RDV196933:REA196933 RNR196933:RNW196933 RXN196933:RXS196933 SHJ196933:SHO196933 SRF196933:SRK196933 TBB196933:TBG196933 TKX196933:TLC196933 TUT196933:TUY196933 UEP196933:UEU196933 UOL196933:UOQ196933 UYH196933:UYM196933 VID196933:VII196933 VRZ196933:VSE196933 WBV196933:WCA196933 WLR196933:WLW196933 WVN196933:WVS196933 F262469:K262469 JB262469:JG262469 SX262469:TC262469 ACT262469:ACY262469 AMP262469:AMU262469 AWL262469:AWQ262469 BGH262469:BGM262469 BQD262469:BQI262469 BZZ262469:CAE262469 CJV262469:CKA262469 CTR262469:CTW262469 DDN262469:DDS262469 DNJ262469:DNO262469 DXF262469:DXK262469 EHB262469:EHG262469 EQX262469:ERC262469 FAT262469:FAY262469 FKP262469:FKU262469 FUL262469:FUQ262469 GEH262469:GEM262469 GOD262469:GOI262469 GXZ262469:GYE262469 HHV262469:HIA262469 HRR262469:HRW262469 IBN262469:IBS262469 ILJ262469:ILO262469 IVF262469:IVK262469 JFB262469:JFG262469 JOX262469:JPC262469 JYT262469:JYY262469 KIP262469:KIU262469 KSL262469:KSQ262469 LCH262469:LCM262469 LMD262469:LMI262469 LVZ262469:LWE262469 MFV262469:MGA262469 MPR262469:MPW262469 MZN262469:MZS262469 NJJ262469:NJO262469 NTF262469:NTK262469 ODB262469:ODG262469 OMX262469:ONC262469 OWT262469:OWY262469 PGP262469:PGU262469 PQL262469:PQQ262469 QAH262469:QAM262469 QKD262469:QKI262469 QTZ262469:QUE262469 RDV262469:REA262469 RNR262469:RNW262469 RXN262469:RXS262469 SHJ262469:SHO262469 SRF262469:SRK262469 TBB262469:TBG262469 TKX262469:TLC262469 TUT262469:TUY262469 UEP262469:UEU262469 UOL262469:UOQ262469 UYH262469:UYM262469 VID262469:VII262469 VRZ262469:VSE262469 WBV262469:WCA262469 WLR262469:WLW262469 WVN262469:WVS262469 F328005:K328005 JB328005:JG328005 SX328005:TC328005 ACT328005:ACY328005 AMP328005:AMU328005 AWL328005:AWQ328005 BGH328005:BGM328005 BQD328005:BQI328005 BZZ328005:CAE328005 CJV328005:CKA328005 CTR328005:CTW328005 DDN328005:DDS328005 DNJ328005:DNO328005 DXF328005:DXK328005 EHB328005:EHG328005 EQX328005:ERC328005 FAT328005:FAY328005 FKP328005:FKU328005 FUL328005:FUQ328005 GEH328005:GEM328005 GOD328005:GOI328005 GXZ328005:GYE328005 HHV328005:HIA328005 HRR328005:HRW328005 IBN328005:IBS328005 ILJ328005:ILO328005 IVF328005:IVK328005 JFB328005:JFG328005 JOX328005:JPC328005 JYT328005:JYY328005 KIP328005:KIU328005 KSL328005:KSQ328005 LCH328005:LCM328005 LMD328005:LMI328005 LVZ328005:LWE328005 MFV328005:MGA328005 MPR328005:MPW328005 MZN328005:MZS328005 NJJ328005:NJO328005 NTF328005:NTK328005 ODB328005:ODG328005 OMX328005:ONC328005 OWT328005:OWY328005 PGP328005:PGU328005 PQL328005:PQQ328005 QAH328005:QAM328005 QKD328005:QKI328005 QTZ328005:QUE328005 RDV328005:REA328005 RNR328005:RNW328005 RXN328005:RXS328005 SHJ328005:SHO328005 SRF328005:SRK328005 TBB328005:TBG328005 TKX328005:TLC328005 TUT328005:TUY328005 UEP328005:UEU328005 UOL328005:UOQ328005 UYH328005:UYM328005 VID328005:VII328005 VRZ328005:VSE328005 WBV328005:WCA328005 WLR328005:WLW328005 WVN328005:WVS328005 F393541:K393541 JB393541:JG393541 SX393541:TC393541 ACT393541:ACY393541 AMP393541:AMU393541 AWL393541:AWQ393541 BGH393541:BGM393541 BQD393541:BQI393541 BZZ393541:CAE393541 CJV393541:CKA393541 CTR393541:CTW393541 DDN393541:DDS393541 DNJ393541:DNO393541 DXF393541:DXK393541 EHB393541:EHG393541 EQX393541:ERC393541 FAT393541:FAY393541 FKP393541:FKU393541 FUL393541:FUQ393541 GEH393541:GEM393541 GOD393541:GOI393541 GXZ393541:GYE393541 HHV393541:HIA393541 HRR393541:HRW393541 IBN393541:IBS393541 ILJ393541:ILO393541 IVF393541:IVK393541 JFB393541:JFG393541 JOX393541:JPC393541 JYT393541:JYY393541 KIP393541:KIU393541 KSL393541:KSQ393541 LCH393541:LCM393541 LMD393541:LMI393541 LVZ393541:LWE393541 MFV393541:MGA393541 MPR393541:MPW393541 MZN393541:MZS393541 NJJ393541:NJO393541 NTF393541:NTK393541 ODB393541:ODG393541 OMX393541:ONC393541 OWT393541:OWY393541 PGP393541:PGU393541 PQL393541:PQQ393541 QAH393541:QAM393541 QKD393541:QKI393541 QTZ393541:QUE393541 RDV393541:REA393541 RNR393541:RNW393541 RXN393541:RXS393541 SHJ393541:SHO393541 SRF393541:SRK393541 TBB393541:TBG393541 TKX393541:TLC393541 TUT393541:TUY393541 UEP393541:UEU393541 UOL393541:UOQ393541 UYH393541:UYM393541 VID393541:VII393541 VRZ393541:VSE393541 WBV393541:WCA393541 WLR393541:WLW393541 WVN393541:WVS393541 F459077:K459077 JB459077:JG459077 SX459077:TC459077 ACT459077:ACY459077 AMP459077:AMU459077 AWL459077:AWQ459077 BGH459077:BGM459077 BQD459077:BQI459077 BZZ459077:CAE459077 CJV459077:CKA459077 CTR459077:CTW459077 DDN459077:DDS459077 DNJ459077:DNO459077 DXF459077:DXK459077 EHB459077:EHG459077 EQX459077:ERC459077 FAT459077:FAY459077 FKP459077:FKU459077 FUL459077:FUQ459077 GEH459077:GEM459077 GOD459077:GOI459077 GXZ459077:GYE459077 HHV459077:HIA459077 HRR459077:HRW459077 IBN459077:IBS459077 ILJ459077:ILO459077 IVF459077:IVK459077 JFB459077:JFG459077 JOX459077:JPC459077 JYT459077:JYY459077 KIP459077:KIU459077 KSL459077:KSQ459077 LCH459077:LCM459077 LMD459077:LMI459077 LVZ459077:LWE459077 MFV459077:MGA459077 MPR459077:MPW459077 MZN459077:MZS459077 NJJ459077:NJO459077 NTF459077:NTK459077 ODB459077:ODG459077 OMX459077:ONC459077 OWT459077:OWY459077 PGP459077:PGU459077 PQL459077:PQQ459077 QAH459077:QAM459077 QKD459077:QKI459077 QTZ459077:QUE459077 RDV459077:REA459077 RNR459077:RNW459077 RXN459077:RXS459077 SHJ459077:SHO459077 SRF459077:SRK459077 TBB459077:TBG459077 TKX459077:TLC459077 TUT459077:TUY459077 UEP459077:UEU459077 UOL459077:UOQ459077 UYH459077:UYM459077 VID459077:VII459077 VRZ459077:VSE459077 WBV459077:WCA459077 WLR459077:WLW459077 WVN459077:WVS459077 F524613:K524613 JB524613:JG524613 SX524613:TC524613 ACT524613:ACY524613 AMP524613:AMU524613 AWL524613:AWQ524613 BGH524613:BGM524613 BQD524613:BQI524613 BZZ524613:CAE524613 CJV524613:CKA524613 CTR524613:CTW524613 DDN524613:DDS524613 DNJ524613:DNO524613 DXF524613:DXK524613 EHB524613:EHG524613 EQX524613:ERC524613 FAT524613:FAY524613 FKP524613:FKU524613 FUL524613:FUQ524613 GEH524613:GEM524613 GOD524613:GOI524613 GXZ524613:GYE524613 HHV524613:HIA524613 HRR524613:HRW524613 IBN524613:IBS524613 ILJ524613:ILO524613 IVF524613:IVK524613 JFB524613:JFG524613 JOX524613:JPC524613 JYT524613:JYY524613 KIP524613:KIU524613 KSL524613:KSQ524613 LCH524613:LCM524613 LMD524613:LMI524613 LVZ524613:LWE524613 MFV524613:MGA524613 MPR524613:MPW524613 MZN524613:MZS524613 NJJ524613:NJO524613 NTF524613:NTK524613 ODB524613:ODG524613 OMX524613:ONC524613 OWT524613:OWY524613 PGP524613:PGU524613 PQL524613:PQQ524613 QAH524613:QAM524613 QKD524613:QKI524613 QTZ524613:QUE524613 RDV524613:REA524613 RNR524613:RNW524613 RXN524613:RXS524613 SHJ524613:SHO524613 SRF524613:SRK524613 TBB524613:TBG524613 TKX524613:TLC524613 TUT524613:TUY524613 UEP524613:UEU524613 UOL524613:UOQ524613 UYH524613:UYM524613 VID524613:VII524613 VRZ524613:VSE524613 WBV524613:WCA524613 WLR524613:WLW524613 WVN524613:WVS524613 F590149:K590149 JB590149:JG590149 SX590149:TC590149 ACT590149:ACY590149 AMP590149:AMU590149 AWL590149:AWQ590149 BGH590149:BGM590149 BQD590149:BQI590149 BZZ590149:CAE590149 CJV590149:CKA590149 CTR590149:CTW590149 DDN590149:DDS590149 DNJ590149:DNO590149 DXF590149:DXK590149 EHB590149:EHG590149 EQX590149:ERC590149 FAT590149:FAY590149 FKP590149:FKU590149 FUL590149:FUQ590149 GEH590149:GEM590149 GOD590149:GOI590149 GXZ590149:GYE590149 HHV590149:HIA590149 HRR590149:HRW590149 IBN590149:IBS590149 ILJ590149:ILO590149 IVF590149:IVK590149 JFB590149:JFG590149 JOX590149:JPC590149 JYT590149:JYY590149 KIP590149:KIU590149 KSL590149:KSQ590149 LCH590149:LCM590149 LMD590149:LMI590149 LVZ590149:LWE590149 MFV590149:MGA590149 MPR590149:MPW590149 MZN590149:MZS590149 NJJ590149:NJO590149 NTF590149:NTK590149 ODB590149:ODG590149 OMX590149:ONC590149 OWT590149:OWY590149 PGP590149:PGU590149 PQL590149:PQQ590149 QAH590149:QAM590149 QKD590149:QKI590149 QTZ590149:QUE590149 RDV590149:REA590149 RNR590149:RNW590149 RXN590149:RXS590149 SHJ590149:SHO590149 SRF590149:SRK590149 TBB590149:TBG590149 TKX590149:TLC590149 TUT590149:TUY590149 UEP590149:UEU590149 UOL590149:UOQ590149 UYH590149:UYM590149 VID590149:VII590149 VRZ590149:VSE590149 WBV590149:WCA590149 WLR590149:WLW590149 WVN590149:WVS590149 F655685:K655685 JB655685:JG655685 SX655685:TC655685 ACT655685:ACY655685 AMP655685:AMU655685 AWL655685:AWQ655685 BGH655685:BGM655685 BQD655685:BQI655685 BZZ655685:CAE655685 CJV655685:CKA655685 CTR655685:CTW655685 DDN655685:DDS655685 DNJ655685:DNO655685 DXF655685:DXK655685 EHB655685:EHG655685 EQX655685:ERC655685 FAT655685:FAY655685 FKP655685:FKU655685 FUL655685:FUQ655685 GEH655685:GEM655685 GOD655685:GOI655685 GXZ655685:GYE655685 HHV655685:HIA655685 HRR655685:HRW655685 IBN655685:IBS655685 ILJ655685:ILO655685 IVF655685:IVK655685 JFB655685:JFG655685 JOX655685:JPC655685 JYT655685:JYY655685 KIP655685:KIU655685 KSL655685:KSQ655685 LCH655685:LCM655685 LMD655685:LMI655685 LVZ655685:LWE655685 MFV655685:MGA655685 MPR655685:MPW655685 MZN655685:MZS655685 NJJ655685:NJO655685 NTF655685:NTK655685 ODB655685:ODG655685 OMX655685:ONC655685 OWT655685:OWY655685 PGP655685:PGU655685 PQL655685:PQQ655685 QAH655685:QAM655685 QKD655685:QKI655685 QTZ655685:QUE655685 RDV655685:REA655685 RNR655685:RNW655685 RXN655685:RXS655685 SHJ655685:SHO655685 SRF655685:SRK655685 TBB655685:TBG655685 TKX655685:TLC655685 TUT655685:TUY655685 UEP655685:UEU655685 UOL655685:UOQ655685 UYH655685:UYM655685 VID655685:VII655685 VRZ655685:VSE655685 WBV655685:WCA655685 WLR655685:WLW655685 WVN655685:WVS655685 F721221:K721221 JB721221:JG721221 SX721221:TC721221 ACT721221:ACY721221 AMP721221:AMU721221 AWL721221:AWQ721221 BGH721221:BGM721221 BQD721221:BQI721221 BZZ721221:CAE721221 CJV721221:CKA721221 CTR721221:CTW721221 DDN721221:DDS721221 DNJ721221:DNO721221 DXF721221:DXK721221 EHB721221:EHG721221 EQX721221:ERC721221 FAT721221:FAY721221 FKP721221:FKU721221 FUL721221:FUQ721221 GEH721221:GEM721221 GOD721221:GOI721221 GXZ721221:GYE721221 HHV721221:HIA721221 HRR721221:HRW721221 IBN721221:IBS721221 ILJ721221:ILO721221 IVF721221:IVK721221 JFB721221:JFG721221 JOX721221:JPC721221 JYT721221:JYY721221 KIP721221:KIU721221 KSL721221:KSQ721221 LCH721221:LCM721221 LMD721221:LMI721221 LVZ721221:LWE721221 MFV721221:MGA721221 MPR721221:MPW721221 MZN721221:MZS721221 NJJ721221:NJO721221 NTF721221:NTK721221 ODB721221:ODG721221 OMX721221:ONC721221 OWT721221:OWY721221 PGP721221:PGU721221 PQL721221:PQQ721221 QAH721221:QAM721221 QKD721221:QKI721221 QTZ721221:QUE721221 RDV721221:REA721221 RNR721221:RNW721221 RXN721221:RXS721221 SHJ721221:SHO721221 SRF721221:SRK721221 TBB721221:TBG721221 TKX721221:TLC721221 TUT721221:TUY721221 UEP721221:UEU721221 UOL721221:UOQ721221 UYH721221:UYM721221 VID721221:VII721221 VRZ721221:VSE721221 WBV721221:WCA721221 WLR721221:WLW721221 WVN721221:WVS721221 F786757:K786757 JB786757:JG786757 SX786757:TC786757 ACT786757:ACY786757 AMP786757:AMU786757 AWL786757:AWQ786757 BGH786757:BGM786757 BQD786757:BQI786757 BZZ786757:CAE786757 CJV786757:CKA786757 CTR786757:CTW786757 DDN786757:DDS786757 DNJ786757:DNO786757 DXF786757:DXK786757 EHB786757:EHG786757 EQX786757:ERC786757 FAT786757:FAY786757 FKP786757:FKU786757 FUL786757:FUQ786757 GEH786757:GEM786757 GOD786757:GOI786757 GXZ786757:GYE786757 HHV786757:HIA786757 HRR786757:HRW786757 IBN786757:IBS786757 ILJ786757:ILO786757 IVF786757:IVK786757 JFB786757:JFG786757 JOX786757:JPC786757 JYT786757:JYY786757 KIP786757:KIU786757 KSL786757:KSQ786757 LCH786757:LCM786757 LMD786757:LMI786757 LVZ786757:LWE786757 MFV786757:MGA786757 MPR786757:MPW786757 MZN786757:MZS786757 NJJ786757:NJO786757 NTF786757:NTK786757 ODB786757:ODG786757 OMX786757:ONC786757 OWT786757:OWY786757 PGP786757:PGU786757 PQL786757:PQQ786757 QAH786757:QAM786757 QKD786757:QKI786757 QTZ786757:QUE786757 RDV786757:REA786757 RNR786757:RNW786757 RXN786757:RXS786757 SHJ786757:SHO786757 SRF786757:SRK786757 TBB786757:TBG786757 TKX786757:TLC786757 TUT786757:TUY786757 UEP786757:UEU786757 UOL786757:UOQ786757 UYH786757:UYM786757 VID786757:VII786757 VRZ786757:VSE786757 WBV786757:WCA786757 WLR786757:WLW786757 WVN786757:WVS786757 F852293:K852293 JB852293:JG852293 SX852293:TC852293 ACT852293:ACY852293 AMP852293:AMU852293 AWL852293:AWQ852293 BGH852293:BGM852293 BQD852293:BQI852293 BZZ852293:CAE852293 CJV852293:CKA852293 CTR852293:CTW852293 DDN852293:DDS852293 DNJ852293:DNO852293 DXF852293:DXK852293 EHB852293:EHG852293 EQX852293:ERC852293 FAT852293:FAY852293 FKP852293:FKU852293 FUL852293:FUQ852293 GEH852293:GEM852293 GOD852293:GOI852293 GXZ852293:GYE852293 HHV852293:HIA852293 HRR852293:HRW852293 IBN852293:IBS852293 ILJ852293:ILO852293 IVF852293:IVK852293 JFB852293:JFG852293 JOX852293:JPC852293 JYT852293:JYY852293 KIP852293:KIU852293 KSL852293:KSQ852293 LCH852293:LCM852293 LMD852293:LMI852293 LVZ852293:LWE852293 MFV852293:MGA852293 MPR852293:MPW852293 MZN852293:MZS852293 NJJ852293:NJO852293 NTF852293:NTK852293 ODB852293:ODG852293 OMX852293:ONC852293 OWT852293:OWY852293 PGP852293:PGU852293 PQL852293:PQQ852293 QAH852293:QAM852293 QKD852293:QKI852293 QTZ852293:QUE852293 RDV852293:REA852293 RNR852293:RNW852293 RXN852293:RXS852293 SHJ852293:SHO852293 SRF852293:SRK852293 TBB852293:TBG852293 TKX852293:TLC852293 TUT852293:TUY852293 UEP852293:UEU852293 UOL852293:UOQ852293 UYH852293:UYM852293 VID852293:VII852293 VRZ852293:VSE852293 WBV852293:WCA852293 WLR852293:WLW852293 WVN852293:WVS852293 F917829:K917829 JB917829:JG917829 SX917829:TC917829 ACT917829:ACY917829 AMP917829:AMU917829 AWL917829:AWQ917829 BGH917829:BGM917829 BQD917829:BQI917829 BZZ917829:CAE917829 CJV917829:CKA917829 CTR917829:CTW917829 DDN917829:DDS917829 DNJ917829:DNO917829 DXF917829:DXK917829 EHB917829:EHG917829 EQX917829:ERC917829 FAT917829:FAY917829 FKP917829:FKU917829 FUL917829:FUQ917829 GEH917829:GEM917829 GOD917829:GOI917829 GXZ917829:GYE917829 HHV917829:HIA917829 HRR917829:HRW917829 IBN917829:IBS917829 ILJ917829:ILO917829 IVF917829:IVK917829 JFB917829:JFG917829 JOX917829:JPC917829 JYT917829:JYY917829 KIP917829:KIU917829 KSL917829:KSQ917829 LCH917829:LCM917829 LMD917829:LMI917829 LVZ917829:LWE917829 MFV917829:MGA917829 MPR917829:MPW917829 MZN917829:MZS917829 NJJ917829:NJO917829 NTF917829:NTK917829 ODB917829:ODG917829 OMX917829:ONC917829 OWT917829:OWY917829 PGP917829:PGU917829 PQL917829:PQQ917829 QAH917829:QAM917829 QKD917829:QKI917829 QTZ917829:QUE917829 RDV917829:REA917829 RNR917829:RNW917829 RXN917829:RXS917829 SHJ917829:SHO917829 SRF917829:SRK917829 TBB917829:TBG917829 TKX917829:TLC917829 TUT917829:TUY917829 UEP917829:UEU917829 UOL917829:UOQ917829 UYH917829:UYM917829 VID917829:VII917829 VRZ917829:VSE917829 WBV917829:WCA917829 WLR917829:WLW917829 WVN917829:WVS917829 F983365:K983365 JB983365:JG983365 SX983365:TC983365 ACT983365:ACY983365 AMP983365:AMU983365 AWL983365:AWQ983365 BGH983365:BGM983365 BQD983365:BQI983365 BZZ983365:CAE983365 CJV983365:CKA983365 CTR983365:CTW983365 DDN983365:DDS983365 DNJ983365:DNO983365 DXF983365:DXK983365 EHB983365:EHG983365 EQX983365:ERC983365 FAT983365:FAY983365 FKP983365:FKU983365 FUL983365:FUQ983365 GEH983365:GEM983365 GOD983365:GOI983365 GXZ983365:GYE983365 HHV983365:HIA983365 HRR983365:HRW983365 IBN983365:IBS983365 ILJ983365:ILO983365 IVF983365:IVK983365 JFB983365:JFG983365 JOX983365:JPC983365 JYT983365:JYY983365 KIP983365:KIU983365 KSL983365:KSQ983365 LCH983365:LCM983365 LMD983365:LMI983365 LVZ983365:LWE983365 MFV983365:MGA983365 MPR983365:MPW983365 MZN983365:MZS983365 NJJ983365:NJO983365 NTF983365:NTK983365 ODB983365:ODG983365 OMX983365:ONC983365 OWT983365:OWY983365 PGP983365:PGU983365 PQL983365:PQQ983365 QAH983365:QAM983365 QKD983365:QKI983365 QTZ983365:QUE983365 RDV983365:REA983365 RNR983365:RNW983365 RXN983365:RXS983365 SHJ983365:SHO983365 SRF983365:SRK983365 TBB983365:TBG983365 TKX983365:TLC983365 TUT983365:TUY983365 UEP983365:UEU983365 UOL983365:UOQ983365 UYH983365:UYM983365 VID983365:VII983365 VRZ983365:VSE983365 WBV983365:WCA983365 WLR983365:WLW983365 WVN983365:WVS983365 F55:K55 JB55:JG55 SX55:TC55 ACT55:ACY55 AMP55:AMU55 AWL55:AWQ55 BGH55:BGM55 BQD55:BQI55 BZZ55:CAE55 CJV55:CKA55 CTR55:CTW55 DDN55:DDS55 DNJ55:DNO55 DXF55:DXK55 EHB55:EHG55 EQX55:ERC55 FAT55:FAY55 FKP55:FKU55 FUL55:FUQ55 GEH55:GEM55 GOD55:GOI55 GXZ55:GYE55 HHV55:HIA55 HRR55:HRW55 IBN55:IBS55 ILJ55:ILO55 IVF55:IVK55 JFB55:JFG55 JOX55:JPC55 JYT55:JYY55 KIP55:KIU55 KSL55:KSQ55 LCH55:LCM55 LMD55:LMI55 LVZ55:LWE55 MFV55:MGA55 MPR55:MPW55 MZN55:MZS55 NJJ55:NJO55 NTF55:NTK55 ODB55:ODG55 OMX55:ONC55 OWT55:OWY55 PGP55:PGU55 PQL55:PQQ55 QAH55:QAM55 QKD55:QKI55 QTZ55:QUE55 RDV55:REA55 RNR55:RNW55 RXN55:RXS55 SHJ55:SHO55 SRF55:SRK55 TBB55:TBG55 TKX55:TLC55 TUT55:TUY55 UEP55:UEU55 UOL55:UOQ55 UYH55:UYM55 VID55:VII55 VRZ55:VSE55 WBV55:WCA55 WLR55:WLW55 WVN55:WVS55 F65591:K65591 JB65591:JG65591 SX65591:TC65591 ACT65591:ACY65591 AMP65591:AMU65591 AWL65591:AWQ65591 BGH65591:BGM65591 BQD65591:BQI65591 BZZ65591:CAE65591 CJV65591:CKA65591 CTR65591:CTW65591 DDN65591:DDS65591 DNJ65591:DNO65591 DXF65591:DXK65591 EHB65591:EHG65591 EQX65591:ERC65591 FAT65591:FAY65591 FKP65591:FKU65591 FUL65591:FUQ65591 GEH65591:GEM65591 GOD65591:GOI65591 GXZ65591:GYE65591 HHV65591:HIA65591 HRR65591:HRW65591 IBN65591:IBS65591 ILJ65591:ILO65591 IVF65591:IVK65591 JFB65591:JFG65591 JOX65591:JPC65591 JYT65591:JYY65591 KIP65591:KIU65591 KSL65591:KSQ65591 LCH65591:LCM65591 LMD65591:LMI65591 LVZ65591:LWE65591 MFV65591:MGA65591 MPR65591:MPW65591 MZN65591:MZS65591 NJJ65591:NJO65591 NTF65591:NTK65591 ODB65591:ODG65591 OMX65591:ONC65591 OWT65591:OWY65591 PGP65591:PGU65591 PQL65591:PQQ65591 QAH65591:QAM65591 QKD65591:QKI65591 QTZ65591:QUE65591 RDV65591:REA65591 RNR65591:RNW65591 RXN65591:RXS65591 SHJ65591:SHO65591 SRF65591:SRK65591 TBB65591:TBG65591 TKX65591:TLC65591 TUT65591:TUY65591 UEP65591:UEU65591 UOL65591:UOQ65591 UYH65591:UYM65591 VID65591:VII65591 VRZ65591:VSE65591 WBV65591:WCA65591 WLR65591:WLW65591 WVN65591:WVS65591 F131127:K131127 JB131127:JG131127 SX131127:TC131127 ACT131127:ACY131127 AMP131127:AMU131127 AWL131127:AWQ131127 BGH131127:BGM131127 BQD131127:BQI131127 BZZ131127:CAE131127 CJV131127:CKA131127 CTR131127:CTW131127 DDN131127:DDS131127 DNJ131127:DNO131127 DXF131127:DXK131127 EHB131127:EHG131127 EQX131127:ERC131127 FAT131127:FAY131127 FKP131127:FKU131127 FUL131127:FUQ131127 GEH131127:GEM131127 GOD131127:GOI131127 GXZ131127:GYE131127 HHV131127:HIA131127 HRR131127:HRW131127 IBN131127:IBS131127 ILJ131127:ILO131127 IVF131127:IVK131127 JFB131127:JFG131127 JOX131127:JPC131127 JYT131127:JYY131127 KIP131127:KIU131127 KSL131127:KSQ131127 LCH131127:LCM131127 LMD131127:LMI131127 LVZ131127:LWE131127 MFV131127:MGA131127 MPR131127:MPW131127 MZN131127:MZS131127 NJJ131127:NJO131127 NTF131127:NTK131127 ODB131127:ODG131127 OMX131127:ONC131127 OWT131127:OWY131127 PGP131127:PGU131127 PQL131127:PQQ131127 QAH131127:QAM131127 QKD131127:QKI131127 QTZ131127:QUE131127 RDV131127:REA131127 RNR131127:RNW131127 RXN131127:RXS131127 SHJ131127:SHO131127 SRF131127:SRK131127 TBB131127:TBG131127 TKX131127:TLC131127 TUT131127:TUY131127 UEP131127:UEU131127 UOL131127:UOQ131127 UYH131127:UYM131127 VID131127:VII131127 VRZ131127:VSE131127 WBV131127:WCA131127 WLR131127:WLW131127 WVN131127:WVS131127 F196663:K196663 JB196663:JG196663 SX196663:TC196663 ACT196663:ACY196663 AMP196663:AMU196663 AWL196663:AWQ196663 BGH196663:BGM196663 BQD196663:BQI196663 BZZ196663:CAE196663 CJV196663:CKA196663 CTR196663:CTW196663 DDN196663:DDS196663 DNJ196663:DNO196663 DXF196663:DXK196663 EHB196663:EHG196663 EQX196663:ERC196663 FAT196663:FAY196663 FKP196663:FKU196663 FUL196663:FUQ196663 GEH196663:GEM196663 GOD196663:GOI196663 GXZ196663:GYE196663 HHV196663:HIA196663 HRR196663:HRW196663 IBN196663:IBS196663 ILJ196663:ILO196663 IVF196663:IVK196663 JFB196663:JFG196663 JOX196663:JPC196663 JYT196663:JYY196663 KIP196663:KIU196663 KSL196663:KSQ196663 LCH196663:LCM196663 LMD196663:LMI196663 LVZ196663:LWE196663 MFV196663:MGA196663 MPR196663:MPW196663 MZN196663:MZS196663 NJJ196663:NJO196663 NTF196663:NTK196663 ODB196663:ODG196663 OMX196663:ONC196663 OWT196663:OWY196663 PGP196663:PGU196663 PQL196663:PQQ196663 QAH196663:QAM196663 QKD196663:QKI196663 QTZ196663:QUE196663 RDV196663:REA196663 RNR196663:RNW196663 RXN196663:RXS196663 SHJ196663:SHO196663 SRF196663:SRK196663 TBB196663:TBG196663 TKX196663:TLC196663 TUT196663:TUY196663 UEP196663:UEU196663 UOL196663:UOQ196663 UYH196663:UYM196663 VID196663:VII196663 VRZ196663:VSE196663 WBV196663:WCA196663 WLR196663:WLW196663 WVN196663:WVS196663 F262199:K262199 JB262199:JG262199 SX262199:TC262199 ACT262199:ACY262199 AMP262199:AMU262199 AWL262199:AWQ262199 BGH262199:BGM262199 BQD262199:BQI262199 BZZ262199:CAE262199 CJV262199:CKA262199 CTR262199:CTW262199 DDN262199:DDS262199 DNJ262199:DNO262199 DXF262199:DXK262199 EHB262199:EHG262199 EQX262199:ERC262199 FAT262199:FAY262199 FKP262199:FKU262199 FUL262199:FUQ262199 GEH262199:GEM262199 GOD262199:GOI262199 GXZ262199:GYE262199 HHV262199:HIA262199 HRR262199:HRW262199 IBN262199:IBS262199 ILJ262199:ILO262199 IVF262199:IVK262199 JFB262199:JFG262199 JOX262199:JPC262199 JYT262199:JYY262199 KIP262199:KIU262199 KSL262199:KSQ262199 LCH262199:LCM262199 LMD262199:LMI262199 LVZ262199:LWE262199 MFV262199:MGA262199 MPR262199:MPW262199 MZN262199:MZS262199 NJJ262199:NJO262199 NTF262199:NTK262199 ODB262199:ODG262199 OMX262199:ONC262199 OWT262199:OWY262199 PGP262199:PGU262199 PQL262199:PQQ262199 QAH262199:QAM262199 QKD262199:QKI262199 QTZ262199:QUE262199 RDV262199:REA262199 RNR262199:RNW262199 RXN262199:RXS262199 SHJ262199:SHO262199 SRF262199:SRK262199 TBB262199:TBG262199 TKX262199:TLC262199 TUT262199:TUY262199 UEP262199:UEU262199 UOL262199:UOQ262199 UYH262199:UYM262199 VID262199:VII262199 VRZ262199:VSE262199 WBV262199:WCA262199 WLR262199:WLW262199 WVN262199:WVS262199 F327735:K327735 JB327735:JG327735 SX327735:TC327735 ACT327735:ACY327735 AMP327735:AMU327735 AWL327735:AWQ327735 BGH327735:BGM327735 BQD327735:BQI327735 BZZ327735:CAE327735 CJV327735:CKA327735 CTR327735:CTW327735 DDN327735:DDS327735 DNJ327735:DNO327735 DXF327735:DXK327735 EHB327735:EHG327735 EQX327735:ERC327735 FAT327735:FAY327735 FKP327735:FKU327735 FUL327735:FUQ327735 GEH327735:GEM327735 GOD327735:GOI327735 GXZ327735:GYE327735 HHV327735:HIA327735 HRR327735:HRW327735 IBN327735:IBS327735 ILJ327735:ILO327735 IVF327735:IVK327735 JFB327735:JFG327735 JOX327735:JPC327735 JYT327735:JYY327735 KIP327735:KIU327735 KSL327735:KSQ327735 LCH327735:LCM327735 LMD327735:LMI327735 LVZ327735:LWE327735 MFV327735:MGA327735 MPR327735:MPW327735 MZN327735:MZS327735 NJJ327735:NJO327735 NTF327735:NTK327735 ODB327735:ODG327735 OMX327735:ONC327735 OWT327735:OWY327735 PGP327735:PGU327735 PQL327735:PQQ327735 QAH327735:QAM327735 QKD327735:QKI327735 QTZ327735:QUE327735 RDV327735:REA327735 RNR327735:RNW327735 RXN327735:RXS327735 SHJ327735:SHO327735 SRF327735:SRK327735 TBB327735:TBG327735 TKX327735:TLC327735 TUT327735:TUY327735 UEP327735:UEU327735 UOL327735:UOQ327735 UYH327735:UYM327735 VID327735:VII327735 VRZ327735:VSE327735 WBV327735:WCA327735 WLR327735:WLW327735 WVN327735:WVS327735 F393271:K393271 JB393271:JG393271 SX393271:TC393271 ACT393271:ACY393271 AMP393271:AMU393271 AWL393271:AWQ393271 BGH393271:BGM393271 BQD393271:BQI393271 BZZ393271:CAE393271 CJV393271:CKA393271 CTR393271:CTW393271 DDN393271:DDS393271 DNJ393271:DNO393271 DXF393271:DXK393271 EHB393271:EHG393271 EQX393271:ERC393271 FAT393271:FAY393271 FKP393271:FKU393271 FUL393271:FUQ393271 GEH393271:GEM393271 GOD393271:GOI393271 GXZ393271:GYE393271 HHV393271:HIA393271 HRR393271:HRW393271 IBN393271:IBS393271 ILJ393271:ILO393271 IVF393271:IVK393271 JFB393271:JFG393271 JOX393271:JPC393271 JYT393271:JYY393271 KIP393271:KIU393271 KSL393271:KSQ393271 LCH393271:LCM393271 LMD393271:LMI393271 LVZ393271:LWE393271 MFV393271:MGA393271 MPR393271:MPW393271 MZN393271:MZS393271 NJJ393271:NJO393271 NTF393271:NTK393271 ODB393271:ODG393271 OMX393271:ONC393271 OWT393271:OWY393271 PGP393271:PGU393271 PQL393271:PQQ393271 QAH393271:QAM393271 QKD393271:QKI393271 QTZ393271:QUE393271 RDV393271:REA393271 RNR393271:RNW393271 RXN393271:RXS393271 SHJ393271:SHO393271 SRF393271:SRK393271 TBB393271:TBG393271 TKX393271:TLC393271 TUT393271:TUY393271 UEP393271:UEU393271 UOL393271:UOQ393271 UYH393271:UYM393271 VID393271:VII393271 VRZ393271:VSE393271 WBV393271:WCA393271 WLR393271:WLW393271 WVN393271:WVS393271 F458807:K458807 JB458807:JG458807 SX458807:TC458807 ACT458807:ACY458807 AMP458807:AMU458807 AWL458807:AWQ458807 BGH458807:BGM458807 BQD458807:BQI458807 BZZ458807:CAE458807 CJV458807:CKA458807 CTR458807:CTW458807 DDN458807:DDS458807 DNJ458807:DNO458807 DXF458807:DXK458807 EHB458807:EHG458807 EQX458807:ERC458807 FAT458807:FAY458807 FKP458807:FKU458807 FUL458807:FUQ458807 GEH458807:GEM458807 GOD458807:GOI458807 GXZ458807:GYE458807 HHV458807:HIA458807 HRR458807:HRW458807 IBN458807:IBS458807 ILJ458807:ILO458807 IVF458807:IVK458807 JFB458807:JFG458807 JOX458807:JPC458807 JYT458807:JYY458807 KIP458807:KIU458807 KSL458807:KSQ458807 LCH458807:LCM458807 LMD458807:LMI458807 LVZ458807:LWE458807 MFV458807:MGA458807 MPR458807:MPW458807 MZN458807:MZS458807 NJJ458807:NJO458807 NTF458807:NTK458807 ODB458807:ODG458807 OMX458807:ONC458807 OWT458807:OWY458807 PGP458807:PGU458807 PQL458807:PQQ458807 QAH458807:QAM458807 QKD458807:QKI458807 QTZ458807:QUE458807 RDV458807:REA458807 RNR458807:RNW458807 RXN458807:RXS458807 SHJ458807:SHO458807 SRF458807:SRK458807 TBB458807:TBG458807 TKX458807:TLC458807 TUT458807:TUY458807 UEP458807:UEU458807 UOL458807:UOQ458807 UYH458807:UYM458807 VID458807:VII458807 VRZ458807:VSE458807 WBV458807:WCA458807 WLR458807:WLW458807 WVN458807:WVS458807 F524343:K524343 JB524343:JG524343 SX524343:TC524343 ACT524343:ACY524343 AMP524343:AMU524343 AWL524343:AWQ524343 BGH524343:BGM524343 BQD524343:BQI524343 BZZ524343:CAE524343 CJV524343:CKA524343 CTR524343:CTW524343 DDN524343:DDS524343 DNJ524343:DNO524343 DXF524343:DXK524343 EHB524343:EHG524343 EQX524343:ERC524343 FAT524343:FAY524343 FKP524343:FKU524343 FUL524343:FUQ524343 GEH524343:GEM524343 GOD524343:GOI524343 GXZ524343:GYE524343 HHV524343:HIA524343 HRR524343:HRW524343 IBN524343:IBS524343 ILJ524343:ILO524343 IVF524343:IVK524343 JFB524343:JFG524343 JOX524343:JPC524343 JYT524343:JYY524343 KIP524343:KIU524343 KSL524343:KSQ524343 LCH524343:LCM524343 LMD524343:LMI524343 LVZ524343:LWE524343 MFV524343:MGA524343 MPR524343:MPW524343 MZN524343:MZS524343 NJJ524343:NJO524343 NTF524343:NTK524343 ODB524343:ODG524343 OMX524343:ONC524343 OWT524343:OWY524343 PGP524343:PGU524343 PQL524343:PQQ524343 QAH524343:QAM524343 QKD524343:QKI524343 QTZ524343:QUE524343 RDV524343:REA524343 RNR524343:RNW524343 RXN524343:RXS524343 SHJ524343:SHO524343 SRF524343:SRK524343 TBB524343:TBG524343 TKX524343:TLC524343 TUT524343:TUY524343 UEP524343:UEU524343 UOL524343:UOQ524343 UYH524343:UYM524343 VID524343:VII524343 VRZ524343:VSE524343 WBV524343:WCA524343 WLR524343:WLW524343 WVN524343:WVS524343 F589879:K589879 JB589879:JG589879 SX589879:TC589879 ACT589879:ACY589879 AMP589879:AMU589879 AWL589879:AWQ589879 BGH589879:BGM589879 BQD589879:BQI589879 BZZ589879:CAE589879 CJV589879:CKA589879 CTR589879:CTW589879 DDN589879:DDS589879 DNJ589879:DNO589879 DXF589879:DXK589879 EHB589879:EHG589879 EQX589879:ERC589879 FAT589879:FAY589879 FKP589879:FKU589879 FUL589879:FUQ589879 GEH589879:GEM589879 GOD589879:GOI589879 GXZ589879:GYE589879 HHV589879:HIA589879 HRR589879:HRW589879 IBN589879:IBS589879 ILJ589879:ILO589879 IVF589879:IVK589879 JFB589879:JFG589879 JOX589879:JPC589879 JYT589879:JYY589879 KIP589879:KIU589879 KSL589879:KSQ589879 LCH589879:LCM589879 LMD589879:LMI589879 LVZ589879:LWE589879 MFV589879:MGA589879 MPR589879:MPW589879 MZN589879:MZS589879 NJJ589879:NJO589879 NTF589879:NTK589879 ODB589879:ODG589879 OMX589879:ONC589879 OWT589879:OWY589879 PGP589879:PGU589879 PQL589879:PQQ589879 QAH589879:QAM589879 QKD589879:QKI589879 QTZ589879:QUE589879 RDV589879:REA589879 RNR589879:RNW589879 RXN589879:RXS589879 SHJ589879:SHO589879 SRF589879:SRK589879 TBB589879:TBG589879 TKX589879:TLC589879 TUT589879:TUY589879 UEP589879:UEU589879 UOL589879:UOQ589879 UYH589879:UYM589879 VID589879:VII589879 VRZ589879:VSE589879 WBV589879:WCA589879 WLR589879:WLW589879 WVN589879:WVS589879 F655415:K655415 JB655415:JG655415 SX655415:TC655415 ACT655415:ACY655415 AMP655415:AMU655415 AWL655415:AWQ655415 BGH655415:BGM655415 BQD655415:BQI655415 BZZ655415:CAE655415 CJV655415:CKA655415 CTR655415:CTW655415 DDN655415:DDS655415 DNJ655415:DNO655415 DXF655415:DXK655415 EHB655415:EHG655415 EQX655415:ERC655415 FAT655415:FAY655415 FKP655415:FKU655415 FUL655415:FUQ655415 GEH655415:GEM655415 GOD655415:GOI655415 GXZ655415:GYE655415 HHV655415:HIA655415 HRR655415:HRW655415 IBN655415:IBS655415 ILJ655415:ILO655415 IVF655415:IVK655415 JFB655415:JFG655415 JOX655415:JPC655415 JYT655415:JYY655415 KIP655415:KIU655415 KSL655415:KSQ655415 LCH655415:LCM655415 LMD655415:LMI655415 LVZ655415:LWE655415 MFV655415:MGA655415 MPR655415:MPW655415 MZN655415:MZS655415 NJJ655415:NJO655415 NTF655415:NTK655415 ODB655415:ODG655415 OMX655415:ONC655415 OWT655415:OWY655415 PGP655415:PGU655415 PQL655415:PQQ655415 QAH655415:QAM655415 QKD655415:QKI655415 QTZ655415:QUE655415 RDV655415:REA655415 RNR655415:RNW655415 RXN655415:RXS655415 SHJ655415:SHO655415 SRF655415:SRK655415 TBB655415:TBG655415 TKX655415:TLC655415 TUT655415:TUY655415 UEP655415:UEU655415 UOL655415:UOQ655415 UYH655415:UYM655415 VID655415:VII655415 VRZ655415:VSE655415 WBV655415:WCA655415 WLR655415:WLW655415 WVN655415:WVS655415 F720951:K720951 JB720951:JG720951 SX720951:TC720951 ACT720951:ACY720951 AMP720951:AMU720951 AWL720951:AWQ720951 BGH720951:BGM720951 BQD720951:BQI720951 BZZ720951:CAE720951 CJV720951:CKA720951 CTR720951:CTW720951 DDN720951:DDS720951 DNJ720951:DNO720951 DXF720951:DXK720951 EHB720951:EHG720951 EQX720951:ERC720951 FAT720951:FAY720951 FKP720951:FKU720951 FUL720951:FUQ720951 GEH720951:GEM720951 GOD720951:GOI720951 GXZ720951:GYE720951 HHV720951:HIA720951 HRR720951:HRW720951 IBN720951:IBS720951 ILJ720951:ILO720951 IVF720951:IVK720951 JFB720951:JFG720951 JOX720951:JPC720951 JYT720951:JYY720951 KIP720951:KIU720951 KSL720951:KSQ720951 LCH720951:LCM720951 LMD720951:LMI720951 LVZ720951:LWE720951 MFV720951:MGA720951 MPR720951:MPW720951 MZN720951:MZS720951 NJJ720951:NJO720951 NTF720951:NTK720951 ODB720951:ODG720951 OMX720951:ONC720951 OWT720951:OWY720951 PGP720951:PGU720951 PQL720951:PQQ720951 QAH720951:QAM720951 QKD720951:QKI720951 QTZ720951:QUE720951 RDV720951:REA720951 RNR720951:RNW720951 RXN720951:RXS720951 SHJ720951:SHO720951 SRF720951:SRK720951 TBB720951:TBG720951 TKX720951:TLC720951 TUT720951:TUY720951 UEP720951:UEU720951 UOL720951:UOQ720951 UYH720951:UYM720951 VID720951:VII720951 VRZ720951:VSE720951 WBV720951:WCA720951 WLR720951:WLW720951 WVN720951:WVS720951 F786487:K786487 JB786487:JG786487 SX786487:TC786487 ACT786487:ACY786487 AMP786487:AMU786487 AWL786487:AWQ786487 BGH786487:BGM786487 BQD786487:BQI786487 BZZ786487:CAE786487 CJV786487:CKA786487 CTR786487:CTW786487 DDN786487:DDS786487 DNJ786487:DNO786487 DXF786487:DXK786487 EHB786487:EHG786487 EQX786487:ERC786487 FAT786487:FAY786487 FKP786487:FKU786487 FUL786487:FUQ786487 GEH786487:GEM786487 GOD786487:GOI786487 GXZ786487:GYE786487 HHV786487:HIA786487 HRR786487:HRW786487 IBN786487:IBS786487 ILJ786487:ILO786487 IVF786487:IVK786487 JFB786487:JFG786487 JOX786487:JPC786487 JYT786487:JYY786487 KIP786487:KIU786487 KSL786487:KSQ786487 LCH786487:LCM786487 LMD786487:LMI786487 LVZ786487:LWE786487 MFV786487:MGA786487 MPR786487:MPW786487 MZN786487:MZS786487 NJJ786487:NJO786487 NTF786487:NTK786487 ODB786487:ODG786487 OMX786487:ONC786487 OWT786487:OWY786487 PGP786487:PGU786487 PQL786487:PQQ786487 QAH786487:QAM786487 QKD786487:QKI786487 QTZ786487:QUE786487 RDV786487:REA786487 RNR786487:RNW786487 RXN786487:RXS786487 SHJ786487:SHO786487 SRF786487:SRK786487 TBB786487:TBG786487 TKX786487:TLC786487 TUT786487:TUY786487 UEP786487:UEU786487 UOL786487:UOQ786487 UYH786487:UYM786487 VID786487:VII786487 VRZ786487:VSE786487 WBV786487:WCA786487 WLR786487:WLW786487 WVN786487:WVS786487 F852023:K852023 JB852023:JG852023 SX852023:TC852023 ACT852023:ACY852023 AMP852023:AMU852023 AWL852023:AWQ852023 BGH852023:BGM852023 BQD852023:BQI852023 BZZ852023:CAE852023 CJV852023:CKA852023 CTR852023:CTW852023 DDN852023:DDS852023 DNJ852023:DNO852023 DXF852023:DXK852023 EHB852023:EHG852023 EQX852023:ERC852023 FAT852023:FAY852023 FKP852023:FKU852023 FUL852023:FUQ852023 GEH852023:GEM852023 GOD852023:GOI852023 GXZ852023:GYE852023 HHV852023:HIA852023 HRR852023:HRW852023 IBN852023:IBS852023 ILJ852023:ILO852023 IVF852023:IVK852023 JFB852023:JFG852023 JOX852023:JPC852023 JYT852023:JYY852023 KIP852023:KIU852023 KSL852023:KSQ852023 LCH852023:LCM852023 LMD852023:LMI852023 LVZ852023:LWE852023 MFV852023:MGA852023 MPR852023:MPW852023 MZN852023:MZS852023 NJJ852023:NJO852023 NTF852023:NTK852023 ODB852023:ODG852023 OMX852023:ONC852023 OWT852023:OWY852023 PGP852023:PGU852023 PQL852023:PQQ852023 QAH852023:QAM852023 QKD852023:QKI852023 QTZ852023:QUE852023 RDV852023:REA852023 RNR852023:RNW852023 RXN852023:RXS852023 SHJ852023:SHO852023 SRF852023:SRK852023 TBB852023:TBG852023 TKX852023:TLC852023 TUT852023:TUY852023 UEP852023:UEU852023 UOL852023:UOQ852023 UYH852023:UYM852023 VID852023:VII852023 VRZ852023:VSE852023 WBV852023:WCA852023 WLR852023:WLW852023 WVN852023:WVS852023 F917559:K917559 JB917559:JG917559 SX917559:TC917559 ACT917559:ACY917559 AMP917559:AMU917559 AWL917559:AWQ917559 BGH917559:BGM917559 BQD917559:BQI917559 BZZ917559:CAE917559 CJV917559:CKA917559 CTR917559:CTW917559 DDN917559:DDS917559 DNJ917559:DNO917559 DXF917559:DXK917559 EHB917559:EHG917559 EQX917559:ERC917559 FAT917559:FAY917559 FKP917559:FKU917559 FUL917559:FUQ917559 GEH917559:GEM917559 GOD917559:GOI917559 GXZ917559:GYE917559 HHV917559:HIA917559 HRR917559:HRW917559 IBN917559:IBS917559 ILJ917559:ILO917559 IVF917559:IVK917559 JFB917559:JFG917559 JOX917559:JPC917559 JYT917559:JYY917559 KIP917559:KIU917559 KSL917559:KSQ917559 LCH917559:LCM917559 LMD917559:LMI917559 LVZ917559:LWE917559 MFV917559:MGA917559 MPR917559:MPW917559 MZN917559:MZS917559 NJJ917559:NJO917559 NTF917559:NTK917559 ODB917559:ODG917559 OMX917559:ONC917559 OWT917559:OWY917559 PGP917559:PGU917559 PQL917559:PQQ917559 QAH917559:QAM917559 QKD917559:QKI917559 QTZ917559:QUE917559 RDV917559:REA917559 RNR917559:RNW917559 RXN917559:RXS917559 SHJ917559:SHO917559 SRF917559:SRK917559 TBB917559:TBG917559 TKX917559:TLC917559 TUT917559:TUY917559 UEP917559:UEU917559 UOL917559:UOQ917559 UYH917559:UYM917559 VID917559:VII917559 VRZ917559:VSE917559 WBV917559:WCA917559 WLR917559:WLW917559 WVN917559:WVS917559 F983095:K983095 JB983095:JG983095 SX983095:TC983095 ACT983095:ACY983095 AMP983095:AMU983095 AWL983095:AWQ983095 BGH983095:BGM983095 BQD983095:BQI983095 BZZ983095:CAE983095 CJV983095:CKA983095 CTR983095:CTW983095 DDN983095:DDS983095 DNJ983095:DNO983095 DXF983095:DXK983095 EHB983095:EHG983095 EQX983095:ERC983095 FAT983095:FAY983095 FKP983095:FKU983095 FUL983095:FUQ983095 GEH983095:GEM983095 GOD983095:GOI983095 GXZ983095:GYE983095 HHV983095:HIA983095 HRR983095:HRW983095 IBN983095:IBS983095 ILJ983095:ILO983095 IVF983095:IVK983095 JFB983095:JFG983095 JOX983095:JPC983095 JYT983095:JYY983095 KIP983095:KIU983095 KSL983095:KSQ983095 LCH983095:LCM983095 LMD983095:LMI983095 LVZ983095:LWE983095 MFV983095:MGA983095 MPR983095:MPW983095 MZN983095:MZS983095 NJJ983095:NJO983095 NTF983095:NTK983095 ODB983095:ODG983095 OMX983095:ONC983095 OWT983095:OWY983095 PGP983095:PGU983095 PQL983095:PQQ983095 QAH983095:QAM983095 QKD983095:QKI983095 QTZ983095:QUE983095 RDV983095:REA983095 RNR983095:RNW983095 RXN983095:RXS983095 SHJ983095:SHO983095 SRF983095:SRK983095 TBB983095:TBG983095 TKX983095:TLC983095 TUT983095:TUY983095 UEP983095:UEU983095 UOL983095:UOQ983095 UYH983095:UYM983095 VID983095:VII983095 VRZ983095:VSE983095 WBV983095:WCA983095 WLR983095:WLW983095 WVN983095:WVS983095 F243:K243 JB243:JG243 SX243:TC243 ACT243:ACY243 AMP243:AMU243 AWL243:AWQ243 BGH243:BGM243 BQD243:BQI243 BZZ243:CAE243 CJV243:CKA243 CTR243:CTW243 DDN243:DDS243 DNJ243:DNO243 DXF243:DXK243 EHB243:EHG243 EQX243:ERC243 FAT243:FAY243 FKP243:FKU243 FUL243:FUQ243 GEH243:GEM243 GOD243:GOI243 GXZ243:GYE243 HHV243:HIA243 HRR243:HRW243 IBN243:IBS243 ILJ243:ILO243 IVF243:IVK243 JFB243:JFG243 JOX243:JPC243 JYT243:JYY243 KIP243:KIU243 KSL243:KSQ243 LCH243:LCM243 LMD243:LMI243 LVZ243:LWE243 MFV243:MGA243 MPR243:MPW243 MZN243:MZS243 NJJ243:NJO243 NTF243:NTK243 ODB243:ODG243 OMX243:ONC243 OWT243:OWY243 PGP243:PGU243 PQL243:PQQ243 QAH243:QAM243 QKD243:QKI243 QTZ243:QUE243 RDV243:REA243 RNR243:RNW243 RXN243:RXS243 SHJ243:SHO243 SRF243:SRK243 TBB243:TBG243 TKX243:TLC243 TUT243:TUY243 UEP243:UEU243 UOL243:UOQ243 UYH243:UYM243 VID243:VII243 VRZ243:VSE243 WBV243:WCA243 WLR243:WLW243 WVN243:WVS243 F65779:K65779 JB65779:JG65779 SX65779:TC65779 ACT65779:ACY65779 AMP65779:AMU65779 AWL65779:AWQ65779 BGH65779:BGM65779 BQD65779:BQI65779 BZZ65779:CAE65779 CJV65779:CKA65779 CTR65779:CTW65779 DDN65779:DDS65779 DNJ65779:DNO65779 DXF65779:DXK65779 EHB65779:EHG65779 EQX65779:ERC65779 FAT65779:FAY65779 FKP65779:FKU65779 FUL65779:FUQ65779 GEH65779:GEM65779 GOD65779:GOI65779 GXZ65779:GYE65779 HHV65779:HIA65779 HRR65779:HRW65779 IBN65779:IBS65779 ILJ65779:ILO65779 IVF65779:IVK65779 JFB65779:JFG65779 JOX65779:JPC65779 JYT65779:JYY65779 KIP65779:KIU65779 KSL65779:KSQ65779 LCH65779:LCM65779 LMD65779:LMI65779 LVZ65779:LWE65779 MFV65779:MGA65779 MPR65779:MPW65779 MZN65779:MZS65779 NJJ65779:NJO65779 NTF65779:NTK65779 ODB65779:ODG65779 OMX65779:ONC65779 OWT65779:OWY65779 PGP65779:PGU65779 PQL65779:PQQ65779 QAH65779:QAM65779 QKD65779:QKI65779 QTZ65779:QUE65779 RDV65779:REA65779 RNR65779:RNW65779 RXN65779:RXS65779 SHJ65779:SHO65779 SRF65779:SRK65779 TBB65779:TBG65779 TKX65779:TLC65779 TUT65779:TUY65779 UEP65779:UEU65779 UOL65779:UOQ65779 UYH65779:UYM65779 VID65779:VII65779 VRZ65779:VSE65779 WBV65779:WCA65779 WLR65779:WLW65779 WVN65779:WVS65779 F131315:K131315 JB131315:JG131315 SX131315:TC131315 ACT131315:ACY131315 AMP131315:AMU131315 AWL131315:AWQ131315 BGH131315:BGM131315 BQD131315:BQI131315 BZZ131315:CAE131315 CJV131315:CKA131315 CTR131315:CTW131315 DDN131315:DDS131315 DNJ131315:DNO131315 DXF131315:DXK131315 EHB131315:EHG131315 EQX131315:ERC131315 FAT131315:FAY131315 FKP131315:FKU131315 FUL131315:FUQ131315 GEH131315:GEM131315 GOD131315:GOI131315 GXZ131315:GYE131315 HHV131315:HIA131315 HRR131315:HRW131315 IBN131315:IBS131315 ILJ131315:ILO131315 IVF131315:IVK131315 JFB131315:JFG131315 JOX131315:JPC131315 JYT131315:JYY131315 KIP131315:KIU131315 KSL131315:KSQ131315 LCH131315:LCM131315 LMD131315:LMI131315 LVZ131315:LWE131315 MFV131315:MGA131315 MPR131315:MPW131315 MZN131315:MZS131315 NJJ131315:NJO131315 NTF131315:NTK131315 ODB131315:ODG131315 OMX131315:ONC131315 OWT131315:OWY131315 PGP131315:PGU131315 PQL131315:PQQ131315 QAH131315:QAM131315 QKD131315:QKI131315 QTZ131315:QUE131315 RDV131315:REA131315 RNR131315:RNW131315 RXN131315:RXS131315 SHJ131315:SHO131315 SRF131315:SRK131315 TBB131315:TBG131315 TKX131315:TLC131315 TUT131315:TUY131315 UEP131315:UEU131315 UOL131315:UOQ131315 UYH131315:UYM131315 VID131315:VII131315 VRZ131315:VSE131315 WBV131315:WCA131315 WLR131315:WLW131315 WVN131315:WVS131315 F196851:K196851 JB196851:JG196851 SX196851:TC196851 ACT196851:ACY196851 AMP196851:AMU196851 AWL196851:AWQ196851 BGH196851:BGM196851 BQD196851:BQI196851 BZZ196851:CAE196851 CJV196851:CKA196851 CTR196851:CTW196851 DDN196851:DDS196851 DNJ196851:DNO196851 DXF196851:DXK196851 EHB196851:EHG196851 EQX196851:ERC196851 FAT196851:FAY196851 FKP196851:FKU196851 FUL196851:FUQ196851 GEH196851:GEM196851 GOD196851:GOI196851 GXZ196851:GYE196851 HHV196851:HIA196851 HRR196851:HRW196851 IBN196851:IBS196851 ILJ196851:ILO196851 IVF196851:IVK196851 JFB196851:JFG196851 JOX196851:JPC196851 JYT196851:JYY196851 KIP196851:KIU196851 KSL196851:KSQ196851 LCH196851:LCM196851 LMD196851:LMI196851 LVZ196851:LWE196851 MFV196851:MGA196851 MPR196851:MPW196851 MZN196851:MZS196851 NJJ196851:NJO196851 NTF196851:NTK196851 ODB196851:ODG196851 OMX196851:ONC196851 OWT196851:OWY196851 PGP196851:PGU196851 PQL196851:PQQ196851 QAH196851:QAM196851 QKD196851:QKI196851 QTZ196851:QUE196851 RDV196851:REA196851 RNR196851:RNW196851 RXN196851:RXS196851 SHJ196851:SHO196851 SRF196851:SRK196851 TBB196851:TBG196851 TKX196851:TLC196851 TUT196851:TUY196851 UEP196851:UEU196851 UOL196851:UOQ196851 UYH196851:UYM196851 VID196851:VII196851 VRZ196851:VSE196851 WBV196851:WCA196851 WLR196851:WLW196851 WVN196851:WVS196851 F262387:K262387 JB262387:JG262387 SX262387:TC262387 ACT262387:ACY262387 AMP262387:AMU262387 AWL262387:AWQ262387 BGH262387:BGM262387 BQD262387:BQI262387 BZZ262387:CAE262387 CJV262387:CKA262387 CTR262387:CTW262387 DDN262387:DDS262387 DNJ262387:DNO262387 DXF262387:DXK262387 EHB262387:EHG262387 EQX262387:ERC262387 FAT262387:FAY262387 FKP262387:FKU262387 FUL262387:FUQ262387 GEH262387:GEM262387 GOD262387:GOI262387 GXZ262387:GYE262387 HHV262387:HIA262387 HRR262387:HRW262387 IBN262387:IBS262387 ILJ262387:ILO262387 IVF262387:IVK262387 JFB262387:JFG262387 JOX262387:JPC262387 JYT262387:JYY262387 KIP262387:KIU262387 KSL262387:KSQ262387 LCH262387:LCM262387 LMD262387:LMI262387 LVZ262387:LWE262387 MFV262387:MGA262387 MPR262387:MPW262387 MZN262387:MZS262387 NJJ262387:NJO262387 NTF262387:NTK262387 ODB262387:ODG262387 OMX262387:ONC262387 OWT262387:OWY262387 PGP262387:PGU262387 PQL262387:PQQ262387 QAH262387:QAM262387 QKD262387:QKI262387 QTZ262387:QUE262387 RDV262387:REA262387 RNR262387:RNW262387 RXN262387:RXS262387 SHJ262387:SHO262387 SRF262387:SRK262387 TBB262387:TBG262387 TKX262387:TLC262387 TUT262387:TUY262387 UEP262387:UEU262387 UOL262387:UOQ262387 UYH262387:UYM262387 VID262387:VII262387 VRZ262387:VSE262387 WBV262387:WCA262387 WLR262387:WLW262387 WVN262387:WVS262387 F327923:K327923 JB327923:JG327923 SX327923:TC327923 ACT327923:ACY327923 AMP327923:AMU327923 AWL327923:AWQ327923 BGH327923:BGM327923 BQD327923:BQI327923 BZZ327923:CAE327923 CJV327923:CKA327923 CTR327923:CTW327923 DDN327923:DDS327923 DNJ327923:DNO327923 DXF327923:DXK327923 EHB327923:EHG327923 EQX327923:ERC327923 FAT327923:FAY327923 FKP327923:FKU327923 FUL327923:FUQ327923 GEH327923:GEM327923 GOD327923:GOI327923 GXZ327923:GYE327923 HHV327923:HIA327923 HRR327923:HRW327923 IBN327923:IBS327923 ILJ327923:ILO327923 IVF327923:IVK327923 JFB327923:JFG327923 JOX327923:JPC327923 JYT327923:JYY327923 KIP327923:KIU327923 KSL327923:KSQ327923 LCH327923:LCM327923 LMD327923:LMI327923 LVZ327923:LWE327923 MFV327923:MGA327923 MPR327923:MPW327923 MZN327923:MZS327923 NJJ327923:NJO327923 NTF327923:NTK327923 ODB327923:ODG327923 OMX327923:ONC327923 OWT327923:OWY327923 PGP327923:PGU327923 PQL327923:PQQ327923 QAH327923:QAM327923 QKD327923:QKI327923 QTZ327923:QUE327923 RDV327923:REA327923 RNR327923:RNW327923 RXN327923:RXS327923 SHJ327923:SHO327923 SRF327923:SRK327923 TBB327923:TBG327923 TKX327923:TLC327923 TUT327923:TUY327923 UEP327923:UEU327923 UOL327923:UOQ327923 UYH327923:UYM327923 VID327923:VII327923 VRZ327923:VSE327923 WBV327923:WCA327923 WLR327923:WLW327923 WVN327923:WVS327923 F393459:K393459 JB393459:JG393459 SX393459:TC393459 ACT393459:ACY393459 AMP393459:AMU393459 AWL393459:AWQ393459 BGH393459:BGM393459 BQD393459:BQI393459 BZZ393459:CAE393459 CJV393459:CKA393459 CTR393459:CTW393459 DDN393459:DDS393459 DNJ393459:DNO393459 DXF393459:DXK393459 EHB393459:EHG393459 EQX393459:ERC393459 FAT393459:FAY393459 FKP393459:FKU393459 FUL393459:FUQ393459 GEH393459:GEM393459 GOD393459:GOI393459 GXZ393459:GYE393459 HHV393459:HIA393459 HRR393459:HRW393459 IBN393459:IBS393459 ILJ393459:ILO393459 IVF393459:IVK393459 JFB393459:JFG393459 JOX393459:JPC393459 JYT393459:JYY393459 KIP393459:KIU393459 KSL393459:KSQ393459 LCH393459:LCM393459 LMD393459:LMI393459 LVZ393459:LWE393459 MFV393459:MGA393459 MPR393459:MPW393459 MZN393459:MZS393459 NJJ393459:NJO393459 NTF393459:NTK393459 ODB393459:ODG393459 OMX393459:ONC393459 OWT393459:OWY393459 PGP393459:PGU393459 PQL393459:PQQ393459 QAH393459:QAM393459 QKD393459:QKI393459 QTZ393459:QUE393459 RDV393459:REA393459 RNR393459:RNW393459 RXN393459:RXS393459 SHJ393459:SHO393459 SRF393459:SRK393459 TBB393459:TBG393459 TKX393459:TLC393459 TUT393459:TUY393459 UEP393459:UEU393459 UOL393459:UOQ393459 UYH393459:UYM393459 VID393459:VII393459 VRZ393459:VSE393459 WBV393459:WCA393459 WLR393459:WLW393459 WVN393459:WVS393459 F458995:K458995 JB458995:JG458995 SX458995:TC458995 ACT458995:ACY458995 AMP458995:AMU458995 AWL458995:AWQ458995 BGH458995:BGM458995 BQD458995:BQI458995 BZZ458995:CAE458995 CJV458995:CKA458995 CTR458995:CTW458995 DDN458995:DDS458995 DNJ458995:DNO458995 DXF458995:DXK458995 EHB458995:EHG458995 EQX458995:ERC458995 FAT458995:FAY458995 FKP458995:FKU458995 FUL458995:FUQ458995 GEH458995:GEM458995 GOD458995:GOI458995 GXZ458995:GYE458995 HHV458995:HIA458995 HRR458995:HRW458995 IBN458995:IBS458995 ILJ458995:ILO458995 IVF458995:IVK458995 JFB458995:JFG458995 JOX458995:JPC458995 JYT458995:JYY458995 KIP458995:KIU458995 KSL458995:KSQ458995 LCH458995:LCM458995 LMD458995:LMI458995 LVZ458995:LWE458995 MFV458995:MGA458995 MPR458995:MPW458995 MZN458995:MZS458995 NJJ458995:NJO458995 NTF458995:NTK458995 ODB458995:ODG458995 OMX458995:ONC458995 OWT458995:OWY458995 PGP458995:PGU458995 PQL458995:PQQ458995 QAH458995:QAM458995 QKD458995:QKI458995 QTZ458995:QUE458995 RDV458995:REA458995 RNR458995:RNW458995 RXN458995:RXS458995 SHJ458995:SHO458995 SRF458995:SRK458995 TBB458995:TBG458995 TKX458995:TLC458995 TUT458995:TUY458995 UEP458995:UEU458995 UOL458995:UOQ458995 UYH458995:UYM458995 VID458995:VII458995 VRZ458995:VSE458995 WBV458995:WCA458995 WLR458995:WLW458995 WVN458995:WVS458995 F524531:K524531 JB524531:JG524531 SX524531:TC524531 ACT524531:ACY524531 AMP524531:AMU524531 AWL524531:AWQ524531 BGH524531:BGM524531 BQD524531:BQI524531 BZZ524531:CAE524531 CJV524531:CKA524531 CTR524531:CTW524531 DDN524531:DDS524531 DNJ524531:DNO524531 DXF524531:DXK524531 EHB524531:EHG524531 EQX524531:ERC524531 FAT524531:FAY524531 FKP524531:FKU524531 FUL524531:FUQ524531 GEH524531:GEM524531 GOD524531:GOI524531 GXZ524531:GYE524531 HHV524531:HIA524531 HRR524531:HRW524531 IBN524531:IBS524531 ILJ524531:ILO524531 IVF524531:IVK524531 JFB524531:JFG524531 JOX524531:JPC524531 JYT524531:JYY524531 KIP524531:KIU524531 KSL524531:KSQ524531 LCH524531:LCM524531 LMD524531:LMI524531 LVZ524531:LWE524531 MFV524531:MGA524531 MPR524531:MPW524531 MZN524531:MZS524531 NJJ524531:NJO524531 NTF524531:NTK524531 ODB524531:ODG524531 OMX524531:ONC524531 OWT524531:OWY524531 PGP524531:PGU524531 PQL524531:PQQ524531 QAH524531:QAM524531 QKD524531:QKI524531 QTZ524531:QUE524531 RDV524531:REA524531 RNR524531:RNW524531 RXN524531:RXS524531 SHJ524531:SHO524531 SRF524531:SRK524531 TBB524531:TBG524531 TKX524531:TLC524531 TUT524531:TUY524531 UEP524531:UEU524531 UOL524531:UOQ524531 UYH524531:UYM524531 VID524531:VII524531 VRZ524531:VSE524531 WBV524531:WCA524531 WLR524531:WLW524531 WVN524531:WVS524531 F590067:K590067 JB590067:JG590067 SX590067:TC590067 ACT590067:ACY590067 AMP590067:AMU590067 AWL590067:AWQ590067 BGH590067:BGM590067 BQD590067:BQI590067 BZZ590067:CAE590067 CJV590067:CKA590067 CTR590067:CTW590067 DDN590067:DDS590067 DNJ590067:DNO590067 DXF590067:DXK590067 EHB590067:EHG590067 EQX590067:ERC590067 FAT590067:FAY590067 FKP590067:FKU590067 FUL590067:FUQ590067 GEH590067:GEM590067 GOD590067:GOI590067 GXZ590067:GYE590067 HHV590067:HIA590067 HRR590067:HRW590067 IBN590067:IBS590067 ILJ590067:ILO590067 IVF590067:IVK590067 JFB590067:JFG590067 JOX590067:JPC590067 JYT590067:JYY590067 KIP590067:KIU590067 KSL590067:KSQ590067 LCH590067:LCM590067 LMD590067:LMI590067 LVZ590067:LWE590067 MFV590067:MGA590067 MPR590067:MPW590067 MZN590067:MZS590067 NJJ590067:NJO590067 NTF590067:NTK590067 ODB590067:ODG590067 OMX590067:ONC590067 OWT590067:OWY590067 PGP590067:PGU590067 PQL590067:PQQ590067 QAH590067:QAM590067 QKD590067:QKI590067 QTZ590067:QUE590067 RDV590067:REA590067 RNR590067:RNW590067 RXN590067:RXS590067 SHJ590067:SHO590067 SRF590067:SRK590067 TBB590067:TBG590067 TKX590067:TLC590067 TUT590067:TUY590067 UEP590067:UEU590067 UOL590067:UOQ590067 UYH590067:UYM590067 VID590067:VII590067 VRZ590067:VSE590067 WBV590067:WCA590067 WLR590067:WLW590067 WVN590067:WVS590067 F655603:K655603 JB655603:JG655603 SX655603:TC655603 ACT655603:ACY655603 AMP655603:AMU655603 AWL655603:AWQ655603 BGH655603:BGM655603 BQD655603:BQI655603 BZZ655603:CAE655603 CJV655603:CKA655603 CTR655603:CTW655603 DDN655603:DDS655603 DNJ655603:DNO655603 DXF655603:DXK655603 EHB655603:EHG655603 EQX655603:ERC655603 FAT655603:FAY655603 FKP655603:FKU655603 FUL655603:FUQ655603 GEH655603:GEM655603 GOD655603:GOI655603 GXZ655603:GYE655603 HHV655603:HIA655603 HRR655603:HRW655603 IBN655603:IBS655603 ILJ655603:ILO655603 IVF655603:IVK655603 JFB655603:JFG655603 JOX655603:JPC655603 JYT655603:JYY655603 KIP655603:KIU655603 KSL655603:KSQ655603 LCH655603:LCM655603 LMD655603:LMI655603 LVZ655603:LWE655603 MFV655603:MGA655603 MPR655603:MPW655603 MZN655603:MZS655603 NJJ655603:NJO655603 NTF655603:NTK655603 ODB655603:ODG655603 OMX655603:ONC655603 OWT655603:OWY655603 PGP655603:PGU655603 PQL655603:PQQ655603 QAH655603:QAM655603 QKD655603:QKI655603 QTZ655603:QUE655603 RDV655603:REA655603 RNR655603:RNW655603 RXN655603:RXS655603 SHJ655603:SHO655603 SRF655603:SRK655603 TBB655603:TBG655603 TKX655603:TLC655603 TUT655603:TUY655603 UEP655603:UEU655603 UOL655603:UOQ655603 UYH655603:UYM655603 VID655603:VII655603 VRZ655603:VSE655603 WBV655603:WCA655603 WLR655603:WLW655603 WVN655603:WVS655603 F721139:K721139 JB721139:JG721139 SX721139:TC721139 ACT721139:ACY721139 AMP721139:AMU721139 AWL721139:AWQ721139 BGH721139:BGM721139 BQD721139:BQI721139 BZZ721139:CAE721139 CJV721139:CKA721139 CTR721139:CTW721139 DDN721139:DDS721139 DNJ721139:DNO721139 DXF721139:DXK721139 EHB721139:EHG721139 EQX721139:ERC721139 FAT721139:FAY721139 FKP721139:FKU721139 FUL721139:FUQ721139 GEH721139:GEM721139 GOD721139:GOI721139 GXZ721139:GYE721139 HHV721139:HIA721139 HRR721139:HRW721139 IBN721139:IBS721139 ILJ721139:ILO721139 IVF721139:IVK721139 JFB721139:JFG721139 JOX721139:JPC721139 JYT721139:JYY721139 KIP721139:KIU721139 KSL721139:KSQ721139 LCH721139:LCM721139 LMD721139:LMI721139 LVZ721139:LWE721139 MFV721139:MGA721139 MPR721139:MPW721139 MZN721139:MZS721139 NJJ721139:NJO721139 NTF721139:NTK721139 ODB721139:ODG721139 OMX721139:ONC721139 OWT721139:OWY721139 PGP721139:PGU721139 PQL721139:PQQ721139 QAH721139:QAM721139 QKD721139:QKI721139 QTZ721139:QUE721139 RDV721139:REA721139 RNR721139:RNW721139 RXN721139:RXS721139 SHJ721139:SHO721139 SRF721139:SRK721139 TBB721139:TBG721139 TKX721139:TLC721139 TUT721139:TUY721139 UEP721139:UEU721139 UOL721139:UOQ721139 UYH721139:UYM721139 VID721139:VII721139 VRZ721139:VSE721139 WBV721139:WCA721139 WLR721139:WLW721139 WVN721139:WVS721139 F786675:K786675 JB786675:JG786675 SX786675:TC786675 ACT786675:ACY786675 AMP786675:AMU786675 AWL786675:AWQ786675 BGH786675:BGM786675 BQD786675:BQI786675 BZZ786675:CAE786675 CJV786675:CKA786675 CTR786675:CTW786675 DDN786675:DDS786675 DNJ786675:DNO786675 DXF786675:DXK786675 EHB786675:EHG786675 EQX786675:ERC786675 FAT786675:FAY786675 FKP786675:FKU786675 FUL786675:FUQ786675 GEH786675:GEM786675 GOD786675:GOI786675 GXZ786675:GYE786675 HHV786675:HIA786675 HRR786675:HRW786675 IBN786675:IBS786675 ILJ786675:ILO786675 IVF786675:IVK786675 JFB786675:JFG786675 JOX786675:JPC786675 JYT786675:JYY786675 KIP786675:KIU786675 KSL786675:KSQ786675 LCH786675:LCM786675 LMD786675:LMI786675 LVZ786675:LWE786675 MFV786675:MGA786675 MPR786675:MPW786675 MZN786675:MZS786675 NJJ786675:NJO786675 NTF786675:NTK786675 ODB786675:ODG786675 OMX786675:ONC786675 OWT786675:OWY786675 PGP786675:PGU786675 PQL786675:PQQ786675 QAH786675:QAM786675 QKD786675:QKI786675 QTZ786675:QUE786675 RDV786675:REA786675 RNR786675:RNW786675 RXN786675:RXS786675 SHJ786675:SHO786675 SRF786675:SRK786675 TBB786675:TBG786675 TKX786675:TLC786675 TUT786675:TUY786675 UEP786675:UEU786675 UOL786675:UOQ786675 UYH786675:UYM786675 VID786675:VII786675 VRZ786675:VSE786675 WBV786675:WCA786675 WLR786675:WLW786675 WVN786675:WVS786675 F852211:K852211 JB852211:JG852211 SX852211:TC852211 ACT852211:ACY852211 AMP852211:AMU852211 AWL852211:AWQ852211 BGH852211:BGM852211 BQD852211:BQI852211 BZZ852211:CAE852211 CJV852211:CKA852211 CTR852211:CTW852211 DDN852211:DDS852211 DNJ852211:DNO852211 DXF852211:DXK852211 EHB852211:EHG852211 EQX852211:ERC852211 FAT852211:FAY852211 FKP852211:FKU852211 FUL852211:FUQ852211 GEH852211:GEM852211 GOD852211:GOI852211 GXZ852211:GYE852211 HHV852211:HIA852211 HRR852211:HRW852211 IBN852211:IBS852211 ILJ852211:ILO852211 IVF852211:IVK852211 JFB852211:JFG852211 JOX852211:JPC852211 JYT852211:JYY852211 KIP852211:KIU852211 KSL852211:KSQ852211 LCH852211:LCM852211 LMD852211:LMI852211 LVZ852211:LWE852211 MFV852211:MGA852211 MPR852211:MPW852211 MZN852211:MZS852211 NJJ852211:NJO852211 NTF852211:NTK852211 ODB852211:ODG852211 OMX852211:ONC852211 OWT852211:OWY852211 PGP852211:PGU852211 PQL852211:PQQ852211 QAH852211:QAM852211 QKD852211:QKI852211 QTZ852211:QUE852211 RDV852211:REA852211 RNR852211:RNW852211 RXN852211:RXS852211 SHJ852211:SHO852211 SRF852211:SRK852211 TBB852211:TBG852211 TKX852211:TLC852211 TUT852211:TUY852211 UEP852211:UEU852211 UOL852211:UOQ852211 UYH852211:UYM852211 VID852211:VII852211 VRZ852211:VSE852211 WBV852211:WCA852211 WLR852211:WLW852211 WVN852211:WVS852211 F917747:K917747 JB917747:JG917747 SX917747:TC917747 ACT917747:ACY917747 AMP917747:AMU917747 AWL917747:AWQ917747 BGH917747:BGM917747 BQD917747:BQI917747 BZZ917747:CAE917747 CJV917747:CKA917747 CTR917747:CTW917747 DDN917747:DDS917747 DNJ917747:DNO917747 DXF917747:DXK917747 EHB917747:EHG917747 EQX917747:ERC917747 FAT917747:FAY917747 FKP917747:FKU917747 FUL917747:FUQ917747 GEH917747:GEM917747 GOD917747:GOI917747 GXZ917747:GYE917747 HHV917747:HIA917747 HRR917747:HRW917747 IBN917747:IBS917747 ILJ917747:ILO917747 IVF917747:IVK917747 JFB917747:JFG917747 JOX917747:JPC917747 JYT917747:JYY917747 KIP917747:KIU917747 KSL917747:KSQ917747 LCH917747:LCM917747 LMD917747:LMI917747 LVZ917747:LWE917747 MFV917747:MGA917747 MPR917747:MPW917747 MZN917747:MZS917747 NJJ917747:NJO917747 NTF917747:NTK917747 ODB917747:ODG917747 OMX917747:ONC917747 OWT917747:OWY917747 PGP917747:PGU917747 PQL917747:PQQ917747 QAH917747:QAM917747 QKD917747:QKI917747 QTZ917747:QUE917747 RDV917747:REA917747 RNR917747:RNW917747 RXN917747:RXS917747 SHJ917747:SHO917747 SRF917747:SRK917747 TBB917747:TBG917747 TKX917747:TLC917747 TUT917747:TUY917747 UEP917747:UEU917747 UOL917747:UOQ917747 UYH917747:UYM917747 VID917747:VII917747 VRZ917747:VSE917747 WBV917747:WCA917747 WLR917747:WLW917747 WVN917747:WVS917747 F983283:K983283 JB983283:JG983283 SX983283:TC983283 ACT983283:ACY983283 AMP983283:AMU983283 AWL983283:AWQ983283 BGH983283:BGM983283 BQD983283:BQI983283 BZZ983283:CAE983283 CJV983283:CKA983283 CTR983283:CTW983283 DDN983283:DDS983283 DNJ983283:DNO983283 DXF983283:DXK983283 EHB983283:EHG983283 EQX983283:ERC983283 FAT983283:FAY983283 FKP983283:FKU983283 FUL983283:FUQ983283 GEH983283:GEM983283 GOD983283:GOI983283 GXZ983283:GYE983283 HHV983283:HIA983283 HRR983283:HRW983283 IBN983283:IBS983283 ILJ983283:ILO983283 IVF983283:IVK983283 JFB983283:JFG983283 JOX983283:JPC983283 JYT983283:JYY983283 KIP983283:KIU983283 KSL983283:KSQ983283 LCH983283:LCM983283 LMD983283:LMI983283 LVZ983283:LWE983283 MFV983283:MGA983283 MPR983283:MPW983283 MZN983283:MZS983283 NJJ983283:NJO983283 NTF983283:NTK983283 ODB983283:ODG983283 OMX983283:ONC983283 OWT983283:OWY983283 PGP983283:PGU983283 PQL983283:PQQ983283 QAH983283:QAM983283 QKD983283:QKI983283 QTZ983283:QUE983283 RDV983283:REA983283 RNR983283:RNW983283 RXN983283:RXS983283 SHJ983283:SHO983283 SRF983283:SRK983283 TBB983283:TBG983283 TKX983283:TLC983283 TUT983283:TUY983283 UEP983283:UEU983283 UOL983283:UOQ983283 UYH983283:UYM983283 VID983283:VII983283 VRZ983283:VSE983283 WBV983283:WCA983283 WLR983283:WLW983283 WVN983283:WVS983283 F100:K100 JB100:JG100 SX100:TC100 ACT100:ACY100 AMP100:AMU100 AWL100:AWQ100 BGH100:BGM100 BQD100:BQI100 BZZ100:CAE100 CJV100:CKA100 CTR100:CTW100 DDN100:DDS100 DNJ100:DNO100 DXF100:DXK100 EHB100:EHG100 EQX100:ERC100 FAT100:FAY100 FKP100:FKU100 FUL100:FUQ100 GEH100:GEM100 GOD100:GOI100 GXZ100:GYE100 HHV100:HIA100 HRR100:HRW100 IBN100:IBS100 ILJ100:ILO100 IVF100:IVK100 JFB100:JFG100 JOX100:JPC100 JYT100:JYY100 KIP100:KIU100 KSL100:KSQ100 LCH100:LCM100 LMD100:LMI100 LVZ100:LWE100 MFV100:MGA100 MPR100:MPW100 MZN100:MZS100 NJJ100:NJO100 NTF100:NTK100 ODB100:ODG100 OMX100:ONC100 OWT100:OWY100 PGP100:PGU100 PQL100:PQQ100 QAH100:QAM100 QKD100:QKI100 QTZ100:QUE100 RDV100:REA100 RNR100:RNW100 RXN100:RXS100 SHJ100:SHO100 SRF100:SRK100 TBB100:TBG100 TKX100:TLC100 TUT100:TUY100 UEP100:UEU100 UOL100:UOQ100 UYH100:UYM100 VID100:VII100 VRZ100:VSE100 WBV100:WCA100 WLR100:WLW100 WVN100:WVS100 F65636:K65636 JB65636:JG65636 SX65636:TC65636 ACT65636:ACY65636 AMP65636:AMU65636 AWL65636:AWQ65636 BGH65636:BGM65636 BQD65636:BQI65636 BZZ65636:CAE65636 CJV65636:CKA65636 CTR65636:CTW65636 DDN65636:DDS65636 DNJ65636:DNO65636 DXF65636:DXK65636 EHB65636:EHG65636 EQX65636:ERC65636 FAT65636:FAY65636 FKP65636:FKU65636 FUL65636:FUQ65636 GEH65636:GEM65636 GOD65636:GOI65636 GXZ65636:GYE65636 HHV65636:HIA65636 HRR65636:HRW65636 IBN65636:IBS65636 ILJ65636:ILO65636 IVF65636:IVK65636 JFB65636:JFG65636 JOX65636:JPC65636 JYT65636:JYY65636 KIP65636:KIU65636 KSL65636:KSQ65636 LCH65636:LCM65636 LMD65636:LMI65636 LVZ65636:LWE65636 MFV65636:MGA65636 MPR65636:MPW65636 MZN65636:MZS65636 NJJ65636:NJO65636 NTF65636:NTK65636 ODB65636:ODG65636 OMX65636:ONC65636 OWT65636:OWY65636 PGP65636:PGU65636 PQL65636:PQQ65636 QAH65636:QAM65636 QKD65636:QKI65636 QTZ65636:QUE65636 RDV65636:REA65636 RNR65636:RNW65636 RXN65636:RXS65636 SHJ65636:SHO65636 SRF65636:SRK65636 TBB65636:TBG65636 TKX65636:TLC65636 TUT65636:TUY65636 UEP65636:UEU65636 UOL65636:UOQ65636 UYH65636:UYM65636 VID65636:VII65636 VRZ65636:VSE65636 WBV65636:WCA65636 WLR65636:WLW65636 WVN65636:WVS65636 F131172:K131172 JB131172:JG131172 SX131172:TC131172 ACT131172:ACY131172 AMP131172:AMU131172 AWL131172:AWQ131172 BGH131172:BGM131172 BQD131172:BQI131172 BZZ131172:CAE131172 CJV131172:CKA131172 CTR131172:CTW131172 DDN131172:DDS131172 DNJ131172:DNO131172 DXF131172:DXK131172 EHB131172:EHG131172 EQX131172:ERC131172 FAT131172:FAY131172 FKP131172:FKU131172 FUL131172:FUQ131172 GEH131172:GEM131172 GOD131172:GOI131172 GXZ131172:GYE131172 HHV131172:HIA131172 HRR131172:HRW131172 IBN131172:IBS131172 ILJ131172:ILO131172 IVF131172:IVK131172 JFB131172:JFG131172 JOX131172:JPC131172 JYT131172:JYY131172 KIP131172:KIU131172 KSL131172:KSQ131172 LCH131172:LCM131172 LMD131172:LMI131172 LVZ131172:LWE131172 MFV131172:MGA131172 MPR131172:MPW131172 MZN131172:MZS131172 NJJ131172:NJO131172 NTF131172:NTK131172 ODB131172:ODG131172 OMX131172:ONC131172 OWT131172:OWY131172 PGP131172:PGU131172 PQL131172:PQQ131172 QAH131172:QAM131172 QKD131172:QKI131172 QTZ131172:QUE131172 RDV131172:REA131172 RNR131172:RNW131172 RXN131172:RXS131172 SHJ131172:SHO131172 SRF131172:SRK131172 TBB131172:TBG131172 TKX131172:TLC131172 TUT131172:TUY131172 UEP131172:UEU131172 UOL131172:UOQ131172 UYH131172:UYM131172 VID131172:VII131172 VRZ131172:VSE131172 WBV131172:WCA131172 WLR131172:WLW131172 WVN131172:WVS131172 F196708:K196708 JB196708:JG196708 SX196708:TC196708 ACT196708:ACY196708 AMP196708:AMU196708 AWL196708:AWQ196708 BGH196708:BGM196708 BQD196708:BQI196708 BZZ196708:CAE196708 CJV196708:CKA196708 CTR196708:CTW196708 DDN196708:DDS196708 DNJ196708:DNO196708 DXF196708:DXK196708 EHB196708:EHG196708 EQX196708:ERC196708 FAT196708:FAY196708 FKP196708:FKU196708 FUL196708:FUQ196708 GEH196708:GEM196708 GOD196708:GOI196708 GXZ196708:GYE196708 HHV196708:HIA196708 HRR196708:HRW196708 IBN196708:IBS196708 ILJ196708:ILO196708 IVF196708:IVK196708 JFB196708:JFG196708 JOX196708:JPC196708 JYT196708:JYY196708 KIP196708:KIU196708 KSL196708:KSQ196708 LCH196708:LCM196708 LMD196708:LMI196708 LVZ196708:LWE196708 MFV196708:MGA196708 MPR196708:MPW196708 MZN196708:MZS196708 NJJ196708:NJO196708 NTF196708:NTK196708 ODB196708:ODG196708 OMX196708:ONC196708 OWT196708:OWY196708 PGP196708:PGU196708 PQL196708:PQQ196708 QAH196708:QAM196708 QKD196708:QKI196708 QTZ196708:QUE196708 RDV196708:REA196708 RNR196708:RNW196708 RXN196708:RXS196708 SHJ196708:SHO196708 SRF196708:SRK196708 TBB196708:TBG196708 TKX196708:TLC196708 TUT196708:TUY196708 UEP196708:UEU196708 UOL196708:UOQ196708 UYH196708:UYM196708 VID196708:VII196708 VRZ196708:VSE196708 WBV196708:WCA196708 WLR196708:WLW196708 WVN196708:WVS196708 F262244:K262244 JB262244:JG262244 SX262244:TC262244 ACT262244:ACY262244 AMP262244:AMU262244 AWL262244:AWQ262244 BGH262244:BGM262244 BQD262244:BQI262244 BZZ262244:CAE262244 CJV262244:CKA262244 CTR262244:CTW262244 DDN262244:DDS262244 DNJ262244:DNO262244 DXF262244:DXK262244 EHB262244:EHG262244 EQX262244:ERC262244 FAT262244:FAY262244 FKP262244:FKU262244 FUL262244:FUQ262244 GEH262244:GEM262244 GOD262244:GOI262244 GXZ262244:GYE262244 HHV262244:HIA262244 HRR262244:HRW262244 IBN262244:IBS262244 ILJ262244:ILO262244 IVF262244:IVK262244 JFB262244:JFG262244 JOX262244:JPC262244 JYT262244:JYY262244 KIP262244:KIU262244 KSL262244:KSQ262244 LCH262244:LCM262244 LMD262244:LMI262244 LVZ262244:LWE262244 MFV262244:MGA262244 MPR262244:MPW262244 MZN262244:MZS262244 NJJ262244:NJO262244 NTF262244:NTK262244 ODB262244:ODG262244 OMX262244:ONC262244 OWT262244:OWY262244 PGP262244:PGU262244 PQL262244:PQQ262244 QAH262244:QAM262244 QKD262244:QKI262244 QTZ262244:QUE262244 RDV262244:REA262244 RNR262244:RNW262244 RXN262244:RXS262244 SHJ262244:SHO262244 SRF262244:SRK262244 TBB262244:TBG262244 TKX262244:TLC262244 TUT262244:TUY262244 UEP262244:UEU262244 UOL262244:UOQ262244 UYH262244:UYM262244 VID262244:VII262244 VRZ262244:VSE262244 WBV262244:WCA262244 WLR262244:WLW262244 WVN262244:WVS262244 F327780:K327780 JB327780:JG327780 SX327780:TC327780 ACT327780:ACY327780 AMP327780:AMU327780 AWL327780:AWQ327780 BGH327780:BGM327780 BQD327780:BQI327780 BZZ327780:CAE327780 CJV327780:CKA327780 CTR327780:CTW327780 DDN327780:DDS327780 DNJ327780:DNO327780 DXF327780:DXK327780 EHB327780:EHG327780 EQX327780:ERC327780 FAT327780:FAY327780 FKP327780:FKU327780 FUL327780:FUQ327780 GEH327780:GEM327780 GOD327780:GOI327780 GXZ327780:GYE327780 HHV327780:HIA327780 HRR327780:HRW327780 IBN327780:IBS327780 ILJ327780:ILO327780 IVF327780:IVK327780 JFB327780:JFG327780 JOX327780:JPC327780 JYT327780:JYY327780 KIP327780:KIU327780 KSL327780:KSQ327780 LCH327780:LCM327780 LMD327780:LMI327780 LVZ327780:LWE327780 MFV327780:MGA327780 MPR327780:MPW327780 MZN327780:MZS327780 NJJ327780:NJO327780 NTF327780:NTK327780 ODB327780:ODG327780 OMX327780:ONC327780 OWT327780:OWY327780 PGP327780:PGU327780 PQL327780:PQQ327780 QAH327780:QAM327780 QKD327780:QKI327780 QTZ327780:QUE327780 RDV327780:REA327780 RNR327780:RNW327780 RXN327780:RXS327780 SHJ327780:SHO327780 SRF327780:SRK327780 TBB327780:TBG327780 TKX327780:TLC327780 TUT327780:TUY327780 UEP327780:UEU327780 UOL327780:UOQ327780 UYH327780:UYM327780 VID327780:VII327780 VRZ327780:VSE327780 WBV327780:WCA327780 WLR327780:WLW327780 WVN327780:WVS327780 F393316:K393316 JB393316:JG393316 SX393316:TC393316 ACT393316:ACY393316 AMP393316:AMU393316 AWL393316:AWQ393316 BGH393316:BGM393316 BQD393316:BQI393316 BZZ393316:CAE393316 CJV393316:CKA393316 CTR393316:CTW393316 DDN393316:DDS393316 DNJ393316:DNO393316 DXF393316:DXK393316 EHB393316:EHG393316 EQX393316:ERC393316 FAT393316:FAY393316 FKP393316:FKU393316 FUL393316:FUQ393316 GEH393316:GEM393316 GOD393316:GOI393316 GXZ393316:GYE393316 HHV393316:HIA393316 HRR393316:HRW393316 IBN393316:IBS393316 ILJ393316:ILO393316 IVF393316:IVK393316 JFB393316:JFG393316 JOX393316:JPC393316 JYT393316:JYY393316 KIP393316:KIU393316 KSL393316:KSQ393316 LCH393316:LCM393316 LMD393316:LMI393316 LVZ393316:LWE393316 MFV393316:MGA393316 MPR393316:MPW393316 MZN393316:MZS393316 NJJ393316:NJO393316 NTF393316:NTK393316 ODB393316:ODG393316 OMX393316:ONC393316 OWT393316:OWY393316 PGP393316:PGU393316 PQL393316:PQQ393316 QAH393316:QAM393316 QKD393316:QKI393316 QTZ393316:QUE393316 RDV393316:REA393316 RNR393316:RNW393316 RXN393316:RXS393316 SHJ393316:SHO393316 SRF393316:SRK393316 TBB393316:TBG393316 TKX393316:TLC393316 TUT393316:TUY393316 UEP393316:UEU393316 UOL393316:UOQ393316 UYH393316:UYM393316 VID393316:VII393316 VRZ393316:VSE393316 WBV393316:WCA393316 WLR393316:WLW393316 WVN393316:WVS393316 F458852:K458852 JB458852:JG458852 SX458852:TC458852 ACT458852:ACY458852 AMP458852:AMU458852 AWL458852:AWQ458852 BGH458852:BGM458852 BQD458852:BQI458852 BZZ458852:CAE458852 CJV458852:CKA458852 CTR458852:CTW458852 DDN458852:DDS458852 DNJ458852:DNO458852 DXF458852:DXK458852 EHB458852:EHG458852 EQX458852:ERC458852 FAT458852:FAY458852 FKP458852:FKU458852 FUL458852:FUQ458852 GEH458852:GEM458852 GOD458852:GOI458852 GXZ458852:GYE458852 HHV458852:HIA458852 HRR458852:HRW458852 IBN458852:IBS458852 ILJ458852:ILO458852 IVF458852:IVK458852 JFB458852:JFG458852 JOX458852:JPC458852 JYT458852:JYY458852 KIP458852:KIU458852 KSL458852:KSQ458852 LCH458852:LCM458852 LMD458852:LMI458852 LVZ458852:LWE458852 MFV458852:MGA458852 MPR458852:MPW458852 MZN458852:MZS458852 NJJ458852:NJO458852 NTF458852:NTK458852 ODB458852:ODG458852 OMX458852:ONC458852 OWT458852:OWY458852 PGP458852:PGU458852 PQL458852:PQQ458852 QAH458852:QAM458852 QKD458852:QKI458852 QTZ458852:QUE458852 RDV458852:REA458852 RNR458852:RNW458852 RXN458852:RXS458852 SHJ458852:SHO458852 SRF458852:SRK458852 TBB458852:TBG458852 TKX458852:TLC458852 TUT458852:TUY458852 UEP458852:UEU458852 UOL458852:UOQ458852 UYH458852:UYM458852 VID458852:VII458852 VRZ458852:VSE458852 WBV458852:WCA458852 WLR458852:WLW458852 WVN458852:WVS458852 F524388:K524388 JB524388:JG524388 SX524388:TC524388 ACT524388:ACY524388 AMP524388:AMU524388 AWL524388:AWQ524388 BGH524388:BGM524388 BQD524388:BQI524388 BZZ524388:CAE524388 CJV524388:CKA524388 CTR524388:CTW524388 DDN524388:DDS524388 DNJ524388:DNO524388 DXF524388:DXK524388 EHB524388:EHG524388 EQX524388:ERC524388 FAT524388:FAY524388 FKP524388:FKU524388 FUL524388:FUQ524388 GEH524388:GEM524388 GOD524388:GOI524388 GXZ524388:GYE524388 HHV524388:HIA524388 HRR524388:HRW524388 IBN524388:IBS524388 ILJ524388:ILO524388 IVF524388:IVK524388 JFB524388:JFG524388 JOX524388:JPC524388 JYT524388:JYY524388 KIP524388:KIU524388 KSL524388:KSQ524388 LCH524388:LCM524388 LMD524388:LMI524388 LVZ524388:LWE524388 MFV524388:MGA524388 MPR524388:MPW524388 MZN524388:MZS524388 NJJ524388:NJO524388 NTF524388:NTK524388 ODB524388:ODG524388 OMX524388:ONC524388 OWT524388:OWY524388 PGP524388:PGU524388 PQL524388:PQQ524388 QAH524388:QAM524388 QKD524388:QKI524388 QTZ524388:QUE524388 RDV524388:REA524388 RNR524388:RNW524388 RXN524388:RXS524388 SHJ524388:SHO524388 SRF524388:SRK524388 TBB524388:TBG524388 TKX524388:TLC524388 TUT524388:TUY524388 UEP524388:UEU524388 UOL524388:UOQ524388 UYH524388:UYM524388 VID524388:VII524388 VRZ524388:VSE524388 WBV524388:WCA524388 WLR524388:WLW524388 WVN524388:WVS524388 F589924:K589924 JB589924:JG589924 SX589924:TC589924 ACT589924:ACY589924 AMP589924:AMU589924 AWL589924:AWQ589924 BGH589924:BGM589924 BQD589924:BQI589924 BZZ589924:CAE589924 CJV589924:CKA589924 CTR589924:CTW589924 DDN589924:DDS589924 DNJ589924:DNO589924 DXF589924:DXK589924 EHB589924:EHG589924 EQX589924:ERC589924 FAT589924:FAY589924 FKP589924:FKU589924 FUL589924:FUQ589924 GEH589924:GEM589924 GOD589924:GOI589924 GXZ589924:GYE589924 HHV589924:HIA589924 HRR589924:HRW589924 IBN589924:IBS589924 ILJ589924:ILO589924 IVF589924:IVK589924 JFB589924:JFG589924 JOX589924:JPC589924 JYT589924:JYY589924 KIP589924:KIU589924 KSL589924:KSQ589924 LCH589924:LCM589924 LMD589924:LMI589924 LVZ589924:LWE589924 MFV589924:MGA589924 MPR589924:MPW589924 MZN589924:MZS589924 NJJ589924:NJO589924 NTF589924:NTK589924 ODB589924:ODG589924 OMX589924:ONC589924 OWT589924:OWY589924 PGP589924:PGU589924 PQL589924:PQQ589924 QAH589924:QAM589924 QKD589924:QKI589924 QTZ589924:QUE589924 RDV589924:REA589924 RNR589924:RNW589924 RXN589924:RXS589924 SHJ589924:SHO589924 SRF589924:SRK589924 TBB589924:TBG589924 TKX589924:TLC589924 TUT589924:TUY589924 UEP589924:UEU589924 UOL589924:UOQ589924 UYH589924:UYM589924 VID589924:VII589924 VRZ589924:VSE589924 WBV589924:WCA589924 WLR589924:WLW589924 WVN589924:WVS589924 F655460:K655460 JB655460:JG655460 SX655460:TC655460 ACT655460:ACY655460 AMP655460:AMU655460 AWL655460:AWQ655460 BGH655460:BGM655460 BQD655460:BQI655460 BZZ655460:CAE655460 CJV655460:CKA655460 CTR655460:CTW655460 DDN655460:DDS655460 DNJ655460:DNO655460 DXF655460:DXK655460 EHB655460:EHG655460 EQX655460:ERC655460 FAT655460:FAY655460 FKP655460:FKU655460 FUL655460:FUQ655460 GEH655460:GEM655460 GOD655460:GOI655460 GXZ655460:GYE655460 HHV655460:HIA655460 HRR655460:HRW655460 IBN655460:IBS655460 ILJ655460:ILO655460 IVF655460:IVK655460 JFB655460:JFG655460 JOX655460:JPC655460 JYT655460:JYY655460 KIP655460:KIU655460 KSL655460:KSQ655460 LCH655460:LCM655460 LMD655460:LMI655460 LVZ655460:LWE655460 MFV655460:MGA655460 MPR655460:MPW655460 MZN655460:MZS655460 NJJ655460:NJO655460 NTF655460:NTK655460 ODB655460:ODG655460 OMX655460:ONC655460 OWT655460:OWY655460 PGP655460:PGU655460 PQL655460:PQQ655460 QAH655460:QAM655460 QKD655460:QKI655460 QTZ655460:QUE655460 RDV655460:REA655460 RNR655460:RNW655460 RXN655460:RXS655460 SHJ655460:SHO655460 SRF655460:SRK655460 TBB655460:TBG655460 TKX655460:TLC655460 TUT655460:TUY655460 UEP655460:UEU655460 UOL655460:UOQ655460 UYH655460:UYM655460 VID655460:VII655460 VRZ655460:VSE655460 WBV655460:WCA655460 WLR655460:WLW655460 WVN655460:WVS655460 F720996:K720996 JB720996:JG720996 SX720996:TC720996 ACT720996:ACY720996 AMP720996:AMU720996 AWL720996:AWQ720996 BGH720996:BGM720996 BQD720996:BQI720996 BZZ720996:CAE720996 CJV720996:CKA720996 CTR720996:CTW720996 DDN720996:DDS720996 DNJ720996:DNO720996 DXF720996:DXK720996 EHB720996:EHG720996 EQX720996:ERC720996 FAT720996:FAY720996 FKP720996:FKU720996 FUL720996:FUQ720996 GEH720996:GEM720996 GOD720996:GOI720996 GXZ720996:GYE720996 HHV720996:HIA720996 HRR720996:HRW720996 IBN720996:IBS720996 ILJ720996:ILO720996 IVF720996:IVK720996 JFB720996:JFG720996 JOX720996:JPC720996 JYT720996:JYY720996 KIP720996:KIU720996 KSL720996:KSQ720996 LCH720996:LCM720996 LMD720996:LMI720996 LVZ720996:LWE720996 MFV720996:MGA720996 MPR720996:MPW720996 MZN720996:MZS720996 NJJ720996:NJO720996 NTF720996:NTK720996 ODB720996:ODG720996 OMX720996:ONC720996 OWT720996:OWY720996 PGP720996:PGU720996 PQL720996:PQQ720996 QAH720996:QAM720996 QKD720996:QKI720996 QTZ720996:QUE720996 RDV720996:REA720996 RNR720996:RNW720996 RXN720996:RXS720996 SHJ720996:SHO720996 SRF720996:SRK720996 TBB720996:TBG720996 TKX720996:TLC720996 TUT720996:TUY720996 UEP720996:UEU720996 UOL720996:UOQ720996 UYH720996:UYM720996 VID720996:VII720996 VRZ720996:VSE720996 WBV720996:WCA720996 WLR720996:WLW720996 WVN720996:WVS720996 F786532:K786532 JB786532:JG786532 SX786532:TC786532 ACT786532:ACY786532 AMP786532:AMU786532 AWL786532:AWQ786532 BGH786532:BGM786532 BQD786532:BQI786532 BZZ786532:CAE786532 CJV786532:CKA786532 CTR786532:CTW786532 DDN786532:DDS786532 DNJ786532:DNO786532 DXF786532:DXK786532 EHB786532:EHG786532 EQX786532:ERC786532 FAT786532:FAY786532 FKP786532:FKU786532 FUL786532:FUQ786532 GEH786532:GEM786532 GOD786532:GOI786532 GXZ786532:GYE786532 HHV786532:HIA786532 HRR786532:HRW786532 IBN786532:IBS786532 ILJ786532:ILO786532 IVF786532:IVK786532 JFB786532:JFG786532 JOX786532:JPC786532 JYT786532:JYY786532 KIP786532:KIU786532 KSL786532:KSQ786532 LCH786532:LCM786532 LMD786532:LMI786532 LVZ786532:LWE786532 MFV786532:MGA786532 MPR786532:MPW786532 MZN786532:MZS786532 NJJ786532:NJO786532 NTF786532:NTK786532 ODB786532:ODG786532 OMX786532:ONC786532 OWT786532:OWY786532 PGP786532:PGU786532 PQL786532:PQQ786532 QAH786532:QAM786532 QKD786532:QKI786532 QTZ786532:QUE786532 RDV786532:REA786532 RNR786532:RNW786532 RXN786532:RXS786532 SHJ786532:SHO786532 SRF786532:SRK786532 TBB786532:TBG786532 TKX786532:TLC786532 TUT786532:TUY786532 UEP786532:UEU786532 UOL786532:UOQ786532 UYH786532:UYM786532 VID786532:VII786532 VRZ786532:VSE786532 WBV786532:WCA786532 WLR786532:WLW786532 WVN786532:WVS786532 F852068:K852068 JB852068:JG852068 SX852068:TC852068 ACT852068:ACY852068 AMP852068:AMU852068 AWL852068:AWQ852068 BGH852068:BGM852068 BQD852068:BQI852068 BZZ852068:CAE852068 CJV852068:CKA852068 CTR852068:CTW852068 DDN852068:DDS852068 DNJ852068:DNO852068 DXF852068:DXK852068 EHB852068:EHG852068 EQX852068:ERC852068 FAT852068:FAY852068 FKP852068:FKU852068 FUL852068:FUQ852068 GEH852068:GEM852068 GOD852068:GOI852068 GXZ852068:GYE852068 HHV852068:HIA852068 HRR852068:HRW852068 IBN852068:IBS852068 ILJ852068:ILO852068 IVF852068:IVK852068 JFB852068:JFG852068 JOX852068:JPC852068 JYT852068:JYY852068 KIP852068:KIU852068 KSL852068:KSQ852068 LCH852068:LCM852068 LMD852068:LMI852068 LVZ852068:LWE852068 MFV852068:MGA852068 MPR852068:MPW852068 MZN852068:MZS852068 NJJ852068:NJO852068 NTF852068:NTK852068 ODB852068:ODG852068 OMX852068:ONC852068 OWT852068:OWY852068 PGP852068:PGU852068 PQL852068:PQQ852068 QAH852068:QAM852068 QKD852068:QKI852068 QTZ852068:QUE852068 RDV852068:REA852068 RNR852068:RNW852068 RXN852068:RXS852068 SHJ852068:SHO852068 SRF852068:SRK852068 TBB852068:TBG852068 TKX852068:TLC852068 TUT852068:TUY852068 UEP852068:UEU852068 UOL852068:UOQ852068 UYH852068:UYM852068 VID852068:VII852068 VRZ852068:VSE852068 WBV852068:WCA852068 WLR852068:WLW852068 WVN852068:WVS852068 F917604:K917604 JB917604:JG917604 SX917604:TC917604 ACT917604:ACY917604 AMP917604:AMU917604 AWL917604:AWQ917604 BGH917604:BGM917604 BQD917604:BQI917604 BZZ917604:CAE917604 CJV917604:CKA917604 CTR917604:CTW917604 DDN917604:DDS917604 DNJ917604:DNO917604 DXF917604:DXK917604 EHB917604:EHG917604 EQX917604:ERC917604 FAT917604:FAY917604 FKP917604:FKU917604 FUL917604:FUQ917604 GEH917604:GEM917604 GOD917604:GOI917604 GXZ917604:GYE917604 HHV917604:HIA917604 HRR917604:HRW917604 IBN917604:IBS917604 ILJ917604:ILO917604 IVF917604:IVK917604 JFB917604:JFG917604 JOX917604:JPC917604 JYT917604:JYY917604 KIP917604:KIU917604 KSL917604:KSQ917604 LCH917604:LCM917604 LMD917604:LMI917604 LVZ917604:LWE917604 MFV917604:MGA917604 MPR917604:MPW917604 MZN917604:MZS917604 NJJ917604:NJO917604 NTF917604:NTK917604 ODB917604:ODG917604 OMX917604:ONC917604 OWT917604:OWY917604 PGP917604:PGU917604 PQL917604:PQQ917604 QAH917604:QAM917604 QKD917604:QKI917604 QTZ917604:QUE917604 RDV917604:REA917604 RNR917604:RNW917604 RXN917604:RXS917604 SHJ917604:SHO917604 SRF917604:SRK917604 TBB917604:TBG917604 TKX917604:TLC917604 TUT917604:TUY917604 UEP917604:UEU917604 UOL917604:UOQ917604 UYH917604:UYM917604 VID917604:VII917604 VRZ917604:VSE917604 WBV917604:WCA917604 WLR917604:WLW917604 WVN917604:WVS917604 F983140:K983140 JB983140:JG983140 SX983140:TC983140 ACT983140:ACY983140 AMP983140:AMU983140 AWL983140:AWQ983140 BGH983140:BGM983140 BQD983140:BQI983140 BZZ983140:CAE983140 CJV983140:CKA983140 CTR983140:CTW983140 DDN983140:DDS983140 DNJ983140:DNO983140 DXF983140:DXK983140 EHB983140:EHG983140 EQX983140:ERC983140 FAT983140:FAY983140 FKP983140:FKU983140 FUL983140:FUQ983140 GEH983140:GEM983140 GOD983140:GOI983140 GXZ983140:GYE983140 HHV983140:HIA983140 HRR983140:HRW983140 IBN983140:IBS983140 ILJ983140:ILO983140 IVF983140:IVK983140 JFB983140:JFG983140 JOX983140:JPC983140 JYT983140:JYY983140 KIP983140:KIU983140 KSL983140:KSQ983140 LCH983140:LCM983140 LMD983140:LMI983140 LVZ983140:LWE983140 MFV983140:MGA983140 MPR983140:MPW983140 MZN983140:MZS983140 NJJ983140:NJO983140 NTF983140:NTK983140 ODB983140:ODG983140 OMX983140:ONC983140 OWT983140:OWY983140 PGP983140:PGU983140 PQL983140:PQQ983140 QAH983140:QAM983140 QKD983140:QKI983140 QTZ983140:QUE983140 RDV983140:REA983140 RNR983140:RNW983140 RXN983140:RXS983140 SHJ983140:SHO983140 SRF983140:SRK983140 TBB983140:TBG983140 TKX983140:TLC983140 TUT983140:TUY983140 UEP983140:UEU983140 UOL983140:UOQ983140 UYH983140:UYM983140 VID983140:VII983140 VRZ983140:VSE983140 WBV983140:WCA983140 WLR983140:WLW983140 WVN983140:WVS983140 F145:K145 JB145:JG145 SX145:TC145 ACT145:ACY145 AMP145:AMU145 AWL145:AWQ145 BGH145:BGM145 BQD145:BQI145 BZZ145:CAE145 CJV145:CKA145 CTR145:CTW145 DDN145:DDS145 DNJ145:DNO145 DXF145:DXK145 EHB145:EHG145 EQX145:ERC145 FAT145:FAY145 FKP145:FKU145 FUL145:FUQ145 GEH145:GEM145 GOD145:GOI145 GXZ145:GYE145 HHV145:HIA145 HRR145:HRW145 IBN145:IBS145 ILJ145:ILO145 IVF145:IVK145 JFB145:JFG145 JOX145:JPC145 JYT145:JYY145 KIP145:KIU145 KSL145:KSQ145 LCH145:LCM145 LMD145:LMI145 LVZ145:LWE145 MFV145:MGA145 MPR145:MPW145 MZN145:MZS145 NJJ145:NJO145 NTF145:NTK145 ODB145:ODG145 OMX145:ONC145 OWT145:OWY145 PGP145:PGU145 PQL145:PQQ145 QAH145:QAM145 QKD145:QKI145 QTZ145:QUE145 RDV145:REA145 RNR145:RNW145 RXN145:RXS145 SHJ145:SHO145 SRF145:SRK145 TBB145:TBG145 TKX145:TLC145 TUT145:TUY145 UEP145:UEU145 UOL145:UOQ145 UYH145:UYM145 VID145:VII145 VRZ145:VSE145 WBV145:WCA145 WLR145:WLW145 WVN145:WVS145 F65681:K65681 JB65681:JG65681 SX65681:TC65681 ACT65681:ACY65681 AMP65681:AMU65681 AWL65681:AWQ65681 BGH65681:BGM65681 BQD65681:BQI65681 BZZ65681:CAE65681 CJV65681:CKA65681 CTR65681:CTW65681 DDN65681:DDS65681 DNJ65681:DNO65681 DXF65681:DXK65681 EHB65681:EHG65681 EQX65681:ERC65681 FAT65681:FAY65681 FKP65681:FKU65681 FUL65681:FUQ65681 GEH65681:GEM65681 GOD65681:GOI65681 GXZ65681:GYE65681 HHV65681:HIA65681 HRR65681:HRW65681 IBN65681:IBS65681 ILJ65681:ILO65681 IVF65681:IVK65681 JFB65681:JFG65681 JOX65681:JPC65681 JYT65681:JYY65681 KIP65681:KIU65681 KSL65681:KSQ65681 LCH65681:LCM65681 LMD65681:LMI65681 LVZ65681:LWE65681 MFV65681:MGA65681 MPR65681:MPW65681 MZN65681:MZS65681 NJJ65681:NJO65681 NTF65681:NTK65681 ODB65681:ODG65681 OMX65681:ONC65681 OWT65681:OWY65681 PGP65681:PGU65681 PQL65681:PQQ65681 QAH65681:QAM65681 QKD65681:QKI65681 QTZ65681:QUE65681 RDV65681:REA65681 RNR65681:RNW65681 RXN65681:RXS65681 SHJ65681:SHO65681 SRF65681:SRK65681 TBB65681:TBG65681 TKX65681:TLC65681 TUT65681:TUY65681 UEP65681:UEU65681 UOL65681:UOQ65681 UYH65681:UYM65681 VID65681:VII65681 VRZ65681:VSE65681 WBV65681:WCA65681 WLR65681:WLW65681 WVN65681:WVS65681 F131217:K131217 JB131217:JG131217 SX131217:TC131217 ACT131217:ACY131217 AMP131217:AMU131217 AWL131217:AWQ131217 BGH131217:BGM131217 BQD131217:BQI131217 BZZ131217:CAE131217 CJV131217:CKA131217 CTR131217:CTW131217 DDN131217:DDS131217 DNJ131217:DNO131217 DXF131217:DXK131217 EHB131217:EHG131217 EQX131217:ERC131217 FAT131217:FAY131217 FKP131217:FKU131217 FUL131217:FUQ131217 GEH131217:GEM131217 GOD131217:GOI131217 GXZ131217:GYE131217 HHV131217:HIA131217 HRR131217:HRW131217 IBN131217:IBS131217 ILJ131217:ILO131217 IVF131217:IVK131217 JFB131217:JFG131217 JOX131217:JPC131217 JYT131217:JYY131217 KIP131217:KIU131217 KSL131217:KSQ131217 LCH131217:LCM131217 LMD131217:LMI131217 LVZ131217:LWE131217 MFV131217:MGA131217 MPR131217:MPW131217 MZN131217:MZS131217 NJJ131217:NJO131217 NTF131217:NTK131217 ODB131217:ODG131217 OMX131217:ONC131217 OWT131217:OWY131217 PGP131217:PGU131217 PQL131217:PQQ131217 QAH131217:QAM131217 QKD131217:QKI131217 QTZ131217:QUE131217 RDV131217:REA131217 RNR131217:RNW131217 RXN131217:RXS131217 SHJ131217:SHO131217 SRF131217:SRK131217 TBB131217:TBG131217 TKX131217:TLC131217 TUT131217:TUY131217 UEP131217:UEU131217 UOL131217:UOQ131217 UYH131217:UYM131217 VID131217:VII131217 VRZ131217:VSE131217 WBV131217:WCA131217 WLR131217:WLW131217 WVN131217:WVS131217 F196753:K196753 JB196753:JG196753 SX196753:TC196753 ACT196753:ACY196753 AMP196753:AMU196753 AWL196753:AWQ196753 BGH196753:BGM196753 BQD196753:BQI196753 BZZ196753:CAE196753 CJV196753:CKA196753 CTR196753:CTW196753 DDN196753:DDS196753 DNJ196753:DNO196753 DXF196753:DXK196753 EHB196753:EHG196753 EQX196753:ERC196753 FAT196753:FAY196753 FKP196753:FKU196753 FUL196753:FUQ196753 GEH196753:GEM196753 GOD196753:GOI196753 GXZ196753:GYE196753 HHV196753:HIA196753 HRR196753:HRW196753 IBN196753:IBS196753 ILJ196753:ILO196753 IVF196753:IVK196753 JFB196753:JFG196753 JOX196753:JPC196753 JYT196753:JYY196753 KIP196753:KIU196753 KSL196753:KSQ196753 LCH196753:LCM196753 LMD196753:LMI196753 LVZ196753:LWE196753 MFV196753:MGA196753 MPR196753:MPW196753 MZN196753:MZS196753 NJJ196753:NJO196753 NTF196753:NTK196753 ODB196753:ODG196753 OMX196753:ONC196753 OWT196753:OWY196753 PGP196753:PGU196753 PQL196753:PQQ196753 QAH196753:QAM196753 QKD196753:QKI196753 QTZ196753:QUE196753 RDV196753:REA196753 RNR196753:RNW196753 RXN196753:RXS196753 SHJ196753:SHO196753 SRF196753:SRK196753 TBB196753:TBG196753 TKX196753:TLC196753 TUT196753:TUY196753 UEP196753:UEU196753 UOL196753:UOQ196753 UYH196753:UYM196753 VID196753:VII196753 VRZ196753:VSE196753 WBV196753:WCA196753 WLR196753:WLW196753 WVN196753:WVS196753 F262289:K262289 JB262289:JG262289 SX262289:TC262289 ACT262289:ACY262289 AMP262289:AMU262289 AWL262289:AWQ262289 BGH262289:BGM262289 BQD262289:BQI262289 BZZ262289:CAE262289 CJV262289:CKA262289 CTR262289:CTW262289 DDN262289:DDS262289 DNJ262289:DNO262289 DXF262289:DXK262289 EHB262289:EHG262289 EQX262289:ERC262289 FAT262289:FAY262289 FKP262289:FKU262289 FUL262289:FUQ262289 GEH262289:GEM262289 GOD262289:GOI262289 GXZ262289:GYE262289 HHV262289:HIA262289 HRR262289:HRW262289 IBN262289:IBS262289 ILJ262289:ILO262289 IVF262289:IVK262289 JFB262289:JFG262289 JOX262289:JPC262289 JYT262289:JYY262289 KIP262289:KIU262289 KSL262289:KSQ262289 LCH262289:LCM262289 LMD262289:LMI262289 LVZ262289:LWE262289 MFV262289:MGA262289 MPR262289:MPW262289 MZN262289:MZS262289 NJJ262289:NJO262289 NTF262289:NTK262289 ODB262289:ODG262289 OMX262289:ONC262289 OWT262289:OWY262289 PGP262289:PGU262289 PQL262289:PQQ262289 QAH262289:QAM262289 QKD262289:QKI262289 QTZ262289:QUE262289 RDV262289:REA262289 RNR262289:RNW262289 RXN262289:RXS262289 SHJ262289:SHO262289 SRF262289:SRK262289 TBB262289:TBG262289 TKX262289:TLC262289 TUT262289:TUY262289 UEP262289:UEU262289 UOL262289:UOQ262289 UYH262289:UYM262289 VID262289:VII262289 VRZ262289:VSE262289 WBV262289:WCA262289 WLR262289:WLW262289 WVN262289:WVS262289 F327825:K327825 JB327825:JG327825 SX327825:TC327825 ACT327825:ACY327825 AMP327825:AMU327825 AWL327825:AWQ327825 BGH327825:BGM327825 BQD327825:BQI327825 BZZ327825:CAE327825 CJV327825:CKA327825 CTR327825:CTW327825 DDN327825:DDS327825 DNJ327825:DNO327825 DXF327825:DXK327825 EHB327825:EHG327825 EQX327825:ERC327825 FAT327825:FAY327825 FKP327825:FKU327825 FUL327825:FUQ327825 GEH327825:GEM327825 GOD327825:GOI327825 GXZ327825:GYE327825 HHV327825:HIA327825 HRR327825:HRW327825 IBN327825:IBS327825 ILJ327825:ILO327825 IVF327825:IVK327825 JFB327825:JFG327825 JOX327825:JPC327825 JYT327825:JYY327825 KIP327825:KIU327825 KSL327825:KSQ327825 LCH327825:LCM327825 LMD327825:LMI327825 LVZ327825:LWE327825 MFV327825:MGA327825 MPR327825:MPW327825 MZN327825:MZS327825 NJJ327825:NJO327825 NTF327825:NTK327825 ODB327825:ODG327825 OMX327825:ONC327825 OWT327825:OWY327825 PGP327825:PGU327825 PQL327825:PQQ327825 QAH327825:QAM327825 QKD327825:QKI327825 QTZ327825:QUE327825 RDV327825:REA327825 RNR327825:RNW327825 RXN327825:RXS327825 SHJ327825:SHO327825 SRF327825:SRK327825 TBB327825:TBG327825 TKX327825:TLC327825 TUT327825:TUY327825 UEP327825:UEU327825 UOL327825:UOQ327825 UYH327825:UYM327825 VID327825:VII327825 VRZ327825:VSE327825 WBV327825:WCA327825 WLR327825:WLW327825 WVN327825:WVS327825 F393361:K393361 JB393361:JG393361 SX393361:TC393361 ACT393361:ACY393361 AMP393361:AMU393361 AWL393361:AWQ393361 BGH393361:BGM393361 BQD393361:BQI393361 BZZ393361:CAE393361 CJV393361:CKA393361 CTR393361:CTW393361 DDN393361:DDS393361 DNJ393361:DNO393361 DXF393361:DXK393361 EHB393361:EHG393361 EQX393361:ERC393361 FAT393361:FAY393361 FKP393361:FKU393361 FUL393361:FUQ393361 GEH393361:GEM393361 GOD393361:GOI393361 GXZ393361:GYE393361 HHV393361:HIA393361 HRR393361:HRW393361 IBN393361:IBS393361 ILJ393361:ILO393361 IVF393361:IVK393361 JFB393361:JFG393361 JOX393361:JPC393361 JYT393361:JYY393361 KIP393361:KIU393361 KSL393361:KSQ393361 LCH393361:LCM393361 LMD393361:LMI393361 LVZ393361:LWE393361 MFV393361:MGA393361 MPR393361:MPW393361 MZN393361:MZS393361 NJJ393361:NJO393361 NTF393361:NTK393361 ODB393361:ODG393361 OMX393361:ONC393361 OWT393361:OWY393361 PGP393361:PGU393361 PQL393361:PQQ393361 QAH393361:QAM393361 QKD393361:QKI393361 QTZ393361:QUE393361 RDV393361:REA393361 RNR393361:RNW393361 RXN393361:RXS393361 SHJ393361:SHO393361 SRF393361:SRK393361 TBB393361:TBG393361 TKX393361:TLC393361 TUT393361:TUY393361 UEP393361:UEU393361 UOL393361:UOQ393361 UYH393361:UYM393361 VID393361:VII393361 VRZ393361:VSE393361 WBV393361:WCA393361 WLR393361:WLW393361 WVN393361:WVS393361 F458897:K458897 JB458897:JG458897 SX458897:TC458897 ACT458897:ACY458897 AMP458897:AMU458897 AWL458897:AWQ458897 BGH458897:BGM458897 BQD458897:BQI458897 BZZ458897:CAE458897 CJV458897:CKA458897 CTR458897:CTW458897 DDN458897:DDS458897 DNJ458897:DNO458897 DXF458897:DXK458897 EHB458897:EHG458897 EQX458897:ERC458897 FAT458897:FAY458897 FKP458897:FKU458897 FUL458897:FUQ458897 GEH458897:GEM458897 GOD458897:GOI458897 GXZ458897:GYE458897 HHV458897:HIA458897 HRR458897:HRW458897 IBN458897:IBS458897 ILJ458897:ILO458897 IVF458897:IVK458897 JFB458897:JFG458897 JOX458897:JPC458897 JYT458897:JYY458897 KIP458897:KIU458897 KSL458897:KSQ458897 LCH458897:LCM458897 LMD458897:LMI458897 LVZ458897:LWE458897 MFV458897:MGA458897 MPR458897:MPW458897 MZN458897:MZS458897 NJJ458897:NJO458897 NTF458897:NTK458897 ODB458897:ODG458897 OMX458897:ONC458897 OWT458897:OWY458897 PGP458897:PGU458897 PQL458897:PQQ458897 QAH458897:QAM458897 QKD458897:QKI458897 QTZ458897:QUE458897 RDV458897:REA458897 RNR458897:RNW458897 RXN458897:RXS458897 SHJ458897:SHO458897 SRF458897:SRK458897 TBB458897:TBG458897 TKX458897:TLC458897 TUT458897:TUY458897 UEP458897:UEU458897 UOL458897:UOQ458897 UYH458897:UYM458897 VID458897:VII458897 VRZ458897:VSE458897 WBV458897:WCA458897 WLR458897:WLW458897 WVN458897:WVS458897 F524433:K524433 JB524433:JG524433 SX524433:TC524433 ACT524433:ACY524433 AMP524433:AMU524433 AWL524433:AWQ524433 BGH524433:BGM524433 BQD524433:BQI524433 BZZ524433:CAE524433 CJV524433:CKA524433 CTR524433:CTW524433 DDN524433:DDS524433 DNJ524433:DNO524433 DXF524433:DXK524433 EHB524433:EHG524433 EQX524433:ERC524433 FAT524433:FAY524433 FKP524433:FKU524433 FUL524433:FUQ524433 GEH524433:GEM524433 GOD524433:GOI524433 GXZ524433:GYE524433 HHV524433:HIA524433 HRR524433:HRW524433 IBN524433:IBS524433 ILJ524433:ILO524433 IVF524433:IVK524433 JFB524433:JFG524433 JOX524433:JPC524433 JYT524433:JYY524433 KIP524433:KIU524433 KSL524433:KSQ524433 LCH524433:LCM524433 LMD524433:LMI524433 LVZ524433:LWE524433 MFV524433:MGA524433 MPR524433:MPW524433 MZN524433:MZS524433 NJJ524433:NJO524433 NTF524433:NTK524433 ODB524433:ODG524433 OMX524433:ONC524433 OWT524433:OWY524433 PGP524433:PGU524433 PQL524433:PQQ524433 QAH524433:QAM524433 QKD524433:QKI524433 QTZ524433:QUE524433 RDV524433:REA524433 RNR524433:RNW524433 RXN524433:RXS524433 SHJ524433:SHO524433 SRF524433:SRK524433 TBB524433:TBG524433 TKX524433:TLC524433 TUT524433:TUY524433 UEP524433:UEU524433 UOL524433:UOQ524433 UYH524433:UYM524433 VID524433:VII524433 VRZ524433:VSE524433 WBV524433:WCA524433 WLR524433:WLW524433 WVN524433:WVS524433 F589969:K589969 JB589969:JG589969 SX589969:TC589969 ACT589969:ACY589969 AMP589969:AMU589969 AWL589969:AWQ589969 BGH589969:BGM589969 BQD589969:BQI589969 BZZ589969:CAE589969 CJV589969:CKA589969 CTR589969:CTW589969 DDN589969:DDS589969 DNJ589969:DNO589969 DXF589969:DXK589969 EHB589969:EHG589969 EQX589969:ERC589969 FAT589969:FAY589969 FKP589969:FKU589969 FUL589969:FUQ589969 GEH589969:GEM589969 GOD589969:GOI589969 GXZ589969:GYE589969 HHV589969:HIA589969 HRR589969:HRW589969 IBN589969:IBS589969 ILJ589969:ILO589969 IVF589969:IVK589969 JFB589969:JFG589969 JOX589969:JPC589969 JYT589969:JYY589969 KIP589969:KIU589969 KSL589969:KSQ589969 LCH589969:LCM589969 LMD589969:LMI589969 LVZ589969:LWE589969 MFV589969:MGA589969 MPR589969:MPW589969 MZN589969:MZS589969 NJJ589969:NJO589969 NTF589969:NTK589969 ODB589969:ODG589969 OMX589969:ONC589969 OWT589969:OWY589969 PGP589969:PGU589969 PQL589969:PQQ589969 QAH589969:QAM589969 QKD589969:QKI589969 QTZ589969:QUE589969 RDV589969:REA589969 RNR589969:RNW589969 RXN589969:RXS589969 SHJ589969:SHO589969 SRF589969:SRK589969 TBB589969:TBG589969 TKX589969:TLC589969 TUT589969:TUY589969 UEP589969:UEU589969 UOL589969:UOQ589969 UYH589969:UYM589969 VID589969:VII589969 VRZ589969:VSE589969 WBV589969:WCA589969 WLR589969:WLW589969 WVN589969:WVS589969 F655505:K655505 JB655505:JG655505 SX655505:TC655505 ACT655505:ACY655505 AMP655505:AMU655505 AWL655505:AWQ655505 BGH655505:BGM655505 BQD655505:BQI655505 BZZ655505:CAE655505 CJV655505:CKA655505 CTR655505:CTW655505 DDN655505:DDS655505 DNJ655505:DNO655505 DXF655505:DXK655505 EHB655505:EHG655505 EQX655505:ERC655505 FAT655505:FAY655505 FKP655505:FKU655505 FUL655505:FUQ655505 GEH655505:GEM655505 GOD655505:GOI655505 GXZ655505:GYE655505 HHV655505:HIA655505 HRR655505:HRW655505 IBN655505:IBS655505 ILJ655505:ILO655505 IVF655505:IVK655505 JFB655505:JFG655505 JOX655505:JPC655505 JYT655505:JYY655505 KIP655505:KIU655505 KSL655505:KSQ655505 LCH655505:LCM655505 LMD655505:LMI655505 LVZ655505:LWE655505 MFV655505:MGA655505 MPR655505:MPW655505 MZN655505:MZS655505 NJJ655505:NJO655505 NTF655505:NTK655505 ODB655505:ODG655505 OMX655505:ONC655505 OWT655505:OWY655505 PGP655505:PGU655505 PQL655505:PQQ655505 QAH655505:QAM655505 QKD655505:QKI655505 QTZ655505:QUE655505 RDV655505:REA655505 RNR655505:RNW655505 RXN655505:RXS655505 SHJ655505:SHO655505 SRF655505:SRK655505 TBB655505:TBG655505 TKX655505:TLC655505 TUT655505:TUY655505 UEP655505:UEU655505 UOL655505:UOQ655505 UYH655505:UYM655505 VID655505:VII655505 VRZ655505:VSE655505 WBV655505:WCA655505 WLR655505:WLW655505 WVN655505:WVS655505 F721041:K721041 JB721041:JG721041 SX721041:TC721041 ACT721041:ACY721041 AMP721041:AMU721041 AWL721041:AWQ721041 BGH721041:BGM721041 BQD721041:BQI721041 BZZ721041:CAE721041 CJV721041:CKA721041 CTR721041:CTW721041 DDN721041:DDS721041 DNJ721041:DNO721041 DXF721041:DXK721041 EHB721041:EHG721041 EQX721041:ERC721041 FAT721041:FAY721041 FKP721041:FKU721041 FUL721041:FUQ721041 GEH721041:GEM721041 GOD721041:GOI721041 GXZ721041:GYE721041 HHV721041:HIA721041 HRR721041:HRW721041 IBN721041:IBS721041 ILJ721041:ILO721041 IVF721041:IVK721041 JFB721041:JFG721041 JOX721041:JPC721041 JYT721041:JYY721041 KIP721041:KIU721041 KSL721041:KSQ721041 LCH721041:LCM721041 LMD721041:LMI721041 LVZ721041:LWE721041 MFV721041:MGA721041 MPR721041:MPW721041 MZN721041:MZS721041 NJJ721041:NJO721041 NTF721041:NTK721041 ODB721041:ODG721041 OMX721041:ONC721041 OWT721041:OWY721041 PGP721041:PGU721041 PQL721041:PQQ721041 QAH721041:QAM721041 QKD721041:QKI721041 QTZ721041:QUE721041 RDV721041:REA721041 RNR721041:RNW721041 RXN721041:RXS721041 SHJ721041:SHO721041 SRF721041:SRK721041 TBB721041:TBG721041 TKX721041:TLC721041 TUT721041:TUY721041 UEP721041:UEU721041 UOL721041:UOQ721041 UYH721041:UYM721041 VID721041:VII721041 VRZ721041:VSE721041 WBV721041:WCA721041 WLR721041:WLW721041 WVN721041:WVS721041 F786577:K786577 JB786577:JG786577 SX786577:TC786577 ACT786577:ACY786577 AMP786577:AMU786577 AWL786577:AWQ786577 BGH786577:BGM786577 BQD786577:BQI786577 BZZ786577:CAE786577 CJV786577:CKA786577 CTR786577:CTW786577 DDN786577:DDS786577 DNJ786577:DNO786577 DXF786577:DXK786577 EHB786577:EHG786577 EQX786577:ERC786577 FAT786577:FAY786577 FKP786577:FKU786577 FUL786577:FUQ786577 GEH786577:GEM786577 GOD786577:GOI786577 GXZ786577:GYE786577 HHV786577:HIA786577 HRR786577:HRW786577 IBN786577:IBS786577 ILJ786577:ILO786577 IVF786577:IVK786577 JFB786577:JFG786577 JOX786577:JPC786577 JYT786577:JYY786577 KIP786577:KIU786577 KSL786577:KSQ786577 LCH786577:LCM786577 LMD786577:LMI786577 LVZ786577:LWE786577 MFV786577:MGA786577 MPR786577:MPW786577 MZN786577:MZS786577 NJJ786577:NJO786577 NTF786577:NTK786577 ODB786577:ODG786577 OMX786577:ONC786577 OWT786577:OWY786577 PGP786577:PGU786577 PQL786577:PQQ786577 QAH786577:QAM786577 QKD786577:QKI786577 QTZ786577:QUE786577 RDV786577:REA786577 RNR786577:RNW786577 RXN786577:RXS786577 SHJ786577:SHO786577 SRF786577:SRK786577 TBB786577:TBG786577 TKX786577:TLC786577 TUT786577:TUY786577 UEP786577:UEU786577 UOL786577:UOQ786577 UYH786577:UYM786577 VID786577:VII786577 VRZ786577:VSE786577 WBV786577:WCA786577 WLR786577:WLW786577 WVN786577:WVS786577 F852113:K852113 JB852113:JG852113 SX852113:TC852113 ACT852113:ACY852113 AMP852113:AMU852113 AWL852113:AWQ852113 BGH852113:BGM852113 BQD852113:BQI852113 BZZ852113:CAE852113 CJV852113:CKA852113 CTR852113:CTW852113 DDN852113:DDS852113 DNJ852113:DNO852113 DXF852113:DXK852113 EHB852113:EHG852113 EQX852113:ERC852113 FAT852113:FAY852113 FKP852113:FKU852113 FUL852113:FUQ852113 GEH852113:GEM852113 GOD852113:GOI852113 GXZ852113:GYE852113 HHV852113:HIA852113 HRR852113:HRW852113 IBN852113:IBS852113 ILJ852113:ILO852113 IVF852113:IVK852113 JFB852113:JFG852113 JOX852113:JPC852113 JYT852113:JYY852113 KIP852113:KIU852113 KSL852113:KSQ852113 LCH852113:LCM852113 LMD852113:LMI852113 LVZ852113:LWE852113 MFV852113:MGA852113 MPR852113:MPW852113 MZN852113:MZS852113 NJJ852113:NJO852113 NTF852113:NTK852113 ODB852113:ODG852113 OMX852113:ONC852113 OWT852113:OWY852113 PGP852113:PGU852113 PQL852113:PQQ852113 QAH852113:QAM852113 QKD852113:QKI852113 QTZ852113:QUE852113 RDV852113:REA852113 RNR852113:RNW852113 RXN852113:RXS852113 SHJ852113:SHO852113 SRF852113:SRK852113 TBB852113:TBG852113 TKX852113:TLC852113 TUT852113:TUY852113 UEP852113:UEU852113 UOL852113:UOQ852113 UYH852113:UYM852113 VID852113:VII852113 VRZ852113:VSE852113 WBV852113:WCA852113 WLR852113:WLW852113 WVN852113:WVS852113 F917649:K917649 JB917649:JG917649 SX917649:TC917649 ACT917649:ACY917649 AMP917649:AMU917649 AWL917649:AWQ917649 BGH917649:BGM917649 BQD917649:BQI917649 BZZ917649:CAE917649 CJV917649:CKA917649 CTR917649:CTW917649 DDN917649:DDS917649 DNJ917649:DNO917649 DXF917649:DXK917649 EHB917649:EHG917649 EQX917649:ERC917649 FAT917649:FAY917649 FKP917649:FKU917649 FUL917649:FUQ917649 GEH917649:GEM917649 GOD917649:GOI917649 GXZ917649:GYE917649 HHV917649:HIA917649 HRR917649:HRW917649 IBN917649:IBS917649 ILJ917649:ILO917649 IVF917649:IVK917649 JFB917649:JFG917649 JOX917649:JPC917649 JYT917649:JYY917649 KIP917649:KIU917649 KSL917649:KSQ917649 LCH917649:LCM917649 LMD917649:LMI917649 LVZ917649:LWE917649 MFV917649:MGA917649 MPR917649:MPW917649 MZN917649:MZS917649 NJJ917649:NJO917649 NTF917649:NTK917649 ODB917649:ODG917649 OMX917649:ONC917649 OWT917649:OWY917649 PGP917649:PGU917649 PQL917649:PQQ917649 QAH917649:QAM917649 QKD917649:QKI917649 QTZ917649:QUE917649 RDV917649:REA917649 RNR917649:RNW917649 RXN917649:RXS917649 SHJ917649:SHO917649 SRF917649:SRK917649 TBB917649:TBG917649 TKX917649:TLC917649 TUT917649:TUY917649 UEP917649:UEU917649 UOL917649:UOQ917649 UYH917649:UYM917649 VID917649:VII917649 VRZ917649:VSE917649 WBV917649:WCA917649 WLR917649:WLW917649 WVN917649:WVS917649 F983185:K983185 JB983185:JG983185 SX983185:TC983185 ACT983185:ACY983185 AMP983185:AMU983185 AWL983185:AWQ983185 BGH983185:BGM983185 BQD983185:BQI983185 BZZ983185:CAE983185 CJV983185:CKA983185 CTR983185:CTW983185 DDN983185:DDS983185 DNJ983185:DNO983185 DXF983185:DXK983185 EHB983185:EHG983185 EQX983185:ERC983185 FAT983185:FAY983185 FKP983185:FKU983185 FUL983185:FUQ983185 GEH983185:GEM983185 GOD983185:GOI983185 GXZ983185:GYE983185 HHV983185:HIA983185 HRR983185:HRW983185 IBN983185:IBS983185 ILJ983185:ILO983185 IVF983185:IVK983185 JFB983185:JFG983185 JOX983185:JPC983185 JYT983185:JYY983185 KIP983185:KIU983185 KSL983185:KSQ983185 LCH983185:LCM983185 LMD983185:LMI983185 LVZ983185:LWE983185 MFV983185:MGA983185 MPR983185:MPW983185 MZN983185:MZS983185 NJJ983185:NJO983185 NTF983185:NTK983185 ODB983185:ODG983185 OMX983185:ONC983185 OWT983185:OWY983185 PGP983185:PGU983185 PQL983185:PQQ983185 QAH983185:QAM983185 QKD983185:QKI983185 QTZ983185:QUE983185 RDV983185:REA983185 RNR983185:RNW983185 RXN983185:RXS983185 SHJ983185:SHO983185 SRF983185:SRK983185 TBB983185:TBG983185 TKX983185:TLC983185 TUT983185:TUY983185 UEP983185:UEU983185 UOL983185:UOQ983185 UYH983185:UYM983185 VID983185:VII983185 VRZ983185:VSE983185 WBV983185:WCA983185 WLR983185:WLW983185 WVN983185:WVS983185 F1067:K1067 JB1067:JG1067 SX1067:TC1067 ACT1067:ACY1067 AMP1067:AMU1067 AWL1067:AWQ1067 BGH1067:BGM1067 BQD1067:BQI1067 BZZ1067:CAE1067 CJV1067:CKA1067 CTR1067:CTW1067 DDN1067:DDS1067 DNJ1067:DNO1067 DXF1067:DXK1067 EHB1067:EHG1067 EQX1067:ERC1067 FAT1067:FAY1067 FKP1067:FKU1067 FUL1067:FUQ1067 GEH1067:GEM1067 GOD1067:GOI1067 GXZ1067:GYE1067 HHV1067:HIA1067 HRR1067:HRW1067 IBN1067:IBS1067 ILJ1067:ILO1067 IVF1067:IVK1067 JFB1067:JFG1067 JOX1067:JPC1067 JYT1067:JYY1067 KIP1067:KIU1067 KSL1067:KSQ1067 LCH1067:LCM1067 LMD1067:LMI1067 LVZ1067:LWE1067 MFV1067:MGA1067 MPR1067:MPW1067 MZN1067:MZS1067 NJJ1067:NJO1067 NTF1067:NTK1067 ODB1067:ODG1067 OMX1067:ONC1067 OWT1067:OWY1067 PGP1067:PGU1067 PQL1067:PQQ1067 QAH1067:QAM1067 QKD1067:QKI1067 QTZ1067:QUE1067 RDV1067:REA1067 RNR1067:RNW1067 RXN1067:RXS1067 SHJ1067:SHO1067 SRF1067:SRK1067 TBB1067:TBG1067 TKX1067:TLC1067 TUT1067:TUY1067 UEP1067:UEU1067 UOL1067:UOQ1067 UYH1067:UYM1067 VID1067:VII1067 VRZ1067:VSE1067 WBV1067:WCA1067 WLR1067:WLW1067 WVN1067:WVS1067 F66603:K66603 JB66603:JG66603 SX66603:TC66603 ACT66603:ACY66603 AMP66603:AMU66603 AWL66603:AWQ66603 BGH66603:BGM66603 BQD66603:BQI66603 BZZ66603:CAE66603 CJV66603:CKA66603 CTR66603:CTW66603 DDN66603:DDS66603 DNJ66603:DNO66603 DXF66603:DXK66603 EHB66603:EHG66603 EQX66603:ERC66603 FAT66603:FAY66603 FKP66603:FKU66603 FUL66603:FUQ66603 GEH66603:GEM66603 GOD66603:GOI66603 GXZ66603:GYE66603 HHV66603:HIA66603 HRR66603:HRW66603 IBN66603:IBS66603 ILJ66603:ILO66603 IVF66603:IVK66603 JFB66603:JFG66603 JOX66603:JPC66603 JYT66603:JYY66603 KIP66603:KIU66603 KSL66603:KSQ66603 LCH66603:LCM66603 LMD66603:LMI66603 LVZ66603:LWE66603 MFV66603:MGA66603 MPR66603:MPW66603 MZN66603:MZS66603 NJJ66603:NJO66603 NTF66603:NTK66603 ODB66603:ODG66603 OMX66603:ONC66603 OWT66603:OWY66603 PGP66603:PGU66603 PQL66603:PQQ66603 QAH66603:QAM66603 QKD66603:QKI66603 QTZ66603:QUE66603 RDV66603:REA66603 RNR66603:RNW66603 RXN66603:RXS66603 SHJ66603:SHO66603 SRF66603:SRK66603 TBB66603:TBG66603 TKX66603:TLC66603 TUT66603:TUY66603 UEP66603:UEU66603 UOL66603:UOQ66603 UYH66603:UYM66603 VID66603:VII66603 VRZ66603:VSE66603 WBV66603:WCA66603 WLR66603:WLW66603 WVN66603:WVS66603 F132139:K132139 JB132139:JG132139 SX132139:TC132139 ACT132139:ACY132139 AMP132139:AMU132139 AWL132139:AWQ132139 BGH132139:BGM132139 BQD132139:BQI132139 BZZ132139:CAE132139 CJV132139:CKA132139 CTR132139:CTW132139 DDN132139:DDS132139 DNJ132139:DNO132139 DXF132139:DXK132139 EHB132139:EHG132139 EQX132139:ERC132139 FAT132139:FAY132139 FKP132139:FKU132139 FUL132139:FUQ132139 GEH132139:GEM132139 GOD132139:GOI132139 GXZ132139:GYE132139 HHV132139:HIA132139 HRR132139:HRW132139 IBN132139:IBS132139 ILJ132139:ILO132139 IVF132139:IVK132139 JFB132139:JFG132139 JOX132139:JPC132139 JYT132139:JYY132139 KIP132139:KIU132139 KSL132139:KSQ132139 LCH132139:LCM132139 LMD132139:LMI132139 LVZ132139:LWE132139 MFV132139:MGA132139 MPR132139:MPW132139 MZN132139:MZS132139 NJJ132139:NJO132139 NTF132139:NTK132139 ODB132139:ODG132139 OMX132139:ONC132139 OWT132139:OWY132139 PGP132139:PGU132139 PQL132139:PQQ132139 QAH132139:QAM132139 QKD132139:QKI132139 QTZ132139:QUE132139 RDV132139:REA132139 RNR132139:RNW132139 RXN132139:RXS132139 SHJ132139:SHO132139 SRF132139:SRK132139 TBB132139:TBG132139 TKX132139:TLC132139 TUT132139:TUY132139 UEP132139:UEU132139 UOL132139:UOQ132139 UYH132139:UYM132139 VID132139:VII132139 VRZ132139:VSE132139 WBV132139:WCA132139 WLR132139:WLW132139 WVN132139:WVS132139 F197675:K197675 JB197675:JG197675 SX197675:TC197675 ACT197675:ACY197675 AMP197675:AMU197675 AWL197675:AWQ197675 BGH197675:BGM197675 BQD197675:BQI197675 BZZ197675:CAE197675 CJV197675:CKA197675 CTR197675:CTW197675 DDN197675:DDS197675 DNJ197675:DNO197675 DXF197675:DXK197675 EHB197675:EHG197675 EQX197675:ERC197675 FAT197675:FAY197675 FKP197675:FKU197675 FUL197675:FUQ197675 GEH197675:GEM197675 GOD197675:GOI197675 GXZ197675:GYE197675 HHV197675:HIA197675 HRR197675:HRW197675 IBN197675:IBS197675 ILJ197675:ILO197675 IVF197675:IVK197675 JFB197675:JFG197675 JOX197675:JPC197675 JYT197675:JYY197675 KIP197675:KIU197675 KSL197675:KSQ197675 LCH197675:LCM197675 LMD197675:LMI197675 LVZ197675:LWE197675 MFV197675:MGA197675 MPR197675:MPW197675 MZN197675:MZS197675 NJJ197675:NJO197675 NTF197675:NTK197675 ODB197675:ODG197675 OMX197675:ONC197675 OWT197675:OWY197675 PGP197675:PGU197675 PQL197675:PQQ197675 QAH197675:QAM197675 QKD197675:QKI197675 QTZ197675:QUE197675 RDV197675:REA197675 RNR197675:RNW197675 RXN197675:RXS197675 SHJ197675:SHO197675 SRF197675:SRK197675 TBB197675:TBG197675 TKX197675:TLC197675 TUT197675:TUY197675 UEP197675:UEU197675 UOL197675:UOQ197675 UYH197675:UYM197675 VID197675:VII197675 VRZ197675:VSE197675 WBV197675:WCA197675 WLR197675:WLW197675 WVN197675:WVS197675 F263211:K263211 JB263211:JG263211 SX263211:TC263211 ACT263211:ACY263211 AMP263211:AMU263211 AWL263211:AWQ263211 BGH263211:BGM263211 BQD263211:BQI263211 BZZ263211:CAE263211 CJV263211:CKA263211 CTR263211:CTW263211 DDN263211:DDS263211 DNJ263211:DNO263211 DXF263211:DXK263211 EHB263211:EHG263211 EQX263211:ERC263211 FAT263211:FAY263211 FKP263211:FKU263211 FUL263211:FUQ263211 GEH263211:GEM263211 GOD263211:GOI263211 GXZ263211:GYE263211 HHV263211:HIA263211 HRR263211:HRW263211 IBN263211:IBS263211 ILJ263211:ILO263211 IVF263211:IVK263211 JFB263211:JFG263211 JOX263211:JPC263211 JYT263211:JYY263211 KIP263211:KIU263211 KSL263211:KSQ263211 LCH263211:LCM263211 LMD263211:LMI263211 LVZ263211:LWE263211 MFV263211:MGA263211 MPR263211:MPW263211 MZN263211:MZS263211 NJJ263211:NJO263211 NTF263211:NTK263211 ODB263211:ODG263211 OMX263211:ONC263211 OWT263211:OWY263211 PGP263211:PGU263211 PQL263211:PQQ263211 QAH263211:QAM263211 QKD263211:QKI263211 QTZ263211:QUE263211 RDV263211:REA263211 RNR263211:RNW263211 RXN263211:RXS263211 SHJ263211:SHO263211 SRF263211:SRK263211 TBB263211:TBG263211 TKX263211:TLC263211 TUT263211:TUY263211 UEP263211:UEU263211 UOL263211:UOQ263211 UYH263211:UYM263211 VID263211:VII263211 VRZ263211:VSE263211 WBV263211:WCA263211 WLR263211:WLW263211 WVN263211:WVS263211 F328747:K328747 JB328747:JG328747 SX328747:TC328747 ACT328747:ACY328747 AMP328747:AMU328747 AWL328747:AWQ328747 BGH328747:BGM328747 BQD328747:BQI328747 BZZ328747:CAE328747 CJV328747:CKA328747 CTR328747:CTW328747 DDN328747:DDS328747 DNJ328747:DNO328747 DXF328747:DXK328747 EHB328747:EHG328747 EQX328747:ERC328747 FAT328747:FAY328747 FKP328747:FKU328747 FUL328747:FUQ328747 GEH328747:GEM328747 GOD328747:GOI328747 GXZ328747:GYE328747 HHV328747:HIA328747 HRR328747:HRW328747 IBN328747:IBS328747 ILJ328747:ILO328747 IVF328747:IVK328747 JFB328747:JFG328747 JOX328747:JPC328747 JYT328747:JYY328747 KIP328747:KIU328747 KSL328747:KSQ328747 LCH328747:LCM328747 LMD328747:LMI328747 LVZ328747:LWE328747 MFV328747:MGA328747 MPR328747:MPW328747 MZN328747:MZS328747 NJJ328747:NJO328747 NTF328747:NTK328747 ODB328747:ODG328747 OMX328747:ONC328747 OWT328747:OWY328747 PGP328747:PGU328747 PQL328747:PQQ328747 QAH328747:QAM328747 QKD328747:QKI328747 QTZ328747:QUE328747 RDV328747:REA328747 RNR328747:RNW328747 RXN328747:RXS328747 SHJ328747:SHO328747 SRF328747:SRK328747 TBB328747:TBG328747 TKX328747:TLC328747 TUT328747:TUY328747 UEP328747:UEU328747 UOL328747:UOQ328747 UYH328747:UYM328747 VID328747:VII328747 VRZ328747:VSE328747 WBV328747:WCA328747 WLR328747:WLW328747 WVN328747:WVS328747 F394283:K394283 JB394283:JG394283 SX394283:TC394283 ACT394283:ACY394283 AMP394283:AMU394283 AWL394283:AWQ394283 BGH394283:BGM394283 BQD394283:BQI394283 BZZ394283:CAE394283 CJV394283:CKA394283 CTR394283:CTW394283 DDN394283:DDS394283 DNJ394283:DNO394283 DXF394283:DXK394283 EHB394283:EHG394283 EQX394283:ERC394283 FAT394283:FAY394283 FKP394283:FKU394283 FUL394283:FUQ394283 GEH394283:GEM394283 GOD394283:GOI394283 GXZ394283:GYE394283 HHV394283:HIA394283 HRR394283:HRW394283 IBN394283:IBS394283 ILJ394283:ILO394283 IVF394283:IVK394283 JFB394283:JFG394283 JOX394283:JPC394283 JYT394283:JYY394283 KIP394283:KIU394283 KSL394283:KSQ394283 LCH394283:LCM394283 LMD394283:LMI394283 LVZ394283:LWE394283 MFV394283:MGA394283 MPR394283:MPW394283 MZN394283:MZS394283 NJJ394283:NJO394283 NTF394283:NTK394283 ODB394283:ODG394283 OMX394283:ONC394283 OWT394283:OWY394283 PGP394283:PGU394283 PQL394283:PQQ394283 QAH394283:QAM394283 QKD394283:QKI394283 QTZ394283:QUE394283 RDV394283:REA394283 RNR394283:RNW394283 RXN394283:RXS394283 SHJ394283:SHO394283 SRF394283:SRK394283 TBB394283:TBG394283 TKX394283:TLC394283 TUT394283:TUY394283 UEP394283:UEU394283 UOL394283:UOQ394283 UYH394283:UYM394283 VID394283:VII394283 VRZ394283:VSE394283 WBV394283:WCA394283 WLR394283:WLW394283 WVN394283:WVS394283 F459819:K459819 JB459819:JG459819 SX459819:TC459819 ACT459819:ACY459819 AMP459819:AMU459819 AWL459819:AWQ459819 BGH459819:BGM459819 BQD459819:BQI459819 BZZ459819:CAE459819 CJV459819:CKA459819 CTR459819:CTW459819 DDN459819:DDS459819 DNJ459819:DNO459819 DXF459819:DXK459819 EHB459819:EHG459819 EQX459819:ERC459819 FAT459819:FAY459819 FKP459819:FKU459819 FUL459819:FUQ459819 GEH459819:GEM459819 GOD459819:GOI459819 GXZ459819:GYE459819 HHV459819:HIA459819 HRR459819:HRW459819 IBN459819:IBS459819 ILJ459819:ILO459819 IVF459819:IVK459819 JFB459819:JFG459819 JOX459819:JPC459819 JYT459819:JYY459819 KIP459819:KIU459819 KSL459819:KSQ459819 LCH459819:LCM459819 LMD459819:LMI459819 LVZ459819:LWE459819 MFV459819:MGA459819 MPR459819:MPW459819 MZN459819:MZS459819 NJJ459819:NJO459819 NTF459819:NTK459819 ODB459819:ODG459819 OMX459819:ONC459819 OWT459819:OWY459819 PGP459819:PGU459819 PQL459819:PQQ459819 QAH459819:QAM459819 QKD459819:QKI459819 QTZ459819:QUE459819 RDV459819:REA459819 RNR459819:RNW459819 RXN459819:RXS459819 SHJ459819:SHO459819 SRF459819:SRK459819 TBB459819:TBG459819 TKX459819:TLC459819 TUT459819:TUY459819 UEP459819:UEU459819 UOL459819:UOQ459819 UYH459819:UYM459819 VID459819:VII459819 VRZ459819:VSE459819 WBV459819:WCA459819 WLR459819:WLW459819 WVN459819:WVS459819 F525355:K525355 JB525355:JG525355 SX525355:TC525355 ACT525355:ACY525355 AMP525355:AMU525355 AWL525355:AWQ525355 BGH525355:BGM525355 BQD525355:BQI525355 BZZ525355:CAE525355 CJV525355:CKA525355 CTR525355:CTW525355 DDN525355:DDS525355 DNJ525355:DNO525355 DXF525355:DXK525355 EHB525355:EHG525355 EQX525355:ERC525355 FAT525355:FAY525355 FKP525355:FKU525355 FUL525355:FUQ525355 GEH525355:GEM525355 GOD525355:GOI525355 GXZ525355:GYE525355 HHV525355:HIA525355 HRR525355:HRW525355 IBN525355:IBS525355 ILJ525355:ILO525355 IVF525355:IVK525355 JFB525355:JFG525355 JOX525355:JPC525355 JYT525355:JYY525355 KIP525355:KIU525355 KSL525355:KSQ525355 LCH525355:LCM525355 LMD525355:LMI525355 LVZ525355:LWE525355 MFV525355:MGA525355 MPR525355:MPW525355 MZN525355:MZS525355 NJJ525355:NJO525355 NTF525355:NTK525355 ODB525355:ODG525355 OMX525355:ONC525355 OWT525355:OWY525355 PGP525355:PGU525355 PQL525355:PQQ525355 QAH525355:QAM525355 QKD525355:QKI525355 QTZ525355:QUE525355 RDV525355:REA525355 RNR525355:RNW525355 RXN525355:RXS525355 SHJ525355:SHO525355 SRF525355:SRK525355 TBB525355:TBG525355 TKX525355:TLC525355 TUT525355:TUY525355 UEP525355:UEU525355 UOL525355:UOQ525355 UYH525355:UYM525355 VID525355:VII525355 VRZ525355:VSE525355 WBV525355:WCA525355 WLR525355:WLW525355 WVN525355:WVS525355 F590891:K590891 JB590891:JG590891 SX590891:TC590891 ACT590891:ACY590891 AMP590891:AMU590891 AWL590891:AWQ590891 BGH590891:BGM590891 BQD590891:BQI590891 BZZ590891:CAE590891 CJV590891:CKA590891 CTR590891:CTW590891 DDN590891:DDS590891 DNJ590891:DNO590891 DXF590891:DXK590891 EHB590891:EHG590891 EQX590891:ERC590891 FAT590891:FAY590891 FKP590891:FKU590891 FUL590891:FUQ590891 GEH590891:GEM590891 GOD590891:GOI590891 GXZ590891:GYE590891 HHV590891:HIA590891 HRR590891:HRW590891 IBN590891:IBS590891 ILJ590891:ILO590891 IVF590891:IVK590891 JFB590891:JFG590891 JOX590891:JPC590891 JYT590891:JYY590891 KIP590891:KIU590891 KSL590891:KSQ590891 LCH590891:LCM590891 LMD590891:LMI590891 LVZ590891:LWE590891 MFV590891:MGA590891 MPR590891:MPW590891 MZN590891:MZS590891 NJJ590891:NJO590891 NTF590891:NTK590891 ODB590891:ODG590891 OMX590891:ONC590891 OWT590891:OWY590891 PGP590891:PGU590891 PQL590891:PQQ590891 QAH590891:QAM590891 QKD590891:QKI590891 QTZ590891:QUE590891 RDV590891:REA590891 RNR590891:RNW590891 RXN590891:RXS590891 SHJ590891:SHO590891 SRF590891:SRK590891 TBB590891:TBG590891 TKX590891:TLC590891 TUT590891:TUY590891 UEP590891:UEU590891 UOL590891:UOQ590891 UYH590891:UYM590891 VID590891:VII590891 VRZ590891:VSE590891 WBV590891:WCA590891 WLR590891:WLW590891 WVN590891:WVS590891 F656427:K656427 JB656427:JG656427 SX656427:TC656427 ACT656427:ACY656427 AMP656427:AMU656427 AWL656427:AWQ656427 BGH656427:BGM656427 BQD656427:BQI656427 BZZ656427:CAE656427 CJV656427:CKA656427 CTR656427:CTW656427 DDN656427:DDS656427 DNJ656427:DNO656427 DXF656427:DXK656427 EHB656427:EHG656427 EQX656427:ERC656427 FAT656427:FAY656427 FKP656427:FKU656427 FUL656427:FUQ656427 GEH656427:GEM656427 GOD656427:GOI656427 GXZ656427:GYE656427 HHV656427:HIA656427 HRR656427:HRW656427 IBN656427:IBS656427 ILJ656427:ILO656427 IVF656427:IVK656427 JFB656427:JFG656427 JOX656427:JPC656427 JYT656427:JYY656427 KIP656427:KIU656427 KSL656427:KSQ656427 LCH656427:LCM656427 LMD656427:LMI656427 LVZ656427:LWE656427 MFV656427:MGA656427 MPR656427:MPW656427 MZN656427:MZS656427 NJJ656427:NJO656427 NTF656427:NTK656427 ODB656427:ODG656427 OMX656427:ONC656427 OWT656427:OWY656427 PGP656427:PGU656427 PQL656427:PQQ656427 QAH656427:QAM656427 QKD656427:QKI656427 QTZ656427:QUE656427 RDV656427:REA656427 RNR656427:RNW656427 RXN656427:RXS656427 SHJ656427:SHO656427 SRF656427:SRK656427 TBB656427:TBG656427 TKX656427:TLC656427 TUT656427:TUY656427 UEP656427:UEU656427 UOL656427:UOQ656427 UYH656427:UYM656427 VID656427:VII656427 VRZ656427:VSE656427 WBV656427:WCA656427 WLR656427:WLW656427 WVN656427:WVS656427 F721963:K721963 JB721963:JG721963 SX721963:TC721963 ACT721963:ACY721963 AMP721963:AMU721963 AWL721963:AWQ721963 BGH721963:BGM721963 BQD721963:BQI721963 BZZ721963:CAE721963 CJV721963:CKA721963 CTR721963:CTW721963 DDN721963:DDS721963 DNJ721963:DNO721963 DXF721963:DXK721963 EHB721963:EHG721963 EQX721963:ERC721963 FAT721963:FAY721963 FKP721963:FKU721963 FUL721963:FUQ721963 GEH721963:GEM721963 GOD721963:GOI721963 GXZ721963:GYE721963 HHV721963:HIA721963 HRR721963:HRW721963 IBN721963:IBS721963 ILJ721963:ILO721963 IVF721963:IVK721963 JFB721963:JFG721963 JOX721963:JPC721963 JYT721963:JYY721963 KIP721963:KIU721963 KSL721963:KSQ721963 LCH721963:LCM721963 LMD721963:LMI721963 LVZ721963:LWE721963 MFV721963:MGA721963 MPR721963:MPW721963 MZN721963:MZS721963 NJJ721963:NJO721963 NTF721963:NTK721963 ODB721963:ODG721963 OMX721963:ONC721963 OWT721963:OWY721963 PGP721963:PGU721963 PQL721963:PQQ721963 QAH721963:QAM721963 QKD721963:QKI721963 QTZ721963:QUE721963 RDV721963:REA721963 RNR721963:RNW721963 RXN721963:RXS721963 SHJ721963:SHO721963 SRF721963:SRK721963 TBB721963:TBG721963 TKX721963:TLC721963 TUT721963:TUY721963 UEP721963:UEU721963 UOL721963:UOQ721963 UYH721963:UYM721963 VID721963:VII721963 VRZ721963:VSE721963 WBV721963:WCA721963 WLR721963:WLW721963 WVN721963:WVS721963 F787499:K787499 JB787499:JG787499 SX787499:TC787499 ACT787499:ACY787499 AMP787499:AMU787499 AWL787499:AWQ787499 BGH787499:BGM787499 BQD787499:BQI787499 BZZ787499:CAE787499 CJV787499:CKA787499 CTR787499:CTW787499 DDN787499:DDS787499 DNJ787499:DNO787499 DXF787499:DXK787499 EHB787499:EHG787499 EQX787499:ERC787499 FAT787499:FAY787499 FKP787499:FKU787499 FUL787499:FUQ787499 GEH787499:GEM787499 GOD787499:GOI787499 GXZ787499:GYE787499 HHV787499:HIA787499 HRR787499:HRW787499 IBN787499:IBS787499 ILJ787499:ILO787499 IVF787499:IVK787499 JFB787499:JFG787499 JOX787499:JPC787499 JYT787499:JYY787499 KIP787499:KIU787499 KSL787499:KSQ787499 LCH787499:LCM787499 LMD787499:LMI787499 LVZ787499:LWE787499 MFV787499:MGA787499 MPR787499:MPW787499 MZN787499:MZS787499 NJJ787499:NJO787499 NTF787499:NTK787499 ODB787499:ODG787499 OMX787499:ONC787499 OWT787499:OWY787499 PGP787499:PGU787499 PQL787499:PQQ787499 QAH787499:QAM787499 QKD787499:QKI787499 QTZ787499:QUE787499 RDV787499:REA787499 RNR787499:RNW787499 RXN787499:RXS787499 SHJ787499:SHO787499 SRF787499:SRK787499 TBB787499:TBG787499 TKX787499:TLC787499 TUT787499:TUY787499 UEP787499:UEU787499 UOL787499:UOQ787499 UYH787499:UYM787499 VID787499:VII787499 VRZ787499:VSE787499 WBV787499:WCA787499 WLR787499:WLW787499 WVN787499:WVS787499 F853035:K853035 JB853035:JG853035 SX853035:TC853035 ACT853035:ACY853035 AMP853035:AMU853035 AWL853035:AWQ853035 BGH853035:BGM853035 BQD853035:BQI853035 BZZ853035:CAE853035 CJV853035:CKA853035 CTR853035:CTW853035 DDN853035:DDS853035 DNJ853035:DNO853035 DXF853035:DXK853035 EHB853035:EHG853035 EQX853035:ERC853035 FAT853035:FAY853035 FKP853035:FKU853035 FUL853035:FUQ853035 GEH853035:GEM853035 GOD853035:GOI853035 GXZ853035:GYE853035 HHV853035:HIA853035 HRR853035:HRW853035 IBN853035:IBS853035 ILJ853035:ILO853035 IVF853035:IVK853035 JFB853035:JFG853035 JOX853035:JPC853035 JYT853035:JYY853035 KIP853035:KIU853035 KSL853035:KSQ853035 LCH853035:LCM853035 LMD853035:LMI853035 LVZ853035:LWE853035 MFV853035:MGA853035 MPR853035:MPW853035 MZN853035:MZS853035 NJJ853035:NJO853035 NTF853035:NTK853035 ODB853035:ODG853035 OMX853035:ONC853035 OWT853035:OWY853035 PGP853035:PGU853035 PQL853035:PQQ853035 QAH853035:QAM853035 QKD853035:QKI853035 QTZ853035:QUE853035 RDV853035:REA853035 RNR853035:RNW853035 RXN853035:RXS853035 SHJ853035:SHO853035 SRF853035:SRK853035 TBB853035:TBG853035 TKX853035:TLC853035 TUT853035:TUY853035 UEP853035:UEU853035 UOL853035:UOQ853035 UYH853035:UYM853035 VID853035:VII853035 VRZ853035:VSE853035 WBV853035:WCA853035 WLR853035:WLW853035 WVN853035:WVS853035 F918571:K918571 JB918571:JG918571 SX918571:TC918571 ACT918571:ACY918571 AMP918571:AMU918571 AWL918571:AWQ918571 BGH918571:BGM918571 BQD918571:BQI918571 BZZ918571:CAE918571 CJV918571:CKA918571 CTR918571:CTW918571 DDN918571:DDS918571 DNJ918571:DNO918571 DXF918571:DXK918571 EHB918571:EHG918571 EQX918571:ERC918571 FAT918571:FAY918571 FKP918571:FKU918571 FUL918571:FUQ918571 GEH918571:GEM918571 GOD918571:GOI918571 GXZ918571:GYE918571 HHV918571:HIA918571 HRR918571:HRW918571 IBN918571:IBS918571 ILJ918571:ILO918571 IVF918571:IVK918571 JFB918571:JFG918571 JOX918571:JPC918571 JYT918571:JYY918571 KIP918571:KIU918571 KSL918571:KSQ918571 LCH918571:LCM918571 LMD918571:LMI918571 LVZ918571:LWE918571 MFV918571:MGA918571 MPR918571:MPW918571 MZN918571:MZS918571 NJJ918571:NJO918571 NTF918571:NTK918571 ODB918571:ODG918571 OMX918571:ONC918571 OWT918571:OWY918571 PGP918571:PGU918571 PQL918571:PQQ918571 QAH918571:QAM918571 QKD918571:QKI918571 QTZ918571:QUE918571 RDV918571:REA918571 RNR918571:RNW918571 RXN918571:RXS918571 SHJ918571:SHO918571 SRF918571:SRK918571 TBB918571:TBG918571 TKX918571:TLC918571 TUT918571:TUY918571 UEP918571:UEU918571 UOL918571:UOQ918571 UYH918571:UYM918571 VID918571:VII918571 VRZ918571:VSE918571 WBV918571:WCA918571 WLR918571:WLW918571 WVN918571:WVS918571 F984107:K984107 JB984107:JG984107 SX984107:TC984107 ACT984107:ACY984107 AMP984107:AMU984107 AWL984107:AWQ984107 BGH984107:BGM984107 BQD984107:BQI984107 BZZ984107:CAE984107 CJV984107:CKA984107 CTR984107:CTW984107 DDN984107:DDS984107 DNJ984107:DNO984107 DXF984107:DXK984107 EHB984107:EHG984107 EQX984107:ERC984107 FAT984107:FAY984107 FKP984107:FKU984107 FUL984107:FUQ984107 GEH984107:GEM984107 GOD984107:GOI984107 GXZ984107:GYE984107 HHV984107:HIA984107 HRR984107:HRW984107 IBN984107:IBS984107 ILJ984107:ILO984107 IVF984107:IVK984107 JFB984107:JFG984107 JOX984107:JPC984107 JYT984107:JYY984107 KIP984107:KIU984107 KSL984107:KSQ984107 LCH984107:LCM984107 LMD984107:LMI984107 LVZ984107:LWE984107 MFV984107:MGA984107 MPR984107:MPW984107 MZN984107:MZS984107 NJJ984107:NJO984107 NTF984107:NTK984107 ODB984107:ODG984107 OMX984107:ONC984107 OWT984107:OWY984107 PGP984107:PGU984107 PQL984107:PQQ984107 QAH984107:QAM984107 QKD984107:QKI984107 QTZ984107:QUE984107 RDV984107:REA984107 RNR984107:RNW984107 RXN984107:RXS984107 SHJ984107:SHO984107 SRF984107:SRK984107 TBB984107:TBG984107 TKX984107:TLC984107 TUT984107:TUY984107 UEP984107:UEU984107 UOL984107:UOQ984107 UYH984107:UYM984107 VID984107:VII984107 VRZ984107:VSE984107 WBV984107:WCA984107 WLR984107:WLW984107 WVN984107:WVS984107 F1112:K1112 JB1112:JG1112 SX1112:TC1112 ACT1112:ACY1112 AMP1112:AMU1112 AWL1112:AWQ1112 BGH1112:BGM1112 BQD1112:BQI1112 BZZ1112:CAE1112 CJV1112:CKA1112 CTR1112:CTW1112 DDN1112:DDS1112 DNJ1112:DNO1112 DXF1112:DXK1112 EHB1112:EHG1112 EQX1112:ERC1112 FAT1112:FAY1112 FKP1112:FKU1112 FUL1112:FUQ1112 GEH1112:GEM1112 GOD1112:GOI1112 GXZ1112:GYE1112 HHV1112:HIA1112 HRR1112:HRW1112 IBN1112:IBS1112 ILJ1112:ILO1112 IVF1112:IVK1112 JFB1112:JFG1112 JOX1112:JPC1112 JYT1112:JYY1112 KIP1112:KIU1112 KSL1112:KSQ1112 LCH1112:LCM1112 LMD1112:LMI1112 LVZ1112:LWE1112 MFV1112:MGA1112 MPR1112:MPW1112 MZN1112:MZS1112 NJJ1112:NJO1112 NTF1112:NTK1112 ODB1112:ODG1112 OMX1112:ONC1112 OWT1112:OWY1112 PGP1112:PGU1112 PQL1112:PQQ1112 QAH1112:QAM1112 QKD1112:QKI1112 QTZ1112:QUE1112 RDV1112:REA1112 RNR1112:RNW1112 RXN1112:RXS1112 SHJ1112:SHO1112 SRF1112:SRK1112 TBB1112:TBG1112 TKX1112:TLC1112 TUT1112:TUY1112 UEP1112:UEU1112 UOL1112:UOQ1112 UYH1112:UYM1112 VID1112:VII1112 VRZ1112:VSE1112 WBV1112:WCA1112 WLR1112:WLW1112 WVN1112:WVS1112 F66648:K66648 JB66648:JG66648 SX66648:TC66648 ACT66648:ACY66648 AMP66648:AMU66648 AWL66648:AWQ66648 BGH66648:BGM66648 BQD66648:BQI66648 BZZ66648:CAE66648 CJV66648:CKA66648 CTR66648:CTW66648 DDN66648:DDS66648 DNJ66648:DNO66648 DXF66648:DXK66648 EHB66648:EHG66648 EQX66648:ERC66648 FAT66648:FAY66648 FKP66648:FKU66648 FUL66648:FUQ66648 GEH66648:GEM66648 GOD66648:GOI66648 GXZ66648:GYE66648 HHV66648:HIA66648 HRR66648:HRW66648 IBN66648:IBS66648 ILJ66648:ILO66648 IVF66648:IVK66648 JFB66648:JFG66648 JOX66648:JPC66648 JYT66648:JYY66648 KIP66648:KIU66648 KSL66648:KSQ66648 LCH66648:LCM66648 LMD66648:LMI66648 LVZ66648:LWE66648 MFV66648:MGA66648 MPR66648:MPW66648 MZN66648:MZS66648 NJJ66648:NJO66648 NTF66648:NTK66648 ODB66648:ODG66648 OMX66648:ONC66648 OWT66648:OWY66648 PGP66648:PGU66648 PQL66648:PQQ66648 QAH66648:QAM66648 QKD66648:QKI66648 QTZ66648:QUE66648 RDV66648:REA66648 RNR66648:RNW66648 RXN66648:RXS66648 SHJ66648:SHO66648 SRF66648:SRK66648 TBB66648:TBG66648 TKX66648:TLC66648 TUT66648:TUY66648 UEP66648:UEU66648 UOL66648:UOQ66648 UYH66648:UYM66648 VID66648:VII66648 VRZ66648:VSE66648 WBV66648:WCA66648 WLR66648:WLW66648 WVN66648:WVS66648 F132184:K132184 JB132184:JG132184 SX132184:TC132184 ACT132184:ACY132184 AMP132184:AMU132184 AWL132184:AWQ132184 BGH132184:BGM132184 BQD132184:BQI132184 BZZ132184:CAE132184 CJV132184:CKA132184 CTR132184:CTW132184 DDN132184:DDS132184 DNJ132184:DNO132184 DXF132184:DXK132184 EHB132184:EHG132184 EQX132184:ERC132184 FAT132184:FAY132184 FKP132184:FKU132184 FUL132184:FUQ132184 GEH132184:GEM132184 GOD132184:GOI132184 GXZ132184:GYE132184 HHV132184:HIA132184 HRR132184:HRW132184 IBN132184:IBS132184 ILJ132184:ILO132184 IVF132184:IVK132184 JFB132184:JFG132184 JOX132184:JPC132184 JYT132184:JYY132184 KIP132184:KIU132184 KSL132184:KSQ132184 LCH132184:LCM132184 LMD132184:LMI132184 LVZ132184:LWE132184 MFV132184:MGA132184 MPR132184:MPW132184 MZN132184:MZS132184 NJJ132184:NJO132184 NTF132184:NTK132184 ODB132184:ODG132184 OMX132184:ONC132184 OWT132184:OWY132184 PGP132184:PGU132184 PQL132184:PQQ132184 QAH132184:QAM132184 QKD132184:QKI132184 QTZ132184:QUE132184 RDV132184:REA132184 RNR132184:RNW132184 RXN132184:RXS132184 SHJ132184:SHO132184 SRF132184:SRK132184 TBB132184:TBG132184 TKX132184:TLC132184 TUT132184:TUY132184 UEP132184:UEU132184 UOL132184:UOQ132184 UYH132184:UYM132184 VID132184:VII132184 VRZ132184:VSE132184 WBV132184:WCA132184 WLR132184:WLW132184 WVN132184:WVS132184 F197720:K197720 JB197720:JG197720 SX197720:TC197720 ACT197720:ACY197720 AMP197720:AMU197720 AWL197720:AWQ197720 BGH197720:BGM197720 BQD197720:BQI197720 BZZ197720:CAE197720 CJV197720:CKA197720 CTR197720:CTW197720 DDN197720:DDS197720 DNJ197720:DNO197720 DXF197720:DXK197720 EHB197720:EHG197720 EQX197720:ERC197720 FAT197720:FAY197720 FKP197720:FKU197720 FUL197720:FUQ197720 GEH197720:GEM197720 GOD197720:GOI197720 GXZ197720:GYE197720 HHV197720:HIA197720 HRR197720:HRW197720 IBN197720:IBS197720 ILJ197720:ILO197720 IVF197720:IVK197720 JFB197720:JFG197720 JOX197720:JPC197720 JYT197720:JYY197720 KIP197720:KIU197720 KSL197720:KSQ197720 LCH197720:LCM197720 LMD197720:LMI197720 LVZ197720:LWE197720 MFV197720:MGA197720 MPR197720:MPW197720 MZN197720:MZS197720 NJJ197720:NJO197720 NTF197720:NTK197720 ODB197720:ODG197720 OMX197720:ONC197720 OWT197720:OWY197720 PGP197720:PGU197720 PQL197720:PQQ197720 QAH197720:QAM197720 QKD197720:QKI197720 QTZ197720:QUE197720 RDV197720:REA197720 RNR197720:RNW197720 RXN197720:RXS197720 SHJ197720:SHO197720 SRF197720:SRK197720 TBB197720:TBG197720 TKX197720:TLC197720 TUT197720:TUY197720 UEP197720:UEU197720 UOL197720:UOQ197720 UYH197720:UYM197720 VID197720:VII197720 VRZ197720:VSE197720 WBV197720:WCA197720 WLR197720:WLW197720 WVN197720:WVS197720 F263256:K263256 JB263256:JG263256 SX263256:TC263256 ACT263256:ACY263256 AMP263256:AMU263256 AWL263256:AWQ263256 BGH263256:BGM263256 BQD263256:BQI263256 BZZ263256:CAE263256 CJV263256:CKA263256 CTR263256:CTW263256 DDN263256:DDS263256 DNJ263256:DNO263256 DXF263256:DXK263256 EHB263256:EHG263256 EQX263256:ERC263256 FAT263256:FAY263256 FKP263256:FKU263256 FUL263256:FUQ263256 GEH263256:GEM263256 GOD263256:GOI263256 GXZ263256:GYE263256 HHV263256:HIA263256 HRR263256:HRW263256 IBN263256:IBS263256 ILJ263256:ILO263256 IVF263256:IVK263256 JFB263256:JFG263256 JOX263256:JPC263256 JYT263256:JYY263256 KIP263256:KIU263256 KSL263256:KSQ263256 LCH263256:LCM263256 LMD263256:LMI263256 LVZ263256:LWE263256 MFV263256:MGA263256 MPR263256:MPW263256 MZN263256:MZS263256 NJJ263256:NJO263256 NTF263256:NTK263256 ODB263256:ODG263256 OMX263256:ONC263256 OWT263256:OWY263256 PGP263256:PGU263256 PQL263256:PQQ263256 QAH263256:QAM263256 QKD263256:QKI263256 QTZ263256:QUE263256 RDV263256:REA263256 RNR263256:RNW263256 RXN263256:RXS263256 SHJ263256:SHO263256 SRF263256:SRK263256 TBB263256:TBG263256 TKX263256:TLC263256 TUT263256:TUY263256 UEP263256:UEU263256 UOL263256:UOQ263256 UYH263256:UYM263256 VID263256:VII263256 VRZ263256:VSE263256 WBV263256:WCA263256 WLR263256:WLW263256 WVN263256:WVS263256 F328792:K328792 JB328792:JG328792 SX328792:TC328792 ACT328792:ACY328792 AMP328792:AMU328792 AWL328792:AWQ328792 BGH328792:BGM328792 BQD328792:BQI328792 BZZ328792:CAE328792 CJV328792:CKA328792 CTR328792:CTW328792 DDN328792:DDS328792 DNJ328792:DNO328792 DXF328792:DXK328792 EHB328792:EHG328792 EQX328792:ERC328792 FAT328792:FAY328792 FKP328792:FKU328792 FUL328792:FUQ328792 GEH328792:GEM328792 GOD328792:GOI328792 GXZ328792:GYE328792 HHV328792:HIA328792 HRR328792:HRW328792 IBN328792:IBS328792 ILJ328792:ILO328792 IVF328792:IVK328792 JFB328792:JFG328792 JOX328792:JPC328792 JYT328792:JYY328792 KIP328792:KIU328792 KSL328792:KSQ328792 LCH328792:LCM328792 LMD328792:LMI328792 LVZ328792:LWE328792 MFV328792:MGA328792 MPR328792:MPW328792 MZN328792:MZS328792 NJJ328792:NJO328792 NTF328792:NTK328792 ODB328792:ODG328792 OMX328792:ONC328792 OWT328792:OWY328792 PGP328792:PGU328792 PQL328792:PQQ328792 QAH328792:QAM328792 QKD328792:QKI328792 QTZ328792:QUE328792 RDV328792:REA328792 RNR328792:RNW328792 RXN328792:RXS328792 SHJ328792:SHO328792 SRF328792:SRK328792 TBB328792:TBG328792 TKX328792:TLC328792 TUT328792:TUY328792 UEP328792:UEU328792 UOL328792:UOQ328792 UYH328792:UYM328792 VID328792:VII328792 VRZ328792:VSE328792 WBV328792:WCA328792 WLR328792:WLW328792 WVN328792:WVS328792 F394328:K394328 JB394328:JG394328 SX394328:TC394328 ACT394328:ACY394328 AMP394328:AMU394328 AWL394328:AWQ394328 BGH394328:BGM394328 BQD394328:BQI394328 BZZ394328:CAE394328 CJV394328:CKA394328 CTR394328:CTW394328 DDN394328:DDS394328 DNJ394328:DNO394328 DXF394328:DXK394328 EHB394328:EHG394328 EQX394328:ERC394328 FAT394328:FAY394328 FKP394328:FKU394328 FUL394328:FUQ394328 GEH394328:GEM394328 GOD394328:GOI394328 GXZ394328:GYE394328 HHV394328:HIA394328 HRR394328:HRW394328 IBN394328:IBS394328 ILJ394328:ILO394328 IVF394328:IVK394328 JFB394328:JFG394328 JOX394328:JPC394328 JYT394328:JYY394328 KIP394328:KIU394328 KSL394328:KSQ394328 LCH394328:LCM394328 LMD394328:LMI394328 LVZ394328:LWE394328 MFV394328:MGA394328 MPR394328:MPW394328 MZN394328:MZS394328 NJJ394328:NJO394328 NTF394328:NTK394328 ODB394328:ODG394328 OMX394328:ONC394328 OWT394328:OWY394328 PGP394328:PGU394328 PQL394328:PQQ394328 QAH394328:QAM394328 QKD394328:QKI394328 QTZ394328:QUE394328 RDV394328:REA394328 RNR394328:RNW394328 RXN394328:RXS394328 SHJ394328:SHO394328 SRF394328:SRK394328 TBB394328:TBG394328 TKX394328:TLC394328 TUT394328:TUY394328 UEP394328:UEU394328 UOL394328:UOQ394328 UYH394328:UYM394328 VID394328:VII394328 VRZ394328:VSE394328 WBV394328:WCA394328 WLR394328:WLW394328 WVN394328:WVS394328 F459864:K459864 JB459864:JG459864 SX459864:TC459864 ACT459864:ACY459864 AMP459864:AMU459864 AWL459864:AWQ459864 BGH459864:BGM459864 BQD459864:BQI459864 BZZ459864:CAE459864 CJV459864:CKA459864 CTR459864:CTW459864 DDN459864:DDS459864 DNJ459864:DNO459864 DXF459864:DXK459864 EHB459864:EHG459864 EQX459864:ERC459864 FAT459864:FAY459864 FKP459864:FKU459864 FUL459864:FUQ459864 GEH459864:GEM459864 GOD459864:GOI459864 GXZ459864:GYE459864 HHV459864:HIA459864 HRR459864:HRW459864 IBN459864:IBS459864 ILJ459864:ILO459864 IVF459864:IVK459864 JFB459864:JFG459864 JOX459864:JPC459864 JYT459864:JYY459864 KIP459864:KIU459864 KSL459864:KSQ459864 LCH459864:LCM459864 LMD459864:LMI459864 LVZ459864:LWE459864 MFV459864:MGA459864 MPR459864:MPW459864 MZN459864:MZS459864 NJJ459864:NJO459864 NTF459864:NTK459864 ODB459864:ODG459864 OMX459864:ONC459864 OWT459864:OWY459864 PGP459864:PGU459864 PQL459864:PQQ459864 QAH459864:QAM459864 QKD459864:QKI459864 QTZ459864:QUE459864 RDV459864:REA459864 RNR459864:RNW459864 RXN459864:RXS459864 SHJ459864:SHO459864 SRF459864:SRK459864 TBB459864:TBG459864 TKX459864:TLC459864 TUT459864:TUY459864 UEP459864:UEU459864 UOL459864:UOQ459864 UYH459864:UYM459864 VID459864:VII459864 VRZ459864:VSE459864 WBV459864:WCA459864 WLR459864:WLW459864 WVN459864:WVS459864 F525400:K525400 JB525400:JG525400 SX525400:TC525400 ACT525400:ACY525400 AMP525400:AMU525400 AWL525400:AWQ525400 BGH525400:BGM525400 BQD525400:BQI525400 BZZ525400:CAE525400 CJV525400:CKA525400 CTR525400:CTW525400 DDN525400:DDS525400 DNJ525400:DNO525400 DXF525400:DXK525400 EHB525400:EHG525400 EQX525400:ERC525400 FAT525400:FAY525400 FKP525400:FKU525400 FUL525400:FUQ525400 GEH525400:GEM525400 GOD525400:GOI525400 GXZ525400:GYE525400 HHV525400:HIA525400 HRR525400:HRW525400 IBN525400:IBS525400 ILJ525400:ILO525400 IVF525400:IVK525400 JFB525400:JFG525400 JOX525400:JPC525400 JYT525400:JYY525400 KIP525400:KIU525400 KSL525400:KSQ525400 LCH525400:LCM525400 LMD525400:LMI525400 LVZ525400:LWE525400 MFV525400:MGA525400 MPR525400:MPW525400 MZN525400:MZS525400 NJJ525400:NJO525400 NTF525400:NTK525400 ODB525400:ODG525400 OMX525400:ONC525400 OWT525400:OWY525400 PGP525400:PGU525400 PQL525400:PQQ525400 QAH525400:QAM525400 QKD525400:QKI525400 QTZ525400:QUE525400 RDV525400:REA525400 RNR525400:RNW525400 RXN525400:RXS525400 SHJ525400:SHO525400 SRF525400:SRK525400 TBB525400:TBG525400 TKX525400:TLC525400 TUT525400:TUY525400 UEP525400:UEU525400 UOL525400:UOQ525400 UYH525400:UYM525400 VID525400:VII525400 VRZ525400:VSE525400 WBV525400:WCA525400 WLR525400:WLW525400 WVN525400:WVS525400 F590936:K590936 JB590936:JG590936 SX590936:TC590936 ACT590936:ACY590936 AMP590936:AMU590936 AWL590936:AWQ590936 BGH590936:BGM590936 BQD590936:BQI590936 BZZ590936:CAE590936 CJV590936:CKA590936 CTR590936:CTW590936 DDN590936:DDS590936 DNJ590936:DNO590936 DXF590936:DXK590936 EHB590936:EHG590936 EQX590936:ERC590936 FAT590936:FAY590936 FKP590936:FKU590936 FUL590936:FUQ590936 GEH590936:GEM590936 GOD590936:GOI590936 GXZ590936:GYE590936 HHV590936:HIA590936 HRR590936:HRW590936 IBN590936:IBS590936 ILJ590936:ILO590936 IVF590936:IVK590936 JFB590936:JFG590936 JOX590936:JPC590936 JYT590936:JYY590936 KIP590936:KIU590936 KSL590936:KSQ590936 LCH590936:LCM590936 LMD590936:LMI590936 LVZ590936:LWE590936 MFV590936:MGA590936 MPR590936:MPW590936 MZN590936:MZS590936 NJJ590936:NJO590936 NTF590936:NTK590936 ODB590936:ODG590936 OMX590936:ONC590936 OWT590936:OWY590936 PGP590936:PGU590936 PQL590936:PQQ590936 QAH590936:QAM590936 QKD590936:QKI590936 QTZ590936:QUE590936 RDV590936:REA590936 RNR590936:RNW590936 RXN590936:RXS590936 SHJ590936:SHO590936 SRF590936:SRK590936 TBB590936:TBG590936 TKX590936:TLC590936 TUT590936:TUY590936 UEP590936:UEU590936 UOL590936:UOQ590936 UYH590936:UYM590936 VID590936:VII590936 VRZ590936:VSE590936 WBV590936:WCA590936 WLR590936:WLW590936 WVN590936:WVS590936 F656472:K656472 JB656472:JG656472 SX656472:TC656472 ACT656472:ACY656472 AMP656472:AMU656472 AWL656472:AWQ656472 BGH656472:BGM656472 BQD656472:BQI656472 BZZ656472:CAE656472 CJV656472:CKA656472 CTR656472:CTW656472 DDN656472:DDS656472 DNJ656472:DNO656472 DXF656472:DXK656472 EHB656472:EHG656472 EQX656472:ERC656472 FAT656472:FAY656472 FKP656472:FKU656472 FUL656472:FUQ656472 GEH656472:GEM656472 GOD656472:GOI656472 GXZ656472:GYE656472 HHV656472:HIA656472 HRR656472:HRW656472 IBN656472:IBS656472 ILJ656472:ILO656472 IVF656472:IVK656472 JFB656472:JFG656472 JOX656472:JPC656472 JYT656472:JYY656472 KIP656472:KIU656472 KSL656472:KSQ656472 LCH656472:LCM656472 LMD656472:LMI656472 LVZ656472:LWE656472 MFV656472:MGA656472 MPR656472:MPW656472 MZN656472:MZS656472 NJJ656472:NJO656472 NTF656472:NTK656472 ODB656472:ODG656472 OMX656472:ONC656472 OWT656472:OWY656472 PGP656472:PGU656472 PQL656472:PQQ656472 QAH656472:QAM656472 QKD656472:QKI656472 QTZ656472:QUE656472 RDV656472:REA656472 RNR656472:RNW656472 RXN656472:RXS656472 SHJ656472:SHO656472 SRF656472:SRK656472 TBB656472:TBG656472 TKX656472:TLC656472 TUT656472:TUY656472 UEP656472:UEU656472 UOL656472:UOQ656472 UYH656472:UYM656472 VID656472:VII656472 VRZ656472:VSE656472 WBV656472:WCA656472 WLR656472:WLW656472 WVN656472:WVS656472 F722008:K722008 JB722008:JG722008 SX722008:TC722008 ACT722008:ACY722008 AMP722008:AMU722008 AWL722008:AWQ722008 BGH722008:BGM722008 BQD722008:BQI722008 BZZ722008:CAE722008 CJV722008:CKA722008 CTR722008:CTW722008 DDN722008:DDS722008 DNJ722008:DNO722008 DXF722008:DXK722008 EHB722008:EHG722008 EQX722008:ERC722008 FAT722008:FAY722008 FKP722008:FKU722008 FUL722008:FUQ722008 GEH722008:GEM722008 GOD722008:GOI722008 GXZ722008:GYE722008 HHV722008:HIA722008 HRR722008:HRW722008 IBN722008:IBS722008 ILJ722008:ILO722008 IVF722008:IVK722008 JFB722008:JFG722008 JOX722008:JPC722008 JYT722008:JYY722008 KIP722008:KIU722008 KSL722008:KSQ722008 LCH722008:LCM722008 LMD722008:LMI722008 LVZ722008:LWE722008 MFV722008:MGA722008 MPR722008:MPW722008 MZN722008:MZS722008 NJJ722008:NJO722008 NTF722008:NTK722008 ODB722008:ODG722008 OMX722008:ONC722008 OWT722008:OWY722008 PGP722008:PGU722008 PQL722008:PQQ722008 QAH722008:QAM722008 QKD722008:QKI722008 QTZ722008:QUE722008 RDV722008:REA722008 RNR722008:RNW722008 RXN722008:RXS722008 SHJ722008:SHO722008 SRF722008:SRK722008 TBB722008:TBG722008 TKX722008:TLC722008 TUT722008:TUY722008 UEP722008:UEU722008 UOL722008:UOQ722008 UYH722008:UYM722008 VID722008:VII722008 VRZ722008:VSE722008 WBV722008:WCA722008 WLR722008:WLW722008 WVN722008:WVS722008 F787544:K787544 JB787544:JG787544 SX787544:TC787544 ACT787544:ACY787544 AMP787544:AMU787544 AWL787544:AWQ787544 BGH787544:BGM787544 BQD787544:BQI787544 BZZ787544:CAE787544 CJV787544:CKA787544 CTR787544:CTW787544 DDN787544:DDS787544 DNJ787544:DNO787544 DXF787544:DXK787544 EHB787544:EHG787544 EQX787544:ERC787544 FAT787544:FAY787544 FKP787544:FKU787544 FUL787544:FUQ787544 GEH787544:GEM787544 GOD787544:GOI787544 GXZ787544:GYE787544 HHV787544:HIA787544 HRR787544:HRW787544 IBN787544:IBS787544 ILJ787544:ILO787544 IVF787544:IVK787544 JFB787544:JFG787544 JOX787544:JPC787544 JYT787544:JYY787544 KIP787544:KIU787544 KSL787544:KSQ787544 LCH787544:LCM787544 LMD787544:LMI787544 LVZ787544:LWE787544 MFV787544:MGA787544 MPR787544:MPW787544 MZN787544:MZS787544 NJJ787544:NJO787544 NTF787544:NTK787544 ODB787544:ODG787544 OMX787544:ONC787544 OWT787544:OWY787544 PGP787544:PGU787544 PQL787544:PQQ787544 QAH787544:QAM787544 QKD787544:QKI787544 QTZ787544:QUE787544 RDV787544:REA787544 RNR787544:RNW787544 RXN787544:RXS787544 SHJ787544:SHO787544 SRF787544:SRK787544 TBB787544:TBG787544 TKX787544:TLC787544 TUT787544:TUY787544 UEP787544:UEU787544 UOL787544:UOQ787544 UYH787544:UYM787544 VID787544:VII787544 VRZ787544:VSE787544 WBV787544:WCA787544 WLR787544:WLW787544 WVN787544:WVS787544 F853080:K853080 JB853080:JG853080 SX853080:TC853080 ACT853080:ACY853080 AMP853080:AMU853080 AWL853080:AWQ853080 BGH853080:BGM853080 BQD853080:BQI853080 BZZ853080:CAE853080 CJV853080:CKA853080 CTR853080:CTW853080 DDN853080:DDS853080 DNJ853080:DNO853080 DXF853080:DXK853080 EHB853080:EHG853080 EQX853080:ERC853080 FAT853080:FAY853080 FKP853080:FKU853080 FUL853080:FUQ853080 GEH853080:GEM853080 GOD853080:GOI853080 GXZ853080:GYE853080 HHV853080:HIA853080 HRR853080:HRW853080 IBN853080:IBS853080 ILJ853080:ILO853080 IVF853080:IVK853080 JFB853080:JFG853080 JOX853080:JPC853080 JYT853080:JYY853080 KIP853080:KIU853080 KSL853080:KSQ853080 LCH853080:LCM853080 LMD853080:LMI853080 LVZ853080:LWE853080 MFV853080:MGA853080 MPR853080:MPW853080 MZN853080:MZS853080 NJJ853080:NJO853080 NTF853080:NTK853080 ODB853080:ODG853080 OMX853080:ONC853080 OWT853080:OWY853080 PGP853080:PGU853080 PQL853080:PQQ853080 QAH853080:QAM853080 QKD853080:QKI853080 QTZ853080:QUE853080 RDV853080:REA853080 RNR853080:RNW853080 RXN853080:RXS853080 SHJ853080:SHO853080 SRF853080:SRK853080 TBB853080:TBG853080 TKX853080:TLC853080 TUT853080:TUY853080 UEP853080:UEU853080 UOL853080:UOQ853080 UYH853080:UYM853080 VID853080:VII853080 VRZ853080:VSE853080 WBV853080:WCA853080 WLR853080:WLW853080 WVN853080:WVS853080 F918616:K918616 JB918616:JG918616 SX918616:TC918616 ACT918616:ACY918616 AMP918616:AMU918616 AWL918616:AWQ918616 BGH918616:BGM918616 BQD918616:BQI918616 BZZ918616:CAE918616 CJV918616:CKA918616 CTR918616:CTW918616 DDN918616:DDS918616 DNJ918616:DNO918616 DXF918616:DXK918616 EHB918616:EHG918616 EQX918616:ERC918616 FAT918616:FAY918616 FKP918616:FKU918616 FUL918616:FUQ918616 GEH918616:GEM918616 GOD918616:GOI918616 GXZ918616:GYE918616 HHV918616:HIA918616 HRR918616:HRW918616 IBN918616:IBS918616 ILJ918616:ILO918616 IVF918616:IVK918616 JFB918616:JFG918616 JOX918616:JPC918616 JYT918616:JYY918616 KIP918616:KIU918616 KSL918616:KSQ918616 LCH918616:LCM918616 LMD918616:LMI918616 LVZ918616:LWE918616 MFV918616:MGA918616 MPR918616:MPW918616 MZN918616:MZS918616 NJJ918616:NJO918616 NTF918616:NTK918616 ODB918616:ODG918616 OMX918616:ONC918616 OWT918616:OWY918616 PGP918616:PGU918616 PQL918616:PQQ918616 QAH918616:QAM918616 QKD918616:QKI918616 QTZ918616:QUE918616 RDV918616:REA918616 RNR918616:RNW918616 RXN918616:RXS918616 SHJ918616:SHO918616 SRF918616:SRK918616 TBB918616:TBG918616 TKX918616:TLC918616 TUT918616:TUY918616 UEP918616:UEU918616 UOL918616:UOQ918616 UYH918616:UYM918616 VID918616:VII918616 VRZ918616:VSE918616 WBV918616:WCA918616 WLR918616:WLW918616 WVN918616:WVS918616 F984152:K984152 JB984152:JG984152 SX984152:TC984152 ACT984152:ACY984152 AMP984152:AMU984152 AWL984152:AWQ984152 BGH984152:BGM984152 BQD984152:BQI984152 BZZ984152:CAE984152 CJV984152:CKA984152 CTR984152:CTW984152 DDN984152:DDS984152 DNJ984152:DNO984152 DXF984152:DXK984152 EHB984152:EHG984152 EQX984152:ERC984152 FAT984152:FAY984152 FKP984152:FKU984152 FUL984152:FUQ984152 GEH984152:GEM984152 GOD984152:GOI984152 GXZ984152:GYE984152 HHV984152:HIA984152 HRR984152:HRW984152 IBN984152:IBS984152 ILJ984152:ILO984152 IVF984152:IVK984152 JFB984152:JFG984152 JOX984152:JPC984152 JYT984152:JYY984152 KIP984152:KIU984152 KSL984152:KSQ984152 LCH984152:LCM984152 LMD984152:LMI984152 LVZ984152:LWE984152 MFV984152:MGA984152 MPR984152:MPW984152 MZN984152:MZS984152 NJJ984152:NJO984152 NTF984152:NTK984152 ODB984152:ODG984152 OMX984152:ONC984152 OWT984152:OWY984152 PGP984152:PGU984152 PQL984152:PQQ984152 QAH984152:QAM984152 QKD984152:QKI984152 QTZ984152:QUE984152 RDV984152:REA984152 RNR984152:RNW984152 RXN984152:RXS984152 SHJ984152:SHO984152 SRF984152:SRK984152 TBB984152:TBG984152 TKX984152:TLC984152 TUT984152:TUY984152 UEP984152:UEU984152 UOL984152:UOQ984152 UYH984152:UYM984152 VID984152:VII984152 VRZ984152:VSE984152 WBV984152:WCA984152 WLR984152:WLW984152 WVN984152:WVS984152 F1157:K1157 JB1157:JG1157 SX1157:TC1157 ACT1157:ACY1157 AMP1157:AMU1157 AWL1157:AWQ1157 BGH1157:BGM1157 BQD1157:BQI1157 BZZ1157:CAE1157 CJV1157:CKA1157 CTR1157:CTW1157 DDN1157:DDS1157 DNJ1157:DNO1157 DXF1157:DXK1157 EHB1157:EHG1157 EQX1157:ERC1157 FAT1157:FAY1157 FKP1157:FKU1157 FUL1157:FUQ1157 GEH1157:GEM1157 GOD1157:GOI1157 GXZ1157:GYE1157 HHV1157:HIA1157 HRR1157:HRW1157 IBN1157:IBS1157 ILJ1157:ILO1157 IVF1157:IVK1157 JFB1157:JFG1157 JOX1157:JPC1157 JYT1157:JYY1157 KIP1157:KIU1157 KSL1157:KSQ1157 LCH1157:LCM1157 LMD1157:LMI1157 LVZ1157:LWE1157 MFV1157:MGA1157 MPR1157:MPW1157 MZN1157:MZS1157 NJJ1157:NJO1157 NTF1157:NTK1157 ODB1157:ODG1157 OMX1157:ONC1157 OWT1157:OWY1157 PGP1157:PGU1157 PQL1157:PQQ1157 QAH1157:QAM1157 QKD1157:QKI1157 QTZ1157:QUE1157 RDV1157:REA1157 RNR1157:RNW1157 RXN1157:RXS1157 SHJ1157:SHO1157 SRF1157:SRK1157 TBB1157:TBG1157 TKX1157:TLC1157 TUT1157:TUY1157 UEP1157:UEU1157 UOL1157:UOQ1157 UYH1157:UYM1157 VID1157:VII1157 VRZ1157:VSE1157 WBV1157:WCA1157 WLR1157:WLW1157 WVN1157:WVS1157 F66693:K66693 JB66693:JG66693 SX66693:TC66693 ACT66693:ACY66693 AMP66693:AMU66693 AWL66693:AWQ66693 BGH66693:BGM66693 BQD66693:BQI66693 BZZ66693:CAE66693 CJV66693:CKA66693 CTR66693:CTW66693 DDN66693:DDS66693 DNJ66693:DNO66693 DXF66693:DXK66693 EHB66693:EHG66693 EQX66693:ERC66693 FAT66693:FAY66693 FKP66693:FKU66693 FUL66693:FUQ66693 GEH66693:GEM66693 GOD66693:GOI66693 GXZ66693:GYE66693 HHV66693:HIA66693 HRR66693:HRW66693 IBN66693:IBS66693 ILJ66693:ILO66693 IVF66693:IVK66693 JFB66693:JFG66693 JOX66693:JPC66693 JYT66693:JYY66693 KIP66693:KIU66693 KSL66693:KSQ66693 LCH66693:LCM66693 LMD66693:LMI66693 LVZ66693:LWE66693 MFV66693:MGA66693 MPR66693:MPW66693 MZN66693:MZS66693 NJJ66693:NJO66693 NTF66693:NTK66693 ODB66693:ODG66693 OMX66693:ONC66693 OWT66693:OWY66693 PGP66693:PGU66693 PQL66693:PQQ66693 QAH66693:QAM66693 QKD66693:QKI66693 QTZ66693:QUE66693 RDV66693:REA66693 RNR66693:RNW66693 RXN66693:RXS66693 SHJ66693:SHO66693 SRF66693:SRK66693 TBB66693:TBG66693 TKX66693:TLC66693 TUT66693:TUY66693 UEP66693:UEU66693 UOL66693:UOQ66693 UYH66693:UYM66693 VID66693:VII66693 VRZ66693:VSE66693 WBV66693:WCA66693 WLR66693:WLW66693 WVN66693:WVS66693 F132229:K132229 JB132229:JG132229 SX132229:TC132229 ACT132229:ACY132229 AMP132229:AMU132229 AWL132229:AWQ132229 BGH132229:BGM132229 BQD132229:BQI132229 BZZ132229:CAE132229 CJV132229:CKA132229 CTR132229:CTW132229 DDN132229:DDS132229 DNJ132229:DNO132229 DXF132229:DXK132229 EHB132229:EHG132229 EQX132229:ERC132229 FAT132229:FAY132229 FKP132229:FKU132229 FUL132229:FUQ132229 GEH132229:GEM132229 GOD132229:GOI132229 GXZ132229:GYE132229 HHV132229:HIA132229 HRR132229:HRW132229 IBN132229:IBS132229 ILJ132229:ILO132229 IVF132229:IVK132229 JFB132229:JFG132229 JOX132229:JPC132229 JYT132229:JYY132229 KIP132229:KIU132229 KSL132229:KSQ132229 LCH132229:LCM132229 LMD132229:LMI132229 LVZ132229:LWE132229 MFV132229:MGA132229 MPR132229:MPW132229 MZN132229:MZS132229 NJJ132229:NJO132229 NTF132229:NTK132229 ODB132229:ODG132229 OMX132229:ONC132229 OWT132229:OWY132229 PGP132229:PGU132229 PQL132229:PQQ132229 QAH132229:QAM132229 QKD132229:QKI132229 QTZ132229:QUE132229 RDV132229:REA132229 RNR132229:RNW132229 RXN132229:RXS132229 SHJ132229:SHO132229 SRF132229:SRK132229 TBB132229:TBG132229 TKX132229:TLC132229 TUT132229:TUY132229 UEP132229:UEU132229 UOL132229:UOQ132229 UYH132229:UYM132229 VID132229:VII132229 VRZ132229:VSE132229 WBV132229:WCA132229 WLR132229:WLW132229 WVN132229:WVS132229 F197765:K197765 JB197765:JG197765 SX197765:TC197765 ACT197765:ACY197765 AMP197765:AMU197765 AWL197765:AWQ197765 BGH197765:BGM197765 BQD197765:BQI197765 BZZ197765:CAE197765 CJV197765:CKA197765 CTR197765:CTW197765 DDN197765:DDS197765 DNJ197765:DNO197765 DXF197765:DXK197765 EHB197765:EHG197765 EQX197765:ERC197765 FAT197765:FAY197765 FKP197765:FKU197765 FUL197765:FUQ197765 GEH197765:GEM197765 GOD197765:GOI197765 GXZ197765:GYE197765 HHV197765:HIA197765 HRR197765:HRW197765 IBN197765:IBS197765 ILJ197765:ILO197765 IVF197765:IVK197765 JFB197765:JFG197765 JOX197765:JPC197765 JYT197765:JYY197765 KIP197765:KIU197765 KSL197765:KSQ197765 LCH197765:LCM197765 LMD197765:LMI197765 LVZ197765:LWE197765 MFV197765:MGA197765 MPR197765:MPW197765 MZN197765:MZS197765 NJJ197765:NJO197765 NTF197765:NTK197765 ODB197765:ODG197765 OMX197765:ONC197765 OWT197765:OWY197765 PGP197765:PGU197765 PQL197765:PQQ197765 QAH197765:QAM197765 QKD197765:QKI197765 QTZ197765:QUE197765 RDV197765:REA197765 RNR197765:RNW197765 RXN197765:RXS197765 SHJ197765:SHO197765 SRF197765:SRK197765 TBB197765:TBG197765 TKX197765:TLC197765 TUT197765:TUY197765 UEP197765:UEU197765 UOL197765:UOQ197765 UYH197765:UYM197765 VID197765:VII197765 VRZ197765:VSE197765 WBV197765:WCA197765 WLR197765:WLW197765 WVN197765:WVS197765 F263301:K263301 JB263301:JG263301 SX263301:TC263301 ACT263301:ACY263301 AMP263301:AMU263301 AWL263301:AWQ263301 BGH263301:BGM263301 BQD263301:BQI263301 BZZ263301:CAE263301 CJV263301:CKA263301 CTR263301:CTW263301 DDN263301:DDS263301 DNJ263301:DNO263301 DXF263301:DXK263301 EHB263301:EHG263301 EQX263301:ERC263301 FAT263301:FAY263301 FKP263301:FKU263301 FUL263301:FUQ263301 GEH263301:GEM263301 GOD263301:GOI263301 GXZ263301:GYE263301 HHV263301:HIA263301 HRR263301:HRW263301 IBN263301:IBS263301 ILJ263301:ILO263301 IVF263301:IVK263301 JFB263301:JFG263301 JOX263301:JPC263301 JYT263301:JYY263301 KIP263301:KIU263301 KSL263301:KSQ263301 LCH263301:LCM263301 LMD263301:LMI263301 LVZ263301:LWE263301 MFV263301:MGA263301 MPR263301:MPW263301 MZN263301:MZS263301 NJJ263301:NJO263301 NTF263301:NTK263301 ODB263301:ODG263301 OMX263301:ONC263301 OWT263301:OWY263301 PGP263301:PGU263301 PQL263301:PQQ263301 QAH263301:QAM263301 QKD263301:QKI263301 QTZ263301:QUE263301 RDV263301:REA263301 RNR263301:RNW263301 RXN263301:RXS263301 SHJ263301:SHO263301 SRF263301:SRK263301 TBB263301:TBG263301 TKX263301:TLC263301 TUT263301:TUY263301 UEP263301:UEU263301 UOL263301:UOQ263301 UYH263301:UYM263301 VID263301:VII263301 VRZ263301:VSE263301 WBV263301:WCA263301 WLR263301:WLW263301 WVN263301:WVS263301 F328837:K328837 JB328837:JG328837 SX328837:TC328837 ACT328837:ACY328837 AMP328837:AMU328837 AWL328837:AWQ328837 BGH328837:BGM328837 BQD328837:BQI328837 BZZ328837:CAE328837 CJV328837:CKA328837 CTR328837:CTW328837 DDN328837:DDS328837 DNJ328837:DNO328837 DXF328837:DXK328837 EHB328837:EHG328837 EQX328837:ERC328837 FAT328837:FAY328837 FKP328837:FKU328837 FUL328837:FUQ328837 GEH328837:GEM328837 GOD328837:GOI328837 GXZ328837:GYE328837 HHV328837:HIA328837 HRR328837:HRW328837 IBN328837:IBS328837 ILJ328837:ILO328837 IVF328837:IVK328837 JFB328837:JFG328837 JOX328837:JPC328837 JYT328837:JYY328837 KIP328837:KIU328837 KSL328837:KSQ328837 LCH328837:LCM328837 LMD328837:LMI328837 LVZ328837:LWE328837 MFV328837:MGA328837 MPR328837:MPW328837 MZN328837:MZS328837 NJJ328837:NJO328837 NTF328837:NTK328837 ODB328837:ODG328837 OMX328837:ONC328837 OWT328837:OWY328837 PGP328837:PGU328837 PQL328837:PQQ328837 QAH328837:QAM328837 QKD328837:QKI328837 QTZ328837:QUE328837 RDV328837:REA328837 RNR328837:RNW328837 RXN328837:RXS328837 SHJ328837:SHO328837 SRF328837:SRK328837 TBB328837:TBG328837 TKX328837:TLC328837 TUT328837:TUY328837 UEP328837:UEU328837 UOL328837:UOQ328837 UYH328837:UYM328837 VID328837:VII328837 VRZ328837:VSE328837 WBV328837:WCA328837 WLR328837:WLW328837 WVN328837:WVS328837 F394373:K394373 JB394373:JG394373 SX394373:TC394373 ACT394373:ACY394373 AMP394373:AMU394373 AWL394373:AWQ394373 BGH394373:BGM394373 BQD394373:BQI394373 BZZ394373:CAE394373 CJV394373:CKA394373 CTR394373:CTW394373 DDN394373:DDS394373 DNJ394373:DNO394373 DXF394373:DXK394373 EHB394373:EHG394373 EQX394373:ERC394373 FAT394373:FAY394373 FKP394373:FKU394373 FUL394373:FUQ394373 GEH394373:GEM394373 GOD394373:GOI394373 GXZ394373:GYE394373 HHV394373:HIA394373 HRR394373:HRW394373 IBN394373:IBS394373 ILJ394373:ILO394373 IVF394373:IVK394373 JFB394373:JFG394373 JOX394373:JPC394373 JYT394373:JYY394373 KIP394373:KIU394373 KSL394373:KSQ394373 LCH394373:LCM394373 LMD394373:LMI394373 LVZ394373:LWE394373 MFV394373:MGA394373 MPR394373:MPW394373 MZN394373:MZS394373 NJJ394373:NJO394373 NTF394373:NTK394373 ODB394373:ODG394373 OMX394373:ONC394373 OWT394373:OWY394373 PGP394373:PGU394373 PQL394373:PQQ394373 QAH394373:QAM394373 QKD394373:QKI394373 QTZ394373:QUE394373 RDV394373:REA394373 RNR394373:RNW394373 RXN394373:RXS394373 SHJ394373:SHO394373 SRF394373:SRK394373 TBB394373:TBG394373 TKX394373:TLC394373 TUT394373:TUY394373 UEP394373:UEU394373 UOL394373:UOQ394373 UYH394373:UYM394373 VID394373:VII394373 VRZ394373:VSE394373 WBV394373:WCA394373 WLR394373:WLW394373 WVN394373:WVS394373 F459909:K459909 JB459909:JG459909 SX459909:TC459909 ACT459909:ACY459909 AMP459909:AMU459909 AWL459909:AWQ459909 BGH459909:BGM459909 BQD459909:BQI459909 BZZ459909:CAE459909 CJV459909:CKA459909 CTR459909:CTW459909 DDN459909:DDS459909 DNJ459909:DNO459909 DXF459909:DXK459909 EHB459909:EHG459909 EQX459909:ERC459909 FAT459909:FAY459909 FKP459909:FKU459909 FUL459909:FUQ459909 GEH459909:GEM459909 GOD459909:GOI459909 GXZ459909:GYE459909 HHV459909:HIA459909 HRR459909:HRW459909 IBN459909:IBS459909 ILJ459909:ILO459909 IVF459909:IVK459909 JFB459909:JFG459909 JOX459909:JPC459909 JYT459909:JYY459909 KIP459909:KIU459909 KSL459909:KSQ459909 LCH459909:LCM459909 LMD459909:LMI459909 LVZ459909:LWE459909 MFV459909:MGA459909 MPR459909:MPW459909 MZN459909:MZS459909 NJJ459909:NJO459909 NTF459909:NTK459909 ODB459909:ODG459909 OMX459909:ONC459909 OWT459909:OWY459909 PGP459909:PGU459909 PQL459909:PQQ459909 QAH459909:QAM459909 QKD459909:QKI459909 QTZ459909:QUE459909 RDV459909:REA459909 RNR459909:RNW459909 RXN459909:RXS459909 SHJ459909:SHO459909 SRF459909:SRK459909 TBB459909:TBG459909 TKX459909:TLC459909 TUT459909:TUY459909 UEP459909:UEU459909 UOL459909:UOQ459909 UYH459909:UYM459909 VID459909:VII459909 VRZ459909:VSE459909 WBV459909:WCA459909 WLR459909:WLW459909 WVN459909:WVS459909 F525445:K525445 JB525445:JG525445 SX525445:TC525445 ACT525445:ACY525445 AMP525445:AMU525445 AWL525445:AWQ525445 BGH525445:BGM525445 BQD525445:BQI525445 BZZ525445:CAE525445 CJV525445:CKA525445 CTR525445:CTW525445 DDN525445:DDS525445 DNJ525445:DNO525445 DXF525445:DXK525445 EHB525445:EHG525445 EQX525445:ERC525445 FAT525445:FAY525445 FKP525445:FKU525445 FUL525445:FUQ525445 GEH525445:GEM525445 GOD525445:GOI525445 GXZ525445:GYE525445 HHV525445:HIA525445 HRR525445:HRW525445 IBN525445:IBS525445 ILJ525445:ILO525445 IVF525445:IVK525445 JFB525445:JFG525445 JOX525445:JPC525445 JYT525445:JYY525445 KIP525445:KIU525445 KSL525445:KSQ525445 LCH525445:LCM525445 LMD525445:LMI525445 LVZ525445:LWE525445 MFV525445:MGA525445 MPR525445:MPW525445 MZN525445:MZS525445 NJJ525445:NJO525445 NTF525445:NTK525445 ODB525445:ODG525445 OMX525445:ONC525445 OWT525445:OWY525445 PGP525445:PGU525445 PQL525445:PQQ525445 QAH525445:QAM525445 QKD525445:QKI525445 QTZ525445:QUE525445 RDV525445:REA525445 RNR525445:RNW525445 RXN525445:RXS525445 SHJ525445:SHO525445 SRF525445:SRK525445 TBB525445:TBG525445 TKX525445:TLC525445 TUT525445:TUY525445 UEP525445:UEU525445 UOL525445:UOQ525445 UYH525445:UYM525445 VID525445:VII525445 VRZ525445:VSE525445 WBV525445:WCA525445 WLR525445:WLW525445 WVN525445:WVS525445 F590981:K590981 JB590981:JG590981 SX590981:TC590981 ACT590981:ACY590981 AMP590981:AMU590981 AWL590981:AWQ590981 BGH590981:BGM590981 BQD590981:BQI590981 BZZ590981:CAE590981 CJV590981:CKA590981 CTR590981:CTW590981 DDN590981:DDS590981 DNJ590981:DNO590981 DXF590981:DXK590981 EHB590981:EHG590981 EQX590981:ERC590981 FAT590981:FAY590981 FKP590981:FKU590981 FUL590981:FUQ590981 GEH590981:GEM590981 GOD590981:GOI590981 GXZ590981:GYE590981 HHV590981:HIA590981 HRR590981:HRW590981 IBN590981:IBS590981 ILJ590981:ILO590981 IVF590981:IVK590981 JFB590981:JFG590981 JOX590981:JPC590981 JYT590981:JYY590981 KIP590981:KIU590981 KSL590981:KSQ590981 LCH590981:LCM590981 LMD590981:LMI590981 LVZ590981:LWE590981 MFV590981:MGA590981 MPR590981:MPW590981 MZN590981:MZS590981 NJJ590981:NJO590981 NTF590981:NTK590981 ODB590981:ODG590981 OMX590981:ONC590981 OWT590981:OWY590981 PGP590981:PGU590981 PQL590981:PQQ590981 QAH590981:QAM590981 QKD590981:QKI590981 QTZ590981:QUE590981 RDV590981:REA590981 RNR590981:RNW590981 RXN590981:RXS590981 SHJ590981:SHO590981 SRF590981:SRK590981 TBB590981:TBG590981 TKX590981:TLC590981 TUT590981:TUY590981 UEP590981:UEU590981 UOL590981:UOQ590981 UYH590981:UYM590981 VID590981:VII590981 VRZ590981:VSE590981 WBV590981:WCA590981 WLR590981:WLW590981 WVN590981:WVS590981 F656517:K656517 JB656517:JG656517 SX656517:TC656517 ACT656517:ACY656517 AMP656517:AMU656517 AWL656517:AWQ656517 BGH656517:BGM656517 BQD656517:BQI656517 BZZ656517:CAE656517 CJV656517:CKA656517 CTR656517:CTW656517 DDN656517:DDS656517 DNJ656517:DNO656517 DXF656517:DXK656517 EHB656517:EHG656517 EQX656517:ERC656517 FAT656517:FAY656517 FKP656517:FKU656517 FUL656517:FUQ656517 GEH656517:GEM656517 GOD656517:GOI656517 GXZ656517:GYE656517 HHV656517:HIA656517 HRR656517:HRW656517 IBN656517:IBS656517 ILJ656517:ILO656517 IVF656517:IVK656517 JFB656517:JFG656517 JOX656517:JPC656517 JYT656517:JYY656517 KIP656517:KIU656517 KSL656517:KSQ656517 LCH656517:LCM656517 LMD656517:LMI656517 LVZ656517:LWE656517 MFV656517:MGA656517 MPR656517:MPW656517 MZN656517:MZS656517 NJJ656517:NJO656517 NTF656517:NTK656517 ODB656517:ODG656517 OMX656517:ONC656517 OWT656517:OWY656517 PGP656517:PGU656517 PQL656517:PQQ656517 QAH656517:QAM656517 QKD656517:QKI656517 QTZ656517:QUE656517 RDV656517:REA656517 RNR656517:RNW656517 RXN656517:RXS656517 SHJ656517:SHO656517 SRF656517:SRK656517 TBB656517:TBG656517 TKX656517:TLC656517 TUT656517:TUY656517 UEP656517:UEU656517 UOL656517:UOQ656517 UYH656517:UYM656517 VID656517:VII656517 VRZ656517:VSE656517 WBV656517:WCA656517 WLR656517:WLW656517 WVN656517:WVS656517 F722053:K722053 JB722053:JG722053 SX722053:TC722053 ACT722053:ACY722053 AMP722053:AMU722053 AWL722053:AWQ722053 BGH722053:BGM722053 BQD722053:BQI722053 BZZ722053:CAE722053 CJV722053:CKA722053 CTR722053:CTW722053 DDN722053:DDS722053 DNJ722053:DNO722053 DXF722053:DXK722053 EHB722053:EHG722053 EQX722053:ERC722053 FAT722053:FAY722053 FKP722053:FKU722053 FUL722053:FUQ722053 GEH722053:GEM722053 GOD722053:GOI722053 GXZ722053:GYE722053 HHV722053:HIA722053 HRR722053:HRW722053 IBN722053:IBS722053 ILJ722053:ILO722053 IVF722053:IVK722053 JFB722053:JFG722053 JOX722053:JPC722053 JYT722053:JYY722053 KIP722053:KIU722053 KSL722053:KSQ722053 LCH722053:LCM722053 LMD722053:LMI722053 LVZ722053:LWE722053 MFV722053:MGA722053 MPR722053:MPW722053 MZN722053:MZS722053 NJJ722053:NJO722053 NTF722053:NTK722053 ODB722053:ODG722053 OMX722053:ONC722053 OWT722053:OWY722053 PGP722053:PGU722053 PQL722053:PQQ722053 QAH722053:QAM722053 QKD722053:QKI722053 QTZ722053:QUE722053 RDV722053:REA722053 RNR722053:RNW722053 RXN722053:RXS722053 SHJ722053:SHO722053 SRF722053:SRK722053 TBB722053:TBG722053 TKX722053:TLC722053 TUT722053:TUY722053 UEP722053:UEU722053 UOL722053:UOQ722053 UYH722053:UYM722053 VID722053:VII722053 VRZ722053:VSE722053 WBV722053:WCA722053 WLR722053:WLW722053 WVN722053:WVS722053 F787589:K787589 JB787589:JG787589 SX787589:TC787589 ACT787589:ACY787589 AMP787589:AMU787589 AWL787589:AWQ787589 BGH787589:BGM787589 BQD787589:BQI787589 BZZ787589:CAE787589 CJV787589:CKA787589 CTR787589:CTW787589 DDN787589:DDS787589 DNJ787589:DNO787589 DXF787589:DXK787589 EHB787589:EHG787589 EQX787589:ERC787589 FAT787589:FAY787589 FKP787589:FKU787589 FUL787589:FUQ787589 GEH787589:GEM787589 GOD787589:GOI787589 GXZ787589:GYE787589 HHV787589:HIA787589 HRR787589:HRW787589 IBN787589:IBS787589 ILJ787589:ILO787589 IVF787589:IVK787589 JFB787589:JFG787589 JOX787589:JPC787589 JYT787589:JYY787589 KIP787589:KIU787589 KSL787589:KSQ787589 LCH787589:LCM787589 LMD787589:LMI787589 LVZ787589:LWE787589 MFV787589:MGA787589 MPR787589:MPW787589 MZN787589:MZS787589 NJJ787589:NJO787589 NTF787589:NTK787589 ODB787589:ODG787589 OMX787589:ONC787589 OWT787589:OWY787589 PGP787589:PGU787589 PQL787589:PQQ787589 QAH787589:QAM787589 QKD787589:QKI787589 QTZ787589:QUE787589 RDV787589:REA787589 RNR787589:RNW787589 RXN787589:RXS787589 SHJ787589:SHO787589 SRF787589:SRK787589 TBB787589:TBG787589 TKX787589:TLC787589 TUT787589:TUY787589 UEP787589:UEU787589 UOL787589:UOQ787589 UYH787589:UYM787589 VID787589:VII787589 VRZ787589:VSE787589 WBV787589:WCA787589 WLR787589:WLW787589 WVN787589:WVS787589 F853125:K853125 JB853125:JG853125 SX853125:TC853125 ACT853125:ACY853125 AMP853125:AMU853125 AWL853125:AWQ853125 BGH853125:BGM853125 BQD853125:BQI853125 BZZ853125:CAE853125 CJV853125:CKA853125 CTR853125:CTW853125 DDN853125:DDS853125 DNJ853125:DNO853125 DXF853125:DXK853125 EHB853125:EHG853125 EQX853125:ERC853125 FAT853125:FAY853125 FKP853125:FKU853125 FUL853125:FUQ853125 GEH853125:GEM853125 GOD853125:GOI853125 GXZ853125:GYE853125 HHV853125:HIA853125 HRR853125:HRW853125 IBN853125:IBS853125 ILJ853125:ILO853125 IVF853125:IVK853125 JFB853125:JFG853125 JOX853125:JPC853125 JYT853125:JYY853125 KIP853125:KIU853125 KSL853125:KSQ853125 LCH853125:LCM853125 LMD853125:LMI853125 LVZ853125:LWE853125 MFV853125:MGA853125 MPR853125:MPW853125 MZN853125:MZS853125 NJJ853125:NJO853125 NTF853125:NTK853125 ODB853125:ODG853125 OMX853125:ONC853125 OWT853125:OWY853125 PGP853125:PGU853125 PQL853125:PQQ853125 QAH853125:QAM853125 QKD853125:QKI853125 QTZ853125:QUE853125 RDV853125:REA853125 RNR853125:RNW853125 RXN853125:RXS853125 SHJ853125:SHO853125 SRF853125:SRK853125 TBB853125:TBG853125 TKX853125:TLC853125 TUT853125:TUY853125 UEP853125:UEU853125 UOL853125:UOQ853125 UYH853125:UYM853125 VID853125:VII853125 VRZ853125:VSE853125 WBV853125:WCA853125 WLR853125:WLW853125 WVN853125:WVS853125 F918661:K918661 JB918661:JG918661 SX918661:TC918661 ACT918661:ACY918661 AMP918661:AMU918661 AWL918661:AWQ918661 BGH918661:BGM918661 BQD918661:BQI918661 BZZ918661:CAE918661 CJV918661:CKA918661 CTR918661:CTW918661 DDN918661:DDS918661 DNJ918661:DNO918661 DXF918661:DXK918661 EHB918661:EHG918661 EQX918661:ERC918661 FAT918661:FAY918661 FKP918661:FKU918661 FUL918661:FUQ918661 GEH918661:GEM918661 GOD918661:GOI918661 GXZ918661:GYE918661 HHV918661:HIA918661 HRR918661:HRW918661 IBN918661:IBS918661 ILJ918661:ILO918661 IVF918661:IVK918661 JFB918661:JFG918661 JOX918661:JPC918661 JYT918661:JYY918661 KIP918661:KIU918661 KSL918661:KSQ918661 LCH918661:LCM918661 LMD918661:LMI918661 LVZ918661:LWE918661 MFV918661:MGA918661 MPR918661:MPW918661 MZN918661:MZS918661 NJJ918661:NJO918661 NTF918661:NTK918661 ODB918661:ODG918661 OMX918661:ONC918661 OWT918661:OWY918661 PGP918661:PGU918661 PQL918661:PQQ918661 QAH918661:QAM918661 QKD918661:QKI918661 QTZ918661:QUE918661 RDV918661:REA918661 RNR918661:RNW918661 RXN918661:RXS918661 SHJ918661:SHO918661 SRF918661:SRK918661 TBB918661:TBG918661 TKX918661:TLC918661 TUT918661:TUY918661 UEP918661:UEU918661 UOL918661:UOQ918661 UYH918661:UYM918661 VID918661:VII918661 VRZ918661:VSE918661 WBV918661:WCA918661 WLR918661:WLW918661 WVN918661:WVS918661 F984197:K984197 JB984197:JG984197 SX984197:TC984197 ACT984197:ACY984197 AMP984197:AMU984197 AWL984197:AWQ984197 BGH984197:BGM984197 BQD984197:BQI984197 BZZ984197:CAE984197 CJV984197:CKA984197 CTR984197:CTW984197 DDN984197:DDS984197 DNJ984197:DNO984197 DXF984197:DXK984197 EHB984197:EHG984197 EQX984197:ERC984197 FAT984197:FAY984197 FKP984197:FKU984197 FUL984197:FUQ984197 GEH984197:GEM984197 GOD984197:GOI984197 GXZ984197:GYE984197 HHV984197:HIA984197 HRR984197:HRW984197 IBN984197:IBS984197 ILJ984197:ILO984197 IVF984197:IVK984197 JFB984197:JFG984197 JOX984197:JPC984197 JYT984197:JYY984197 KIP984197:KIU984197 KSL984197:KSQ984197 LCH984197:LCM984197 LMD984197:LMI984197 LVZ984197:LWE984197 MFV984197:MGA984197 MPR984197:MPW984197 MZN984197:MZS984197 NJJ984197:NJO984197 NTF984197:NTK984197 ODB984197:ODG984197 OMX984197:ONC984197 OWT984197:OWY984197 PGP984197:PGU984197 PQL984197:PQQ984197 QAH984197:QAM984197 QKD984197:QKI984197 QTZ984197:QUE984197 RDV984197:REA984197 RNR984197:RNW984197 RXN984197:RXS984197 SHJ984197:SHO984197 SRF984197:SRK984197 TBB984197:TBG984197 TKX984197:TLC984197 TUT984197:TUY984197 UEP984197:UEU984197 UOL984197:UOQ984197 UYH984197:UYM984197 VID984197:VII984197 VRZ984197:VSE984197 WBV984197:WCA984197 WLR984197:WLW984197 WVN984197:WVS984197 F1202:K1202 JB1202:JG1202 SX1202:TC1202 ACT1202:ACY1202 AMP1202:AMU1202 AWL1202:AWQ1202 BGH1202:BGM1202 BQD1202:BQI1202 BZZ1202:CAE1202 CJV1202:CKA1202 CTR1202:CTW1202 DDN1202:DDS1202 DNJ1202:DNO1202 DXF1202:DXK1202 EHB1202:EHG1202 EQX1202:ERC1202 FAT1202:FAY1202 FKP1202:FKU1202 FUL1202:FUQ1202 GEH1202:GEM1202 GOD1202:GOI1202 GXZ1202:GYE1202 HHV1202:HIA1202 HRR1202:HRW1202 IBN1202:IBS1202 ILJ1202:ILO1202 IVF1202:IVK1202 JFB1202:JFG1202 JOX1202:JPC1202 JYT1202:JYY1202 KIP1202:KIU1202 KSL1202:KSQ1202 LCH1202:LCM1202 LMD1202:LMI1202 LVZ1202:LWE1202 MFV1202:MGA1202 MPR1202:MPW1202 MZN1202:MZS1202 NJJ1202:NJO1202 NTF1202:NTK1202 ODB1202:ODG1202 OMX1202:ONC1202 OWT1202:OWY1202 PGP1202:PGU1202 PQL1202:PQQ1202 QAH1202:QAM1202 QKD1202:QKI1202 QTZ1202:QUE1202 RDV1202:REA1202 RNR1202:RNW1202 RXN1202:RXS1202 SHJ1202:SHO1202 SRF1202:SRK1202 TBB1202:TBG1202 TKX1202:TLC1202 TUT1202:TUY1202 UEP1202:UEU1202 UOL1202:UOQ1202 UYH1202:UYM1202 VID1202:VII1202 VRZ1202:VSE1202 WBV1202:WCA1202 WLR1202:WLW1202 WVN1202:WVS1202 F66738:K66738 JB66738:JG66738 SX66738:TC66738 ACT66738:ACY66738 AMP66738:AMU66738 AWL66738:AWQ66738 BGH66738:BGM66738 BQD66738:BQI66738 BZZ66738:CAE66738 CJV66738:CKA66738 CTR66738:CTW66738 DDN66738:DDS66738 DNJ66738:DNO66738 DXF66738:DXK66738 EHB66738:EHG66738 EQX66738:ERC66738 FAT66738:FAY66738 FKP66738:FKU66738 FUL66738:FUQ66738 GEH66738:GEM66738 GOD66738:GOI66738 GXZ66738:GYE66738 HHV66738:HIA66738 HRR66738:HRW66738 IBN66738:IBS66738 ILJ66738:ILO66738 IVF66738:IVK66738 JFB66738:JFG66738 JOX66738:JPC66738 JYT66738:JYY66738 KIP66738:KIU66738 KSL66738:KSQ66738 LCH66738:LCM66738 LMD66738:LMI66738 LVZ66738:LWE66738 MFV66738:MGA66738 MPR66738:MPW66738 MZN66738:MZS66738 NJJ66738:NJO66738 NTF66738:NTK66738 ODB66738:ODG66738 OMX66738:ONC66738 OWT66738:OWY66738 PGP66738:PGU66738 PQL66738:PQQ66738 QAH66738:QAM66738 QKD66738:QKI66738 QTZ66738:QUE66738 RDV66738:REA66738 RNR66738:RNW66738 RXN66738:RXS66738 SHJ66738:SHO66738 SRF66738:SRK66738 TBB66738:TBG66738 TKX66738:TLC66738 TUT66738:TUY66738 UEP66738:UEU66738 UOL66738:UOQ66738 UYH66738:UYM66738 VID66738:VII66738 VRZ66738:VSE66738 WBV66738:WCA66738 WLR66738:WLW66738 WVN66738:WVS66738 F132274:K132274 JB132274:JG132274 SX132274:TC132274 ACT132274:ACY132274 AMP132274:AMU132274 AWL132274:AWQ132274 BGH132274:BGM132274 BQD132274:BQI132274 BZZ132274:CAE132274 CJV132274:CKA132274 CTR132274:CTW132274 DDN132274:DDS132274 DNJ132274:DNO132274 DXF132274:DXK132274 EHB132274:EHG132274 EQX132274:ERC132274 FAT132274:FAY132274 FKP132274:FKU132274 FUL132274:FUQ132274 GEH132274:GEM132274 GOD132274:GOI132274 GXZ132274:GYE132274 HHV132274:HIA132274 HRR132274:HRW132274 IBN132274:IBS132274 ILJ132274:ILO132274 IVF132274:IVK132274 JFB132274:JFG132274 JOX132274:JPC132274 JYT132274:JYY132274 KIP132274:KIU132274 KSL132274:KSQ132274 LCH132274:LCM132274 LMD132274:LMI132274 LVZ132274:LWE132274 MFV132274:MGA132274 MPR132274:MPW132274 MZN132274:MZS132274 NJJ132274:NJO132274 NTF132274:NTK132274 ODB132274:ODG132274 OMX132274:ONC132274 OWT132274:OWY132274 PGP132274:PGU132274 PQL132274:PQQ132274 QAH132274:QAM132274 QKD132274:QKI132274 QTZ132274:QUE132274 RDV132274:REA132274 RNR132274:RNW132274 RXN132274:RXS132274 SHJ132274:SHO132274 SRF132274:SRK132274 TBB132274:TBG132274 TKX132274:TLC132274 TUT132274:TUY132274 UEP132274:UEU132274 UOL132274:UOQ132274 UYH132274:UYM132274 VID132274:VII132274 VRZ132274:VSE132274 WBV132274:WCA132274 WLR132274:WLW132274 WVN132274:WVS132274 F197810:K197810 JB197810:JG197810 SX197810:TC197810 ACT197810:ACY197810 AMP197810:AMU197810 AWL197810:AWQ197810 BGH197810:BGM197810 BQD197810:BQI197810 BZZ197810:CAE197810 CJV197810:CKA197810 CTR197810:CTW197810 DDN197810:DDS197810 DNJ197810:DNO197810 DXF197810:DXK197810 EHB197810:EHG197810 EQX197810:ERC197810 FAT197810:FAY197810 FKP197810:FKU197810 FUL197810:FUQ197810 GEH197810:GEM197810 GOD197810:GOI197810 GXZ197810:GYE197810 HHV197810:HIA197810 HRR197810:HRW197810 IBN197810:IBS197810 ILJ197810:ILO197810 IVF197810:IVK197810 JFB197810:JFG197810 JOX197810:JPC197810 JYT197810:JYY197810 KIP197810:KIU197810 KSL197810:KSQ197810 LCH197810:LCM197810 LMD197810:LMI197810 LVZ197810:LWE197810 MFV197810:MGA197810 MPR197810:MPW197810 MZN197810:MZS197810 NJJ197810:NJO197810 NTF197810:NTK197810 ODB197810:ODG197810 OMX197810:ONC197810 OWT197810:OWY197810 PGP197810:PGU197810 PQL197810:PQQ197810 QAH197810:QAM197810 QKD197810:QKI197810 QTZ197810:QUE197810 RDV197810:REA197810 RNR197810:RNW197810 RXN197810:RXS197810 SHJ197810:SHO197810 SRF197810:SRK197810 TBB197810:TBG197810 TKX197810:TLC197810 TUT197810:TUY197810 UEP197810:UEU197810 UOL197810:UOQ197810 UYH197810:UYM197810 VID197810:VII197810 VRZ197810:VSE197810 WBV197810:WCA197810 WLR197810:WLW197810 WVN197810:WVS197810 F263346:K263346 JB263346:JG263346 SX263346:TC263346 ACT263346:ACY263346 AMP263346:AMU263346 AWL263346:AWQ263346 BGH263346:BGM263346 BQD263346:BQI263346 BZZ263346:CAE263346 CJV263346:CKA263346 CTR263346:CTW263346 DDN263346:DDS263346 DNJ263346:DNO263346 DXF263346:DXK263346 EHB263346:EHG263346 EQX263346:ERC263346 FAT263346:FAY263346 FKP263346:FKU263346 FUL263346:FUQ263346 GEH263346:GEM263346 GOD263346:GOI263346 GXZ263346:GYE263346 HHV263346:HIA263346 HRR263346:HRW263346 IBN263346:IBS263346 ILJ263346:ILO263346 IVF263346:IVK263346 JFB263346:JFG263346 JOX263346:JPC263346 JYT263346:JYY263346 KIP263346:KIU263346 KSL263346:KSQ263346 LCH263346:LCM263346 LMD263346:LMI263346 LVZ263346:LWE263346 MFV263346:MGA263346 MPR263346:MPW263346 MZN263346:MZS263346 NJJ263346:NJO263346 NTF263346:NTK263346 ODB263346:ODG263346 OMX263346:ONC263346 OWT263346:OWY263346 PGP263346:PGU263346 PQL263346:PQQ263346 QAH263346:QAM263346 QKD263346:QKI263346 QTZ263346:QUE263346 RDV263346:REA263346 RNR263346:RNW263346 RXN263346:RXS263346 SHJ263346:SHO263346 SRF263346:SRK263346 TBB263346:TBG263346 TKX263346:TLC263346 TUT263346:TUY263346 UEP263346:UEU263346 UOL263346:UOQ263346 UYH263346:UYM263346 VID263346:VII263346 VRZ263346:VSE263346 WBV263346:WCA263346 WLR263346:WLW263346 WVN263346:WVS263346 F328882:K328882 JB328882:JG328882 SX328882:TC328882 ACT328882:ACY328882 AMP328882:AMU328882 AWL328882:AWQ328882 BGH328882:BGM328882 BQD328882:BQI328882 BZZ328882:CAE328882 CJV328882:CKA328882 CTR328882:CTW328882 DDN328882:DDS328882 DNJ328882:DNO328882 DXF328882:DXK328882 EHB328882:EHG328882 EQX328882:ERC328882 FAT328882:FAY328882 FKP328882:FKU328882 FUL328882:FUQ328882 GEH328882:GEM328882 GOD328882:GOI328882 GXZ328882:GYE328882 HHV328882:HIA328882 HRR328882:HRW328882 IBN328882:IBS328882 ILJ328882:ILO328882 IVF328882:IVK328882 JFB328882:JFG328882 JOX328882:JPC328882 JYT328882:JYY328882 KIP328882:KIU328882 KSL328882:KSQ328882 LCH328882:LCM328882 LMD328882:LMI328882 LVZ328882:LWE328882 MFV328882:MGA328882 MPR328882:MPW328882 MZN328882:MZS328882 NJJ328882:NJO328882 NTF328882:NTK328882 ODB328882:ODG328882 OMX328882:ONC328882 OWT328882:OWY328882 PGP328882:PGU328882 PQL328882:PQQ328882 QAH328882:QAM328882 QKD328882:QKI328882 QTZ328882:QUE328882 RDV328882:REA328882 RNR328882:RNW328882 RXN328882:RXS328882 SHJ328882:SHO328882 SRF328882:SRK328882 TBB328882:TBG328882 TKX328882:TLC328882 TUT328882:TUY328882 UEP328882:UEU328882 UOL328882:UOQ328882 UYH328882:UYM328882 VID328882:VII328882 VRZ328882:VSE328882 WBV328882:WCA328882 WLR328882:WLW328882 WVN328882:WVS328882 F394418:K394418 JB394418:JG394418 SX394418:TC394418 ACT394418:ACY394418 AMP394418:AMU394418 AWL394418:AWQ394418 BGH394418:BGM394418 BQD394418:BQI394418 BZZ394418:CAE394418 CJV394418:CKA394418 CTR394418:CTW394418 DDN394418:DDS394418 DNJ394418:DNO394418 DXF394418:DXK394418 EHB394418:EHG394418 EQX394418:ERC394418 FAT394418:FAY394418 FKP394418:FKU394418 FUL394418:FUQ394418 GEH394418:GEM394418 GOD394418:GOI394418 GXZ394418:GYE394418 HHV394418:HIA394418 HRR394418:HRW394418 IBN394418:IBS394418 ILJ394418:ILO394418 IVF394418:IVK394418 JFB394418:JFG394418 JOX394418:JPC394418 JYT394418:JYY394418 KIP394418:KIU394418 KSL394418:KSQ394418 LCH394418:LCM394418 LMD394418:LMI394418 LVZ394418:LWE394418 MFV394418:MGA394418 MPR394418:MPW394418 MZN394418:MZS394418 NJJ394418:NJO394418 NTF394418:NTK394418 ODB394418:ODG394418 OMX394418:ONC394418 OWT394418:OWY394418 PGP394418:PGU394418 PQL394418:PQQ394418 QAH394418:QAM394418 QKD394418:QKI394418 QTZ394418:QUE394418 RDV394418:REA394418 RNR394418:RNW394418 RXN394418:RXS394418 SHJ394418:SHO394418 SRF394418:SRK394418 TBB394418:TBG394418 TKX394418:TLC394418 TUT394418:TUY394418 UEP394418:UEU394418 UOL394418:UOQ394418 UYH394418:UYM394418 VID394418:VII394418 VRZ394418:VSE394418 WBV394418:WCA394418 WLR394418:WLW394418 WVN394418:WVS394418 F459954:K459954 JB459954:JG459954 SX459954:TC459954 ACT459954:ACY459954 AMP459954:AMU459954 AWL459954:AWQ459954 BGH459954:BGM459954 BQD459954:BQI459954 BZZ459954:CAE459954 CJV459954:CKA459954 CTR459954:CTW459954 DDN459954:DDS459954 DNJ459954:DNO459954 DXF459954:DXK459954 EHB459954:EHG459954 EQX459954:ERC459954 FAT459954:FAY459954 FKP459954:FKU459954 FUL459954:FUQ459954 GEH459954:GEM459954 GOD459954:GOI459954 GXZ459954:GYE459954 HHV459954:HIA459954 HRR459954:HRW459954 IBN459954:IBS459954 ILJ459954:ILO459954 IVF459954:IVK459954 JFB459954:JFG459954 JOX459954:JPC459954 JYT459954:JYY459954 KIP459954:KIU459954 KSL459954:KSQ459954 LCH459954:LCM459954 LMD459954:LMI459954 LVZ459954:LWE459954 MFV459954:MGA459954 MPR459954:MPW459954 MZN459954:MZS459954 NJJ459954:NJO459954 NTF459954:NTK459954 ODB459954:ODG459954 OMX459954:ONC459954 OWT459954:OWY459954 PGP459954:PGU459954 PQL459954:PQQ459954 QAH459954:QAM459954 QKD459954:QKI459954 QTZ459954:QUE459954 RDV459954:REA459954 RNR459954:RNW459954 RXN459954:RXS459954 SHJ459954:SHO459954 SRF459954:SRK459954 TBB459954:TBG459954 TKX459954:TLC459954 TUT459954:TUY459954 UEP459954:UEU459954 UOL459954:UOQ459954 UYH459954:UYM459954 VID459954:VII459954 VRZ459954:VSE459954 WBV459954:WCA459954 WLR459954:WLW459954 WVN459954:WVS459954 F525490:K525490 JB525490:JG525490 SX525490:TC525490 ACT525490:ACY525490 AMP525490:AMU525490 AWL525490:AWQ525490 BGH525490:BGM525490 BQD525490:BQI525490 BZZ525490:CAE525490 CJV525490:CKA525490 CTR525490:CTW525490 DDN525490:DDS525490 DNJ525490:DNO525490 DXF525490:DXK525490 EHB525490:EHG525490 EQX525490:ERC525490 FAT525490:FAY525490 FKP525490:FKU525490 FUL525490:FUQ525490 GEH525490:GEM525490 GOD525490:GOI525490 GXZ525490:GYE525490 HHV525490:HIA525490 HRR525490:HRW525490 IBN525490:IBS525490 ILJ525490:ILO525490 IVF525490:IVK525490 JFB525490:JFG525490 JOX525490:JPC525490 JYT525490:JYY525490 KIP525490:KIU525490 KSL525490:KSQ525490 LCH525490:LCM525490 LMD525490:LMI525490 LVZ525490:LWE525490 MFV525490:MGA525490 MPR525490:MPW525490 MZN525490:MZS525490 NJJ525490:NJO525490 NTF525490:NTK525490 ODB525490:ODG525490 OMX525490:ONC525490 OWT525490:OWY525490 PGP525490:PGU525490 PQL525490:PQQ525490 QAH525490:QAM525490 QKD525490:QKI525490 QTZ525490:QUE525490 RDV525490:REA525490 RNR525490:RNW525490 RXN525490:RXS525490 SHJ525490:SHO525490 SRF525490:SRK525490 TBB525490:TBG525490 TKX525490:TLC525490 TUT525490:TUY525490 UEP525490:UEU525490 UOL525490:UOQ525490 UYH525490:UYM525490 VID525490:VII525490 VRZ525490:VSE525490 WBV525490:WCA525490 WLR525490:WLW525490 WVN525490:WVS525490 F591026:K591026 JB591026:JG591026 SX591026:TC591026 ACT591026:ACY591026 AMP591026:AMU591026 AWL591026:AWQ591026 BGH591026:BGM591026 BQD591026:BQI591026 BZZ591026:CAE591026 CJV591026:CKA591026 CTR591026:CTW591026 DDN591026:DDS591026 DNJ591026:DNO591026 DXF591026:DXK591026 EHB591026:EHG591026 EQX591026:ERC591026 FAT591026:FAY591026 FKP591026:FKU591026 FUL591026:FUQ591026 GEH591026:GEM591026 GOD591026:GOI591026 GXZ591026:GYE591026 HHV591026:HIA591026 HRR591026:HRW591026 IBN591026:IBS591026 ILJ591026:ILO591026 IVF591026:IVK591026 JFB591026:JFG591026 JOX591026:JPC591026 JYT591026:JYY591026 KIP591026:KIU591026 KSL591026:KSQ591026 LCH591026:LCM591026 LMD591026:LMI591026 LVZ591026:LWE591026 MFV591026:MGA591026 MPR591026:MPW591026 MZN591026:MZS591026 NJJ591026:NJO591026 NTF591026:NTK591026 ODB591026:ODG591026 OMX591026:ONC591026 OWT591026:OWY591026 PGP591026:PGU591026 PQL591026:PQQ591026 QAH591026:QAM591026 QKD591026:QKI591026 QTZ591026:QUE591026 RDV591026:REA591026 RNR591026:RNW591026 RXN591026:RXS591026 SHJ591026:SHO591026 SRF591026:SRK591026 TBB591026:TBG591026 TKX591026:TLC591026 TUT591026:TUY591026 UEP591026:UEU591026 UOL591026:UOQ591026 UYH591026:UYM591026 VID591026:VII591026 VRZ591026:VSE591026 WBV591026:WCA591026 WLR591026:WLW591026 WVN591026:WVS591026 F656562:K656562 JB656562:JG656562 SX656562:TC656562 ACT656562:ACY656562 AMP656562:AMU656562 AWL656562:AWQ656562 BGH656562:BGM656562 BQD656562:BQI656562 BZZ656562:CAE656562 CJV656562:CKA656562 CTR656562:CTW656562 DDN656562:DDS656562 DNJ656562:DNO656562 DXF656562:DXK656562 EHB656562:EHG656562 EQX656562:ERC656562 FAT656562:FAY656562 FKP656562:FKU656562 FUL656562:FUQ656562 GEH656562:GEM656562 GOD656562:GOI656562 GXZ656562:GYE656562 HHV656562:HIA656562 HRR656562:HRW656562 IBN656562:IBS656562 ILJ656562:ILO656562 IVF656562:IVK656562 JFB656562:JFG656562 JOX656562:JPC656562 JYT656562:JYY656562 KIP656562:KIU656562 KSL656562:KSQ656562 LCH656562:LCM656562 LMD656562:LMI656562 LVZ656562:LWE656562 MFV656562:MGA656562 MPR656562:MPW656562 MZN656562:MZS656562 NJJ656562:NJO656562 NTF656562:NTK656562 ODB656562:ODG656562 OMX656562:ONC656562 OWT656562:OWY656562 PGP656562:PGU656562 PQL656562:PQQ656562 QAH656562:QAM656562 QKD656562:QKI656562 QTZ656562:QUE656562 RDV656562:REA656562 RNR656562:RNW656562 RXN656562:RXS656562 SHJ656562:SHO656562 SRF656562:SRK656562 TBB656562:TBG656562 TKX656562:TLC656562 TUT656562:TUY656562 UEP656562:UEU656562 UOL656562:UOQ656562 UYH656562:UYM656562 VID656562:VII656562 VRZ656562:VSE656562 WBV656562:WCA656562 WLR656562:WLW656562 WVN656562:WVS656562 F722098:K722098 JB722098:JG722098 SX722098:TC722098 ACT722098:ACY722098 AMP722098:AMU722098 AWL722098:AWQ722098 BGH722098:BGM722098 BQD722098:BQI722098 BZZ722098:CAE722098 CJV722098:CKA722098 CTR722098:CTW722098 DDN722098:DDS722098 DNJ722098:DNO722098 DXF722098:DXK722098 EHB722098:EHG722098 EQX722098:ERC722098 FAT722098:FAY722098 FKP722098:FKU722098 FUL722098:FUQ722098 GEH722098:GEM722098 GOD722098:GOI722098 GXZ722098:GYE722098 HHV722098:HIA722098 HRR722098:HRW722098 IBN722098:IBS722098 ILJ722098:ILO722098 IVF722098:IVK722098 JFB722098:JFG722098 JOX722098:JPC722098 JYT722098:JYY722098 KIP722098:KIU722098 KSL722098:KSQ722098 LCH722098:LCM722098 LMD722098:LMI722098 LVZ722098:LWE722098 MFV722098:MGA722098 MPR722098:MPW722098 MZN722098:MZS722098 NJJ722098:NJO722098 NTF722098:NTK722098 ODB722098:ODG722098 OMX722098:ONC722098 OWT722098:OWY722098 PGP722098:PGU722098 PQL722098:PQQ722098 QAH722098:QAM722098 QKD722098:QKI722098 QTZ722098:QUE722098 RDV722098:REA722098 RNR722098:RNW722098 RXN722098:RXS722098 SHJ722098:SHO722098 SRF722098:SRK722098 TBB722098:TBG722098 TKX722098:TLC722098 TUT722098:TUY722098 UEP722098:UEU722098 UOL722098:UOQ722098 UYH722098:UYM722098 VID722098:VII722098 VRZ722098:VSE722098 WBV722098:WCA722098 WLR722098:WLW722098 WVN722098:WVS722098 F787634:K787634 JB787634:JG787634 SX787634:TC787634 ACT787634:ACY787634 AMP787634:AMU787634 AWL787634:AWQ787634 BGH787634:BGM787634 BQD787634:BQI787634 BZZ787634:CAE787634 CJV787634:CKA787634 CTR787634:CTW787634 DDN787634:DDS787634 DNJ787634:DNO787634 DXF787634:DXK787634 EHB787634:EHG787634 EQX787634:ERC787634 FAT787634:FAY787634 FKP787634:FKU787634 FUL787634:FUQ787634 GEH787634:GEM787634 GOD787634:GOI787634 GXZ787634:GYE787634 HHV787634:HIA787634 HRR787634:HRW787634 IBN787634:IBS787634 ILJ787634:ILO787634 IVF787634:IVK787634 JFB787634:JFG787634 JOX787634:JPC787634 JYT787634:JYY787634 KIP787634:KIU787634 KSL787634:KSQ787634 LCH787634:LCM787634 LMD787634:LMI787634 LVZ787634:LWE787634 MFV787634:MGA787634 MPR787634:MPW787634 MZN787634:MZS787634 NJJ787634:NJO787634 NTF787634:NTK787634 ODB787634:ODG787634 OMX787634:ONC787634 OWT787634:OWY787634 PGP787634:PGU787634 PQL787634:PQQ787634 QAH787634:QAM787634 QKD787634:QKI787634 QTZ787634:QUE787634 RDV787634:REA787634 RNR787634:RNW787634 RXN787634:RXS787634 SHJ787634:SHO787634 SRF787634:SRK787634 TBB787634:TBG787634 TKX787634:TLC787634 TUT787634:TUY787634 UEP787634:UEU787634 UOL787634:UOQ787634 UYH787634:UYM787634 VID787634:VII787634 VRZ787634:VSE787634 WBV787634:WCA787634 WLR787634:WLW787634 WVN787634:WVS787634 F853170:K853170 JB853170:JG853170 SX853170:TC853170 ACT853170:ACY853170 AMP853170:AMU853170 AWL853170:AWQ853170 BGH853170:BGM853170 BQD853170:BQI853170 BZZ853170:CAE853170 CJV853170:CKA853170 CTR853170:CTW853170 DDN853170:DDS853170 DNJ853170:DNO853170 DXF853170:DXK853170 EHB853170:EHG853170 EQX853170:ERC853170 FAT853170:FAY853170 FKP853170:FKU853170 FUL853170:FUQ853170 GEH853170:GEM853170 GOD853170:GOI853170 GXZ853170:GYE853170 HHV853170:HIA853170 HRR853170:HRW853170 IBN853170:IBS853170 ILJ853170:ILO853170 IVF853170:IVK853170 JFB853170:JFG853170 JOX853170:JPC853170 JYT853170:JYY853170 KIP853170:KIU853170 KSL853170:KSQ853170 LCH853170:LCM853170 LMD853170:LMI853170 LVZ853170:LWE853170 MFV853170:MGA853170 MPR853170:MPW853170 MZN853170:MZS853170 NJJ853170:NJO853170 NTF853170:NTK853170 ODB853170:ODG853170 OMX853170:ONC853170 OWT853170:OWY853170 PGP853170:PGU853170 PQL853170:PQQ853170 QAH853170:QAM853170 QKD853170:QKI853170 QTZ853170:QUE853170 RDV853170:REA853170 RNR853170:RNW853170 RXN853170:RXS853170 SHJ853170:SHO853170 SRF853170:SRK853170 TBB853170:TBG853170 TKX853170:TLC853170 TUT853170:TUY853170 UEP853170:UEU853170 UOL853170:UOQ853170 UYH853170:UYM853170 VID853170:VII853170 VRZ853170:VSE853170 WBV853170:WCA853170 WLR853170:WLW853170 WVN853170:WVS853170 F918706:K918706 JB918706:JG918706 SX918706:TC918706 ACT918706:ACY918706 AMP918706:AMU918706 AWL918706:AWQ918706 BGH918706:BGM918706 BQD918706:BQI918706 BZZ918706:CAE918706 CJV918706:CKA918706 CTR918706:CTW918706 DDN918706:DDS918706 DNJ918706:DNO918706 DXF918706:DXK918706 EHB918706:EHG918706 EQX918706:ERC918706 FAT918706:FAY918706 FKP918706:FKU918706 FUL918706:FUQ918706 GEH918706:GEM918706 GOD918706:GOI918706 GXZ918706:GYE918706 HHV918706:HIA918706 HRR918706:HRW918706 IBN918706:IBS918706 ILJ918706:ILO918706 IVF918706:IVK918706 JFB918706:JFG918706 JOX918706:JPC918706 JYT918706:JYY918706 KIP918706:KIU918706 KSL918706:KSQ918706 LCH918706:LCM918706 LMD918706:LMI918706 LVZ918706:LWE918706 MFV918706:MGA918706 MPR918706:MPW918706 MZN918706:MZS918706 NJJ918706:NJO918706 NTF918706:NTK918706 ODB918706:ODG918706 OMX918706:ONC918706 OWT918706:OWY918706 PGP918706:PGU918706 PQL918706:PQQ918706 QAH918706:QAM918706 QKD918706:QKI918706 QTZ918706:QUE918706 RDV918706:REA918706 RNR918706:RNW918706 RXN918706:RXS918706 SHJ918706:SHO918706 SRF918706:SRK918706 TBB918706:TBG918706 TKX918706:TLC918706 TUT918706:TUY918706 UEP918706:UEU918706 UOL918706:UOQ918706 UYH918706:UYM918706 VID918706:VII918706 VRZ918706:VSE918706 WBV918706:WCA918706 WLR918706:WLW918706 WVN918706:WVS918706 F984242:K984242 JB984242:JG984242 SX984242:TC984242 ACT984242:ACY984242 AMP984242:AMU984242 AWL984242:AWQ984242 BGH984242:BGM984242 BQD984242:BQI984242 BZZ984242:CAE984242 CJV984242:CKA984242 CTR984242:CTW984242 DDN984242:DDS984242 DNJ984242:DNO984242 DXF984242:DXK984242 EHB984242:EHG984242 EQX984242:ERC984242 FAT984242:FAY984242 FKP984242:FKU984242 FUL984242:FUQ984242 GEH984242:GEM984242 GOD984242:GOI984242 GXZ984242:GYE984242 HHV984242:HIA984242 HRR984242:HRW984242 IBN984242:IBS984242 ILJ984242:ILO984242 IVF984242:IVK984242 JFB984242:JFG984242 JOX984242:JPC984242 JYT984242:JYY984242 KIP984242:KIU984242 KSL984242:KSQ984242 LCH984242:LCM984242 LMD984242:LMI984242 LVZ984242:LWE984242 MFV984242:MGA984242 MPR984242:MPW984242 MZN984242:MZS984242 NJJ984242:NJO984242 NTF984242:NTK984242 ODB984242:ODG984242 OMX984242:ONC984242 OWT984242:OWY984242 PGP984242:PGU984242 PQL984242:PQQ984242 QAH984242:QAM984242 QKD984242:QKI984242 QTZ984242:QUE984242 RDV984242:REA984242 RNR984242:RNW984242 RXN984242:RXS984242 SHJ984242:SHO984242 SRF984242:SRK984242 TBB984242:TBG984242 TKX984242:TLC984242 TUT984242:TUY984242 UEP984242:UEU984242 UOL984242:UOQ984242 UYH984242:UYM984242 VID984242:VII984242 VRZ984242:VSE984242 WBV984242:WCA984242 WLR984242:WLW984242 WVN984242:WVS984242</xm:sqref>
        </x14:dataValidation>
        <x14:dataValidation type="list" allowBlank="1" showInputMessage="1" showErrorMessage="1" xr:uid="{00000000-0002-0000-0A00-000030000000}">
          <x14:formula1>
            <xm:f>$AB$3:$AB$22</xm:f>
          </x14:formula1>
          <xm:sqref>F1818:K1818 JB1818:JG1818 SX1818:TC1818 ACT1818:ACY1818 AMP1818:AMU1818 AWL1818:AWQ1818 BGH1818:BGM1818 BQD1818:BQI1818 BZZ1818:CAE1818 CJV1818:CKA1818 CTR1818:CTW1818 DDN1818:DDS1818 DNJ1818:DNO1818 DXF1818:DXK1818 EHB1818:EHG1818 EQX1818:ERC1818 FAT1818:FAY1818 FKP1818:FKU1818 FUL1818:FUQ1818 GEH1818:GEM1818 GOD1818:GOI1818 GXZ1818:GYE1818 HHV1818:HIA1818 HRR1818:HRW1818 IBN1818:IBS1818 ILJ1818:ILO1818 IVF1818:IVK1818 JFB1818:JFG1818 JOX1818:JPC1818 JYT1818:JYY1818 KIP1818:KIU1818 KSL1818:KSQ1818 LCH1818:LCM1818 LMD1818:LMI1818 LVZ1818:LWE1818 MFV1818:MGA1818 MPR1818:MPW1818 MZN1818:MZS1818 NJJ1818:NJO1818 NTF1818:NTK1818 ODB1818:ODG1818 OMX1818:ONC1818 OWT1818:OWY1818 PGP1818:PGU1818 PQL1818:PQQ1818 QAH1818:QAM1818 QKD1818:QKI1818 QTZ1818:QUE1818 RDV1818:REA1818 RNR1818:RNW1818 RXN1818:RXS1818 SHJ1818:SHO1818 SRF1818:SRK1818 TBB1818:TBG1818 TKX1818:TLC1818 TUT1818:TUY1818 UEP1818:UEU1818 UOL1818:UOQ1818 UYH1818:UYM1818 VID1818:VII1818 VRZ1818:VSE1818 WBV1818:WCA1818 WLR1818:WLW1818 WVN1818:WVS1818 F67354:K67354 JB67354:JG67354 SX67354:TC67354 ACT67354:ACY67354 AMP67354:AMU67354 AWL67354:AWQ67354 BGH67354:BGM67354 BQD67354:BQI67354 BZZ67354:CAE67354 CJV67354:CKA67354 CTR67354:CTW67354 DDN67354:DDS67354 DNJ67354:DNO67354 DXF67354:DXK67354 EHB67354:EHG67354 EQX67354:ERC67354 FAT67354:FAY67354 FKP67354:FKU67354 FUL67354:FUQ67354 GEH67354:GEM67354 GOD67354:GOI67354 GXZ67354:GYE67354 HHV67354:HIA67354 HRR67354:HRW67354 IBN67354:IBS67354 ILJ67354:ILO67354 IVF67354:IVK67354 JFB67354:JFG67354 JOX67354:JPC67354 JYT67354:JYY67354 KIP67354:KIU67354 KSL67354:KSQ67354 LCH67354:LCM67354 LMD67354:LMI67354 LVZ67354:LWE67354 MFV67354:MGA67354 MPR67354:MPW67354 MZN67354:MZS67354 NJJ67354:NJO67354 NTF67354:NTK67354 ODB67354:ODG67354 OMX67354:ONC67354 OWT67354:OWY67354 PGP67354:PGU67354 PQL67354:PQQ67354 QAH67354:QAM67354 QKD67354:QKI67354 QTZ67354:QUE67354 RDV67354:REA67354 RNR67354:RNW67354 RXN67354:RXS67354 SHJ67354:SHO67354 SRF67354:SRK67354 TBB67354:TBG67354 TKX67354:TLC67354 TUT67354:TUY67354 UEP67354:UEU67354 UOL67354:UOQ67354 UYH67354:UYM67354 VID67354:VII67354 VRZ67354:VSE67354 WBV67354:WCA67354 WLR67354:WLW67354 WVN67354:WVS67354 F132890:K132890 JB132890:JG132890 SX132890:TC132890 ACT132890:ACY132890 AMP132890:AMU132890 AWL132890:AWQ132890 BGH132890:BGM132890 BQD132890:BQI132890 BZZ132890:CAE132890 CJV132890:CKA132890 CTR132890:CTW132890 DDN132890:DDS132890 DNJ132890:DNO132890 DXF132890:DXK132890 EHB132890:EHG132890 EQX132890:ERC132890 FAT132890:FAY132890 FKP132890:FKU132890 FUL132890:FUQ132890 GEH132890:GEM132890 GOD132890:GOI132890 GXZ132890:GYE132890 HHV132890:HIA132890 HRR132890:HRW132890 IBN132890:IBS132890 ILJ132890:ILO132890 IVF132890:IVK132890 JFB132890:JFG132890 JOX132890:JPC132890 JYT132890:JYY132890 KIP132890:KIU132890 KSL132890:KSQ132890 LCH132890:LCM132890 LMD132890:LMI132890 LVZ132890:LWE132890 MFV132890:MGA132890 MPR132890:MPW132890 MZN132890:MZS132890 NJJ132890:NJO132890 NTF132890:NTK132890 ODB132890:ODG132890 OMX132890:ONC132890 OWT132890:OWY132890 PGP132890:PGU132890 PQL132890:PQQ132890 QAH132890:QAM132890 QKD132890:QKI132890 QTZ132890:QUE132890 RDV132890:REA132890 RNR132890:RNW132890 RXN132890:RXS132890 SHJ132890:SHO132890 SRF132890:SRK132890 TBB132890:TBG132890 TKX132890:TLC132890 TUT132890:TUY132890 UEP132890:UEU132890 UOL132890:UOQ132890 UYH132890:UYM132890 VID132890:VII132890 VRZ132890:VSE132890 WBV132890:WCA132890 WLR132890:WLW132890 WVN132890:WVS132890 F198426:K198426 JB198426:JG198426 SX198426:TC198426 ACT198426:ACY198426 AMP198426:AMU198426 AWL198426:AWQ198426 BGH198426:BGM198426 BQD198426:BQI198426 BZZ198426:CAE198426 CJV198426:CKA198426 CTR198426:CTW198426 DDN198426:DDS198426 DNJ198426:DNO198426 DXF198426:DXK198426 EHB198426:EHG198426 EQX198426:ERC198426 FAT198426:FAY198426 FKP198426:FKU198426 FUL198426:FUQ198426 GEH198426:GEM198426 GOD198426:GOI198426 GXZ198426:GYE198426 HHV198426:HIA198426 HRR198426:HRW198426 IBN198426:IBS198426 ILJ198426:ILO198426 IVF198426:IVK198426 JFB198426:JFG198426 JOX198426:JPC198426 JYT198426:JYY198426 KIP198426:KIU198426 KSL198426:KSQ198426 LCH198426:LCM198426 LMD198426:LMI198426 LVZ198426:LWE198426 MFV198426:MGA198426 MPR198426:MPW198426 MZN198426:MZS198426 NJJ198426:NJO198426 NTF198426:NTK198426 ODB198426:ODG198426 OMX198426:ONC198426 OWT198426:OWY198426 PGP198426:PGU198426 PQL198426:PQQ198426 QAH198426:QAM198426 QKD198426:QKI198426 QTZ198426:QUE198426 RDV198426:REA198426 RNR198426:RNW198426 RXN198426:RXS198426 SHJ198426:SHO198426 SRF198426:SRK198426 TBB198426:TBG198426 TKX198426:TLC198426 TUT198426:TUY198426 UEP198426:UEU198426 UOL198426:UOQ198426 UYH198426:UYM198426 VID198426:VII198426 VRZ198426:VSE198426 WBV198426:WCA198426 WLR198426:WLW198426 WVN198426:WVS198426 F263962:K263962 JB263962:JG263962 SX263962:TC263962 ACT263962:ACY263962 AMP263962:AMU263962 AWL263962:AWQ263962 BGH263962:BGM263962 BQD263962:BQI263962 BZZ263962:CAE263962 CJV263962:CKA263962 CTR263962:CTW263962 DDN263962:DDS263962 DNJ263962:DNO263962 DXF263962:DXK263962 EHB263962:EHG263962 EQX263962:ERC263962 FAT263962:FAY263962 FKP263962:FKU263962 FUL263962:FUQ263962 GEH263962:GEM263962 GOD263962:GOI263962 GXZ263962:GYE263962 HHV263962:HIA263962 HRR263962:HRW263962 IBN263962:IBS263962 ILJ263962:ILO263962 IVF263962:IVK263962 JFB263962:JFG263962 JOX263962:JPC263962 JYT263962:JYY263962 KIP263962:KIU263962 KSL263962:KSQ263962 LCH263962:LCM263962 LMD263962:LMI263962 LVZ263962:LWE263962 MFV263962:MGA263962 MPR263962:MPW263962 MZN263962:MZS263962 NJJ263962:NJO263962 NTF263962:NTK263962 ODB263962:ODG263962 OMX263962:ONC263962 OWT263962:OWY263962 PGP263962:PGU263962 PQL263962:PQQ263962 QAH263962:QAM263962 QKD263962:QKI263962 QTZ263962:QUE263962 RDV263962:REA263962 RNR263962:RNW263962 RXN263962:RXS263962 SHJ263962:SHO263962 SRF263962:SRK263962 TBB263962:TBG263962 TKX263962:TLC263962 TUT263962:TUY263962 UEP263962:UEU263962 UOL263962:UOQ263962 UYH263962:UYM263962 VID263962:VII263962 VRZ263962:VSE263962 WBV263962:WCA263962 WLR263962:WLW263962 WVN263962:WVS263962 F329498:K329498 JB329498:JG329498 SX329498:TC329498 ACT329498:ACY329498 AMP329498:AMU329498 AWL329498:AWQ329498 BGH329498:BGM329498 BQD329498:BQI329498 BZZ329498:CAE329498 CJV329498:CKA329498 CTR329498:CTW329498 DDN329498:DDS329498 DNJ329498:DNO329498 DXF329498:DXK329498 EHB329498:EHG329498 EQX329498:ERC329498 FAT329498:FAY329498 FKP329498:FKU329498 FUL329498:FUQ329498 GEH329498:GEM329498 GOD329498:GOI329498 GXZ329498:GYE329498 HHV329498:HIA329498 HRR329498:HRW329498 IBN329498:IBS329498 ILJ329498:ILO329498 IVF329498:IVK329498 JFB329498:JFG329498 JOX329498:JPC329498 JYT329498:JYY329498 KIP329498:KIU329498 KSL329498:KSQ329498 LCH329498:LCM329498 LMD329498:LMI329498 LVZ329498:LWE329498 MFV329498:MGA329498 MPR329498:MPW329498 MZN329498:MZS329498 NJJ329498:NJO329498 NTF329498:NTK329498 ODB329498:ODG329498 OMX329498:ONC329498 OWT329498:OWY329498 PGP329498:PGU329498 PQL329498:PQQ329498 QAH329498:QAM329498 QKD329498:QKI329498 QTZ329498:QUE329498 RDV329498:REA329498 RNR329498:RNW329498 RXN329498:RXS329498 SHJ329498:SHO329498 SRF329498:SRK329498 TBB329498:TBG329498 TKX329498:TLC329498 TUT329498:TUY329498 UEP329498:UEU329498 UOL329498:UOQ329498 UYH329498:UYM329498 VID329498:VII329498 VRZ329498:VSE329498 WBV329498:WCA329498 WLR329498:WLW329498 WVN329498:WVS329498 F395034:K395034 JB395034:JG395034 SX395034:TC395034 ACT395034:ACY395034 AMP395034:AMU395034 AWL395034:AWQ395034 BGH395034:BGM395034 BQD395034:BQI395034 BZZ395034:CAE395034 CJV395034:CKA395034 CTR395034:CTW395034 DDN395034:DDS395034 DNJ395034:DNO395034 DXF395034:DXK395034 EHB395034:EHG395034 EQX395034:ERC395034 FAT395034:FAY395034 FKP395034:FKU395034 FUL395034:FUQ395034 GEH395034:GEM395034 GOD395034:GOI395034 GXZ395034:GYE395034 HHV395034:HIA395034 HRR395034:HRW395034 IBN395034:IBS395034 ILJ395034:ILO395034 IVF395034:IVK395034 JFB395034:JFG395034 JOX395034:JPC395034 JYT395034:JYY395034 KIP395034:KIU395034 KSL395034:KSQ395034 LCH395034:LCM395034 LMD395034:LMI395034 LVZ395034:LWE395034 MFV395034:MGA395034 MPR395034:MPW395034 MZN395034:MZS395034 NJJ395034:NJO395034 NTF395034:NTK395034 ODB395034:ODG395034 OMX395034:ONC395034 OWT395034:OWY395034 PGP395034:PGU395034 PQL395034:PQQ395034 QAH395034:QAM395034 QKD395034:QKI395034 QTZ395034:QUE395034 RDV395034:REA395034 RNR395034:RNW395034 RXN395034:RXS395034 SHJ395034:SHO395034 SRF395034:SRK395034 TBB395034:TBG395034 TKX395034:TLC395034 TUT395034:TUY395034 UEP395034:UEU395034 UOL395034:UOQ395034 UYH395034:UYM395034 VID395034:VII395034 VRZ395034:VSE395034 WBV395034:WCA395034 WLR395034:WLW395034 WVN395034:WVS395034 F460570:K460570 JB460570:JG460570 SX460570:TC460570 ACT460570:ACY460570 AMP460570:AMU460570 AWL460570:AWQ460570 BGH460570:BGM460570 BQD460570:BQI460570 BZZ460570:CAE460570 CJV460570:CKA460570 CTR460570:CTW460570 DDN460570:DDS460570 DNJ460570:DNO460570 DXF460570:DXK460570 EHB460570:EHG460570 EQX460570:ERC460570 FAT460570:FAY460570 FKP460570:FKU460570 FUL460570:FUQ460570 GEH460570:GEM460570 GOD460570:GOI460570 GXZ460570:GYE460570 HHV460570:HIA460570 HRR460570:HRW460570 IBN460570:IBS460570 ILJ460570:ILO460570 IVF460570:IVK460570 JFB460570:JFG460570 JOX460570:JPC460570 JYT460570:JYY460570 KIP460570:KIU460570 KSL460570:KSQ460570 LCH460570:LCM460570 LMD460570:LMI460570 LVZ460570:LWE460570 MFV460570:MGA460570 MPR460570:MPW460570 MZN460570:MZS460570 NJJ460570:NJO460570 NTF460570:NTK460570 ODB460570:ODG460570 OMX460570:ONC460570 OWT460570:OWY460570 PGP460570:PGU460570 PQL460570:PQQ460570 QAH460570:QAM460570 QKD460570:QKI460570 QTZ460570:QUE460570 RDV460570:REA460570 RNR460570:RNW460570 RXN460570:RXS460570 SHJ460570:SHO460570 SRF460570:SRK460570 TBB460570:TBG460570 TKX460570:TLC460570 TUT460570:TUY460570 UEP460570:UEU460570 UOL460570:UOQ460570 UYH460570:UYM460570 VID460570:VII460570 VRZ460570:VSE460570 WBV460570:WCA460570 WLR460570:WLW460570 WVN460570:WVS460570 F526106:K526106 JB526106:JG526106 SX526106:TC526106 ACT526106:ACY526106 AMP526106:AMU526106 AWL526106:AWQ526106 BGH526106:BGM526106 BQD526106:BQI526106 BZZ526106:CAE526106 CJV526106:CKA526106 CTR526106:CTW526106 DDN526106:DDS526106 DNJ526106:DNO526106 DXF526106:DXK526106 EHB526106:EHG526106 EQX526106:ERC526106 FAT526106:FAY526106 FKP526106:FKU526106 FUL526106:FUQ526106 GEH526106:GEM526106 GOD526106:GOI526106 GXZ526106:GYE526106 HHV526106:HIA526106 HRR526106:HRW526106 IBN526106:IBS526106 ILJ526106:ILO526106 IVF526106:IVK526106 JFB526106:JFG526106 JOX526106:JPC526106 JYT526106:JYY526106 KIP526106:KIU526106 KSL526106:KSQ526106 LCH526106:LCM526106 LMD526106:LMI526106 LVZ526106:LWE526106 MFV526106:MGA526106 MPR526106:MPW526106 MZN526106:MZS526106 NJJ526106:NJO526106 NTF526106:NTK526106 ODB526106:ODG526106 OMX526106:ONC526106 OWT526106:OWY526106 PGP526106:PGU526106 PQL526106:PQQ526106 QAH526106:QAM526106 QKD526106:QKI526106 QTZ526106:QUE526106 RDV526106:REA526106 RNR526106:RNW526106 RXN526106:RXS526106 SHJ526106:SHO526106 SRF526106:SRK526106 TBB526106:TBG526106 TKX526106:TLC526106 TUT526106:TUY526106 UEP526106:UEU526106 UOL526106:UOQ526106 UYH526106:UYM526106 VID526106:VII526106 VRZ526106:VSE526106 WBV526106:WCA526106 WLR526106:WLW526106 WVN526106:WVS526106 F591642:K591642 JB591642:JG591642 SX591642:TC591642 ACT591642:ACY591642 AMP591642:AMU591642 AWL591642:AWQ591642 BGH591642:BGM591642 BQD591642:BQI591642 BZZ591642:CAE591642 CJV591642:CKA591642 CTR591642:CTW591642 DDN591642:DDS591642 DNJ591642:DNO591642 DXF591642:DXK591642 EHB591642:EHG591642 EQX591642:ERC591642 FAT591642:FAY591642 FKP591642:FKU591642 FUL591642:FUQ591642 GEH591642:GEM591642 GOD591642:GOI591642 GXZ591642:GYE591642 HHV591642:HIA591642 HRR591642:HRW591642 IBN591642:IBS591642 ILJ591642:ILO591642 IVF591642:IVK591642 JFB591642:JFG591642 JOX591642:JPC591642 JYT591642:JYY591642 KIP591642:KIU591642 KSL591642:KSQ591642 LCH591642:LCM591642 LMD591642:LMI591642 LVZ591642:LWE591642 MFV591642:MGA591642 MPR591642:MPW591642 MZN591642:MZS591642 NJJ591642:NJO591642 NTF591642:NTK591642 ODB591642:ODG591642 OMX591642:ONC591642 OWT591642:OWY591642 PGP591642:PGU591642 PQL591642:PQQ591642 QAH591642:QAM591642 QKD591642:QKI591642 QTZ591642:QUE591642 RDV591642:REA591642 RNR591642:RNW591642 RXN591642:RXS591642 SHJ591642:SHO591642 SRF591642:SRK591642 TBB591642:TBG591642 TKX591642:TLC591642 TUT591642:TUY591642 UEP591642:UEU591642 UOL591642:UOQ591642 UYH591642:UYM591642 VID591642:VII591642 VRZ591642:VSE591642 WBV591642:WCA591642 WLR591642:WLW591642 WVN591642:WVS591642 F657178:K657178 JB657178:JG657178 SX657178:TC657178 ACT657178:ACY657178 AMP657178:AMU657178 AWL657178:AWQ657178 BGH657178:BGM657178 BQD657178:BQI657178 BZZ657178:CAE657178 CJV657178:CKA657178 CTR657178:CTW657178 DDN657178:DDS657178 DNJ657178:DNO657178 DXF657178:DXK657178 EHB657178:EHG657178 EQX657178:ERC657178 FAT657178:FAY657178 FKP657178:FKU657178 FUL657178:FUQ657178 GEH657178:GEM657178 GOD657178:GOI657178 GXZ657178:GYE657178 HHV657178:HIA657178 HRR657178:HRW657178 IBN657178:IBS657178 ILJ657178:ILO657178 IVF657178:IVK657178 JFB657178:JFG657178 JOX657178:JPC657178 JYT657178:JYY657178 KIP657178:KIU657178 KSL657178:KSQ657178 LCH657178:LCM657178 LMD657178:LMI657178 LVZ657178:LWE657178 MFV657178:MGA657178 MPR657178:MPW657178 MZN657178:MZS657178 NJJ657178:NJO657178 NTF657178:NTK657178 ODB657178:ODG657178 OMX657178:ONC657178 OWT657178:OWY657178 PGP657178:PGU657178 PQL657178:PQQ657178 QAH657178:QAM657178 QKD657178:QKI657178 QTZ657178:QUE657178 RDV657178:REA657178 RNR657178:RNW657178 RXN657178:RXS657178 SHJ657178:SHO657178 SRF657178:SRK657178 TBB657178:TBG657178 TKX657178:TLC657178 TUT657178:TUY657178 UEP657178:UEU657178 UOL657178:UOQ657178 UYH657178:UYM657178 VID657178:VII657178 VRZ657178:VSE657178 WBV657178:WCA657178 WLR657178:WLW657178 WVN657178:WVS657178 F722714:K722714 JB722714:JG722714 SX722714:TC722714 ACT722714:ACY722714 AMP722714:AMU722714 AWL722714:AWQ722714 BGH722714:BGM722714 BQD722714:BQI722714 BZZ722714:CAE722714 CJV722714:CKA722714 CTR722714:CTW722714 DDN722714:DDS722714 DNJ722714:DNO722714 DXF722714:DXK722714 EHB722714:EHG722714 EQX722714:ERC722714 FAT722714:FAY722714 FKP722714:FKU722714 FUL722714:FUQ722714 GEH722714:GEM722714 GOD722714:GOI722714 GXZ722714:GYE722714 HHV722714:HIA722714 HRR722714:HRW722714 IBN722714:IBS722714 ILJ722714:ILO722714 IVF722714:IVK722714 JFB722714:JFG722714 JOX722714:JPC722714 JYT722714:JYY722714 KIP722714:KIU722714 KSL722714:KSQ722714 LCH722714:LCM722714 LMD722714:LMI722714 LVZ722714:LWE722714 MFV722714:MGA722714 MPR722714:MPW722714 MZN722714:MZS722714 NJJ722714:NJO722714 NTF722714:NTK722714 ODB722714:ODG722714 OMX722714:ONC722714 OWT722714:OWY722714 PGP722714:PGU722714 PQL722714:PQQ722714 QAH722714:QAM722714 QKD722714:QKI722714 QTZ722714:QUE722714 RDV722714:REA722714 RNR722714:RNW722714 RXN722714:RXS722714 SHJ722714:SHO722714 SRF722714:SRK722714 TBB722714:TBG722714 TKX722714:TLC722714 TUT722714:TUY722714 UEP722714:UEU722714 UOL722714:UOQ722714 UYH722714:UYM722714 VID722714:VII722714 VRZ722714:VSE722714 WBV722714:WCA722714 WLR722714:WLW722714 WVN722714:WVS722714 F788250:K788250 JB788250:JG788250 SX788250:TC788250 ACT788250:ACY788250 AMP788250:AMU788250 AWL788250:AWQ788250 BGH788250:BGM788250 BQD788250:BQI788250 BZZ788250:CAE788250 CJV788250:CKA788250 CTR788250:CTW788250 DDN788250:DDS788250 DNJ788250:DNO788250 DXF788250:DXK788250 EHB788250:EHG788250 EQX788250:ERC788250 FAT788250:FAY788250 FKP788250:FKU788250 FUL788250:FUQ788250 GEH788250:GEM788250 GOD788250:GOI788250 GXZ788250:GYE788250 HHV788250:HIA788250 HRR788250:HRW788250 IBN788250:IBS788250 ILJ788250:ILO788250 IVF788250:IVK788250 JFB788250:JFG788250 JOX788250:JPC788250 JYT788250:JYY788250 KIP788250:KIU788250 KSL788250:KSQ788250 LCH788250:LCM788250 LMD788250:LMI788250 LVZ788250:LWE788250 MFV788250:MGA788250 MPR788250:MPW788250 MZN788250:MZS788250 NJJ788250:NJO788250 NTF788250:NTK788250 ODB788250:ODG788250 OMX788250:ONC788250 OWT788250:OWY788250 PGP788250:PGU788250 PQL788250:PQQ788250 QAH788250:QAM788250 QKD788250:QKI788250 QTZ788250:QUE788250 RDV788250:REA788250 RNR788250:RNW788250 RXN788250:RXS788250 SHJ788250:SHO788250 SRF788250:SRK788250 TBB788250:TBG788250 TKX788250:TLC788250 TUT788250:TUY788250 UEP788250:UEU788250 UOL788250:UOQ788250 UYH788250:UYM788250 VID788250:VII788250 VRZ788250:VSE788250 WBV788250:WCA788250 WLR788250:WLW788250 WVN788250:WVS788250 F853786:K853786 JB853786:JG853786 SX853786:TC853786 ACT853786:ACY853786 AMP853786:AMU853786 AWL853786:AWQ853786 BGH853786:BGM853786 BQD853786:BQI853786 BZZ853786:CAE853786 CJV853786:CKA853786 CTR853786:CTW853786 DDN853786:DDS853786 DNJ853786:DNO853786 DXF853786:DXK853786 EHB853786:EHG853786 EQX853786:ERC853786 FAT853786:FAY853786 FKP853786:FKU853786 FUL853786:FUQ853786 GEH853786:GEM853786 GOD853786:GOI853786 GXZ853786:GYE853786 HHV853786:HIA853786 HRR853786:HRW853786 IBN853786:IBS853786 ILJ853786:ILO853786 IVF853786:IVK853786 JFB853786:JFG853786 JOX853786:JPC853786 JYT853786:JYY853786 KIP853786:KIU853786 KSL853786:KSQ853786 LCH853786:LCM853786 LMD853786:LMI853786 LVZ853786:LWE853786 MFV853786:MGA853786 MPR853786:MPW853786 MZN853786:MZS853786 NJJ853786:NJO853786 NTF853786:NTK853786 ODB853786:ODG853786 OMX853786:ONC853786 OWT853786:OWY853786 PGP853786:PGU853786 PQL853786:PQQ853786 QAH853786:QAM853786 QKD853786:QKI853786 QTZ853786:QUE853786 RDV853786:REA853786 RNR853786:RNW853786 RXN853786:RXS853786 SHJ853786:SHO853786 SRF853786:SRK853786 TBB853786:TBG853786 TKX853786:TLC853786 TUT853786:TUY853786 UEP853786:UEU853786 UOL853786:UOQ853786 UYH853786:UYM853786 VID853786:VII853786 VRZ853786:VSE853786 WBV853786:WCA853786 WLR853786:WLW853786 WVN853786:WVS853786 F919322:K919322 JB919322:JG919322 SX919322:TC919322 ACT919322:ACY919322 AMP919322:AMU919322 AWL919322:AWQ919322 BGH919322:BGM919322 BQD919322:BQI919322 BZZ919322:CAE919322 CJV919322:CKA919322 CTR919322:CTW919322 DDN919322:DDS919322 DNJ919322:DNO919322 DXF919322:DXK919322 EHB919322:EHG919322 EQX919322:ERC919322 FAT919322:FAY919322 FKP919322:FKU919322 FUL919322:FUQ919322 GEH919322:GEM919322 GOD919322:GOI919322 GXZ919322:GYE919322 HHV919322:HIA919322 HRR919322:HRW919322 IBN919322:IBS919322 ILJ919322:ILO919322 IVF919322:IVK919322 JFB919322:JFG919322 JOX919322:JPC919322 JYT919322:JYY919322 KIP919322:KIU919322 KSL919322:KSQ919322 LCH919322:LCM919322 LMD919322:LMI919322 LVZ919322:LWE919322 MFV919322:MGA919322 MPR919322:MPW919322 MZN919322:MZS919322 NJJ919322:NJO919322 NTF919322:NTK919322 ODB919322:ODG919322 OMX919322:ONC919322 OWT919322:OWY919322 PGP919322:PGU919322 PQL919322:PQQ919322 QAH919322:QAM919322 QKD919322:QKI919322 QTZ919322:QUE919322 RDV919322:REA919322 RNR919322:RNW919322 RXN919322:RXS919322 SHJ919322:SHO919322 SRF919322:SRK919322 TBB919322:TBG919322 TKX919322:TLC919322 TUT919322:TUY919322 UEP919322:UEU919322 UOL919322:UOQ919322 UYH919322:UYM919322 VID919322:VII919322 VRZ919322:VSE919322 WBV919322:WCA919322 WLR919322:WLW919322 WVN919322:WVS919322 F984858:K984858 JB984858:JG984858 SX984858:TC984858 ACT984858:ACY984858 AMP984858:AMU984858 AWL984858:AWQ984858 BGH984858:BGM984858 BQD984858:BQI984858 BZZ984858:CAE984858 CJV984858:CKA984858 CTR984858:CTW984858 DDN984858:DDS984858 DNJ984858:DNO984858 DXF984858:DXK984858 EHB984858:EHG984858 EQX984858:ERC984858 FAT984858:FAY984858 FKP984858:FKU984858 FUL984858:FUQ984858 GEH984858:GEM984858 GOD984858:GOI984858 GXZ984858:GYE984858 HHV984858:HIA984858 HRR984858:HRW984858 IBN984858:IBS984858 ILJ984858:ILO984858 IVF984858:IVK984858 JFB984858:JFG984858 JOX984858:JPC984858 JYT984858:JYY984858 KIP984858:KIU984858 KSL984858:KSQ984858 LCH984858:LCM984858 LMD984858:LMI984858 LVZ984858:LWE984858 MFV984858:MGA984858 MPR984858:MPW984858 MZN984858:MZS984858 NJJ984858:NJO984858 NTF984858:NTK984858 ODB984858:ODG984858 OMX984858:ONC984858 OWT984858:OWY984858 PGP984858:PGU984858 PQL984858:PQQ984858 QAH984858:QAM984858 QKD984858:QKI984858 QTZ984858:QUE984858 RDV984858:REA984858 RNR984858:RNW984858 RXN984858:RXS984858 SHJ984858:SHO984858 SRF984858:SRK984858 TBB984858:TBG984858 TKX984858:TLC984858 TUT984858:TUY984858 UEP984858:UEU984858 UOL984858:UOQ984858 UYH984858:UYM984858 VID984858:VII984858 VRZ984858:VSE984858 WBV984858:WCA984858 WLR984858:WLW984858 WVN984858:WVS984858 F1864:K1864 JB1864:JG1864 SX1864:TC1864 ACT1864:ACY1864 AMP1864:AMU1864 AWL1864:AWQ1864 BGH1864:BGM1864 BQD1864:BQI1864 BZZ1864:CAE1864 CJV1864:CKA1864 CTR1864:CTW1864 DDN1864:DDS1864 DNJ1864:DNO1864 DXF1864:DXK1864 EHB1864:EHG1864 EQX1864:ERC1864 FAT1864:FAY1864 FKP1864:FKU1864 FUL1864:FUQ1864 GEH1864:GEM1864 GOD1864:GOI1864 GXZ1864:GYE1864 HHV1864:HIA1864 HRR1864:HRW1864 IBN1864:IBS1864 ILJ1864:ILO1864 IVF1864:IVK1864 JFB1864:JFG1864 JOX1864:JPC1864 JYT1864:JYY1864 KIP1864:KIU1864 KSL1864:KSQ1864 LCH1864:LCM1864 LMD1864:LMI1864 LVZ1864:LWE1864 MFV1864:MGA1864 MPR1864:MPW1864 MZN1864:MZS1864 NJJ1864:NJO1864 NTF1864:NTK1864 ODB1864:ODG1864 OMX1864:ONC1864 OWT1864:OWY1864 PGP1864:PGU1864 PQL1864:PQQ1864 QAH1864:QAM1864 QKD1864:QKI1864 QTZ1864:QUE1864 RDV1864:REA1864 RNR1864:RNW1864 RXN1864:RXS1864 SHJ1864:SHO1864 SRF1864:SRK1864 TBB1864:TBG1864 TKX1864:TLC1864 TUT1864:TUY1864 UEP1864:UEU1864 UOL1864:UOQ1864 UYH1864:UYM1864 VID1864:VII1864 VRZ1864:VSE1864 WBV1864:WCA1864 WLR1864:WLW1864 WVN1864:WVS1864 F67400:K67400 JB67400:JG67400 SX67400:TC67400 ACT67400:ACY67400 AMP67400:AMU67400 AWL67400:AWQ67400 BGH67400:BGM67400 BQD67400:BQI67400 BZZ67400:CAE67400 CJV67400:CKA67400 CTR67400:CTW67400 DDN67400:DDS67400 DNJ67400:DNO67400 DXF67400:DXK67400 EHB67400:EHG67400 EQX67400:ERC67400 FAT67400:FAY67400 FKP67400:FKU67400 FUL67400:FUQ67400 GEH67400:GEM67400 GOD67400:GOI67400 GXZ67400:GYE67400 HHV67400:HIA67400 HRR67400:HRW67400 IBN67400:IBS67400 ILJ67400:ILO67400 IVF67400:IVK67400 JFB67400:JFG67400 JOX67400:JPC67400 JYT67400:JYY67400 KIP67400:KIU67400 KSL67400:KSQ67400 LCH67400:LCM67400 LMD67400:LMI67400 LVZ67400:LWE67400 MFV67400:MGA67400 MPR67400:MPW67400 MZN67400:MZS67400 NJJ67400:NJO67400 NTF67400:NTK67400 ODB67400:ODG67400 OMX67400:ONC67400 OWT67400:OWY67400 PGP67400:PGU67400 PQL67400:PQQ67400 QAH67400:QAM67400 QKD67400:QKI67400 QTZ67400:QUE67400 RDV67400:REA67400 RNR67400:RNW67400 RXN67400:RXS67400 SHJ67400:SHO67400 SRF67400:SRK67400 TBB67400:TBG67400 TKX67400:TLC67400 TUT67400:TUY67400 UEP67400:UEU67400 UOL67400:UOQ67400 UYH67400:UYM67400 VID67400:VII67400 VRZ67400:VSE67400 WBV67400:WCA67400 WLR67400:WLW67400 WVN67400:WVS67400 F132936:K132936 JB132936:JG132936 SX132936:TC132936 ACT132936:ACY132936 AMP132936:AMU132936 AWL132936:AWQ132936 BGH132936:BGM132936 BQD132936:BQI132936 BZZ132936:CAE132936 CJV132936:CKA132936 CTR132936:CTW132936 DDN132936:DDS132936 DNJ132936:DNO132936 DXF132936:DXK132936 EHB132936:EHG132936 EQX132936:ERC132936 FAT132936:FAY132936 FKP132936:FKU132936 FUL132936:FUQ132936 GEH132936:GEM132936 GOD132936:GOI132936 GXZ132936:GYE132936 HHV132936:HIA132936 HRR132936:HRW132936 IBN132936:IBS132936 ILJ132936:ILO132936 IVF132936:IVK132936 JFB132936:JFG132936 JOX132936:JPC132936 JYT132936:JYY132936 KIP132936:KIU132936 KSL132936:KSQ132936 LCH132936:LCM132936 LMD132936:LMI132936 LVZ132936:LWE132936 MFV132936:MGA132936 MPR132936:MPW132936 MZN132936:MZS132936 NJJ132936:NJO132936 NTF132936:NTK132936 ODB132936:ODG132936 OMX132936:ONC132936 OWT132936:OWY132936 PGP132936:PGU132936 PQL132936:PQQ132936 QAH132936:QAM132936 QKD132936:QKI132936 QTZ132936:QUE132936 RDV132936:REA132936 RNR132936:RNW132936 RXN132936:RXS132936 SHJ132936:SHO132936 SRF132936:SRK132936 TBB132936:TBG132936 TKX132936:TLC132936 TUT132936:TUY132936 UEP132936:UEU132936 UOL132936:UOQ132936 UYH132936:UYM132936 VID132936:VII132936 VRZ132936:VSE132936 WBV132936:WCA132936 WLR132936:WLW132936 WVN132936:WVS132936 F198472:K198472 JB198472:JG198472 SX198472:TC198472 ACT198472:ACY198472 AMP198472:AMU198472 AWL198472:AWQ198472 BGH198472:BGM198472 BQD198472:BQI198472 BZZ198472:CAE198472 CJV198472:CKA198472 CTR198472:CTW198472 DDN198472:DDS198472 DNJ198472:DNO198472 DXF198472:DXK198472 EHB198472:EHG198472 EQX198472:ERC198472 FAT198472:FAY198472 FKP198472:FKU198472 FUL198472:FUQ198472 GEH198472:GEM198472 GOD198472:GOI198472 GXZ198472:GYE198472 HHV198472:HIA198472 HRR198472:HRW198472 IBN198472:IBS198472 ILJ198472:ILO198472 IVF198472:IVK198472 JFB198472:JFG198472 JOX198472:JPC198472 JYT198472:JYY198472 KIP198472:KIU198472 KSL198472:KSQ198472 LCH198472:LCM198472 LMD198472:LMI198472 LVZ198472:LWE198472 MFV198472:MGA198472 MPR198472:MPW198472 MZN198472:MZS198472 NJJ198472:NJO198472 NTF198472:NTK198472 ODB198472:ODG198472 OMX198472:ONC198472 OWT198472:OWY198472 PGP198472:PGU198472 PQL198472:PQQ198472 QAH198472:QAM198472 QKD198472:QKI198472 QTZ198472:QUE198472 RDV198472:REA198472 RNR198472:RNW198472 RXN198472:RXS198472 SHJ198472:SHO198472 SRF198472:SRK198472 TBB198472:TBG198472 TKX198472:TLC198472 TUT198472:TUY198472 UEP198472:UEU198472 UOL198472:UOQ198472 UYH198472:UYM198472 VID198472:VII198472 VRZ198472:VSE198472 WBV198472:WCA198472 WLR198472:WLW198472 WVN198472:WVS198472 F264008:K264008 JB264008:JG264008 SX264008:TC264008 ACT264008:ACY264008 AMP264008:AMU264008 AWL264008:AWQ264008 BGH264008:BGM264008 BQD264008:BQI264008 BZZ264008:CAE264008 CJV264008:CKA264008 CTR264008:CTW264008 DDN264008:DDS264008 DNJ264008:DNO264008 DXF264008:DXK264008 EHB264008:EHG264008 EQX264008:ERC264008 FAT264008:FAY264008 FKP264008:FKU264008 FUL264008:FUQ264008 GEH264008:GEM264008 GOD264008:GOI264008 GXZ264008:GYE264008 HHV264008:HIA264008 HRR264008:HRW264008 IBN264008:IBS264008 ILJ264008:ILO264008 IVF264008:IVK264008 JFB264008:JFG264008 JOX264008:JPC264008 JYT264008:JYY264008 KIP264008:KIU264008 KSL264008:KSQ264008 LCH264008:LCM264008 LMD264008:LMI264008 LVZ264008:LWE264008 MFV264008:MGA264008 MPR264008:MPW264008 MZN264008:MZS264008 NJJ264008:NJO264008 NTF264008:NTK264008 ODB264008:ODG264008 OMX264008:ONC264008 OWT264008:OWY264008 PGP264008:PGU264008 PQL264008:PQQ264008 QAH264008:QAM264008 QKD264008:QKI264008 QTZ264008:QUE264008 RDV264008:REA264008 RNR264008:RNW264008 RXN264008:RXS264008 SHJ264008:SHO264008 SRF264008:SRK264008 TBB264008:TBG264008 TKX264008:TLC264008 TUT264008:TUY264008 UEP264008:UEU264008 UOL264008:UOQ264008 UYH264008:UYM264008 VID264008:VII264008 VRZ264008:VSE264008 WBV264008:WCA264008 WLR264008:WLW264008 WVN264008:WVS264008 F329544:K329544 JB329544:JG329544 SX329544:TC329544 ACT329544:ACY329544 AMP329544:AMU329544 AWL329544:AWQ329544 BGH329544:BGM329544 BQD329544:BQI329544 BZZ329544:CAE329544 CJV329544:CKA329544 CTR329544:CTW329544 DDN329544:DDS329544 DNJ329544:DNO329544 DXF329544:DXK329544 EHB329544:EHG329544 EQX329544:ERC329544 FAT329544:FAY329544 FKP329544:FKU329544 FUL329544:FUQ329544 GEH329544:GEM329544 GOD329544:GOI329544 GXZ329544:GYE329544 HHV329544:HIA329544 HRR329544:HRW329544 IBN329544:IBS329544 ILJ329544:ILO329544 IVF329544:IVK329544 JFB329544:JFG329544 JOX329544:JPC329544 JYT329544:JYY329544 KIP329544:KIU329544 KSL329544:KSQ329544 LCH329544:LCM329544 LMD329544:LMI329544 LVZ329544:LWE329544 MFV329544:MGA329544 MPR329544:MPW329544 MZN329544:MZS329544 NJJ329544:NJO329544 NTF329544:NTK329544 ODB329544:ODG329544 OMX329544:ONC329544 OWT329544:OWY329544 PGP329544:PGU329544 PQL329544:PQQ329544 QAH329544:QAM329544 QKD329544:QKI329544 QTZ329544:QUE329544 RDV329544:REA329544 RNR329544:RNW329544 RXN329544:RXS329544 SHJ329544:SHO329544 SRF329544:SRK329544 TBB329544:TBG329544 TKX329544:TLC329544 TUT329544:TUY329544 UEP329544:UEU329544 UOL329544:UOQ329544 UYH329544:UYM329544 VID329544:VII329544 VRZ329544:VSE329544 WBV329544:WCA329544 WLR329544:WLW329544 WVN329544:WVS329544 F395080:K395080 JB395080:JG395080 SX395080:TC395080 ACT395080:ACY395080 AMP395080:AMU395080 AWL395080:AWQ395080 BGH395080:BGM395080 BQD395080:BQI395080 BZZ395080:CAE395080 CJV395080:CKA395080 CTR395080:CTW395080 DDN395080:DDS395080 DNJ395080:DNO395080 DXF395080:DXK395080 EHB395080:EHG395080 EQX395080:ERC395080 FAT395080:FAY395080 FKP395080:FKU395080 FUL395080:FUQ395080 GEH395080:GEM395080 GOD395080:GOI395080 GXZ395080:GYE395080 HHV395080:HIA395080 HRR395080:HRW395080 IBN395080:IBS395080 ILJ395080:ILO395080 IVF395080:IVK395080 JFB395080:JFG395080 JOX395080:JPC395080 JYT395080:JYY395080 KIP395080:KIU395080 KSL395080:KSQ395080 LCH395080:LCM395080 LMD395080:LMI395080 LVZ395080:LWE395080 MFV395080:MGA395080 MPR395080:MPW395080 MZN395080:MZS395080 NJJ395080:NJO395080 NTF395080:NTK395080 ODB395080:ODG395080 OMX395080:ONC395080 OWT395080:OWY395080 PGP395080:PGU395080 PQL395080:PQQ395080 QAH395080:QAM395080 QKD395080:QKI395080 QTZ395080:QUE395080 RDV395080:REA395080 RNR395080:RNW395080 RXN395080:RXS395080 SHJ395080:SHO395080 SRF395080:SRK395080 TBB395080:TBG395080 TKX395080:TLC395080 TUT395080:TUY395080 UEP395080:UEU395080 UOL395080:UOQ395080 UYH395080:UYM395080 VID395080:VII395080 VRZ395080:VSE395080 WBV395080:WCA395080 WLR395080:WLW395080 WVN395080:WVS395080 F460616:K460616 JB460616:JG460616 SX460616:TC460616 ACT460616:ACY460616 AMP460616:AMU460616 AWL460616:AWQ460616 BGH460616:BGM460616 BQD460616:BQI460616 BZZ460616:CAE460616 CJV460616:CKA460616 CTR460616:CTW460616 DDN460616:DDS460616 DNJ460616:DNO460616 DXF460616:DXK460616 EHB460616:EHG460616 EQX460616:ERC460616 FAT460616:FAY460616 FKP460616:FKU460616 FUL460616:FUQ460616 GEH460616:GEM460616 GOD460616:GOI460616 GXZ460616:GYE460616 HHV460616:HIA460616 HRR460616:HRW460616 IBN460616:IBS460616 ILJ460616:ILO460616 IVF460616:IVK460616 JFB460616:JFG460616 JOX460616:JPC460616 JYT460616:JYY460616 KIP460616:KIU460616 KSL460616:KSQ460616 LCH460616:LCM460616 LMD460616:LMI460616 LVZ460616:LWE460616 MFV460616:MGA460616 MPR460616:MPW460616 MZN460616:MZS460616 NJJ460616:NJO460616 NTF460616:NTK460616 ODB460616:ODG460616 OMX460616:ONC460616 OWT460616:OWY460616 PGP460616:PGU460616 PQL460616:PQQ460616 QAH460616:QAM460616 QKD460616:QKI460616 QTZ460616:QUE460616 RDV460616:REA460616 RNR460616:RNW460616 RXN460616:RXS460616 SHJ460616:SHO460616 SRF460616:SRK460616 TBB460616:TBG460616 TKX460616:TLC460616 TUT460616:TUY460616 UEP460616:UEU460616 UOL460616:UOQ460616 UYH460616:UYM460616 VID460616:VII460616 VRZ460616:VSE460616 WBV460616:WCA460616 WLR460616:WLW460616 WVN460616:WVS460616 F526152:K526152 JB526152:JG526152 SX526152:TC526152 ACT526152:ACY526152 AMP526152:AMU526152 AWL526152:AWQ526152 BGH526152:BGM526152 BQD526152:BQI526152 BZZ526152:CAE526152 CJV526152:CKA526152 CTR526152:CTW526152 DDN526152:DDS526152 DNJ526152:DNO526152 DXF526152:DXK526152 EHB526152:EHG526152 EQX526152:ERC526152 FAT526152:FAY526152 FKP526152:FKU526152 FUL526152:FUQ526152 GEH526152:GEM526152 GOD526152:GOI526152 GXZ526152:GYE526152 HHV526152:HIA526152 HRR526152:HRW526152 IBN526152:IBS526152 ILJ526152:ILO526152 IVF526152:IVK526152 JFB526152:JFG526152 JOX526152:JPC526152 JYT526152:JYY526152 KIP526152:KIU526152 KSL526152:KSQ526152 LCH526152:LCM526152 LMD526152:LMI526152 LVZ526152:LWE526152 MFV526152:MGA526152 MPR526152:MPW526152 MZN526152:MZS526152 NJJ526152:NJO526152 NTF526152:NTK526152 ODB526152:ODG526152 OMX526152:ONC526152 OWT526152:OWY526152 PGP526152:PGU526152 PQL526152:PQQ526152 QAH526152:QAM526152 QKD526152:QKI526152 QTZ526152:QUE526152 RDV526152:REA526152 RNR526152:RNW526152 RXN526152:RXS526152 SHJ526152:SHO526152 SRF526152:SRK526152 TBB526152:TBG526152 TKX526152:TLC526152 TUT526152:TUY526152 UEP526152:UEU526152 UOL526152:UOQ526152 UYH526152:UYM526152 VID526152:VII526152 VRZ526152:VSE526152 WBV526152:WCA526152 WLR526152:WLW526152 WVN526152:WVS526152 F591688:K591688 JB591688:JG591688 SX591688:TC591688 ACT591688:ACY591688 AMP591688:AMU591688 AWL591688:AWQ591688 BGH591688:BGM591688 BQD591688:BQI591688 BZZ591688:CAE591688 CJV591688:CKA591688 CTR591688:CTW591688 DDN591688:DDS591688 DNJ591688:DNO591688 DXF591688:DXK591688 EHB591688:EHG591688 EQX591688:ERC591688 FAT591688:FAY591688 FKP591688:FKU591688 FUL591688:FUQ591688 GEH591688:GEM591688 GOD591688:GOI591688 GXZ591688:GYE591688 HHV591688:HIA591688 HRR591688:HRW591688 IBN591688:IBS591688 ILJ591688:ILO591688 IVF591688:IVK591688 JFB591688:JFG591688 JOX591688:JPC591688 JYT591688:JYY591688 KIP591688:KIU591688 KSL591688:KSQ591688 LCH591688:LCM591688 LMD591688:LMI591688 LVZ591688:LWE591688 MFV591688:MGA591688 MPR591688:MPW591688 MZN591688:MZS591688 NJJ591688:NJO591688 NTF591688:NTK591688 ODB591688:ODG591688 OMX591688:ONC591688 OWT591688:OWY591688 PGP591688:PGU591688 PQL591688:PQQ591688 QAH591688:QAM591688 QKD591688:QKI591688 QTZ591688:QUE591688 RDV591688:REA591688 RNR591688:RNW591688 RXN591688:RXS591688 SHJ591688:SHO591688 SRF591688:SRK591688 TBB591688:TBG591688 TKX591688:TLC591688 TUT591688:TUY591688 UEP591688:UEU591688 UOL591688:UOQ591688 UYH591688:UYM591688 VID591688:VII591688 VRZ591688:VSE591688 WBV591688:WCA591688 WLR591688:WLW591688 WVN591688:WVS591688 F657224:K657224 JB657224:JG657224 SX657224:TC657224 ACT657224:ACY657224 AMP657224:AMU657224 AWL657224:AWQ657224 BGH657224:BGM657224 BQD657224:BQI657224 BZZ657224:CAE657224 CJV657224:CKA657224 CTR657224:CTW657224 DDN657224:DDS657224 DNJ657224:DNO657224 DXF657224:DXK657224 EHB657224:EHG657224 EQX657224:ERC657224 FAT657224:FAY657224 FKP657224:FKU657224 FUL657224:FUQ657224 GEH657224:GEM657224 GOD657224:GOI657224 GXZ657224:GYE657224 HHV657224:HIA657224 HRR657224:HRW657224 IBN657224:IBS657224 ILJ657224:ILO657224 IVF657224:IVK657224 JFB657224:JFG657224 JOX657224:JPC657224 JYT657224:JYY657224 KIP657224:KIU657224 KSL657224:KSQ657224 LCH657224:LCM657224 LMD657224:LMI657224 LVZ657224:LWE657224 MFV657224:MGA657224 MPR657224:MPW657224 MZN657224:MZS657224 NJJ657224:NJO657224 NTF657224:NTK657224 ODB657224:ODG657224 OMX657224:ONC657224 OWT657224:OWY657224 PGP657224:PGU657224 PQL657224:PQQ657224 QAH657224:QAM657224 QKD657224:QKI657224 QTZ657224:QUE657224 RDV657224:REA657224 RNR657224:RNW657224 RXN657224:RXS657224 SHJ657224:SHO657224 SRF657224:SRK657224 TBB657224:TBG657224 TKX657224:TLC657224 TUT657224:TUY657224 UEP657224:UEU657224 UOL657224:UOQ657224 UYH657224:UYM657224 VID657224:VII657224 VRZ657224:VSE657224 WBV657224:WCA657224 WLR657224:WLW657224 WVN657224:WVS657224 F722760:K722760 JB722760:JG722760 SX722760:TC722760 ACT722760:ACY722760 AMP722760:AMU722760 AWL722760:AWQ722760 BGH722760:BGM722760 BQD722760:BQI722760 BZZ722760:CAE722760 CJV722760:CKA722760 CTR722760:CTW722760 DDN722760:DDS722760 DNJ722760:DNO722760 DXF722760:DXK722760 EHB722760:EHG722760 EQX722760:ERC722760 FAT722760:FAY722760 FKP722760:FKU722760 FUL722760:FUQ722760 GEH722760:GEM722760 GOD722760:GOI722760 GXZ722760:GYE722760 HHV722760:HIA722760 HRR722760:HRW722760 IBN722760:IBS722760 ILJ722760:ILO722760 IVF722760:IVK722760 JFB722760:JFG722760 JOX722760:JPC722760 JYT722760:JYY722760 KIP722760:KIU722760 KSL722760:KSQ722760 LCH722760:LCM722760 LMD722760:LMI722760 LVZ722760:LWE722760 MFV722760:MGA722760 MPR722760:MPW722760 MZN722760:MZS722760 NJJ722760:NJO722760 NTF722760:NTK722760 ODB722760:ODG722760 OMX722760:ONC722760 OWT722760:OWY722760 PGP722760:PGU722760 PQL722760:PQQ722760 QAH722760:QAM722760 QKD722760:QKI722760 QTZ722760:QUE722760 RDV722760:REA722760 RNR722760:RNW722760 RXN722760:RXS722760 SHJ722760:SHO722760 SRF722760:SRK722760 TBB722760:TBG722760 TKX722760:TLC722760 TUT722760:TUY722760 UEP722760:UEU722760 UOL722760:UOQ722760 UYH722760:UYM722760 VID722760:VII722760 VRZ722760:VSE722760 WBV722760:WCA722760 WLR722760:WLW722760 WVN722760:WVS722760 F788296:K788296 JB788296:JG788296 SX788296:TC788296 ACT788296:ACY788296 AMP788296:AMU788296 AWL788296:AWQ788296 BGH788296:BGM788296 BQD788296:BQI788296 BZZ788296:CAE788296 CJV788296:CKA788296 CTR788296:CTW788296 DDN788296:DDS788296 DNJ788296:DNO788296 DXF788296:DXK788296 EHB788296:EHG788296 EQX788296:ERC788296 FAT788296:FAY788296 FKP788296:FKU788296 FUL788296:FUQ788296 GEH788296:GEM788296 GOD788296:GOI788296 GXZ788296:GYE788296 HHV788296:HIA788296 HRR788296:HRW788296 IBN788296:IBS788296 ILJ788296:ILO788296 IVF788296:IVK788296 JFB788296:JFG788296 JOX788296:JPC788296 JYT788296:JYY788296 KIP788296:KIU788296 KSL788296:KSQ788296 LCH788296:LCM788296 LMD788296:LMI788296 LVZ788296:LWE788296 MFV788296:MGA788296 MPR788296:MPW788296 MZN788296:MZS788296 NJJ788296:NJO788296 NTF788296:NTK788296 ODB788296:ODG788296 OMX788296:ONC788296 OWT788296:OWY788296 PGP788296:PGU788296 PQL788296:PQQ788296 QAH788296:QAM788296 QKD788296:QKI788296 QTZ788296:QUE788296 RDV788296:REA788296 RNR788296:RNW788296 RXN788296:RXS788296 SHJ788296:SHO788296 SRF788296:SRK788296 TBB788296:TBG788296 TKX788296:TLC788296 TUT788296:TUY788296 UEP788296:UEU788296 UOL788296:UOQ788296 UYH788296:UYM788296 VID788296:VII788296 VRZ788296:VSE788296 WBV788296:WCA788296 WLR788296:WLW788296 WVN788296:WVS788296 F853832:K853832 JB853832:JG853832 SX853832:TC853832 ACT853832:ACY853832 AMP853832:AMU853832 AWL853832:AWQ853832 BGH853832:BGM853832 BQD853832:BQI853832 BZZ853832:CAE853832 CJV853832:CKA853832 CTR853832:CTW853832 DDN853832:DDS853832 DNJ853832:DNO853832 DXF853832:DXK853832 EHB853832:EHG853832 EQX853832:ERC853832 FAT853832:FAY853832 FKP853832:FKU853832 FUL853832:FUQ853832 GEH853832:GEM853832 GOD853832:GOI853832 GXZ853832:GYE853832 HHV853832:HIA853832 HRR853832:HRW853832 IBN853832:IBS853832 ILJ853832:ILO853832 IVF853832:IVK853832 JFB853832:JFG853832 JOX853832:JPC853832 JYT853832:JYY853832 KIP853832:KIU853832 KSL853832:KSQ853832 LCH853832:LCM853832 LMD853832:LMI853832 LVZ853832:LWE853832 MFV853832:MGA853832 MPR853832:MPW853832 MZN853832:MZS853832 NJJ853832:NJO853832 NTF853832:NTK853832 ODB853832:ODG853832 OMX853832:ONC853832 OWT853832:OWY853832 PGP853832:PGU853832 PQL853832:PQQ853832 QAH853832:QAM853832 QKD853832:QKI853832 QTZ853832:QUE853832 RDV853832:REA853832 RNR853832:RNW853832 RXN853832:RXS853832 SHJ853832:SHO853832 SRF853832:SRK853832 TBB853832:TBG853832 TKX853832:TLC853832 TUT853832:TUY853832 UEP853832:UEU853832 UOL853832:UOQ853832 UYH853832:UYM853832 VID853832:VII853832 VRZ853832:VSE853832 WBV853832:WCA853832 WLR853832:WLW853832 WVN853832:WVS853832 F919368:K919368 JB919368:JG919368 SX919368:TC919368 ACT919368:ACY919368 AMP919368:AMU919368 AWL919368:AWQ919368 BGH919368:BGM919368 BQD919368:BQI919368 BZZ919368:CAE919368 CJV919368:CKA919368 CTR919368:CTW919368 DDN919368:DDS919368 DNJ919368:DNO919368 DXF919368:DXK919368 EHB919368:EHG919368 EQX919368:ERC919368 FAT919368:FAY919368 FKP919368:FKU919368 FUL919368:FUQ919368 GEH919368:GEM919368 GOD919368:GOI919368 GXZ919368:GYE919368 HHV919368:HIA919368 HRR919368:HRW919368 IBN919368:IBS919368 ILJ919368:ILO919368 IVF919368:IVK919368 JFB919368:JFG919368 JOX919368:JPC919368 JYT919368:JYY919368 KIP919368:KIU919368 KSL919368:KSQ919368 LCH919368:LCM919368 LMD919368:LMI919368 LVZ919368:LWE919368 MFV919368:MGA919368 MPR919368:MPW919368 MZN919368:MZS919368 NJJ919368:NJO919368 NTF919368:NTK919368 ODB919368:ODG919368 OMX919368:ONC919368 OWT919368:OWY919368 PGP919368:PGU919368 PQL919368:PQQ919368 QAH919368:QAM919368 QKD919368:QKI919368 QTZ919368:QUE919368 RDV919368:REA919368 RNR919368:RNW919368 RXN919368:RXS919368 SHJ919368:SHO919368 SRF919368:SRK919368 TBB919368:TBG919368 TKX919368:TLC919368 TUT919368:TUY919368 UEP919368:UEU919368 UOL919368:UOQ919368 UYH919368:UYM919368 VID919368:VII919368 VRZ919368:VSE919368 WBV919368:WCA919368 WLR919368:WLW919368 WVN919368:WVS919368 F984904:K984904 JB984904:JG984904 SX984904:TC984904 ACT984904:ACY984904 AMP984904:AMU984904 AWL984904:AWQ984904 BGH984904:BGM984904 BQD984904:BQI984904 BZZ984904:CAE984904 CJV984904:CKA984904 CTR984904:CTW984904 DDN984904:DDS984904 DNJ984904:DNO984904 DXF984904:DXK984904 EHB984904:EHG984904 EQX984904:ERC984904 FAT984904:FAY984904 FKP984904:FKU984904 FUL984904:FUQ984904 GEH984904:GEM984904 GOD984904:GOI984904 GXZ984904:GYE984904 HHV984904:HIA984904 HRR984904:HRW984904 IBN984904:IBS984904 ILJ984904:ILO984904 IVF984904:IVK984904 JFB984904:JFG984904 JOX984904:JPC984904 JYT984904:JYY984904 KIP984904:KIU984904 KSL984904:KSQ984904 LCH984904:LCM984904 LMD984904:LMI984904 LVZ984904:LWE984904 MFV984904:MGA984904 MPR984904:MPW984904 MZN984904:MZS984904 NJJ984904:NJO984904 NTF984904:NTK984904 ODB984904:ODG984904 OMX984904:ONC984904 OWT984904:OWY984904 PGP984904:PGU984904 PQL984904:PQQ984904 QAH984904:QAM984904 QKD984904:QKI984904 QTZ984904:QUE984904 RDV984904:REA984904 RNR984904:RNW984904 RXN984904:RXS984904 SHJ984904:SHO984904 SRF984904:SRK984904 TBB984904:TBG984904 TKX984904:TLC984904 TUT984904:TUY984904 UEP984904:UEU984904 UOL984904:UOQ984904 UYH984904:UYM984904 VID984904:VII984904 VRZ984904:VSE984904 WBV984904:WCA984904 WLR984904:WLW984904 WVN984904:WVS984904 F1639:K1639 JB1639:JG1639 SX1639:TC1639 ACT1639:ACY1639 AMP1639:AMU1639 AWL1639:AWQ1639 BGH1639:BGM1639 BQD1639:BQI1639 BZZ1639:CAE1639 CJV1639:CKA1639 CTR1639:CTW1639 DDN1639:DDS1639 DNJ1639:DNO1639 DXF1639:DXK1639 EHB1639:EHG1639 EQX1639:ERC1639 FAT1639:FAY1639 FKP1639:FKU1639 FUL1639:FUQ1639 GEH1639:GEM1639 GOD1639:GOI1639 GXZ1639:GYE1639 HHV1639:HIA1639 HRR1639:HRW1639 IBN1639:IBS1639 ILJ1639:ILO1639 IVF1639:IVK1639 JFB1639:JFG1639 JOX1639:JPC1639 JYT1639:JYY1639 KIP1639:KIU1639 KSL1639:KSQ1639 LCH1639:LCM1639 LMD1639:LMI1639 LVZ1639:LWE1639 MFV1639:MGA1639 MPR1639:MPW1639 MZN1639:MZS1639 NJJ1639:NJO1639 NTF1639:NTK1639 ODB1639:ODG1639 OMX1639:ONC1639 OWT1639:OWY1639 PGP1639:PGU1639 PQL1639:PQQ1639 QAH1639:QAM1639 QKD1639:QKI1639 QTZ1639:QUE1639 RDV1639:REA1639 RNR1639:RNW1639 RXN1639:RXS1639 SHJ1639:SHO1639 SRF1639:SRK1639 TBB1639:TBG1639 TKX1639:TLC1639 TUT1639:TUY1639 UEP1639:UEU1639 UOL1639:UOQ1639 UYH1639:UYM1639 VID1639:VII1639 VRZ1639:VSE1639 WBV1639:WCA1639 WLR1639:WLW1639 WVN1639:WVS1639 F67175:K67175 JB67175:JG67175 SX67175:TC67175 ACT67175:ACY67175 AMP67175:AMU67175 AWL67175:AWQ67175 BGH67175:BGM67175 BQD67175:BQI67175 BZZ67175:CAE67175 CJV67175:CKA67175 CTR67175:CTW67175 DDN67175:DDS67175 DNJ67175:DNO67175 DXF67175:DXK67175 EHB67175:EHG67175 EQX67175:ERC67175 FAT67175:FAY67175 FKP67175:FKU67175 FUL67175:FUQ67175 GEH67175:GEM67175 GOD67175:GOI67175 GXZ67175:GYE67175 HHV67175:HIA67175 HRR67175:HRW67175 IBN67175:IBS67175 ILJ67175:ILO67175 IVF67175:IVK67175 JFB67175:JFG67175 JOX67175:JPC67175 JYT67175:JYY67175 KIP67175:KIU67175 KSL67175:KSQ67175 LCH67175:LCM67175 LMD67175:LMI67175 LVZ67175:LWE67175 MFV67175:MGA67175 MPR67175:MPW67175 MZN67175:MZS67175 NJJ67175:NJO67175 NTF67175:NTK67175 ODB67175:ODG67175 OMX67175:ONC67175 OWT67175:OWY67175 PGP67175:PGU67175 PQL67175:PQQ67175 QAH67175:QAM67175 QKD67175:QKI67175 QTZ67175:QUE67175 RDV67175:REA67175 RNR67175:RNW67175 RXN67175:RXS67175 SHJ67175:SHO67175 SRF67175:SRK67175 TBB67175:TBG67175 TKX67175:TLC67175 TUT67175:TUY67175 UEP67175:UEU67175 UOL67175:UOQ67175 UYH67175:UYM67175 VID67175:VII67175 VRZ67175:VSE67175 WBV67175:WCA67175 WLR67175:WLW67175 WVN67175:WVS67175 F132711:K132711 JB132711:JG132711 SX132711:TC132711 ACT132711:ACY132711 AMP132711:AMU132711 AWL132711:AWQ132711 BGH132711:BGM132711 BQD132711:BQI132711 BZZ132711:CAE132711 CJV132711:CKA132711 CTR132711:CTW132711 DDN132711:DDS132711 DNJ132711:DNO132711 DXF132711:DXK132711 EHB132711:EHG132711 EQX132711:ERC132711 FAT132711:FAY132711 FKP132711:FKU132711 FUL132711:FUQ132711 GEH132711:GEM132711 GOD132711:GOI132711 GXZ132711:GYE132711 HHV132711:HIA132711 HRR132711:HRW132711 IBN132711:IBS132711 ILJ132711:ILO132711 IVF132711:IVK132711 JFB132711:JFG132711 JOX132711:JPC132711 JYT132711:JYY132711 KIP132711:KIU132711 KSL132711:KSQ132711 LCH132711:LCM132711 LMD132711:LMI132711 LVZ132711:LWE132711 MFV132711:MGA132711 MPR132711:MPW132711 MZN132711:MZS132711 NJJ132711:NJO132711 NTF132711:NTK132711 ODB132711:ODG132711 OMX132711:ONC132711 OWT132711:OWY132711 PGP132711:PGU132711 PQL132711:PQQ132711 QAH132711:QAM132711 QKD132711:QKI132711 QTZ132711:QUE132711 RDV132711:REA132711 RNR132711:RNW132711 RXN132711:RXS132711 SHJ132711:SHO132711 SRF132711:SRK132711 TBB132711:TBG132711 TKX132711:TLC132711 TUT132711:TUY132711 UEP132711:UEU132711 UOL132711:UOQ132711 UYH132711:UYM132711 VID132711:VII132711 VRZ132711:VSE132711 WBV132711:WCA132711 WLR132711:WLW132711 WVN132711:WVS132711 F198247:K198247 JB198247:JG198247 SX198247:TC198247 ACT198247:ACY198247 AMP198247:AMU198247 AWL198247:AWQ198247 BGH198247:BGM198247 BQD198247:BQI198247 BZZ198247:CAE198247 CJV198247:CKA198247 CTR198247:CTW198247 DDN198247:DDS198247 DNJ198247:DNO198247 DXF198247:DXK198247 EHB198247:EHG198247 EQX198247:ERC198247 FAT198247:FAY198247 FKP198247:FKU198247 FUL198247:FUQ198247 GEH198247:GEM198247 GOD198247:GOI198247 GXZ198247:GYE198247 HHV198247:HIA198247 HRR198247:HRW198247 IBN198247:IBS198247 ILJ198247:ILO198247 IVF198247:IVK198247 JFB198247:JFG198247 JOX198247:JPC198247 JYT198247:JYY198247 KIP198247:KIU198247 KSL198247:KSQ198247 LCH198247:LCM198247 LMD198247:LMI198247 LVZ198247:LWE198247 MFV198247:MGA198247 MPR198247:MPW198247 MZN198247:MZS198247 NJJ198247:NJO198247 NTF198247:NTK198247 ODB198247:ODG198247 OMX198247:ONC198247 OWT198247:OWY198247 PGP198247:PGU198247 PQL198247:PQQ198247 QAH198247:QAM198247 QKD198247:QKI198247 QTZ198247:QUE198247 RDV198247:REA198247 RNR198247:RNW198247 RXN198247:RXS198247 SHJ198247:SHO198247 SRF198247:SRK198247 TBB198247:TBG198247 TKX198247:TLC198247 TUT198247:TUY198247 UEP198247:UEU198247 UOL198247:UOQ198247 UYH198247:UYM198247 VID198247:VII198247 VRZ198247:VSE198247 WBV198247:WCA198247 WLR198247:WLW198247 WVN198247:WVS198247 F263783:K263783 JB263783:JG263783 SX263783:TC263783 ACT263783:ACY263783 AMP263783:AMU263783 AWL263783:AWQ263783 BGH263783:BGM263783 BQD263783:BQI263783 BZZ263783:CAE263783 CJV263783:CKA263783 CTR263783:CTW263783 DDN263783:DDS263783 DNJ263783:DNO263783 DXF263783:DXK263783 EHB263783:EHG263783 EQX263783:ERC263783 FAT263783:FAY263783 FKP263783:FKU263783 FUL263783:FUQ263783 GEH263783:GEM263783 GOD263783:GOI263783 GXZ263783:GYE263783 HHV263783:HIA263783 HRR263783:HRW263783 IBN263783:IBS263783 ILJ263783:ILO263783 IVF263783:IVK263783 JFB263783:JFG263783 JOX263783:JPC263783 JYT263783:JYY263783 KIP263783:KIU263783 KSL263783:KSQ263783 LCH263783:LCM263783 LMD263783:LMI263783 LVZ263783:LWE263783 MFV263783:MGA263783 MPR263783:MPW263783 MZN263783:MZS263783 NJJ263783:NJO263783 NTF263783:NTK263783 ODB263783:ODG263783 OMX263783:ONC263783 OWT263783:OWY263783 PGP263783:PGU263783 PQL263783:PQQ263783 QAH263783:QAM263783 QKD263783:QKI263783 QTZ263783:QUE263783 RDV263783:REA263783 RNR263783:RNW263783 RXN263783:RXS263783 SHJ263783:SHO263783 SRF263783:SRK263783 TBB263783:TBG263783 TKX263783:TLC263783 TUT263783:TUY263783 UEP263783:UEU263783 UOL263783:UOQ263783 UYH263783:UYM263783 VID263783:VII263783 VRZ263783:VSE263783 WBV263783:WCA263783 WLR263783:WLW263783 WVN263783:WVS263783 F329319:K329319 JB329319:JG329319 SX329319:TC329319 ACT329319:ACY329319 AMP329319:AMU329319 AWL329319:AWQ329319 BGH329319:BGM329319 BQD329319:BQI329319 BZZ329319:CAE329319 CJV329319:CKA329319 CTR329319:CTW329319 DDN329319:DDS329319 DNJ329319:DNO329319 DXF329319:DXK329319 EHB329319:EHG329319 EQX329319:ERC329319 FAT329319:FAY329319 FKP329319:FKU329319 FUL329319:FUQ329319 GEH329319:GEM329319 GOD329319:GOI329319 GXZ329319:GYE329319 HHV329319:HIA329319 HRR329319:HRW329319 IBN329319:IBS329319 ILJ329319:ILO329319 IVF329319:IVK329319 JFB329319:JFG329319 JOX329319:JPC329319 JYT329319:JYY329319 KIP329319:KIU329319 KSL329319:KSQ329319 LCH329319:LCM329319 LMD329319:LMI329319 LVZ329319:LWE329319 MFV329319:MGA329319 MPR329319:MPW329319 MZN329319:MZS329319 NJJ329319:NJO329319 NTF329319:NTK329319 ODB329319:ODG329319 OMX329319:ONC329319 OWT329319:OWY329319 PGP329319:PGU329319 PQL329319:PQQ329319 QAH329319:QAM329319 QKD329319:QKI329319 QTZ329319:QUE329319 RDV329319:REA329319 RNR329319:RNW329319 RXN329319:RXS329319 SHJ329319:SHO329319 SRF329319:SRK329319 TBB329319:TBG329319 TKX329319:TLC329319 TUT329319:TUY329319 UEP329319:UEU329319 UOL329319:UOQ329319 UYH329319:UYM329319 VID329319:VII329319 VRZ329319:VSE329319 WBV329319:WCA329319 WLR329319:WLW329319 WVN329319:WVS329319 F394855:K394855 JB394855:JG394855 SX394855:TC394855 ACT394855:ACY394855 AMP394855:AMU394855 AWL394855:AWQ394855 BGH394855:BGM394855 BQD394855:BQI394855 BZZ394855:CAE394855 CJV394855:CKA394855 CTR394855:CTW394855 DDN394855:DDS394855 DNJ394855:DNO394855 DXF394855:DXK394855 EHB394855:EHG394855 EQX394855:ERC394855 FAT394855:FAY394855 FKP394855:FKU394855 FUL394855:FUQ394855 GEH394855:GEM394855 GOD394855:GOI394855 GXZ394855:GYE394855 HHV394855:HIA394855 HRR394855:HRW394855 IBN394855:IBS394855 ILJ394855:ILO394855 IVF394855:IVK394855 JFB394855:JFG394855 JOX394855:JPC394855 JYT394855:JYY394855 KIP394855:KIU394855 KSL394855:KSQ394855 LCH394855:LCM394855 LMD394855:LMI394855 LVZ394855:LWE394855 MFV394855:MGA394855 MPR394855:MPW394855 MZN394855:MZS394855 NJJ394855:NJO394855 NTF394855:NTK394855 ODB394855:ODG394855 OMX394855:ONC394855 OWT394855:OWY394855 PGP394855:PGU394855 PQL394855:PQQ394855 QAH394855:QAM394855 QKD394855:QKI394855 QTZ394855:QUE394855 RDV394855:REA394855 RNR394855:RNW394855 RXN394855:RXS394855 SHJ394855:SHO394855 SRF394855:SRK394855 TBB394855:TBG394855 TKX394855:TLC394855 TUT394855:TUY394855 UEP394855:UEU394855 UOL394855:UOQ394855 UYH394855:UYM394855 VID394855:VII394855 VRZ394855:VSE394855 WBV394855:WCA394855 WLR394855:WLW394855 WVN394855:WVS394855 F460391:K460391 JB460391:JG460391 SX460391:TC460391 ACT460391:ACY460391 AMP460391:AMU460391 AWL460391:AWQ460391 BGH460391:BGM460391 BQD460391:BQI460391 BZZ460391:CAE460391 CJV460391:CKA460391 CTR460391:CTW460391 DDN460391:DDS460391 DNJ460391:DNO460391 DXF460391:DXK460391 EHB460391:EHG460391 EQX460391:ERC460391 FAT460391:FAY460391 FKP460391:FKU460391 FUL460391:FUQ460391 GEH460391:GEM460391 GOD460391:GOI460391 GXZ460391:GYE460391 HHV460391:HIA460391 HRR460391:HRW460391 IBN460391:IBS460391 ILJ460391:ILO460391 IVF460391:IVK460391 JFB460391:JFG460391 JOX460391:JPC460391 JYT460391:JYY460391 KIP460391:KIU460391 KSL460391:KSQ460391 LCH460391:LCM460391 LMD460391:LMI460391 LVZ460391:LWE460391 MFV460391:MGA460391 MPR460391:MPW460391 MZN460391:MZS460391 NJJ460391:NJO460391 NTF460391:NTK460391 ODB460391:ODG460391 OMX460391:ONC460391 OWT460391:OWY460391 PGP460391:PGU460391 PQL460391:PQQ460391 QAH460391:QAM460391 QKD460391:QKI460391 QTZ460391:QUE460391 RDV460391:REA460391 RNR460391:RNW460391 RXN460391:RXS460391 SHJ460391:SHO460391 SRF460391:SRK460391 TBB460391:TBG460391 TKX460391:TLC460391 TUT460391:TUY460391 UEP460391:UEU460391 UOL460391:UOQ460391 UYH460391:UYM460391 VID460391:VII460391 VRZ460391:VSE460391 WBV460391:WCA460391 WLR460391:WLW460391 WVN460391:WVS460391 F525927:K525927 JB525927:JG525927 SX525927:TC525927 ACT525927:ACY525927 AMP525927:AMU525927 AWL525927:AWQ525927 BGH525927:BGM525927 BQD525927:BQI525927 BZZ525927:CAE525927 CJV525927:CKA525927 CTR525927:CTW525927 DDN525927:DDS525927 DNJ525927:DNO525927 DXF525927:DXK525927 EHB525927:EHG525927 EQX525927:ERC525927 FAT525927:FAY525927 FKP525927:FKU525927 FUL525927:FUQ525927 GEH525927:GEM525927 GOD525927:GOI525927 GXZ525927:GYE525927 HHV525927:HIA525927 HRR525927:HRW525927 IBN525927:IBS525927 ILJ525927:ILO525927 IVF525927:IVK525927 JFB525927:JFG525927 JOX525927:JPC525927 JYT525927:JYY525927 KIP525927:KIU525927 KSL525927:KSQ525927 LCH525927:LCM525927 LMD525927:LMI525927 LVZ525927:LWE525927 MFV525927:MGA525927 MPR525927:MPW525927 MZN525927:MZS525927 NJJ525927:NJO525927 NTF525927:NTK525927 ODB525927:ODG525927 OMX525927:ONC525927 OWT525927:OWY525927 PGP525927:PGU525927 PQL525927:PQQ525927 QAH525927:QAM525927 QKD525927:QKI525927 QTZ525927:QUE525927 RDV525927:REA525927 RNR525927:RNW525927 RXN525927:RXS525927 SHJ525927:SHO525927 SRF525927:SRK525927 TBB525927:TBG525927 TKX525927:TLC525927 TUT525927:TUY525927 UEP525927:UEU525927 UOL525927:UOQ525927 UYH525927:UYM525927 VID525927:VII525927 VRZ525927:VSE525927 WBV525927:WCA525927 WLR525927:WLW525927 WVN525927:WVS525927 F591463:K591463 JB591463:JG591463 SX591463:TC591463 ACT591463:ACY591463 AMP591463:AMU591463 AWL591463:AWQ591463 BGH591463:BGM591463 BQD591463:BQI591463 BZZ591463:CAE591463 CJV591463:CKA591463 CTR591463:CTW591463 DDN591463:DDS591463 DNJ591463:DNO591463 DXF591463:DXK591463 EHB591463:EHG591463 EQX591463:ERC591463 FAT591463:FAY591463 FKP591463:FKU591463 FUL591463:FUQ591463 GEH591463:GEM591463 GOD591463:GOI591463 GXZ591463:GYE591463 HHV591463:HIA591463 HRR591463:HRW591463 IBN591463:IBS591463 ILJ591463:ILO591463 IVF591463:IVK591463 JFB591463:JFG591463 JOX591463:JPC591463 JYT591463:JYY591463 KIP591463:KIU591463 KSL591463:KSQ591463 LCH591463:LCM591463 LMD591463:LMI591463 LVZ591463:LWE591463 MFV591463:MGA591463 MPR591463:MPW591463 MZN591463:MZS591463 NJJ591463:NJO591463 NTF591463:NTK591463 ODB591463:ODG591463 OMX591463:ONC591463 OWT591463:OWY591463 PGP591463:PGU591463 PQL591463:PQQ591463 QAH591463:QAM591463 QKD591463:QKI591463 QTZ591463:QUE591463 RDV591463:REA591463 RNR591463:RNW591463 RXN591463:RXS591463 SHJ591463:SHO591463 SRF591463:SRK591463 TBB591463:TBG591463 TKX591463:TLC591463 TUT591463:TUY591463 UEP591463:UEU591463 UOL591463:UOQ591463 UYH591463:UYM591463 VID591463:VII591463 VRZ591463:VSE591463 WBV591463:WCA591463 WLR591463:WLW591463 WVN591463:WVS591463 F656999:K656999 JB656999:JG656999 SX656999:TC656999 ACT656999:ACY656999 AMP656999:AMU656999 AWL656999:AWQ656999 BGH656999:BGM656999 BQD656999:BQI656999 BZZ656999:CAE656999 CJV656999:CKA656999 CTR656999:CTW656999 DDN656999:DDS656999 DNJ656999:DNO656999 DXF656999:DXK656999 EHB656999:EHG656999 EQX656999:ERC656999 FAT656999:FAY656999 FKP656999:FKU656999 FUL656999:FUQ656999 GEH656999:GEM656999 GOD656999:GOI656999 GXZ656999:GYE656999 HHV656999:HIA656999 HRR656999:HRW656999 IBN656999:IBS656999 ILJ656999:ILO656999 IVF656999:IVK656999 JFB656999:JFG656999 JOX656999:JPC656999 JYT656999:JYY656999 KIP656999:KIU656999 KSL656999:KSQ656999 LCH656999:LCM656999 LMD656999:LMI656999 LVZ656999:LWE656999 MFV656999:MGA656999 MPR656999:MPW656999 MZN656999:MZS656999 NJJ656999:NJO656999 NTF656999:NTK656999 ODB656999:ODG656999 OMX656999:ONC656999 OWT656999:OWY656999 PGP656999:PGU656999 PQL656999:PQQ656999 QAH656999:QAM656999 QKD656999:QKI656999 QTZ656999:QUE656999 RDV656999:REA656999 RNR656999:RNW656999 RXN656999:RXS656999 SHJ656999:SHO656999 SRF656999:SRK656999 TBB656999:TBG656999 TKX656999:TLC656999 TUT656999:TUY656999 UEP656999:UEU656999 UOL656999:UOQ656999 UYH656999:UYM656999 VID656999:VII656999 VRZ656999:VSE656999 WBV656999:WCA656999 WLR656999:WLW656999 WVN656999:WVS656999 F722535:K722535 JB722535:JG722535 SX722535:TC722535 ACT722535:ACY722535 AMP722535:AMU722535 AWL722535:AWQ722535 BGH722535:BGM722535 BQD722535:BQI722535 BZZ722535:CAE722535 CJV722535:CKA722535 CTR722535:CTW722535 DDN722535:DDS722535 DNJ722535:DNO722535 DXF722535:DXK722535 EHB722535:EHG722535 EQX722535:ERC722535 FAT722535:FAY722535 FKP722535:FKU722535 FUL722535:FUQ722535 GEH722535:GEM722535 GOD722535:GOI722535 GXZ722535:GYE722535 HHV722535:HIA722535 HRR722535:HRW722535 IBN722535:IBS722535 ILJ722535:ILO722535 IVF722535:IVK722535 JFB722535:JFG722535 JOX722535:JPC722535 JYT722535:JYY722535 KIP722535:KIU722535 KSL722535:KSQ722535 LCH722535:LCM722535 LMD722535:LMI722535 LVZ722535:LWE722535 MFV722535:MGA722535 MPR722535:MPW722535 MZN722535:MZS722535 NJJ722535:NJO722535 NTF722535:NTK722535 ODB722535:ODG722535 OMX722535:ONC722535 OWT722535:OWY722535 PGP722535:PGU722535 PQL722535:PQQ722535 QAH722535:QAM722535 QKD722535:QKI722535 QTZ722535:QUE722535 RDV722535:REA722535 RNR722535:RNW722535 RXN722535:RXS722535 SHJ722535:SHO722535 SRF722535:SRK722535 TBB722535:TBG722535 TKX722535:TLC722535 TUT722535:TUY722535 UEP722535:UEU722535 UOL722535:UOQ722535 UYH722535:UYM722535 VID722535:VII722535 VRZ722535:VSE722535 WBV722535:WCA722535 WLR722535:WLW722535 WVN722535:WVS722535 F788071:K788071 JB788071:JG788071 SX788071:TC788071 ACT788071:ACY788071 AMP788071:AMU788071 AWL788071:AWQ788071 BGH788071:BGM788071 BQD788071:BQI788071 BZZ788071:CAE788071 CJV788071:CKA788071 CTR788071:CTW788071 DDN788071:DDS788071 DNJ788071:DNO788071 DXF788071:DXK788071 EHB788071:EHG788071 EQX788071:ERC788071 FAT788071:FAY788071 FKP788071:FKU788071 FUL788071:FUQ788071 GEH788071:GEM788071 GOD788071:GOI788071 GXZ788071:GYE788071 HHV788071:HIA788071 HRR788071:HRW788071 IBN788071:IBS788071 ILJ788071:ILO788071 IVF788071:IVK788071 JFB788071:JFG788071 JOX788071:JPC788071 JYT788071:JYY788071 KIP788071:KIU788071 KSL788071:KSQ788071 LCH788071:LCM788071 LMD788071:LMI788071 LVZ788071:LWE788071 MFV788071:MGA788071 MPR788071:MPW788071 MZN788071:MZS788071 NJJ788071:NJO788071 NTF788071:NTK788071 ODB788071:ODG788071 OMX788071:ONC788071 OWT788071:OWY788071 PGP788071:PGU788071 PQL788071:PQQ788071 QAH788071:QAM788071 QKD788071:QKI788071 QTZ788071:QUE788071 RDV788071:REA788071 RNR788071:RNW788071 RXN788071:RXS788071 SHJ788071:SHO788071 SRF788071:SRK788071 TBB788071:TBG788071 TKX788071:TLC788071 TUT788071:TUY788071 UEP788071:UEU788071 UOL788071:UOQ788071 UYH788071:UYM788071 VID788071:VII788071 VRZ788071:VSE788071 WBV788071:WCA788071 WLR788071:WLW788071 WVN788071:WVS788071 F853607:K853607 JB853607:JG853607 SX853607:TC853607 ACT853607:ACY853607 AMP853607:AMU853607 AWL853607:AWQ853607 BGH853607:BGM853607 BQD853607:BQI853607 BZZ853607:CAE853607 CJV853607:CKA853607 CTR853607:CTW853607 DDN853607:DDS853607 DNJ853607:DNO853607 DXF853607:DXK853607 EHB853607:EHG853607 EQX853607:ERC853607 FAT853607:FAY853607 FKP853607:FKU853607 FUL853607:FUQ853607 GEH853607:GEM853607 GOD853607:GOI853607 GXZ853607:GYE853607 HHV853607:HIA853607 HRR853607:HRW853607 IBN853607:IBS853607 ILJ853607:ILO853607 IVF853607:IVK853607 JFB853607:JFG853607 JOX853607:JPC853607 JYT853607:JYY853607 KIP853607:KIU853607 KSL853607:KSQ853607 LCH853607:LCM853607 LMD853607:LMI853607 LVZ853607:LWE853607 MFV853607:MGA853607 MPR853607:MPW853607 MZN853607:MZS853607 NJJ853607:NJO853607 NTF853607:NTK853607 ODB853607:ODG853607 OMX853607:ONC853607 OWT853607:OWY853607 PGP853607:PGU853607 PQL853607:PQQ853607 QAH853607:QAM853607 QKD853607:QKI853607 QTZ853607:QUE853607 RDV853607:REA853607 RNR853607:RNW853607 RXN853607:RXS853607 SHJ853607:SHO853607 SRF853607:SRK853607 TBB853607:TBG853607 TKX853607:TLC853607 TUT853607:TUY853607 UEP853607:UEU853607 UOL853607:UOQ853607 UYH853607:UYM853607 VID853607:VII853607 VRZ853607:VSE853607 WBV853607:WCA853607 WLR853607:WLW853607 WVN853607:WVS853607 F919143:K919143 JB919143:JG919143 SX919143:TC919143 ACT919143:ACY919143 AMP919143:AMU919143 AWL919143:AWQ919143 BGH919143:BGM919143 BQD919143:BQI919143 BZZ919143:CAE919143 CJV919143:CKA919143 CTR919143:CTW919143 DDN919143:DDS919143 DNJ919143:DNO919143 DXF919143:DXK919143 EHB919143:EHG919143 EQX919143:ERC919143 FAT919143:FAY919143 FKP919143:FKU919143 FUL919143:FUQ919143 GEH919143:GEM919143 GOD919143:GOI919143 GXZ919143:GYE919143 HHV919143:HIA919143 HRR919143:HRW919143 IBN919143:IBS919143 ILJ919143:ILO919143 IVF919143:IVK919143 JFB919143:JFG919143 JOX919143:JPC919143 JYT919143:JYY919143 KIP919143:KIU919143 KSL919143:KSQ919143 LCH919143:LCM919143 LMD919143:LMI919143 LVZ919143:LWE919143 MFV919143:MGA919143 MPR919143:MPW919143 MZN919143:MZS919143 NJJ919143:NJO919143 NTF919143:NTK919143 ODB919143:ODG919143 OMX919143:ONC919143 OWT919143:OWY919143 PGP919143:PGU919143 PQL919143:PQQ919143 QAH919143:QAM919143 QKD919143:QKI919143 QTZ919143:QUE919143 RDV919143:REA919143 RNR919143:RNW919143 RXN919143:RXS919143 SHJ919143:SHO919143 SRF919143:SRK919143 TBB919143:TBG919143 TKX919143:TLC919143 TUT919143:TUY919143 UEP919143:UEU919143 UOL919143:UOQ919143 UYH919143:UYM919143 VID919143:VII919143 VRZ919143:VSE919143 WBV919143:WCA919143 WLR919143:WLW919143 WVN919143:WVS919143 F984679:K984679 JB984679:JG984679 SX984679:TC984679 ACT984679:ACY984679 AMP984679:AMU984679 AWL984679:AWQ984679 BGH984679:BGM984679 BQD984679:BQI984679 BZZ984679:CAE984679 CJV984679:CKA984679 CTR984679:CTW984679 DDN984679:DDS984679 DNJ984679:DNO984679 DXF984679:DXK984679 EHB984679:EHG984679 EQX984679:ERC984679 FAT984679:FAY984679 FKP984679:FKU984679 FUL984679:FUQ984679 GEH984679:GEM984679 GOD984679:GOI984679 GXZ984679:GYE984679 HHV984679:HIA984679 HRR984679:HRW984679 IBN984679:IBS984679 ILJ984679:ILO984679 IVF984679:IVK984679 JFB984679:JFG984679 JOX984679:JPC984679 JYT984679:JYY984679 KIP984679:KIU984679 KSL984679:KSQ984679 LCH984679:LCM984679 LMD984679:LMI984679 LVZ984679:LWE984679 MFV984679:MGA984679 MPR984679:MPW984679 MZN984679:MZS984679 NJJ984679:NJO984679 NTF984679:NTK984679 ODB984679:ODG984679 OMX984679:ONC984679 OWT984679:OWY984679 PGP984679:PGU984679 PQL984679:PQQ984679 QAH984679:QAM984679 QKD984679:QKI984679 QTZ984679:QUE984679 RDV984679:REA984679 RNR984679:RNW984679 RXN984679:RXS984679 SHJ984679:SHO984679 SRF984679:SRK984679 TBB984679:TBG984679 TKX984679:TLC984679 TUT984679:TUY984679 UEP984679:UEU984679 UOL984679:UOQ984679 UYH984679:UYM984679 VID984679:VII984679 VRZ984679:VSE984679 WBV984679:WCA984679 WLR984679:WLW984679 WVN984679:WVS984679 F988:K988 JB988:JG988 SX988:TC988 ACT988:ACY988 AMP988:AMU988 AWL988:AWQ988 BGH988:BGM988 BQD988:BQI988 BZZ988:CAE988 CJV988:CKA988 CTR988:CTW988 DDN988:DDS988 DNJ988:DNO988 DXF988:DXK988 EHB988:EHG988 EQX988:ERC988 FAT988:FAY988 FKP988:FKU988 FUL988:FUQ988 GEH988:GEM988 GOD988:GOI988 GXZ988:GYE988 HHV988:HIA988 HRR988:HRW988 IBN988:IBS988 ILJ988:ILO988 IVF988:IVK988 JFB988:JFG988 JOX988:JPC988 JYT988:JYY988 KIP988:KIU988 KSL988:KSQ988 LCH988:LCM988 LMD988:LMI988 LVZ988:LWE988 MFV988:MGA988 MPR988:MPW988 MZN988:MZS988 NJJ988:NJO988 NTF988:NTK988 ODB988:ODG988 OMX988:ONC988 OWT988:OWY988 PGP988:PGU988 PQL988:PQQ988 QAH988:QAM988 QKD988:QKI988 QTZ988:QUE988 RDV988:REA988 RNR988:RNW988 RXN988:RXS988 SHJ988:SHO988 SRF988:SRK988 TBB988:TBG988 TKX988:TLC988 TUT988:TUY988 UEP988:UEU988 UOL988:UOQ988 UYH988:UYM988 VID988:VII988 VRZ988:VSE988 WBV988:WCA988 WLR988:WLW988 WVN988:WVS988 F66524:K66524 JB66524:JG66524 SX66524:TC66524 ACT66524:ACY66524 AMP66524:AMU66524 AWL66524:AWQ66524 BGH66524:BGM66524 BQD66524:BQI66524 BZZ66524:CAE66524 CJV66524:CKA66524 CTR66524:CTW66524 DDN66524:DDS66524 DNJ66524:DNO66524 DXF66524:DXK66524 EHB66524:EHG66524 EQX66524:ERC66524 FAT66524:FAY66524 FKP66524:FKU66524 FUL66524:FUQ66524 GEH66524:GEM66524 GOD66524:GOI66524 GXZ66524:GYE66524 HHV66524:HIA66524 HRR66524:HRW66524 IBN66524:IBS66524 ILJ66524:ILO66524 IVF66524:IVK66524 JFB66524:JFG66524 JOX66524:JPC66524 JYT66524:JYY66524 KIP66524:KIU66524 KSL66524:KSQ66524 LCH66524:LCM66524 LMD66524:LMI66524 LVZ66524:LWE66524 MFV66524:MGA66524 MPR66524:MPW66524 MZN66524:MZS66524 NJJ66524:NJO66524 NTF66524:NTK66524 ODB66524:ODG66524 OMX66524:ONC66524 OWT66524:OWY66524 PGP66524:PGU66524 PQL66524:PQQ66524 QAH66524:QAM66524 QKD66524:QKI66524 QTZ66524:QUE66524 RDV66524:REA66524 RNR66524:RNW66524 RXN66524:RXS66524 SHJ66524:SHO66524 SRF66524:SRK66524 TBB66524:TBG66524 TKX66524:TLC66524 TUT66524:TUY66524 UEP66524:UEU66524 UOL66524:UOQ66524 UYH66524:UYM66524 VID66524:VII66524 VRZ66524:VSE66524 WBV66524:WCA66524 WLR66524:WLW66524 WVN66524:WVS66524 F132060:K132060 JB132060:JG132060 SX132060:TC132060 ACT132060:ACY132060 AMP132060:AMU132060 AWL132060:AWQ132060 BGH132060:BGM132060 BQD132060:BQI132060 BZZ132060:CAE132060 CJV132060:CKA132060 CTR132060:CTW132060 DDN132060:DDS132060 DNJ132060:DNO132060 DXF132060:DXK132060 EHB132060:EHG132060 EQX132060:ERC132060 FAT132060:FAY132060 FKP132060:FKU132060 FUL132060:FUQ132060 GEH132060:GEM132060 GOD132060:GOI132060 GXZ132060:GYE132060 HHV132060:HIA132060 HRR132060:HRW132060 IBN132060:IBS132060 ILJ132060:ILO132060 IVF132060:IVK132060 JFB132060:JFG132060 JOX132060:JPC132060 JYT132060:JYY132060 KIP132060:KIU132060 KSL132060:KSQ132060 LCH132060:LCM132060 LMD132060:LMI132060 LVZ132060:LWE132060 MFV132060:MGA132060 MPR132060:MPW132060 MZN132060:MZS132060 NJJ132060:NJO132060 NTF132060:NTK132060 ODB132060:ODG132060 OMX132060:ONC132060 OWT132060:OWY132060 PGP132060:PGU132060 PQL132060:PQQ132060 QAH132060:QAM132060 QKD132060:QKI132060 QTZ132060:QUE132060 RDV132060:REA132060 RNR132060:RNW132060 RXN132060:RXS132060 SHJ132060:SHO132060 SRF132060:SRK132060 TBB132060:TBG132060 TKX132060:TLC132060 TUT132060:TUY132060 UEP132060:UEU132060 UOL132060:UOQ132060 UYH132060:UYM132060 VID132060:VII132060 VRZ132060:VSE132060 WBV132060:WCA132060 WLR132060:WLW132060 WVN132060:WVS132060 F197596:K197596 JB197596:JG197596 SX197596:TC197596 ACT197596:ACY197596 AMP197596:AMU197596 AWL197596:AWQ197596 BGH197596:BGM197596 BQD197596:BQI197596 BZZ197596:CAE197596 CJV197596:CKA197596 CTR197596:CTW197596 DDN197596:DDS197596 DNJ197596:DNO197596 DXF197596:DXK197596 EHB197596:EHG197596 EQX197596:ERC197596 FAT197596:FAY197596 FKP197596:FKU197596 FUL197596:FUQ197596 GEH197596:GEM197596 GOD197596:GOI197596 GXZ197596:GYE197596 HHV197596:HIA197596 HRR197596:HRW197596 IBN197596:IBS197596 ILJ197596:ILO197596 IVF197596:IVK197596 JFB197596:JFG197596 JOX197596:JPC197596 JYT197596:JYY197596 KIP197596:KIU197596 KSL197596:KSQ197596 LCH197596:LCM197596 LMD197596:LMI197596 LVZ197596:LWE197596 MFV197596:MGA197596 MPR197596:MPW197596 MZN197596:MZS197596 NJJ197596:NJO197596 NTF197596:NTK197596 ODB197596:ODG197596 OMX197596:ONC197596 OWT197596:OWY197596 PGP197596:PGU197596 PQL197596:PQQ197596 QAH197596:QAM197596 QKD197596:QKI197596 QTZ197596:QUE197596 RDV197596:REA197596 RNR197596:RNW197596 RXN197596:RXS197596 SHJ197596:SHO197596 SRF197596:SRK197596 TBB197596:TBG197596 TKX197596:TLC197596 TUT197596:TUY197596 UEP197596:UEU197596 UOL197596:UOQ197596 UYH197596:UYM197596 VID197596:VII197596 VRZ197596:VSE197596 WBV197596:WCA197596 WLR197596:WLW197596 WVN197596:WVS197596 F263132:K263132 JB263132:JG263132 SX263132:TC263132 ACT263132:ACY263132 AMP263132:AMU263132 AWL263132:AWQ263132 BGH263132:BGM263132 BQD263132:BQI263132 BZZ263132:CAE263132 CJV263132:CKA263132 CTR263132:CTW263132 DDN263132:DDS263132 DNJ263132:DNO263132 DXF263132:DXK263132 EHB263132:EHG263132 EQX263132:ERC263132 FAT263132:FAY263132 FKP263132:FKU263132 FUL263132:FUQ263132 GEH263132:GEM263132 GOD263132:GOI263132 GXZ263132:GYE263132 HHV263132:HIA263132 HRR263132:HRW263132 IBN263132:IBS263132 ILJ263132:ILO263132 IVF263132:IVK263132 JFB263132:JFG263132 JOX263132:JPC263132 JYT263132:JYY263132 KIP263132:KIU263132 KSL263132:KSQ263132 LCH263132:LCM263132 LMD263132:LMI263132 LVZ263132:LWE263132 MFV263132:MGA263132 MPR263132:MPW263132 MZN263132:MZS263132 NJJ263132:NJO263132 NTF263132:NTK263132 ODB263132:ODG263132 OMX263132:ONC263132 OWT263132:OWY263132 PGP263132:PGU263132 PQL263132:PQQ263132 QAH263132:QAM263132 QKD263132:QKI263132 QTZ263132:QUE263132 RDV263132:REA263132 RNR263132:RNW263132 RXN263132:RXS263132 SHJ263132:SHO263132 SRF263132:SRK263132 TBB263132:TBG263132 TKX263132:TLC263132 TUT263132:TUY263132 UEP263132:UEU263132 UOL263132:UOQ263132 UYH263132:UYM263132 VID263132:VII263132 VRZ263132:VSE263132 WBV263132:WCA263132 WLR263132:WLW263132 WVN263132:WVS263132 F328668:K328668 JB328668:JG328668 SX328668:TC328668 ACT328668:ACY328668 AMP328668:AMU328668 AWL328668:AWQ328668 BGH328668:BGM328668 BQD328668:BQI328668 BZZ328668:CAE328668 CJV328668:CKA328668 CTR328668:CTW328668 DDN328668:DDS328668 DNJ328668:DNO328668 DXF328668:DXK328668 EHB328668:EHG328668 EQX328668:ERC328668 FAT328668:FAY328668 FKP328668:FKU328668 FUL328668:FUQ328668 GEH328668:GEM328668 GOD328668:GOI328668 GXZ328668:GYE328668 HHV328668:HIA328668 HRR328668:HRW328668 IBN328668:IBS328668 ILJ328668:ILO328668 IVF328668:IVK328668 JFB328668:JFG328668 JOX328668:JPC328668 JYT328668:JYY328668 KIP328668:KIU328668 KSL328668:KSQ328668 LCH328668:LCM328668 LMD328668:LMI328668 LVZ328668:LWE328668 MFV328668:MGA328668 MPR328668:MPW328668 MZN328668:MZS328668 NJJ328668:NJO328668 NTF328668:NTK328668 ODB328668:ODG328668 OMX328668:ONC328668 OWT328668:OWY328668 PGP328668:PGU328668 PQL328668:PQQ328668 QAH328668:QAM328668 QKD328668:QKI328668 QTZ328668:QUE328668 RDV328668:REA328668 RNR328668:RNW328668 RXN328668:RXS328668 SHJ328668:SHO328668 SRF328668:SRK328668 TBB328668:TBG328668 TKX328668:TLC328668 TUT328668:TUY328668 UEP328668:UEU328668 UOL328668:UOQ328668 UYH328668:UYM328668 VID328668:VII328668 VRZ328668:VSE328668 WBV328668:WCA328668 WLR328668:WLW328668 WVN328668:WVS328668 F394204:K394204 JB394204:JG394204 SX394204:TC394204 ACT394204:ACY394204 AMP394204:AMU394204 AWL394204:AWQ394204 BGH394204:BGM394204 BQD394204:BQI394204 BZZ394204:CAE394204 CJV394204:CKA394204 CTR394204:CTW394204 DDN394204:DDS394204 DNJ394204:DNO394204 DXF394204:DXK394204 EHB394204:EHG394204 EQX394204:ERC394204 FAT394204:FAY394204 FKP394204:FKU394204 FUL394204:FUQ394204 GEH394204:GEM394204 GOD394204:GOI394204 GXZ394204:GYE394204 HHV394204:HIA394204 HRR394204:HRW394204 IBN394204:IBS394204 ILJ394204:ILO394204 IVF394204:IVK394204 JFB394204:JFG394204 JOX394204:JPC394204 JYT394204:JYY394204 KIP394204:KIU394204 KSL394204:KSQ394204 LCH394204:LCM394204 LMD394204:LMI394204 LVZ394204:LWE394204 MFV394204:MGA394204 MPR394204:MPW394204 MZN394204:MZS394204 NJJ394204:NJO394204 NTF394204:NTK394204 ODB394204:ODG394204 OMX394204:ONC394204 OWT394204:OWY394204 PGP394204:PGU394204 PQL394204:PQQ394204 QAH394204:QAM394204 QKD394204:QKI394204 QTZ394204:QUE394204 RDV394204:REA394204 RNR394204:RNW394204 RXN394204:RXS394204 SHJ394204:SHO394204 SRF394204:SRK394204 TBB394204:TBG394204 TKX394204:TLC394204 TUT394204:TUY394204 UEP394204:UEU394204 UOL394204:UOQ394204 UYH394204:UYM394204 VID394204:VII394204 VRZ394204:VSE394204 WBV394204:WCA394204 WLR394204:WLW394204 WVN394204:WVS394204 F459740:K459740 JB459740:JG459740 SX459740:TC459740 ACT459740:ACY459740 AMP459740:AMU459740 AWL459740:AWQ459740 BGH459740:BGM459740 BQD459740:BQI459740 BZZ459740:CAE459740 CJV459740:CKA459740 CTR459740:CTW459740 DDN459740:DDS459740 DNJ459740:DNO459740 DXF459740:DXK459740 EHB459740:EHG459740 EQX459740:ERC459740 FAT459740:FAY459740 FKP459740:FKU459740 FUL459740:FUQ459740 GEH459740:GEM459740 GOD459740:GOI459740 GXZ459740:GYE459740 HHV459740:HIA459740 HRR459740:HRW459740 IBN459740:IBS459740 ILJ459740:ILO459740 IVF459740:IVK459740 JFB459740:JFG459740 JOX459740:JPC459740 JYT459740:JYY459740 KIP459740:KIU459740 KSL459740:KSQ459740 LCH459740:LCM459740 LMD459740:LMI459740 LVZ459740:LWE459740 MFV459740:MGA459740 MPR459740:MPW459740 MZN459740:MZS459740 NJJ459740:NJO459740 NTF459740:NTK459740 ODB459740:ODG459740 OMX459740:ONC459740 OWT459740:OWY459740 PGP459740:PGU459740 PQL459740:PQQ459740 QAH459740:QAM459740 QKD459740:QKI459740 QTZ459740:QUE459740 RDV459740:REA459740 RNR459740:RNW459740 RXN459740:RXS459740 SHJ459740:SHO459740 SRF459740:SRK459740 TBB459740:TBG459740 TKX459740:TLC459740 TUT459740:TUY459740 UEP459740:UEU459740 UOL459740:UOQ459740 UYH459740:UYM459740 VID459740:VII459740 VRZ459740:VSE459740 WBV459740:WCA459740 WLR459740:WLW459740 WVN459740:WVS459740 F525276:K525276 JB525276:JG525276 SX525276:TC525276 ACT525276:ACY525276 AMP525276:AMU525276 AWL525276:AWQ525276 BGH525276:BGM525276 BQD525276:BQI525276 BZZ525276:CAE525276 CJV525276:CKA525276 CTR525276:CTW525276 DDN525276:DDS525276 DNJ525276:DNO525276 DXF525276:DXK525276 EHB525276:EHG525276 EQX525276:ERC525276 FAT525276:FAY525276 FKP525276:FKU525276 FUL525276:FUQ525276 GEH525276:GEM525276 GOD525276:GOI525276 GXZ525276:GYE525276 HHV525276:HIA525276 HRR525276:HRW525276 IBN525276:IBS525276 ILJ525276:ILO525276 IVF525276:IVK525276 JFB525276:JFG525276 JOX525276:JPC525276 JYT525276:JYY525276 KIP525276:KIU525276 KSL525276:KSQ525276 LCH525276:LCM525276 LMD525276:LMI525276 LVZ525276:LWE525276 MFV525276:MGA525276 MPR525276:MPW525276 MZN525276:MZS525276 NJJ525276:NJO525276 NTF525276:NTK525276 ODB525276:ODG525276 OMX525276:ONC525276 OWT525276:OWY525276 PGP525276:PGU525276 PQL525276:PQQ525276 QAH525276:QAM525276 QKD525276:QKI525276 QTZ525276:QUE525276 RDV525276:REA525276 RNR525276:RNW525276 RXN525276:RXS525276 SHJ525276:SHO525276 SRF525276:SRK525276 TBB525276:TBG525276 TKX525276:TLC525276 TUT525276:TUY525276 UEP525276:UEU525276 UOL525276:UOQ525276 UYH525276:UYM525276 VID525276:VII525276 VRZ525276:VSE525276 WBV525276:WCA525276 WLR525276:WLW525276 WVN525276:WVS525276 F590812:K590812 JB590812:JG590812 SX590812:TC590812 ACT590812:ACY590812 AMP590812:AMU590812 AWL590812:AWQ590812 BGH590812:BGM590812 BQD590812:BQI590812 BZZ590812:CAE590812 CJV590812:CKA590812 CTR590812:CTW590812 DDN590812:DDS590812 DNJ590812:DNO590812 DXF590812:DXK590812 EHB590812:EHG590812 EQX590812:ERC590812 FAT590812:FAY590812 FKP590812:FKU590812 FUL590812:FUQ590812 GEH590812:GEM590812 GOD590812:GOI590812 GXZ590812:GYE590812 HHV590812:HIA590812 HRR590812:HRW590812 IBN590812:IBS590812 ILJ590812:ILO590812 IVF590812:IVK590812 JFB590812:JFG590812 JOX590812:JPC590812 JYT590812:JYY590812 KIP590812:KIU590812 KSL590812:KSQ590812 LCH590812:LCM590812 LMD590812:LMI590812 LVZ590812:LWE590812 MFV590812:MGA590812 MPR590812:MPW590812 MZN590812:MZS590812 NJJ590812:NJO590812 NTF590812:NTK590812 ODB590812:ODG590812 OMX590812:ONC590812 OWT590812:OWY590812 PGP590812:PGU590812 PQL590812:PQQ590812 QAH590812:QAM590812 QKD590812:QKI590812 QTZ590812:QUE590812 RDV590812:REA590812 RNR590812:RNW590812 RXN590812:RXS590812 SHJ590812:SHO590812 SRF590812:SRK590812 TBB590812:TBG590812 TKX590812:TLC590812 TUT590812:TUY590812 UEP590812:UEU590812 UOL590812:UOQ590812 UYH590812:UYM590812 VID590812:VII590812 VRZ590812:VSE590812 WBV590812:WCA590812 WLR590812:WLW590812 WVN590812:WVS590812 F656348:K656348 JB656348:JG656348 SX656348:TC656348 ACT656348:ACY656348 AMP656348:AMU656348 AWL656348:AWQ656348 BGH656348:BGM656348 BQD656348:BQI656348 BZZ656348:CAE656348 CJV656348:CKA656348 CTR656348:CTW656348 DDN656348:DDS656348 DNJ656348:DNO656348 DXF656348:DXK656348 EHB656348:EHG656348 EQX656348:ERC656348 FAT656348:FAY656348 FKP656348:FKU656348 FUL656348:FUQ656348 GEH656348:GEM656348 GOD656348:GOI656348 GXZ656348:GYE656348 HHV656348:HIA656348 HRR656348:HRW656348 IBN656348:IBS656348 ILJ656348:ILO656348 IVF656348:IVK656348 JFB656348:JFG656348 JOX656348:JPC656348 JYT656348:JYY656348 KIP656348:KIU656348 KSL656348:KSQ656348 LCH656348:LCM656348 LMD656348:LMI656348 LVZ656348:LWE656348 MFV656348:MGA656348 MPR656348:MPW656348 MZN656348:MZS656348 NJJ656348:NJO656348 NTF656348:NTK656348 ODB656348:ODG656348 OMX656348:ONC656348 OWT656348:OWY656348 PGP656348:PGU656348 PQL656348:PQQ656348 QAH656348:QAM656348 QKD656348:QKI656348 QTZ656348:QUE656348 RDV656348:REA656348 RNR656348:RNW656348 RXN656348:RXS656348 SHJ656348:SHO656348 SRF656348:SRK656348 TBB656348:TBG656348 TKX656348:TLC656348 TUT656348:TUY656348 UEP656348:UEU656348 UOL656348:UOQ656348 UYH656348:UYM656348 VID656348:VII656348 VRZ656348:VSE656348 WBV656348:WCA656348 WLR656348:WLW656348 WVN656348:WVS656348 F721884:K721884 JB721884:JG721884 SX721884:TC721884 ACT721884:ACY721884 AMP721884:AMU721884 AWL721884:AWQ721884 BGH721884:BGM721884 BQD721884:BQI721884 BZZ721884:CAE721884 CJV721884:CKA721884 CTR721884:CTW721884 DDN721884:DDS721884 DNJ721884:DNO721884 DXF721884:DXK721884 EHB721884:EHG721884 EQX721884:ERC721884 FAT721884:FAY721884 FKP721884:FKU721884 FUL721884:FUQ721884 GEH721884:GEM721884 GOD721884:GOI721884 GXZ721884:GYE721884 HHV721884:HIA721884 HRR721884:HRW721884 IBN721884:IBS721884 ILJ721884:ILO721884 IVF721884:IVK721884 JFB721884:JFG721884 JOX721884:JPC721884 JYT721884:JYY721884 KIP721884:KIU721884 KSL721884:KSQ721884 LCH721884:LCM721884 LMD721884:LMI721884 LVZ721884:LWE721884 MFV721884:MGA721884 MPR721884:MPW721884 MZN721884:MZS721884 NJJ721884:NJO721884 NTF721884:NTK721884 ODB721884:ODG721884 OMX721884:ONC721884 OWT721884:OWY721884 PGP721884:PGU721884 PQL721884:PQQ721884 QAH721884:QAM721884 QKD721884:QKI721884 QTZ721884:QUE721884 RDV721884:REA721884 RNR721884:RNW721884 RXN721884:RXS721884 SHJ721884:SHO721884 SRF721884:SRK721884 TBB721884:TBG721884 TKX721884:TLC721884 TUT721884:TUY721884 UEP721884:UEU721884 UOL721884:UOQ721884 UYH721884:UYM721884 VID721884:VII721884 VRZ721884:VSE721884 WBV721884:WCA721884 WLR721884:WLW721884 WVN721884:WVS721884 F787420:K787420 JB787420:JG787420 SX787420:TC787420 ACT787420:ACY787420 AMP787420:AMU787420 AWL787420:AWQ787420 BGH787420:BGM787420 BQD787420:BQI787420 BZZ787420:CAE787420 CJV787420:CKA787420 CTR787420:CTW787420 DDN787420:DDS787420 DNJ787420:DNO787420 DXF787420:DXK787420 EHB787420:EHG787420 EQX787420:ERC787420 FAT787420:FAY787420 FKP787420:FKU787420 FUL787420:FUQ787420 GEH787420:GEM787420 GOD787420:GOI787420 GXZ787420:GYE787420 HHV787420:HIA787420 HRR787420:HRW787420 IBN787420:IBS787420 ILJ787420:ILO787420 IVF787420:IVK787420 JFB787420:JFG787420 JOX787420:JPC787420 JYT787420:JYY787420 KIP787420:KIU787420 KSL787420:KSQ787420 LCH787420:LCM787420 LMD787420:LMI787420 LVZ787420:LWE787420 MFV787420:MGA787420 MPR787420:MPW787420 MZN787420:MZS787420 NJJ787420:NJO787420 NTF787420:NTK787420 ODB787420:ODG787420 OMX787420:ONC787420 OWT787420:OWY787420 PGP787420:PGU787420 PQL787420:PQQ787420 QAH787420:QAM787420 QKD787420:QKI787420 QTZ787420:QUE787420 RDV787420:REA787420 RNR787420:RNW787420 RXN787420:RXS787420 SHJ787420:SHO787420 SRF787420:SRK787420 TBB787420:TBG787420 TKX787420:TLC787420 TUT787420:TUY787420 UEP787420:UEU787420 UOL787420:UOQ787420 UYH787420:UYM787420 VID787420:VII787420 VRZ787420:VSE787420 WBV787420:WCA787420 WLR787420:WLW787420 WVN787420:WVS787420 F852956:K852956 JB852956:JG852956 SX852956:TC852956 ACT852956:ACY852956 AMP852956:AMU852956 AWL852956:AWQ852956 BGH852956:BGM852956 BQD852956:BQI852956 BZZ852956:CAE852956 CJV852956:CKA852956 CTR852956:CTW852956 DDN852956:DDS852956 DNJ852956:DNO852956 DXF852956:DXK852956 EHB852956:EHG852956 EQX852956:ERC852956 FAT852956:FAY852956 FKP852956:FKU852956 FUL852956:FUQ852956 GEH852956:GEM852956 GOD852956:GOI852956 GXZ852956:GYE852956 HHV852956:HIA852956 HRR852956:HRW852956 IBN852956:IBS852956 ILJ852956:ILO852956 IVF852956:IVK852956 JFB852956:JFG852956 JOX852956:JPC852956 JYT852956:JYY852956 KIP852956:KIU852956 KSL852956:KSQ852956 LCH852956:LCM852956 LMD852956:LMI852956 LVZ852956:LWE852956 MFV852956:MGA852956 MPR852956:MPW852956 MZN852956:MZS852956 NJJ852956:NJO852956 NTF852956:NTK852956 ODB852956:ODG852956 OMX852956:ONC852956 OWT852956:OWY852956 PGP852956:PGU852956 PQL852956:PQQ852956 QAH852956:QAM852956 QKD852956:QKI852956 QTZ852956:QUE852956 RDV852956:REA852956 RNR852956:RNW852956 RXN852956:RXS852956 SHJ852956:SHO852956 SRF852956:SRK852956 TBB852956:TBG852956 TKX852956:TLC852956 TUT852956:TUY852956 UEP852956:UEU852956 UOL852956:UOQ852956 UYH852956:UYM852956 VID852956:VII852956 VRZ852956:VSE852956 WBV852956:WCA852956 WLR852956:WLW852956 WVN852956:WVS852956 F918492:K918492 JB918492:JG918492 SX918492:TC918492 ACT918492:ACY918492 AMP918492:AMU918492 AWL918492:AWQ918492 BGH918492:BGM918492 BQD918492:BQI918492 BZZ918492:CAE918492 CJV918492:CKA918492 CTR918492:CTW918492 DDN918492:DDS918492 DNJ918492:DNO918492 DXF918492:DXK918492 EHB918492:EHG918492 EQX918492:ERC918492 FAT918492:FAY918492 FKP918492:FKU918492 FUL918492:FUQ918492 GEH918492:GEM918492 GOD918492:GOI918492 GXZ918492:GYE918492 HHV918492:HIA918492 HRR918492:HRW918492 IBN918492:IBS918492 ILJ918492:ILO918492 IVF918492:IVK918492 JFB918492:JFG918492 JOX918492:JPC918492 JYT918492:JYY918492 KIP918492:KIU918492 KSL918492:KSQ918492 LCH918492:LCM918492 LMD918492:LMI918492 LVZ918492:LWE918492 MFV918492:MGA918492 MPR918492:MPW918492 MZN918492:MZS918492 NJJ918492:NJO918492 NTF918492:NTK918492 ODB918492:ODG918492 OMX918492:ONC918492 OWT918492:OWY918492 PGP918492:PGU918492 PQL918492:PQQ918492 QAH918492:QAM918492 QKD918492:QKI918492 QTZ918492:QUE918492 RDV918492:REA918492 RNR918492:RNW918492 RXN918492:RXS918492 SHJ918492:SHO918492 SRF918492:SRK918492 TBB918492:TBG918492 TKX918492:TLC918492 TUT918492:TUY918492 UEP918492:UEU918492 UOL918492:UOQ918492 UYH918492:UYM918492 VID918492:VII918492 VRZ918492:VSE918492 WBV918492:WCA918492 WLR918492:WLW918492 WVN918492:WVS918492 F984028:K984028 JB984028:JG984028 SX984028:TC984028 ACT984028:ACY984028 AMP984028:AMU984028 AWL984028:AWQ984028 BGH984028:BGM984028 BQD984028:BQI984028 BZZ984028:CAE984028 CJV984028:CKA984028 CTR984028:CTW984028 DDN984028:DDS984028 DNJ984028:DNO984028 DXF984028:DXK984028 EHB984028:EHG984028 EQX984028:ERC984028 FAT984028:FAY984028 FKP984028:FKU984028 FUL984028:FUQ984028 GEH984028:GEM984028 GOD984028:GOI984028 GXZ984028:GYE984028 HHV984028:HIA984028 HRR984028:HRW984028 IBN984028:IBS984028 ILJ984028:ILO984028 IVF984028:IVK984028 JFB984028:JFG984028 JOX984028:JPC984028 JYT984028:JYY984028 KIP984028:KIU984028 KSL984028:KSQ984028 LCH984028:LCM984028 LMD984028:LMI984028 LVZ984028:LWE984028 MFV984028:MGA984028 MPR984028:MPW984028 MZN984028:MZS984028 NJJ984028:NJO984028 NTF984028:NTK984028 ODB984028:ODG984028 OMX984028:ONC984028 OWT984028:OWY984028 PGP984028:PGU984028 PQL984028:PQQ984028 QAH984028:QAM984028 QKD984028:QKI984028 QTZ984028:QUE984028 RDV984028:REA984028 RNR984028:RNW984028 RXN984028:RXS984028 SHJ984028:SHO984028 SRF984028:SRK984028 TBB984028:TBG984028 TKX984028:TLC984028 TUT984028:TUY984028 UEP984028:UEU984028 UOL984028:UOQ984028 UYH984028:UYM984028 VID984028:VII984028 VRZ984028:VSE984028 WBV984028:WCA984028 WLR984028:WLW984028 WVN984028:WVS984028 F628:K628 JB628:JG628 SX628:TC628 ACT628:ACY628 AMP628:AMU628 AWL628:AWQ628 BGH628:BGM628 BQD628:BQI628 BZZ628:CAE628 CJV628:CKA628 CTR628:CTW628 DDN628:DDS628 DNJ628:DNO628 DXF628:DXK628 EHB628:EHG628 EQX628:ERC628 FAT628:FAY628 FKP628:FKU628 FUL628:FUQ628 GEH628:GEM628 GOD628:GOI628 GXZ628:GYE628 HHV628:HIA628 HRR628:HRW628 IBN628:IBS628 ILJ628:ILO628 IVF628:IVK628 JFB628:JFG628 JOX628:JPC628 JYT628:JYY628 KIP628:KIU628 KSL628:KSQ628 LCH628:LCM628 LMD628:LMI628 LVZ628:LWE628 MFV628:MGA628 MPR628:MPW628 MZN628:MZS628 NJJ628:NJO628 NTF628:NTK628 ODB628:ODG628 OMX628:ONC628 OWT628:OWY628 PGP628:PGU628 PQL628:PQQ628 QAH628:QAM628 QKD628:QKI628 QTZ628:QUE628 RDV628:REA628 RNR628:RNW628 RXN628:RXS628 SHJ628:SHO628 SRF628:SRK628 TBB628:TBG628 TKX628:TLC628 TUT628:TUY628 UEP628:UEU628 UOL628:UOQ628 UYH628:UYM628 VID628:VII628 VRZ628:VSE628 WBV628:WCA628 WLR628:WLW628 WVN628:WVS628 F66164:K66164 JB66164:JG66164 SX66164:TC66164 ACT66164:ACY66164 AMP66164:AMU66164 AWL66164:AWQ66164 BGH66164:BGM66164 BQD66164:BQI66164 BZZ66164:CAE66164 CJV66164:CKA66164 CTR66164:CTW66164 DDN66164:DDS66164 DNJ66164:DNO66164 DXF66164:DXK66164 EHB66164:EHG66164 EQX66164:ERC66164 FAT66164:FAY66164 FKP66164:FKU66164 FUL66164:FUQ66164 GEH66164:GEM66164 GOD66164:GOI66164 GXZ66164:GYE66164 HHV66164:HIA66164 HRR66164:HRW66164 IBN66164:IBS66164 ILJ66164:ILO66164 IVF66164:IVK66164 JFB66164:JFG66164 JOX66164:JPC66164 JYT66164:JYY66164 KIP66164:KIU66164 KSL66164:KSQ66164 LCH66164:LCM66164 LMD66164:LMI66164 LVZ66164:LWE66164 MFV66164:MGA66164 MPR66164:MPW66164 MZN66164:MZS66164 NJJ66164:NJO66164 NTF66164:NTK66164 ODB66164:ODG66164 OMX66164:ONC66164 OWT66164:OWY66164 PGP66164:PGU66164 PQL66164:PQQ66164 QAH66164:QAM66164 QKD66164:QKI66164 QTZ66164:QUE66164 RDV66164:REA66164 RNR66164:RNW66164 RXN66164:RXS66164 SHJ66164:SHO66164 SRF66164:SRK66164 TBB66164:TBG66164 TKX66164:TLC66164 TUT66164:TUY66164 UEP66164:UEU66164 UOL66164:UOQ66164 UYH66164:UYM66164 VID66164:VII66164 VRZ66164:VSE66164 WBV66164:WCA66164 WLR66164:WLW66164 WVN66164:WVS66164 F131700:K131700 JB131700:JG131700 SX131700:TC131700 ACT131700:ACY131700 AMP131700:AMU131700 AWL131700:AWQ131700 BGH131700:BGM131700 BQD131700:BQI131700 BZZ131700:CAE131700 CJV131700:CKA131700 CTR131700:CTW131700 DDN131700:DDS131700 DNJ131700:DNO131700 DXF131700:DXK131700 EHB131700:EHG131700 EQX131700:ERC131700 FAT131700:FAY131700 FKP131700:FKU131700 FUL131700:FUQ131700 GEH131700:GEM131700 GOD131700:GOI131700 GXZ131700:GYE131700 HHV131700:HIA131700 HRR131700:HRW131700 IBN131700:IBS131700 ILJ131700:ILO131700 IVF131700:IVK131700 JFB131700:JFG131700 JOX131700:JPC131700 JYT131700:JYY131700 KIP131700:KIU131700 KSL131700:KSQ131700 LCH131700:LCM131700 LMD131700:LMI131700 LVZ131700:LWE131700 MFV131700:MGA131700 MPR131700:MPW131700 MZN131700:MZS131700 NJJ131700:NJO131700 NTF131700:NTK131700 ODB131700:ODG131700 OMX131700:ONC131700 OWT131700:OWY131700 PGP131700:PGU131700 PQL131700:PQQ131700 QAH131700:QAM131700 QKD131700:QKI131700 QTZ131700:QUE131700 RDV131700:REA131700 RNR131700:RNW131700 RXN131700:RXS131700 SHJ131700:SHO131700 SRF131700:SRK131700 TBB131700:TBG131700 TKX131700:TLC131700 TUT131700:TUY131700 UEP131700:UEU131700 UOL131700:UOQ131700 UYH131700:UYM131700 VID131700:VII131700 VRZ131700:VSE131700 WBV131700:WCA131700 WLR131700:WLW131700 WVN131700:WVS131700 F197236:K197236 JB197236:JG197236 SX197236:TC197236 ACT197236:ACY197236 AMP197236:AMU197236 AWL197236:AWQ197236 BGH197236:BGM197236 BQD197236:BQI197236 BZZ197236:CAE197236 CJV197236:CKA197236 CTR197236:CTW197236 DDN197236:DDS197236 DNJ197236:DNO197236 DXF197236:DXK197236 EHB197236:EHG197236 EQX197236:ERC197236 FAT197236:FAY197236 FKP197236:FKU197236 FUL197236:FUQ197236 GEH197236:GEM197236 GOD197236:GOI197236 GXZ197236:GYE197236 HHV197236:HIA197236 HRR197236:HRW197236 IBN197236:IBS197236 ILJ197236:ILO197236 IVF197236:IVK197236 JFB197236:JFG197236 JOX197236:JPC197236 JYT197236:JYY197236 KIP197236:KIU197236 KSL197236:KSQ197236 LCH197236:LCM197236 LMD197236:LMI197236 LVZ197236:LWE197236 MFV197236:MGA197236 MPR197236:MPW197236 MZN197236:MZS197236 NJJ197236:NJO197236 NTF197236:NTK197236 ODB197236:ODG197236 OMX197236:ONC197236 OWT197236:OWY197236 PGP197236:PGU197236 PQL197236:PQQ197236 QAH197236:QAM197236 QKD197236:QKI197236 QTZ197236:QUE197236 RDV197236:REA197236 RNR197236:RNW197236 RXN197236:RXS197236 SHJ197236:SHO197236 SRF197236:SRK197236 TBB197236:TBG197236 TKX197236:TLC197236 TUT197236:TUY197236 UEP197236:UEU197236 UOL197236:UOQ197236 UYH197236:UYM197236 VID197236:VII197236 VRZ197236:VSE197236 WBV197236:WCA197236 WLR197236:WLW197236 WVN197236:WVS197236 F262772:K262772 JB262772:JG262772 SX262772:TC262772 ACT262772:ACY262772 AMP262772:AMU262772 AWL262772:AWQ262772 BGH262772:BGM262772 BQD262772:BQI262772 BZZ262772:CAE262772 CJV262772:CKA262772 CTR262772:CTW262772 DDN262772:DDS262772 DNJ262772:DNO262772 DXF262772:DXK262772 EHB262772:EHG262772 EQX262772:ERC262772 FAT262772:FAY262772 FKP262772:FKU262772 FUL262772:FUQ262772 GEH262772:GEM262772 GOD262772:GOI262772 GXZ262772:GYE262772 HHV262772:HIA262772 HRR262772:HRW262772 IBN262772:IBS262772 ILJ262772:ILO262772 IVF262772:IVK262772 JFB262772:JFG262772 JOX262772:JPC262772 JYT262772:JYY262772 KIP262772:KIU262772 KSL262772:KSQ262772 LCH262772:LCM262772 LMD262772:LMI262772 LVZ262772:LWE262772 MFV262772:MGA262772 MPR262772:MPW262772 MZN262772:MZS262772 NJJ262772:NJO262772 NTF262772:NTK262772 ODB262772:ODG262772 OMX262772:ONC262772 OWT262772:OWY262772 PGP262772:PGU262772 PQL262772:PQQ262772 QAH262772:QAM262772 QKD262772:QKI262772 QTZ262772:QUE262772 RDV262772:REA262772 RNR262772:RNW262772 RXN262772:RXS262772 SHJ262772:SHO262772 SRF262772:SRK262772 TBB262772:TBG262772 TKX262772:TLC262772 TUT262772:TUY262772 UEP262772:UEU262772 UOL262772:UOQ262772 UYH262772:UYM262772 VID262772:VII262772 VRZ262772:VSE262772 WBV262772:WCA262772 WLR262772:WLW262772 WVN262772:WVS262772 F328308:K328308 JB328308:JG328308 SX328308:TC328308 ACT328308:ACY328308 AMP328308:AMU328308 AWL328308:AWQ328308 BGH328308:BGM328308 BQD328308:BQI328308 BZZ328308:CAE328308 CJV328308:CKA328308 CTR328308:CTW328308 DDN328308:DDS328308 DNJ328308:DNO328308 DXF328308:DXK328308 EHB328308:EHG328308 EQX328308:ERC328308 FAT328308:FAY328308 FKP328308:FKU328308 FUL328308:FUQ328308 GEH328308:GEM328308 GOD328308:GOI328308 GXZ328308:GYE328308 HHV328308:HIA328308 HRR328308:HRW328308 IBN328308:IBS328308 ILJ328308:ILO328308 IVF328308:IVK328308 JFB328308:JFG328308 JOX328308:JPC328308 JYT328308:JYY328308 KIP328308:KIU328308 KSL328308:KSQ328308 LCH328308:LCM328308 LMD328308:LMI328308 LVZ328308:LWE328308 MFV328308:MGA328308 MPR328308:MPW328308 MZN328308:MZS328308 NJJ328308:NJO328308 NTF328308:NTK328308 ODB328308:ODG328308 OMX328308:ONC328308 OWT328308:OWY328308 PGP328308:PGU328308 PQL328308:PQQ328308 QAH328308:QAM328308 QKD328308:QKI328308 QTZ328308:QUE328308 RDV328308:REA328308 RNR328308:RNW328308 RXN328308:RXS328308 SHJ328308:SHO328308 SRF328308:SRK328308 TBB328308:TBG328308 TKX328308:TLC328308 TUT328308:TUY328308 UEP328308:UEU328308 UOL328308:UOQ328308 UYH328308:UYM328308 VID328308:VII328308 VRZ328308:VSE328308 WBV328308:WCA328308 WLR328308:WLW328308 WVN328308:WVS328308 F393844:K393844 JB393844:JG393844 SX393844:TC393844 ACT393844:ACY393844 AMP393844:AMU393844 AWL393844:AWQ393844 BGH393844:BGM393844 BQD393844:BQI393844 BZZ393844:CAE393844 CJV393844:CKA393844 CTR393844:CTW393844 DDN393844:DDS393844 DNJ393844:DNO393844 DXF393844:DXK393844 EHB393844:EHG393844 EQX393844:ERC393844 FAT393844:FAY393844 FKP393844:FKU393844 FUL393844:FUQ393844 GEH393844:GEM393844 GOD393844:GOI393844 GXZ393844:GYE393844 HHV393844:HIA393844 HRR393844:HRW393844 IBN393844:IBS393844 ILJ393844:ILO393844 IVF393844:IVK393844 JFB393844:JFG393844 JOX393844:JPC393844 JYT393844:JYY393844 KIP393844:KIU393844 KSL393844:KSQ393844 LCH393844:LCM393844 LMD393844:LMI393844 LVZ393844:LWE393844 MFV393844:MGA393844 MPR393844:MPW393844 MZN393844:MZS393844 NJJ393844:NJO393844 NTF393844:NTK393844 ODB393844:ODG393844 OMX393844:ONC393844 OWT393844:OWY393844 PGP393844:PGU393844 PQL393844:PQQ393844 QAH393844:QAM393844 QKD393844:QKI393844 QTZ393844:QUE393844 RDV393844:REA393844 RNR393844:RNW393844 RXN393844:RXS393844 SHJ393844:SHO393844 SRF393844:SRK393844 TBB393844:TBG393844 TKX393844:TLC393844 TUT393844:TUY393844 UEP393844:UEU393844 UOL393844:UOQ393844 UYH393844:UYM393844 VID393844:VII393844 VRZ393844:VSE393844 WBV393844:WCA393844 WLR393844:WLW393844 WVN393844:WVS393844 F459380:K459380 JB459380:JG459380 SX459380:TC459380 ACT459380:ACY459380 AMP459380:AMU459380 AWL459380:AWQ459380 BGH459380:BGM459380 BQD459380:BQI459380 BZZ459380:CAE459380 CJV459380:CKA459380 CTR459380:CTW459380 DDN459380:DDS459380 DNJ459380:DNO459380 DXF459380:DXK459380 EHB459380:EHG459380 EQX459380:ERC459380 FAT459380:FAY459380 FKP459380:FKU459380 FUL459380:FUQ459380 GEH459380:GEM459380 GOD459380:GOI459380 GXZ459380:GYE459380 HHV459380:HIA459380 HRR459380:HRW459380 IBN459380:IBS459380 ILJ459380:ILO459380 IVF459380:IVK459380 JFB459380:JFG459380 JOX459380:JPC459380 JYT459380:JYY459380 KIP459380:KIU459380 KSL459380:KSQ459380 LCH459380:LCM459380 LMD459380:LMI459380 LVZ459380:LWE459380 MFV459380:MGA459380 MPR459380:MPW459380 MZN459380:MZS459380 NJJ459380:NJO459380 NTF459380:NTK459380 ODB459380:ODG459380 OMX459380:ONC459380 OWT459380:OWY459380 PGP459380:PGU459380 PQL459380:PQQ459380 QAH459380:QAM459380 QKD459380:QKI459380 QTZ459380:QUE459380 RDV459380:REA459380 RNR459380:RNW459380 RXN459380:RXS459380 SHJ459380:SHO459380 SRF459380:SRK459380 TBB459380:TBG459380 TKX459380:TLC459380 TUT459380:TUY459380 UEP459380:UEU459380 UOL459380:UOQ459380 UYH459380:UYM459380 VID459380:VII459380 VRZ459380:VSE459380 WBV459380:WCA459380 WLR459380:WLW459380 WVN459380:WVS459380 F524916:K524916 JB524916:JG524916 SX524916:TC524916 ACT524916:ACY524916 AMP524916:AMU524916 AWL524916:AWQ524916 BGH524916:BGM524916 BQD524916:BQI524916 BZZ524916:CAE524916 CJV524916:CKA524916 CTR524916:CTW524916 DDN524916:DDS524916 DNJ524916:DNO524916 DXF524916:DXK524916 EHB524916:EHG524916 EQX524916:ERC524916 FAT524916:FAY524916 FKP524916:FKU524916 FUL524916:FUQ524916 GEH524916:GEM524916 GOD524916:GOI524916 GXZ524916:GYE524916 HHV524916:HIA524916 HRR524916:HRW524916 IBN524916:IBS524916 ILJ524916:ILO524916 IVF524916:IVK524916 JFB524916:JFG524916 JOX524916:JPC524916 JYT524916:JYY524916 KIP524916:KIU524916 KSL524916:KSQ524916 LCH524916:LCM524916 LMD524916:LMI524916 LVZ524916:LWE524916 MFV524916:MGA524916 MPR524916:MPW524916 MZN524916:MZS524916 NJJ524916:NJO524916 NTF524916:NTK524916 ODB524916:ODG524916 OMX524916:ONC524916 OWT524916:OWY524916 PGP524916:PGU524916 PQL524916:PQQ524916 QAH524916:QAM524916 QKD524916:QKI524916 QTZ524916:QUE524916 RDV524916:REA524916 RNR524916:RNW524916 RXN524916:RXS524916 SHJ524916:SHO524916 SRF524916:SRK524916 TBB524916:TBG524916 TKX524916:TLC524916 TUT524916:TUY524916 UEP524916:UEU524916 UOL524916:UOQ524916 UYH524916:UYM524916 VID524916:VII524916 VRZ524916:VSE524916 WBV524916:WCA524916 WLR524916:WLW524916 WVN524916:WVS524916 F590452:K590452 JB590452:JG590452 SX590452:TC590452 ACT590452:ACY590452 AMP590452:AMU590452 AWL590452:AWQ590452 BGH590452:BGM590452 BQD590452:BQI590452 BZZ590452:CAE590452 CJV590452:CKA590452 CTR590452:CTW590452 DDN590452:DDS590452 DNJ590452:DNO590452 DXF590452:DXK590452 EHB590452:EHG590452 EQX590452:ERC590452 FAT590452:FAY590452 FKP590452:FKU590452 FUL590452:FUQ590452 GEH590452:GEM590452 GOD590452:GOI590452 GXZ590452:GYE590452 HHV590452:HIA590452 HRR590452:HRW590452 IBN590452:IBS590452 ILJ590452:ILO590452 IVF590452:IVK590452 JFB590452:JFG590452 JOX590452:JPC590452 JYT590452:JYY590452 KIP590452:KIU590452 KSL590452:KSQ590452 LCH590452:LCM590452 LMD590452:LMI590452 LVZ590452:LWE590452 MFV590452:MGA590452 MPR590452:MPW590452 MZN590452:MZS590452 NJJ590452:NJO590452 NTF590452:NTK590452 ODB590452:ODG590452 OMX590452:ONC590452 OWT590452:OWY590452 PGP590452:PGU590452 PQL590452:PQQ590452 QAH590452:QAM590452 QKD590452:QKI590452 QTZ590452:QUE590452 RDV590452:REA590452 RNR590452:RNW590452 RXN590452:RXS590452 SHJ590452:SHO590452 SRF590452:SRK590452 TBB590452:TBG590452 TKX590452:TLC590452 TUT590452:TUY590452 UEP590452:UEU590452 UOL590452:UOQ590452 UYH590452:UYM590452 VID590452:VII590452 VRZ590452:VSE590452 WBV590452:WCA590452 WLR590452:WLW590452 WVN590452:WVS590452 F655988:K655988 JB655988:JG655988 SX655988:TC655988 ACT655988:ACY655988 AMP655988:AMU655988 AWL655988:AWQ655988 BGH655988:BGM655988 BQD655988:BQI655988 BZZ655988:CAE655988 CJV655988:CKA655988 CTR655988:CTW655988 DDN655988:DDS655988 DNJ655988:DNO655988 DXF655988:DXK655988 EHB655988:EHG655988 EQX655988:ERC655988 FAT655988:FAY655988 FKP655988:FKU655988 FUL655988:FUQ655988 GEH655988:GEM655988 GOD655988:GOI655988 GXZ655988:GYE655988 HHV655988:HIA655988 HRR655988:HRW655988 IBN655988:IBS655988 ILJ655988:ILO655988 IVF655988:IVK655988 JFB655988:JFG655988 JOX655988:JPC655988 JYT655988:JYY655988 KIP655988:KIU655988 KSL655988:KSQ655988 LCH655988:LCM655988 LMD655988:LMI655988 LVZ655988:LWE655988 MFV655988:MGA655988 MPR655988:MPW655988 MZN655988:MZS655988 NJJ655988:NJO655988 NTF655988:NTK655988 ODB655988:ODG655988 OMX655988:ONC655988 OWT655988:OWY655988 PGP655988:PGU655988 PQL655988:PQQ655988 QAH655988:QAM655988 QKD655988:QKI655988 QTZ655988:QUE655988 RDV655988:REA655988 RNR655988:RNW655988 RXN655988:RXS655988 SHJ655988:SHO655988 SRF655988:SRK655988 TBB655988:TBG655988 TKX655988:TLC655988 TUT655988:TUY655988 UEP655988:UEU655988 UOL655988:UOQ655988 UYH655988:UYM655988 VID655988:VII655988 VRZ655988:VSE655988 WBV655988:WCA655988 WLR655988:WLW655988 WVN655988:WVS655988 F721524:K721524 JB721524:JG721524 SX721524:TC721524 ACT721524:ACY721524 AMP721524:AMU721524 AWL721524:AWQ721524 BGH721524:BGM721524 BQD721524:BQI721524 BZZ721524:CAE721524 CJV721524:CKA721524 CTR721524:CTW721524 DDN721524:DDS721524 DNJ721524:DNO721524 DXF721524:DXK721524 EHB721524:EHG721524 EQX721524:ERC721524 FAT721524:FAY721524 FKP721524:FKU721524 FUL721524:FUQ721524 GEH721524:GEM721524 GOD721524:GOI721524 GXZ721524:GYE721524 HHV721524:HIA721524 HRR721524:HRW721524 IBN721524:IBS721524 ILJ721524:ILO721524 IVF721524:IVK721524 JFB721524:JFG721524 JOX721524:JPC721524 JYT721524:JYY721524 KIP721524:KIU721524 KSL721524:KSQ721524 LCH721524:LCM721524 LMD721524:LMI721524 LVZ721524:LWE721524 MFV721524:MGA721524 MPR721524:MPW721524 MZN721524:MZS721524 NJJ721524:NJO721524 NTF721524:NTK721524 ODB721524:ODG721524 OMX721524:ONC721524 OWT721524:OWY721524 PGP721524:PGU721524 PQL721524:PQQ721524 QAH721524:QAM721524 QKD721524:QKI721524 QTZ721524:QUE721524 RDV721524:REA721524 RNR721524:RNW721524 RXN721524:RXS721524 SHJ721524:SHO721524 SRF721524:SRK721524 TBB721524:TBG721524 TKX721524:TLC721524 TUT721524:TUY721524 UEP721524:UEU721524 UOL721524:UOQ721524 UYH721524:UYM721524 VID721524:VII721524 VRZ721524:VSE721524 WBV721524:WCA721524 WLR721524:WLW721524 WVN721524:WVS721524 F787060:K787060 JB787060:JG787060 SX787060:TC787060 ACT787060:ACY787060 AMP787060:AMU787060 AWL787060:AWQ787060 BGH787060:BGM787060 BQD787060:BQI787060 BZZ787060:CAE787060 CJV787060:CKA787060 CTR787060:CTW787060 DDN787060:DDS787060 DNJ787060:DNO787060 DXF787060:DXK787060 EHB787060:EHG787060 EQX787060:ERC787060 FAT787060:FAY787060 FKP787060:FKU787060 FUL787060:FUQ787060 GEH787060:GEM787060 GOD787060:GOI787060 GXZ787060:GYE787060 HHV787060:HIA787060 HRR787060:HRW787060 IBN787060:IBS787060 ILJ787060:ILO787060 IVF787060:IVK787060 JFB787060:JFG787060 JOX787060:JPC787060 JYT787060:JYY787060 KIP787060:KIU787060 KSL787060:KSQ787060 LCH787060:LCM787060 LMD787060:LMI787060 LVZ787060:LWE787060 MFV787060:MGA787060 MPR787060:MPW787060 MZN787060:MZS787060 NJJ787060:NJO787060 NTF787060:NTK787060 ODB787060:ODG787060 OMX787060:ONC787060 OWT787060:OWY787060 PGP787060:PGU787060 PQL787060:PQQ787060 QAH787060:QAM787060 QKD787060:QKI787060 QTZ787060:QUE787060 RDV787060:REA787060 RNR787060:RNW787060 RXN787060:RXS787060 SHJ787060:SHO787060 SRF787060:SRK787060 TBB787060:TBG787060 TKX787060:TLC787060 TUT787060:TUY787060 UEP787060:UEU787060 UOL787060:UOQ787060 UYH787060:UYM787060 VID787060:VII787060 VRZ787060:VSE787060 WBV787060:WCA787060 WLR787060:WLW787060 WVN787060:WVS787060 F852596:K852596 JB852596:JG852596 SX852596:TC852596 ACT852596:ACY852596 AMP852596:AMU852596 AWL852596:AWQ852596 BGH852596:BGM852596 BQD852596:BQI852596 BZZ852596:CAE852596 CJV852596:CKA852596 CTR852596:CTW852596 DDN852596:DDS852596 DNJ852596:DNO852596 DXF852596:DXK852596 EHB852596:EHG852596 EQX852596:ERC852596 FAT852596:FAY852596 FKP852596:FKU852596 FUL852596:FUQ852596 GEH852596:GEM852596 GOD852596:GOI852596 GXZ852596:GYE852596 HHV852596:HIA852596 HRR852596:HRW852596 IBN852596:IBS852596 ILJ852596:ILO852596 IVF852596:IVK852596 JFB852596:JFG852596 JOX852596:JPC852596 JYT852596:JYY852596 KIP852596:KIU852596 KSL852596:KSQ852596 LCH852596:LCM852596 LMD852596:LMI852596 LVZ852596:LWE852596 MFV852596:MGA852596 MPR852596:MPW852596 MZN852596:MZS852596 NJJ852596:NJO852596 NTF852596:NTK852596 ODB852596:ODG852596 OMX852596:ONC852596 OWT852596:OWY852596 PGP852596:PGU852596 PQL852596:PQQ852596 QAH852596:QAM852596 QKD852596:QKI852596 QTZ852596:QUE852596 RDV852596:REA852596 RNR852596:RNW852596 RXN852596:RXS852596 SHJ852596:SHO852596 SRF852596:SRK852596 TBB852596:TBG852596 TKX852596:TLC852596 TUT852596:TUY852596 UEP852596:UEU852596 UOL852596:UOQ852596 UYH852596:UYM852596 VID852596:VII852596 VRZ852596:VSE852596 WBV852596:WCA852596 WLR852596:WLW852596 WVN852596:WVS852596 F918132:K918132 JB918132:JG918132 SX918132:TC918132 ACT918132:ACY918132 AMP918132:AMU918132 AWL918132:AWQ918132 BGH918132:BGM918132 BQD918132:BQI918132 BZZ918132:CAE918132 CJV918132:CKA918132 CTR918132:CTW918132 DDN918132:DDS918132 DNJ918132:DNO918132 DXF918132:DXK918132 EHB918132:EHG918132 EQX918132:ERC918132 FAT918132:FAY918132 FKP918132:FKU918132 FUL918132:FUQ918132 GEH918132:GEM918132 GOD918132:GOI918132 GXZ918132:GYE918132 HHV918132:HIA918132 HRR918132:HRW918132 IBN918132:IBS918132 ILJ918132:ILO918132 IVF918132:IVK918132 JFB918132:JFG918132 JOX918132:JPC918132 JYT918132:JYY918132 KIP918132:KIU918132 KSL918132:KSQ918132 LCH918132:LCM918132 LMD918132:LMI918132 LVZ918132:LWE918132 MFV918132:MGA918132 MPR918132:MPW918132 MZN918132:MZS918132 NJJ918132:NJO918132 NTF918132:NTK918132 ODB918132:ODG918132 OMX918132:ONC918132 OWT918132:OWY918132 PGP918132:PGU918132 PQL918132:PQQ918132 QAH918132:QAM918132 QKD918132:QKI918132 QTZ918132:QUE918132 RDV918132:REA918132 RNR918132:RNW918132 RXN918132:RXS918132 SHJ918132:SHO918132 SRF918132:SRK918132 TBB918132:TBG918132 TKX918132:TLC918132 TUT918132:TUY918132 UEP918132:UEU918132 UOL918132:UOQ918132 UYH918132:UYM918132 VID918132:VII918132 VRZ918132:VSE918132 WBV918132:WCA918132 WLR918132:WLW918132 WVN918132:WVS918132 F983668:K983668 JB983668:JG983668 SX983668:TC983668 ACT983668:ACY983668 AMP983668:AMU983668 AWL983668:AWQ983668 BGH983668:BGM983668 BQD983668:BQI983668 BZZ983668:CAE983668 CJV983668:CKA983668 CTR983668:CTW983668 DDN983668:DDS983668 DNJ983668:DNO983668 DXF983668:DXK983668 EHB983668:EHG983668 EQX983668:ERC983668 FAT983668:FAY983668 FKP983668:FKU983668 FUL983668:FUQ983668 GEH983668:GEM983668 GOD983668:GOI983668 GXZ983668:GYE983668 HHV983668:HIA983668 HRR983668:HRW983668 IBN983668:IBS983668 ILJ983668:ILO983668 IVF983668:IVK983668 JFB983668:JFG983668 JOX983668:JPC983668 JYT983668:JYY983668 KIP983668:KIU983668 KSL983668:KSQ983668 LCH983668:LCM983668 LMD983668:LMI983668 LVZ983668:LWE983668 MFV983668:MGA983668 MPR983668:MPW983668 MZN983668:MZS983668 NJJ983668:NJO983668 NTF983668:NTK983668 ODB983668:ODG983668 OMX983668:ONC983668 OWT983668:OWY983668 PGP983668:PGU983668 PQL983668:PQQ983668 QAH983668:QAM983668 QKD983668:QKI983668 QTZ983668:QUE983668 RDV983668:REA983668 RNR983668:RNW983668 RXN983668:RXS983668 SHJ983668:SHO983668 SRF983668:SRK983668 TBB983668:TBG983668 TKX983668:TLC983668 TUT983668:TUY983668 UEP983668:UEU983668 UOL983668:UOQ983668 UYH983668:UYM983668 VID983668:VII983668 VRZ983668:VSE983668 WBV983668:WCA983668 WLR983668:WLW983668 WVN983668:WVS983668 F583:K583 JB583:JG583 SX583:TC583 ACT583:ACY583 AMP583:AMU583 AWL583:AWQ583 BGH583:BGM583 BQD583:BQI583 BZZ583:CAE583 CJV583:CKA583 CTR583:CTW583 DDN583:DDS583 DNJ583:DNO583 DXF583:DXK583 EHB583:EHG583 EQX583:ERC583 FAT583:FAY583 FKP583:FKU583 FUL583:FUQ583 GEH583:GEM583 GOD583:GOI583 GXZ583:GYE583 HHV583:HIA583 HRR583:HRW583 IBN583:IBS583 ILJ583:ILO583 IVF583:IVK583 JFB583:JFG583 JOX583:JPC583 JYT583:JYY583 KIP583:KIU583 KSL583:KSQ583 LCH583:LCM583 LMD583:LMI583 LVZ583:LWE583 MFV583:MGA583 MPR583:MPW583 MZN583:MZS583 NJJ583:NJO583 NTF583:NTK583 ODB583:ODG583 OMX583:ONC583 OWT583:OWY583 PGP583:PGU583 PQL583:PQQ583 QAH583:QAM583 QKD583:QKI583 QTZ583:QUE583 RDV583:REA583 RNR583:RNW583 RXN583:RXS583 SHJ583:SHO583 SRF583:SRK583 TBB583:TBG583 TKX583:TLC583 TUT583:TUY583 UEP583:UEU583 UOL583:UOQ583 UYH583:UYM583 VID583:VII583 VRZ583:VSE583 WBV583:WCA583 WLR583:WLW583 WVN583:WVS583 F66119:K66119 JB66119:JG66119 SX66119:TC66119 ACT66119:ACY66119 AMP66119:AMU66119 AWL66119:AWQ66119 BGH66119:BGM66119 BQD66119:BQI66119 BZZ66119:CAE66119 CJV66119:CKA66119 CTR66119:CTW66119 DDN66119:DDS66119 DNJ66119:DNO66119 DXF66119:DXK66119 EHB66119:EHG66119 EQX66119:ERC66119 FAT66119:FAY66119 FKP66119:FKU66119 FUL66119:FUQ66119 GEH66119:GEM66119 GOD66119:GOI66119 GXZ66119:GYE66119 HHV66119:HIA66119 HRR66119:HRW66119 IBN66119:IBS66119 ILJ66119:ILO66119 IVF66119:IVK66119 JFB66119:JFG66119 JOX66119:JPC66119 JYT66119:JYY66119 KIP66119:KIU66119 KSL66119:KSQ66119 LCH66119:LCM66119 LMD66119:LMI66119 LVZ66119:LWE66119 MFV66119:MGA66119 MPR66119:MPW66119 MZN66119:MZS66119 NJJ66119:NJO66119 NTF66119:NTK66119 ODB66119:ODG66119 OMX66119:ONC66119 OWT66119:OWY66119 PGP66119:PGU66119 PQL66119:PQQ66119 QAH66119:QAM66119 QKD66119:QKI66119 QTZ66119:QUE66119 RDV66119:REA66119 RNR66119:RNW66119 RXN66119:RXS66119 SHJ66119:SHO66119 SRF66119:SRK66119 TBB66119:TBG66119 TKX66119:TLC66119 TUT66119:TUY66119 UEP66119:UEU66119 UOL66119:UOQ66119 UYH66119:UYM66119 VID66119:VII66119 VRZ66119:VSE66119 WBV66119:WCA66119 WLR66119:WLW66119 WVN66119:WVS66119 F131655:K131655 JB131655:JG131655 SX131655:TC131655 ACT131655:ACY131655 AMP131655:AMU131655 AWL131655:AWQ131655 BGH131655:BGM131655 BQD131655:BQI131655 BZZ131655:CAE131655 CJV131655:CKA131655 CTR131655:CTW131655 DDN131655:DDS131655 DNJ131655:DNO131655 DXF131655:DXK131655 EHB131655:EHG131655 EQX131655:ERC131655 FAT131655:FAY131655 FKP131655:FKU131655 FUL131655:FUQ131655 GEH131655:GEM131655 GOD131655:GOI131655 GXZ131655:GYE131655 HHV131655:HIA131655 HRR131655:HRW131655 IBN131655:IBS131655 ILJ131655:ILO131655 IVF131655:IVK131655 JFB131655:JFG131655 JOX131655:JPC131655 JYT131655:JYY131655 KIP131655:KIU131655 KSL131655:KSQ131655 LCH131655:LCM131655 LMD131655:LMI131655 LVZ131655:LWE131655 MFV131655:MGA131655 MPR131655:MPW131655 MZN131655:MZS131655 NJJ131655:NJO131655 NTF131655:NTK131655 ODB131655:ODG131655 OMX131655:ONC131655 OWT131655:OWY131655 PGP131655:PGU131655 PQL131655:PQQ131655 QAH131655:QAM131655 QKD131655:QKI131655 QTZ131655:QUE131655 RDV131655:REA131655 RNR131655:RNW131655 RXN131655:RXS131655 SHJ131655:SHO131655 SRF131655:SRK131655 TBB131655:TBG131655 TKX131655:TLC131655 TUT131655:TUY131655 UEP131655:UEU131655 UOL131655:UOQ131655 UYH131655:UYM131655 VID131655:VII131655 VRZ131655:VSE131655 WBV131655:WCA131655 WLR131655:WLW131655 WVN131655:WVS131655 F197191:K197191 JB197191:JG197191 SX197191:TC197191 ACT197191:ACY197191 AMP197191:AMU197191 AWL197191:AWQ197191 BGH197191:BGM197191 BQD197191:BQI197191 BZZ197191:CAE197191 CJV197191:CKA197191 CTR197191:CTW197191 DDN197191:DDS197191 DNJ197191:DNO197191 DXF197191:DXK197191 EHB197191:EHG197191 EQX197191:ERC197191 FAT197191:FAY197191 FKP197191:FKU197191 FUL197191:FUQ197191 GEH197191:GEM197191 GOD197191:GOI197191 GXZ197191:GYE197191 HHV197191:HIA197191 HRR197191:HRW197191 IBN197191:IBS197191 ILJ197191:ILO197191 IVF197191:IVK197191 JFB197191:JFG197191 JOX197191:JPC197191 JYT197191:JYY197191 KIP197191:KIU197191 KSL197191:KSQ197191 LCH197191:LCM197191 LMD197191:LMI197191 LVZ197191:LWE197191 MFV197191:MGA197191 MPR197191:MPW197191 MZN197191:MZS197191 NJJ197191:NJO197191 NTF197191:NTK197191 ODB197191:ODG197191 OMX197191:ONC197191 OWT197191:OWY197191 PGP197191:PGU197191 PQL197191:PQQ197191 QAH197191:QAM197191 QKD197191:QKI197191 QTZ197191:QUE197191 RDV197191:REA197191 RNR197191:RNW197191 RXN197191:RXS197191 SHJ197191:SHO197191 SRF197191:SRK197191 TBB197191:TBG197191 TKX197191:TLC197191 TUT197191:TUY197191 UEP197191:UEU197191 UOL197191:UOQ197191 UYH197191:UYM197191 VID197191:VII197191 VRZ197191:VSE197191 WBV197191:WCA197191 WLR197191:WLW197191 WVN197191:WVS197191 F262727:K262727 JB262727:JG262727 SX262727:TC262727 ACT262727:ACY262727 AMP262727:AMU262727 AWL262727:AWQ262727 BGH262727:BGM262727 BQD262727:BQI262727 BZZ262727:CAE262727 CJV262727:CKA262727 CTR262727:CTW262727 DDN262727:DDS262727 DNJ262727:DNO262727 DXF262727:DXK262727 EHB262727:EHG262727 EQX262727:ERC262727 FAT262727:FAY262727 FKP262727:FKU262727 FUL262727:FUQ262727 GEH262727:GEM262727 GOD262727:GOI262727 GXZ262727:GYE262727 HHV262727:HIA262727 HRR262727:HRW262727 IBN262727:IBS262727 ILJ262727:ILO262727 IVF262727:IVK262727 JFB262727:JFG262727 JOX262727:JPC262727 JYT262727:JYY262727 KIP262727:KIU262727 KSL262727:KSQ262727 LCH262727:LCM262727 LMD262727:LMI262727 LVZ262727:LWE262727 MFV262727:MGA262727 MPR262727:MPW262727 MZN262727:MZS262727 NJJ262727:NJO262727 NTF262727:NTK262727 ODB262727:ODG262727 OMX262727:ONC262727 OWT262727:OWY262727 PGP262727:PGU262727 PQL262727:PQQ262727 QAH262727:QAM262727 QKD262727:QKI262727 QTZ262727:QUE262727 RDV262727:REA262727 RNR262727:RNW262727 RXN262727:RXS262727 SHJ262727:SHO262727 SRF262727:SRK262727 TBB262727:TBG262727 TKX262727:TLC262727 TUT262727:TUY262727 UEP262727:UEU262727 UOL262727:UOQ262727 UYH262727:UYM262727 VID262727:VII262727 VRZ262727:VSE262727 WBV262727:WCA262727 WLR262727:WLW262727 WVN262727:WVS262727 F328263:K328263 JB328263:JG328263 SX328263:TC328263 ACT328263:ACY328263 AMP328263:AMU328263 AWL328263:AWQ328263 BGH328263:BGM328263 BQD328263:BQI328263 BZZ328263:CAE328263 CJV328263:CKA328263 CTR328263:CTW328263 DDN328263:DDS328263 DNJ328263:DNO328263 DXF328263:DXK328263 EHB328263:EHG328263 EQX328263:ERC328263 FAT328263:FAY328263 FKP328263:FKU328263 FUL328263:FUQ328263 GEH328263:GEM328263 GOD328263:GOI328263 GXZ328263:GYE328263 HHV328263:HIA328263 HRR328263:HRW328263 IBN328263:IBS328263 ILJ328263:ILO328263 IVF328263:IVK328263 JFB328263:JFG328263 JOX328263:JPC328263 JYT328263:JYY328263 KIP328263:KIU328263 KSL328263:KSQ328263 LCH328263:LCM328263 LMD328263:LMI328263 LVZ328263:LWE328263 MFV328263:MGA328263 MPR328263:MPW328263 MZN328263:MZS328263 NJJ328263:NJO328263 NTF328263:NTK328263 ODB328263:ODG328263 OMX328263:ONC328263 OWT328263:OWY328263 PGP328263:PGU328263 PQL328263:PQQ328263 QAH328263:QAM328263 QKD328263:QKI328263 QTZ328263:QUE328263 RDV328263:REA328263 RNR328263:RNW328263 RXN328263:RXS328263 SHJ328263:SHO328263 SRF328263:SRK328263 TBB328263:TBG328263 TKX328263:TLC328263 TUT328263:TUY328263 UEP328263:UEU328263 UOL328263:UOQ328263 UYH328263:UYM328263 VID328263:VII328263 VRZ328263:VSE328263 WBV328263:WCA328263 WLR328263:WLW328263 WVN328263:WVS328263 F393799:K393799 JB393799:JG393799 SX393799:TC393799 ACT393799:ACY393799 AMP393799:AMU393799 AWL393799:AWQ393799 BGH393799:BGM393799 BQD393799:BQI393799 BZZ393799:CAE393799 CJV393799:CKA393799 CTR393799:CTW393799 DDN393799:DDS393799 DNJ393799:DNO393799 DXF393799:DXK393799 EHB393799:EHG393799 EQX393799:ERC393799 FAT393799:FAY393799 FKP393799:FKU393799 FUL393799:FUQ393799 GEH393799:GEM393799 GOD393799:GOI393799 GXZ393799:GYE393799 HHV393799:HIA393799 HRR393799:HRW393799 IBN393799:IBS393799 ILJ393799:ILO393799 IVF393799:IVK393799 JFB393799:JFG393799 JOX393799:JPC393799 JYT393799:JYY393799 KIP393799:KIU393799 KSL393799:KSQ393799 LCH393799:LCM393799 LMD393799:LMI393799 LVZ393799:LWE393799 MFV393799:MGA393799 MPR393799:MPW393799 MZN393799:MZS393799 NJJ393799:NJO393799 NTF393799:NTK393799 ODB393799:ODG393799 OMX393799:ONC393799 OWT393799:OWY393799 PGP393799:PGU393799 PQL393799:PQQ393799 QAH393799:QAM393799 QKD393799:QKI393799 QTZ393799:QUE393799 RDV393799:REA393799 RNR393799:RNW393799 RXN393799:RXS393799 SHJ393799:SHO393799 SRF393799:SRK393799 TBB393799:TBG393799 TKX393799:TLC393799 TUT393799:TUY393799 UEP393799:UEU393799 UOL393799:UOQ393799 UYH393799:UYM393799 VID393799:VII393799 VRZ393799:VSE393799 WBV393799:WCA393799 WLR393799:WLW393799 WVN393799:WVS393799 F459335:K459335 JB459335:JG459335 SX459335:TC459335 ACT459335:ACY459335 AMP459335:AMU459335 AWL459335:AWQ459335 BGH459335:BGM459335 BQD459335:BQI459335 BZZ459335:CAE459335 CJV459335:CKA459335 CTR459335:CTW459335 DDN459335:DDS459335 DNJ459335:DNO459335 DXF459335:DXK459335 EHB459335:EHG459335 EQX459335:ERC459335 FAT459335:FAY459335 FKP459335:FKU459335 FUL459335:FUQ459335 GEH459335:GEM459335 GOD459335:GOI459335 GXZ459335:GYE459335 HHV459335:HIA459335 HRR459335:HRW459335 IBN459335:IBS459335 ILJ459335:ILO459335 IVF459335:IVK459335 JFB459335:JFG459335 JOX459335:JPC459335 JYT459335:JYY459335 KIP459335:KIU459335 KSL459335:KSQ459335 LCH459335:LCM459335 LMD459335:LMI459335 LVZ459335:LWE459335 MFV459335:MGA459335 MPR459335:MPW459335 MZN459335:MZS459335 NJJ459335:NJO459335 NTF459335:NTK459335 ODB459335:ODG459335 OMX459335:ONC459335 OWT459335:OWY459335 PGP459335:PGU459335 PQL459335:PQQ459335 QAH459335:QAM459335 QKD459335:QKI459335 QTZ459335:QUE459335 RDV459335:REA459335 RNR459335:RNW459335 RXN459335:RXS459335 SHJ459335:SHO459335 SRF459335:SRK459335 TBB459335:TBG459335 TKX459335:TLC459335 TUT459335:TUY459335 UEP459335:UEU459335 UOL459335:UOQ459335 UYH459335:UYM459335 VID459335:VII459335 VRZ459335:VSE459335 WBV459335:WCA459335 WLR459335:WLW459335 WVN459335:WVS459335 F524871:K524871 JB524871:JG524871 SX524871:TC524871 ACT524871:ACY524871 AMP524871:AMU524871 AWL524871:AWQ524871 BGH524871:BGM524871 BQD524871:BQI524871 BZZ524871:CAE524871 CJV524871:CKA524871 CTR524871:CTW524871 DDN524871:DDS524871 DNJ524871:DNO524871 DXF524871:DXK524871 EHB524871:EHG524871 EQX524871:ERC524871 FAT524871:FAY524871 FKP524871:FKU524871 FUL524871:FUQ524871 GEH524871:GEM524871 GOD524871:GOI524871 GXZ524871:GYE524871 HHV524871:HIA524871 HRR524871:HRW524871 IBN524871:IBS524871 ILJ524871:ILO524871 IVF524871:IVK524871 JFB524871:JFG524871 JOX524871:JPC524871 JYT524871:JYY524871 KIP524871:KIU524871 KSL524871:KSQ524871 LCH524871:LCM524871 LMD524871:LMI524871 LVZ524871:LWE524871 MFV524871:MGA524871 MPR524871:MPW524871 MZN524871:MZS524871 NJJ524871:NJO524871 NTF524871:NTK524871 ODB524871:ODG524871 OMX524871:ONC524871 OWT524871:OWY524871 PGP524871:PGU524871 PQL524871:PQQ524871 QAH524871:QAM524871 QKD524871:QKI524871 QTZ524871:QUE524871 RDV524871:REA524871 RNR524871:RNW524871 RXN524871:RXS524871 SHJ524871:SHO524871 SRF524871:SRK524871 TBB524871:TBG524871 TKX524871:TLC524871 TUT524871:TUY524871 UEP524871:UEU524871 UOL524871:UOQ524871 UYH524871:UYM524871 VID524871:VII524871 VRZ524871:VSE524871 WBV524871:WCA524871 WLR524871:WLW524871 WVN524871:WVS524871 F590407:K590407 JB590407:JG590407 SX590407:TC590407 ACT590407:ACY590407 AMP590407:AMU590407 AWL590407:AWQ590407 BGH590407:BGM590407 BQD590407:BQI590407 BZZ590407:CAE590407 CJV590407:CKA590407 CTR590407:CTW590407 DDN590407:DDS590407 DNJ590407:DNO590407 DXF590407:DXK590407 EHB590407:EHG590407 EQX590407:ERC590407 FAT590407:FAY590407 FKP590407:FKU590407 FUL590407:FUQ590407 GEH590407:GEM590407 GOD590407:GOI590407 GXZ590407:GYE590407 HHV590407:HIA590407 HRR590407:HRW590407 IBN590407:IBS590407 ILJ590407:ILO590407 IVF590407:IVK590407 JFB590407:JFG590407 JOX590407:JPC590407 JYT590407:JYY590407 KIP590407:KIU590407 KSL590407:KSQ590407 LCH590407:LCM590407 LMD590407:LMI590407 LVZ590407:LWE590407 MFV590407:MGA590407 MPR590407:MPW590407 MZN590407:MZS590407 NJJ590407:NJO590407 NTF590407:NTK590407 ODB590407:ODG590407 OMX590407:ONC590407 OWT590407:OWY590407 PGP590407:PGU590407 PQL590407:PQQ590407 QAH590407:QAM590407 QKD590407:QKI590407 QTZ590407:QUE590407 RDV590407:REA590407 RNR590407:RNW590407 RXN590407:RXS590407 SHJ590407:SHO590407 SRF590407:SRK590407 TBB590407:TBG590407 TKX590407:TLC590407 TUT590407:TUY590407 UEP590407:UEU590407 UOL590407:UOQ590407 UYH590407:UYM590407 VID590407:VII590407 VRZ590407:VSE590407 WBV590407:WCA590407 WLR590407:WLW590407 WVN590407:WVS590407 F655943:K655943 JB655943:JG655943 SX655943:TC655943 ACT655943:ACY655943 AMP655943:AMU655943 AWL655943:AWQ655943 BGH655943:BGM655943 BQD655943:BQI655943 BZZ655943:CAE655943 CJV655943:CKA655943 CTR655943:CTW655943 DDN655943:DDS655943 DNJ655943:DNO655943 DXF655943:DXK655943 EHB655943:EHG655943 EQX655943:ERC655943 FAT655943:FAY655943 FKP655943:FKU655943 FUL655943:FUQ655943 GEH655943:GEM655943 GOD655943:GOI655943 GXZ655943:GYE655943 HHV655943:HIA655943 HRR655943:HRW655943 IBN655943:IBS655943 ILJ655943:ILO655943 IVF655943:IVK655943 JFB655943:JFG655943 JOX655943:JPC655943 JYT655943:JYY655943 KIP655943:KIU655943 KSL655943:KSQ655943 LCH655943:LCM655943 LMD655943:LMI655943 LVZ655943:LWE655943 MFV655943:MGA655943 MPR655943:MPW655943 MZN655943:MZS655943 NJJ655943:NJO655943 NTF655943:NTK655943 ODB655943:ODG655943 OMX655943:ONC655943 OWT655943:OWY655943 PGP655943:PGU655943 PQL655943:PQQ655943 QAH655943:QAM655943 QKD655943:QKI655943 QTZ655943:QUE655943 RDV655943:REA655943 RNR655943:RNW655943 RXN655943:RXS655943 SHJ655943:SHO655943 SRF655943:SRK655943 TBB655943:TBG655943 TKX655943:TLC655943 TUT655943:TUY655943 UEP655943:UEU655943 UOL655943:UOQ655943 UYH655943:UYM655943 VID655943:VII655943 VRZ655943:VSE655943 WBV655943:WCA655943 WLR655943:WLW655943 WVN655943:WVS655943 F721479:K721479 JB721479:JG721479 SX721479:TC721479 ACT721479:ACY721479 AMP721479:AMU721479 AWL721479:AWQ721479 BGH721479:BGM721479 BQD721479:BQI721479 BZZ721479:CAE721479 CJV721479:CKA721479 CTR721479:CTW721479 DDN721479:DDS721479 DNJ721479:DNO721479 DXF721479:DXK721479 EHB721479:EHG721479 EQX721479:ERC721479 FAT721479:FAY721479 FKP721479:FKU721479 FUL721479:FUQ721479 GEH721479:GEM721479 GOD721479:GOI721479 GXZ721479:GYE721479 HHV721479:HIA721479 HRR721479:HRW721479 IBN721479:IBS721479 ILJ721479:ILO721479 IVF721479:IVK721479 JFB721479:JFG721479 JOX721479:JPC721479 JYT721479:JYY721479 KIP721479:KIU721479 KSL721479:KSQ721479 LCH721479:LCM721479 LMD721479:LMI721479 LVZ721479:LWE721479 MFV721479:MGA721479 MPR721479:MPW721479 MZN721479:MZS721479 NJJ721479:NJO721479 NTF721479:NTK721479 ODB721479:ODG721479 OMX721479:ONC721479 OWT721479:OWY721479 PGP721479:PGU721479 PQL721479:PQQ721479 QAH721479:QAM721479 QKD721479:QKI721479 QTZ721479:QUE721479 RDV721479:REA721479 RNR721479:RNW721479 RXN721479:RXS721479 SHJ721479:SHO721479 SRF721479:SRK721479 TBB721479:TBG721479 TKX721479:TLC721479 TUT721479:TUY721479 UEP721479:UEU721479 UOL721479:UOQ721479 UYH721479:UYM721479 VID721479:VII721479 VRZ721479:VSE721479 WBV721479:WCA721479 WLR721479:WLW721479 WVN721479:WVS721479 F787015:K787015 JB787015:JG787015 SX787015:TC787015 ACT787015:ACY787015 AMP787015:AMU787015 AWL787015:AWQ787015 BGH787015:BGM787015 BQD787015:BQI787015 BZZ787015:CAE787015 CJV787015:CKA787015 CTR787015:CTW787015 DDN787015:DDS787015 DNJ787015:DNO787015 DXF787015:DXK787015 EHB787015:EHG787015 EQX787015:ERC787015 FAT787015:FAY787015 FKP787015:FKU787015 FUL787015:FUQ787015 GEH787015:GEM787015 GOD787015:GOI787015 GXZ787015:GYE787015 HHV787015:HIA787015 HRR787015:HRW787015 IBN787015:IBS787015 ILJ787015:ILO787015 IVF787015:IVK787015 JFB787015:JFG787015 JOX787015:JPC787015 JYT787015:JYY787015 KIP787015:KIU787015 KSL787015:KSQ787015 LCH787015:LCM787015 LMD787015:LMI787015 LVZ787015:LWE787015 MFV787015:MGA787015 MPR787015:MPW787015 MZN787015:MZS787015 NJJ787015:NJO787015 NTF787015:NTK787015 ODB787015:ODG787015 OMX787015:ONC787015 OWT787015:OWY787015 PGP787015:PGU787015 PQL787015:PQQ787015 QAH787015:QAM787015 QKD787015:QKI787015 QTZ787015:QUE787015 RDV787015:REA787015 RNR787015:RNW787015 RXN787015:RXS787015 SHJ787015:SHO787015 SRF787015:SRK787015 TBB787015:TBG787015 TKX787015:TLC787015 TUT787015:TUY787015 UEP787015:UEU787015 UOL787015:UOQ787015 UYH787015:UYM787015 VID787015:VII787015 VRZ787015:VSE787015 WBV787015:WCA787015 WLR787015:WLW787015 WVN787015:WVS787015 F852551:K852551 JB852551:JG852551 SX852551:TC852551 ACT852551:ACY852551 AMP852551:AMU852551 AWL852551:AWQ852551 BGH852551:BGM852551 BQD852551:BQI852551 BZZ852551:CAE852551 CJV852551:CKA852551 CTR852551:CTW852551 DDN852551:DDS852551 DNJ852551:DNO852551 DXF852551:DXK852551 EHB852551:EHG852551 EQX852551:ERC852551 FAT852551:FAY852551 FKP852551:FKU852551 FUL852551:FUQ852551 GEH852551:GEM852551 GOD852551:GOI852551 GXZ852551:GYE852551 HHV852551:HIA852551 HRR852551:HRW852551 IBN852551:IBS852551 ILJ852551:ILO852551 IVF852551:IVK852551 JFB852551:JFG852551 JOX852551:JPC852551 JYT852551:JYY852551 KIP852551:KIU852551 KSL852551:KSQ852551 LCH852551:LCM852551 LMD852551:LMI852551 LVZ852551:LWE852551 MFV852551:MGA852551 MPR852551:MPW852551 MZN852551:MZS852551 NJJ852551:NJO852551 NTF852551:NTK852551 ODB852551:ODG852551 OMX852551:ONC852551 OWT852551:OWY852551 PGP852551:PGU852551 PQL852551:PQQ852551 QAH852551:QAM852551 QKD852551:QKI852551 QTZ852551:QUE852551 RDV852551:REA852551 RNR852551:RNW852551 RXN852551:RXS852551 SHJ852551:SHO852551 SRF852551:SRK852551 TBB852551:TBG852551 TKX852551:TLC852551 TUT852551:TUY852551 UEP852551:UEU852551 UOL852551:UOQ852551 UYH852551:UYM852551 VID852551:VII852551 VRZ852551:VSE852551 WBV852551:WCA852551 WLR852551:WLW852551 WVN852551:WVS852551 F918087:K918087 JB918087:JG918087 SX918087:TC918087 ACT918087:ACY918087 AMP918087:AMU918087 AWL918087:AWQ918087 BGH918087:BGM918087 BQD918087:BQI918087 BZZ918087:CAE918087 CJV918087:CKA918087 CTR918087:CTW918087 DDN918087:DDS918087 DNJ918087:DNO918087 DXF918087:DXK918087 EHB918087:EHG918087 EQX918087:ERC918087 FAT918087:FAY918087 FKP918087:FKU918087 FUL918087:FUQ918087 GEH918087:GEM918087 GOD918087:GOI918087 GXZ918087:GYE918087 HHV918087:HIA918087 HRR918087:HRW918087 IBN918087:IBS918087 ILJ918087:ILO918087 IVF918087:IVK918087 JFB918087:JFG918087 JOX918087:JPC918087 JYT918087:JYY918087 KIP918087:KIU918087 KSL918087:KSQ918087 LCH918087:LCM918087 LMD918087:LMI918087 LVZ918087:LWE918087 MFV918087:MGA918087 MPR918087:MPW918087 MZN918087:MZS918087 NJJ918087:NJO918087 NTF918087:NTK918087 ODB918087:ODG918087 OMX918087:ONC918087 OWT918087:OWY918087 PGP918087:PGU918087 PQL918087:PQQ918087 QAH918087:QAM918087 QKD918087:QKI918087 QTZ918087:QUE918087 RDV918087:REA918087 RNR918087:RNW918087 RXN918087:RXS918087 SHJ918087:SHO918087 SRF918087:SRK918087 TBB918087:TBG918087 TKX918087:TLC918087 TUT918087:TUY918087 UEP918087:UEU918087 UOL918087:UOQ918087 UYH918087:UYM918087 VID918087:VII918087 VRZ918087:VSE918087 WBV918087:WCA918087 WLR918087:WLW918087 WVN918087:WVS918087 F983623:K983623 JB983623:JG983623 SX983623:TC983623 ACT983623:ACY983623 AMP983623:AMU983623 AWL983623:AWQ983623 BGH983623:BGM983623 BQD983623:BQI983623 BZZ983623:CAE983623 CJV983623:CKA983623 CTR983623:CTW983623 DDN983623:DDS983623 DNJ983623:DNO983623 DXF983623:DXK983623 EHB983623:EHG983623 EQX983623:ERC983623 FAT983623:FAY983623 FKP983623:FKU983623 FUL983623:FUQ983623 GEH983623:GEM983623 GOD983623:GOI983623 GXZ983623:GYE983623 HHV983623:HIA983623 HRR983623:HRW983623 IBN983623:IBS983623 ILJ983623:ILO983623 IVF983623:IVK983623 JFB983623:JFG983623 JOX983623:JPC983623 JYT983623:JYY983623 KIP983623:KIU983623 KSL983623:KSQ983623 LCH983623:LCM983623 LMD983623:LMI983623 LVZ983623:LWE983623 MFV983623:MGA983623 MPR983623:MPW983623 MZN983623:MZS983623 NJJ983623:NJO983623 NTF983623:NTK983623 ODB983623:ODG983623 OMX983623:ONC983623 OWT983623:OWY983623 PGP983623:PGU983623 PQL983623:PQQ983623 QAH983623:QAM983623 QKD983623:QKI983623 QTZ983623:QUE983623 RDV983623:REA983623 RNR983623:RNW983623 RXN983623:RXS983623 SHJ983623:SHO983623 SRF983623:SRK983623 TBB983623:TBG983623 TKX983623:TLC983623 TUT983623:TUY983623 UEP983623:UEU983623 UOL983623:UOQ983623 UYH983623:UYM983623 VID983623:VII983623 VRZ983623:VSE983623 WBV983623:WCA983623 WLR983623:WLW983623 WVN983623:WVS983623 F725:K725 JB725:JG725 SX725:TC725 ACT725:ACY725 AMP725:AMU725 AWL725:AWQ725 BGH725:BGM725 BQD725:BQI725 BZZ725:CAE725 CJV725:CKA725 CTR725:CTW725 DDN725:DDS725 DNJ725:DNO725 DXF725:DXK725 EHB725:EHG725 EQX725:ERC725 FAT725:FAY725 FKP725:FKU725 FUL725:FUQ725 GEH725:GEM725 GOD725:GOI725 GXZ725:GYE725 HHV725:HIA725 HRR725:HRW725 IBN725:IBS725 ILJ725:ILO725 IVF725:IVK725 JFB725:JFG725 JOX725:JPC725 JYT725:JYY725 KIP725:KIU725 KSL725:KSQ725 LCH725:LCM725 LMD725:LMI725 LVZ725:LWE725 MFV725:MGA725 MPR725:MPW725 MZN725:MZS725 NJJ725:NJO725 NTF725:NTK725 ODB725:ODG725 OMX725:ONC725 OWT725:OWY725 PGP725:PGU725 PQL725:PQQ725 QAH725:QAM725 QKD725:QKI725 QTZ725:QUE725 RDV725:REA725 RNR725:RNW725 RXN725:RXS725 SHJ725:SHO725 SRF725:SRK725 TBB725:TBG725 TKX725:TLC725 TUT725:TUY725 UEP725:UEU725 UOL725:UOQ725 UYH725:UYM725 VID725:VII725 VRZ725:VSE725 WBV725:WCA725 WLR725:WLW725 WVN725:WVS725 F66261:K66261 JB66261:JG66261 SX66261:TC66261 ACT66261:ACY66261 AMP66261:AMU66261 AWL66261:AWQ66261 BGH66261:BGM66261 BQD66261:BQI66261 BZZ66261:CAE66261 CJV66261:CKA66261 CTR66261:CTW66261 DDN66261:DDS66261 DNJ66261:DNO66261 DXF66261:DXK66261 EHB66261:EHG66261 EQX66261:ERC66261 FAT66261:FAY66261 FKP66261:FKU66261 FUL66261:FUQ66261 GEH66261:GEM66261 GOD66261:GOI66261 GXZ66261:GYE66261 HHV66261:HIA66261 HRR66261:HRW66261 IBN66261:IBS66261 ILJ66261:ILO66261 IVF66261:IVK66261 JFB66261:JFG66261 JOX66261:JPC66261 JYT66261:JYY66261 KIP66261:KIU66261 KSL66261:KSQ66261 LCH66261:LCM66261 LMD66261:LMI66261 LVZ66261:LWE66261 MFV66261:MGA66261 MPR66261:MPW66261 MZN66261:MZS66261 NJJ66261:NJO66261 NTF66261:NTK66261 ODB66261:ODG66261 OMX66261:ONC66261 OWT66261:OWY66261 PGP66261:PGU66261 PQL66261:PQQ66261 QAH66261:QAM66261 QKD66261:QKI66261 QTZ66261:QUE66261 RDV66261:REA66261 RNR66261:RNW66261 RXN66261:RXS66261 SHJ66261:SHO66261 SRF66261:SRK66261 TBB66261:TBG66261 TKX66261:TLC66261 TUT66261:TUY66261 UEP66261:UEU66261 UOL66261:UOQ66261 UYH66261:UYM66261 VID66261:VII66261 VRZ66261:VSE66261 WBV66261:WCA66261 WLR66261:WLW66261 WVN66261:WVS66261 F131797:K131797 JB131797:JG131797 SX131797:TC131797 ACT131797:ACY131797 AMP131797:AMU131797 AWL131797:AWQ131797 BGH131797:BGM131797 BQD131797:BQI131797 BZZ131797:CAE131797 CJV131797:CKA131797 CTR131797:CTW131797 DDN131797:DDS131797 DNJ131797:DNO131797 DXF131797:DXK131797 EHB131797:EHG131797 EQX131797:ERC131797 FAT131797:FAY131797 FKP131797:FKU131797 FUL131797:FUQ131797 GEH131797:GEM131797 GOD131797:GOI131797 GXZ131797:GYE131797 HHV131797:HIA131797 HRR131797:HRW131797 IBN131797:IBS131797 ILJ131797:ILO131797 IVF131797:IVK131797 JFB131797:JFG131797 JOX131797:JPC131797 JYT131797:JYY131797 KIP131797:KIU131797 KSL131797:KSQ131797 LCH131797:LCM131797 LMD131797:LMI131797 LVZ131797:LWE131797 MFV131797:MGA131797 MPR131797:MPW131797 MZN131797:MZS131797 NJJ131797:NJO131797 NTF131797:NTK131797 ODB131797:ODG131797 OMX131797:ONC131797 OWT131797:OWY131797 PGP131797:PGU131797 PQL131797:PQQ131797 QAH131797:QAM131797 QKD131797:QKI131797 QTZ131797:QUE131797 RDV131797:REA131797 RNR131797:RNW131797 RXN131797:RXS131797 SHJ131797:SHO131797 SRF131797:SRK131797 TBB131797:TBG131797 TKX131797:TLC131797 TUT131797:TUY131797 UEP131797:UEU131797 UOL131797:UOQ131797 UYH131797:UYM131797 VID131797:VII131797 VRZ131797:VSE131797 WBV131797:WCA131797 WLR131797:WLW131797 WVN131797:WVS131797 F197333:K197333 JB197333:JG197333 SX197333:TC197333 ACT197333:ACY197333 AMP197333:AMU197333 AWL197333:AWQ197333 BGH197333:BGM197333 BQD197333:BQI197333 BZZ197333:CAE197333 CJV197333:CKA197333 CTR197333:CTW197333 DDN197333:DDS197333 DNJ197333:DNO197333 DXF197333:DXK197333 EHB197333:EHG197333 EQX197333:ERC197333 FAT197333:FAY197333 FKP197333:FKU197333 FUL197333:FUQ197333 GEH197333:GEM197333 GOD197333:GOI197333 GXZ197333:GYE197333 HHV197333:HIA197333 HRR197333:HRW197333 IBN197333:IBS197333 ILJ197333:ILO197333 IVF197333:IVK197333 JFB197333:JFG197333 JOX197333:JPC197333 JYT197333:JYY197333 KIP197333:KIU197333 KSL197333:KSQ197333 LCH197333:LCM197333 LMD197333:LMI197333 LVZ197333:LWE197333 MFV197333:MGA197333 MPR197333:MPW197333 MZN197333:MZS197333 NJJ197333:NJO197333 NTF197333:NTK197333 ODB197333:ODG197333 OMX197333:ONC197333 OWT197333:OWY197333 PGP197333:PGU197333 PQL197333:PQQ197333 QAH197333:QAM197333 QKD197333:QKI197333 QTZ197333:QUE197333 RDV197333:REA197333 RNR197333:RNW197333 RXN197333:RXS197333 SHJ197333:SHO197333 SRF197333:SRK197333 TBB197333:TBG197333 TKX197333:TLC197333 TUT197333:TUY197333 UEP197333:UEU197333 UOL197333:UOQ197333 UYH197333:UYM197333 VID197333:VII197333 VRZ197333:VSE197333 WBV197333:WCA197333 WLR197333:WLW197333 WVN197333:WVS197333 F262869:K262869 JB262869:JG262869 SX262869:TC262869 ACT262869:ACY262869 AMP262869:AMU262869 AWL262869:AWQ262869 BGH262869:BGM262869 BQD262869:BQI262869 BZZ262869:CAE262869 CJV262869:CKA262869 CTR262869:CTW262869 DDN262869:DDS262869 DNJ262869:DNO262869 DXF262869:DXK262869 EHB262869:EHG262869 EQX262869:ERC262869 FAT262869:FAY262869 FKP262869:FKU262869 FUL262869:FUQ262869 GEH262869:GEM262869 GOD262869:GOI262869 GXZ262869:GYE262869 HHV262869:HIA262869 HRR262869:HRW262869 IBN262869:IBS262869 ILJ262869:ILO262869 IVF262869:IVK262869 JFB262869:JFG262869 JOX262869:JPC262869 JYT262869:JYY262869 KIP262869:KIU262869 KSL262869:KSQ262869 LCH262869:LCM262869 LMD262869:LMI262869 LVZ262869:LWE262869 MFV262869:MGA262869 MPR262869:MPW262869 MZN262869:MZS262869 NJJ262869:NJO262869 NTF262869:NTK262869 ODB262869:ODG262869 OMX262869:ONC262869 OWT262869:OWY262869 PGP262869:PGU262869 PQL262869:PQQ262869 QAH262869:QAM262869 QKD262869:QKI262869 QTZ262869:QUE262869 RDV262869:REA262869 RNR262869:RNW262869 RXN262869:RXS262869 SHJ262869:SHO262869 SRF262869:SRK262869 TBB262869:TBG262869 TKX262869:TLC262869 TUT262869:TUY262869 UEP262869:UEU262869 UOL262869:UOQ262869 UYH262869:UYM262869 VID262869:VII262869 VRZ262869:VSE262869 WBV262869:WCA262869 WLR262869:WLW262869 WVN262869:WVS262869 F328405:K328405 JB328405:JG328405 SX328405:TC328405 ACT328405:ACY328405 AMP328405:AMU328405 AWL328405:AWQ328405 BGH328405:BGM328405 BQD328405:BQI328405 BZZ328405:CAE328405 CJV328405:CKA328405 CTR328405:CTW328405 DDN328405:DDS328405 DNJ328405:DNO328405 DXF328405:DXK328405 EHB328405:EHG328405 EQX328405:ERC328405 FAT328405:FAY328405 FKP328405:FKU328405 FUL328405:FUQ328405 GEH328405:GEM328405 GOD328405:GOI328405 GXZ328405:GYE328405 HHV328405:HIA328405 HRR328405:HRW328405 IBN328405:IBS328405 ILJ328405:ILO328405 IVF328405:IVK328405 JFB328405:JFG328405 JOX328405:JPC328405 JYT328405:JYY328405 KIP328405:KIU328405 KSL328405:KSQ328405 LCH328405:LCM328405 LMD328405:LMI328405 LVZ328405:LWE328405 MFV328405:MGA328405 MPR328405:MPW328405 MZN328405:MZS328405 NJJ328405:NJO328405 NTF328405:NTK328405 ODB328405:ODG328405 OMX328405:ONC328405 OWT328405:OWY328405 PGP328405:PGU328405 PQL328405:PQQ328405 QAH328405:QAM328405 QKD328405:QKI328405 QTZ328405:QUE328405 RDV328405:REA328405 RNR328405:RNW328405 RXN328405:RXS328405 SHJ328405:SHO328405 SRF328405:SRK328405 TBB328405:TBG328405 TKX328405:TLC328405 TUT328405:TUY328405 UEP328405:UEU328405 UOL328405:UOQ328405 UYH328405:UYM328405 VID328405:VII328405 VRZ328405:VSE328405 WBV328405:WCA328405 WLR328405:WLW328405 WVN328405:WVS328405 F393941:K393941 JB393941:JG393941 SX393941:TC393941 ACT393941:ACY393941 AMP393941:AMU393941 AWL393941:AWQ393941 BGH393941:BGM393941 BQD393941:BQI393941 BZZ393941:CAE393941 CJV393941:CKA393941 CTR393941:CTW393941 DDN393941:DDS393941 DNJ393941:DNO393941 DXF393941:DXK393941 EHB393941:EHG393941 EQX393941:ERC393941 FAT393941:FAY393941 FKP393941:FKU393941 FUL393941:FUQ393941 GEH393941:GEM393941 GOD393941:GOI393941 GXZ393941:GYE393941 HHV393941:HIA393941 HRR393941:HRW393941 IBN393941:IBS393941 ILJ393941:ILO393941 IVF393941:IVK393941 JFB393941:JFG393941 JOX393941:JPC393941 JYT393941:JYY393941 KIP393941:KIU393941 KSL393941:KSQ393941 LCH393941:LCM393941 LMD393941:LMI393941 LVZ393941:LWE393941 MFV393941:MGA393941 MPR393941:MPW393941 MZN393941:MZS393941 NJJ393941:NJO393941 NTF393941:NTK393941 ODB393941:ODG393941 OMX393941:ONC393941 OWT393941:OWY393941 PGP393941:PGU393941 PQL393941:PQQ393941 QAH393941:QAM393941 QKD393941:QKI393941 QTZ393941:QUE393941 RDV393941:REA393941 RNR393941:RNW393941 RXN393941:RXS393941 SHJ393941:SHO393941 SRF393941:SRK393941 TBB393941:TBG393941 TKX393941:TLC393941 TUT393941:TUY393941 UEP393941:UEU393941 UOL393941:UOQ393941 UYH393941:UYM393941 VID393941:VII393941 VRZ393941:VSE393941 WBV393941:WCA393941 WLR393941:WLW393941 WVN393941:WVS393941 F459477:K459477 JB459477:JG459477 SX459477:TC459477 ACT459477:ACY459477 AMP459477:AMU459477 AWL459477:AWQ459477 BGH459477:BGM459477 BQD459477:BQI459477 BZZ459477:CAE459477 CJV459477:CKA459477 CTR459477:CTW459477 DDN459477:DDS459477 DNJ459477:DNO459477 DXF459477:DXK459477 EHB459477:EHG459477 EQX459477:ERC459477 FAT459477:FAY459477 FKP459477:FKU459477 FUL459477:FUQ459477 GEH459477:GEM459477 GOD459477:GOI459477 GXZ459477:GYE459477 HHV459477:HIA459477 HRR459477:HRW459477 IBN459477:IBS459477 ILJ459477:ILO459477 IVF459477:IVK459477 JFB459477:JFG459477 JOX459477:JPC459477 JYT459477:JYY459477 KIP459477:KIU459477 KSL459477:KSQ459477 LCH459477:LCM459477 LMD459477:LMI459477 LVZ459477:LWE459477 MFV459477:MGA459477 MPR459477:MPW459477 MZN459477:MZS459477 NJJ459477:NJO459477 NTF459477:NTK459477 ODB459477:ODG459477 OMX459477:ONC459477 OWT459477:OWY459477 PGP459477:PGU459477 PQL459477:PQQ459477 QAH459477:QAM459477 QKD459477:QKI459477 QTZ459477:QUE459477 RDV459477:REA459477 RNR459477:RNW459477 RXN459477:RXS459477 SHJ459477:SHO459477 SRF459477:SRK459477 TBB459477:TBG459477 TKX459477:TLC459477 TUT459477:TUY459477 UEP459477:UEU459477 UOL459477:UOQ459477 UYH459477:UYM459477 VID459477:VII459477 VRZ459477:VSE459477 WBV459477:WCA459477 WLR459477:WLW459477 WVN459477:WVS459477 F525013:K525013 JB525013:JG525013 SX525013:TC525013 ACT525013:ACY525013 AMP525013:AMU525013 AWL525013:AWQ525013 BGH525013:BGM525013 BQD525013:BQI525013 BZZ525013:CAE525013 CJV525013:CKA525013 CTR525013:CTW525013 DDN525013:DDS525013 DNJ525013:DNO525013 DXF525013:DXK525013 EHB525013:EHG525013 EQX525013:ERC525013 FAT525013:FAY525013 FKP525013:FKU525013 FUL525013:FUQ525013 GEH525013:GEM525013 GOD525013:GOI525013 GXZ525013:GYE525013 HHV525013:HIA525013 HRR525013:HRW525013 IBN525013:IBS525013 ILJ525013:ILO525013 IVF525013:IVK525013 JFB525013:JFG525013 JOX525013:JPC525013 JYT525013:JYY525013 KIP525013:KIU525013 KSL525013:KSQ525013 LCH525013:LCM525013 LMD525013:LMI525013 LVZ525013:LWE525013 MFV525013:MGA525013 MPR525013:MPW525013 MZN525013:MZS525013 NJJ525013:NJO525013 NTF525013:NTK525013 ODB525013:ODG525013 OMX525013:ONC525013 OWT525013:OWY525013 PGP525013:PGU525013 PQL525013:PQQ525013 QAH525013:QAM525013 QKD525013:QKI525013 QTZ525013:QUE525013 RDV525013:REA525013 RNR525013:RNW525013 RXN525013:RXS525013 SHJ525013:SHO525013 SRF525013:SRK525013 TBB525013:TBG525013 TKX525013:TLC525013 TUT525013:TUY525013 UEP525013:UEU525013 UOL525013:UOQ525013 UYH525013:UYM525013 VID525013:VII525013 VRZ525013:VSE525013 WBV525013:WCA525013 WLR525013:WLW525013 WVN525013:WVS525013 F590549:K590549 JB590549:JG590549 SX590549:TC590549 ACT590549:ACY590549 AMP590549:AMU590549 AWL590549:AWQ590549 BGH590549:BGM590549 BQD590549:BQI590549 BZZ590549:CAE590549 CJV590549:CKA590549 CTR590549:CTW590549 DDN590549:DDS590549 DNJ590549:DNO590549 DXF590549:DXK590549 EHB590549:EHG590549 EQX590549:ERC590549 FAT590549:FAY590549 FKP590549:FKU590549 FUL590549:FUQ590549 GEH590549:GEM590549 GOD590549:GOI590549 GXZ590549:GYE590549 HHV590549:HIA590549 HRR590549:HRW590549 IBN590549:IBS590549 ILJ590549:ILO590549 IVF590549:IVK590549 JFB590549:JFG590549 JOX590549:JPC590549 JYT590549:JYY590549 KIP590549:KIU590549 KSL590549:KSQ590549 LCH590549:LCM590549 LMD590549:LMI590549 LVZ590549:LWE590549 MFV590549:MGA590549 MPR590549:MPW590549 MZN590549:MZS590549 NJJ590549:NJO590549 NTF590549:NTK590549 ODB590549:ODG590549 OMX590549:ONC590549 OWT590549:OWY590549 PGP590549:PGU590549 PQL590549:PQQ590549 QAH590549:QAM590549 QKD590549:QKI590549 QTZ590549:QUE590549 RDV590549:REA590549 RNR590549:RNW590549 RXN590549:RXS590549 SHJ590549:SHO590549 SRF590549:SRK590549 TBB590549:TBG590549 TKX590549:TLC590549 TUT590549:TUY590549 UEP590549:UEU590549 UOL590549:UOQ590549 UYH590549:UYM590549 VID590549:VII590549 VRZ590549:VSE590549 WBV590549:WCA590549 WLR590549:WLW590549 WVN590549:WVS590549 F656085:K656085 JB656085:JG656085 SX656085:TC656085 ACT656085:ACY656085 AMP656085:AMU656085 AWL656085:AWQ656085 BGH656085:BGM656085 BQD656085:BQI656085 BZZ656085:CAE656085 CJV656085:CKA656085 CTR656085:CTW656085 DDN656085:DDS656085 DNJ656085:DNO656085 DXF656085:DXK656085 EHB656085:EHG656085 EQX656085:ERC656085 FAT656085:FAY656085 FKP656085:FKU656085 FUL656085:FUQ656085 GEH656085:GEM656085 GOD656085:GOI656085 GXZ656085:GYE656085 HHV656085:HIA656085 HRR656085:HRW656085 IBN656085:IBS656085 ILJ656085:ILO656085 IVF656085:IVK656085 JFB656085:JFG656085 JOX656085:JPC656085 JYT656085:JYY656085 KIP656085:KIU656085 KSL656085:KSQ656085 LCH656085:LCM656085 LMD656085:LMI656085 LVZ656085:LWE656085 MFV656085:MGA656085 MPR656085:MPW656085 MZN656085:MZS656085 NJJ656085:NJO656085 NTF656085:NTK656085 ODB656085:ODG656085 OMX656085:ONC656085 OWT656085:OWY656085 PGP656085:PGU656085 PQL656085:PQQ656085 QAH656085:QAM656085 QKD656085:QKI656085 QTZ656085:QUE656085 RDV656085:REA656085 RNR656085:RNW656085 RXN656085:RXS656085 SHJ656085:SHO656085 SRF656085:SRK656085 TBB656085:TBG656085 TKX656085:TLC656085 TUT656085:TUY656085 UEP656085:UEU656085 UOL656085:UOQ656085 UYH656085:UYM656085 VID656085:VII656085 VRZ656085:VSE656085 WBV656085:WCA656085 WLR656085:WLW656085 WVN656085:WVS656085 F721621:K721621 JB721621:JG721621 SX721621:TC721621 ACT721621:ACY721621 AMP721621:AMU721621 AWL721621:AWQ721621 BGH721621:BGM721621 BQD721621:BQI721621 BZZ721621:CAE721621 CJV721621:CKA721621 CTR721621:CTW721621 DDN721621:DDS721621 DNJ721621:DNO721621 DXF721621:DXK721621 EHB721621:EHG721621 EQX721621:ERC721621 FAT721621:FAY721621 FKP721621:FKU721621 FUL721621:FUQ721621 GEH721621:GEM721621 GOD721621:GOI721621 GXZ721621:GYE721621 HHV721621:HIA721621 HRR721621:HRW721621 IBN721621:IBS721621 ILJ721621:ILO721621 IVF721621:IVK721621 JFB721621:JFG721621 JOX721621:JPC721621 JYT721621:JYY721621 KIP721621:KIU721621 KSL721621:KSQ721621 LCH721621:LCM721621 LMD721621:LMI721621 LVZ721621:LWE721621 MFV721621:MGA721621 MPR721621:MPW721621 MZN721621:MZS721621 NJJ721621:NJO721621 NTF721621:NTK721621 ODB721621:ODG721621 OMX721621:ONC721621 OWT721621:OWY721621 PGP721621:PGU721621 PQL721621:PQQ721621 QAH721621:QAM721621 QKD721621:QKI721621 QTZ721621:QUE721621 RDV721621:REA721621 RNR721621:RNW721621 RXN721621:RXS721621 SHJ721621:SHO721621 SRF721621:SRK721621 TBB721621:TBG721621 TKX721621:TLC721621 TUT721621:TUY721621 UEP721621:UEU721621 UOL721621:UOQ721621 UYH721621:UYM721621 VID721621:VII721621 VRZ721621:VSE721621 WBV721621:WCA721621 WLR721621:WLW721621 WVN721621:WVS721621 F787157:K787157 JB787157:JG787157 SX787157:TC787157 ACT787157:ACY787157 AMP787157:AMU787157 AWL787157:AWQ787157 BGH787157:BGM787157 BQD787157:BQI787157 BZZ787157:CAE787157 CJV787157:CKA787157 CTR787157:CTW787157 DDN787157:DDS787157 DNJ787157:DNO787157 DXF787157:DXK787157 EHB787157:EHG787157 EQX787157:ERC787157 FAT787157:FAY787157 FKP787157:FKU787157 FUL787157:FUQ787157 GEH787157:GEM787157 GOD787157:GOI787157 GXZ787157:GYE787157 HHV787157:HIA787157 HRR787157:HRW787157 IBN787157:IBS787157 ILJ787157:ILO787157 IVF787157:IVK787157 JFB787157:JFG787157 JOX787157:JPC787157 JYT787157:JYY787157 KIP787157:KIU787157 KSL787157:KSQ787157 LCH787157:LCM787157 LMD787157:LMI787157 LVZ787157:LWE787157 MFV787157:MGA787157 MPR787157:MPW787157 MZN787157:MZS787157 NJJ787157:NJO787157 NTF787157:NTK787157 ODB787157:ODG787157 OMX787157:ONC787157 OWT787157:OWY787157 PGP787157:PGU787157 PQL787157:PQQ787157 QAH787157:QAM787157 QKD787157:QKI787157 QTZ787157:QUE787157 RDV787157:REA787157 RNR787157:RNW787157 RXN787157:RXS787157 SHJ787157:SHO787157 SRF787157:SRK787157 TBB787157:TBG787157 TKX787157:TLC787157 TUT787157:TUY787157 UEP787157:UEU787157 UOL787157:UOQ787157 UYH787157:UYM787157 VID787157:VII787157 VRZ787157:VSE787157 WBV787157:WCA787157 WLR787157:WLW787157 WVN787157:WVS787157 F852693:K852693 JB852693:JG852693 SX852693:TC852693 ACT852693:ACY852693 AMP852693:AMU852693 AWL852693:AWQ852693 BGH852693:BGM852693 BQD852693:BQI852693 BZZ852693:CAE852693 CJV852693:CKA852693 CTR852693:CTW852693 DDN852693:DDS852693 DNJ852693:DNO852693 DXF852693:DXK852693 EHB852693:EHG852693 EQX852693:ERC852693 FAT852693:FAY852693 FKP852693:FKU852693 FUL852693:FUQ852693 GEH852693:GEM852693 GOD852693:GOI852693 GXZ852693:GYE852693 HHV852693:HIA852693 HRR852693:HRW852693 IBN852693:IBS852693 ILJ852693:ILO852693 IVF852693:IVK852693 JFB852693:JFG852693 JOX852693:JPC852693 JYT852693:JYY852693 KIP852693:KIU852693 KSL852693:KSQ852693 LCH852693:LCM852693 LMD852693:LMI852693 LVZ852693:LWE852693 MFV852693:MGA852693 MPR852693:MPW852693 MZN852693:MZS852693 NJJ852693:NJO852693 NTF852693:NTK852693 ODB852693:ODG852693 OMX852693:ONC852693 OWT852693:OWY852693 PGP852693:PGU852693 PQL852693:PQQ852693 QAH852693:QAM852693 QKD852693:QKI852693 QTZ852693:QUE852693 RDV852693:REA852693 RNR852693:RNW852693 RXN852693:RXS852693 SHJ852693:SHO852693 SRF852693:SRK852693 TBB852693:TBG852693 TKX852693:TLC852693 TUT852693:TUY852693 UEP852693:UEU852693 UOL852693:UOQ852693 UYH852693:UYM852693 VID852693:VII852693 VRZ852693:VSE852693 WBV852693:WCA852693 WLR852693:WLW852693 WVN852693:WVS852693 F918229:K918229 JB918229:JG918229 SX918229:TC918229 ACT918229:ACY918229 AMP918229:AMU918229 AWL918229:AWQ918229 BGH918229:BGM918229 BQD918229:BQI918229 BZZ918229:CAE918229 CJV918229:CKA918229 CTR918229:CTW918229 DDN918229:DDS918229 DNJ918229:DNO918229 DXF918229:DXK918229 EHB918229:EHG918229 EQX918229:ERC918229 FAT918229:FAY918229 FKP918229:FKU918229 FUL918229:FUQ918229 GEH918229:GEM918229 GOD918229:GOI918229 GXZ918229:GYE918229 HHV918229:HIA918229 HRR918229:HRW918229 IBN918229:IBS918229 ILJ918229:ILO918229 IVF918229:IVK918229 JFB918229:JFG918229 JOX918229:JPC918229 JYT918229:JYY918229 KIP918229:KIU918229 KSL918229:KSQ918229 LCH918229:LCM918229 LMD918229:LMI918229 LVZ918229:LWE918229 MFV918229:MGA918229 MPR918229:MPW918229 MZN918229:MZS918229 NJJ918229:NJO918229 NTF918229:NTK918229 ODB918229:ODG918229 OMX918229:ONC918229 OWT918229:OWY918229 PGP918229:PGU918229 PQL918229:PQQ918229 QAH918229:QAM918229 QKD918229:QKI918229 QTZ918229:QUE918229 RDV918229:REA918229 RNR918229:RNW918229 RXN918229:RXS918229 SHJ918229:SHO918229 SRF918229:SRK918229 TBB918229:TBG918229 TKX918229:TLC918229 TUT918229:TUY918229 UEP918229:UEU918229 UOL918229:UOQ918229 UYH918229:UYM918229 VID918229:VII918229 VRZ918229:VSE918229 WBV918229:WCA918229 WLR918229:WLW918229 WVN918229:WVS918229 F983765:K983765 JB983765:JG983765 SX983765:TC983765 ACT983765:ACY983765 AMP983765:AMU983765 AWL983765:AWQ983765 BGH983765:BGM983765 BQD983765:BQI983765 BZZ983765:CAE983765 CJV983765:CKA983765 CTR983765:CTW983765 DDN983765:DDS983765 DNJ983765:DNO983765 DXF983765:DXK983765 EHB983765:EHG983765 EQX983765:ERC983765 FAT983765:FAY983765 FKP983765:FKU983765 FUL983765:FUQ983765 GEH983765:GEM983765 GOD983765:GOI983765 GXZ983765:GYE983765 HHV983765:HIA983765 HRR983765:HRW983765 IBN983765:IBS983765 ILJ983765:ILO983765 IVF983765:IVK983765 JFB983765:JFG983765 JOX983765:JPC983765 JYT983765:JYY983765 KIP983765:KIU983765 KSL983765:KSQ983765 LCH983765:LCM983765 LMD983765:LMI983765 LVZ983765:LWE983765 MFV983765:MGA983765 MPR983765:MPW983765 MZN983765:MZS983765 NJJ983765:NJO983765 NTF983765:NTK983765 ODB983765:ODG983765 OMX983765:ONC983765 OWT983765:OWY983765 PGP983765:PGU983765 PQL983765:PQQ983765 QAH983765:QAM983765 QKD983765:QKI983765 QTZ983765:QUE983765 RDV983765:REA983765 RNR983765:RNW983765 RXN983765:RXS983765 SHJ983765:SHO983765 SRF983765:SRK983765 TBB983765:TBG983765 TKX983765:TLC983765 TUT983765:TUY983765 UEP983765:UEU983765 UOL983765:UOQ983765 UYH983765:UYM983765 VID983765:VII983765 VRZ983765:VSE983765 WBV983765:WCA983765 WLR983765:WLW983765 WVN983765:WVS983765 F1033:K1033 JB1033:JG1033 SX1033:TC1033 ACT1033:ACY1033 AMP1033:AMU1033 AWL1033:AWQ1033 BGH1033:BGM1033 BQD1033:BQI1033 BZZ1033:CAE1033 CJV1033:CKA1033 CTR1033:CTW1033 DDN1033:DDS1033 DNJ1033:DNO1033 DXF1033:DXK1033 EHB1033:EHG1033 EQX1033:ERC1033 FAT1033:FAY1033 FKP1033:FKU1033 FUL1033:FUQ1033 GEH1033:GEM1033 GOD1033:GOI1033 GXZ1033:GYE1033 HHV1033:HIA1033 HRR1033:HRW1033 IBN1033:IBS1033 ILJ1033:ILO1033 IVF1033:IVK1033 JFB1033:JFG1033 JOX1033:JPC1033 JYT1033:JYY1033 KIP1033:KIU1033 KSL1033:KSQ1033 LCH1033:LCM1033 LMD1033:LMI1033 LVZ1033:LWE1033 MFV1033:MGA1033 MPR1033:MPW1033 MZN1033:MZS1033 NJJ1033:NJO1033 NTF1033:NTK1033 ODB1033:ODG1033 OMX1033:ONC1033 OWT1033:OWY1033 PGP1033:PGU1033 PQL1033:PQQ1033 QAH1033:QAM1033 QKD1033:QKI1033 QTZ1033:QUE1033 RDV1033:REA1033 RNR1033:RNW1033 RXN1033:RXS1033 SHJ1033:SHO1033 SRF1033:SRK1033 TBB1033:TBG1033 TKX1033:TLC1033 TUT1033:TUY1033 UEP1033:UEU1033 UOL1033:UOQ1033 UYH1033:UYM1033 VID1033:VII1033 VRZ1033:VSE1033 WBV1033:WCA1033 WLR1033:WLW1033 WVN1033:WVS1033 F66569:K66569 JB66569:JG66569 SX66569:TC66569 ACT66569:ACY66569 AMP66569:AMU66569 AWL66569:AWQ66569 BGH66569:BGM66569 BQD66569:BQI66569 BZZ66569:CAE66569 CJV66569:CKA66569 CTR66569:CTW66569 DDN66569:DDS66569 DNJ66569:DNO66569 DXF66569:DXK66569 EHB66569:EHG66569 EQX66569:ERC66569 FAT66569:FAY66569 FKP66569:FKU66569 FUL66569:FUQ66569 GEH66569:GEM66569 GOD66569:GOI66569 GXZ66569:GYE66569 HHV66569:HIA66569 HRR66569:HRW66569 IBN66569:IBS66569 ILJ66569:ILO66569 IVF66569:IVK66569 JFB66569:JFG66569 JOX66569:JPC66569 JYT66569:JYY66569 KIP66569:KIU66569 KSL66569:KSQ66569 LCH66569:LCM66569 LMD66569:LMI66569 LVZ66569:LWE66569 MFV66569:MGA66569 MPR66569:MPW66569 MZN66569:MZS66569 NJJ66569:NJO66569 NTF66569:NTK66569 ODB66569:ODG66569 OMX66569:ONC66569 OWT66569:OWY66569 PGP66569:PGU66569 PQL66569:PQQ66569 QAH66569:QAM66569 QKD66569:QKI66569 QTZ66569:QUE66569 RDV66569:REA66569 RNR66569:RNW66569 RXN66569:RXS66569 SHJ66569:SHO66569 SRF66569:SRK66569 TBB66569:TBG66569 TKX66569:TLC66569 TUT66569:TUY66569 UEP66569:UEU66569 UOL66569:UOQ66569 UYH66569:UYM66569 VID66569:VII66569 VRZ66569:VSE66569 WBV66569:WCA66569 WLR66569:WLW66569 WVN66569:WVS66569 F132105:K132105 JB132105:JG132105 SX132105:TC132105 ACT132105:ACY132105 AMP132105:AMU132105 AWL132105:AWQ132105 BGH132105:BGM132105 BQD132105:BQI132105 BZZ132105:CAE132105 CJV132105:CKA132105 CTR132105:CTW132105 DDN132105:DDS132105 DNJ132105:DNO132105 DXF132105:DXK132105 EHB132105:EHG132105 EQX132105:ERC132105 FAT132105:FAY132105 FKP132105:FKU132105 FUL132105:FUQ132105 GEH132105:GEM132105 GOD132105:GOI132105 GXZ132105:GYE132105 HHV132105:HIA132105 HRR132105:HRW132105 IBN132105:IBS132105 ILJ132105:ILO132105 IVF132105:IVK132105 JFB132105:JFG132105 JOX132105:JPC132105 JYT132105:JYY132105 KIP132105:KIU132105 KSL132105:KSQ132105 LCH132105:LCM132105 LMD132105:LMI132105 LVZ132105:LWE132105 MFV132105:MGA132105 MPR132105:MPW132105 MZN132105:MZS132105 NJJ132105:NJO132105 NTF132105:NTK132105 ODB132105:ODG132105 OMX132105:ONC132105 OWT132105:OWY132105 PGP132105:PGU132105 PQL132105:PQQ132105 QAH132105:QAM132105 QKD132105:QKI132105 QTZ132105:QUE132105 RDV132105:REA132105 RNR132105:RNW132105 RXN132105:RXS132105 SHJ132105:SHO132105 SRF132105:SRK132105 TBB132105:TBG132105 TKX132105:TLC132105 TUT132105:TUY132105 UEP132105:UEU132105 UOL132105:UOQ132105 UYH132105:UYM132105 VID132105:VII132105 VRZ132105:VSE132105 WBV132105:WCA132105 WLR132105:WLW132105 WVN132105:WVS132105 F197641:K197641 JB197641:JG197641 SX197641:TC197641 ACT197641:ACY197641 AMP197641:AMU197641 AWL197641:AWQ197641 BGH197641:BGM197641 BQD197641:BQI197641 BZZ197641:CAE197641 CJV197641:CKA197641 CTR197641:CTW197641 DDN197641:DDS197641 DNJ197641:DNO197641 DXF197641:DXK197641 EHB197641:EHG197641 EQX197641:ERC197641 FAT197641:FAY197641 FKP197641:FKU197641 FUL197641:FUQ197641 GEH197641:GEM197641 GOD197641:GOI197641 GXZ197641:GYE197641 HHV197641:HIA197641 HRR197641:HRW197641 IBN197641:IBS197641 ILJ197641:ILO197641 IVF197641:IVK197641 JFB197641:JFG197641 JOX197641:JPC197641 JYT197641:JYY197641 KIP197641:KIU197641 KSL197641:KSQ197641 LCH197641:LCM197641 LMD197641:LMI197641 LVZ197641:LWE197641 MFV197641:MGA197641 MPR197641:MPW197641 MZN197641:MZS197641 NJJ197641:NJO197641 NTF197641:NTK197641 ODB197641:ODG197641 OMX197641:ONC197641 OWT197641:OWY197641 PGP197641:PGU197641 PQL197641:PQQ197641 QAH197641:QAM197641 QKD197641:QKI197641 QTZ197641:QUE197641 RDV197641:REA197641 RNR197641:RNW197641 RXN197641:RXS197641 SHJ197641:SHO197641 SRF197641:SRK197641 TBB197641:TBG197641 TKX197641:TLC197641 TUT197641:TUY197641 UEP197641:UEU197641 UOL197641:UOQ197641 UYH197641:UYM197641 VID197641:VII197641 VRZ197641:VSE197641 WBV197641:WCA197641 WLR197641:WLW197641 WVN197641:WVS197641 F263177:K263177 JB263177:JG263177 SX263177:TC263177 ACT263177:ACY263177 AMP263177:AMU263177 AWL263177:AWQ263177 BGH263177:BGM263177 BQD263177:BQI263177 BZZ263177:CAE263177 CJV263177:CKA263177 CTR263177:CTW263177 DDN263177:DDS263177 DNJ263177:DNO263177 DXF263177:DXK263177 EHB263177:EHG263177 EQX263177:ERC263177 FAT263177:FAY263177 FKP263177:FKU263177 FUL263177:FUQ263177 GEH263177:GEM263177 GOD263177:GOI263177 GXZ263177:GYE263177 HHV263177:HIA263177 HRR263177:HRW263177 IBN263177:IBS263177 ILJ263177:ILO263177 IVF263177:IVK263177 JFB263177:JFG263177 JOX263177:JPC263177 JYT263177:JYY263177 KIP263177:KIU263177 KSL263177:KSQ263177 LCH263177:LCM263177 LMD263177:LMI263177 LVZ263177:LWE263177 MFV263177:MGA263177 MPR263177:MPW263177 MZN263177:MZS263177 NJJ263177:NJO263177 NTF263177:NTK263177 ODB263177:ODG263177 OMX263177:ONC263177 OWT263177:OWY263177 PGP263177:PGU263177 PQL263177:PQQ263177 QAH263177:QAM263177 QKD263177:QKI263177 QTZ263177:QUE263177 RDV263177:REA263177 RNR263177:RNW263177 RXN263177:RXS263177 SHJ263177:SHO263177 SRF263177:SRK263177 TBB263177:TBG263177 TKX263177:TLC263177 TUT263177:TUY263177 UEP263177:UEU263177 UOL263177:UOQ263177 UYH263177:UYM263177 VID263177:VII263177 VRZ263177:VSE263177 WBV263177:WCA263177 WLR263177:WLW263177 WVN263177:WVS263177 F328713:K328713 JB328713:JG328713 SX328713:TC328713 ACT328713:ACY328713 AMP328713:AMU328713 AWL328713:AWQ328713 BGH328713:BGM328713 BQD328713:BQI328713 BZZ328713:CAE328713 CJV328713:CKA328713 CTR328713:CTW328713 DDN328713:DDS328713 DNJ328713:DNO328713 DXF328713:DXK328713 EHB328713:EHG328713 EQX328713:ERC328713 FAT328713:FAY328713 FKP328713:FKU328713 FUL328713:FUQ328713 GEH328713:GEM328713 GOD328713:GOI328713 GXZ328713:GYE328713 HHV328713:HIA328713 HRR328713:HRW328713 IBN328713:IBS328713 ILJ328713:ILO328713 IVF328713:IVK328713 JFB328713:JFG328713 JOX328713:JPC328713 JYT328713:JYY328713 KIP328713:KIU328713 KSL328713:KSQ328713 LCH328713:LCM328713 LMD328713:LMI328713 LVZ328713:LWE328713 MFV328713:MGA328713 MPR328713:MPW328713 MZN328713:MZS328713 NJJ328713:NJO328713 NTF328713:NTK328713 ODB328713:ODG328713 OMX328713:ONC328713 OWT328713:OWY328713 PGP328713:PGU328713 PQL328713:PQQ328713 QAH328713:QAM328713 QKD328713:QKI328713 QTZ328713:QUE328713 RDV328713:REA328713 RNR328713:RNW328713 RXN328713:RXS328713 SHJ328713:SHO328713 SRF328713:SRK328713 TBB328713:TBG328713 TKX328713:TLC328713 TUT328713:TUY328713 UEP328713:UEU328713 UOL328713:UOQ328713 UYH328713:UYM328713 VID328713:VII328713 VRZ328713:VSE328713 WBV328713:WCA328713 WLR328713:WLW328713 WVN328713:WVS328713 F394249:K394249 JB394249:JG394249 SX394249:TC394249 ACT394249:ACY394249 AMP394249:AMU394249 AWL394249:AWQ394249 BGH394249:BGM394249 BQD394249:BQI394249 BZZ394249:CAE394249 CJV394249:CKA394249 CTR394249:CTW394249 DDN394249:DDS394249 DNJ394249:DNO394249 DXF394249:DXK394249 EHB394249:EHG394249 EQX394249:ERC394249 FAT394249:FAY394249 FKP394249:FKU394249 FUL394249:FUQ394249 GEH394249:GEM394249 GOD394249:GOI394249 GXZ394249:GYE394249 HHV394249:HIA394249 HRR394249:HRW394249 IBN394249:IBS394249 ILJ394249:ILO394249 IVF394249:IVK394249 JFB394249:JFG394249 JOX394249:JPC394249 JYT394249:JYY394249 KIP394249:KIU394249 KSL394249:KSQ394249 LCH394249:LCM394249 LMD394249:LMI394249 LVZ394249:LWE394249 MFV394249:MGA394249 MPR394249:MPW394249 MZN394249:MZS394249 NJJ394249:NJO394249 NTF394249:NTK394249 ODB394249:ODG394249 OMX394249:ONC394249 OWT394249:OWY394249 PGP394249:PGU394249 PQL394249:PQQ394249 QAH394249:QAM394249 QKD394249:QKI394249 QTZ394249:QUE394249 RDV394249:REA394249 RNR394249:RNW394249 RXN394249:RXS394249 SHJ394249:SHO394249 SRF394249:SRK394249 TBB394249:TBG394249 TKX394249:TLC394249 TUT394249:TUY394249 UEP394249:UEU394249 UOL394249:UOQ394249 UYH394249:UYM394249 VID394249:VII394249 VRZ394249:VSE394249 WBV394249:WCA394249 WLR394249:WLW394249 WVN394249:WVS394249 F459785:K459785 JB459785:JG459785 SX459785:TC459785 ACT459785:ACY459785 AMP459785:AMU459785 AWL459785:AWQ459785 BGH459785:BGM459785 BQD459785:BQI459785 BZZ459785:CAE459785 CJV459785:CKA459785 CTR459785:CTW459785 DDN459785:DDS459785 DNJ459785:DNO459785 DXF459785:DXK459785 EHB459785:EHG459785 EQX459785:ERC459785 FAT459785:FAY459785 FKP459785:FKU459785 FUL459785:FUQ459785 GEH459785:GEM459785 GOD459785:GOI459785 GXZ459785:GYE459785 HHV459785:HIA459785 HRR459785:HRW459785 IBN459785:IBS459785 ILJ459785:ILO459785 IVF459785:IVK459785 JFB459785:JFG459785 JOX459785:JPC459785 JYT459785:JYY459785 KIP459785:KIU459785 KSL459785:KSQ459785 LCH459785:LCM459785 LMD459785:LMI459785 LVZ459785:LWE459785 MFV459785:MGA459785 MPR459785:MPW459785 MZN459785:MZS459785 NJJ459785:NJO459785 NTF459785:NTK459785 ODB459785:ODG459785 OMX459785:ONC459785 OWT459785:OWY459785 PGP459785:PGU459785 PQL459785:PQQ459785 QAH459785:QAM459785 QKD459785:QKI459785 QTZ459785:QUE459785 RDV459785:REA459785 RNR459785:RNW459785 RXN459785:RXS459785 SHJ459785:SHO459785 SRF459785:SRK459785 TBB459785:TBG459785 TKX459785:TLC459785 TUT459785:TUY459785 UEP459785:UEU459785 UOL459785:UOQ459785 UYH459785:UYM459785 VID459785:VII459785 VRZ459785:VSE459785 WBV459785:WCA459785 WLR459785:WLW459785 WVN459785:WVS459785 F525321:K525321 JB525321:JG525321 SX525321:TC525321 ACT525321:ACY525321 AMP525321:AMU525321 AWL525321:AWQ525321 BGH525321:BGM525321 BQD525321:BQI525321 BZZ525321:CAE525321 CJV525321:CKA525321 CTR525321:CTW525321 DDN525321:DDS525321 DNJ525321:DNO525321 DXF525321:DXK525321 EHB525321:EHG525321 EQX525321:ERC525321 FAT525321:FAY525321 FKP525321:FKU525321 FUL525321:FUQ525321 GEH525321:GEM525321 GOD525321:GOI525321 GXZ525321:GYE525321 HHV525321:HIA525321 HRR525321:HRW525321 IBN525321:IBS525321 ILJ525321:ILO525321 IVF525321:IVK525321 JFB525321:JFG525321 JOX525321:JPC525321 JYT525321:JYY525321 KIP525321:KIU525321 KSL525321:KSQ525321 LCH525321:LCM525321 LMD525321:LMI525321 LVZ525321:LWE525321 MFV525321:MGA525321 MPR525321:MPW525321 MZN525321:MZS525321 NJJ525321:NJO525321 NTF525321:NTK525321 ODB525321:ODG525321 OMX525321:ONC525321 OWT525321:OWY525321 PGP525321:PGU525321 PQL525321:PQQ525321 QAH525321:QAM525321 QKD525321:QKI525321 QTZ525321:QUE525321 RDV525321:REA525321 RNR525321:RNW525321 RXN525321:RXS525321 SHJ525321:SHO525321 SRF525321:SRK525321 TBB525321:TBG525321 TKX525321:TLC525321 TUT525321:TUY525321 UEP525321:UEU525321 UOL525321:UOQ525321 UYH525321:UYM525321 VID525321:VII525321 VRZ525321:VSE525321 WBV525321:WCA525321 WLR525321:WLW525321 WVN525321:WVS525321 F590857:K590857 JB590857:JG590857 SX590857:TC590857 ACT590857:ACY590857 AMP590857:AMU590857 AWL590857:AWQ590857 BGH590857:BGM590857 BQD590857:BQI590857 BZZ590857:CAE590857 CJV590857:CKA590857 CTR590857:CTW590857 DDN590857:DDS590857 DNJ590857:DNO590857 DXF590857:DXK590857 EHB590857:EHG590857 EQX590857:ERC590857 FAT590857:FAY590857 FKP590857:FKU590857 FUL590857:FUQ590857 GEH590857:GEM590857 GOD590857:GOI590857 GXZ590857:GYE590857 HHV590857:HIA590857 HRR590857:HRW590857 IBN590857:IBS590857 ILJ590857:ILO590857 IVF590857:IVK590857 JFB590857:JFG590857 JOX590857:JPC590857 JYT590857:JYY590857 KIP590857:KIU590857 KSL590857:KSQ590857 LCH590857:LCM590857 LMD590857:LMI590857 LVZ590857:LWE590857 MFV590857:MGA590857 MPR590857:MPW590857 MZN590857:MZS590857 NJJ590857:NJO590857 NTF590857:NTK590857 ODB590857:ODG590857 OMX590857:ONC590857 OWT590857:OWY590857 PGP590857:PGU590857 PQL590857:PQQ590857 QAH590857:QAM590857 QKD590857:QKI590857 QTZ590857:QUE590857 RDV590857:REA590857 RNR590857:RNW590857 RXN590857:RXS590857 SHJ590857:SHO590857 SRF590857:SRK590857 TBB590857:TBG590857 TKX590857:TLC590857 TUT590857:TUY590857 UEP590857:UEU590857 UOL590857:UOQ590857 UYH590857:UYM590857 VID590857:VII590857 VRZ590857:VSE590857 WBV590857:WCA590857 WLR590857:WLW590857 WVN590857:WVS590857 F656393:K656393 JB656393:JG656393 SX656393:TC656393 ACT656393:ACY656393 AMP656393:AMU656393 AWL656393:AWQ656393 BGH656393:BGM656393 BQD656393:BQI656393 BZZ656393:CAE656393 CJV656393:CKA656393 CTR656393:CTW656393 DDN656393:DDS656393 DNJ656393:DNO656393 DXF656393:DXK656393 EHB656393:EHG656393 EQX656393:ERC656393 FAT656393:FAY656393 FKP656393:FKU656393 FUL656393:FUQ656393 GEH656393:GEM656393 GOD656393:GOI656393 GXZ656393:GYE656393 HHV656393:HIA656393 HRR656393:HRW656393 IBN656393:IBS656393 ILJ656393:ILO656393 IVF656393:IVK656393 JFB656393:JFG656393 JOX656393:JPC656393 JYT656393:JYY656393 KIP656393:KIU656393 KSL656393:KSQ656393 LCH656393:LCM656393 LMD656393:LMI656393 LVZ656393:LWE656393 MFV656393:MGA656393 MPR656393:MPW656393 MZN656393:MZS656393 NJJ656393:NJO656393 NTF656393:NTK656393 ODB656393:ODG656393 OMX656393:ONC656393 OWT656393:OWY656393 PGP656393:PGU656393 PQL656393:PQQ656393 QAH656393:QAM656393 QKD656393:QKI656393 QTZ656393:QUE656393 RDV656393:REA656393 RNR656393:RNW656393 RXN656393:RXS656393 SHJ656393:SHO656393 SRF656393:SRK656393 TBB656393:TBG656393 TKX656393:TLC656393 TUT656393:TUY656393 UEP656393:UEU656393 UOL656393:UOQ656393 UYH656393:UYM656393 VID656393:VII656393 VRZ656393:VSE656393 WBV656393:WCA656393 WLR656393:WLW656393 WVN656393:WVS656393 F721929:K721929 JB721929:JG721929 SX721929:TC721929 ACT721929:ACY721929 AMP721929:AMU721929 AWL721929:AWQ721929 BGH721929:BGM721929 BQD721929:BQI721929 BZZ721929:CAE721929 CJV721929:CKA721929 CTR721929:CTW721929 DDN721929:DDS721929 DNJ721929:DNO721929 DXF721929:DXK721929 EHB721929:EHG721929 EQX721929:ERC721929 FAT721929:FAY721929 FKP721929:FKU721929 FUL721929:FUQ721929 GEH721929:GEM721929 GOD721929:GOI721929 GXZ721929:GYE721929 HHV721929:HIA721929 HRR721929:HRW721929 IBN721929:IBS721929 ILJ721929:ILO721929 IVF721929:IVK721929 JFB721929:JFG721929 JOX721929:JPC721929 JYT721929:JYY721929 KIP721929:KIU721929 KSL721929:KSQ721929 LCH721929:LCM721929 LMD721929:LMI721929 LVZ721929:LWE721929 MFV721929:MGA721929 MPR721929:MPW721929 MZN721929:MZS721929 NJJ721929:NJO721929 NTF721929:NTK721929 ODB721929:ODG721929 OMX721929:ONC721929 OWT721929:OWY721929 PGP721929:PGU721929 PQL721929:PQQ721929 QAH721929:QAM721929 QKD721929:QKI721929 QTZ721929:QUE721929 RDV721929:REA721929 RNR721929:RNW721929 RXN721929:RXS721929 SHJ721929:SHO721929 SRF721929:SRK721929 TBB721929:TBG721929 TKX721929:TLC721929 TUT721929:TUY721929 UEP721929:UEU721929 UOL721929:UOQ721929 UYH721929:UYM721929 VID721929:VII721929 VRZ721929:VSE721929 WBV721929:WCA721929 WLR721929:WLW721929 WVN721929:WVS721929 F787465:K787465 JB787465:JG787465 SX787465:TC787465 ACT787465:ACY787465 AMP787465:AMU787465 AWL787465:AWQ787465 BGH787465:BGM787465 BQD787465:BQI787465 BZZ787465:CAE787465 CJV787465:CKA787465 CTR787465:CTW787465 DDN787465:DDS787465 DNJ787465:DNO787465 DXF787465:DXK787465 EHB787465:EHG787465 EQX787465:ERC787465 FAT787465:FAY787465 FKP787465:FKU787465 FUL787465:FUQ787465 GEH787465:GEM787465 GOD787465:GOI787465 GXZ787465:GYE787465 HHV787465:HIA787465 HRR787465:HRW787465 IBN787465:IBS787465 ILJ787465:ILO787465 IVF787465:IVK787465 JFB787465:JFG787465 JOX787465:JPC787465 JYT787465:JYY787465 KIP787465:KIU787465 KSL787465:KSQ787465 LCH787465:LCM787465 LMD787465:LMI787465 LVZ787465:LWE787465 MFV787465:MGA787465 MPR787465:MPW787465 MZN787465:MZS787465 NJJ787465:NJO787465 NTF787465:NTK787465 ODB787465:ODG787465 OMX787465:ONC787465 OWT787465:OWY787465 PGP787465:PGU787465 PQL787465:PQQ787465 QAH787465:QAM787465 QKD787465:QKI787465 QTZ787465:QUE787465 RDV787465:REA787465 RNR787465:RNW787465 RXN787465:RXS787465 SHJ787465:SHO787465 SRF787465:SRK787465 TBB787465:TBG787465 TKX787465:TLC787465 TUT787465:TUY787465 UEP787465:UEU787465 UOL787465:UOQ787465 UYH787465:UYM787465 VID787465:VII787465 VRZ787465:VSE787465 WBV787465:WCA787465 WLR787465:WLW787465 WVN787465:WVS787465 F853001:K853001 JB853001:JG853001 SX853001:TC853001 ACT853001:ACY853001 AMP853001:AMU853001 AWL853001:AWQ853001 BGH853001:BGM853001 BQD853001:BQI853001 BZZ853001:CAE853001 CJV853001:CKA853001 CTR853001:CTW853001 DDN853001:DDS853001 DNJ853001:DNO853001 DXF853001:DXK853001 EHB853001:EHG853001 EQX853001:ERC853001 FAT853001:FAY853001 FKP853001:FKU853001 FUL853001:FUQ853001 GEH853001:GEM853001 GOD853001:GOI853001 GXZ853001:GYE853001 HHV853001:HIA853001 HRR853001:HRW853001 IBN853001:IBS853001 ILJ853001:ILO853001 IVF853001:IVK853001 JFB853001:JFG853001 JOX853001:JPC853001 JYT853001:JYY853001 KIP853001:KIU853001 KSL853001:KSQ853001 LCH853001:LCM853001 LMD853001:LMI853001 LVZ853001:LWE853001 MFV853001:MGA853001 MPR853001:MPW853001 MZN853001:MZS853001 NJJ853001:NJO853001 NTF853001:NTK853001 ODB853001:ODG853001 OMX853001:ONC853001 OWT853001:OWY853001 PGP853001:PGU853001 PQL853001:PQQ853001 QAH853001:QAM853001 QKD853001:QKI853001 QTZ853001:QUE853001 RDV853001:REA853001 RNR853001:RNW853001 RXN853001:RXS853001 SHJ853001:SHO853001 SRF853001:SRK853001 TBB853001:TBG853001 TKX853001:TLC853001 TUT853001:TUY853001 UEP853001:UEU853001 UOL853001:UOQ853001 UYH853001:UYM853001 VID853001:VII853001 VRZ853001:VSE853001 WBV853001:WCA853001 WLR853001:WLW853001 WVN853001:WVS853001 F918537:K918537 JB918537:JG918537 SX918537:TC918537 ACT918537:ACY918537 AMP918537:AMU918537 AWL918537:AWQ918537 BGH918537:BGM918537 BQD918537:BQI918537 BZZ918537:CAE918537 CJV918537:CKA918537 CTR918537:CTW918537 DDN918537:DDS918537 DNJ918537:DNO918537 DXF918537:DXK918537 EHB918537:EHG918537 EQX918537:ERC918537 FAT918537:FAY918537 FKP918537:FKU918537 FUL918537:FUQ918537 GEH918537:GEM918537 GOD918537:GOI918537 GXZ918537:GYE918537 HHV918537:HIA918537 HRR918537:HRW918537 IBN918537:IBS918537 ILJ918537:ILO918537 IVF918537:IVK918537 JFB918537:JFG918537 JOX918537:JPC918537 JYT918537:JYY918537 KIP918537:KIU918537 KSL918537:KSQ918537 LCH918537:LCM918537 LMD918537:LMI918537 LVZ918537:LWE918537 MFV918537:MGA918537 MPR918537:MPW918537 MZN918537:MZS918537 NJJ918537:NJO918537 NTF918537:NTK918537 ODB918537:ODG918537 OMX918537:ONC918537 OWT918537:OWY918537 PGP918537:PGU918537 PQL918537:PQQ918537 QAH918537:QAM918537 QKD918537:QKI918537 QTZ918537:QUE918537 RDV918537:REA918537 RNR918537:RNW918537 RXN918537:RXS918537 SHJ918537:SHO918537 SRF918537:SRK918537 TBB918537:TBG918537 TKX918537:TLC918537 TUT918537:TUY918537 UEP918537:UEU918537 UOL918537:UOQ918537 UYH918537:UYM918537 VID918537:VII918537 VRZ918537:VSE918537 WBV918537:WCA918537 WLR918537:WLW918537 WVN918537:WVS918537 F984073:K984073 JB984073:JG984073 SX984073:TC984073 ACT984073:ACY984073 AMP984073:AMU984073 AWL984073:AWQ984073 BGH984073:BGM984073 BQD984073:BQI984073 BZZ984073:CAE984073 CJV984073:CKA984073 CTR984073:CTW984073 DDN984073:DDS984073 DNJ984073:DNO984073 DXF984073:DXK984073 EHB984073:EHG984073 EQX984073:ERC984073 FAT984073:FAY984073 FKP984073:FKU984073 FUL984073:FUQ984073 GEH984073:GEM984073 GOD984073:GOI984073 GXZ984073:GYE984073 HHV984073:HIA984073 HRR984073:HRW984073 IBN984073:IBS984073 ILJ984073:ILO984073 IVF984073:IVK984073 JFB984073:JFG984073 JOX984073:JPC984073 JYT984073:JYY984073 KIP984073:KIU984073 KSL984073:KSQ984073 LCH984073:LCM984073 LMD984073:LMI984073 LVZ984073:LWE984073 MFV984073:MGA984073 MPR984073:MPW984073 MZN984073:MZS984073 NJJ984073:NJO984073 NTF984073:NTK984073 ODB984073:ODG984073 OMX984073:ONC984073 OWT984073:OWY984073 PGP984073:PGU984073 PQL984073:PQQ984073 QAH984073:QAM984073 QKD984073:QKI984073 QTZ984073:QUE984073 RDV984073:REA984073 RNR984073:RNW984073 RXN984073:RXS984073 SHJ984073:SHO984073 SRF984073:SRK984073 TBB984073:TBG984073 TKX984073:TLC984073 TUT984073:TUY984073 UEP984073:UEU984073 UOL984073:UOQ984073 UYH984073:UYM984073 VID984073:VII984073 VRZ984073:VSE984073 WBV984073:WCA984073 WLR984073:WLW984073 WVN984073:WVS984073 F538:K538 JB538:JG538 SX538:TC538 ACT538:ACY538 AMP538:AMU538 AWL538:AWQ538 BGH538:BGM538 BQD538:BQI538 BZZ538:CAE538 CJV538:CKA538 CTR538:CTW538 DDN538:DDS538 DNJ538:DNO538 DXF538:DXK538 EHB538:EHG538 EQX538:ERC538 FAT538:FAY538 FKP538:FKU538 FUL538:FUQ538 GEH538:GEM538 GOD538:GOI538 GXZ538:GYE538 HHV538:HIA538 HRR538:HRW538 IBN538:IBS538 ILJ538:ILO538 IVF538:IVK538 JFB538:JFG538 JOX538:JPC538 JYT538:JYY538 KIP538:KIU538 KSL538:KSQ538 LCH538:LCM538 LMD538:LMI538 LVZ538:LWE538 MFV538:MGA538 MPR538:MPW538 MZN538:MZS538 NJJ538:NJO538 NTF538:NTK538 ODB538:ODG538 OMX538:ONC538 OWT538:OWY538 PGP538:PGU538 PQL538:PQQ538 QAH538:QAM538 QKD538:QKI538 QTZ538:QUE538 RDV538:REA538 RNR538:RNW538 RXN538:RXS538 SHJ538:SHO538 SRF538:SRK538 TBB538:TBG538 TKX538:TLC538 TUT538:TUY538 UEP538:UEU538 UOL538:UOQ538 UYH538:UYM538 VID538:VII538 VRZ538:VSE538 WBV538:WCA538 WLR538:WLW538 WVN538:WVS538 F66074:K66074 JB66074:JG66074 SX66074:TC66074 ACT66074:ACY66074 AMP66074:AMU66074 AWL66074:AWQ66074 BGH66074:BGM66074 BQD66074:BQI66074 BZZ66074:CAE66074 CJV66074:CKA66074 CTR66074:CTW66074 DDN66074:DDS66074 DNJ66074:DNO66074 DXF66074:DXK66074 EHB66074:EHG66074 EQX66074:ERC66074 FAT66074:FAY66074 FKP66074:FKU66074 FUL66074:FUQ66074 GEH66074:GEM66074 GOD66074:GOI66074 GXZ66074:GYE66074 HHV66074:HIA66074 HRR66074:HRW66074 IBN66074:IBS66074 ILJ66074:ILO66074 IVF66074:IVK66074 JFB66074:JFG66074 JOX66074:JPC66074 JYT66074:JYY66074 KIP66074:KIU66074 KSL66074:KSQ66074 LCH66074:LCM66074 LMD66074:LMI66074 LVZ66074:LWE66074 MFV66074:MGA66074 MPR66074:MPW66074 MZN66074:MZS66074 NJJ66074:NJO66074 NTF66074:NTK66074 ODB66074:ODG66074 OMX66074:ONC66074 OWT66074:OWY66074 PGP66074:PGU66074 PQL66074:PQQ66074 QAH66074:QAM66074 QKD66074:QKI66074 QTZ66074:QUE66074 RDV66074:REA66074 RNR66074:RNW66074 RXN66074:RXS66074 SHJ66074:SHO66074 SRF66074:SRK66074 TBB66074:TBG66074 TKX66074:TLC66074 TUT66074:TUY66074 UEP66074:UEU66074 UOL66074:UOQ66074 UYH66074:UYM66074 VID66074:VII66074 VRZ66074:VSE66074 WBV66074:WCA66074 WLR66074:WLW66074 WVN66074:WVS66074 F131610:K131610 JB131610:JG131610 SX131610:TC131610 ACT131610:ACY131610 AMP131610:AMU131610 AWL131610:AWQ131610 BGH131610:BGM131610 BQD131610:BQI131610 BZZ131610:CAE131610 CJV131610:CKA131610 CTR131610:CTW131610 DDN131610:DDS131610 DNJ131610:DNO131610 DXF131610:DXK131610 EHB131610:EHG131610 EQX131610:ERC131610 FAT131610:FAY131610 FKP131610:FKU131610 FUL131610:FUQ131610 GEH131610:GEM131610 GOD131610:GOI131610 GXZ131610:GYE131610 HHV131610:HIA131610 HRR131610:HRW131610 IBN131610:IBS131610 ILJ131610:ILO131610 IVF131610:IVK131610 JFB131610:JFG131610 JOX131610:JPC131610 JYT131610:JYY131610 KIP131610:KIU131610 KSL131610:KSQ131610 LCH131610:LCM131610 LMD131610:LMI131610 LVZ131610:LWE131610 MFV131610:MGA131610 MPR131610:MPW131610 MZN131610:MZS131610 NJJ131610:NJO131610 NTF131610:NTK131610 ODB131610:ODG131610 OMX131610:ONC131610 OWT131610:OWY131610 PGP131610:PGU131610 PQL131610:PQQ131610 QAH131610:QAM131610 QKD131610:QKI131610 QTZ131610:QUE131610 RDV131610:REA131610 RNR131610:RNW131610 RXN131610:RXS131610 SHJ131610:SHO131610 SRF131610:SRK131610 TBB131610:TBG131610 TKX131610:TLC131610 TUT131610:TUY131610 UEP131610:UEU131610 UOL131610:UOQ131610 UYH131610:UYM131610 VID131610:VII131610 VRZ131610:VSE131610 WBV131610:WCA131610 WLR131610:WLW131610 WVN131610:WVS131610 F197146:K197146 JB197146:JG197146 SX197146:TC197146 ACT197146:ACY197146 AMP197146:AMU197146 AWL197146:AWQ197146 BGH197146:BGM197146 BQD197146:BQI197146 BZZ197146:CAE197146 CJV197146:CKA197146 CTR197146:CTW197146 DDN197146:DDS197146 DNJ197146:DNO197146 DXF197146:DXK197146 EHB197146:EHG197146 EQX197146:ERC197146 FAT197146:FAY197146 FKP197146:FKU197146 FUL197146:FUQ197146 GEH197146:GEM197146 GOD197146:GOI197146 GXZ197146:GYE197146 HHV197146:HIA197146 HRR197146:HRW197146 IBN197146:IBS197146 ILJ197146:ILO197146 IVF197146:IVK197146 JFB197146:JFG197146 JOX197146:JPC197146 JYT197146:JYY197146 KIP197146:KIU197146 KSL197146:KSQ197146 LCH197146:LCM197146 LMD197146:LMI197146 LVZ197146:LWE197146 MFV197146:MGA197146 MPR197146:MPW197146 MZN197146:MZS197146 NJJ197146:NJO197146 NTF197146:NTK197146 ODB197146:ODG197146 OMX197146:ONC197146 OWT197146:OWY197146 PGP197146:PGU197146 PQL197146:PQQ197146 QAH197146:QAM197146 QKD197146:QKI197146 QTZ197146:QUE197146 RDV197146:REA197146 RNR197146:RNW197146 RXN197146:RXS197146 SHJ197146:SHO197146 SRF197146:SRK197146 TBB197146:TBG197146 TKX197146:TLC197146 TUT197146:TUY197146 UEP197146:UEU197146 UOL197146:UOQ197146 UYH197146:UYM197146 VID197146:VII197146 VRZ197146:VSE197146 WBV197146:WCA197146 WLR197146:WLW197146 WVN197146:WVS197146 F262682:K262682 JB262682:JG262682 SX262682:TC262682 ACT262682:ACY262682 AMP262682:AMU262682 AWL262682:AWQ262682 BGH262682:BGM262682 BQD262682:BQI262682 BZZ262682:CAE262682 CJV262682:CKA262682 CTR262682:CTW262682 DDN262682:DDS262682 DNJ262682:DNO262682 DXF262682:DXK262682 EHB262682:EHG262682 EQX262682:ERC262682 FAT262682:FAY262682 FKP262682:FKU262682 FUL262682:FUQ262682 GEH262682:GEM262682 GOD262682:GOI262682 GXZ262682:GYE262682 HHV262682:HIA262682 HRR262682:HRW262682 IBN262682:IBS262682 ILJ262682:ILO262682 IVF262682:IVK262682 JFB262682:JFG262682 JOX262682:JPC262682 JYT262682:JYY262682 KIP262682:KIU262682 KSL262682:KSQ262682 LCH262682:LCM262682 LMD262682:LMI262682 LVZ262682:LWE262682 MFV262682:MGA262682 MPR262682:MPW262682 MZN262682:MZS262682 NJJ262682:NJO262682 NTF262682:NTK262682 ODB262682:ODG262682 OMX262682:ONC262682 OWT262682:OWY262682 PGP262682:PGU262682 PQL262682:PQQ262682 QAH262682:QAM262682 QKD262682:QKI262682 QTZ262682:QUE262682 RDV262682:REA262682 RNR262682:RNW262682 RXN262682:RXS262682 SHJ262682:SHO262682 SRF262682:SRK262682 TBB262682:TBG262682 TKX262682:TLC262682 TUT262682:TUY262682 UEP262682:UEU262682 UOL262682:UOQ262682 UYH262682:UYM262682 VID262682:VII262682 VRZ262682:VSE262682 WBV262682:WCA262682 WLR262682:WLW262682 WVN262682:WVS262682 F328218:K328218 JB328218:JG328218 SX328218:TC328218 ACT328218:ACY328218 AMP328218:AMU328218 AWL328218:AWQ328218 BGH328218:BGM328218 BQD328218:BQI328218 BZZ328218:CAE328218 CJV328218:CKA328218 CTR328218:CTW328218 DDN328218:DDS328218 DNJ328218:DNO328218 DXF328218:DXK328218 EHB328218:EHG328218 EQX328218:ERC328218 FAT328218:FAY328218 FKP328218:FKU328218 FUL328218:FUQ328218 GEH328218:GEM328218 GOD328218:GOI328218 GXZ328218:GYE328218 HHV328218:HIA328218 HRR328218:HRW328218 IBN328218:IBS328218 ILJ328218:ILO328218 IVF328218:IVK328218 JFB328218:JFG328218 JOX328218:JPC328218 JYT328218:JYY328218 KIP328218:KIU328218 KSL328218:KSQ328218 LCH328218:LCM328218 LMD328218:LMI328218 LVZ328218:LWE328218 MFV328218:MGA328218 MPR328218:MPW328218 MZN328218:MZS328218 NJJ328218:NJO328218 NTF328218:NTK328218 ODB328218:ODG328218 OMX328218:ONC328218 OWT328218:OWY328218 PGP328218:PGU328218 PQL328218:PQQ328218 QAH328218:QAM328218 QKD328218:QKI328218 QTZ328218:QUE328218 RDV328218:REA328218 RNR328218:RNW328218 RXN328218:RXS328218 SHJ328218:SHO328218 SRF328218:SRK328218 TBB328218:TBG328218 TKX328218:TLC328218 TUT328218:TUY328218 UEP328218:UEU328218 UOL328218:UOQ328218 UYH328218:UYM328218 VID328218:VII328218 VRZ328218:VSE328218 WBV328218:WCA328218 WLR328218:WLW328218 WVN328218:WVS328218 F393754:K393754 JB393754:JG393754 SX393754:TC393754 ACT393754:ACY393754 AMP393754:AMU393754 AWL393754:AWQ393754 BGH393754:BGM393754 BQD393754:BQI393754 BZZ393754:CAE393754 CJV393754:CKA393754 CTR393754:CTW393754 DDN393754:DDS393754 DNJ393754:DNO393754 DXF393754:DXK393754 EHB393754:EHG393754 EQX393754:ERC393754 FAT393754:FAY393754 FKP393754:FKU393754 FUL393754:FUQ393754 GEH393754:GEM393754 GOD393754:GOI393754 GXZ393754:GYE393754 HHV393754:HIA393754 HRR393754:HRW393754 IBN393754:IBS393754 ILJ393754:ILO393754 IVF393754:IVK393754 JFB393754:JFG393754 JOX393754:JPC393754 JYT393754:JYY393754 KIP393754:KIU393754 KSL393754:KSQ393754 LCH393754:LCM393754 LMD393754:LMI393754 LVZ393754:LWE393754 MFV393754:MGA393754 MPR393754:MPW393754 MZN393754:MZS393754 NJJ393754:NJO393754 NTF393754:NTK393754 ODB393754:ODG393754 OMX393754:ONC393754 OWT393754:OWY393754 PGP393754:PGU393754 PQL393754:PQQ393754 QAH393754:QAM393754 QKD393754:QKI393754 QTZ393754:QUE393754 RDV393754:REA393754 RNR393754:RNW393754 RXN393754:RXS393754 SHJ393754:SHO393754 SRF393754:SRK393754 TBB393754:TBG393754 TKX393754:TLC393754 TUT393754:TUY393754 UEP393754:UEU393754 UOL393754:UOQ393754 UYH393754:UYM393754 VID393754:VII393754 VRZ393754:VSE393754 WBV393754:WCA393754 WLR393754:WLW393754 WVN393754:WVS393754 F459290:K459290 JB459290:JG459290 SX459290:TC459290 ACT459290:ACY459290 AMP459290:AMU459290 AWL459290:AWQ459290 BGH459290:BGM459290 BQD459290:BQI459290 BZZ459290:CAE459290 CJV459290:CKA459290 CTR459290:CTW459290 DDN459290:DDS459290 DNJ459290:DNO459290 DXF459290:DXK459290 EHB459290:EHG459290 EQX459290:ERC459290 FAT459290:FAY459290 FKP459290:FKU459290 FUL459290:FUQ459290 GEH459290:GEM459290 GOD459290:GOI459290 GXZ459290:GYE459290 HHV459290:HIA459290 HRR459290:HRW459290 IBN459290:IBS459290 ILJ459290:ILO459290 IVF459290:IVK459290 JFB459290:JFG459290 JOX459290:JPC459290 JYT459290:JYY459290 KIP459290:KIU459290 KSL459290:KSQ459290 LCH459290:LCM459290 LMD459290:LMI459290 LVZ459290:LWE459290 MFV459290:MGA459290 MPR459290:MPW459290 MZN459290:MZS459290 NJJ459290:NJO459290 NTF459290:NTK459290 ODB459290:ODG459290 OMX459290:ONC459290 OWT459290:OWY459290 PGP459290:PGU459290 PQL459290:PQQ459290 QAH459290:QAM459290 QKD459290:QKI459290 QTZ459290:QUE459290 RDV459290:REA459290 RNR459290:RNW459290 RXN459290:RXS459290 SHJ459290:SHO459290 SRF459290:SRK459290 TBB459290:TBG459290 TKX459290:TLC459290 TUT459290:TUY459290 UEP459290:UEU459290 UOL459290:UOQ459290 UYH459290:UYM459290 VID459290:VII459290 VRZ459290:VSE459290 WBV459290:WCA459290 WLR459290:WLW459290 WVN459290:WVS459290 F524826:K524826 JB524826:JG524826 SX524826:TC524826 ACT524826:ACY524826 AMP524826:AMU524826 AWL524826:AWQ524826 BGH524826:BGM524826 BQD524826:BQI524826 BZZ524826:CAE524826 CJV524826:CKA524826 CTR524826:CTW524826 DDN524826:DDS524826 DNJ524826:DNO524826 DXF524826:DXK524826 EHB524826:EHG524826 EQX524826:ERC524826 FAT524826:FAY524826 FKP524826:FKU524826 FUL524826:FUQ524826 GEH524826:GEM524826 GOD524826:GOI524826 GXZ524826:GYE524826 HHV524826:HIA524826 HRR524826:HRW524826 IBN524826:IBS524826 ILJ524826:ILO524826 IVF524826:IVK524826 JFB524826:JFG524826 JOX524826:JPC524826 JYT524826:JYY524826 KIP524826:KIU524826 KSL524826:KSQ524826 LCH524826:LCM524826 LMD524826:LMI524826 LVZ524826:LWE524826 MFV524826:MGA524826 MPR524826:MPW524826 MZN524826:MZS524826 NJJ524826:NJO524826 NTF524826:NTK524826 ODB524826:ODG524826 OMX524826:ONC524826 OWT524826:OWY524826 PGP524826:PGU524826 PQL524826:PQQ524826 QAH524826:QAM524826 QKD524826:QKI524826 QTZ524826:QUE524826 RDV524826:REA524826 RNR524826:RNW524826 RXN524826:RXS524826 SHJ524826:SHO524826 SRF524826:SRK524826 TBB524826:TBG524826 TKX524826:TLC524826 TUT524826:TUY524826 UEP524826:UEU524826 UOL524826:UOQ524826 UYH524826:UYM524826 VID524826:VII524826 VRZ524826:VSE524826 WBV524826:WCA524826 WLR524826:WLW524826 WVN524826:WVS524826 F590362:K590362 JB590362:JG590362 SX590362:TC590362 ACT590362:ACY590362 AMP590362:AMU590362 AWL590362:AWQ590362 BGH590362:BGM590362 BQD590362:BQI590362 BZZ590362:CAE590362 CJV590362:CKA590362 CTR590362:CTW590362 DDN590362:DDS590362 DNJ590362:DNO590362 DXF590362:DXK590362 EHB590362:EHG590362 EQX590362:ERC590362 FAT590362:FAY590362 FKP590362:FKU590362 FUL590362:FUQ590362 GEH590362:GEM590362 GOD590362:GOI590362 GXZ590362:GYE590362 HHV590362:HIA590362 HRR590362:HRW590362 IBN590362:IBS590362 ILJ590362:ILO590362 IVF590362:IVK590362 JFB590362:JFG590362 JOX590362:JPC590362 JYT590362:JYY590362 KIP590362:KIU590362 KSL590362:KSQ590362 LCH590362:LCM590362 LMD590362:LMI590362 LVZ590362:LWE590362 MFV590362:MGA590362 MPR590362:MPW590362 MZN590362:MZS590362 NJJ590362:NJO590362 NTF590362:NTK590362 ODB590362:ODG590362 OMX590362:ONC590362 OWT590362:OWY590362 PGP590362:PGU590362 PQL590362:PQQ590362 QAH590362:QAM590362 QKD590362:QKI590362 QTZ590362:QUE590362 RDV590362:REA590362 RNR590362:RNW590362 RXN590362:RXS590362 SHJ590362:SHO590362 SRF590362:SRK590362 TBB590362:TBG590362 TKX590362:TLC590362 TUT590362:TUY590362 UEP590362:UEU590362 UOL590362:UOQ590362 UYH590362:UYM590362 VID590362:VII590362 VRZ590362:VSE590362 WBV590362:WCA590362 WLR590362:WLW590362 WVN590362:WVS590362 F655898:K655898 JB655898:JG655898 SX655898:TC655898 ACT655898:ACY655898 AMP655898:AMU655898 AWL655898:AWQ655898 BGH655898:BGM655898 BQD655898:BQI655898 BZZ655898:CAE655898 CJV655898:CKA655898 CTR655898:CTW655898 DDN655898:DDS655898 DNJ655898:DNO655898 DXF655898:DXK655898 EHB655898:EHG655898 EQX655898:ERC655898 FAT655898:FAY655898 FKP655898:FKU655898 FUL655898:FUQ655898 GEH655898:GEM655898 GOD655898:GOI655898 GXZ655898:GYE655898 HHV655898:HIA655898 HRR655898:HRW655898 IBN655898:IBS655898 ILJ655898:ILO655898 IVF655898:IVK655898 JFB655898:JFG655898 JOX655898:JPC655898 JYT655898:JYY655898 KIP655898:KIU655898 KSL655898:KSQ655898 LCH655898:LCM655898 LMD655898:LMI655898 LVZ655898:LWE655898 MFV655898:MGA655898 MPR655898:MPW655898 MZN655898:MZS655898 NJJ655898:NJO655898 NTF655898:NTK655898 ODB655898:ODG655898 OMX655898:ONC655898 OWT655898:OWY655898 PGP655898:PGU655898 PQL655898:PQQ655898 QAH655898:QAM655898 QKD655898:QKI655898 QTZ655898:QUE655898 RDV655898:REA655898 RNR655898:RNW655898 RXN655898:RXS655898 SHJ655898:SHO655898 SRF655898:SRK655898 TBB655898:TBG655898 TKX655898:TLC655898 TUT655898:TUY655898 UEP655898:UEU655898 UOL655898:UOQ655898 UYH655898:UYM655898 VID655898:VII655898 VRZ655898:VSE655898 WBV655898:WCA655898 WLR655898:WLW655898 WVN655898:WVS655898 F721434:K721434 JB721434:JG721434 SX721434:TC721434 ACT721434:ACY721434 AMP721434:AMU721434 AWL721434:AWQ721434 BGH721434:BGM721434 BQD721434:BQI721434 BZZ721434:CAE721434 CJV721434:CKA721434 CTR721434:CTW721434 DDN721434:DDS721434 DNJ721434:DNO721434 DXF721434:DXK721434 EHB721434:EHG721434 EQX721434:ERC721434 FAT721434:FAY721434 FKP721434:FKU721434 FUL721434:FUQ721434 GEH721434:GEM721434 GOD721434:GOI721434 GXZ721434:GYE721434 HHV721434:HIA721434 HRR721434:HRW721434 IBN721434:IBS721434 ILJ721434:ILO721434 IVF721434:IVK721434 JFB721434:JFG721434 JOX721434:JPC721434 JYT721434:JYY721434 KIP721434:KIU721434 KSL721434:KSQ721434 LCH721434:LCM721434 LMD721434:LMI721434 LVZ721434:LWE721434 MFV721434:MGA721434 MPR721434:MPW721434 MZN721434:MZS721434 NJJ721434:NJO721434 NTF721434:NTK721434 ODB721434:ODG721434 OMX721434:ONC721434 OWT721434:OWY721434 PGP721434:PGU721434 PQL721434:PQQ721434 QAH721434:QAM721434 QKD721434:QKI721434 QTZ721434:QUE721434 RDV721434:REA721434 RNR721434:RNW721434 RXN721434:RXS721434 SHJ721434:SHO721434 SRF721434:SRK721434 TBB721434:TBG721434 TKX721434:TLC721434 TUT721434:TUY721434 UEP721434:UEU721434 UOL721434:UOQ721434 UYH721434:UYM721434 VID721434:VII721434 VRZ721434:VSE721434 WBV721434:WCA721434 WLR721434:WLW721434 WVN721434:WVS721434 F786970:K786970 JB786970:JG786970 SX786970:TC786970 ACT786970:ACY786970 AMP786970:AMU786970 AWL786970:AWQ786970 BGH786970:BGM786970 BQD786970:BQI786970 BZZ786970:CAE786970 CJV786970:CKA786970 CTR786970:CTW786970 DDN786970:DDS786970 DNJ786970:DNO786970 DXF786970:DXK786970 EHB786970:EHG786970 EQX786970:ERC786970 FAT786970:FAY786970 FKP786970:FKU786970 FUL786970:FUQ786970 GEH786970:GEM786970 GOD786970:GOI786970 GXZ786970:GYE786970 HHV786970:HIA786970 HRR786970:HRW786970 IBN786970:IBS786970 ILJ786970:ILO786970 IVF786970:IVK786970 JFB786970:JFG786970 JOX786970:JPC786970 JYT786970:JYY786970 KIP786970:KIU786970 KSL786970:KSQ786970 LCH786970:LCM786970 LMD786970:LMI786970 LVZ786970:LWE786970 MFV786970:MGA786970 MPR786970:MPW786970 MZN786970:MZS786970 NJJ786970:NJO786970 NTF786970:NTK786970 ODB786970:ODG786970 OMX786970:ONC786970 OWT786970:OWY786970 PGP786970:PGU786970 PQL786970:PQQ786970 QAH786970:QAM786970 QKD786970:QKI786970 QTZ786970:QUE786970 RDV786970:REA786970 RNR786970:RNW786970 RXN786970:RXS786970 SHJ786970:SHO786970 SRF786970:SRK786970 TBB786970:TBG786970 TKX786970:TLC786970 TUT786970:TUY786970 UEP786970:UEU786970 UOL786970:UOQ786970 UYH786970:UYM786970 VID786970:VII786970 VRZ786970:VSE786970 WBV786970:WCA786970 WLR786970:WLW786970 WVN786970:WVS786970 F852506:K852506 JB852506:JG852506 SX852506:TC852506 ACT852506:ACY852506 AMP852506:AMU852506 AWL852506:AWQ852506 BGH852506:BGM852506 BQD852506:BQI852506 BZZ852506:CAE852506 CJV852506:CKA852506 CTR852506:CTW852506 DDN852506:DDS852506 DNJ852506:DNO852506 DXF852506:DXK852506 EHB852506:EHG852506 EQX852506:ERC852506 FAT852506:FAY852506 FKP852506:FKU852506 FUL852506:FUQ852506 GEH852506:GEM852506 GOD852506:GOI852506 GXZ852506:GYE852506 HHV852506:HIA852506 HRR852506:HRW852506 IBN852506:IBS852506 ILJ852506:ILO852506 IVF852506:IVK852506 JFB852506:JFG852506 JOX852506:JPC852506 JYT852506:JYY852506 KIP852506:KIU852506 KSL852506:KSQ852506 LCH852506:LCM852506 LMD852506:LMI852506 LVZ852506:LWE852506 MFV852506:MGA852506 MPR852506:MPW852506 MZN852506:MZS852506 NJJ852506:NJO852506 NTF852506:NTK852506 ODB852506:ODG852506 OMX852506:ONC852506 OWT852506:OWY852506 PGP852506:PGU852506 PQL852506:PQQ852506 QAH852506:QAM852506 QKD852506:QKI852506 QTZ852506:QUE852506 RDV852506:REA852506 RNR852506:RNW852506 RXN852506:RXS852506 SHJ852506:SHO852506 SRF852506:SRK852506 TBB852506:TBG852506 TKX852506:TLC852506 TUT852506:TUY852506 UEP852506:UEU852506 UOL852506:UOQ852506 UYH852506:UYM852506 VID852506:VII852506 VRZ852506:VSE852506 WBV852506:WCA852506 WLR852506:WLW852506 WVN852506:WVS852506 F918042:K918042 JB918042:JG918042 SX918042:TC918042 ACT918042:ACY918042 AMP918042:AMU918042 AWL918042:AWQ918042 BGH918042:BGM918042 BQD918042:BQI918042 BZZ918042:CAE918042 CJV918042:CKA918042 CTR918042:CTW918042 DDN918042:DDS918042 DNJ918042:DNO918042 DXF918042:DXK918042 EHB918042:EHG918042 EQX918042:ERC918042 FAT918042:FAY918042 FKP918042:FKU918042 FUL918042:FUQ918042 GEH918042:GEM918042 GOD918042:GOI918042 GXZ918042:GYE918042 HHV918042:HIA918042 HRR918042:HRW918042 IBN918042:IBS918042 ILJ918042:ILO918042 IVF918042:IVK918042 JFB918042:JFG918042 JOX918042:JPC918042 JYT918042:JYY918042 KIP918042:KIU918042 KSL918042:KSQ918042 LCH918042:LCM918042 LMD918042:LMI918042 LVZ918042:LWE918042 MFV918042:MGA918042 MPR918042:MPW918042 MZN918042:MZS918042 NJJ918042:NJO918042 NTF918042:NTK918042 ODB918042:ODG918042 OMX918042:ONC918042 OWT918042:OWY918042 PGP918042:PGU918042 PQL918042:PQQ918042 QAH918042:QAM918042 QKD918042:QKI918042 QTZ918042:QUE918042 RDV918042:REA918042 RNR918042:RNW918042 RXN918042:RXS918042 SHJ918042:SHO918042 SRF918042:SRK918042 TBB918042:TBG918042 TKX918042:TLC918042 TUT918042:TUY918042 UEP918042:UEU918042 UOL918042:UOQ918042 UYH918042:UYM918042 VID918042:VII918042 VRZ918042:VSE918042 WBV918042:WCA918042 WLR918042:WLW918042 WVN918042:WVS918042 F983578:K983578 JB983578:JG983578 SX983578:TC983578 ACT983578:ACY983578 AMP983578:AMU983578 AWL983578:AWQ983578 BGH983578:BGM983578 BQD983578:BQI983578 BZZ983578:CAE983578 CJV983578:CKA983578 CTR983578:CTW983578 DDN983578:DDS983578 DNJ983578:DNO983578 DXF983578:DXK983578 EHB983578:EHG983578 EQX983578:ERC983578 FAT983578:FAY983578 FKP983578:FKU983578 FUL983578:FUQ983578 GEH983578:GEM983578 GOD983578:GOI983578 GXZ983578:GYE983578 HHV983578:HIA983578 HRR983578:HRW983578 IBN983578:IBS983578 ILJ983578:ILO983578 IVF983578:IVK983578 JFB983578:JFG983578 JOX983578:JPC983578 JYT983578:JYY983578 KIP983578:KIU983578 KSL983578:KSQ983578 LCH983578:LCM983578 LMD983578:LMI983578 LVZ983578:LWE983578 MFV983578:MGA983578 MPR983578:MPW983578 MZN983578:MZS983578 NJJ983578:NJO983578 NTF983578:NTK983578 ODB983578:ODG983578 OMX983578:ONC983578 OWT983578:OWY983578 PGP983578:PGU983578 PQL983578:PQQ983578 QAH983578:QAM983578 QKD983578:QKI983578 QTZ983578:QUE983578 RDV983578:REA983578 RNR983578:RNW983578 RXN983578:RXS983578 SHJ983578:SHO983578 SRF983578:SRK983578 TBB983578:TBG983578 TKX983578:TLC983578 TUT983578:TUY983578 UEP983578:UEU983578 UOL983578:UOQ983578 UYH983578:UYM983578 VID983578:VII983578 VRZ983578:VSE983578 WBV983578:WCA983578 WLR983578:WLW983578 WVN983578:WVS983578 F504:K504 JB504:JG504 SX504:TC504 ACT504:ACY504 AMP504:AMU504 AWL504:AWQ504 BGH504:BGM504 BQD504:BQI504 BZZ504:CAE504 CJV504:CKA504 CTR504:CTW504 DDN504:DDS504 DNJ504:DNO504 DXF504:DXK504 EHB504:EHG504 EQX504:ERC504 FAT504:FAY504 FKP504:FKU504 FUL504:FUQ504 GEH504:GEM504 GOD504:GOI504 GXZ504:GYE504 HHV504:HIA504 HRR504:HRW504 IBN504:IBS504 ILJ504:ILO504 IVF504:IVK504 JFB504:JFG504 JOX504:JPC504 JYT504:JYY504 KIP504:KIU504 KSL504:KSQ504 LCH504:LCM504 LMD504:LMI504 LVZ504:LWE504 MFV504:MGA504 MPR504:MPW504 MZN504:MZS504 NJJ504:NJO504 NTF504:NTK504 ODB504:ODG504 OMX504:ONC504 OWT504:OWY504 PGP504:PGU504 PQL504:PQQ504 QAH504:QAM504 QKD504:QKI504 QTZ504:QUE504 RDV504:REA504 RNR504:RNW504 RXN504:RXS504 SHJ504:SHO504 SRF504:SRK504 TBB504:TBG504 TKX504:TLC504 TUT504:TUY504 UEP504:UEU504 UOL504:UOQ504 UYH504:UYM504 VID504:VII504 VRZ504:VSE504 WBV504:WCA504 WLR504:WLW504 WVN504:WVS504 F66040:K66040 JB66040:JG66040 SX66040:TC66040 ACT66040:ACY66040 AMP66040:AMU66040 AWL66040:AWQ66040 BGH66040:BGM66040 BQD66040:BQI66040 BZZ66040:CAE66040 CJV66040:CKA66040 CTR66040:CTW66040 DDN66040:DDS66040 DNJ66040:DNO66040 DXF66040:DXK66040 EHB66040:EHG66040 EQX66040:ERC66040 FAT66040:FAY66040 FKP66040:FKU66040 FUL66040:FUQ66040 GEH66040:GEM66040 GOD66040:GOI66040 GXZ66040:GYE66040 HHV66040:HIA66040 HRR66040:HRW66040 IBN66040:IBS66040 ILJ66040:ILO66040 IVF66040:IVK66040 JFB66040:JFG66040 JOX66040:JPC66040 JYT66040:JYY66040 KIP66040:KIU66040 KSL66040:KSQ66040 LCH66040:LCM66040 LMD66040:LMI66040 LVZ66040:LWE66040 MFV66040:MGA66040 MPR66040:MPW66040 MZN66040:MZS66040 NJJ66040:NJO66040 NTF66040:NTK66040 ODB66040:ODG66040 OMX66040:ONC66040 OWT66040:OWY66040 PGP66040:PGU66040 PQL66040:PQQ66040 QAH66040:QAM66040 QKD66040:QKI66040 QTZ66040:QUE66040 RDV66040:REA66040 RNR66040:RNW66040 RXN66040:RXS66040 SHJ66040:SHO66040 SRF66040:SRK66040 TBB66040:TBG66040 TKX66040:TLC66040 TUT66040:TUY66040 UEP66040:UEU66040 UOL66040:UOQ66040 UYH66040:UYM66040 VID66040:VII66040 VRZ66040:VSE66040 WBV66040:WCA66040 WLR66040:WLW66040 WVN66040:WVS66040 F131576:K131576 JB131576:JG131576 SX131576:TC131576 ACT131576:ACY131576 AMP131576:AMU131576 AWL131576:AWQ131576 BGH131576:BGM131576 BQD131576:BQI131576 BZZ131576:CAE131576 CJV131576:CKA131576 CTR131576:CTW131576 DDN131576:DDS131576 DNJ131576:DNO131576 DXF131576:DXK131576 EHB131576:EHG131576 EQX131576:ERC131576 FAT131576:FAY131576 FKP131576:FKU131576 FUL131576:FUQ131576 GEH131576:GEM131576 GOD131576:GOI131576 GXZ131576:GYE131576 HHV131576:HIA131576 HRR131576:HRW131576 IBN131576:IBS131576 ILJ131576:ILO131576 IVF131576:IVK131576 JFB131576:JFG131576 JOX131576:JPC131576 JYT131576:JYY131576 KIP131576:KIU131576 KSL131576:KSQ131576 LCH131576:LCM131576 LMD131576:LMI131576 LVZ131576:LWE131576 MFV131576:MGA131576 MPR131576:MPW131576 MZN131576:MZS131576 NJJ131576:NJO131576 NTF131576:NTK131576 ODB131576:ODG131576 OMX131576:ONC131576 OWT131576:OWY131576 PGP131576:PGU131576 PQL131576:PQQ131576 QAH131576:QAM131576 QKD131576:QKI131576 QTZ131576:QUE131576 RDV131576:REA131576 RNR131576:RNW131576 RXN131576:RXS131576 SHJ131576:SHO131576 SRF131576:SRK131576 TBB131576:TBG131576 TKX131576:TLC131576 TUT131576:TUY131576 UEP131576:UEU131576 UOL131576:UOQ131576 UYH131576:UYM131576 VID131576:VII131576 VRZ131576:VSE131576 WBV131576:WCA131576 WLR131576:WLW131576 WVN131576:WVS131576 F197112:K197112 JB197112:JG197112 SX197112:TC197112 ACT197112:ACY197112 AMP197112:AMU197112 AWL197112:AWQ197112 BGH197112:BGM197112 BQD197112:BQI197112 BZZ197112:CAE197112 CJV197112:CKA197112 CTR197112:CTW197112 DDN197112:DDS197112 DNJ197112:DNO197112 DXF197112:DXK197112 EHB197112:EHG197112 EQX197112:ERC197112 FAT197112:FAY197112 FKP197112:FKU197112 FUL197112:FUQ197112 GEH197112:GEM197112 GOD197112:GOI197112 GXZ197112:GYE197112 HHV197112:HIA197112 HRR197112:HRW197112 IBN197112:IBS197112 ILJ197112:ILO197112 IVF197112:IVK197112 JFB197112:JFG197112 JOX197112:JPC197112 JYT197112:JYY197112 KIP197112:KIU197112 KSL197112:KSQ197112 LCH197112:LCM197112 LMD197112:LMI197112 LVZ197112:LWE197112 MFV197112:MGA197112 MPR197112:MPW197112 MZN197112:MZS197112 NJJ197112:NJO197112 NTF197112:NTK197112 ODB197112:ODG197112 OMX197112:ONC197112 OWT197112:OWY197112 PGP197112:PGU197112 PQL197112:PQQ197112 QAH197112:QAM197112 QKD197112:QKI197112 QTZ197112:QUE197112 RDV197112:REA197112 RNR197112:RNW197112 RXN197112:RXS197112 SHJ197112:SHO197112 SRF197112:SRK197112 TBB197112:TBG197112 TKX197112:TLC197112 TUT197112:TUY197112 UEP197112:UEU197112 UOL197112:UOQ197112 UYH197112:UYM197112 VID197112:VII197112 VRZ197112:VSE197112 WBV197112:WCA197112 WLR197112:WLW197112 WVN197112:WVS197112 F262648:K262648 JB262648:JG262648 SX262648:TC262648 ACT262648:ACY262648 AMP262648:AMU262648 AWL262648:AWQ262648 BGH262648:BGM262648 BQD262648:BQI262648 BZZ262648:CAE262648 CJV262648:CKA262648 CTR262648:CTW262648 DDN262648:DDS262648 DNJ262648:DNO262648 DXF262648:DXK262648 EHB262648:EHG262648 EQX262648:ERC262648 FAT262648:FAY262648 FKP262648:FKU262648 FUL262648:FUQ262648 GEH262648:GEM262648 GOD262648:GOI262648 GXZ262648:GYE262648 HHV262648:HIA262648 HRR262648:HRW262648 IBN262648:IBS262648 ILJ262648:ILO262648 IVF262648:IVK262648 JFB262648:JFG262648 JOX262648:JPC262648 JYT262648:JYY262648 KIP262648:KIU262648 KSL262648:KSQ262648 LCH262648:LCM262648 LMD262648:LMI262648 LVZ262648:LWE262648 MFV262648:MGA262648 MPR262648:MPW262648 MZN262648:MZS262648 NJJ262648:NJO262648 NTF262648:NTK262648 ODB262648:ODG262648 OMX262648:ONC262648 OWT262648:OWY262648 PGP262648:PGU262648 PQL262648:PQQ262648 QAH262648:QAM262648 QKD262648:QKI262648 QTZ262648:QUE262648 RDV262648:REA262648 RNR262648:RNW262648 RXN262648:RXS262648 SHJ262648:SHO262648 SRF262648:SRK262648 TBB262648:TBG262648 TKX262648:TLC262648 TUT262648:TUY262648 UEP262648:UEU262648 UOL262648:UOQ262648 UYH262648:UYM262648 VID262648:VII262648 VRZ262648:VSE262648 WBV262648:WCA262648 WLR262648:WLW262648 WVN262648:WVS262648 F328184:K328184 JB328184:JG328184 SX328184:TC328184 ACT328184:ACY328184 AMP328184:AMU328184 AWL328184:AWQ328184 BGH328184:BGM328184 BQD328184:BQI328184 BZZ328184:CAE328184 CJV328184:CKA328184 CTR328184:CTW328184 DDN328184:DDS328184 DNJ328184:DNO328184 DXF328184:DXK328184 EHB328184:EHG328184 EQX328184:ERC328184 FAT328184:FAY328184 FKP328184:FKU328184 FUL328184:FUQ328184 GEH328184:GEM328184 GOD328184:GOI328184 GXZ328184:GYE328184 HHV328184:HIA328184 HRR328184:HRW328184 IBN328184:IBS328184 ILJ328184:ILO328184 IVF328184:IVK328184 JFB328184:JFG328184 JOX328184:JPC328184 JYT328184:JYY328184 KIP328184:KIU328184 KSL328184:KSQ328184 LCH328184:LCM328184 LMD328184:LMI328184 LVZ328184:LWE328184 MFV328184:MGA328184 MPR328184:MPW328184 MZN328184:MZS328184 NJJ328184:NJO328184 NTF328184:NTK328184 ODB328184:ODG328184 OMX328184:ONC328184 OWT328184:OWY328184 PGP328184:PGU328184 PQL328184:PQQ328184 QAH328184:QAM328184 QKD328184:QKI328184 QTZ328184:QUE328184 RDV328184:REA328184 RNR328184:RNW328184 RXN328184:RXS328184 SHJ328184:SHO328184 SRF328184:SRK328184 TBB328184:TBG328184 TKX328184:TLC328184 TUT328184:TUY328184 UEP328184:UEU328184 UOL328184:UOQ328184 UYH328184:UYM328184 VID328184:VII328184 VRZ328184:VSE328184 WBV328184:WCA328184 WLR328184:WLW328184 WVN328184:WVS328184 F393720:K393720 JB393720:JG393720 SX393720:TC393720 ACT393720:ACY393720 AMP393720:AMU393720 AWL393720:AWQ393720 BGH393720:BGM393720 BQD393720:BQI393720 BZZ393720:CAE393720 CJV393720:CKA393720 CTR393720:CTW393720 DDN393720:DDS393720 DNJ393720:DNO393720 DXF393720:DXK393720 EHB393720:EHG393720 EQX393720:ERC393720 FAT393720:FAY393720 FKP393720:FKU393720 FUL393720:FUQ393720 GEH393720:GEM393720 GOD393720:GOI393720 GXZ393720:GYE393720 HHV393720:HIA393720 HRR393720:HRW393720 IBN393720:IBS393720 ILJ393720:ILO393720 IVF393720:IVK393720 JFB393720:JFG393720 JOX393720:JPC393720 JYT393720:JYY393720 KIP393720:KIU393720 KSL393720:KSQ393720 LCH393720:LCM393720 LMD393720:LMI393720 LVZ393720:LWE393720 MFV393720:MGA393720 MPR393720:MPW393720 MZN393720:MZS393720 NJJ393720:NJO393720 NTF393720:NTK393720 ODB393720:ODG393720 OMX393720:ONC393720 OWT393720:OWY393720 PGP393720:PGU393720 PQL393720:PQQ393720 QAH393720:QAM393720 QKD393720:QKI393720 QTZ393720:QUE393720 RDV393720:REA393720 RNR393720:RNW393720 RXN393720:RXS393720 SHJ393720:SHO393720 SRF393720:SRK393720 TBB393720:TBG393720 TKX393720:TLC393720 TUT393720:TUY393720 UEP393720:UEU393720 UOL393720:UOQ393720 UYH393720:UYM393720 VID393720:VII393720 VRZ393720:VSE393720 WBV393720:WCA393720 WLR393720:WLW393720 WVN393720:WVS393720 F459256:K459256 JB459256:JG459256 SX459256:TC459256 ACT459256:ACY459256 AMP459256:AMU459256 AWL459256:AWQ459256 BGH459256:BGM459256 BQD459256:BQI459256 BZZ459256:CAE459256 CJV459256:CKA459256 CTR459256:CTW459256 DDN459256:DDS459256 DNJ459256:DNO459256 DXF459256:DXK459256 EHB459256:EHG459256 EQX459256:ERC459256 FAT459256:FAY459256 FKP459256:FKU459256 FUL459256:FUQ459256 GEH459256:GEM459256 GOD459256:GOI459256 GXZ459256:GYE459256 HHV459256:HIA459256 HRR459256:HRW459256 IBN459256:IBS459256 ILJ459256:ILO459256 IVF459256:IVK459256 JFB459256:JFG459256 JOX459256:JPC459256 JYT459256:JYY459256 KIP459256:KIU459256 KSL459256:KSQ459256 LCH459256:LCM459256 LMD459256:LMI459256 LVZ459256:LWE459256 MFV459256:MGA459256 MPR459256:MPW459256 MZN459256:MZS459256 NJJ459256:NJO459256 NTF459256:NTK459256 ODB459256:ODG459256 OMX459256:ONC459256 OWT459256:OWY459256 PGP459256:PGU459256 PQL459256:PQQ459256 QAH459256:QAM459256 QKD459256:QKI459256 QTZ459256:QUE459256 RDV459256:REA459256 RNR459256:RNW459256 RXN459256:RXS459256 SHJ459256:SHO459256 SRF459256:SRK459256 TBB459256:TBG459256 TKX459256:TLC459256 TUT459256:TUY459256 UEP459256:UEU459256 UOL459256:UOQ459256 UYH459256:UYM459256 VID459256:VII459256 VRZ459256:VSE459256 WBV459256:WCA459256 WLR459256:WLW459256 WVN459256:WVS459256 F524792:K524792 JB524792:JG524792 SX524792:TC524792 ACT524792:ACY524792 AMP524792:AMU524792 AWL524792:AWQ524792 BGH524792:BGM524792 BQD524792:BQI524792 BZZ524792:CAE524792 CJV524792:CKA524792 CTR524792:CTW524792 DDN524792:DDS524792 DNJ524792:DNO524792 DXF524792:DXK524792 EHB524792:EHG524792 EQX524792:ERC524792 FAT524792:FAY524792 FKP524792:FKU524792 FUL524792:FUQ524792 GEH524792:GEM524792 GOD524792:GOI524792 GXZ524792:GYE524792 HHV524792:HIA524792 HRR524792:HRW524792 IBN524792:IBS524792 ILJ524792:ILO524792 IVF524792:IVK524792 JFB524792:JFG524792 JOX524792:JPC524792 JYT524792:JYY524792 KIP524792:KIU524792 KSL524792:KSQ524792 LCH524792:LCM524792 LMD524792:LMI524792 LVZ524792:LWE524792 MFV524792:MGA524792 MPR524792:MPW524792 MZN524792:MZS524792 NJJ524792:NJO524792 NTF524792:NTK524792 ODB524792:ODG524792 OMX524792:ONC524792 OWT524792:OWY524792 PGP524792:PGU524792 PQL524792:PQQ524792 QAH524792:QAM524792 QKD524792:QKI524792 QTZ524792:QUE524792 RDV524792:REA524792 RNR524792:RNW524792 RXN524792:RXS524792 SHJ524792:SHO524792 SRF524792:SRK524792 TBB524792:TBG524792 TKX524792:TLC524792 TUT524792:TUY524792 UEP524792:UEU524792 UOL524792:UOQ524792 UYH524792:UYM524792 VID524792:VII524792 VRZ524792:VSE524792 WBV524792:WCA524792 WLR524792:WLW524792 WVN524792:WVS524792 F590328:K590328 JB590328:JG590328 SX590328:TC590328 ACT590328:ACY590328 AMP590328:AMU590328 AWL590328:AWQ590328 BGH590328:BGM590328 BQD590328:BQI590328 BZZ590328:CAE590328 CJV590328:CKA590328 CTR590328:CTW590328 DDN590328:DDS590328 DNJ590328:DNO590328 DXF590328:DXK590328 EHB590328:EHG590328 EQX590328:ERC590328 FAT590328:FAY590328 FKP590328:FKU590328 FUL590328:FUQ590328 GEH590328:GEM590328 GOD590328:GOI590328 GXZ590328:GYE590328 HHV590328:HIA590328 HRR590328:HRW590328 IBN590328:IBS590328 ILJ590328:ILO590328 IVF590328:IVK590328 JFB590328:JFG590328 JOX590328:JPC590328 JYT590328:JYY590328 KIP590328:KIU590328 KSL590328:KSQ590328 LCH590328:LCM590328 LMD590328:LMI590328 LVZ590328:LWE590328 MFV590328:MGA590328 MPR590328:MPW590328 MZN590328:MZS590328 NJJ590328:NJO590328 NTF590328:NTK590328 ODB590328:ODG590328 OMX590328:ONC590328 OWT590328:OWY590328 PGP590328:PGU590328 PQL590328:PQQ590328 QAH590328:QAM590328 QKD590328:QKI590328 QTZ590328:QUE590328 RDV590328:REA590328 RNR590328:RNW590328 RXN590328:RXS590328 SHJ590328:SHO590328 SRF590328:SRK590328 TBB590328:TBG590328 TKX590328:TLC590328 TUT590328:TUY590328 UEP590328:UEU590328 UOL590328:UOQ590328 UYH590328:UYM590328 VID590328:VII590328 VRZ590328:VSE590328 WBV590328:WCA590328 WLR590328:WLW590328 WVN590328:WVS590328 F655864:K655864 JB655864:JG655864 SX655864:TC655864 ACT655864:ACY655864 AMP655864:AMU655864 AWL655864:AWQ655864 BGH655864:BGM655864 BQD655864:BQI655864 BZZ655864:CAE655864 CJV655864:CKA655864 CTR655864:CTW655864 DDN655864:DDS655864 DNJ655864:DNO655864 DXF655864:DXK655864 EHB655864:EHG655864 EQX655864:ERC655864 FAT655864:FAY655864 FKP655864:FKU655864 FUL655864:FUQ655864 GEH655864:GEM655864 GOD655864:GOI655864 GXZ655864:GYE655864 HHV655864:HIA655864 HRR655864:HRW655864 IBN655864:IBS655864 ILJ655864:ILO655864 IVF655864:IVK655864 JFB655864:JFG655864 JOX655864:JPC655864 JYT655864:JYY655864 KIP655864:KIU655864 KSL655864:KSQ655864 LCH655864:LCM655864 LMD655864:LMI655864 LVZ655864:LWE655864 MFV655864:MGA655864 MPR655864:MPW655864 MZN655864:MZS655864 NJJ655864:NJO655864 NTF655864:NTK655864 ODB655864:ODG655864 OMX655864:ONC655864 OWT655864:OWY655864 PGP655864:PGU655864 PQL655864:PQQ655864 QAH655864:QAM655864 QKD655864:QKI655864 QTZ655864:QUE655864 RDV655864:REA655864 RNR655864:RNW655864 RXN655864:RXS655864 SHJ655864:SHO655864 SRF655864:SRK655864 TBB655864:TBG655864 TKX655864:TLC655864 TUT655864:TUY655864 UEP655864:UEU655864 UOL655864:UOQ655864 UYH655864:UYM655864 VID655864:VII655864 VRZ655864:VSE655864 WBV655864:WCA655864 WLR655864:WLW655864 WVN655864:WVS655864 F721400:K721400 JB721400:JG721400 SX721400:TC721400 ACT721400:ACY721400 AMP721400:AMU721400 AWL721400:AWQ721400 BGH721400:BGM721400 BQD721400:BQI721400 BZZ721400:CAE721400 CJV721400:CKA721400 CTR721400:CTW721400 DDN721400:DDS721400 DNJ721400:DNO721400 DXF721400:DXK721400 EHB721400:EHG721400 EQX721400:ERC721400 FAT721400:FAY721400 FKP721400:FKU721400 FUL721400:FUQ721400 GEH721400:GEM721400 GOD721400:GOI721400 GXZ721400:GYE721400 HHV721400:HIA721400 HRR721400:HRW721400 IBN721400:IBS721400 ILJ721400:ILO721400 IVF721400:IVK721400 JFB721400:JFG721400 JOX721400:JPC721400 JYT721400:JYY721400 KIP721400:KIU721400 KSL721400:KSQ721400 LCH721400:LCM721400 LMD721400:LMI721400 LVZ721400:LWE721400 MFV721400:MGA721400 MPR721400:MPW721400 MZN721400:MZS721400 NJJ721400:NJO721400 NTF721400:NTK721400 ODB721400:ODG721400 OMX721400:ONC721400 OWT721400:OWY721400 PGP721400:PGU721400 PQL721400:PQQ721400 QAH721400:QAM721400 QKD721400:QKI721400 QTZ721400:QUE721400 RDV721400:REA721400 RNR721400:RNW721400 RXN721400:RXS721400 SHJ721400:SHO721400 SRF721400:SRK721400 TBB721400:TBG721400 TKX721400:TLC721400 TUT721400:TUY721400 UEP721400:UEU721400 UOL721400:UOQ721400 UYH721400:UYM721400 VID721400:VII721400 VRZ721400:VSE721400 WBV721400:WCA721400 WLR721400:WLW721400 WVN721400:WVS721400 F786936:K786936 JB786936:JG786936 SX786936:TC786936 ACT786936:ACY786936 AMP786936:AMU786936 AWL786936:AWQ786936 BGH786936:BGM786936 BQD786936:BQI786936 BZZ786936:CAE786936 CJV786936:CKA786936 CTR786936:CTW786936 DDN786936:DDS786936 DNJ786936:DNO786936 DXF786936:DXK786936 EHB786936:EHG786936 EQX786936:ERC786936 FAT786936:FAY786936 FKP786936:FKU786936 FUL786936:FUQ786936 GEH786936:GEM786936 GOD786936:GOI786936 GXZ786936:GYE786936 HHV786936:HIA786936 HRR786936:HRW786936 IBN786936:IBS786936 ILJ786936:ILO786936 IVF786936:IVK786936 JFB786936:JFG786936 JOX786936:JPC786936 JYT786936:JYY786936 KIP786936:KIU786936 KSL786936:KSQ786936 LCH786936:LCM786936 LMD786936:LMI786936 LVZ786936:LWE786936 MFV786936:MGA786936 MPR786936:MPW786936 MZN786936:MZS786936 NJJ786936:NJO786936 NTF786936:NTK786936 ODB786936:ODG786936 OMX786936:ONC786936 OWT786936:OWY786936 PGP786936:PGU786936 PQL786936:PQQ786936 QAH786936:QAM786936 QKD786936:QKI786936 QTZ786936:QUE786936 RDV786936:REA786936 RNR786936:RNW786936 RXN786936:RXS786936 SHJ786936:SHO786936 SRF786936:SRK786936 TBB786936:TBG786936 TKX786936:TLC786936 TUT786936:TUY786936 UEP786936:UEU786936 UOL786936:UOQ786936 UYH786936:UYM786936 VID786936:VII786936 VRZ786936:VSE786936 WBV786936:WCA786936 WLR786936:WLW786936 WVN786936:WVS786936 F852472:K852472 JB852472:JG852472 SX852472:TC852472 ACT852472:ACY852472 AMP852472:AMU852472 AWL852472:AWQ852472 BGH852472:BGM852472 BQD852472:BQI852472 BZZ852472:CAE852472 CJV852472:CKA852472 CTR852472:CTW852472 DDN852472:DDS852472 DNJ852472:DNO852472 DXF852472:DXK852472 EHB852472:EHG852472 EQX852472:ERC852472 FAT852472:FAY852472 FKP852472:FKU852472 FUL852472:FUQ852472 GEH852472:GEM852472 GOD852472:GOI852472 GXZ852472:GYE852472 HHV852472:HIA852472 HRR852472:HRW852472 IBN852472:IBS852472 ILJ852472:ILO852472 IVF852472:IVK852472 JFB852472:JFG852472 JOX852472:JPC852472 JYT852472:JYY852472 KIP852472:KIU852472 KSL852472:KSQ852472 LCH852472:LCM852472 LMD852472:LMI852472 LVZ852472:LWE852472 MFV852472:MGA852472 MPR852472:MPW852472 MZN852472:MZS852472 NJJ852472:NJO852472 NTF852472:NTK852472 ODB852472:ODG852472 OMX852472:ONC852472 OWT852472:OWY852472 PGP852472:PGU852472 PQL852472:PQQ852472 QAH852472:QAM852472 QKD852472:QKI852472 QTZ852472:QUE852472 RDV852472:REA852472 RNR852472:RNW852472 RXN852472:RXS852472 SHJ852472:SHO852472 SRF852472:SRK852472 TBB852472:TBG852472 TKX852472:TLC852472 TUT852472:TUY852472 UEP852472:UEU852472 UOL852472:UOQ852472 UYH852472:UYM852472 VID852472:VII852472 VRZ852472:VSE852472 WBV852472:WCA852472 WLR852472:WLW852472 WVN852472:WVS852472 F918008:K918008 JB918008:JG918008 SX918008:TC918008 ACT918008:ACY918008 AMP918008:AMU918008 AWL918008:AWQ918008 BGH918008:BGM918008 BQD918008:BQI918008 BZZ918008:CAE918008 CJV918008:CKA918008 CTR918008:CTW918008 DDN918008:DDS918008 DNJ918008:DNO918008 DXF918008:DXK918008 EHB918008:EHG918008 EQX918008:ERC918008 FAT918008:FAY918008 FKP918008:FKU918008 FUL918008:FUQ918008 GEH918008:GEM918008 GOD918008:GOI918008 GXZ918008:GYE918008 HHV918008:HIA918008 HRR918008:HRW918008 IBN918008:IBS918008 ILJ918008:ILO918008 IVF918008:IVK918008 JFB918008:JFG918008 JOX918008:JPC918008 JYT918008:JYY918008 KIP918008:KIU918008 KSL918008:KSQ918008 LCH918008:LCM918008 LMD918008:LMI918008 LVZ918008:LWE918008 MFV918008:MGA918008 MPR918008:MPW918008 MZN918008:MZS918008 NJJ918008:NJO918008 NTF918008:NTK918008 ODB918008:ODG918008 OMX918008:ONC918008 OWT918008:OWY918008 PGP918008:PGU918008 PQL918008:PQQ918008 QAH918008:QAM918008 QKD918008:QKI918008 QTZ918008:QUE918008 RDV918008:REA918008 RNR918008:RNW918008 RXN918008:RXS918008 SHJ918008:SHO918008 SRF918008:SRK918008 TBB918008:TBG918008 TKX918008:TLC918008 TUT918008:TUY918008 UEP918008:UEU918008 UOL918008:UOQ918008 UYH918008:UYM918008 VID918008:VII918008 VRZ918008:VSE918008 WBV918008:WCA918008 WLR918008:WLW918008 WVN918008:WVS918008 F983544:K983544 JB983544:JG983544 SX983544:TC983544 ACT983544:ACY983544 AMP983544:AMU983544 AWL983544:AWQ983544 BGH983544:BGM983544 BQD983544:BQI983544 BZZ983544:CAE983544 CJV983544:CKA983544 CTR983544:CTW983544 DDN983544:DDS983544 DNJ983544:DNO983544 DXF983544:DXK983544 EHB983544:EHG983544 EQX983544:ERC983544 FAT983544:FAY983544 FKP983544:FKU983544 FUL983544:FUQ983544 GEH983544:GEM983544 GOD983544:GOI983544 GXZ983544:GYE983544 HHV983544:HIA983544 HRR983544:HRW983544 IBN983544:IBS983544 ILJ983544:ILO983544 IVF983544:IVK983544 JFB983544:JFG983544 JOX983544:JPC983544 JYT983544:JYY983544 KIP983544:KIU983544 KSL983544:KSQ983544 LCH983544:LCM983544 LMD983544:LMI983544 LVZ983544:LWE983544 MFV983544:MGA983544 MPR983544:MPW983544 MZN983544:MZS983544 NJJ983544:NJO983544 NTF983544:NTK983544 ODB983544:ODG983544 OMX983544:ONC983544 OWT983544:OWY983544 PGP983544:PGU983544 PQL983544:PQQ983544 QAH983544:QAM983544 QKD983544:QKI983544 QTZ983544:QUE983544 RDV983544:REA983544 RNR983544:RNW983544 RXN983544:RXS983544 SHJ983544:SHO983544 SRF983544:SRK983544 TBB983544:TBG983544 TKX983544:TLC983544 TUT983544:TUY983544 UEP983544:UEU983544 UOL983544:UOQ983544 UYH983544:UYM983544 VID983544:VII983544 VRZ983544:VSE983544 WBV983544:WCA983544 WLR983544:WLW983544 WVN983544:WVS983544 F372:K372 JB372:JG372 SX372:TC372 ACT372:ACY372 AMP372:AMU372 AWL372:AWQ372 BGH372:BGM372 BQD372:BQI372 BZZ372:CAE372 CJV372:CKA372 CTR372:CTW372 DDN372:DDS372 DNJ372:DNO372 DXF372:DXK372 EHB372:EHG372 EQX372:ERC372 FAT372:FAY372 FKP372:FKU372 FUL372:FUQ372 GEH372:GEM372 GOD372:GOI372 GXZ372:GYE372 HHV372:HIA372 HRR372:HRW372 IBN372:IBS372 ILJ372:ILO372 IVF372:IVK372 JFB372:JFG372 JOX372:JPC372 JYT372:JYY372 KIP372:KIU372 KSL372:KSQ372 LCH372:LCM372 LMD372:LMI372 LVZ372:LWE372 MFV372:MGA372 MPR372:MPW372 MZN372:MZS372 NJJ372:NJO372 NTF372:NTK372 ODB372:ODG372 OMX372:ONC372 OWT372:OWY372 PGP372:PGU372 PQL372:PQQ372 QAH372:QAM372 QKD372:QKI372 QTZ372:QUE372 RDV372:REA372 RNR372:RNW372 RXN372:RXS372 SHJ372:SHO372 SRF372:SRK372 TBB372:TBG372 TKX372:TLC372 TUT372:TUY372 UEP372:UEU372 UOL372:UOQ372 UYH372:UYM372 VID372:VII372 VRZ372:VSE372 WBV372:WCA372 WLR372:WLW372 WVN372:WVS372 F65908:K65908 JB65908:JG65908 SX65908:TC65908 ACT65908:ACY65908 AMP65908:AMU65908 AWL65908:AWQ65908 BGH65908:BGM65908 BQD65908:BQI65908 BZZ65908:CAE65908 CJV65908:CKA65908 CTR65908:CTW65908 DDN65908:DDS65908 DNJ65908:DNO65908 DXF65908:DXK65908 EHB65908:EHG65908 EQX65908:ERC65908 FAT65908:FAY65908 FKP65908:FKU65908 FUL65908:FUQ65908 GEH65908:GEM65908 GOD65908:GOI65908 GXZ65908:GYE65908 HHV65908:HIA65908 HRR65908:HRW65908 IBN65908:IBS65908 ILJ65908:ILO65908 IVF65908:IVK65908 JFB65908:JFG65908 JOX65908:JPC65908 JYT65908:JYY65908 KIP65908:KIU65908 KSL65908:KSQ65908 LCH65908:LCM65908 LMD65908:LMI65908 LVZ65908:LWE65908 MFV65908:MGA65908 MPR65908:MPW65908 MZN65908:MZS65908 NJJ65908:NJO65908 NTF65908:NTK65908 ODB65908:ODG65908 OMX65908:ONC65908 OWT65908:OWY65908 PGP65908:PGU65908 PQL65908:PQQ65908 QAH65908:QAM65908 QKD65908:QKI65908 QTZ65908:QUE65908 RDV65908:REA65908 RNR65908:RNW65908 RXN65908:RXS65908 SHJ65908:SHO65908 SRF65908:SRK65908 TBB65908:TBG65908 TKX65908:TLC65908 TUT65908:TUY65908 UEP65908:UEU65908 UOL65908:UOQ65908 UYH65908:UYM65908 VID65908:VII65908 VRZ65908:VSE65908 WBV65908:WCA65908 WLR65908:WLW65908 WVN65908:WVS65908 F131444:K131444 JB131444:JG131444 SX131444:TC131444 ACT131444:ACY131444 AMP131444:AMU131444 AWL131444:AWQ131444 BGH131444:BGM131444 BQD131444:BQI131444 BZZ131444:CAE131444 CJV131444:CKA131444 CTR131444:CTW131444 DDN131444:DDS131444 DNJ131444:DNO131444 DXF131444:DXK131444 EHB131444:EHG131444 EQX131444:ERC131444 FAT131444:FAY131444 FKP131444:FKU131444 FUL131444:FUQ131444 GEH131444:GEM131444 GOD131444:GOI131444 GXZ131444:GYE131444 HHV131444:HIA131444 HRR131444:HRW131444 IBN131444:IBS131444 ILJ131444:ILO131444 IVF131444:IVK131444 JFB131444:JFG131444 JOX131444:JPC131444 JYT131444:JYY131444 KIP131444:KIU131444 KSL131444:KSQ131444 LCH131444:LCM131444 LMD131444:LMI131444 LVZ131444:LWE131444 MFV131444:MGA131444 MPR131444:MPW131444 MZN131444:MZS131444 NJJ131444:NJO131444 NTF131444:NTK131444 ODB131444:ODG131444 OMX131444:ONC131444 OWT131444:OWY131444 PGP131444:PGU131444 PQL131444:PQQ131444 QAH131444:QAM131444 QKD131444:QKI131444 QTZ131444:QUE131444 RDV131444:REA131444 RNR131444:RNW131444 RXN131444:RXS131444 SHJ131444:SHO131444 SRF131444:SRK131444 TBB131444:TBG131444 TKX131444:TLC131444 TUT131444:TUY131444 UEP131444:UEU131444 UOL131444:UOQ131444 UYH131444:UYM131444 VID131444:VII131444 VRZ131444:VSE131444 WBV131444:WCA131444 WLR131444:WLW131444 WVN131444:WVS131444 F196980:K196980 JB196980:JG196980 SX196980:TC196980 ACT196980:ACY196980 AMP196980:AMU196980 AWL196980:AWQ196980 BGH196980:BGM196980 BQD196980:BQI196980 BZZ196980:CAE196980 CJV196980:CKA196980 CTR196980:CTW196980 DDN196980:DDS196980 DNJ196980:DNO196980 DXF196980:DXK196980 EHB196980:EHG196980 EQX196980:ERC196980 FAT196980:FAY196980 FKP196980:FKU196980 FUL196980:FUQ196980 GEH196980:GEM196980 GOD196980:GOI196980 GXZ196980:GYE196980 HHV196980:HIA196980 HRR196980:HRW196980 IBN196980:IBS196980 ILJ196980:ILO196980 IVF196980:IVK196980 JFB196980:JFG196980 JOX196980:JPC196980 JYT196980:JYY196980 KIP196980:KIU196980 KSL196980:KSQ196980 LCH196980:LCM196980 LMD196980:LMI196980 LVZ196980:LWE196980 MFV196980:MGA196980 MPR196980:MPW196980 MZN196980:MZS196980 NJJ196980:NJO196980 NTF196980:NTK196980 ODB196980:ODG196980 OMX196980:ONC196980 OWT196980:OWY196980 PGP196980:PGU196980 PQL196980:PQQ196980 QAH196980:QAM196980 QKD196980:QKI196980 QTZ196980:QUE196980 RDV196980:REA196980 RNR196980:RNW196980 RXN196980:RXS196980 SHJ196980:SHO196980 SRF196980:SRK196980 TBB196980:TBG196980 TKX196980:TLC196980 TUT196980:TUY196980 UEP196980:UEU196980 UOL196980:UOQ196980 UYH196980:UYM196980 VID196980:VII196980 VRZ196980:VSE196980 WBV196980:WCA196980 WLR196980:WLW196980 WVN196980:WVS196980 F262516:K262516 JB262516:JG262516 SX262516:TC262516 ACT262516:ACY262516 AMP262516:AMU262516 AWL262516:AWQ262516 BGH262516:BGM262516 BQD262516:BQI262516 BZZ262516:CAE262516 CJV262516:CKA262516 CTR262516:CTW262516 DDN262516:DDS262516 DNJ262516:DNO262516 DXF262516:DXK262516 EHB262516:EHG262516 EQX262516:ERC262516 FAT262516:FAY262516 FKP262516:FKU262516 FUL262516:FUQ262516 GEH262516:GEM262516 GOD262516:GOI262516 GXZ262516:GYE262516 HHV262516:HIA262516 HRR262516:HRW262516 IBN262516:IBS262516 ILJ262516:ILO262516 IVF262516:IVK262516 JFB262516:JFG262516 JOX262516:JPC262516 JYT262516:JYY262516 KIP262516:KIU262516 KSL262516:KSQ262516 LCH262516:LCM262516 LMD262516:LMI262516 LVZ262516:LWE262516 MFV262516:MGA262516 MPR262516:MPW262516 MZN262516:MZS262516 NJJ262516:NJO262516 NTF262516:NTK262516 ODB262516:ODG262516 OMX262516:ONC262516 OWT262516:OWY262516 PGP262516:PGU262516 PQL262516:PQQ262516 QAH262516:QAM262516 QKD262516:QKI262516 QTZ262516:QUE262516 RDV262516:REA262516 RNR262516:RNW262516 RXN262516:RXS262516 SHJ262516:SHO262516 SRF262516:SRK262516 TBB262516:TBG262516 TKX262516:TLC262516 TUT262516:TUY262516 UEP262516:UEU262516 UOL262516:UOQ262516 UYH262516:UYM262516 VID262516:VII262516 VRZ262516:VSE262516 WBV262516:WCA262516 WLR262516:WLW262516 WVN262516:WVS262516 F328052:K328052 JB328052:JG328052 SX328052:TC328052 ACT328052:ACY328052 AMP328052:AMU328052 AWL328052:AWQ328052 BGH328052:BGM328052 BQD328052:BQI328052 BZZ328052:CAE328052 CJV328052:CKA328052 CTR328052:CTW328052 DDN328052:DDS328052 DNJ328052:DNO328052 DXF328052:DXK328052 EHB328052:EHG328052 EQX328052:ERC328052 FAT328052:FAY328052 FKP328052:FKU328052 FUL328052:FUQ328052 GEH328052:GEM328052 GOD328052:GOI328052 GXZ328052:GYE328052 HHV328052:HIA328052 HRR328052:HRW328052 IBN328052:IBS328052 ILJ328052:ILO328052 IVF328052:IVK328052 JFB328052:JFG328052 JOX328052:JPC328052 JYT328052:JYY328052 KIP328052:KIU328052 KSL328052:KSQ328052 LCH328052:LCM328052 LMD328052:LMI328052 LVZ328052:LWE328052 MFV328052:MGA328052 MPR328052:MPW328052 MZN328052:MZS328052 NJJ328052:NJO328052 NTF328052:NTK328052 ODB328052:ODG328052 OMX328052:ONC328052 OWT328052:OWY328052 PGP328052:PGU328052 PQL328052:PQQ328052 QAH328052:QAM328052 QKD328052:QKI328052 QTZ328052:QUE328052 RDV328052:REA328052 RNR328052:RNW328052 RXN328052:RXS328052 SHJ328052:SHO328052 SRF328052:SRK328052 TBB328052:TBG328052 TKX328052:TLC328052 TUT328052:TUY328052 UEP328052:UEU328052 UOL328052:UOQ328052 UYH328052:UYM328052 VID328052:VII328052 VRZ328052:VSE328052 WBV328052:WCA328052 WLR328052:WLW328052 WVN328052:WVS328052 F393588:K393588 JB393588:JG393588 SX393588:TC393588 ACT393588:ACY393588 AMP393588:AMU393588 AWL393588:AWQ393588 BGH393588:BGM393588 BQD393588:BQI393588 BZZ393588:CAE393588 CJV393588:CKA393588 CTR393588:CTW393588 DDN393588:DDS393588 DNJ393588:DNO393588 DXF393588:DXK393588 EHB393588:EHG393588 EQX393588:ERC393588 FAT393588:FAY393588 FKP393588:FKU393588 FUL393588:FUQ393588 GEH393588:GEM393588 GOD393588:GOI393588 GXZ393588:GYE393588 HHV393588:HIA393588 HRR393588:HRW393588 IBN393588:IBS393588 ILJ393588:ILO393588 IVF393588:IVK393588 JFB393588:JFG393588 JOX393588:JPC393588 JYT393588:JYY393588 KIP393588:KIU393588 KSL393588:KSQ393588 LCH393588:LCM393588 LMD393588:LMI393588 LVZ393588:LWE393588 MFV393588:MGA393588 MPR393588:MPW393588 MZN393588:MZS393588 NJJ393588:NJO393588 NTF393588:NTK393588 ODB393588:ODG393588 OMX393588:ONC393588 OWT393588:OWY393588 PGP393588:PGU393588 PQL393588:PQQ393588 QAH393588:QAM393588 QKD393588:QKI393588 QTZ393588:QUE393588 RDV393588:REA393588 RNR393588:RNW393588 RXN393588:RXS393588 SHJ393588:SHO393588 SRF393588:SRK393588 TBB393588:TBG393588 TKX393588:TLC393588 TUT393588:TUY393588 UEP393588:UEU393588 UOL393588:UOQ393588 UYH393588:UYM393588 VID393588:VII393588 VRZ393588:VSE393588 WBV393588:WCA393588 WLR393588:WLW393588 WVN393588:WVS393588 F459124:K459124 JB459124:JG459124 SX459124:TC459124 ACT459124:ACY459124 AMP459124:AMU459124 AWL459124:AWQ459124 BGH459124:BGM459124 BQD459124:BQI459124 BZZ459124:CAE459124 CJV459124:CKA459124 CTR459124:CTW459124 DDN459124:DDS459124 DNJ459124:DNO459124 DXF459124:DXK459124 EHB459124:EHG459124 EQX459124:ERC459124 FAT459124:FAY459124 FKP459124:FKU459124 FUL459124:FUQ459124 GEH459124:GEM459124 GOD459124:GOI459124 GXZ459124:GYE459124 HHV459124:HIA459124 HRR459124:HRW459124 IBN459124:IBS459124 ILJ459124:ILO459124 IVF459124:IVK459124 JFB459124:JFG459124 JOX459124:JPC459124 JYT459124:JYY459124 KIP459124:KIU459124 KSL459124:KSQ459124 LCH459124:LCM459124 LMD459124:LMI459124 LVZ459124:LWE459124 MFV459124:MGA459124 MPR459124:MPW459124 MZN459124:MZS459124 NJJ459124:NJO459124 NTF459124:NTK459124 ODB459124:ODG459124 OMX459124:ONC459124 OWT459124:OWY459124 PGP459124:PGU459124 PQL459124:PQQ459124 QAH459124:QAM459124 QKD459124:QKI459124 QTZ459124:QUE459124 RDV459124:REA459124 RNR459124:RNW459124 RXN459124:RXS459124 SHJ459124:SHO459124 SRF459124:SRK459124 TBB459124:TBG459124 TKX459124:TLC459124 TUT459124:TUY459124 UEP459124:UEU459124 UOL459124:UOQ459124 UYH459124:UYM459124 VID459124:VII459124 VRZ459124:VSE459124 WBV459124:WCA459124 WLR459124:WLW459124 WVN459124:WVS459124 F524660:K524660 JB524660:JG524660 SX524660:TC524660 ACT524660:ACY524660 AMP524660:AMU524660 AWL524660:AWQ524660 BGH524660:BGM524660 BQD524660:BQI524660 BZZ524660:CAE524660 CJV524660:CKA524660 CTR524660:CTW524660 DDN524660:DDS524660 DNJ524660:DNO524660 DXF524660:DXK524660 EHB524660:EHG524660 EQX524660:ERC524660 FAT524660:FAY524660 FKP524660:FKU524660 FUL524660:FUQ524660 GEH524660:GEM524660 GOD524660:GOI524660 GXZ524660:GYE524660 HHV524660:HIA524660 HRR524660:HRW524660 IBN524660:IBS524660 ILJ524660:ILO524660 IVF524660:IVK524660 JFB524660:JFG524660 JOX524660:JPC524660 JYT524660:JYY524660 KIP524660:KIU524660 KSL524660:KSQ524660 LCH524660:LCM524660 LMD524660:LMI524660 LVZ524660:LWE524660 MFV524660:MGA524660 MPR524660:MPW524660 MZN524660:MZS524660 NJJ524660:NJO524660 NTF524660:NTK524660 ODB524660:ODG524660 OMX524660:ONC524660 OWT524660:OWY524660 PGP524660:PGU524660 PQL524660:PQQ524660 QAH524660:QAM524660 QKD524660:QKI524660 QTZ524660:QUE524660 RDV524660:REA524660 RNR524660:RNW524660 RXN524660:RXS524660 SHJ524660:SHO524660 SRF524660:SRK524660 TBB524660:TBG524660 TKX524660:TLC524660 TUT524660:TUY524660 UEP524660:UEU524660 UOL524660:UOQ524660 UYH524660:UYM524660 VID524660:VII524660 VRZ524660:VSE524660 WBV524660:WCA524660 WLR524660:WLW524660 WVN524660:WVS524660 F590196:K590196 JB590196:JG590196 SX590196:TC590196 ACT590196:ACY590196 AMP590196:AMU590196 AWL590196:AWQ590196 BGH590196:BGM590196 BQD590196:BQI590196 BZZ590196:CAE590196 CJV590196:CKA590196 CTR590196:CTW590196 DDN590196:DDS590196 DNJ590196:DNO590196 DXF590196:DXK590196 EHB590196:EHG590196 EQX590196:ERC590196 FAT590196:FAY590196 FKP590196:FKU590196 FUL590196:FUQ590196 GEH590196:GEM590196 GOD590196:GOI590196 GXZ590196:GYE590196 HHV590196:HIA590196 HRR590196:HRW590196 IBN590196:IBS590196 ILJ590196:ILO590196 IVF590196:IVK590196 JFB590196:JFG590196 JOX590196:JPC590196 JYT590196:JYY590196 KIP590196:KIU590196 KSL590196:KSQ590196 LCH590196:LCM590196 LMD590196:LMI590196 LVZ590196:LWE590196 MFV590196:MGA590196 MPR590196:MPW590196 MZN590196:MZS590196 NJJ590196:NJO590196 NTF590196:NTK590196 ODB590196:ODG590196 OMX590196:ONC590196 OWT590196:OWY590196 PGP590196:PGU590196 PQL590196:PQQ590196 QAH590196:QAM590196 QKD590196:QKI590196 QTZ590196:QUE590196 RDV590196:REA590196 RNR590196:RNW590196 RXN590196:RXS590196 SHJ590196:SHO590196 SRF590196:SRK590196 TBB590196:TBG590196 TKX590196:TLC590196 TUT590196:TUY590196 UEP590196:UEU590196 UOL590196:UOQ590196 UYH590196:UYM590196 VID590196:VII590196 VRZ590196:VSE590196 WBV590196:WCA590196 WLR590196:WLW590196 WVN590196:WVS590196 F655732:K655732 JB655732:JG655732 SX655732:TC655732 ACT655732:ACY655732 AMP655732:AMU655732 AWL655732:AWQ655732 BGH655732:BGM655732 BQD655732:BQI655732 BZZ655732:CAE655732 CJV655732:CKA655732 CTR655732:CTW655732 DDN655732:DDS655732 DNJ655732:DNO655732 DXF655732:DXK655732 EHB655732:EHG655732 EQX655732:ERC655732 FAT655732:FAY655732 FKP655732:FKU655732 FUL655732:FUQ655732 GEH655732:GEM655732 GOD655732:GOI655732 GXZ655732:GYE655732 HHV655732:HIA655732 HRR655732:HRW655732 IBN655732:IBS655732 ILJ655732:ILO655732 IVF655732:IVK655732 JFB655732:JFG655732 JOX655732:JPC655732 JYT655732:JYY655732 KIP655732:KIU655732 KSL655732:KSQ655732 LCH655732:LCM655732 LMD655732:LMI655732 LVZ655732:LWE655732 MFV655732:MGA655732 MPR655732:MPW655732 MZN655732:MZS655732 NJJ655732:NJO655732 NTF655732:NTK655732 ODB655732:ODG655732 OMX655732:ONC655732 OWT655732:OWY655732 PGP655732:PGU655732 PQL655732:PQQ655732 QAH655732:QAM655732 QKD655732:QKI655732 QTZ655732:QUE655732 RDV655732:REA655732 RNR655732:RNW655732 RXN655732:RXS655732 SHJ655732:SHO655732 SRF655732:SRK655732 TBB655732:TBG655732 TKX655732:TLC655732 TUT655732:TUY655732 UEP655732:UEU655732 UOL655732:UOQ655732 UYH655732:UYM655732 VID655732:VII655732 VRZ655732:VSE655732 WBV655732:WCA655732 WLR655732:WLW655732 WVN655732:WVS655732 F721268:K721268 JB721268:JG721268 SX721268:TC721268 ACT721268:ACY721268 AMP721268:AMU721268 AWL721268:AWQ721268 BGH721268:BGM721268 BQD721268:BQI721268 BZZ721268:CAE721268 CJV721268:CKA721268 CTR721268:CTW721268 DDN721268:DDS721268 DNJ721268:DNO721268 DXF721268:DXK721268 EHB721268:EHG721268 EQX721268:ERC721268 FAT721268:FAY721268 FKP721268:FKU721268 FUL721268:FUQ721268 GEH721268:GEM721268 GOD721268:GOI721268 GXZ721268:GYE721268 HHV721268:HIA721268 HRR721268:HRW721268 IBN721268:IBS721268 ILJ721268:ILO721268 IVF721268:IVK721268 JFB721268:JFG721268 JOX721268:JPC721268 JYT721268:JYY721268 KIP721268:KIU721268 KSL721268:KSQ721268 LCH721268:LCM721268 LMD721268:LMI721268 LVZ721268:LWE721268 MFV721268:MGA721268 MPR721268:MPW721268 MZN721268:MZS721268 NJJ721268:NJO721268 NTF721268:NTK721268 ODB721268:ODG721268 OMX721268:ONC721268 OWT721268:OWY721268 PGP721268:PGU721268 PQL721268:PQQ721268 QAH721268:QAM721268 QKD721268:QKI721268 QTZ721268:QUE721268 RDV721268:REA721268 RNR721268:RNW721268 RXN721268:RXS721268 SHJ721268:SHO721268 SRF721268:SRK721268 TBB721268:TBG721268 TKX721268:TLC721268 TUT721268:TUY721268 UEP721268:UEU721268 UOL721268:UOQ721268 UYH721268:UYM721268 VID721268:VII721268 VRZ721268:VSE721268 WBV721268:WCA721268 WLR721268:WLW721268 WVN721268:WVS721268 F786804:K786804 JB786804:JG786804 SX786804:TC786804 ACT786804:ACY786804 AMP786804:AMU786804 AWL786804:AWQ786804 BGH786804:BGM786804 BQD786804:BQI786804 BZZ786804:CAE786804 CJV786804:CKA786804 CTR786804:CTW786804 DDN786804:DDS786804 DNJ786804:DNO786804 DXF786804:DXK786804 EHB786804:EHG786804 EQX786804:ERC786804 FAT786804:FAY786804 FKP786804:FKU786804 FUL786804:FUQ786804 GEH786804:GEM786804 GOD786804:GOI786804 GXZ786804:GYE786804 HHV786804:HIA786804 HRR786804:HRW786804 IBN786804:IBS786804 ILJ786804:ILO786804 IVF786804:IVK786804 JFB786804:JFG786804 JOX786804:JPC786804 JYT786804:JYY786804 KIP786804:KIU786804 KSL786804:KSQ786804 LCH786804:LCM786804 LMD786804:LMI786804 LVZ786804:LWE786804 MFV786804:MGA786804 MPR786804:MPW786804 MZN786804:MZS786804 NJJ786804:NJO786804 NTF786804:NTK786804 ODB786804:ODG786804 OMX786804:ONC786804 OWT786804:OWY786804 PGP786804:PGU786804 PQL786804:PQQ786804 QAH786804:QAM786804 QKD786804:QKI786804 QTZ786804:QUE786804 RDV786804:REA786804 RNR786804:RNW786804 RXN786804:RXS786804 SHJ786804:SHO786804 SRF786804:SRK786804 TBB786804:TBG786804 TKX786804:TLC786804 TUT786804:TUY786804 UEP786804:UEU786804 UOL786804:UOQ786804 UYH786804:UYM786804 VID786804:VII786804 VRZ786804:VSE786804 WBV786804:WCA786804 WLR786804:WLW786804 WVN786804:WVS786804 F852340:K852340 JB852340:JG852340 SX852340:TC852340 ACT852340:ACY852340 AMP852340:AMU852340 AWL852340:AWQ852340 BGH852340:BGM852340 BQD852340:BQI852340 BZZ852340:CAE852340 CJV852340:CKA852340 CTR852340:CTW852340 DDN852340:DDS852340 DNJ852340:DNO852340 DXF852340:DXK852340 EHB852340:EHG852340 EQX852340:ERC852340 FAT852340:FAY852340 FKP852340:FKU852340 FUL852340:FUQ852340 GEH852340:GEM852340 GOD852340:GOI852340 GXZ852340:GYE852340 HHV852340:HIA852340 HRR852340:HRW852340 IBN852340:IBS852340 ILJ852340:ILO852340 IVF852340:IVK852340 JFB852340:JFG852340 JOX852340:JPC852340 JYT852340:JYY852340 KIP852340:KIU852340 KSL852340:KSQ852340 LCH852340:LCM852340 LMD852340:LMI852340 LVZ852340:LWE852340 MFV852340:MGA852340 MPR852340:MPW852340 MZN852340:MZS852340 NJJ852340:NJO852340 NTF852340:NTK852340 ODB852340:ODG852340 OMX852340:ONC852340 OWT852340:OWY852340 PGP852340:PGU852340 PQL852340:PQQ852340 QAH852340:QAM852340 QKD852340:QKI852340 QTZ852340:QUE852340 RDV852340:REA852340 RNR852340:RNW852340 RXN852340:RXS852340 SHJ852340:SHO852340 SRF852340:SRK852340 TBB852340:TBG852340 TKX852340:TLC852340 TUT852340:TUY852340 UEP852340:UEU852340 UOL852340:UOQ852340 UYH852340:UYM852340 VID852340:VII852340 VRZ852340:VSE852340 WBV852340:WCA852340 WLR852340:WLW852340 WVN852340:WVS852340 F917876:K917876 JB917876:JG917876 SX917876:TC917876 ACT917876:ACY917876 AMP917876:AMU917876 AWL917876:AWQ917876 BGH917876:BGM917876 BQD917876:BQI917876 BZZ917876:CAE917876 CJV917876:CKA917876 CTR917876:CTW917876 DDN917876:DDS917876 DNJ917876:DNO917876 DXF917876:DXK917876 EHB917876:EHG917876 EQX917876:ERC917876 FAT917876:FAY917876 FKP917876:FKU917876 FUL917876:FUQ917876 GEH917876:GEM917876 GOD917876:GOI917876 GXZ917876:GYE917876 HHV917876:HIA917876 HRR917876:HRW917876 IBN917876:IBS917876 ILJ917876:ILO917876 IVF917876:IVK917876 JFB917876:JFG917876 JOX917876:JPC917876 JYT917876:JYY917876 KIP917876:KIU917876 KSL917876:KSQ917876 LCH917876:LCM917876 LMD917876:LMI917876 LVZ917876:LWE917876 MFV917876:MGA917876 MPR917876:MPW917876 MZN917876:MZS917876 NJJ917876:NJO917876 NTF917876:NTK917876 ODB917876:ODG917876 OMX917876:ONC917876 OWT917876:OWY917876 PGP917876:PGU917876 PQL917876:PQQ917876 QAH917876:QAM917876 QKD917876:QKI917876 QTZ917876:QUE917876 RDV917876:REA917876 RNR917876:RNW917876 RXN917876:RXS917876 SHJ917876:SHO917876 SRF917876:SRK917876 TBB917876:TBG917876 TKX917876:TLC917876 TUT917876:TUY917876 UEP917876:UEU917876 UOL917876:UOQ917876 UYH917876:UYM917876 VID917876:VII917876 VRZ917876:VSE917876 WBV917876:WCA917876 WLR917876:WLW917876 WVN917876:WVS917876 F983412:K983412 JB983412:JG983412 SX983412:TC983412 ACT983412:ACY983412 AMP983412:AMU983412 AWL983412:AWQ983412 BGH983412:BGM983412 BQD983412:BQI983412 BZZ983412:CAE983412 CJV983412:CKA983412 CTR983412:CTW983412 DDN983412:DDS983412 DNJ983412:DNO983412 DXF983412:DXK983412 EHB983412:EHG983412 EQX983412:ERC983412 FAT983412:FAY983412 FKP983412:FKU983412 FUL983412:FUQ983412 GEH983412:GEM983412 GOD983412:GOI983412 GXZ983412:GYE983412 HHV983412:HIA983412 HRR983412:HRW983412 IBN983412:IBS983412 ILJ983412:ILO983412 IVF983412:IVK983412 JFB983412:JFG983412 JOX983412:JPC983412 JYT983412:JYY983412 KIP983412:KIU983412 KSL983412:KSQ983412 LCH983412:LCM983412 LMD983412:LMI983412 LVZ983412:LWE983412 MFV983412:MGA983412 MPR983412:MPW983412 MZN983412:MZS983412 NJJ983412:NJO983412 NTF983412:NTK983412 ODB983412:ODG983412 OMX983412:ONC983412 OWT983412:OWY983412 PGP983412:PGU983412 PQL983412:PQQ983412 QAH983412:QAM983412 QKD983412:QKI983412 QTZ983412:QUE983412 RDV983412:REA983412 RNR983412:RNW983412 RXN983412:RXS983412 SHJ983412:SHO983412 SRF983412:SRK983412 TBB983412:TBG983412 TKX983412:TLC983412 TUT983412:TUY983412 UEP983412:UEU983412 UOL983412:UOQ983412 UYH983412:UYM983412 VID983412:VII983412 VRZ983412:VSE983412 WBV983412:WCA983412 WLR983412:WLW983412 WVN983412:WVS983412 F324:K324 JB324:JG324 SX324:TC324 ACT324:ACY324 AMP324:AMU324 AWL324:AWQ324 BGH324:BGM324 BQD324:BQI324 BZZ324:CAE324 CJV324:CKA324 CTR324:CTW324 DDN324:DDS324 DNJ324:DNO324 DXF324:DXK324 EHB324:EHG324 EQX324:ERC324 FAT324:FAY324 FKP324:FKU324 FUL324:FUQ324 GEH324:GEM324 GOD324:GOI324 GXZ324:GYE324 HHV324:HIA324 HRR324:HRW324 IBN324:IBS324 ILJ324:ILO324 IVF324:IVK324 JFB324:JFG324 JOX324:JPC324 JYT324:JYY324 KIP324:KIU324 KSL324:KSQ324 LCH324:LCM324 LMD324:LMI324 LVZ324:LWE324 MFV324:MGA324 MPR324:MPW324 MZN324:MZS324 NJJ324:NJO324 NTF324:NTK324 ODB324:ODG324 OMX324:ONC324 OWT324:OWY324 PGP324:PGU324 PQL324:PQQ324 QAH324:QAM324 QKD324:QKI324 QTZ324:QUE324 RDV324:REA324 RNR324:RNW324 RXN324:RXS324 SHJ324:SHO324 SRF324:SRK324 TBB324:TBG324 TKX324:TLC324 TUT324:TUY324 UEP324:UEU324 UOL324:UOQ324 UYH324:UYM324 VID324:VII324 VRZ324:VSE324 WBV324:WCA324 WLR324:WLW324 WVN324:WVS324 F65860:K65860 JB65860:JG65860 SX65860:TC65860 ACT65860:ACY65860 AMP65860:AMU65860 AWL65860:AWQ65860 BGH65860:BGM65860 BQD65860:BQI65860 BZZ65860:CAE65860 CJV65860:CKA65860 CTR65860:CTW65860 DDN65860:DDS65860 DNJ65860:DNO65860 DXF65860:DXK65860 EHB65860:EHG65860 EQX65860:ERC65860 FAT65860:FAY65860 FKP65860:FKU65860 FUL65860:FUQ65860 GEH65860:GEM65860 GOD65860:GOI65860 GXZ65860:GYE65860 HHV65860:HIA65860 HRR65860:HRW65860 IBN65860:IBS65860 ILJ65860:ILO65860 IVF65860:IVK65860 JFB65860:JFG65860 JOX65860:JPC65860 JYT65860:JYY65860 KIP65860:KIU65860 KSL65860:KSQ65860 LCH65860:LCM65860 LMD65860:LMI65860 LVZ65860:LWE65860 MFV65860:MGA65860 MPR65860:MPW65860 MZN65860:MZS65860 NJJ65860:NJO65860 NTF65860:NTK65860 ODB65860:ODG65860 OMX65860:ONC65860 OWT65860:OWY65860 PGP65860:PGU65860 PQL65860:PQQ65860 QAH65860:QAM65860 QKD65860:QKI65860 QTZ65860:QUE65860 RDV65860:REA65860 RNR65860:RNW65860 RXN65860:RXS65860 SHJ65860:SHO65860 SRF65860:SRK65860 TBB65860:TBG65860 TKX65860:TLC65860 TUT65860:TUY65860 UEP65860:UEU65860 UOL65860:UOQ65860 UYH65860:UYM65860 VID65860:VII65860 VRZ65860:VSE65860 WBV65860:WCA65860 WLR65860:WLW65860 WVN65860:WVS65860 F131396:K131396 JB131396:JG131396 SX131396:TC131396 ACT131396:ACY131396 AMP131396:AMU131396 AWL131396:AWQ131396 BGH131396:BGM131396 BQD131396:BQI131396 BZZ131396:CAE131396 CJV131396:CKA131396 CTR131396:CTW131396 DDN131396:DDS131396 DNJ131396:DNO131396 DXF131396:DXK131396 EHB131396:EHG131396 EQX131396:ERC131396 FAT131396:FAY131396 FKP131396:FKU131396 FUL131396:FUQ131396 GEH131396:GEM131396 GOD131396:GOI131396 GXZ131396:GYE131396 HHV131396:HIA131396 HRR131396:HRW131396 IBN131396:IBS131396 ILJ131396:ILO131396 IVF131396:IVK131396 JFB131396:JFG131396 JOX131396:JPC131396 JYT131396:JYY131396 KIP131396:KIU131396 KSL131396:KSQ131396 LCH131396:LCM131396 LMD131396:LMI131396 LVZ131396:LWE131396 MFV131396:MGA131396 MPR131396:MPW131396 MZN131396:MZS131396 NJJ131396:NJO131396 NTF131396:NTK131396 ODB131396:ODG131396 OMX131396:ONC131396 OWT131396:OWY131396 PGP131396:PGU131396 PQL131396:PQQ131396 QAH131396:QAM131396 QKD131396:QKI131396 QTZ131396:QUE131396 RDV131396:REA131396 RNR131396:RNW131396 RXN131396:RXS131396 SHJ131396:SHO131396 SRF131396:SRK131396 TBB131396:TBG131396 TKX131396:TLC131396 TUT131396:TUY131396 UEP131396:UEU131396 UOL131396:UOQ131396 UYH131396:UYM131396 VID131396:VII131396 VRZ131396:VSE131396 WBV131396:WCA131396 WLR131396:WLW131396 WVN131396:WVS131396 F196932:K196932 JB196932:JG196932 SX196932:TC196932 ACT196932:ACY196932 AMP196932:AMU196932 AWL196932:AWQ196932 BGH196932:BGM196932 BQD196932:BQI196932 BZZ196932:CAE196932 CJV196932:CKA196932 CTR196932:CTW196932 DDN196932:DDS196932 DNJ196932:DNO196932 DXF196932:DXK196932 EHB196932:EHG196932 EQX196932:ERC196932 FAT196932:FAY196932 FKP196932:FKU196932 FUL196932:FUQ196932 GEH196932:GEM196932 GOD196932:GOI196932 GXZ196932:GYE196932 HHV196932:HIA196932 HRR196932:HRW196932 IBN196932:IBS196932 ILJ196932:ILO196932 IVF196932:IVK196932 JFB196932:JFG196932 JOX196932:JPC196932 JYT196932:JYY196932 KIP196932:KIU196932 KSL196932:KSQ196932 LCH196932:LCM196932 LMD196932:LMI196932 LVZ196932:LWE196932 MFV196932:MGA196932 MPR196932:MPW196932 MZN196932:MZS196932 NJJ196932:NJO196932 NTF196932:NTK196932 ODB196932:ODG196932 OMX196932:ONC196932 OWT196932:OWY196932 PGP196932:PGU196932 PQL196932:PQQ196932 QAH196932:QAM196932 QKD196932:QKI196932 QTZ196932:QUE196932 RDV196932:REA196932 RNR196932:RNW196932 RXN196932:RXS196932 SHJ196932:SHO196932 SRF196932:SRK196932 TBB196932:TBG196932 TKX196932:TLC196932 TUT196932:TUY196932 UEP196932:UEU196932 UOL196932:UOQ196932 UYH196932:UYM196932 VID196932:VII196932 VRZ196932:VSE196932 WBV196932:WCA196932 WLR196932:WLW196932 WVN196932:WVS196932 F262468:K262468 JB262468:JG262468 SX262468:TC262468 ACT262468:ACY262468 AMP262468:AMU262468 AWL262468:AWQ262468 BGH262468:BGM262468 BQD262468:BQI262468 BZZ262468:CAE262468 CJV262468:CKA262468 CTR262468:CTW262468 DDN262468:DDS262468 DNJ262468:DNO262468 DXF262468:DXK262468 EHB262468:EHG262468 EQX262468:ERC262468 FAT262468:FAY262468 FKP262468:FKU262468 FUL262468:FUQ262468 GEH262468:GEM262468 GOD262468:GOI262468 GXZ262468:GYE262468 HHV262468:HIA262468 HRR262468:HRW262468 IBN262468:IBS262468 ILJ262468:ILO262468 IVF262468:IVK262468 JFB262468:JFG262468 JOX262468:JPC262468 JYT262468:JYY262468 KIP262468:KIU262468 KSL262468:KSQ262468 LCH262468:LCM262468 LMD262468:LMI262468 LVZ262468:LWE262468 MFV262468:MGA262468 MPR262468:MPW262468 MZN262468:MZS262468 NJJ262468:NJO262468 NTF262468:NTK262468 ODB262468:ODG262468 OMX262468:ONC262468 OWT262468:OWY262468 PGP262468:PGU262468 PQL262468:PQQ262468 QAH262468:QAM262468 QKD262468:QKI262468 QTZ262468:QUE262468 RDV262468:REA262468 RNR262468:RNW262468 RXN262468:RXS262468 SHJ262468:SHO262468 SRF262468:SRK262468 TBB262468:TBG262468 TKX262468:TLC262468 TUT262468:TUY262468 UEP262468:UEU262468 UOL262468:UOQ262468 UYH262468:UYM262468 VID262468:VII262468 VRZ262468:VSE262468 WBV262468:WCA262468 WLR262468:WLW262468 WVN262468:WVS262468 F328004:K328004 JB328004:JG328004 SX328004:TC328004 ACT328004:ACY328004 AMP328004:AMU328004 AWL328004:AWQ328004 BGH328004:BGM328004 BQD328004:BQI328004 BZZ328004:CAE328004 CJV328004:CKA328004 CTR328004:CTW328004 DDN328004:DDS328004 DNJ328004:DNO328004 DXF328004:DXK328004 EHB328004:EHG328004 EQX328004:ERC328004 FAT328004:FAY328004 FKP328004:FKU328004 FUL328004:FUQ328004 GEH328004:GEM328004 GOD328004:GOI328004 GXZ328004:GYE328004 HHV328004:HIA328004 HRR328004:HRW328004 IBN328004:IBS328004 ILJ328004:ILO328004 IVF328004:IVK328004 JFB328004:JFG328004 JOX328004:JPC328004 JYT328004:JYY328004 KIP328004:KIU328004 KSL328004:KSQ328004 LCH328004:LCM328004 LMD328004:LMI328004 LVZ328004:LWE328004 MFV328004:MGA328004 MPR328004:MPW328004 MZN328004:MZS328004 NJJ328004:NJO328004 NTF328004:NTK328004 ODB328004:ODG328004 OMX328004:ONC328004 OWT328004:OWY328004 PGP328004:PGU328004 PQL328004:PQQ328004 QAH328004:QAM328004 QKD328004:QKI328004 QTZ328004:QUE328004 RDV328004:REA328004 RNR328004:RNW328004 RXN328004:RXS328004 SHJ328004:SHO328004 SRF328004:SRK328004 TBB328004:TBG328004 TKX328004:TLC328004 TUT328004:TUY328004 UEP328004:UEU328004 UOL328004:UOQ328004 UYH328004:UYM328004 VID328004:VII328004 VRZ328004:VSE328004 WBV328004:WCA328004 WLR328004:WLW328004 WVN328004:WVS328004 F393540:K393540 JB393540:JG393540 SX393540:TC393540 ACT393540:ACY393540 AMP393540:AMU393540 AWL393540:AWQ393540 BGH393540:BGM393540 BQD393540:BQI393540 BZZ393540:CAE393540 CJV393540:CKA393540 CTR393540:CTW393540 DDN393540:DDS393540 DNJ393540:DNO393540 DXF393540:DXK393540 EHB393540:EHG393540 EQX393540:ERC393540 FAT393540:FAY393540 FKP393540:FKU393540 FUL393540:FUQ393540 GEH393540:GEM393540 GOD393540:GOI393540 GXZ393540:GYE393540 HHV393540:HIA393540 HRR393540:HRW393540 IBN393540:IBS393540 ILJ393540:ILO393540 IVF393540:IVK393540 JFB393540:JFG393540 JOX393540:JPC393540 JYT393540:JYY393540 KIP393540:KIU393540 KSL393540:KSQ393540 LCH393540:LCM393540 LMD393540:LMI393540 LVZ393540:LWE393540 MFV393540:MGA393540 MPR393540:MPW393540 MZN393540:MZS393540 NJJ393540:NJO393540 NTF393540:NTK393540 ODB393540:ODG393540 OMX393540:ONC393540 OWT393540:OWY393540 PGP393540:PGU393540 PQL393540:PQQ393540 QAH393540:QAM393540 QKD393540:QKI393540 QTZ393540:QUE393540 RDV393540:REA393540 RNR393540:RNW393540 RXN393540:RXS393540 SHJ393540:SHO393540 SRF393540:SRK393540 TBB393540:TBG393540 TKX393540:TLC393540 TUT393540:TUY393540 UEP393540:UEU393540 UOL393540:UOQ393540 UYH393540:UYM393540 VID393540:VII393540 VRZ393540:VSE393540 WBV393540:WCA393540 WLR393540:WLW393540 WVN393540:WVS393540 F459076:K459076 JB459076:JG459076 SX459076:TC459076 ACT459076:ACY459076 AMP459076:AMU459076 AWL459076:AWQ459076 BGH459076:BGM459076 BQD459076:BQI459076 BZZ459076:CAE459076 CJV459076:CKA459076 CTR459076:CTW459076 DDN459076:DDS459076 DNJ459076:DNO459076 DXF459076:DXK459076 EHB459076:EHG459076 EQX459076:ERC459076 FAT459076:FAY459076 FKP459076:FKU459076 FUL459076:FUQ459076 GEH459076:GEM459076 GOD459076:GOI459076 GXZ459076:GYE459076 HHV459076:HIA459076 HRR459076:HRW459076 IBN459076:IBS459076 ILJ459076:ILO459076 IVF459076:IVK459076 JFB459076:JFG459076 JOX459076:JPC459076 JYT459076:JYY459076 KIP459076:KIU459076 KSL459076:KSQ459076 LCH459076:LCM459076 LMD459076:LMI459076 LVZ459076:LWE459076 MFV459076:MGA459076 MPR459076:MPW459076 MZN459076:MZS459076 NJJ459076:NJO459076 NTF459076:NTK459076 ODB459076:ODG459076 OMX459076:ONC459076 OWT459076:OWY459076 PGP459076:PGU459076 PQL459076:PQQ459076 QAH459076:QAM459076 QKD459076:QKI459076 QTZ459076:QUE459076 RDV459076:REA459076 RNR459076:RNW459076 RXN459076:RXS459076 SHJ459076:SHO459076 SRF459076:SRK459076 TBB459076:TBG459076 TKX459076:TLC459076 TUT459076:TUY459076 UEP459076:UEU459076 UOL459076:UOQ459076 UYH459076:UYM459076 VID459076:VII459076 VRZ459076:VSE459076 WBV459076:WCA459076 WLR459076:WLW459076 WVN459076:WVS459076 F524612:K524612 JB524612:JG524612 SX524612:TC524612 ACT524612:ACY524612 AMP524612:AMU524612 AWL524612:AWQ524612 BGH524612:BGM524612 BQD524612:BQI524612 BZZ524612:CAE524612 CJV524612:CKA524612 CTR524612:CTW524612 DDN524612:DDS524612 DNJ524612:DNO524612 DXF524612:DXK524612 EHB524612:EHG524612 EQX524612:ERC524612 FAT524612:FAY524612 FKP524612:FKU524612 FUL524612:FUQ524612 GEH524612:GEM524612 GOD524612:GOI524612 GXZ524612:GYE524612 HHV524612:HIA524612 HRR524612:HRW524612 IBN524612:IBS524612 ILJ524612:ILO524612 IVF524612:IVK524612 JFB524612:JFG524612 JOX524612:JPC524612 JYT524612:JYY524612 KIP524612:KIU524612 KSL524612:KSQ524612 LCH524612:LCM524612 LMD524612:LMI524612 LVZ524612:LWE524612 MFV524612:MGA524612 MPR524612:MPW524612 MZN524612:MZS524612 NJJ524612:NJO524612 NTF524612:NTK524612 ODB524612:ODG524612 OMX524612:ONC524612 OWT524612:OWY524612 PGP524612:PGU524612 PQL524612:PQQ524612 QAH524612:QAM524612 QKD524612:QKI524612 QTZ524612:QUE524612 RDV524612:REA524612 RNR524612:RNW524612 RXN524612:RXS524612 SHJ524612:SHO524612 SRF524612:SRK524612 TBB524612:TBG524612 TKX524612:TLC524612 TUT524612:TUY524612 UEP524612:UEU524612 UOL524612:UOQ524612 UYH524612:UYM524612 VID524612:VII524612 VRZ524612:VSE524612 WBV524612:WCA524612 WLR524612:WLW524612 WVN524612:WVS524612 F590148:K590148 JB590148:JG590148 SX590148:TC590148 ACT590148:ACY590148 AMP590148:AMU590148 AWL590148:AWQ590148 BGH590148:BGM590148 BQD590148:BQI590148 BZZ590148:CAE590148 CJV590148:CKA590148 CTR590148:CTW590148 DDN590148:DDS590148 DNJ590148:DNO590148 DXF590148:DXK590148 EHB590148:EHG590148 EQX590148:ERC590148 FAT590148:FAY590148 FKP590148:FKU590148 FUL590148:FUQ590148 GEH590148:GEM590148 GOD590148:GOI590148 GXZ590148:GYE590148 HHV590148:HIA590148 HRR590148:HRW590148 IBN590148:IBS590148 ILJ590148:ILO590148 IVF590148:IVK590148 JFB590148:JFG590148 JOX590148:JPC590148 JYT590148:JYY590148 KIP590148:KIU590148 KSL590148:KSQ590148 LCH590148:LCM590148 LMD590148:LMI590148 LVZ590148:LWE590148 MFV590148:MGA590148 MPR590148:MPW590148 MZN590148:MZS590148 NJJ590148:NJO590148 NTF590148:NTK590148 ODB590148:ODG590148 OMX590148:ONC590148 OWT590148:OWY590148 PGP590148:PGU590148 PQL590148:PQQ590148 QAH590148:QAM590148 QKD590148:QKI590148 QTZ590148:QUE590148 RDV590148:REA590148 RNR590148:RNW590148 RXN590148:RXS590148 SHJ590148:SHO590148 SRF590148:SRK590148 TBB590148:TBG590148 TKX590148:TLC590148 TUT590148:TUY590148 UEP590148:UEU590148 UOL590148:UOQ590148 UYH590148:UYM590148 VID590148:VII590148 VRZ590148:VSE590148 WBV590148:WCA590148 WLR590148:WLW590148 WVN590148:WVS590148 F655684:K655684 JB655684:JG655684 SX655684:TC655684 ACT655684:ACY655684 AMP655684:AMU655684 AWL655684:AWQ655684 BGH655684:BGM655684 BQD655684:BQI655684 BZZ655684:CAE655684 CJV655684:CKA655684 CTR655684:CTW655684 DDN655684:DDS655684 DNJ655684:DNO655684 DXF655684:DXK655684 EHB655684:EHG655684 EQX655684:ERC655684 FAT655684:FAY655684 FKP655684:FKU655684 FUL655684:FUQ655684 GEH655684:GEM655684 GOD655684:GOI655684 GXZ655684:GYE655684 HHV655684:HIA655684 HRR655684:HRW655684 IBN655684:IBS655684 ILJ655684:ILO655684 IVF655684:IVK655684 JFB655684:JFG655684 JOX655684:JPC655684 JYT655684:JYY655684 KIP655684:KIU655684 KSL655684:KSQ655684 LCH655684:LCM655684 LMD655684:LMI655684 LVZ655684:LWE655684 MFV655684:MGA655684 MPR655684:MPW655684 MZN655684:MZS655684 NJJ655684:NJO655684 NTF655684:NTK655684 ODB655684:ODG655684 OMX655684:ONC655684 OWT655684:OWY655684 PGP655684:PGU655684 PQL655684:PQQ655684 QAH655684:QAM655684 QKD655684:QKI655684 QTZ655684:QUE655684 RDV655684:REA655684 RNR655684:RNW655684 RXN655684:RXS655684 SHJ655684:SHO655684 SRF655684:SRK655684 TBB655684:TBG655684 TKX655684:TLC655684 TUT655684:TUY655684 UEP655684:UEU655684 UOL655684:UOQ655684 UYH655684:UYM655684 VID655684:VII655684 VRZ655684:VSE655684 WBV655684:WCA655684 WLR655684:WLW655684 WVN655684:WVS655684 F721220:K721220 JB721220:JG721220 SX721220:TC721220 ACT721220:ACY721220 AMP721220:AMU721220 AWL721220:AWQ721220 BGH721220:BGM721220 BQD721220:BQI721220 BZZ721220:CAE721220 CJV721220:CKA721220 CTR721220:CTW721220 DDN721220:DDS721220 DNJ721220:DNO721220 DXF721220:DXK721220 EHB721220:EHG721220 EQX721220:ERC721220 FAT721220:FAY721220 FKP721220:FKU721220 FUL721220:FUQ721220 GEH721220:GEM721220 GOD721220:GOI721220 GXZ721220:GYE721220 HHV721220:HIA721220 HRR721220:HRW721220 IBN721220:IBS721220 ILJ721220:ILO721220 IVF721220:IVK721220 JFB721220:JFG721220 JOX721220:JPC721220 JYT721220:JYY721220 KIP721220:KIU721220 KSL721220:KSQ721220 LCH721220:LCM721220 LMD721220:LMI721220 LVZ721220:LWE721220 MFV721220:MGA721220 MPR721220:MPW721220 MZN721220:MZS721220 NJJ721220:NJO721220 NTF721220:NTK721220 ODB721220:ODG721220 OMX721220:ONC721220 OWT721220:OWY721220 PGP721220:PGU721220 PQL721220:PQQ721220 QAH721220:QAM721220 QKD721220:QKI721220 QTZ721220:QUE721220 RDV721220:REA721220 RNR721220:RNW721220 RXN721220:RXS721220 SHJ721220:SHO721220 SRF721220:SRK721220 TBB721220:TBG721220 TKX721220:TLC721220 TUT721220:TUY721220 UEP721220:UEU721220 UOL721220:UOQ721220 UYH721220:UYM721220 VID721220:VII721220 VRZ721220:VSE721220 WBV721220:WCA721220 WLR721220:WLW721220 WVN721220:WVS721220 F786756:K786756 JB786756:JG786756 SX786756:TC786756 ACT786756:ACY786756 AMP786756:AMU786756 AWL786756:AWQ786756 BGH786756:BGM786756 BQD786756:BQI786756 BZZ786756:CAE786756 CJV786756:CKA786756 CTR786756:CTW786756 DDN786756:DDS786756 DNJ786756:DNO786756 DXF786756:DXK786756 EHB786756:EHG786756 EQX786756:ERC786756 FAT786756:FAY786756 FKP786756:FKU786756 FUL786756:FUQ786756 GEH786756:GEM786756 GOD786756:GOI786756 GXZ786756:GYE786756 HHV786756:HIA786756 HRR786756:HRW786756 IBN786756:IBS786756 ILJ786756:ILO786756 IVF786756:IVK786756 JFB786756:JFG786756 JOX786756:JPC786756 JYT786756:JYY786756 KIP786756:KIU786756 KSL786756:KSQ786756 LCH786756:LCM786756 LMD786756:LMI786756 LVZ786756:LWE786756 MFV786756:MGA786756 MPR786756:MPW786756 MZN786756:MZS786756 NJJ786756:NJO786756 NTF786756:NTK786756 ODB786756:ODG786756 OMX786756:ONC786756 OWT786756:OWY786756 PGP786756:PGU786756 PQL786756:PQQ786756 QAH786756:QAM786756 QKD786756:QKI786756 QTZ786756:QUE786756 RDV786756:REA786756 RNR786756:RNW786756 RXN786756:RXS786756 SHJ786756:SHO786756 SRF786756:SRK786756 TBB786756:TBG786756 TKX786756:TLC786756 TUT786756:TUY786756 UEP786756:UEU786756 UOL786756:UOQ786756 UYH786756:UYM786756 VID786756:VII786756 VRZ786756:VSE786756 WBV786756:WCA786756 WLR786756:WLW786756 WVN786756:WVS786756 F852292:K852292 JB852292:JG852292 SX852292:TC852292 ACT852292:ACY852292 AMP852292:AMU852292 AWL852292:AWQ852292 BGH852292:BGM852292 BQD852292:BQI852292 BZZ852292:CAE852292 CJV852292:CKA852292 CTR852292:CTW852292 DDN852292:DDS852292 DNJ852292:DNO852292 DXF852292:DXK852292 EHB852292:EHG852292 EQX852292:ERC852292 FAT852292:FAY852292 FKP852292:FKU852292 FUL852292:FUQ852292 GEH852292:GEM852292 GOD852292:GOI852292 GXZ852292:GYE852292 HHV852292:HIA852292 HRR852292:HRW852292 IBN852292:IBS852292 ILJ852292:ILO852292 IVF852292:IVK852292 JFB852292:JFG852292 JOX852292:JPC852292 JYT852292:JYY852292 KIP852292:KIU852292 KSL852292:KSQ852292 LCH852292:LCM852292 LMD852292:LMI852292 LVZ852292:LWE852292 MFV852292:MGA852292 MPR852292:MPW852292 MZN852292:MZS852292 NJJ852292:NJO852292 NTF852292:NTK852292 ODB852292:ODG852292 OMX852292:ONC852292 OWT852292:OWY852292 PGP852292:PGU852292 PQL852292:PQQ852292 QAH852292:QAM852292 QKD852292:QKI852292 QTZ852292:QUE852292 RDV852292:REA852292 RNR852292:RNW852292 RXN852292:RXS852292 SHJ852292:SHO852292 SRF852292:SRK852292 TBB852292:TBG852292 TKX852292:TLC852292 TUT852292:TUY852292 UEP852292:UEU852292 UOL852292:UOQ852292 UYH852292:UYM852292 VID852292:VII852292 VRZ852292:VSE852292 WBV852292:WCA852292 WLR852292:WLW852292 WVN852292:WVS852292 F917828:K917828 JB917828:JG917828 SX917828:TC917828 ACT917828:ACY917828 AMP917828:AMU917828 AWL917828:AWQ917828 BGH917828:BGM917828 BQD917828:BQI917828 BZZ917828:CAE917828 CJV917828:CKA917828 CTR917828:CTW917828 DDN917828:DDS917828 DNJ917828:DNO917828 DXF917828:DXK917828 EHB917828:EHG917828 EQX917828:ERC917828 FAT917828:FAY917828 FKP917828:FKU917828 FUL917828:FUQ917828 GEH917828:GEM917828 GOD917828:GOI917828 GXZ917828:GYE917828 HHV917828:HIA917828 HRR917828:HRW917828 IBN917828:IBS917828 ILJ917828:ILO917828 IVF917828:IVK917828 JFB917828:JFG917828 JOX917828:JPC917828 JYT917828:JYY917828 KIP917828:KIU917828 KSL917828:KSQ917828 LCH917828:LCM917828 LMD917828:LMI917828 LVZ917828:LWE917828 MFV917828:MGA917828 MPR917828:MPW917828 MZN917828:MZS917828 NJJ917828:NJO917828 NTF917828:NTK917828 ODB917828:ODG917828 OMX917828:ONC917828 OWT917828:OWY917828 PGP917828:PGU917828 PQL917828:PQQ917828 QAH917828:QAM917828 QKD917828:QKI917828 QTZ917828:QUE917828 RDV917828:REA917828 RNR917828:RNW917828 RXN917828:RXS917828 SHJ917828:SHO917828 SRF917828:SRK917828 TBB917828:TBG917828 TKX917828:TLC917828 TUT917828:TUY917828 UEP917828:UEU917828 UOL917828:UOQ917828 UYH917828:UYM917828 VID917828:VII917828 VRZ917828:VSE917828 WBV917828:WCA917828 WLR917828:WLW917828 WVN917828:WVS917828 F983364:K983364 JB983364:JG983364 SX983364:TC983364 ACT983364:ACY983364 AMP983364:AMU983364 AWL983364:AWQ983364 BGH983364:BGM983364 BQD983364:BQI983364 BZZ983364:CAE983364 CJV983364:CKA983364 CTR983364:CTW983364 DDN983364:DDS983364 DNJ983364:DNO983364 DXF983364:DXK983364 EHB983364:EHG983364 EQX983364:ERC983364 FAT983364:FAY983364 FKP983364:FKU983364 FUL983364:FUQ983364 GEH983364:GEM983364 GOD983364:GOI983364 GXZ983364:GYE983364 HHV983364:HIA983364 HRR983364:HRW983364 IBN983364:IBS983364 ILJ983364:ILO983364 IVF983364:IVK983364 JFB983364:JFG983364 JOX983364:JPC983364 JYT983364:JYY983364 KIP983364:KIU983364 KSL983364:KSQ983364 LCH983364:LCM983364 LMD983364:LMI983364 LVZ983364:LWE983364 MFV983364:MGA983364 MPR983364:MPW983364 MZN983364:MZS983364 NJJ983364:NJO983364 NTF983364:NTK983364 ODB983364:ODG983364 OMX983364:ONC983364 OWT983364:OWY983364 PGP983364:PGU983364 PQL983364:PQQ983364 QAH983364:QAM983364 QKD983364:QKI983364 QTZ983364:QUE983364 RDV983364:REA983364 RNR983364:RNW983364 RXN983364:RXS983364 SHJ983364:SHO983364 SRF983364:SRK983364 TBB983364:TBG983364 TKX983364:TLC983364 TUT983364:TUY983364 UEP983364:UEU983364 UOL983364:UOQ983364 UYH983364:UYM983364 VID983364:VII983364 VRZ983364:VSE983364 WBV983364:WCA983364 WLR983364:WLW983364 WVN983364:WVS983364 F54:K54 JB54:JG54 SX54:TC54 ACT54:ACY54 AMP54:AMU54 AWL54:AWQ54 BGH54:BGM54 BQD54:BQI54 BZZ54:CAE54 CJV54:CKA54 CTR54:CTW54 DDN54:DDS54 DNJ54:DNO54 DXF54:DXK54 EHB54:EHG54 EQX54:ERC54 FAT54:FAY54 FKP54:FKU54 FUL54:FUQ54 GEH54:GEM54 GOD54:GOI54 GXZ54:GYE54 HHV54:HIA54 HRR54:HRW54 IBN54:IBS54 ILJ54:ILO54 IVF54:IVK54 JFB54:JFG54 JOX54:JPC54 JYT54:JYY54 KIP54:KIU54 KSL54:KSQ54 LCH54:LCM54 LMD54:LMI54 LVZ54:LWE54 MFV54:MGA54 MPR54:MPW54 MZN54:MZS54 NJJ54:NJO54 NTF54:NTK54 ODB54:ODG54 OMX54:ONC54 OWT54:OWY54 PGP54:PGU54 PQL54:PQQ54 QAH54:QAM54 QKD54:QKI54 QTZ54:QUE54 RDV54:REA54 RNR54:RNW54 RXN54:RXS54 SHJ54:SHO54 SRF54:SRK54 TBB54:TBG54 TKX54:TLC54 TUT54:TUY54 UEP54:UEU54 UOL54:UOQ54 UYH54:UYM54 VID54:VII54 VRZ54:VSE54 WBV54:WCA54 WLR54:WLW54 WVN54:WVS54 F65590:K65590 JB65590:JG65590 SX65590:TC65590 ACT65590:ACY65590 AMP65590:AMU65590 AWL65590:AWQ65590 BGH65590:BGM65590 BQD65590:BQI65590 BZZ65590:CAE65590 CJV65590:CKA65590 CTR65590:CTW65590 DDN65590:DDS65590 DNJ65590:DNO65590 DXF65590:DXK65590 EHB65590:EHG65590 EQX65590:ERC65590 FAT65590:FAY65590 FKP65590:FKU65590 FUL65590:FUQ65590 GEH65590:GEM65590 GOD65590:GOI65590 GXZ65590:GYE65590 HHV65590:HIA65590 HRR65590:HRW65590 IBN65590:IBS65590 ILJ65590:ILO65590 IVF65590:IVK65590 JFB65590:JFG65590 JOX65590:JPC65590 JYT65590:JYY65590 KIP65590:KIU65590 KSL65590:KSQ65590 LCH65590:LCM65590 LMD65590:LMI65590 LVZ65590:LWE65590 MFV65590:MGA65590 MPR65590:MPW65590 MZN65590:MZS65590 NJJ65590:NJO65590 NTF65590:NTK65590 ODB65590:ODG65590 OMX65590:ONC65590 OWT65590:OWY65590 PGP65590:PGU65590 PQL65590:PQQ65590 QAH65590:QAM65590 QKD65590:QKI65590 QTZ65590:QUE65590 RDV65590:REA65590 RNR65590:RNW65590 RXN65590:RXS65590 SHJ65590:SHO65590 SRF65590:SRK65590 TBB65590:TBG65590 TKX65590:TLC65590 TUT65590:TUY65590 UEP65590:UEU65590 UOL65590:UOQ65590 UYH65590:UYM65590 VID65590:VII65590 VRZ65590:VSE65590 WBV65590:WCA65590 WLR65590:WLW65590 WVN65590:WVS65590 F131126:K131126 JB131126:JG131126 SX131126:TC131126 ACT131126:ACY131126 AMP131126:AMU131126 AWL131126:AWQ131126 BGH131126:BGM131126 BQD131126:BQI131126 BZZ131126:CAE131126 CJV131126:CKA131126 CTR131126:CTW131126 DDN131126:DDS131126 DNJ131126:DNO131126 DXF131126:DXK131126 EHB131126:EHG131126 EQX131126:ERC131126 FAT131126:FAY131126 FKP131126:FKU131126 FUL131126:FUQ131126 GEH131126:GEM131126 GOD131126:GOI131126 GXZ131126:GYE131126 HHV131126:HIA131126 HRR131126:HRW131126 IBN131126:IBS131126 ILJ131126:ILO131126 IVF131126:IVK131126 JFB131126:JFG131126 JOX131126:JPC131126 JYT131126:JYY131126 KIP131126:KIU131126 KSL131126:KSQ131126 LCH131126:LCM131126 LMD131126:LMI131126 LVZ131126:LWE131126 MFV131126:MGA131126 MPR131126:MPW131126 MZN131126:MZS131126 NJJ131126:NJO131126 NTF131126:NTK131126 ODB131126:ODG131126 OMX131126:ONC131126 OWT131126:OWY131126 PGP131126:PGU131126 PQL131126:PQQ131126 QAH131126:QAM131126 QKD131126:QKI131126 QTZ131126:QUE131126 RDV131126:REA131126 RNR131126:RNW131126 RXN131126:RXS131126 SHJ131126:SHO131126 SRF131126:SRK131126 TBB131126:TBG131126 TKX131126:TLC131126 TUT131126:TUY131126 UEP131126:UEU131126 UOL131126:UOQ131126 UYH131126:UYM131126 VID131126:VII131126 VRZ131126:VSE131126 WBV131126:WCA131126 WLR131126:WLW131126 WVN131126:WVS131126 F196662:K196662 JB196662:JG196662 SX196662:TC196662 ACT196662:ACY196662 AMP196662:AMU196662 AWL196662:AWQ196662 BGH196662:BGM196662 BQD196662:BQI196662 BZZ196662:CAE196662 CJV196662:CKA196662 CTR196662:CTW196662 DDN196662:DDS196662 DNJ196662:DNO196662 DXF196662:DXK196662 EHB196662:EHG196662 EQX196662:ERC196662 FAT196662:FAY196662 FKP196662:FKU196662 FUL196662:FUQ196662 GEH196662:GEM196662 GOD196662:GOI196662 GXZ196662:GYE196662 HHV196662:HIA196662 HRR196662:HRW196662 IBN196662:IBS196662 ILJ196662:ILO196662 IVF196662:IVK196662 JFB196662:JFG196662 JOX196662:JPC196662 JYT196662:JYY196662 KIP196662:KIU196662 KSL196662:KSQ196662 LCH196662:LCM196662 LMD196662:LMI196662 LVZ196662:LWE196662 MFV196662:MGA196662 MPR196662:MPW196662 MZN196662:MZS196662 NJJ196662:NJO196662 NTF196662:NTK196662 ODB196662:ODG196662 OMX196662:ONC196662 OWT196662:OWY196662 PGP196662:PGU196662 PQL196662:PQQ196662 QAH196662:QAM196662 QKD196662:QKI196662 QTZ196662:QUE196662 RDV196662:REA196662 RNR196662:RNW196662 RXN196662:RXS196662 SHJ196662:SHO196662 SRF196662:SRK196662 TBB196662:TBG196662 TKX196662:TLC196662 TUT196662:TUY196662 UEP196662:UEU196662 UOL196662:UOQ196662 UYH196662:UYM196662 VID196662:VII196662 VRZ196662:VSE196662 WBV196662:WCA196662 WLR196662:WLW196662 WVN196662:WVS196662 F262198:K262198 JB262198:JG262198 SX262198:TC262198 ACT262198:ACY262198 AMP262198:AMU262198 AWL262198:AWQ262198 BGH262198:BGM262198 BQD262198:BQI262198 BZZ262198:CAE262198 CJV262198:CKA262198 CTR262198:CTW262198 DDN262198:DDS262198 DNJ262198:DNO262198 DXF262198:DXK262198 EHB262198:EHG262198 EQX262198:ERC262198 FAT262198:FAY262198 FKP262198:FKU262198 FUL262198:FUQ262198 GEH262198:GEM262198 GOD262198:GOI262198 GXZ262198:GYE262198 HHV262198:HIA262198 HRR262198:HRW262198 IBN262198:IBS262198 ILJ262198:ILO262198 IVF262198:IVK262198 JFB262198:JFG262198 JOX262198:JPC262198 JYT262198:JYY262198 KIP262198:KIU262198 KSL262198:KSQ262198 LCH262198:LCM262198 LMD262198:LMI262198 LVZ262198:LWE262198 MFV262198:MGA262198 MPR262198:MPW262198 MZN262198:MZS262198 NJJ262198:NJO262198 NTF262198:NTK262198 ODB262198:ODG262198 OMX262198:ONC262198 OWT262198:OWY262198 PGP262198:PGU262198 PQL262198:PQQ262198 QAH262198:QAM262198 QKD262198:QKI262198 QTZ262198:QUE262198 RDV262198:REA262198 RNR262198:RNW262198 RXN262198:RXS262198 SHJ262198:SHO262198 SRF262198:SRK262198 TBB262198:TBG262198 TKX262198:TLC262198 TUT262198:TUY262198 UEP262198:UEU262198 UOL262198:UOQ262198 UYH262198:UYM262198 VID262198:VII262198 VRZ262198:VSE262198 WBV262198:WCA262198 WLR262198:WLW262198 WVN262198:WVS262198 F327734:K327734 JB327734:JG327734 SX327734:TC327734 ACT327734:ACY327734 AMP327734:AMU327734 AWL327734:AWQ327734 BGH327734:BGM327734 BQD327734:BQI327734 BZZ327734:CAE327734 CJV327734:CKA327734 CTR327734:CTW327734 DDN327734:DDS327734 DNJ327734:DNO327734 DXF327734:DXK327734 EHB327734:EHG327734 EQX327734:ERC327734 FAT327734:FAY327734 FKP327734:FKU327734 FUL327734:FUQ327734 GEH327734:GEM327734 GOD327734:GOI327734 GXZ327734:GYE327734 HHV327734:HIA327734 HRR327734:HRW327734 IBN327734:IBS327734 ILJ327734:ILO327734 IVF327734:IVK327734 JFB327734:JFG327734 JOX327734:JPC327734 JYT327734:JYY327734 KIP327734:KIU327734 KSL327734:KSQ327734 LCH327734:LCM327734 LMD327734:LMI327734 LVZ327734:LWE327734 MFV327734:MGA327734 MPR327734:MPW327734 MZN327734:MZS327734 NJJ327734:NJO327734 NTF327734:NTK327734 ODB327734:ODG327734 OMX327734:ONC327734 OWT327734:OWY327734 PGP327734:PGU327734 PQL327734:PQQ327734 QAH327734:QAM327734 QKD327734:QKI327734 QTZ327734:QUE327734 RDV327734:REA327734 RNR327734:RNW327734 RXN327734:RXS327734 SHJ327734:SHO327734 SRF327734:SRK327734 TBB327734:TBG327734 TKX327734:TLC327734 TUT327734:TUY327734 UEP327734:UEU327734 UOL327734:UOQ327734 UYH327734:UYM327734 VID327734:VII327734 VRZ327734:VSE327734 WBV327734:WCA327734 WLR327734:WLW327734 WVN327734:WVS327734 F393270:K393270 JB393270:JG393270 SX393270:TC393270 ACT393270:ACY393270 AMP393270:AMU393270 AWL393270:AWQ393270 BGH393270:BGM393270 BQD393270:BQI393270 BZZ393270:CAE393270 CJV393270:CKA393270 CTR393270:CTW393270 DDN393270:DDS393270 DNJ393270:DNO393270 DXF393270:DXK393270 EHB393270:EHG393270 EQX393270:ERC393270 FAT393270:FAY393270 FKP393270:FKU393270 FUL393270:FUQ393270 GEH393270:GEM393270 GOD393270:GOI393270 GXZ393270:GYE393270 HHV393270:HIA393270 HRR393270:HRW393270 IBN393270:IBS393270 ILJ393270:ILO393270 IVF393270:IVK393270 JFB393270:JFG393270 JOX393270:JPC393270 JYT393270:JYY393270 KIP393270:KIU393270 KSL393270:KSQ393270 LCH393270:LCM393270 LMD393270:LMI393270 LVZ393270:LWE393270 MFV393270:MGA393270 MPR393270:MPW393270 MZN393270:MZS393270 NJJ393270:NJO393270 NTF393270:NTK393270 ODB393270:ODG393270 OMX393270:ONC393270 OWT393270:OWY393270 PGP393270:PGU393270 PQL393270:PQQ393270 QAH393270:QAM393270 QKD393270:QKI393270 QTZ393270:QUE393270 RDV393270:REA393270 RNR393270:RNW393270 RXN393270:RXS393270 SHJ393270:SHO393270 SRF393270:SRK393270 TBB393270:TBG393270 TKX393270:TLC393270 TUT393270:TUY393270 UEP393270:UEU393270 UOL393270:UOQ393270 UYH393270:UYM393270 VID393270:VII393270 VRZ393270:VSE393270 WBV393270:WCA393270 WLR393270:WLW393270 WVN393270:WVS393270 F458806:K458806 JB458806:JG458806 SX458806:TC458806 ACT458806:ACY458806 AMP458806:AMU458806 AWL458806:AWQ458806 BGH458806:BGM458806 BQD458806:BQI458806 BZZ458806:CAE458806 CJV458806:CKA458806 CTR458806:CTW458806 DDN458806:DDS458806 DNJ458806:DNO458806 DXF458806:DXK458806 EHB458806:EHG458806 EQX458806:ERC458806 FAT458806:FAY458806 FKP458806:FKU458806 FUL458806:FUQ458806 GEH458806:GEM458806 GOD458806:GOI458806 GXZ458806:GYE458806 HHV458806:HIA458806 HRR458806:HRW458806 IBN458806:IBS458806 ILJ458806:ILO458806 IVF458806:IVK458806 JFB458806:JFG458806 JOX458806:JPC458806 JYT458806:JYY458806 KIP458806:KIU458806 KSL458806:KSQ458806 LCH458806:LCM458806 LMD458806:LMI458806 LVZ458806:LWE458806 MFV458806:MGA458806 MPR458806:MPW458806 MZN458806:MZS458806 NJJ458806:NJO458806 NTF458806:NTK458806 ODB458806:ODG458806 OMX458806:ONC458806 OWT458806:OWY458806 PGP458806:PGU458806 PQL458806:PQQ458806 QAH458806:QAM458806 QKD458806:QKI458806 QTZ458806:QUE458806 RDV458806:REA458806 RNR458806:RNW458806 RXN458806:RXS458806 SHJ458806:SHO458806 SRF458806:SRK458806 TBB458806:TBG458806 TKX458806:TLC458806 TUT458806:TUY458806 UEP458806:UEU458806 UOL458806:UOQ458806 UYH458806:UYM458806 VID458806:VII458806 VRZ458806:VSE458806 WBV458806:WCA458806 WLR458806:WLW458806 WVN458806:WVS458806 F524342:K524342 JB524342:JG524342 SX524342:TC524342 ACT524342:ACY524342 AMP524342:AMU524342 AWL524342:AWQ524342 BGH524342:BGM524342 BQD524342:BQI524342 BZZ524342:CAE524342 CJV524342:CKA524342 CTR524342:CTW524342 DDN524342:DDS524342 DNJ524342:DNO524342 DXF524342:DXK524342 EHB524342:EHG524342 EQX524342:ERC524342 FAT524342:FAY524342 FKP524342:FKU524342 FUL524342:FUQ524342 GEH524342:GEM524342 GOD524342:GOI524342 GXZ524342:GYE524342 HHV524342:HIA524342 HRR524342:HRW524342 IBN524342:IBS524342 ILJ524342:ILO524342 IVF524342:IVK524342 JFB524342:JFG524342 JOX524342:JPC524342 JYT524342:JYY524342 KIP524342:KIU524342 KSL524342:KSQ524342 LCH524342:LCM524342 LMD524342:LMI524342 LVZ524342:LWE524342 MFV524342:MGA524342 MPR524342:MPW524342 MZN524342:MZS524342 NJJ524342:NJO524342 NTF524342:NTK524342 ODB524342:ODG524342 OMX524342:ONC524342 OWT524342:OWY524342 PGP524342:PGU524342 PQL524342:PQQ524342 QAH524342:QAM524342 QKD524342:QKI524342 QTZ524342:QUE524342 RDV524342:REA524342 RNR524342:RNW524342 RXN524342:RXS524342 SHJ524342:SHO524342 SRF524342:SRK524342 TBB524342:TBG524342 TKX524342:TLC524342 TUT524342:TUY524342 UEP524342:UEU524342 UOL524342:UOQ524342 UYH524342:UYM524342 VID524342:VII524342 VRZ524342:VSE524342 WBV524342:WCA524342 WLR524342:WLW524342 WVN524342:WVS524342 F589878:K589878 JB589878:JG589878 SX589878:TC589878 ACT589878:ACY589878 AMP589878:AMU589878 AWL589878:AWQ589878 BGH589878:BGM589878 BQD589878:BQI589878 BZZ589878:CAE589878 CJV589878:CKA589878 CTR589878:CTW589878 DDN589878:DDS589878 DNJ589878:DNO589878 DXF589878:DXK589878 EHB589878:EHG589878 EQX589878:ERC589878 FAT589878:FAY589878 FKP589878:FKU589878 FUL589878:FUQ589878 GEH589878:GEM589878 GOD589878:GOI589878 GXZ589878:GYE589878 HHV589878:HIA589878 HRR589878:HRW589878 IBN589878:IBS589878 ILJ589878:ILO589878 IVF589878:IVK589878 JFB589878:JFG589878 JOX589878:JPC589878 JYT589878:JYY589878 KIP589878:KIU589878 KSL589878:KSQ589878 LCH589878:LCM589878 LMD589878:LMI589878 LVZ589878:LWE589878 MFV589878:MGA589878 MPR589878:MPW589878 MZN589878:MZS589878 NJJ589878:NJO589878 NTF589878:NTK589878 ODB589878:ODG589878 OMX589878:ONC589878 OWT589878:OWY589878 PGP589878:PGU589878 PQL589878:PQQ589878 QAH589878:QAM589878 QKD589878:QKI589878 QTZ589878:QUE589878 RDV589878:REA589878 RNR589878:RNW589878 RXN589878:RXS589878 SHJ589878:SHO589878 SRF589878:SRK589878 TBB589878:TBG589878 TKX589878:TLC589878 TUT589878:TUY589878 UEP589878:UEU589878 UOL589878:UOQ589878 UYH589878:UYM589878 VID589878:VII589878 VRZ589878:VSE589878 WBV589878:WCA589878 WLR589878:WLW589878 WVN589878:WVS589878 F655414:K655414 JB655414:JG655414 SX655414:TC655414 ACT655414:ACY655414 AMP655414:AMU655414 AWL655414:AWQ655414 BGH655414:BGM655414 BQD655414:BQI655414 BZZ655414:CAE655414 CJV655414:CKA655414 CTR655414:CTW655414 DDN655414:DDS655414 DNJ655414:DNO655414 DXF655414:DXK655414 EHB655414:EHG655414 EQX655414:ERC655414 FAT655414:FAY655414 FKP655414:FKU655414 FUL655414:FUQ655414 GEH655414:GEM655414 GOD655414:GOI655414 GXZ655414:GYE655414 HHV655414:HIA655414 HRR655414:HRW655414 IBN655414:IBS655414 ILJ655414:ILO655414 IVF655414:IVK655414 JFB655414:JFG655414 JOX655414:JPC655414 JYT655414:JYY655414 KIP655414:KIU655414 KSL655414:KSQ655414 LCH655414:LCM655414 LMD655414:LMI655414 LVZ655414:LWE655414 MFV655414:MGA655414 MPR655414:MPW655414 MZN655414:MZS655414 NJJ655414:NJO655414 NTF655414:NTK655414 ODB655414:ODG655414 OMX655414:ONC655414 OWT655414:OWY655414 PGP655414:PGU655414 PQL655414:PQQ655414 QAH655414:QAM655414 QKD655414:QKI655414 QTZ655414:QUE655414 RDV655414:REA655414 RNR655414:RNW655414 RXN655414:RXS655414 SHJ655414:SHO655414 SRF655414:SRK655414 TBB655414:TBG655414 TKX655414:TLC655414 TUT655414:TUY655414 UEP655414:UEU655414 UOL655414:UOQ655414 UYH655414:UYM655414 VID655414:VII655414 VRZ655414:VSE655414 WBV655414:WCA655414 WLR655414:WLW655414 WVN655414:WVS655414 F720950:K720950 JB720950:JG720950 SX720950:TC720950 ACT720950:ACY720950 AMP720950:AMU720950 AWL720950:AWQ720950 BGH720950:BGM720950 BQD720950:BQI720950 BZZ720950:CAE720950 CJV720950:CKA720950 CTR720950:CTW720950 DDN720950:DDS720950 DNJ720950:DNO720950 DXF720950:DXK720950 EHB720950:EHG720950 EQX720950:ERC720950 FAT720950:FAY720950 FKP720950:FKU720950 FUL720950:FUQ720950 GEH720950:GEM720950 GOD720950:GOI720950 GXZ720950:GYE720950 HHV720950:HIA720950 HRR720950:HRW720950 IBN720950:IBS720950 ILJ720950:ILO720950 IVF720950:IVK720950 JFB720950:JFG720950 JOX720950:JPC720950 JYT720950:JYY720950 KIP720950:KIU720950 KSL720950:KSQ720950 LCH720950:LCM720950 LMD720950:LMI720950 LVZ720950:LWE720950 MFV720950:MGA720950 MPR720950:MPW720950 MZN720950:MZS720950 NJJ720950:NJO720950 NTF720950:NTK720950 ODB720950:ODG720950 OMX720950:ONC720950 OWT720950:OWY720950 PGP720950:PGU720950 PQL720950:PQQ720950 QAH720950:QAM720950 QKD720950:QKI720950 QTZ720950:QUE720950 RDV720950:REA720950 RNR720950:RNW720950 RXN720950:RXS720950 SHJ720950:SHO720950 SRF720950:SRK720950 TBB720950:TBG720950 TKX720950:TLC720950 TUT720950:TUY720950 UEP720950:UEU720950 UOL720950:UOQ720950 UYH720950:UYM720950 VID720950:VII720950 VRZ720950:VSE720950 WBV720950:WCA720950 WLR720950:WLW720950 WVN720950:WVS720950 F786486:K786486 JB786486:JG786486 SX786486:TC786486 ACT786486:ACY786486 AMP786486:AMU786486 AWL786486:AWQ786486 BGH786486:BGM786486 BQD786486:BQI786486 BZZ786486:CAE786486 CJV786486:CKA786486 CTR786486:CTW786486 DDN786486:DDS786486 DNJ786486:DNO786486 DXF786486:DXK786486 EHB786486:EHG786486 EQX786486:ERC786486 FAT786486:FAY786486 FKP786486:FKU786486 FUL786486:FUQ786486 GEH786486:GEM786486 GOD786486:GOI786486 GXZ786486:GYE786486 HHV786486:HIA786486 HRR786486:HRW786486 IBN786486:IBS786486 ILJ786486:ILO786486 IVF786486:IVK786486 JFB786486:JFG786486 JOX786486:JPC786486 JYT786486:JYY786486 KIP786486:KIU786486 KSL786486:KSQ786486 LCH786486:LCM786486 LMD786486:LMI786486 LVZ786486:LWE786486 MFV786486:MGA786486 MPR786486:MPW786486 MZN786486:MZS786486 NJJ786486:NJO786486 NTF786486:NTK786486 ODB786486:ODG786486 OMX786486:ONC786486 OWT786486:OWY786486 PGP786486:PGU786486 PQL786486:PQQ786486 QAH786486:QAM786486 QKD786486:QKI786486 QTZ786486:QUE786486 RDV786486:REA786486 RNR786486:RNW786486 RXN786486:RXS786486 SHJ786486:SHO786486 SRF786486:SRK786486 TBB786486:TBG786486 TKX786486:TLC786486 TUT786486:TUY786486 UEP786486:UEU786486 UOL786486:UOQ786486 UYH786486:UYM786486 VID786486:VII786486 VRZ786486:VSE786486 WBV786486:WCA786486 WLR786486:WLW786486 WVN786486:WVS786486 F852022:K852022 JB852022:JG852022 SX852022:TC852022 ACT852022:ACY852022 AMP852022:AMU852022 AWL852022:AWQ852022 BGH852022:BGM852022 BQD852022:BQI852022 BZZ852022:CAE852022 CJV852022:CKA852022 CTR852022:CTW852022 DDN852022:DDS852022 DNJ852022:DNO852022 DXF852022:DXK852022 EHB852022:EHG852022 EQX852022:ERC852022 FAT852022:FAY852022 FKP852022:FKU852022 FUL852022:FUQ852022 GEH852022:GEM852022 GOD852022:GOI852022 GXZ852022:GYE852022 HHV852022:HIA852022 HRR852022:HRW852022 IBN852022:IBS852022 ILJ852022:ILO852022 IVF852022:IVK852022 JFB852022:JFG852022 JOX852022:JPC852022 JYT852022:JYY852022 KIP852022:KIU852022 KSL852022:KSQ852022 LCH852022:LCM852022 LMD852022:LMI852022 LVZ852022:LWE852022 MFV852022:MGA852022 MPR852022:MPW852022 MZN852022:MZS852022 NJJ852022:NJO852022 NTF852022:NTK852022 ODB852022:ODG852022 OMX852022:ONC852022 OWT852022:OWY852022 PGP852022:PGU852022 PQL852022:PQQ852022 QAH852022:QAM852022 QKD852022:QKI852022 QTZ852022:QUE852022 RDV852022:REA852022 RNR852022:RNW852022 RXN852022:RXS852022 SHJ852022:SHO852022 SRF852022:SRK852022 TBB852022:TBG852022 TKX852022:TLC852022 TUT852022:TUY852022 UEP852022:UEU852022 UOL852022:UOQ852022 UYH852022:UYM852022 VID852022:VII852022 VRZ852022:VSE852022 WBV852022:WCA852022 WLR852022:WLW852022 WVN852022:WVS852022 F917558:K917558 JB917558:JG917558 SX917558:TC917558 ACT917558:ACY917558 AMP917558:AMU917558 AWL917558:AWQ917558 BGH917558:BGM917558 BQD917558:BQI917558 BZZ917558:CAE917558 CJV917558:CKA917558 CTR917558:CTW917558 DDN917558:DDS917558 DNJ917558:DNO917558 DXF917558:DXK917558 EHB917558:EHG917558 EQX917558:ERC917558 FAT917558:FAY917558 FKP917558:FKU917558 FUL917558:FUQ917558 GEH917558:GEM917558 GOD917558:GOI917558 GXZ917558:GYE917558 HHV917558:HIA917558 HRR917558:HRW917558 IBN917558:IBS917558 ILJ917558:ILO917558 IVF917558:IVK917558 JFB917558:JFG917558 JOX917558:JPC917558 JYT917558:JYY917558 KIP917558:KIU917558 KSL917558:KSQ917558 LCH917558:LCM917558 LMD917558:LMI917558 LVZ917558:LWE917558 MFV917558:MGA917558 MPR917558:MPW917558 MZN917558:MZS917558 NJJ917558:NJO917558 NTF917558:NTK917558 ODB917558:ODG917558 OMX917558:ONC917558 OWT917558:OWY917558 PGP917558:PGU917558 PQL917558:PQQ917558 QAH917558:QAM917558 QKD917558:QKI917558 QTZ917558:QUE917558 RDV917558:REA917558 RNR917558:RNW917558 RXN917558:RXS917558 SHJ917558:SHO917558 SRF917558:SRK917558 TBB917558:TBG917558 TKX917558:TLC917558 TUT917558:TUY917558 UEP917558:UEU917558 UOL917558:UOQ917558 UYH917558:UYM917558 VID917558:VII917558 VRZ917558:VSE917558 WBV917558:WCA917558 WLR917558:WLW917558 WVN917558:WVS917558 F983094:K983094 JB983094:JG983094 SX983094:TC983094 ACT983094:ACY983094 AMP983094:AMU983094 AWL983094:AWQ983094 BGH983094:BGM983094 BQD983094:BQI983094 BZZ983094:CAE983094 CJV983094:CKA983094 CTR983094:CTW983094 DDN983094:DDS983094 DNJ983094:DNO983094 DXF983094:DXK983094 EHB983094:EHG983094 EQX983094:ERC983094 FAT983094:FAY983094 FKP983094:FKU983094 FUL983094:FUQ983094 GEH983094:GEM983094 GOD983094:GOI983094 GXZ983094:GYE983094 HHV983094:HIA983094 HRR983094:HRW983094 IBN983094:IBS983094 ILJ983094:ILO983094 IVF983094:IVK983094 JFB983094:JFG983094 JOX983094:JPC983094 JYT983094:JYY983094 KIP983094:KIU983094 KSL983094:KSQ983094 LCH983094:LCM983094 LMD983094:LMI983094 LVZ983094:LWE983094 MFV983094:MGA983094 MPR983094:MPW983094 MZN983094:MZS983094 NJJ983094:NJO983094 NTF983094:NTK983094 ODB983094:ODG983094 OMX983094:ONC983094 OWT983094:OWY983094 PGP983094:PGU983094 PQL983094:PQQ983094 QAH983094:QAM983094 QKD983094:QKI983094 QTZ983094:QUE983094 RDV983094:REA983094 RNR983094:RNW983094 RXN983094:RXS983094 SHJ983094:SHO983094 SRF983094:SRK983094 TBB983094:TBG983094 TKX983094:TLC983094 TUT983094:TUY983094 UEP983094:UEU983094 UOL983094:UOQ983094 UYH983094:UYM983094 VID983094:VII983094 VRZ983094:VSE983094 WBV983094:WCA983094 WLR983094:WLW983094 WVN983094:WVS983094 F242:K242 JB242:JG242 SX242:TC242 ACT242:ACY242 AMP242:AMU242 AWL242:AWQ242 BGH242:BGM242 BQD242:BQI242 BZZ242:CAE242 CJV242:CKA242 CTR242:CTW242 DDN242:DDS242 DNJ242:DNO242 DXF242:DXK242 EHB242:EHG242 EQX242:ERC242 FAT242:FAY242 FKP242:FKU242 FUL242:FUQ242 GEH242:GEM242 GOD242:GOI242 GXZ242:GYE242 HHV242:HIA242 HRR242:HRW242 IBN242:IBS242 ILJ242:ILO242 IVF242:IVK242 JFB242:JFG242 JOX242:JPC242 JYT242:JYY242 KIP242:KIU242 KSL242:KSQ242 LCH242:LCM242 LMD242:LMI242 LVZ242:LWE242 MFV242:MGA242 MPR242:MPW242 MZN242:MZS242 NJJ242:NJO242 NTF242:NTK242 ODB242:ODG242 OMX242:ONC242 OWT242:OWY242 PGP242:PGU242 PQL242:PQQ242 QAH242:QAM242 QKD242:QKI242 QTZ242:QUE242 RDV242:REA242 RNR242:RNW242 RXN242:RXS242 SHJ242:SHO242 SRF242:SRK242 TBB242:TBG242 TKX242:TLC242 TUT242:TUY242 UEP242:UEU242 UOL242:UOQ242 UYH242:UYM242 VID242:VII242 VRZ242:VSE242 WBV242:WCA242 WLR242:WLW242 WVN242:WVS242 F65778:K65778 JB65778:JG65778 SX65778:TC65778 ACT65778:ACY65778 AMP65778:AMU65778 AWL65778:AWQ65778 BGH65778:BGM65778 BQD65778:BQI65778 BZZ65778:CAE65778 CJV65778:CKA65778 CTR65778:CTW65778 DDN65778:DDS65778 DNJ65778:DNO65778 DXF65778:DXK65778 EHB65778:EHG65778 EQX65778:ERC65778 FAT65778:FAY65778 FKP65778:FKU65778 FUL65778:FUQ65778 GEH65778:GEM65778 GOD65778:GOI65778 GXZ65778:GYE65778 HHV65778:HIA65778 HRR65778:HRW65778 IBN65778:IBS65778 ILJ65778:ILO65778 IVF65778:IVK65778 JFB65778:JFG65778 JOX65778:JPC65778 JYT65778:JYY65778 KIP65778:KIU65778 KSL65778:KSQ65778 LCH65778:LCM65778 LMD65778:LMI65778 LVZ65778:LWE65778 MFV65778:MGA65778 MPR65778:MPW65778 MZN65778:MZS65778 NJJ65778:NJO65778 NTF65778:NTK65778 ODB65778:ODG65778 OMX65778:ONC65778 OWT65778:OWY65778 PGP65778:PGU65778 PQL65778:PQQ65778 QAH65778:QAM65778 QKD65778:QKI65778 QTZ65778:QUE65778 RDV65778:REA65778 RNR65778:RNW65778 RXN65778:RXS65778 SHJ65778:SHO65778 SRF65778:SRK65778 TBB65778:TBG65778 TKX65778:TLC65778 TUT65778:TUY65778 UEP65778:UEU65778 UOL65778:UOQ65778 UYH65778:UYM65778 VID65778:VII65778 VRZ65778:VSE65778 WBV65778:WCA65778 WLR65778:WLW65778 WVN65778:WVS65778 F131314:K131314 JB131314:JG131314 SX131314:TC131314 ACT131314:ACY131314 AMP131314:AMU131314 AWL131314:AWQ131314 BGH131314:BGM131314 BQD131314:BQI131314 BZZ131314:CAE131314 CJV131314:CKA131314 CTR131314:CTW131314 DDN131314:DDS131314 DNJ131314:DNO131314 DXF131314:DXK131314 EHB131314:EHG131314 EQX131314:ERC131314 FAT131314:FAY131314 FKP131314:FKU131314 FUL131314:FUQ131314 GEH131314:GEM131314 GOD131314:GOI131314 GXZ131314:GYE131314 HHV131314:HIA131314 HRR131314:HRW131314 IBN131314:IBS131314 ILJ131314:ILO131314 IVF131314:IVK131314 JFB131314:JFG131314 JOX131314:JPC131314 JYT131314:JYY131314 KIP131314:KIU131314 KSL131314:KSQ131314 LCH131314:LCM131314 LMD131314:LMI131314 LVZ131314:LWE131314 MFV131314:MGA131314 MPR131314:MPW131314 MZN131314:MZS131314 NJJ131314:NJO131314 NTF131314:NTK131314 ODB131314:ODG131314 OMX131314:ONC131314 OWT131314:OWY131314 PGP131314:PGU131314 PQL131314:PQQ131314 QAH131314:QAM131314 QKD131314:QKI131314 QTZ131314:QUE131314 RDV131314:REA131314 RNR131314:RNW131314 RXN131314:RXS131314 SHJ131314:SHO131314 SRF131314:SRK131314 TBB131314:TBG131314 TKX131314:TLC131314 TUT131314:TUY131314 UEP131314:UEU131314 UOL131314:UOQ131314 UYH131314:UYM131314 VID131314:VII131314 VRZ131314:VSE131314 WBV131314:WCA131314 WLR131314:WLW131314 WVN131314:WVS131314 F196850:K196850 JB196850:JG196850 SX196850:TC196850 ACT196850:ACY196850 AMP196850:AMU196850 AWL196850:AWQ196850 BGH196850:BGM196850 BQD196850:BQI196850 BZZ196850:CAE196850 CJV196850:CKA196850 CTR196850:CTW196850 DDN196850:DDS196850 DNJ196850:DNO196850 DXF196850:DXK196850 EHB196850:EHG196850 EQX196850:ERC196850 FAT196850:FAY196850 FKP196850:FKU196850 FUL196850:FUQ196850 GEH196850:GEM196850 GOD196850:GOI196850 GXZ196850:GYE196850 HHV196850:HIA196850 HRR196850:HRW196850 IBN196850:IBS196850 ILJ196850:ILO196850 IVF196850:IVK196850 JFB196850:JFG196850 JOX196850:JPC196850 JYT196850:JYY196850 KIP196850:KIU196850 KSL196850:KSQ196850 LCH196850:LCM196850 LMD196850:LMI196850 LVZ196850:LWE196850 MFV196850:MGA196850 MPR196850:MPW196850 MZN196850:MZS196850 NJJ196850:NJO196850 NTF196850:NTK196850 ODB196850:ODG196850 OMX196850:ONC196850 OWT196850:OWY196850 PGP196850:PGU196850 PQL196850:PQQ196850 QAH196850:QAM196850 QKD196850:QKI196850 QTZ196850:QUE196850 RDV196850:REA196850 RNR196850:RNW196850 RXN196850:RXS196850 SHJ196850:SHO196850 SRF196850:SRK196850 TBB196850:TBG196850 TKX196850:TLC196850 TUT196850:TUY196850 UEP196850:UEU196850 UOL196850:UOQ196850 UYH196850:UYM196850 VID196850:VII196850 VRZ196850:VSE196850 WBV196850:WCA196850 WLR196850:WLW196850 WVN196850:WVS196850 F262386:K262386 JB262386:JG262386 SX262386:TC262386 ACT262386:ACY262386 AMP262386:AMU262386 AWL262386:AWQ262386 BGH262386:BGM262386 BQD262386:BQI262386 BZZ262386:CAE262386 CJV262386:CKA262386 CTR262386:CTW262386 DDN262386:DDS262386 DNJ262386:DNO262386 DXF262386:DXK262386 EHB262386:EHG262386 EQX262386:ERC262386 FAT262386:FAY262386 FKP262386:FKU262386 FUL262386:FUQ262386 GEH262386:GEM262386 GOD262386:GOI262386 GXZ262386:GYE262386 HHV262386:HIA262386 HRR262386:HRW262386 IBN262386:IBS262386 ILJ262386:ILO262386 IVF262386:IVK262386 JFB262386:JFG262386 JOX262386:JPC262386 JYT262386:JYY262386 KIP262386:KIU262386 KSL262386:KSQ262386 LCH262386:LCM262386 LMD262386:LMI262386 LVZ262386:LWE262386 MFV262386:MGA262386 MPR262386:MPW262386 MZN262386:MZS262386 NJJ262386:NJO262386 NTF262386:NTK262386 ODB262386:ODG262386 OMX262386:ONC262386 OWT262386:OWY262386 PGP262386:PGU262386 PQL262386:PQQ262386 QAH262386:QAM262386 QKD262386:QKI262386 QTZ262386:QUE262386 RDV262386:REA262386 RNR262386:RNW262386 RXN262386:RXS262386 SHJ262386:SHO262386 SRF262386:SRK262386 TBB262386:TBG262386 TKX262386:TLC262386 TUT262386:TUY262386 UEP262386:UEU262386 UOL262386:UOQ262386 UYH262386:UYM262386 VID262386:VII262386 VRZ262386:VSE262386 WBV262386:WCA262386 WLR262386:WLW262386 WVN262386:WVS262386 F327922:K327922 JB327922:JG327922 SX327922:TC327922 ACT327922:ACY327922 AMP327922:AMU327922 AWL327922:AWQ327922 BGH327922:BGM327922 BQD327922:BQI327922 BZZ327922:CAE327922 CJV327922:CKA327922 CTR327922:CTW327922 DDN327922:DDS327922 DNJ327922:DNO327922 DXF327922:DXK327922 EHB327922:EHG327922 EQX327922:ERC327922 FAT327922:FAY327922 FKP327922:FKU327922 FUL327922:FUQ327922 GEH327922:GEM327922 GOD327922:GOI327922 GXZ327922:GYE327922 HHV327922:HIA327922 HRR327922:HRW327922 IBN327922:IBS327922 ILJ327922:ILO327922 IVF327922:IVK327922 JFB327922:JFG327922 JOX327922:JPC327922 JYT327922:JYY327922 KIP327922:KIU327922 KSL327922:KSQ327922 LCH327922:LCM327922 LMD327922:LMI327922 LVZ327922:LWE327922 MFV327922:MGA327922 MPR327922:MPW327922 MZN327922:MZS327922 NJJ327922:NJO327922 NTF327922:NTK327922 ODB327922:ODG327922 OMX327922:ONC327922 OWT327922:OWY327922 PGP327922:PGU327922 PQL327922:PQQ327922 QAH327922:QAM327922 QKD327922:QKI327922 QTZ327922:QUE327922 RDV327922:REA327922 RNR327922:RNW327922 RXN327922:RXS327922 SHJ327922:SHO327922 SRF327922:SRK327922 TBB327922:TBG327922 TKX327922:TLC327922 TUT327922:TUY327922 UEP327922:UEU327922 UOL327922:UOQ327922 UYH327922:UYM327922 VID327922:VII327922 VRZ327922:VSE327922 WBV327922:WCA327922 WLR327922:WLW327922 WVN327922:WVS327922 F393458:K393458 JB393458:JG393458 SX393458:TC393458 ACT393458:ACY393458 AMP393458:AMU393458 AWL393458:AWQ393458 BGH393458:BGM393458 BQD393458:BQI393458 BZZ393458:CAE393458 CJV393458:CKA393458 CTR393458:CTW393458 DDN393458:DDS393458 DNJ393458:DNO393458 DXF393458:DXK393458 EHB393458:EHG393458 EQX393458:ERC393458 FAT393458:FAY393458 FKP393458:FKU393458 FUL393458:FUQ393458 GEH393458:GEM393458 GOD393458:GOI393458 GXZ393458:GYE393458 HHV393458:HIA393458 HRR393458:HRW393458 IBN393458:IBS393458 ILJ393458:ILO393458 IVF393458:IVK393458 JFB393458:JFG393458 JOX393458:JPC393458 JYT393458:JYY393458 KIP393458:KIU393458 KSL393458:KSQ393458 LCH393458:LCM393458 LMD393458:LMI393458 LVZ393458:LWE393458 MFV393458:MGA393458 MPR393458:MPW393458 MZN393458:MZS393458 NJJ393458:NJO393458 NTF393458:NTK393458 ODB393458:ODG393458 OMX393458:ONC393458 OWT393458:OWY393458 PGP393458:PGU393458 PQL393458:PQQ393458 QAH393458:QAM393458 QKD393458:QKI393458 QTZ393458:QUE393458 RDV393458:REA393458 RNR393458:RNW393458 RXN393458:RXS393458 SHJ393458:SHO393458 SRF393458:SRK393458 TBB393458:TBG393458 TKX393458:TLC393458 TUT393458:TUY393458 UEP393458:UEU393458 UOL393458:UOQ393458 UYH393458:UYM393458 VID393458:VII393458 VRZ393458:VSE393458 WBV393458:WCA393458 WLR393458:WLW393458 WVN393458:WVS393458 F458994:K458994 JB458994:JG458994 SX458994:TC458994 ACT458994:ACY458994 AMP458994:AMU458994 AWL458994:AWQ458994 BGH458994:BGM458994 BQD458994:BQI458994 BZZ458994:CAE458994 CJV458994:CKA458994 CTR458994:CTW458994 DDN458994:DDS458994 DNJ458994:DNO458994 DXF458994:DXK458994 EHB458994:EHG458994 EQX458994:ERC458994 FAT458994:FAY458994 FKP458994:FKU458994 FUL458994:FUQ458994 GEH458994:GEM458994 GOD458994:GOI458994 GXZ458994:GYE458994 HHV458994:HIA458994 HRR458994:HRW458994 IBN458994:IBS458994 ILJ458994:ILO458994 IVF458994:IVK458994 JFB458994:JFG458994 JOX458994:JPC458994 JYT458994:JYY458994 KIP458994:KIU458994 KSL458994:KSQ458994 LCH458994:LCM458994 LMD458994:LMI458994 LVZ458994:LWE458994 MFV458994:MGA458994 MPR458994:MPW458994 MZN458994:MZS458994 NJJ458994:NJO458994 NTF458994:NTK458994 ODB458994:ODG458994 OMX458994:ONC458994 OWT458994:OWY458994 PGP458994:PGU458994 PQL458994:PQQ458994 QAH458994:QAM458994 QKD458994:QKI458994 QTZ458994:QUE458994 RDV458994:REA458994 RNR458994:RNW458994 RXN458994:RXS458994 SHJ458994:SHO458994 SRF458994:SRK458994 TBB458994:TBG458994 TKX458994:TLC458994 TUT458994:TUY458994 UEP458994:UEU458994 UOL458994:UOQ458994 UYH458994:UYM458994 VID458994:VII458994 VRZ458994:VSE458994 WBV458994:WCA458994 WLR458994:WLW458994 WVN458994:WVS458994 F524530:K524530 JB524530:JG524530 SX524530:TC524530 ACT524530:ACY524530 AMP524530:AMU524530 AWL524530:AWQ524530 BGH524530:BGM524530 BQD524530:BQI524530 BZZ524530:CAE524530 CJV524530:CKA524530 CTR524530:CTW524530 DDN524530:DDS524530 DNJ524530:DNO524530 DXF524530:DXK524530 EHB524530:EHG524530 EQX524530:ERC524530 FAT524530:FAY524530 FKP524530:FKU524530 FUL524530:FUQ524530 GEH524530:GEM524530 GOD524530:GOI524530 GXZ524530:GYE524530 HHV524530:HIA524530 HRR524530:HRW524530 IBN524530:IBS524530 ILJ524530:ILO524530 IVF524530:IVK524530 JFB524530:JFG524530 JOX524530:JPC524530 JYT524530:JYY524530 KIP524530:KIU524530 KSL524530:KSQ524530 LCH524530:LCM524530 LMD524530:LMI524530 LVZ524530:LWE524530 MFV524530:MGA524530 MPR524530:MPW524530 MZN524530:MZS524530 NJJ524530:NJO524530 NTF524530:NTK524530 ODB524530:ODG524530 OMX524530:ONC524530 OWT524530:OWY524530 PGP524530:PGU524530 PQL524530:PQQ524530 QAH524530:QAM524530 QKD524530:QKI524530 QTZ524530:QUE524530 RDV524530:REA524530 RNR524530:RNW524530 RXN524530:RXS524530 SHJ524530:SHO524530 SRF524530:SRK524530 TBB524530:TBG524530 TKX524530:TLC524530 TUT524530:TUY524530 UEP524530:UEU524530 UOL524530:UOQ524530 UYH524530:UYM524530 VID524530:VII524530 VRZ524530:VSE524530 WBV524530:WCA524530 WLR524530:WLW524530 WVN524530:WVS524530 F590066:K590066 JB590066:JG590066 SX590066:TC590066 ACT590066:ACY590066 AMP590066:AMU590066 AWL590066:AWQ590066 BGH590066:BGM590066 BQD590066:BQI590066 BZZ590066:CAE590066 CJV590066:CKA590066 CTR590066:CTW590066 DDN590066:DDS590066 DNJ590066:DNO590066 DXF590066:DXK590066 EHB590066:EHG590066 EQX590066:ERC590066 FAT590066:FAY590066 FKP590066:FKU590066 FUL590066:FUQ590066 GEH590066:GEM590066 GOD590066:GOI590066 GXZ590066:GYE590066 HHV590066:HIA590066 HRR590066:HRW590066 IBN590066:IBS590066 ILJ590066:ILO590066 IVF590066:IVK590066 JFB590066:JFG590066 JOX590066:JPC590066 JYT590066:JYY590066 KIP590066:KIU590066 KSL590066:KSQ590066 LCH590066:LCM590066 LMD590066:LMI590066 LVZ590066:LWE590066 MFV590066:MGA590066 MPR590066:MPW590066 MZN590066:MZS590066 NJJ590066:NJO590066 NTF590066:NTK590066 ODB590066:ODG590066 OMX590066:ONC590066 OWT590066:OWY590066 PGP590066:PGU590066 PQL590066:PQQ590066 QAH590066:QAM590066 QKD590066:QKI590066 QTZ590066:QUE590066 RDV590066:REA590066 RNR590066:RNW590066 RXN590066:RXS590066 SHJ590066:SHO590066 SRF590066:SRK590066 TBB590066:TBG590066 TKX590066:TLC590066 TUT590066:TUY590066 UEP590066:UEU590066 UOL590066:UOQ590066 UYH590066:UYM590066 VID590066:VII590066 VRZ590066:VSE590066 WBV590066:WCA590066 WLR590066:WLW590066 WVN590066:WVS590066 F655602:K655602 JB655602:JG655602 SX655602:TC655602 ACT655602:ACY655602 AMP655602:AMU655602 AWL655602:AWQ655602 BGH655602:BGM655602 BQD655602:BQI655602 BZZ655602:CAE655602 CJV655602:CKA655602 CTR655602:CTW655602 DDN655602:DDS655602 DNJ655602:DNO655602 DXF655602:DXK655602 EHB655602:EHG655602 EQX655602:ERC655602 FAT655602:FAY655602 FKP655602:FKU655602 FUL655602:FUQ655602 GEH655602:GEM655602 GOD655602:GOI655602 GXZ655602:GYE655602 HHV655602:HIA655602 HRR655602:HRW655602 IBN655602:IBS655602 ILJ655602:ILO655602 IVF655602:IVK655602 JFB655602:JFG655602 JOX655602:JPC655602 JYT655602:JYY655602 KIP655602:KIU655602 KSL655602:KSQ655602 LCH655602:LCM655602 LMD655602:LMI655602 LVZ655602:LWE655602 MFV655602:MGA655602 MPR655602:MPW655602 MZN655602:MZS655602 NJJ655602:NJO655602 NTF655602:NTK655602 ODB655602:ODG655602 OMX655602:ONC655602 OWT655602:OWY655602 PGP655602:PGU655602 PQL655602:PQQ655602 QAH655602:QAM655602 QKD655602:QKI655602 QTZ655602:QUE655602 RDV655602:REA655602 RNR655602:RNW655602 RXN655602:RXS655602 SHJ655602:SHO655602 SRF655602:SRK655602 TBB655602:TBG655602 TKX655602:TLC655602 TUT655602:TUY655602 UEP655602:UEU655602 UOL655602:UOQ655602 UYH655602:UYM655602 VID655602:VII655602 VRZ655602:VSE655602 WBV655602:WCA655602 WLR655602:WLW655602 WVN655602:WVS655602 F721138:K721138 JB721138:JG721138 SX721138:TC721138 ACT721138:ACY721138 AMP721138:AMU721138 AWL721138:AWQ721138 BGH721138:BGM721138 BQD721138:BQI721138 BZZ721138:CAE721138 CJV721138:CKA721138 CTR721138:CTW721138 DDN721138:DDS721138 DNJ721138:DNO721138 DXF721138:DXK721138 EHB721138:EHG721138 EQX721138:ERC721138 FAT721138:FAY721138 FKP721138:FKU721138 FUL721138:FUQ721138 GEH721138:GEM721138 GOD721138:GOI721138 GXZ721138:GYE721138 HHV721138:HIA721138 HRR721138:HRW721138 IBN721138:IBS721138 ILJ721138:ILO721138 IVF721138:IVK721138 JFB721138:JFG721138 JOX721138:JPC721138 JYT721138:JYY721138 KIP721138:KIU721138 KSL721138:KSQ721138 LCH721138:LCM721138 LMD721138:LMI721138 LVZ721138:LWE721138 MFV721138:MGA721138 MPR721138:MPW721138 MZN721138:MZS721138 NJJ721138:NJO721138 NTF721138:NTK721138 ODB721138:ODG721138 OMX721138:ONC721138 OWT721138:OWY721138 PGP721138:PGU721138 PQL721138:PQQ721138 QAH721138:QAM721138 QKD721138:QKI721138 QTZ721138:QUE721138 RDV721138:REA721138 RNR721138:RNW721138 RXN721138:RXS721138 SHJ721138:SHO721138 SRF721138:SRK721138 TBB721138:TBG721138 TKX721138:TLC721138 TUT721138:TUY721138 UEP721138:UEU721138 UOL721138:UOQ721138 UYH721138:UYM721138 VID721138:VII721138 VRZ721138:VSE721138 WBV721138:WCA721138 WLR721138:WLW721138 WVN721138:WVS721138 F786674:K786674 JB786674:JG786674 SX786674:TC786674 ACT786674:ACY786674 AMP786674:AMU786674 AWL786674:AWQ786674 BGH786674:BGM786674 BQD786674:BQI786674 BZZ786674:CAE786674 CJV786674:CKA786674 CTR786674:CTW786674 DDN786674:DDS786674 DNJ786674:DNO786674 DXF786674:DXK786674 EHB786674:EHG786674 EQX786674:ERC786674 FAT786674:FAY786674 FKP786674:FKU786674 FUL786674:FUQ786674 GEH786674:GEM786674 GOD786674:GOI786674 GXZ786674:GYE786674 HHV786674:HIA786674 HRR786674:HRW786674 IBN786674:IBS786674 ILJ786674:ILO786674 IVF786674:IVK786674 JFB786674:JFG786674 JOX786674:JPC786674 JYT786674:JYY786674 KIP786674:KIU786674 KSL786674:KSQ786674 LCH786674:LCM786674 LMD786674:LMI786674 LVZ786674:LWE786674 MFV786674:MGA786674 MPR786674:MPW786674 MZN786674:MZS786674 NJJ786674:NJO786674 NTF786674:NTK786674 ODB786674:ODG786674 OMX786674:ONC786674 OWT786674:OWY786674 PGP786674:PGU786674 PQL786674:PQQ786674 QAH786674:QAM786674 QKD786674:QKI786674 QTZ786674:QUE786674 RDV786674:REA786674 RNR786674:RNW786674 RXN786674:RXS786674 SHJ786674:SHO786674 SRF786674:SRK786674 TBB786674:TBG786674 TKX786674:TLC786674 TUT786674:TUY786674 UEP786674:UEU786674 UOL786674:UOQ786674 UYH786674:UYM786674 VID786674:VII786674 VRZ786674:VSE786674 WBV786674:WCA786674 WLR786674:WLW786674 WVN786674:WVS786674 F852210:K852210 JB852210:JG852210 SX852210:TC852210 ACT852210:ACY852210 AMP852210:AMU852210 AWL852210:AWQ852210 BGH852210:BGM852210 BQD852210:BQI852210 BZZ852210:CAE852210 CJV852210:CKA852210 CTR852210:CTW852210 DDN852210:DDS852210 DNJ852210:DNO852210 DXF852210:DXK852210 EHB852210:EHG852210 EQX852210:ERC852210 FAT852210:FAY852210 FKP852210:FKU852210 FUL852210:FUQ852210 GEH852210:GEM852210 GOD852210:GOI852210 GXZ852210:GYE852210 HHV852210:HIA852210 HRR852210:HRW852210 IBN852210:IBS852210 ILJ852210:ILO852210 IVF852210:IVK852210 JFB852210:JFG852210 JOX852210:JPC852210 JYT852210:JYY852210 KIP852210:KIU852210 KSL852210:KSQ852210 LCH852210:LCM852210 LMD852210:LMI852210 LVZ852210:LWE852210 MFV852210:MGA852210 MPR852210:MPW852210 MZN852210:MZS852210 NJJ852210:NJO852210 NTF852210:NTK852210 ODB852210:ODG852210 OMX852210:ONC852210 OWT852210:OWY852210 PGP852210:PGU852210 PQL852210:PQQ852210 QAH852210:QAM852210 QKD852210:QKI852210 QTZ852210:QUE852210 RDV852210:REA852210 RNR852210:RNW852210 RXN852210:RXS852210 SHJ852210:SHO852210 SRF852210:SRK852210 TBB852210:TBG852210 TKX852210:TLC852210 TUT852210:TUY852210 UEP852210:UEU852210 UOL852210:UOQ852210 UYH852210:UYM852210 VID852210:VII852210 VRZ852210:VSE852210 WBV852210:WCA852210 WLR852210:WLW852210 WVN852210:WVS852210 F917746:K917746 JB917746:JG917746 SX917746:TC917746 ACT917746:ACY917746 AMP917746:AMU917746 AWL917746:AWQ917746 BGH917746:BGM917746 BQD917746:BQI917746 BZZ917746:CAE917746 CJV917746:CKA917746 CTR917746:CTW917746 DDN917746:DDS917746 DNJ917746:DNO917746 DXF917746:DXK917746 EHB917746:EHG917746 EQX917746:ERC917746 FAT917746:FAY917746 FKP917746:FKU917746 FUL917746:FUQ917746 GEH917746:GEM917746 GOD917746:GOI917746 GXZ917746:GYE917746 HHV917746:HIA917746 HRR917746:HRW917746 IBN917746:IBS917746 ILJ917746:ILO917746 IVF917746:IVK917746 JFB917746:JFG917746 JOX917746:JPC917746 JYT917746:JYY917746 KIP917746:KIU917746 KSL917746:KSQ917746 LCH917746:LCM917746 LMD917746:LMI917746 LVZ917746:LWE917746 MFV917746:MGA917746 MPR917746:MPW917746 MZN917746:MZS917746 NJJ917746:NJO917746 NTF917746:NTK917746 ODB917746:ODG917746 OMX917746:ONC917746 OWT917746:OWY917746 PGP917746:PGU917746 PQL917746:PQQ917746 QAH917746:QAM917746 QKD917746:QKI917746 QTZ917746:QUE917746 RDV917746:REA917746 RNR917746:RNW917746 RXN917746:RXS917746 SHJ917746:SHO917746 SRF917746:SRK917746 TBB917746:TBG917746 TKX917746:TLC917746 TUT917746:TUY917746 UEP917746:UEU917746 UOL917746:UOQ917746 UYH917746:UYM917746 VID917746:VII917746 VRZ917746:VSE917746 WBV917746:WCA917746 WLR917746:WLW917746 WVN917746:WVS917746 F983282:K983282 JB983282:JG983282 SX983282:TC983282 ACT983282:ACY983282 AMP983282:AMU983282 AWL983282:AWQ983282 BGH983282:BGM983282 BQD983282:BQI983282 BZZ983282:CAE983282 CJV983282:CKA983282 CTR983282:CTW983282 DDN983282:DDS983282 DNJ983282:DNO983282 DXF983282:DXK983282 EHB983282:EHG983282 EQX983282:ERC983282 FAT983282:FAY983282 FKP983282:FKU983282 FUL983282:FUQ983282 GEH983282:GEM983282 GOD983282:GOI983282 GXZ983282:GYE983282 HHV983282:HIA983282 HRR983282:HRW983282 IBN983282:IBS983282 ILJ983282:ILO983282 IVF983282:IVK983282 JFB983282:JFG983282 JOX983282:JPC983282 JYT983282:JYY983282 KIP983282:KIU983282 KSL983282:KSQ983282 LCH983282:LCM983282 LMD983282:LMI983282 LVZ983282:LWE983282 MFV983282:MGA983282 MPR983282:MPW983282 MZN983282:MZS983282 NJJ983282:NJO983282 NTF983282:NTK983282 ODB983282:ODG983282 OMX983282:ONC983282 OWT983282:OWY983282 PGP983282:PGU983282 PQL983282:PQQ983282 QAH983282:QAM983282 QKD983282:QKI983282 QTZ983282:QUE983282 RDV983282:REA983282 RNR983282:RNW983282 RXN983282:RXS983282 SHJ983282:SHO983282 SRF983282:SRK983282 TBB983282:TBG983282 TKX983282:TLC983282 TUT983282:TUY983282 UEP983282:UEU983282 UOL983282:UOQ983282 UYH983282:UYM983282 VID983282:VII983282 VRZ983282:VSE983282 WBV983282:WCA983282 WLR983282:WLW983282 WVN983282:WVS983282 F99:K99 JB99:JG99 SX99:TC99 ACT99:ACY99 AMP99:AMU99 AWL99:AWQ99 BGH99:BGM99 BQD99:BQI99 BZZ99:CAE99 CJV99:CKA99 CTR99:CTW99 DDN99:DDS99 DNJ99:DNO99 DXF99:DXK99 EHB99:EHG99 EQX99:ERC99 FAT99:FAY99 FKP99:FKU99 FUL99:FUQ99 GEH99:GEM99 GOD99:GOI99 GXZ99:GYE99 HHV99:HIA99 HRR99:HRW99 IBN99:IBS99 ILJ99:ILO99 IVF99:IVK99 JFB99:JFG99 JOX99:JPC99 JYT99:JYY99 KIP99:KIU99 KSL99:KSQ99 LCH99:LCM99 LMD99:LMI99 LVZ99:LWE99 MFV99:MGA99 MPR99:MPW99 MZN99:MZS99 NJJ99:NJO99 NTF99:NTK99 ODB99:ODG99 OMX99:ONC99 OWT99:OWY99 PGP99:PGU99 PQL99:PQQ99 QAH99:QAM99 QKD99:QKI99 QTZ99:QUE99 RDV99:REA99 RNR99:RNW99 RXN99:RXS99 SHJ99:SHO99 SRF99:SRK99 TBB99:TBG99 TKX99:TLC99 TUT99:TUY99 UEP99:UEU99 UOL99:UOQ99 UYH99:UYM99 VID99:VII99 VRZ99:VSE99 WBV99:WCA99 WLR99:WLW99 WVN99:WVS99 F65635:K65635 JB65635:JG65635 SX65635:TC65635 ACT65635:ACY65635 AMP65635:AMU65635 AWL65635:AWQ65635 BGH65635:BGM65635 BQD65635:BQI65635 BZZ65635:CAE65635 CJV65635:CKA65635 CTR65635:CTW65635 DDN65635:DDS65635 DNJ65635:DNO65635 DXF65635:DXK65635 EHB65635:EHG65635 EQX65635:ERC65635 FAT65635:FAY65635 FKP65635:FKU65635 FUL65635:FUQ65635 GEH65635:GEM65635 GOD65635:GOI65635 GXZ65635:GYE65635 HHV65635:HIA65635 HRR65635:HRW65635 IBN65635:IBS65635 ILJ65635:ILO65635 IVF65635:IVK65635 JFB65635:JFG65635 JOX65635:JPC65635 JYT65635:JYY65635 KIP65635:KIU65635 KSL65635:KSQ65635 LCH65635:LCM65635 LMD65635:LMI65635 LVZ65635:LWE65635 MFV65635:MGA65635 MPR65635:MPW65635 MZN65635:MZS65635 NJJ65635:NJO65635 NTF65635:NTK65635 ODB65635:ODG65635 OMX65635:ONC65635 OWT65635:OWY65635 PGP65635:PGU65635 PQL65635:PQQ65635 QAH65635:QAM65635 QKD65635:QKI65635 QTZ65635:QUE65635 RDV65635:REA65635 RNR65635:RNW65635 RXN65635:RXS65635 SHJ65635:SHO65635 SRF65635:SRK65635 TBB65635:TBG65635 TKX65635:TLC65635 TUT65635:TUY65635 UEP65635:UEU65635 UOL65635:UOQ65635 UYH65635:UYM65635 VID65635:VII65635 VRZ65635:VSE65635 WBV65635:WCA65635 WLR65635:WLW65635 WVN65635:WVS65635 F131171:K131171 JB131171:JG131171 SX131171:TC131171 ACT131171:ACY131171 AMP131171:AMU131171 AWL131171:AWQ131171 BGH131171:BGM131171 BQD131171:BQI131171 BZZ131171:CAE131171 CJV131171:CKA131171 CTR131171:CTW131171 DDN131171:DDS131171 DNJ131171:DNO131171 DXF131171:DXK131171 EHB131171:EHG131171 EQX131171:ERC131171 FAT131171:FAY131171 FKP131171:FKU131171 FUL131171:FUQ131171 GEH131171:GEM131171 GOD131171:GOI131171 GXZ131171:GYE131171 HHV131171:HIA131171 HRR131171:HRW131171 IBN131171:IBS131171 ILJ131171:ILO131171 IVF131171:IVK131171 JFB131171:JFG131171 JOX131171:JPC131171 JYT131171:JYY131171 KIP131171:KIU131171 KSL131171:KSQ131171 LCH131171:LCM131171 LMD131171:LMI131171 LVZ131171:LWE131171 MFV131171:MGA131171 MPR131171:MPW131171 MZN131171:MZS131171 NJJ131171:NJO131171 NTF131171:NTK131171 ODB131171:ODG131171 OMX131171:ONC131171 OWT131171:OWY131171 PGP131171:PGU131171 PQL131171:PQQ131171 QAH131171:QAM131171 QKD131171:QKI131171 QTZ131171:QUE131171 RDV131171:REA131171 RNR131171:RNW131171 RXN131171:RXS131171 SHJ131171:SHO131171 SRF131171:SRK131171 TBB131171:TBG131171 TKX131171:TLC131171 TUT131171:TUY131171 UEP131171:UEU131171 UOL131171:UOQ131171 UYH131171:UYM131171 VID131171:VII131171 VRZ131171:VSE131171 WBV131171:WCA131171 WLR131171:WLW131171 WVN131171:WVS131171 F196707:K196707 JB196707:JG196707 SX196707:TC196707 ACT196707:ACY196707 AMP196707:AMU196707 AWL196707:AWQ196707 BGH196707:BGM196707 BQD196707:BQI196707 BZZ196707:CAE196707 CJV196707:CKA196707 CTR196707:CTW196707 DDN196707:DDS196707 DNJ196707:DNO196707 DXF196707:DXK196707 EHB196707:EHG196707 EQX196707:ERC196707 FAT196707:FAY196707 FKP196707:FKU196707 FUL196707:FUQ196707 GEH196707:GEM196707 GOD196707:GOI196707 GXZ196707:GYE196707 HHV196707:HIA196707 HRR196707:HRW196707 IBN196707:IBS196707 ILJ196707:ILO196707 IVF196707:IVK196707 JFB196707:JFG196707 JOX196707:JPC196707 JYT196707:JYY196707 KIP196707:KIU196707 KSL196707:KSQ196707 LCH196707:LCM196707 LMD196707:LMI196707 LVZ196707:LWE196707 MFV196707:MGA196707 MPR196707:MPW196707 MZN196707:MZS196707 NJJ196707:NJO196707 NTF196707:NTK196707 ODB196707:ODG196707 OMX196707:ONC196707 OWT196707:OWY196707 PGP196707:PGU196707 PQL196707:PQQ196707 QAH196707:QAM196707 QKD196707:QKI196707 QTZ196707:QUE196707 RDV196707:REA196707 RNR196707:RNW196707 RXN196707:RXS196707 SHJ196707:SHO196707 SRF196707:SRK196707 TBB196707:TBG196707 TKX196707:TLC196707 TUT196707:TUY196707 UEP196707:UEU196707 UOL196707:UOQ196707 UYH196707:UYM196707 VID196707:VII196707 VRZ196707:VSE196707 WBV196707:WCA196707 WLR196707:WLW196707 WVN196707:WVS196707 F262243:K262243 JB262243:JG262243 SX262243:TC262243 ACT262243:ACY262243 AMP262243:AMU262243 AWL262243:AWQ262243 BGH262243:BGM262243 BQD262243:BQI262243 BZZ262243:CAE262243 CJV262243:CKA262243 CTR262243:CTW262243 DDN262243:DDS262243 DNJ262243:DNO262243 DXF262243:DXK262243 EHB262243:EHG262243 EQX262243:ERC262243 FAT262243:FAY262243 FKP262243:FKU262243 FUL262243:FUQ262243 GEH262243:GEM262243 GOD262243:GOI262243 GXZ262243:GYE262243 HHV262243:HIA262243 HRR262243:HRW262243 IBN262243:IBS262243 ILJ262243:ILO262243 IVF262243:IVK262243 JFB262243:JFG262243 JOX262243:JPC262243 JYT262243:JYY262243 KIP262243:KIU262243 KSL262243:KSQ262243 LCH262243:LCM262243 LMD262243:LMI262243 LVZ262243:LWE262243 MFV262243:MGA262243 MPR262243:MPW262243 MZN262243:MZS262243 NJJ262243:NJO262243 NTF262243:NTK262243 ODB262243:ODG262243 OMX262243:ONC262243 OWT262243:OWY262243 PGP262243:PGU262243 PQL262243:PQQ262243 QAH262243:QAM262243 QKD262243:QKI262243 QTZ262243:QUE262243 RDV262243:REA262243 RNR262243:RNW262243 RXN262243:RXS262243 SHJ262243:SHO262243 SRF262243:SRK262243 TBB262243:TBG262243 TKX262243:TLC262243 TUT262243:TUY262243 UEP262243:UEU262243 UOL262243:UOQ262243 UYH262243:UYM262243 VID262243:VII262243 VRZ262243:VSE262243 WBV262243:WCA262243 WLR262243:WLW262243 WVN262243:WVS262243 F327779:K327779 JB327779:JG327779 SX327779:TC327779 ACT327779:ACY327779 AMP327779:AMU327779 AWL327779:AWQ327779 BGH327779:BGM327779 BQD327779:BQI327779 BZZ327779:CAE327779 CJV327779:CKA327779 CTR327779:CTW327779 DDN327779:DDS327779 DNJ327779:DNO327779 DXF327779:DXK327779 EHB327779:EHG327779 EQX327779:ERC327779 FAT327779:FAY327779 FKP327779:FKU327779 FUL327779:FUQ327779 GEH327779:GEM327779 GOD327779:GOI327779 GXZ327779:GYE327779 HHV327779:HIA327779 HRR327779:HRW327779 IBN327779:IBS327779 ILJ327779:ILO327779 IVF327779:IVK327779 JFB327779:JFG327779 JOX327779:JPC327779 JYT327779:JYY327779 KIP327779:KIU327779 KSL327779:KSQ327779 LCH327779:LCM327779 LMD327779:LMI327779 LVZ327779:LWE327779 MFV327779:MGA327779 MPR327779:MPW327779 MZN327779:MZS327779 NJJ327779:NJO327779 NTF327779:NTK327779 ODB327779:ODG327779 OMX327779:ONC327779 OWT327779:OWY327779 PGP327779:PGU327779 PQL327779:PQQ327779 QAH327779:QAM327779 QKD327779:QKI327779 QTZ327779:QUE327779 RDV327779:REA327779 RNR327779:RNW327779 RXN327779:RXS327779 SHJ327779:SHO327779 SRF327779:SRK327779 TBB327779:TBG327779 TKX327779:TLC327779 TUT327779:TUY327779 UEP327779:UEU327779 UOL327779:UOQ327779 UYH327779:UYM327779 VID327779:VII327779 VRZ327779:VSE327779 WBV327779:WCA327779 WLR327779:WLW327779 WVN327779:WVS327779 F393315:K393315 JB393315:JG393315 SX393315:TC393315 ACT393315:ACY393315 AMP393315:AMU393315 AWL393315:AWQ393315 BGH393315:BGM393315 BQD393315:BQI393315 BZZ393315:CAE393315 CJV393315:CKA393315 CTR393315:CTW393315 DDN393315:DDS393315 DNJ393315:DNO393315 DXF393315:DXK393315 EHB393315:EHG393315 EQX393315:ERC393315 FAT393315:FAY393315 FKP393315:FKU393315 FUL393315:FUQ393315 GEH393315:GEM393315 GOD393315:GOI393315 GXZ393315:GYE393315 HHV393315:HIA393315 HRR393315:HRW393315 IBN393315:IBS393315 ILJ393315:ILO393315 IVF393315:IVK393315 JFB393315:JFG393315 JOX393315:JPC393315 JYT393315:JYY393315 KIP393315:KIU393315 KSL393315:KSQ393315 LCH393315:LCM393315 LMD393315:LMI393315 LVZ393315:LWE393315 MFV393315:MGA393315 MPR393315:MPW393315 MZN393315:MZS393315 NJJ393315:NJO393315 NTF393315:NTK393315 ODB393315:ODG393315 OMX393315:ONC393315 OWT393315:OWY393315 PGP393315:PGU393315 PQL393315:PQQ393315 QAH393315:QAM393315 QKD393315:QKI393315 QTZ393315:QUE393315 RDV393315:REA393315 RNR393315:RNW393315 RXN393315:RXS393315 SHJ393315:SHO393315 SRF393315:SRK393315 TBB393315:TBG393315 TKX393315:TLC393315 TUT393315:TUY393315 UEP393315:UEU393315 UOL393315:UOQ393315 UYH393315:UYM393315 VID393315:VII393315 VRZ393315:VSE393315 WBV393315:WCA393315 WLR393315:WLW393315 WVN393315:WVS393315 F458851:K458851 JB458851:JG458851 SX458851:TC458851 ACT458851:ACY458851 AMP458851:AMU458851 AWL458851:AWQ458851 BGH458851:BGM458851 BQD458851:BQI458851 BZZ458851:CAE458851 CJV458851:CKA458851 CTR458851:CTW458851 DDN458851:DDS458851 DNJ458851:DNO458851 DXF458851:DXK458851 EHB458851:EHG458851 EQX458851:ERC458851 FAT458851:FAY458851 FKP458851:FKU458851 FUL458851:FUQ458851 GEH458851:GEM458851 GOD458851:GOI458851 GXZ458851:GYE458851 HHV458851:HIA458851 HRR458851:HRW458851 IBN458851:IBS458851 ILJ458851:ILO458851 IVF458851:IVK458851 JFB458851:JFG458851 JOX458851:JPC458851 JYT458851:JYY458851 KIP458851:KIU458851 KSL458851:KSQ458851 LCH458851:LCM458851 LMD458851:LMI458851 LVZ458851:LWE458851 MFV458851:MGA458851 MPR458851:MPW458851 MZN458851:MZS458851 NJJ458851:NJO458851 NTF458851:NTK458851 ODB458851:ODG458851 OMX458851:ONC458851 OWT458851:OWY458851 PGP458851:PGU458851 PQL458851:PQQ458851 QAH458851:QAM458851 QKD458851:QKI458851 QTZ458851:QUE458851 RDV458851:REA458851 RNR458851:RNW458851 RXN458851:RXS458851 SHJ458851:SHO458851 SRF458851:SRK458851 TBB458851:TBG458851 TKX458851:TLC458851 TUT458851:TUY458851 UEP458851:UEU458851 UOL458851:UOQ458851 UYH458851:UYM458851 VID458851:VII458851 VRZ458851:VSE458851 WBV458851:WCA458851 WLR458851:WLW458851 WVN458851:WVS458851 F524387:K524387 JB524387:JG524387 SX524387:TC524387 ACT524387:ACY524387 AMP524387:AMU524387 AWL524387:AWQ524387 BGH524387:BGM524387 BQD524387:BQI524387 BZZ524387:CAE524387 CJV524387:CKA524387 CTR524387:CTW524387 DDN524387:DDS524387 DNJ524387:DNO524387 DXF524387:DXK524387 EHB524387:EHG524387 EQX524387:ERC524387 FAT524387:FAY524387 FKP524387:FKU524387 FUL524387:FUQ524387 GEH524387:GEM524387 GOD524387:GOI524387 GXZ524387:GYE524387 HHV524387:HIA524387 HRR524387:HRW524387 IBN524387:IBS524387 ILJ524387:ILO524387 IVF524387:IVK524387 JFB524387:JFG524387 JOX524387:JPC524387 JYT524387:JYY524387 KIP524387:KIU524387 KSL524387:KSQ524387 LCH524387:LCM524387 LMD524387:LMI524387 LVZ524387:LWE524387 MFV524387:MGA524387 MPR524387:MPW524387 MZN524387:MZS524387 NJJ524387:NJO524387 NTF524387:NTK524387 ODB524387:ODG524387 OMX524387:ONC524387 OWT524387:OWY524387 PGP524387:PGU524387 PQL524387:PQQ524387 QAH524387:QAM524387 QKD524387:QKI524387 QTZ524387:QUE524387 RDV524387:REA524387 RNR524387:RNW524387 RXN524387:RXS524387 SHJ524387:SHO524387 SRF524387:SRK524387 TBB524387:TBG524387 TKX524387:TLC524387 TUT524387:TUY524387 UEP524387:UEU524387 UOL524387:UOQ524387 UYH524387:UYM524387 VID524387:VII524387 VRZ524387:VSE524387 WBV524387:WCA524387 WLR524387:WLW524387 WVN524387:WVS524387 F589923:K589923 JB589923:JG589923 SX589923:TC589923 ACT589923:ACY589923 AMP589923:AMU589923 AWL589923:AWQ589923 BGH589923:BGM589923 BQD589923:BQI589923 BZZ589923:CAE589923 CJV589923:CKA589923 CTR589923:CTW589923 DDN589923:DDS589923 DNJ589923:DNO589923 DXF589923:DXK589923 EHB589923:EHG589923 EQX589923:ERC589923 FAT589923:FAY589923 FKP589923:FKU589923 FUL589923:FUQ589923 GEH589923:GEM589923 GOD589923:GOI589923 GXZ589923:GYE589923 HHV589923:HIA589923 HRR589923:HRW589923 IBN589923:IBS589923 ILJ589923:ILO589923 IVF589923:IVK589923 JFB589923:JFG589923 JOX589923:JPC589923 JYT589923:JYY589923 KIP589923:KIU589923 KSL589923:KSQ589923 LCH589923:LCM589923 LMD589923:LMI589923 LVZ589923:LWE589923 MFV589923:MGA589923 MPR589923:MPW589923 MZN589923:MZS589923 NJJ589923:NJO589923 NTF589923:NTK589923 ODB589923:ODG589923 OMX589923:ONC589923 OWT589923:OWY589923 PGP589923:PGU589923 PQL589923:PQQ589923 QAH589923:QAM589923 QKD589923:QKI589923 QTZ589923:QUE589923 RDV589923:REA589923 RNR589923:RNW589923 RXN589923:RXS589923 SHJ589923:SHO589923 SRF589923:SRK589923 TBB589923:TBG589923 TKX589923:TLC589923 TUT589923:TUY589923 UEP589923:UEU589923 UOL589923:UOQ589923 UYH589923:UYM589923 VID589923:VII589923 VRZ589923:VSE589923 WBV589923:WCA589923 WLR589923:WLW589923 WVN589923:WVS589923 F655459:K655459 JB655459:JG655459 SX655459:TC655459 ACT655459:ACY655459 AMP655459:AMU655459 AWL655459:AWQ655459 BGH655459:BGM655459 BQD655459:BQI655459 BZZ655459:CAE655459 CJV655459:CKA655459 CTR655459:CTW655459 DDN655459:DDS655459 DNJ655459:DNO655459 DXF655459:DXK655459 EHB655459:EHG655459 EQX655459:ERC655459 FAT655459:FAY655459 FKP655459:FKU655459 FUL655459:FUQ655459 GEH655459:GEM655459 GOD655459:GOI655459 GXZ655459:GYE655459 HHV655459:HIA655459 HRR655459:HRW655459 IBN655459:IBS655459 ILJ655459:ILO655459 IVF655459:IVK655459 JFB655459:JFG655459 JOX655459:JPC655459 JYT655459:JYY655459 KIP655459:KIU655459 KSL655459:KSQ655459 LCH655459:LCM655459 LMD655459:LMI655459 LVZ655459:LWE655459 MFV655459:MGA655459 MPR655459:MPW655459 MZN655459:MZS655459 NJJ655459:NJO655459 NTF655459:NTK655459 ODB655459:ODG655459 OMX655459:ONC655459 OWT655459:OWY655459 PGP655459:PGU655459 PQL655459:PQQ655459 QAH655459:QAM655459 QKD655459:QKI655459 QTZ655459:QUE655459 RDV655459:REA655459 RNR655459:RNW655459 RXN655459:RXS655459 SHJ655459:SHO655459 SRF655459:SRK655459 TBB655459:TBG655459 TKX655459:TLC655459 TUT655459:TUY655459 UEP655459:UEU655459 UOL655459:UOQ655459 UYH655459:UYM655459 VID655459:VII655459 VRZ655459:VSE655459 WBV655459:WCA655459 WLR655459:WLW655459 WVN655459:WVS655459 F720995:K720995 JB720995:JG720995 SX720995:TC720995 ACT720995:ACY720995 AMP720995:AMU720995 AWL720995:AWQ720995 BGH720995:BGM720995 BQD720995:BQI720995 BZZ720995:CAE720995 CJV720995:CKA720995 CTR720995:CTW720995 DDN720995:DDS720995 DNJ720995:DNO720995 DXF720995:DXK720995 EHB720995:EHG720995 EQX720995:ERC720995 FAT720995:FAY720995 FKP720995:FKU720995 FUL720995:FUQ720995 GEH720995:GEM720995 GOD720995:GOI720995 GXZ720995:GYE720995 HHV720995:HIA720995 HRR720995:HRW720995 IBN720995:IBS720995 ILJ720995:ILO720995 IVF720995:IVK720995 JFB720995:JFG720995 JOX720995:JPC720995 JYT720995:JYY720995 KIP720995:KIU720995 KSL720995:KSQ720995 LCH720995:LCM720995 LMD720995:LMI720995 LVZ720995:LWE720995 MFV720995:MGA720995 MPR720995:MPW720995 MZN720995:MZS720995 NJJ720995:NJO720995 NTF720995:NTK720995 ODB720995:ODG720995 OMX720995:ONC720995 OWT720995:OWY720995 PGP720995:PGU720995 PQL720995:PQQ720995 QAH720995:QAM720995 QKD720995:QKI720995 QTZ720995:QUE720995 RDV720995:REA720995 RNR720995:RNW720995 RXN720995:RXS720995 SHJ720995:SHO720995 SRF720995:SRK720995 TBB720995:TBG720995 TKX720995:TLC720995 TUT720995:TUY720995 UEP720995:UEU720995 UOL720995:UOQ720995 UYH720995:UYM720995 VID720995:VII720995 VRZ720995:VSE720995 WBV720995:WCA720995 WLR720995:WLW720995 WVN720995:WVS720995 F786531:K786531 JB786531:JG786531 SX786531:TC786531 ACT786531:ACY786531 AMP786531:AMU786531 AWL786531:AWQ786531 BGH786531:BGM786531 BQD786531:BQI786531 BZZ786531:CAE786531 CJV786531:CKA786531 CTR786531:CTW786531 DDN786531:DDS786531 DNJ786531:DNO786531 DXF786531:DXK786531 EHB786531:EHG786531 EQX786531:ERC786531 FAT786531:FAY786531 FKP786531:FKU786531 FUL786531:FUQ786531 GEH786531:GEM786531 GOD786531:GOI786531 GXZ786531:GYE786531 HHV786531:HIA786531 HRR786531:HRW786531 IBN786531:IBS786531 ILJ786531:ILO786531 IVF786531:IVK786531 JFB786531:JFG786531 JOX786531:JPC786531 JYT786531:JYY786531 KIP786531:KIU786531 KSL786531:KSQ786531 LCH786531:LCM786531 LMD786531:LMI786531 LVZ786531:LWE786531 MFV786531:MGA786531 MPR786531:MPW786531 MZN786531:MZS786531 NJJ786531:NJO786531 NTF786531:NTK786531 ODB786531:ODG786531 OMX786531:ONC786531 OWT786531:OWY786531 PGP786531:PGU786531 PQL786531:PQQ786531 QAH786531:QAM786531 QKD786531:QKI786531 QTZ786531:QUE786531 RDV786531:REA786531 RNR786531:RNW786531 RXN786531:RXS786531 SHJ786531:SHO786531 SRF786531:SRK786531 TBB786531:TBG786531 TKX786531:TLC786531 TUT786531:TUY786531 UEP786531:UEU786531 UOL786531:UOQ786531 UYH786531:UYM786531 VID786531:VII786531 VRZ786531:VSE786531 WBV786531:WCA786531 WLR786531:WLW786531 WVN786531:WVS786531 F852067:K852067 JB852067:JG852067 SX852067:TC852067 ACT852067:ACY852067 AMP852067:AMU852067 AWL852067:AWQ852067 BGH852067:BGM852067 BQD852067:BQI852067 BZZ852067:CAE852067 CJV852067:CKA852067 CTR852067:CTW852067 DDN852067:DDS852067 DNJ852067:DNO852067 DXF852067:DXK852067 EHB852067:EHG852067 EQX852067:ERC852067 FAT852067:FAY852067 FKP852067:FKU852067 FUL852067:FUQ852067 GEH852067:GEM852067 GOD852067:GOI852067 GXZ852067:GYE852067 HHV852067:HIA852067 HRR852067:HRW852067 IBN852067:IBS852067 ILJ852067:ILO852067 IVF852067:IVK852067 JFB852067:JFG852067 JOX852067:JPC852067 JYT852067:JYY852067 KIP852067:KIU852067 KSL852067:KSQ852067 LCH852067:LCM852067 LMD852067:LMI852067 LVZ852067:LWE852067 MFV852067:MGA852067 MPR852067:MPW852067 MZN852067:MZS852067 NJJ852067:NJO852067 NTF852067:NTK852067 ODB852067:ODG852067 OMX852067:ONC852067 OWT852067:OWY852067 PGP852067:PGU852067 PQL852067:PQQ852067 QAH852067:QAM852067 QKD852067:QKI852067 QTZ852067:QUE852067 RDV852067:REA852067 RNR852067:RNW852067 RXN852067:RXS852067 SHJ852067:SHO852067 SRF852067:SRK852067 TBB852067:TBG852067 TKX852067:TLC852067 TUT852067:TUY852067 UEP852067:UEU852067 UOL852067:UOQ852067 UYH852067:UYM852067 VID852067:VII852067 VRZ852067:VSE852067 WBV852067:WCA852067 WLR852067:WLW852067 WVN852067:WVS852067 F917603:K917603 JB917603:JG917603 SX917603:TC917603 ACT917603:ACY917603 AMP917603:AMU917603 AWL917603:AWQ917603 BGH917603:BGM917603 BQD917603:BQI917603 BZZ917603:CAE917603 CJV917603:CKA917603 CTR917603:CTW917603 DDN917603:DDS917603 DNJ917603:DNO917603 DXF917603:DXK917603 EHB917603:EHG917603 EQX917603:ERC917603 FAT917603:FAY917603 FKP917603:FKU917603 FUL917603:FUQ917603 GEH917603:GEM917603 GOD917603:GOI917603 GXZ917603:GYE917603 HHV917603:HIA917603 HRR917603:HRW917603 IBN917603:IBS917603 ILJ917603:ILO917603 IVF917603:IVK917603 JFB917603:JFG917603 JOX917603:JPC917603 JYT917603:JYY917603 KIP917603:KIU917603 KSL917603:KSQ917603 LCH917603:LCM917603 LMD917603:LMI917603 LVZ917603:LWE917603 MFV917603:MGA917603 MPR917603:MPW917603 MZN917603:MZS917603 NJJ917603:NJO917603 NTF917603:NTK917603 ODB917603:ODG917603 OMX917603:ONC917603 OWT917603:OWY917603 PGP917603:PGU917603 PQL917603:PQQ917603 QAH917603:QAM917603 QKD917603:QKI917603 QTZ917603:QUE917603 RDV917603:REA917603 RNR917603:RNW917603 RXN917603:RXS917603 SHJ917603:SHO917603 SRF917603:SRK917603 TBB917603:TBG917603 TKX917603:TLC917603 TUT917603:TUY917603 UEP917603:UEU917603 UOL917603:UOQ917603 UYH917603:UYM917603 VID917603:VII917603 VRZ917603:VSE917603 WBV917603:WCA917603 WLR917603:WLW917603 WVN917603:WVS917603 F983139:K983139 JB983139:JG983139 SX983139:TC983139 ACT983139:ACY983139 AMP983139:AMU983139 AWL983139:AWQ983139 BGH983139:BGM983139 BQD983139:BQI983139 BZZ983139:CAE983139 CJV983139:CKA983139 CTR983139:CTW983139 DDN983139:DDS983139 DNJ983139:DNO983139 DXF983139:DXK983139 EHB983139:EHG983139 EQX983139:ERC983139 FAT983139:FAY983139 FKP983139:FKU983139 FUL983139:FUQ983139 GEH983139:GEM983139 GOD983139:GOI983139 GXZ983139:GYE983139 HHV983139:HIA983139 HRR983139:HRW983139 IBN983139:IBS983139 ILJ983139:ILO983139 IVF983139:IVK983139 JFB983139:JFG983139 JOX983139:JPC983139 JYT983139:JYY983139 KIP983139:KIU983139 KSL983139:KSQ983139 LCH983139:LCM983139 LMD983139:LMI983139 LVZ983139:LWE983139 MFV983139:MGA983139 MPR983139:MPW983139 MZN983139:MZS983139 NJJ983139:NJO983139 NTF983139:NTK983139 ODB983139:ODG983139 OMX983139:ONC983139 OWT983139:OWY983139 PGP983139:PGU983139 PQL983139:PQQ983139 QAH983139:QAM983139 QKD983139:QKI983139 QTZ983139:QUE983139 RDV983139:REA983139 RNR983139:RNW983139 RXN983139:RXS983139 SHJ983139:SHO983139 SRF983139:SRK983139 TBB983139:TBG983139 TKX983139:TLC983139 TUT983139:TUY983139 UEP983139:UEU983139 UOL983139:UOQ983139 UYH983139:UYM983139 VID983139:VII983139 VRZ983139:VSE983139 WBV983139:WCA983139 WLR983139:WLW983139 WVN983139:WVS983139 F144:K144 JB144:JG144 SX144:TC144 ACT144:ACY144 AMP144:AMU144 AWL144:AWQ144 BGH144:BGM144 BQD144:BQI144 BZZ144:CAE144 CJV144:CKA144 CTR144:CTW144 DDN144:DDS144 DNJ144:DNO144 DXF144:DXK144 EHB144:EHG144 EQX144:ERC144 FAT144:FAY144 FKP144:FKU144 FUL144:FUQ144 GEH144:GEM144 GOD144:GOI144 GXZ144:GYE144 HHV144:HIA144 HRR144:HRW144 IBN144:IBS144 ILJ144:ILO144 IVF144:IVK144 JFB144:JFG144 JOX144:JPC144 JYT144:JYY144 KIP144:KIU144 KSL144:KSQ144 LCH144:LCM144 LMD144:LMI144 LVZ144:LWE144 MFV144:MGA144 MPR144:MPW144 MZN144:MZS144 NJJ144:NJO144 NTF144:NTK144 ODB144:ODG144 OMX144:ONC144 OWT144:OWY144 PGP144:PGU144 PQL144:PQQ144 QAH144:QAM144 QKD144:QKI144 QTZ144:QUE144 RDV144:REA144 RNR144:RNW144 RXN144:RXS144 SHJ144:SHO144 SRF144:SRK144 TBB144:TBG144 TKX144:TLC144 TUT144:TUY144 UEP144:UEU144 UOL144:UOQ144 UYH144:UYM144 VID144:VII144 VRZ144:VSE144 WBV144:WCA144 WLR144:WLW144 WVN144:WVS144 F65680:K65680 JB65680:JG65680 SX65680:TC65680 ACT65680:ACY65680 AMP65680:AMU65680 AWL65680:AWQ65680 BGH65680:BGM65680 BQD65680:BQI65680 BZZ65680:CAE65680 CJV65680:CKA65680 CTR65680:CTW65680 DDN65680:DDS65680 DNJ65680:DNO65680 DXF65680:DXK65680 EHB65680:EHG65680 EQX65680:ERC65680 FAT65680:FAY65680 FKP65680:FKU65680 FUL65680:FUQ65680 GEH65680:GEM65680 GOD65680:GOI65680 GXZ65680:GYE65680 HHV65680:HIA65680 HRR65680:HRW65680 IBN65680:IBS65680 ILJ65680:ILO65680 IVF65680:IVK65680 JFB65680:JFG65680 JOX65680:JPC65680 JYT65680:JYY65680 KIP65680:KIU65680 KSL65680:KSQ65680 LCH65680:LCM65680 LMD65680:LMI65680 LVZ65680:LWE65680 MFV65680:MGA65680 MPR65680:MPW65680 MZN65680:MZS65680 NJJ65680:NJO65680 NTF65680:NTK65680 ODB65680:ODG65680 OMX65680:ONC65680 OWT65680:OWY65680 PGP65680:PGU65680 PQL65680:PQQ65680 QAH65680:QAM65680 QKD65680:QKI65680 QTZ65680:QUE65680 RDV65680:REA65680 RNR65680:RNW65680 RXN65680:RXS65680 SHJ65680:SHO65680 SRF65680:SRK65680 TBB65680:TBG65680 TKX65680:TLC65680 TUT65680:TUY65680 UEP65680:UEU65680 UOL65680:UOQ65680 UYH65680:UYM65680 VID65680:VII65680 VRZ65680:VSE65680 WBV65680:WCA65680 WLR65680:WLW65680 WVN65680:WVS65680 F131216:K131216 JB131216:JG131216 SX131216:TC131216 ACT131216:ACY131216 AMP131216:AMU131216 AWL131216:AWQ131216 BGH131216:BGM131216 BQD131216:BQI131216 BZZ131216:CAE131216 CJV131216:CKA131216 CTR131216:CTW131216 DDN131216:DDS131216 DNJ131216:DNO131216 DXF131216:DXK131216 EHB131216:EHG131216 EQX131216:ERC131216 FAT131216:FAY131216 FKP131216:FKU131216 FUL131216:FUQ131216 GEH131216:GEM131216 GOD131216:GOI131216 GXZ131216:GYE131216 HHV131216:HIA131216 HRR131216:HRW131216 IBN131216:IBS131216 ILJ131216:ILO131216 IVF131216:IVK131216 JFB131216:JFG131216 JOX131216:JPC131216 JYT131216:JYY131216 KIP131216:KIU131216 KSL131216:KSQ131216 LCH131216:LCM131216 LMD131216:LMI131216 LVZ131216:LWE131216 MFV131216:MGA131216 MPR131216:MPW131216 MZN131216:MZS131216 NJJ131216:NJO131216 NTF131216:NTK131216 ODB131216:ODG131216 OMX131216:ONC131216 OWT131216:OWY131216 PGP131216:PGU131216 PQL131216:PQQ131216 QAH131216:QAM131216 QKD131216:QKI131216 QTZ131216:QUE131216 RDV131216:REA131216 RNR131216:RNW131216 RXN131216:RXS131216 SHJ131216:SHO131216 SRF131216:SRK131216 TBB131216:TBG131216 TKX131216:TLC131216 TUT131216:TUY131216 UEP131216:UEU131216 UOL131216:UOQ131216 UYH131216:UYM131216 VID131216:VII131216 VRZ131216:VSE131216 WBV131216:WCA131216 WLR131216:WLW131216 WVN131216:WVS131216 F196752:K196752 JB196752:JG196752 SX196752:TC196752 ACT196752:ACY196752 AMP196752:AMU196752 AWL196752:AWQ196752 BGH196752:BGM196752 BQD196752:BQI196752 BZZ196752:CAE196752 CJV196752:CKA196752 CTR196752:CTW196752 DDN196752:DDS196752 DNJ196752:DNO196752 DXF196752:DXK196752 EHB196752:EHG196752 EQX196752:ERC196752 FAT196752:FAY196752 FKP196752:FKU196752 FUL196752:FUQ196752 GEH196752:GEM196752 GOD196752:GOI196752 GXZ196752:GYE196752 HHV196752:HIA196752 HRR196752:HRW196752 IBN196752:IBS196752 ILJ196752:ILO196752 IVF196752:IVK196752 JFB196752:JFG196752 JOX196752:JPC196752 JYT196752:JYY196752 KIP196752:KIU196752 KSL196752:KSQ196752 LCH196752:LCM196752 LMD196752:LMI196752 LVZ196752:LWE196752 MFV196752:MGA196752 MPR196752:MPW196752 MZN196752:MZS196752 NJJ196752:NJO196752 NTF196752:NTK196752 ODB196752:ODG196752 OMX196752:ONC196752 OWT196752:OWY196752 PGP196752:PGU196752 PQL196752:PQQ196752 QAH196752:QAM196752 QKD196752:QKI196752 QTZ196752:QUE196752 RDV196752:REA196752 RNR196752:RNW196752 RXN196752:RXS196752 SHJ196752:SHO196752 SRF196752:SRK196752 TBB196752:TBG196752 TKX196752:TLC196752 TUT196752:TUY196752 UEP196752:UEU196752 UOL196752:UOQ196752 UYH196752:UYM196752 VID196752:VII196752 VRZ196752:VSE196752 WBV196752:WCA196752 WLR196752:WLW196752 WVN196752:WVS196752 F262288:K262288 JB262288:JG262288 SX262288:TC262288 ACT262288:ACY262288 AMP262288:AMU262288 AWL262288:AWQ262288 BGH262288:BGM262288 BQD262288:BQI262288 BZZ262288:CAE262288 CJV262288:CKA262288 CTR262288:CTW262288 DDN262288:DDS262288 DNJ262288:DNO262288 DXF262288:DXK262288 EHB262288:EHG262288 EQX262288:ERC262288 FAT262288:FAY262288 FKP262288:FKU262288 FUL262288:FUQ262288 GEH262288:GEM262288 GOD262288:GOI262288 GXZ262288:GYE262288 HHV262288:HIA262288 HRR262288:HRW262288 IBN262288:IBS262288 ILJ262288:ILO262288 IVF262288:IVK262288 JFB262288:JFG262288 JOX262288:JPC262288 JYT262288:JYY262288 KIP262288:KIU262288 KSL262288:KSQ262288 LCH262288:LCM262288 LMD262288:LMI262288 LVZ262288:LWE262288 MFV262288:MGA262288 MPR262288:MPW262288 MZN262288:MZS262288 NJJ262288:NJO262288 NTF262288:NTK262288 ODB262288:ODG262288 OMX262288:ONC262288 OWT262288:OWY262288 PGP262288:PGU262288 PQL262288:PQQ262288 QAH262288:QAM262288 QKD262288:QKI262288 QTZ262288:QUE262288 RDV262288:REA262288 RNR262288:RNW262288 RXN262288:RXS262288 SHJ262288:SHO262288 SRF262288:SRK262288 TBB262288:TBG262288 TKX262288:TLC262288 TUT262288:TUY262288 UEP262288:UEU262288 UOL262288:UOQ262288 UYH262288:UYM262288 VID262288:VII262288 VRZ262288:VSE262288 WBV262288:WCA262288 WLR262288:WLW262288 WVN262288:WVS262288 F327824:K327824 JB327824:JG327824 SX327824:TC327824 ACT327824:ACY327824 AMP327824:AMU327824 AWL327824:AWQ327824 BGH327824:BGM327824 BQD327824:BQI327824 BZZ327824:CAE327824 CJV327824:CKA327824 CTR327824:CTW327824 DDN327824:DDS327824 DNJ327824:DNO327824 DXF327824:DXK327824 EHB327824:EHG327824 EQX327824:ERC327824 FAT327824:FAY327824 FKP327824:FKU327824 FUL327824:FUQ327824 GEH327824:GEM327824 GOD327824:GOI327824 GXZ327824:GYE327824 HHV327824:HIA327824 HRR327824:HRW327824 IBN327824:IBS327824 ILJ327824:ILO327824 IVF327824:IVK327824 JFB327824:JFG327824 JOX327824:JPC327824 JYT327824:JYY327824 KIP327824:KIU327824 KSL327824:KSQ327824 LCH327824:LCM327824 LMD327824:LMI327824 LVZ327824:LWE327824 MFV327824:MGA327824 MPR327824:MPW327824 MZN327824:MZS327824 NJJ327824:NJO327824 NTF327824:NTK327824 ODB327824:ODG327824 OMX327824:ONC327824 OWT327824:OWY327824 PGP327824:PGU327824 PQL327824:PQQ327824 QAH327824:QAM327824 QKD327824:QKI327824 QTZ327824:QUE327824 RDV327824:REA327824 RNR327824:RNW327824 RXN327824:RXS327824 SHJ327824:SHO327824 SRF327824:SRK327824 TBB327824:TBG327824 TKX327824:TLC327824 TUT327824:TUY327824 UEP327824:UEU327824 UOL327824:UOQ327824 UYH327824:UYM327824 VID327824:VII327824 VRZ327824:VSE327824 WBV327824:WCA327824 WLR327824:WLW327824 WVN327824:WVS327824 F393360:K393360 JB393360:JG393360 SX393360:TC393360 ACT393360:ACY393360 AMP393360:AMU393360 AWL393360:AWQ393360 BGH393360:BGM393360 BQD393360:BQI393360 BZZ393360:CAE393360 CJV393360:CKA393360 CTR393360:CTW393360 DDN393360:DDS393360 DNJ393360:DNO393360 DXF393360:DXK393360 EHB393360:EHG393360 EQX393360:ERC393360 FAT393360:FAY393360 FKP393360:FKU393360 FUL393360:FUQ393360 GEH393360:GEM393360 GOD393360:GOI393360 GXZ393360:GYE393360 HHV393360:HIA393360 HRR393360:HRW393360 IBN393360:IBS393360 ILJ393360:ILO393360 IVF393360:IVK393360 JFB393360:JFG393360 JOX393360:JPC393360 JYT393360:JYY393360 KIP393360:KIU393360 KSL393360:KSQ393360 LCH393360:LCM393360 LMD393360:LMI393360 LVZ393360:LWE393360 MFV393360:MGA393360 MPR393360:MPW393360 MZN393360:MZS393360 NJJ393360:NJO393360 NTF393360:NTK393360 ODB393360:ODG393360 OMX393360:ONC393360 OWT393360:OWY393360 PGP393360:PGU393360 PQL393360:PQQ393360 QAH393360:QAM393360 QKD393360:QKI393360 QTZ393360:QUE393360 RDV393360:REA393360 RNR393360:RNW393360 RXN393360:RXS393360 SHJ393360:SHO393360 SRF393360:SRK393360 TBB393360:TBG393360 TKX393360:TLC393360 TUT393360:TUY393360 UEP393360:UEU393360 UOL393360:UOQ393360 UYH393360:UYM393360 VID393360:VII393360 VRZ393360:VSE393360 WBV393360:WCA393360 WLR393360:WLW393360 WVN393360:WVS393360 F458896:K458896 JB458896:JG458896 SX458896:TC458896 ACT458896:ACY458896 AMP458896:AMU458896 AWL458896:AWQ458896 BGH458896:BGM458896 BQD458896:BQI458896 BZZ458896:CAE458896 CJV458896:CKA458896 CTR458896:CTW458896 DDN458896:DDS458896 DNJ458896:DNO458896 DXF458896:DXK458896 EHB458896:EHG458896 EQX458896:ERC458896 FAT458896:FAY458896 FKP458896:FKU458896 FUL458896:FUQ458896 GEH458896:GEM458896 GOD458896:GOI458896 GXZ458896:GYE458896 HHV458896:HIA458896 HRR458896:HRW458896 IBN458896:IBS458896 ILJ458896:ILO458896 IVF458896:IVK458896 JFB458896:JFG458896 JOX458896:JPC458896 JYT458896:JYY458896 KIP458896:KIU458896 KSL458896:KSQ458896 LCH458896:LCM458896 LMD458896:LMI458896 LVZ458896:LWE458896 MFV458896:MGA458896 MPR458896:MPW458896 MZN458896:MZS458896 NJJ458896:NJO458896 NTF458896:NTK458896 ODB458896:ODG458896 OMX458896:ONC458896 OWT458896:OWY458896 PGP458896:PGU458896 PQL458896:PQQ458896 QAH458896:QAM458896 QKD458896:QKI458896 QTZ458896:QUE458896 RDV458896:REA458896 RNR458896:RNW458896 RXN458896:RXS458896 SHJ458896:SHO458896 SRF458896:SRK458896 TBB458896:TBG458896 TKX458896:TLC458896 TUT458896:TUY458896 UEP458896:UEU458896 UOL458896:UOQ458896 UYH458896:UYM458896 VID458896:VII458896 VRZ458896:VSE458896 WBV458896:WCA458896 WLR458896:WLW458896 WVN458896:WVS458896 F524432:K524432 JB524432:JG524432 SX524432:TC524432 ACT524432:ACY524432 AMP524432:AMU524432 AWL524432:AWQ524432 BGH524432:BGM524432 BQD524432:BQI524432 BZZ524432:CAE524432 CJV524432:CKA524432 CTR524432:CTW524432 DDN524432:DDS524432 DNJ524432:DNO524432 DXF524432:DXK524432 EHB524432:EHG524432 EQX524432:ERC524432 FAT524432:FAY524432 FKP524432:FKU524432 FUL524432:FUQ524432 GEH524432:GEM524432 GOD524432:GOI524432 GXZ524432:GYE524432 HHV524432:HIA524432 HRR524432:HRW524432 IBN524432:IBS524432 ILJ524432:ILO524432 IVF524432:IVK524432 JFB524432:JFG524432 JOX524432:JPC524432 JYT524432:JYY524432 KIP524432:KIU524432 KSL524432:KSQ524432 LCH524432:LCM524432 LMD524432:LMI524432 LVZ524432:LWE524432 MFV524432:MGA524432 MPR524432:MPW524432 MZN524432:MZS524432 NJJ524432:NJO524432 NTF524432:NTK524432 ODB524432:ODG524432 OMX524432:ONC524432 OWT524432:OWY524432 PGP524432:PGU524432 PQL524432:PQQ524432 QAH524432:QAM524432 QKD524432:QKI524432 QTZ524432:QUE524432 RDV524432:REA524432 RNR524432:RNW524432 RXN524432:RXS524432 SHJ524432:SHO524432 SRF524432:SRK524432 TBB524432:TBG524432 TKX524432:TLC524432 TUT524432:TUY524432 UEP524432:UEU524432 UOL524432:UOQ524432 UYH524432:UYM524432 VID524432:VII524432 VRZ524432:VSE524432 WBV524432:WCA524432 WLR524432:WLW524432 WVN524432:WVS524432 F589968:K589968 JB589968:JG589968 SX589968:TC589968 ACT589968:ACY589968 AMP589968:AMU589968 AWL589968:AWQ589968 BGH589968:BGM589968 BQD589968:BQI589968 BZZ589968:CAE589968 CJV589968:CKA589968 CTR589968:CTW589968 DDN589968:DDS589968 DNJ589968:DNO589968 DXF589968:DXK589968 EHB589968:EHG589968 EQX589968:ERC589968 FAT589968:FAY589968 FKP589968:FKU589968 FUL589968:FUQ589968 GEH589968:GEM589968 GOD589968:GOI589968 GXZ589968:GYE589968 HHV589968:HIA589968 HRR589968:HRW589968 IBN589968:IBS589968 ILJ589968:ILO589968 IVF589968:IVK589968 JFB589968:JFG589968 JOX589968:JPC589968 JYT589968:JYY589968 KIP589968:KIU589968 KSL589968:KSQ589968 LCH589968:LCM589968 LMD589968:LMI589968 LVZ589968:LWE589968 MFV589968:MGA589968 MPR589968:MPW589968 MZN589968:MZS589968 NJJ589968:NJO589968 NTF589968:NTK589968 ODB589968:ODG589968 OMX589968:ONC589968 OWT589968:OWY589968 PGP589968:PGU589968 PQL589968:PQQ589968 QAH589968:QAM589968 QKD589968:QKI589968 QTZ589968:QUE589968 RDV589968:REA589968 RNR589968:RNW589968 RXN589968:RXS589968 SHJ589968:SHO589968 SRF589968:SRK589968 TBB589968:TBG589968 TKX589968:TLC589968 TUT589968:TUY589968 UEP589968:UEU589968 UOL589968:UOQ589968 UYH589968:UYM589968 VID589968:VII589968 VRZ589968:VSE589968 WBV589968:WCA589968 WLR589968:WLW589968 WVN589968:WVS589968 F655504:K655504 JB655504:JG655504 SX655504:TC655504 ACT655504:ACY655504 AMP655504:AMU655504 AWL655504:AWQ655504 BGH655504:BGM655504 BQD655504:BQI655504 BZZ655504:CAE655504 CJV655504:CKA655504 CTR655504:CTW655504 DDN655504:DDS655504 DNJ655504:DNO655504 DXF655504:DXK655504 EHB655504:EHG655504 EQX655504:ERC655504 FAT655504:FAY655504 FKP655504:FKU655504 FUL655504:FUQ655504 GEH655504:GEM655504 GOD655504:GOI655504 GXZ655504:GYE655504 HHV655504:HIA655504 HRR655504:HRW655504 IBN655504:IBS655504 ILJ655504:ILO655504 IVF655504:IVK655504 JFB655504:JFG655504 JOX655504:JPC655504 JYT655504:JYY655504 KIP655504:KIU655504 KSL655504:KSQ655504 LCH655504:LCM655504 LMD655504:LMI655504 LVZ655504:LWE655504 MFV655504:MGA655504 MPR655504:MPW655504 MZN655504:MZS655504 NJJ655504:NJO655504 NTF655504:NTK655504 ODB655504:ODG655504 OMX655504:ONC655504 OWT655504:OWY655504 PGP655504:PGU655504 PQL655504:PQQ655504 QAH655504:QAM655504 QKD655504:QKI655504 QTZ655504:QUE655504 RDV655504:REA655504 RNR655504:RNW655504 RXN655504:RXS655504 SHJ655504:SHO655504 SRF655504:SRK655504 TBB655504:TBG655504 TKX655504:TLC655504 TUT655504:TUY655504 UEP655504:UEU655504 UOL655504:UOQ655504 UYH655504:UYM655504 VID655504:VII655504 VRZ655504:VSE655504 WBV655504:WCA655504 WLR655504:WLW655504 WVN655504:WVS655504 F721040:K721040 JB721040:JG721040 SX721040:TC721040 ACT721040:ACY721040 AMP721040:AMU721040 AWL721040:AWQ721040 BGH721040:BGM721040 BQD721040:BQI721040 BZZ721040:CAE721040 CJV721040:CKA721040 CTR721040:CTW721040 DDN721040:DDS721040 DNJ721040:DNO721040 DXF721040:DXK721040 EHB721040:EHG721040 EQX721040:ERC721040 FAT721040:FAY721040 FKP721040:FKU721040 FUL721040:FUQ721040 GEH721040:GEM721040 GOD721040:GOI721040 GXZ721040:GYE721040 HHV721040:HIA721040 HRR721040:HRW721040 IBN721040:IBS721040 ILJ721040:ILO721040 IVF721040:IVK721040 JFB721040:JFG721040 JOX721040:JPC721040 JYT721040:JYY721040 KIP721040:KIU721040 KSL721040:KSQ721040 LCH721040:LCM721040 LMD721040:LMI721040 LVZ721040:LWE721040 MFV721040:MGA721040 MPR721040:MPW721040 MZN721040:MZS721040 NJJ721040:NJO721040 NTF721040:NTK721040 ODB721040:ODG721040 OMX721040:ONC721040 OWT721040:OWY721040 PGP721040:PGU721040 PQL721040:PQQ721040 QAH721040:QAM721040 QKD721040:QKI721040 QTZ721040:QUE721040 RDV721040:REA721040 RNR721040:RNW721040 RXN721040:RXS721040 SHJ721040:SHO721040 SRF721040:SRK721040 TBB721040:TBG721040 TKX721040:TLC721040 TUT721040:TUY721040 UEP721040:UEU721040 UOL721040:UOQ721040 UYH721040:UYM721040 VID721040:VII721040 VRZ721040:VSE721040 WBV721040:WCA721040 WLR721040:WLW721040 WVN721040:WVS721040 F786576:K786576 JB786576:JG786576 SX786576:TC786576 ACT786576:ACY786576 AMP786576:AMU786576 AWL786576:AWQ786576 BGH786576:BGM786576 BQD786576:BQI786576 BZZ786576:CAE786576 CJV786576:CKA786576 CTR786576:CTW786576 DDN786576:DDS786576 DNJ786576:DNO786576 DXF786576:DXK786576 EHB786576:EHG786576 EQX786576:ERC786576 FAT786576:FAY786576 FKP786576:FKU786576 FUL786576:FUQ786576 GEH786576:GEM786576 GOD786576:GOI786576 GXZ786576:GYE786576 HHV786576:HIA786576 HRR786576:HRW786576 IBN786576:IBS786576 ILJ786576:ILO786576 IVF786576:IVK786576 JFB786576:JFG786576 JOX786576:JPC786576 JYT786576:JYY786576 KIP786576:KIU786576 KSL786576:KSQ786576 LCH786576:LCM786576 LMD786576:LMI786576 LVZ786576:LWE786576 MFV786576:MGA786576 MPR786576:MPW786576 MZN786576:MZS786576 NJJ786576:NJO786576 NTF786576:NTK786576 ODB786576:ODG786576 OMX786576:ONC786576 OWT786576:OWY786576 PGP786576:PGU786576 PQL786576:PQQ786576 QAH786576:QAM786576 QKD786576:QKI786576 QTZ786576:QUE786576 RDV786576:REA786576 RNR786576:RNW786576 RXN786576:RXS786576 SHJ786576:SHO786576 SRF786576:SRK786576 TBB786576:TBG786576 TKX786576:TLC786576 TUT786576:TUY786576 UEP786576:UEU786576 UOL786576:UOQ786576 UYH786576:UYM786576 VID786576:VII786576 VRZ786576:VSE786576 WBV786576:WCA786576 WLR786576:WLW786576 WVN786576:WVS786576 F852112:K852112 JB852112:JG852112 SX852112:TC852112 ACT852112:ACY852112 AMP852112:AMU852112 AWL852112:AWQ852112 BGH852112:BGM852112 BQD852112:BQI852112 BZZ852112:CAE852112 CJV852112:CKA852112 CTR852112:CTW852112 DDN852112:DDS852112 DNJ852112:DNO852112 DXF852112:DXK852112 EHB852112:EHG852112 EQX852112:ERC852112 FAT852112:FAY852112 FKP852112:FKU852112 FUL852112:FUQ852112 GEH852112:GEM852112 GOD852112:GOI852112 GXZ852112:GYE852112 HHV852112:HIA852112 HRR852112:HRW852112 IBN852112:IBS852112 ILJ852112:ILO852112 IVF852112:IVK852112 JFB852112:JFG852112 JOX852112:JPC852112 JYT852112:JYY852112 KIP852112:KIU852112 KSL852112:KSQ852112 LCH852112:LCM852112 LMD852112:LMI852112 LVZ852112:LWE852112 MFV852112:MGA852112 MPR852112:MPW852112 MZN852112:MZS852112 NJJ852112:NJO852112 NTF852112:NTK852112 ODB852112:ODG852112 OMX852112:ONC852112 OWT852112:OWY852112 PGP852112:PGU852112 PQL852112:PQQ852112 QAH852112:QAM852112 QKD852112:QKI852112 QTZ852112:QUE852112 RDV852112:REA852112 RNR852112:RNW852112 RXN852112:RXS852112 SHJ852112:SHO852112 SRF852112:SRK852112 TBB852112:TBG852112 TKX852112:TLC852112 TUT852112:TUY852112 UEP852112:UEU852112 UOL852112:UOQ852112 UYH852112:UYM852112 VID852112:VII852112 VRZ852112:VSE852112 WBV852112:WCA852112 WLR852112:WLW852112 WVN852112:WVS852112 F917648:K917648 JB917648:JG917648 SX917648:TC917648 ACT917648:ACY917648 AMP917648:AMU917648 AWL917648:AWQ917648 BGH917648:BGM917648 BQD917648:BQI917648 BZZ917648:CAE917648 CJV917648:CKA917648 CTR917648:CTW917648 DDN917648:DDS917648 DNJ917648:DNO917648 DXF917648:DXK917648 EHB917648:EHG917648 EQX917648:ERC917648 FAT917648:FAY917648 FKP917648:FKU917648 FUL917648:FUQ917648 GEH917648:GEM917648 GOD917648:GOI917648 GXZ917648:GYE917648 HHV917648:HIA917648 HRR917648:HRW917648 IBN917648:IBS917648 ILJ917648:ILO917648 IVF917648:IVK917648 JFB917648:JFG917648 JOX917648:JPC917648 JYT917648:JYY917648 KIP917648:KIU917648 KSL917648:KSQ917648 LCH917648:LCM917648 LMD917648:LMI917648 LVZ917648:LWE917648 MFV917648:MGA917648 MPR917648:MPW917648 MZN917648:MZS917648 NJJ917648:NJO917648 NTF917648:NTK917648 ODB917648:ODG917648 OMX917648:ONC917648 OWT917648:OWY917648 PGP917648:PGU917648 PQL917648:PQQ917648 QAH917648:QAM917648 QKD917648:QKI917648 QTZ917648:QUE917648 RDV917648:REA917648 RNR917648:RNW917648 RXN917648:RXS917648 SHJ917648:SHO917648 SRF917648:SRK917648 TBB917648:TBG917648 TKX917648:TLC917648 TUT917648:TUY917648 UEP917648:UEU917648 UOL917648:UOQ917648 UYH917648:UYM917648 VID917648:VII917648 VRZ917648:VSE917648 WBV917648:WCA917648 WLR917648:WLW917648 WVN917648:WVS917648 F983184:K983184 JB983184:JG983184 SX983184:TC983184 ACT983184:ACY983184 AMP983184:AMU983184 AWL983184:AWQ983184 BGH983184:BGM983184 BQD983184:BQI983184 BZZ983184:CAE983184 CJV983184:CKA983184 CTR983184:CTW983184 DDN983184:DDS983184 DNJ983184:DNO983184 DXF983184:DXK983184 EHB983184:EHG983184 EQX983184:ERC983184 FAT983184:FAY983184 FKP983184:FKU983184 FUL983184:FUQ983184 GEH983184:GEM983184 GOD983184:GOI983184 GXZ983184:GYE983184 HHV983184:HIA983184 HRR983184:HRW983184 IBN983184:IBS983184 ILJ983184:ILO983184 IVF983184:IVK983184 JFB983184:JFG983184 JOX983184:JPC983184 JYT983184:JYY983184 KIP983184:KIU983184 KSL983184:KSQ983184 LCH983184:LCM983184 LMD983184:LMI983184 LVZ983184:LWE983184 MFV983184:MGA983184 MPR983184:MPW983184 MZN983184:MZS983184 NJJ983184:NJO983184 NTF983184:NTK983184 ODB983184:ODG983184 OMX983184:ONC983184 OWT983184:OWY983184 PGP983184:PGU983184 PQL983184:PQQ983184 QAH983184:QAM983184 QKD983184:QKI983184 QTZ983184:QUE983184 RDV983184:REA983184 RNR983184:RNW983184 RXN983184:RXS983184 SHJ983184:SHO983184 SRF983184:SRK983184 TBB983184:TBG983184 TKX983184:TLC983184 TUT983184:TUY983184 UEP983184:UEU983184 UOL983184:UOQ983184 UYH983184:UYM983184 VID983184:VII983184 VRZ983184:VSE983184 WBV983184:WCA983184 WLR983184:WLW983184 WVN983184:WVS983184 F1066:K1066 JB1066:JG1066 SX1066:TC1066 ACT1066:ACY1066 AMP1066:AMU1066 AWL1066:AWQ1066 BGH1066:BGM1066 BQD1066:BQI1066 BZZ1066:CAE1066 CJV1066:CKA1066 CTR1066:CTW1066 DDN1066:DDS1066 DNJ1066:DNO1066 DXF1066:DXK1066 EHB1066:EHG1066 EQX1066:ERC1066 FAT1066:FAY1066 FKP1066:FKU1066 FUL1066:FUQ1066 GEH1066:GEM1066 GOD1066:GOI1066 GXZ1066:GYE1066 HHV1066:HIA1066 HRR1066:HRW1066 IBN1066:IBS1066 ILJ1066:ILO1066 IVF1066:IVK1066 JFB1066:JFG1066 JOX1066:JPC1066 JYT1066:JYY1066 KIP1066:KIU1066 KSL1066:KSQ1066 LCH1066:LCM1066 LMD1066:LMI1066 LVZ1066:LWE1066 MFV1066:MGA1066 MPR1066:MPW1066 MZN1066:MZS1066 NJJ1066:NJO1066 NTF1066:NTK1066 ODB1066:ODG1066 OMX1066:ONC1066 OWT1066:OWY1066 PGP1066:PGU1066 PQL1066:PQQ1066 QAH1066:QAM1066 QKD1066:QKI1066 QTZ1066:QUE1066 RDV1066:REA1066 RNR1066:RNW1066 RXN1066:RXS1066 SHJ1066:SHO1066 SRF1066:SRK1066 TBB1066:TBG1066 TKX1066:TLC1066 TUT1066:TUY1066 UEP1066:UEU1066 UOL1066:UOQ1066 UYH1066:UYM1066 VID1066:VII1066 VRZ1066:VSE1066 WBV1066:WCA1066 WLR1066:WLW1066 WVN1066:WVS1066 F66602:K66602 JB66602:JG66602 SX66602:TC66602 ACT66602:ACY66602 AMP66602:AMU66602 AWL66602:AWQ66602 BGH66602:BGM66602 BQD66602:BQI66602 BZZ66602:CAE66602 CJV66602:CKA66602 CTR66602:CTW66602 DDN66602:DDS66602 DNJ66602:DNO66602 DXF66602:DXK66602 EHB66602:EHG66602 EQX66602:ERC66602 FAT66602:FAY66602 FKP66602:FKU66602 FUL66602:FUQ66602 GEH66602:GEM66602 GOD66602:GOI66602 GXZ66602:GYE66602 HHV66602:HIA66602 HRR66602:HRW66602 IBN66602:IBS66602 ILJ66602:ILO66602 IVF66602:IVK66602 JFB66602:JFG66602 JOX66602:JPC66602 JYT66602:JYY66602 KIP66602:KIU66602 KSL66602:KSQ66602 LCH66602:LCM66602 LMD66602:LMI66602 LVZ66602:LWE66602 MFV66602:MGA66602 MPR66602:MPW66602 MZN66602:MZS66602 NJJ66602:NJO66602 NTF66602:NTK66602 ODB66602:ODG66602 OMX66602:ONC66602 OWT66602:OWY66602 PGP66602:PGU66602 PQL66602:PQQ66602 QAH66602:QAM66602 QKD66602:QKI66602 QTZ66602:QUE66602 RDV66602:REA66602 RNR66602:RNW66602 RXN66602:RXS66602 SHJ66602:SHO66602 SRF66602:SRK66602 TBB66602:TBG66602 TKX66602:TLC66602 TUT66602:TUY66602 UEP66602:UEU66602 UOL66602:UOQ66602 UYH66602:UYM66602 VID66602:VII66602 VRZ66602:VSE66602 WBV66602:WCA66602 WLR66602:WLW66602 WVN66602:WVS66602 F132138:K132138 JB132138:JG132138 SX132138:TC132138 ACT132138:ACY132138 AMP132138:AMU132138 AWL132138:AWQ132138 BGH132138:BGM132138 BQD132138:BQI132138 BZZ132138:CAE132138 CJV132138:CKA132138 CTR132138:CTW132138 DDN132138:DDS132138 DNJ132138:DNO132138 DXF132138:DXK132138 EHB132138:EHG132138 EQX132138:ERC132138 FAT132138:FAY132138 FKP132138:FKU132138 FUL132138:FUQ132138 GEH132138:GEM132138 GOD132138:GOI132138 GXZ132138:GYE132138 HHV132138:HIA132138 HRR132138:HRW132138 IBN132138:IBS132138 ILJ132138:ILO132138 IVF132138:IVK132138 JFB132138:JFG132138 JOX132138:JPC132138 JYT132138:JYY132138 KIP132138:KIU132138 KSL132138:KSQ132138 LCH132138:LCM132138 LMD132138:LMI132138 LVZ132138:LWE132138 MFV132138:MGA132138 MPR132138:MPW132138 MZN132138:MZS132138 NJJ132138:NJO132138 NTF132138:NTK132138 ODB132138:ODG132138 OMX132138:ONC132138 OWT132138:OWY132138 PGP132138:PGU132138 PQL132138:PQQ132138 QAH132138:QAM132138 QKD132138:QKI132138 QTZ132138:QUE132138 RDV132138:REA132138 RNR132138:RNW132138 RXN132138:RXS132138 SHJ132138:SHO132138 SRF132138:SRK132138 TBB132138:TBG132138 TKX132138:TLC132138 TUT132138:TUY132138 UEP132138:UEU132138 UOL132138:UOQ132138 UYH132138:UYM132138 VID132138:VII132138 VRZ132138:VSE132138 WBV132138:WCA132138 WLR132138:WLW132138 WVN132138:WVS132138 F197674:K197674 JB197674:JG197674 SX197674:TC197674 ACT197674:ACY197674 AMP197674:AMU197674 AWL197674:AWQ197674 BGH197674:BGM197674 BQD197674:BQI197674 BZZ197674:CAE197674 CJV197674:CKA197674 CTR197674:CTW197674 DDN197674:DDS197674 DNJ197674:DNO197674 DXF197674:DXK197674 EHB197674:EHG197674 EQX197674:ERC197674 FAT197674:FAY197674 FKP197674:FKU197674 FUL197674:FUQ197674 GEH197674:GEM197674 GOD197674:GOI197674 GXZ197674:GYE197674 HHV197674:HIA197674 HRR197674:HRW197674 IBN197674:IBS197674 ILJ197674:ILO197674 IVF197674:IVK197674 JFB197674:JFG197674 JOX197674:JPC197674 JYT197674:JYY197674 KIP197674:KIU197674 KSL197674:KSQ197674 LCH197674:LCM197674 LMD197674:LMI197674 LVZ197674:LWE197674 MFV197674:MGA197674 MPR197674:MPW197674 MZN197674:MZS197674 NJJ197674:NJO197674 NTF197674:NTK197674 ODB197674:ODG197674 OMX197674:ONC197674 OWT197674:OWY197674 PGP197674:PGU197674 PQL197674:PQQ197674 QAH197674:QAM197674 QKD197674:QKI197674 QTZ197674:QUE197674 RDV197674:REA197674 RNR197674:RNW197674 RXN197674:RXS197674 SHJ197674:SHO197674 SRF197674:SRK197674 TBB197674:TBG197674 TKX197674:TLC197674 TUT197674:TUY197674 UEP197674:UEU197674 UOL197674:UOQ197674 UYH197674:UYM197674 VID197674:VII197674 VRZ197674:VSE197674 WBV197674:WCA197674 WLR197674:WLW197674 WVN197674:WVS197674 F263210:K263210 JB263210:JG263210 SX263210:TC263210 ACT263210:ACY263210 AMP263210:AMU263210 AWL263210:AWQ263210 BGH263210:BGM263210 BQD263210:BQI263210 BZZ263210:CAE263210 CJV263210:CKA263210 CTR263210:CTW263210 DDN263210:DDS263210 DNJ263210:DNO263210 DXF263210:DXK263210 EHB263210:EHG263210 EQX263210:ERC263210 FAT263210:FAY263210 FKP263210:FKU263210 FUL263210:FUQ263210 GEH263210:GEM263210 GOD263210:GOI263210 GXZ263210:GYE263210 HHV263210:HIA263210 HRR263210:HRW263210 IBN263210:IBS263210 ILJ263210:ILO263210 IVF263210:IVK263210 JFB263210:JFG263210 JOX263210:JPC263210 JYT263210:JYY263210 KIP263210:KIU263210 KSL263210:KSQ263210 LCH263210:LCM263210 LMD263210:LMI263210 LVZ263210:LWE263210 MFV263210:MGA263210 MPR263210:MPW263210 MZN263210:MZS263210 NJJ263210:NJO263210 NTF263210:NTK263210 ODB263210:ODG263210 OMX263210:ONC263210 OWT263210:OWY263210 PGP263210:PGU263210 PQL263210:PQQ263210 QAH263210:QAM263210 QKD263210:QKI263210 QTZ263210:QUE263210 RDV263210:REA263210 RNR263210:RNW263210 RXN263210:RXS263210 SHJ263210:SHO263210 SRF263210:SRK263210 TBB263210:TBG263210 TKX263210:TLC263210 TUT263210:TUY263210 UEP263210:UEU263210 UOL263210:UOQ263210 UYH263210:UYM263210 VID263210:VII263210 VRZ263210:VSE263210 WBV263210:WCA263210 WLR263210:WLW263210 WVN263210:WVS263210 F328746:K328746 JB328746:JG328746 SX328746:TC328746 ACT328746:ACY328746 AMP328746:AMU328746 AWL328746:AWQ328746 BGH328746:BGM328746 BQD328746:BQI328746 BZZ328746:CAE328746 CJV328746:CKA328746 CTR328746:CTW328746 DDN328746:DDS328746 DNJ328746:DNO328746 DXF328746:DXK328746 EHB328746:EHG328746 EQX328746:ERC328746 FAT328746:FAY328746 FKP328746:FKU328746 FUL328746:FUQ328746 GEH328746:GEM328746 GOD328746:GOI328746 GXZ328746:GYE328746 HHV328746:HIA328746 HRR328746:HRW328746 IBN328746:IBS328746 ILJ328746:ILO328746 IVF328746:IVK328746 JFB328746:JFG328746 JOX328746:JPC328746 JYT328746:JYY328746 KIP328746:KIU328746 KSL328746:KSQ328746 LCH328746:LCM328746 LMD328746:LMI328746 LVZ328746:LWE328746 MFV328746:MGA328746 MPR328746:MPW328746 MZN328746:MZS328746 NJJ328746:NJO328746 NTF328746:NTK328746 ODB328746:ODG328746 OMX328746:ONC328746 OWT328746:OWY328746 PGP328746:PGU328746 PQL328746:PQQ328746 QAH328746:QAM328746 QKD328746:QKI328746 QTZ328746:QUE328746 RDV328746:REA328746 RNR328746:RNW328746 RXN328746:RXS328746 SHJ328746:SHO328746 SRF328746:SRK328746 TBB328746:TBG328746 TKX328746:TLC328746 TUT328746:TUY328746 UEP328746:UEU328746 UOL328746:UOQ328746 UYH328746:UYM328746 VID328746:VII328746 VRZ328746:VSE328746 WBV328746:WCA328746 WLR328746:WLW328746 WVN328746:WVS328746 F394282:K394282 JB394282:JG394282 SX394282:TC394282 ACT394282:ACY394282 AMP394282:AMU394282 AWL394282:AWQ394282 BGH394282:BGM394282 BQD394282:BQI394282 BZZ394282:CAE394282 CJV394282:CKA394282 CTR394282:CTW394282 DDN394282:DDS394282 DNJ394282:DNO394282 DXF394282:DXK394282 EHB394282:EHG394282 EQX394282:ERC394282 FAT394282:FAY394282 FKP394282:FKU394282 FUL394282:FUQ394282 GEH394282:GEM394282 GOD394282:GOI394282 GXZ394282:GYE394282 HHV394282:HIA394282 HRR394282:HRW394282 IBN394282:IBS394282 ILJ394282:ILO394282 IVF394282:IVK394282 JFB394282:JFG394282 JOX394282:JPC394282 JYT394282:JYY394282 KIP394282:KIU394282 KSL394282:KSQ394282 LCH394282:LCM394282 LMD394282:LMI394282 LVZ394282:LWE394282 MFV394282:MGA394282 MPR394282:MPW394282 MZN394282:MZS394282 NJJ394282:NJO394282 NTF394282:NTK394282 ODB394282:ODG394282 OMX394282:ONC394282 OWT394282:OWY394282 PGP394282:PGU394282 PQL394282:PQQ394282 QAH394282:QAM394282 QKD394282:QKI394282 QTZ394282:QUE394282 RDV394282:REA394282 RNR394282:RNW394282 RXN394282:RXS394282 SHJ394282:SHO394282 SRF394282:SRK394282 TBB394282:TBG394282 TKX394282:TLC394282 TUT394282:TUY394282 UEP394282:UEU394282 UOL394282:UOQ394282 UYH394282:UYM394282 VID394282:VII394282 VRZ394282:VSE394282 WBV394282:WCA394282 WLR394282:WLW394282 WVN394282:WVS394282 F459818:K459818 JB459818:JG459818 SX459818:TC459818 ACT459818:ACY459818 AMP459818:AMU459818 AWL459818:AWQ459818 BGH459818:BGM459818 BQD459818:BQI459818 BZZ459818:CAE459818 CJV459818:CKA459818 CTR459818:CTW459818 DDN459818:DDS459818 DNJ459818:DNO459818 DXF459818:DXK459818 EHB459818:EHG459818 EQX459818:ERC459818 FAT459818:FAY459818 FKP459818:FKU459818 FUL459818:FUQ459818 GEH459818:GEM459818 GOD459818:GOI459818 GXZ459818:GYE459818 HHV459818:HIA459818 HRR459818:HRW459818 IBN459818:IBS459818 ILJ459818:ILO459818 IVF459818:IVK459818 JFB459818:JFG459818 JOX459818:JPC459818 JYT459818:JYY459818 KIP459818:KIU459818 KSL459818:KSQ459818 LCH459818:LCM459818 LMD459818:LMI459818 LVZ459818:LWE459818 MFV459818:MGA459818 MPR459818:MPW459818 MZN459818:MZS459818 NJJ459818:NJO459818 NTF459818:NTK459818 ODB459818:ODG459818 OMX459818:ONC459818 OWT459818:OWY459818 PGP459818:PGU459818 PQL459818:PQQ459818 QAH459818:QAM459818 QKD459818:QKI459818 QTZ459818:QUE459818 RDV459818:REA459818 RNR459818:RNW459818 RXN459818:RXS459818 SHJ459818:SHO459818 SRF459818:SRK459818 TBB459818:TBG459818 TKX459818:TLC459818 TUT459818:TUY459818 UEP459818:UEU459818 UOL459818:UOQ459818 UYH459818:UYM459818 VID459818:VII459818 VRZ459818:VSE459818 WBV459818:WCA459818 WLR459818:WLW459818 WVN459818:WVS459818 F525354:K525354 JB525354:JG525354 SX525354:TC525354 ACT525354:ACY525354 AMP525354:AMU525354 AWL525354:AWQ525354 BGH525354:BGM525354 BQD525354:BQI525354 BZZ525354:CAE525354 CJV525354:CKA525354 CTR525354:CTW525354 DDN525354:DDS525354 DNJ525354:DNO525354 DXF525354:DXK525354 EHB525354:EHG525354 EQX525354:ERC525354 FAT525354:FAY525354 FKP525354:FKU525354 FUL525354:FUQ525354 GEH525354:GEM525354 GOD525354:GOI525354 GXZ525354:GYE525354 HHV525354:HIA525354 HRR525354:HRW525354 IBN525354:IBS525354 ILJ525354:ILO525354 IVF525354:IVK525354 JFB525354:JFG525354 JOX525354:JPC525354 JYT525354:JYY525354 KIP525354:KIU525354 KSL525354:KSQ525354 LCH525354:LCM525354 LMD525354:LMI525354 LVZ525354:LWE525354 MFV525354:MGA525354 MPR525354:MPW525354 MZN525354:MZS525354 NJJ525354:NJO525354 NTF525354:NTK525354 ODB525354:ODG525354 OMX525354:ONC525354 OWT525354:OWY525354 PGP525354:PGU525354 PQL525354:PQQ525354 QAH525354:QAM525354 QKD525354:QKI525354 QTZ525354:QUE525354 RDV525354:REA525354 RNR525354:RNW525354 RXN525354:RXS525354 SHJ525354:SHO525354 SRF525354:SRK525354 TBB525354:TBG525354 TKX525354:TLC525354 TUT525354:TUY525354 UEP525354:UEU525354 UOL525354:UOQ525354 UYH525354:UYM525354 VID525354:VII525354 VRZ525354:VSE525354 WBV525354:WCA525354 WLR525354:WLW525354 WVN525354:WVS525354 F590890:K590890 JB590890:JG590890 SX590890:TC590890 ACT590890:ACY590890 AMP590890:AMU590890 AWL590890:AWQ590890 BGH590890:BGM590890 BQD590890:BQI590890 BZZ590890:CAE590890 CJV590890:CKA590890 CTR590890:CTW590890 DDN590890:DDS590890 DNJ590890:DNO590890 DXF590890:DXK590890 EHB590890:EHG590890 EQX590890:ERC590890 FAT590890:FAY590890 FKP590890:FKU590890 FUL590890:FUQ590890 GEH590890:GEM590890 GOD590890:GOI590890 GXZ590890:GYE590890 HHV590890:HIA590890 HRR590890:HRW590890 IBN590890:IBS590890 ILJ590890:ILO590890 IVF590890:IVK590890 JFB590890:JFG590890 JOX590890:JPC590890 JYT590890:JYY590890 KIP590890:KIU590890 KSL590890:KSQ590890 LCH590890:LCM590890 LMD590890:LMI590890 LVZ590890:LWE590890 MFV590890:MGA590890 MPR590890:MPW590890 MZN590890:MZS590890 NJJ590890:NJO590890 NTF590890:NTK590890 ODB590890:ODG590890 OMX590890:ONC590890 OWT590890:OWY590890 PGP590890:PGU590890 PQL590890:PQQ590890 QAH590890:QAM590890 QKD590890:QKI590890 QTZ590890:QUE590890 RDV590890:REA590890 RNR590890:RNW590890 RXN590890:RXS590890 SHJ590890:SHO590890 SRF590890:SRK590890 TBB590890:TBG590890 TKX590890:TLC590890 TUT590890:TUY590890 UEP590890:UEU590890 UOL590890:UOQ590890 UYH590890:UYM590890 VID590890:VII590890 VRZ590890:VSE590890 WBV590890:WCA590890 WLR590890:WLW590890 WVN590890:WVS590890 F656426:K656426 JB656426:JG656426 SX656426:TC656426 ACT656426:ACY656426 AMP656426:AMU656426 AWL656426:AWQ656426 BGH656426:BGM656426 BQD656426:BQI656426 BZZ656426:CAE656426 CJV656426:CKA656426 CTR656426:CTW656426 DDN656426:DDS656426 DNJ656426:DNO656426 DXF656426:DXK656426 EHB656426:EHG656426 EQX656426:ERC656426 FAT656426:FAY656426 FKP656426:FKU656426 FUL656426:FUQ656426 GEH656426:GEM656426 GOD656426:GOI656426 GXZ656426:GYE656426 HHV656426:HIA656426 HRR656426:HRW656426 IBN656426:IBS656426 ILJ656426:ILO656426 IVF656426:IVK656426 JFB656426:JFG656426 JOX656426:JPC656426 JYT656426:JYY656426 KIP656426:KIU656426 KSL656426:KSQ656426 LCH656426:LCM656426 LMD656426:LMI656426 LVZ656426:LWE656426 MFV656426:MGA656426 MPR656426:MPW656426 MZN656426:MZS656426 NJJ656426:NJO656426 NTF656426:NTK656426 ODB656426:ODG656426 OMX656426:ONC656426 OWT656426:OWY656426 PGP656426:PGU656426 PQL656426:PQQ656426 QAH656426:QAM656426 QKD656426:QKI656426 QTZ656426:QUE656426 RDV656426:REA656426 RNR656426:RNW656426 RXN656426:RXS656426 SHJ656426:SHO656426 SRF656426:SRK656426 TBB656426:TBG656426 TKX656426:TLC656426 TUT656426:TUY656426 UEP656426:UEU656426 UOL656426:UOQ656426 UYH656426:UYM656426 VID656426:VII656426 VRZ656426:VSE656426 WBV656426:WCA656426 WLR656426:WLW656426 WVN656426:WVS656426 F721962:K721962 JB721962:JG721962 SX721962:TC721962 ACT721962:ACY721962 AMP721962:AMU721962 AWL721962:AWQ721962 BGH721962:BGM721962 BQD721962:BQI721962 BZZ721962:CAE721962 CJV721962:CKA721962 CTR721962:CTW721962 DDN721962:DDS721962 DNJ721962:DNO721962 DXF721962:DXK721962 EHB721962:EHG721962 EQX721962:ERC721962 FAT721962:FAY721962 FKP721962:FKU721962 FUL721962:FUQ721962 GEH721962:GEM721962 GOD721962:GOI721962 GXZ721962:GYE721962 HHV721962:HIA721962 HRR721962:HRW721962 IBN721962:IBS721962 ILJ721962:ILO721962 IVF721962:IVK721962 JFB721962:JFG721962 JOX721962:JPC721962 JYT721962:JYY721962 KIP721962:KIU721962 KSL721962:KSQ721962 LCH721962:LCM721962 LMD721962:LMI721962 LVZ721962:LWE721962 MFV721962:MGA721962 MPR721962:MPW721962 MZN721962:MZS721962 NJJ721962:NJO721962 NTF721962:NTK721962 ODB721962:ODG721962 OMX721962:ONC721962 OWT721962:OWY721962 PGP721962:PGU721962 PQL721962:PQQ721962 QAH721962:QAM721962 QKD721962:QKI721962 QTZ721962:QUE721962 RDV721962:REA721962 RNR721962:RNW721962 RXN721962:RXS721962 SHJ721962:SHO721962 SRF721962:SRK721962 TBB721962:TBG721962 TKX721962:TLC721962 TUT721962:TUY721962 UEP721962:UEU721962 UOL721962:UOQ721962 UYH721962:UYM721962 VID721962:VII721962 VRZ721962:VSE721962 WBV721962:WCA721962 WLR721962:WLW721962 WVN721962:WVS721962 F787498:K787498 JB787498:JG787498 SX787498:TC787498 ACT787498:ACY787498 AMP787498:AMU787498 AWL787498:AWQ787498 BGH787498:BGM787498 BQD787498:BQI787498 BZZ787498:CAE787498 CJV787498:CKA787498 CTR787498:CTW787498 DDN787498:DDS787498 DNJ787498:DNO787498 DXF787498:DXK787498 EHB787498:EHG787498 EQX787498:ERC787498 FAT787498:FAY787498 FKP787498:FKU787498 FUL787498:FUQ787498 GEH787498:GEM787498 GOD787498:GOI787498 GXZ787498:GYE787498 HHV787498:HIA787498 HRR787498:HRW787498 IBN787498:IBS787498 ILJ787498:ILO787498 IVF787498:IVK787498 JFB787498:JFG787498 JOX787498:JPC787498 JYT787498:JYY787498 KIP787498:KIU787498 KSL787498:KSQ787498 LCH787498:LCM787498 LMD787498:LMI787498 LVZ787498:LWE787498 MFV787498:MGA787498 MPR787498:MPW787498 MZN787498:MZS787498 NJJ787498:NJO787498 NTF787498:NTK787498 ODB787498:ODG787498 OMX787498:ONC787498 OWT787498:OWY787498 PGP787498:PGU787498 PQL787498:PQQ787498 QAH787498:QAM787498 QKD787498:QKI787498 QTZ787498:QUE787498 RDV787498:REA787498 RNR787498:RNW787498 RXN787498:RXS787498 SHJ787498:SHO787498 SRF787498:SRK787498 TBB787498:TBG787498 TKX787498:TLC787498 TUT787498:TUY787498 UEP787498:UEU787498 UOL787498:UOQ787498 UYH787498:UYM787498 VID787498:VII787498 VRZ787498:VSE787498 WBV787498:WCA787498 WLR787498:WLW787498 WVN787498:WVS787498 F853034:K853034 JB853034:JG853034 SX853034:TC853034 ACT853034:ACY853034 AMP853034:AMU853034 AWL853034:AWQ853034 BGH853034:BGM853034 BQD853034:BQI853034 BZZ853034:CAE853034 CJV853034:CKA853034 CTR853034:CTW853034 DDN853034:DDS853034 DNJ853034:DNO853034 DXF853034:DXK853034 EHB853034:EHG853034 EQX853034:ERC853034 FAT853034:FAY853034 FKP853034:FKU853034 FUL853034:FUQ853034 GEH853034:GEM853034 GOD853034:GOI853034 GXZ853034:GYE853034 HHV853034:HIA853034 HRR853034:HRW853034 IBN853034:IBS853034 ILJ853034:ILO853034 IVF853034:IVK853034 JFB853034:JFG853034 JOX853034:JPC853034 JYT853034:JYY853034 KIP853034:KIU853034 KSL853034:KSQ853034 LCH853034:LCM853034 LMD853034:LMI853034 LVZ853034:LWE853034 MFV853034:MGA853034 MPR853034:MPW853034 MZN853034:MZS853034 NJJ853034:NJO853034 NTF853034:NTK853034 ODB853034:ODG853034 OMX853034:ONC853034 OWT853034:OWY853034 PGP853034:PGU853034 PQL853034:PQQ853034 QAH853034:QAM853034 QKD853034:QKI853034 QTZ853034:QUE853034 RDV853034:REA853034 RNR853034:RNW853034 RXN853034:RXS853034 SHJ853034:SHO853034 SRF853034:SRK853034 TBB853034:TBG853034 TKX853034:TLC853034 TUT853034:TUY853034 UEP853034:UEU853034 UOL853034:UOQ853034 UYH853034:UYM853034 VID853034:VII853034 VRZ853034:VSE853034 WBV853034:WCA853034 WLR853034:WLW853034 WVN853034:WVS853034 F918570:K918570 JB918570:JG918570 SX918570:TC918570 ACT918570:ACY918570 AMP918570:AMU918570 AWL918570:AWQ918570 BGH918570:BGM918570 BQD918570:BQI918570 BZZ918570:CAE918570 CJV918570:CKA918570 CTR918570:CTW918570 DDN918570:DDS918570 DNJ918570:DNO918570 DXF918570:DXK918570 EHB918570:EHG918570 EQX918570:ERC918570 FAT918570:FAY918570 FKP918570:FKU918570 FUL918570:FUQ918570 GEH918570:GEM918570 GOD918570:GOI918570 GXZ918570:GYE918570 HHV918570:HIA918570 HRR918570:HRW918570 IBN918570:IBS918570 ILJ918570:ILO918570 IVF918570:IVK918570 JFB918570:JFG918570 JOX918570:JPC918570 JYT918570:JYY918570 KIP918570:KIU918570 KSL918570:KSQ918570 LCH918570:LCM918570 LMD918570:LMI918570 LVZ918570:LWE918570 MFV918570:MGA918570 MPR918570:MPW918570 MZN918570:MZS918570 NJJ918570:NJO918570 NTF918570:NTK918570 ODB918570:ODG918570 OMX918570:ONC918570 OWT918570:OWY918570 PGP918570:PGU918570 PQL918570:PQQ918570 QAH918570:QAM918570 QKD918570:QKI918570 QTZ918570:QUE918570 RDV918570:REA918570 RNR918570:RNW918570 RXN918570:RXS918570 SHJ918570:SHO918570 SRF918570:SRK918570 TBB918570:TBG918570 TKX918570:TLC918570 TUT918570:TUY918570 UEP918570:UEU918570 UOL918570:UOQ918570 UYH918570:UYM918570 VID918570:VII918570 VRZ918570:VSE918570 WBV918570:WCA918570 WLR918570:WLW918570 WVN918570:WVS918570 F984106:K984106 JB984106:JG984106 SX984106:TC984106 ACT984106:ACY984106 AMP984106:AMU984106 AWL984106:AWQ984106 BGH984106:BGM984106 BQD984106:BQI984106 BZZ984106:CAE984106 CJV984106:CKA984106 CTR984106:CTW984106 DDN984106:DDS984106 DNJ984106:DNO984106 DXF984106:DXK984106 EHB984106:EHG984106 EQX984106:ERC984106 FAT984106:FAY984106 FKP984106:FKU984106 FUL984106:FUQ984106 GEH984106:GEM984106 GOD984106:GOI984106 GXZ984106:GYE984106 HHV984106:HIA984106 HRR984106:HRW984106 IBN984106:IBS984106 ILJ984106:ILO984106 IVF984106:IVK984106 JFB984106:JFG984106 JOX984106:JPC984106 JYT984106:JYY984106 KIP984106:KIU984106 KSL984106:KSQ984106 LCH984106:LCM984106 LMD984106:LMI984106 LVZ984106:LWE984106 MFV984106:MGA984106 MPR984106:MPW984106 MZN984106:MZS984106 NJJ984106:NJO984106 NTF984106:NTK984106 ODB984106:ODG984106 OMX984106:ONC984106 OWT984106:OWY984106 PGP984106:PGU984106 PQL984106:PQQ984106 QAH984106:QAM984106 QKD984106:QKI984106 QTZ984106:QUE984106 RDV984106:REA984106 RNR984106:RNW984106 RXN984106:RXS984106 SHJ984106:SHO984106 SRF984106:SRK984106 TBB984106:TBG984106 TKX984106:TLC984106 TUT984106:TUY984106 UEP984106:UEU984106 UOL984106:UOQ984106 UYH984106:UYM984106 VID984106:VII984106 VRZ984106:VSE984106 WBV984106:WCA984106 WLR984106:WLW984106 WVN984106:WVS984106 F1111:K1111 JB1111:JG1111 SX1111:TC1111 ACT1111:ACY1111 AMP1111:AMU1111 AWL1111:AWQ1111 BGH1111:BGM1111 BQD1111:BQI1111 BZZ1111:CAE1111 CJV1111:CKA1111 CTR1111:CTW1111 DDN1111:DDS1111 DNJ1111:DNO1111 DXF1111:DXK1111 EHB1111:EHG1111 EQX1111:ERC1111 FAT1111:FAY1111 FKP1111:FKU1111 FUL1111:FUQ1111 GEH1111:GEM1111 GOD1111:GOI1111 GXZ1111:GYE1111 HHV1111:HIA1111 HRR1111:HRW1111 IBN1111:IBS1111 ILJ1111:ILO1111 IVF1111:IVK1111 JFB1111:JFG1111 JOX1111:JPC1111 JYT1111:JYY1111 KIP1111:KIU1111 KSL1111:KSQ1111 LCH1111:LCM1111 LMD1111:LMI1111 LVZ1111:LWE1111 MFV1111:MGA1111 MPR1111:MPW1111 MZN1111:MZS1111 NJJ1111:NJO1111 NTF1111:NTK1111 ODB1111:ODG1111 OMX1111:ONC1111 OWT1111:OWY1111 PGP1111:PGU1111 PQL1111:PQQ1111 QAH1111:QAM1111 QKD1111:QKI1111 QTZ1111:QUE1111 RDV1111:REA1111 RNR1111:RNW1111 RXN1111:RXS1111 SHJ1111:SHO1111 SRF1111:SRK1111 TBB1111:TBG1111 TKX1111:TLC1111 TUT1111:TUY1111 UEP1111:UEU1111 UOL1111:UOQ1111 UYH1111:UYM1111 VID1111:VII1111 VRZ1111:VSE1111 WBV1111:WCA1111 WLR1111:WLW1111 WVN1111:WVS1111 F66647:K66647 JB66647:JG66647 SX66647:TC66647 ACT66647:ACY66647 AMP66647:AMU66647 AWL66647:AWQ66647 BGH66647:BGM66647 BQD66647:BQI66647 BZZ66647:CAE66647 CJV66647:CKA66647 CTR66647:CTW66647 DDN66647:DDS66647 DNJ66647:DNO66647 DXF66647:DXK66647 EHB66647:EHG66647 EQX66647:ERC66647 FAT66647:FAY66647 FKP66647:FKU66647 FUL66647:FUQ66647 GEH66647:GEM66647 GOD66647:GOI66647 GXZ66647:GYE66647 HHV66647:HIA66647 HRR66647:HRW66647 IBN66647:IBS66647 ILJ66647:ILO66647 IVF66647:IVK66647 JFB66647:JFG66647 JOX66647:JPC66647 JYT66647:JYY66647 KIP66647:KIU66647 KSL66647:KSQ66647 LCH66647:LCM66647 LMD66647:LMI66647 LVZ66647:LWE66647 MFV66647:MGA66647 MPR66647:MPW66647 MZN66647:MZS66647 NJJ66647:NJO66647 NTF66647:NTK66647 ODB66647:ODG66647 OMX66647:ONC66647 OWT66647:OWY66647 PGP66647:PGU66647 PQL66647:PQQ66647 QAH66647:QAM66647 QKD66647:QKI66647 QTZ66647:QUE66647 RDV66647:REA66647 RNR66647:RNW66647 RXN66647:RXS66647 SHJ66647:SHO66647 SRF66647:SRK66647 TBB66647:TBG66647 TKX66647:TLC66647 TUT66647:TUY66647 UEP66647:UEU66647 UOL66647:UOQ66647 UYH66647:UYM66647 VID66647:VII66647 VRZ66647:VSE66647 WBV66647:WCA66647 WLR66647:WLW66647 WVN66647:WVS66647 F132183:K132183 JB132183:JG132183 SX132183:TC132183 ACT132183:ACY132183 AMP132183:AMU132183 AWL132183:AWQ132183 BGH132183:BGM132183 BQD132183:BQI132183 BZZ132183:CAE132183 CJV132183:CKA132183 CTR132183:CTW132183 DDN132183:DDS132183 DNJ132183:DNO132183 DXF132183:DXK132183 EHB132183:EHG132183 EQX132183:ERC132183 FAT132183:FAY132183 FKP132183:FKU132183 FUL132183:FUQ132183 GEH132183:GEM132183 GOD132183:GOI132183 GXZ132183:GYE132183 HHV132183:HIA132183 HRR132183:HRW132183 IBN132183:IBS132183 ILJ132183:ILO132183 IVF132183:IVK132183 JFB132183:JFG132183 JOX132183:JPC132183 JYT132183:JYY132183 KIP132183:KIU132183 KSL132183:KSQ132183 LCH132183:LCM132183 LMD132183:LMI132183 LVZ132183:LWE132183 MFV132183:MGA132183 MPR132183:MPW132183 MZN132183:MZS132183 NJJ132183:NJO132183 NTF132183:NTK132183 ODB132183:ODG132183 OMX132183:ONC132183 OWT132183:OWY132183 PGP132183:PGU132183 PQL132183:PQQ132183 QAH132183:QAM132183 QKD132183:QKI132183 QTZ132183:QUE132183 RDV132183:REA132183 RNR132183:RNW132183 RXN132183:RXS132183 SHJ132183:SHO132183 SRF132183:SRK132183 TBB132183:TBG132183 TKX132183:TLC132183 TUT132183:TUY132183 UEP132183:UEU132183 UOL132183:UOQ132183 UYH132183:UYM132183 VID132183:VII132183 VRZ132183:VSE132183 WBV132183:WCA132183 WLR132183:WLW132183 WVN132183:WVS132183 F197719:K197719 JB197719:JG197719 SX197719:TC197719 ACT197719:ACY197719 AMP197719:AMU197719 AWL197719:AWQ197719 BGH197719:BGM197719 BQD197719:BQI197719 BZZ197719:CAE197719 CJV197719:CKA197719 CTR197719:CTW197719 DDN197719:DDS197719 DNJ197719:DNO197719 DXF197719:DXK197719 EHB197719:EHG197719 EQX197719:ERC197719 FAT197719:FAY197719 FKP197719:FKU197719 FUL197719:FUQ197719 GEH197719:GEM197719 GOD197719:GOI197719 GXZ197719:GYE197719 HHV197719:HIA197719 HRR197719:HRW197719 IBN197719:IBS197719 ILJ197719:ILO197719 IVF197719:IVK197719 JFB197719:JFG197719 JOX197719:JPC197719 JYT197719:JYY197719 KIP197719:KIU197719 KSL197719:KSQ197719 LCH197719:LCM197719 LMD197719:LMI197719 LVZ197719:LWE197719 MFV197719:MGA197719 MPR197719:MPW197719 MZN197719:MZS197719 NJJ197719:NJO197719 NTF197719:NTK197719 ODB197719:ODG197719 OMX197719:ONC197719 OWT197719:OWY197719 PGP197719:PGU197719 PQL197719:PQQ197719 QAH197719:QAM197719 QKD197719:QKI197719 QTZ197719:QUE197719 RDV197719:REA197719 RNR197719:RNW197719 RXN197719:RXS197719 SHJ197719:SHO197719 SRF197719:SRK197719 TBB197719:TBG197719 TKX197719:TLC197719 TUT197719:TUY197719 UEP197719:UEU197719 UOL197719:UOQ197719 UYH197719:UYM197719 VID197719:VII197719 VRZ197719:VSE197719 WBV197719:WCA197719 WLR197719:WLW197719 WVN197719:WVS197719 F263255:K263255 JB263255:JG263255 SX263255:TC263255 ACT263255:ACY263255 AMP263255:AMU263255 AWL263255:AWQ263255 BGH263255:BGM263255 BQD263255:BQI263255 BZZ263255:CAE263255 CJV263255:CKA263255 CTR263255:CTW263255 DDN263255:DDS263255 DNJ263255:DNO263255 DXF263255:DXK263255 EHB263255:EHG263255 EQX263255:ERC263255 FAT263255:FAY263255 FKP263255:FKU263255 FUL263255:FUQ263255 GEH263255:GEM263255 GOD263255:GOI263255 GXZ263255:GYE263255 HHV263255:HIA263255 HRR263255:HRW263255 IBN263255:IBS263255 ILJ263255:ILO263255 IVF263255:IVK263255 JFB263255:JFG263255 JOX263255:JPC263255 JYT263255:JYY263255 KIP263255:KIU263255 KSL263255:KSQ263255 LCH263255:LCM263255 LMD263255:LMI263255 LVZ263255:LWE263255 MFV263255:MGA263255 MPR263255:MPW263255 MZN263255:MZS263255 NJJ263255:NJO263255 NTF263255:NTK263255 ODB263255:ODG263255 OMX263255:ONC263255 OWT263255:OWY263255 PGP263255:PGU263255 PQL263255:PQQ263255 QAH263255:QAM263255 QKD263255:QKI263255 QTZ263255:QUE263255 RDV263255:REA263255 RNR263255:RNW263255 RXN263255:RXS263255 SHJ263255:SHO263255 SRF263255:SRK263255 TBB263255:TBG263255 TKX263255:TLC263255 TUT263255:TUY263255 UEP263255:UEU263255 UOL263255:UOQ263255 UYH263255:UYM263255 VID263255:VII263255 VRZ263255:VSE263255 WBV263255:WCA263255 WLR263255:WLW263255 WVN263255:WVS263255 F328791:K328791 JB328791:JG328791 SX328791:TC328791 ACT328791:ACY328791 AMP328791:AMU328791 AWL328791:AWQ328791 BGH328791:BGM328791 BQD328791:BQI328791 BZZ328791:CAE328791 CJV328791:CKA328791 CTR328791:CTW328791 DDN328791:DDS328791 DNJ328791:DNO328791 DXF328791:DXK328791 EHB328791:EHG328791 EQX328791:ERC328791 FAT328791:FAY328791 FKP328791:FKU328791 FUL328791:FUQ328791 GEH328791:GEM328791 GOD328791:GOI328791 GXZ328791:GYE328791 HHV328791:HIA328791 HRR328791:HRW328791 IBN328791:IBS328791 ILJ328791:ILO328791 IVF328791:IVK328791 JFB328791:JFG328791 JOX328791:JPC328791 JYT328791:JYY328791 KIP328791:KIU328791 KSL328791:KSQ328791 LCH328791:LCM328791 LMD328791:LMI328791 LVZ328791:LWE328791 MFV328791:MGA328791 MPR328791:MPW328791 MZN328791:MZS328791 NJJ328791:NJO328791 NTF328791:NTK328791 ODB328791:ODG328791 OMX328791:ONC328791 OWT328791:OWY328791 PGP328791:PGU328791 PQL328791:PQQ328791 QAH328791:QAM328791 QKD328791:QKI328791 QTZ328791:QUE328791 RDV328791:REA328791 RNR328791:RNW328791 RXN328791:RXS328791 SHJ328791:SHO328791 SRF328791:SRK328791 TBB328791:TBG328791 TKX328791:TLC328791 TUT328791:TUY328791 UEP328791:UEU328791 UOL328791:UOQ328791 UYH328791:UYM328791 VID328791:VII328791 VRZ328791:VSE328791 WBV328791:WCA328791 WLR328791:WLW328791 WVN328791:WVS328791 F394327:K394327 JB394327:JG394327 SX394327:TC394327 ACT394327:ACY394327 AMP394327:AMU394327 AWL394327:AWQ394327 BGH394327:BGM394327 BQD394327:BQI394327 BZZ394327:CAE394327 CJV394327:CKA394327 CTR394327:CTW394327 DDN394327:DDS394327 DNJ394327:DNO394327 DXF394327:DXK394327 EHB394327:EHG394327 EQX394327:ERC394327 FAT394327:FAY394327 FKP394327:FKU394327 FUL394327:FUQ394327 GEH394327:GEM394327 GOD394327:GOI394327 GXZ394327:GYE394327 HHV394327:HIA394327 HRR394327:HRW394327 IBN394327:IBS394327 ILJ394327:ILO394327 IVF394327:IVK394327 JFB394327:JFG394327 JOX394327:JPC394327 JYT394327:JYY394327 KIP394327:KIU394327 KSL394327:KSQ394327 LCH394327:LCM394327 LMD394327:LMI394327 LVZ394327:LWE394327 MFV394327:MGA394327 MPR394327:MPW394327 MZN394327:MZS394327 NJJ394327:NJO394327 NTF394327:NTK394327 ODB394327:ODG394327 OMX394327:ONC394327 OWT394327:OWY394327 PGP394327:PGU394327 PQL394327:PQQ394327 QAH394327:QAM394327 QKD394327:QKI394327 QTZ394327:QUE394327 RDV394327:REA394327 RNR394327:RNW394327 RXN394327:RXS394327 SHJ394327:SHO394327 SRF394327:SRK394327 TBB394327:TBG394327 TKX394327:TLC394327 TUT394327:TUY394327 UEP394327:UEU394327 UOL394327:UOQ394327 UYH394327:UYM394327 VID394327:VII394327 VRZ394327:VSE394327 WBV394327:WCA394327 WLR394327:WLW394327 WVN394327:WVS394327 F459863:K459863 JB459863:JG459863 SX459863:TC459863 ACT459863:ACY459863 AMP459863:AMU459863 AWL459863:AWQ459863 BGH459863:BGM459863 BQD459863:BQI459863 BZZ459863:CAE459863 CJV459863:CKA459863 CTR459863:CTW459863 DDN459863:DDS459863 DNJ459863:DNO459863 DXF459863:DXK459863 EHB459863:EHG459863 EQX459863:ERC459863 FAT459863:FAY459863 FKP459863:FKU459863 FUL459863:FUQ459863 GEH459863:GEM459863 GOD459863:GOI459863 GXZ459863:GYE459863 HHV459863:HIA459863 HRR459863:HRW459863 IBN459863:IBS459863 ILJ459863:ILO459863 IVF459863:IVK459863 JFB459863:JFG459863 JOX459863:JPC459863 JYT459863:JYY459863 KIP459863:KIU459863 KSL459863:KSQ459863 LCH459863:LCM459863 LMD459863:LMI459863 LVZ459863:LWE459863 MFV459863:MGA459863 MPR459863:MPW459863 MZN459863:MZS459863 NJJ459863:NJO459863 NTF459863:NTK459863 ODB459863:ODG459863 OMX459863:ONC459863 OWT459863:OWY459863 PGP459863:PGU459863 PQL459863:PQQ459863 QAH459863:QAM459863 QKD459863:QKI459863 QTZ459863:QUE459863 RDV459863:REA459863 RNR459863:RNW459863 RXN459863:RXS459863 SHJ459863:SHO459863 SRF459863:SRK459863 TBB459863:TBG459863 TKX459863:TLC459863 TUT459863:TUY459863 UEP459863:UEU459863 UOL459863:UOQ459863 UYH459863:UYM459863 VID459863:VII459863 VRZ459863:VSE459863 WBV459863:WCA459863 WLR459863:WLW459863 WVN459863:WVS459863 F525399:K525399 JB525399:JG525399 SX525399:TC525399 ACT525399:ACY525399 AMP525399:AMU525399 AWL525399:AWQ525399 BGH525399:BGM525399 BQD525399:BQI525399 BZZ525399:CAE525399 CJV525399:CKA525399 CTR525399:CTW525399 DDN525399:DDS525399 DNJ525399:DNO525399 DXF525399:DXK525399 EHB525399:EHG525399 EQX525399:ERC525399 FAT525399:FAY525399 FKP525399:FKU525399 FUL525399:FUQ525399 GEH525399:GEM525399 GOD525399:GOI525399 GXZ525399:GYE525399 HHV525399:HIA525399 HRR525399:HRW525399 IBN525399:IBS525399 ILJ525399:ILO525399 IVF525399:IVK525399 JFB525399:JFG525399 JOX525399:JPC525399 JYT525399:JYY525399 KIP525399:KIU525399 KSL525399:KSQ525399 LCH525399:LCM525399 LMD525399:LMI525399 LVZ525399:LWE525399 MFV525399:MGA525399 MPR525399:MPW525399 MZN525399:MZS525399 NJJ525399:NJO525399 NTF525399:NTK525399 ODB525399:ODG525399 OMX525399:ONC525399 OWT525399:OWY525399 PGP525399:PGU525399 PQL525399:PQQ525399 QAH525399:QAM525399 QKD525399:QKI525399 QTZ525399:QUE525399 RDV525399:REA525399 RNR525399:RNW525399 RXN525399:RXS525399 SHJ525399:SHO525399 SRF525399:SRK525399 TBB525399:TBG525399 TKX525399:TLC525399 TUT525399:TUY525399 UEP525399:UEU525399 UOL525399:UOQ525399 UYH525399:UYM525399 VID525399:VII525399 VRZ525399:VSE525399 WBV525399:WCA525399 WLR525399:WLW525399 WVN525399:WVS525399 F590935:K590935 JB590935:JG590935 SX590935:TC590935 ACT590935:ACY590935 AMP590935:AMU590935 AWL590935:AWQ590935 BGH590935:BGM590935 BQD590935:BQI590935 BZZ590935:CAE590935 CJV590935:CKA590935 CTR590935:CTW590935 DDN590935:DDS590935 DNJ590935:DNO590935 DXF590935:DXK590935 EHB590935:EHG590935 EQX590935:ERC590935 FAT590935:FAY590935 FKP590935:FKU590935 FUL590935:FUQ590935 GEH590935:GEM590935 GOD590935:GOI590935 GXZ590935:GYE590935 HHV590935:HIA590935 HRR590935:HRW590935 IBN590935:IBS590935 ILJ590935:ILO590935 IVF590935:IVK590935 JFB590935:JFG590935 JOX590935:JPC590935 JYT590935:JYY590935 KIP590935:KIU590935 KSL590935:KSQ590935 LCH590935:LCM590935 LMD590935:LMI590935 LVZ590935:LWE590935 MFV590935:MGA590935 MPR590935:MPW590935 MZN590935:MZS590935 NJJ590935:NJO590935 NTF590935:NTK590935 ODB590935:ODG590935 OMX590935:ONC590935 OWT590935:OWY590935 PGP590935:PGU590935 PQL590935:PQQ590935 QAH590935:QAM590935 QKD590935:QKI590935 QTZ590935:QUE590935 RDV590935:REA590935 RNR590935:RNW590935 RXN590935:RXS590935 SHJ590935:SHO590935 SRF590935:SRK590935 TBB590935:TBG590935 TKX590935:TLC590935 TUT590935:TUY590935 UEP590935:UEU590935 UOL590935:UOQ590935 UYH590935:UYM590935 VID590935:VII590935 VRZ590935:VSE590935 WBV590935:WCA590935 WLR590935:WLW590935 WVN590935:WVS590935 F656471:K656471 JB656471:JG656471 SX656471:TC656471 ACT656471:ACY656471 AMP656471:AMU656471 AWL656471:AWQ656471 BGH656471:BGM656471 BQD656471:BQI656471 BZZ656471:CAE656471 CJV656471:CKA656471 CTR656471:CTW656471 DDN656471:DDS656471 DNJ656471:DNO656471 DXF656471:DXK656471 EHB656471:EHG656471 EQX656471:ERC656471 FAT656471:FAY656471 FKP656471:FKU656471 FUL656471:FUQ656471 GEH656471:GEM656471 GOD656471:GOI656471 GXZ656471:GYE656471 HHV656471:HIA656471 HRR656471:HRW656471 IBN656471:IBS656471 ILJ656471:ILO656471 IVF656471:IVK656471 JFB656471:JFG656471 JOX656471:JPC656471 JYT656471:JYY656471 KIP656471:KIU656471 KSL656471:KSQ656471 LCH656471:LCM656471 LMD656471:LMI656471 LVZ656471:LWE656471 MFV656471:MGA656471 MPR656471:MPW656471 MZN656471:MZS656471 NJJ656471:NJO656471 NTF656471:NTK656471 ODB656471:ODG656471 OMX656471:ONC656471 OWT656471:OWY656471 PGP656471:PGU656471 PQL656471:PQQ656471 QAH656471:QAM656471 QKD656471:QKI656471 QTZ656471:QUE656471 RDV656471:REA656471 RNR656471:RNW656471 RXN656471:RXS656471 SHJ656471:SHO656471 SRF656471:SRK656471 TBB656471:TBG656471 TKX656471:TLC656471 TUT656471:TUY656471 UEP656471:UEU656471 UOL656471:UOQ656471 UYH656471:UYM656471 VID656471:VII656471 VRZ656471:VSE656471 WBV656471:WCA656471 WLR656471:WLW656471 WVN656471:WVS656471 F722007:K722007 JB722007:JG722007 SX722007:TC722007 ACT722007:ACY722007 AMP722007:AMU722007 AWL722007:AWQ722007 BGH722007:BGM722007 BQD722007:BQI722007 BZZ722007:CAE722007 CJV722007:CKA722007 CTR722007:CTW722007 DDN722007:DDS722007 DNJ722007:DNO722007 DXF722007:DXK722007 EHB722007:EHG722007 EQX722007:ERC722007 FAT722007:FAY722007 FKP722007:FKU722007 FUL722007:FUQ722007 GEH722007:GEM722007 GOD722007:GOI722007 GXZ722007:GYE722007 HHV722007:HIA722007 HRR722007:HRW722007 IBN722007:IBS722007 ILJ722007:ILO722007 IVF722007:IVK722007 JFB722007:JFG722007 JOX722007:JPC722007 JYT722007:JYY722007 KIP722007:KIU722007 KSL722007:KSQ722007 LCH722007:LCM722007 LMD722007:LMI722007 LVZ722007:LWE722007 MFV722007:MGA722007 MPR722007:MPW722007 MZN722007:MZS722007 NJJ722007:NJO722007 NTF722007:NTK722007 ODB722007:ODG722007 OMX722007:ONC722007 OWT722007:OWY722007 PGP722007:PGU722007 PQL722007:PQQ722007 QAH722007:QAM722007 QKD722007:QKI722007 QTZ722007:QUE722007 RDV722007:REA722007 RNR722007:RNW722007 RXN722007:RXS722007 SHJ722007:SHO722007 SRF722007:SRK722007 TBB722007:TBG722007 TKX722007:TLC722007 TUT722007:TUY722007 UEP722007:UEU722007 UOL722007:UOQ722007 UYH722007:UYM722007 VID722007:VII722007 VRZ722007:VSE722007 WBV722007:WCA722007 WLR722007:WLW722007 WVN722007:WVS722007 F787543:K787543 JB787543:JG787543 SX787543:TC787543 ACT787543:ACY787543 AMP787543:AMU787543 AWL787543:AWQ787543 BGH787543:BGM787543 BQD787543:BQI787543 BZZ787543:CAE787543 CJV787543:CKA787543 CTR787543:CTW787543 DDN787543:DDS787543 DNJ787543:DNO787543 DXF787543:DXK787543 EHB787543:EHG787543 EQX787543:ERC787543 FAT787543:FAY787543 FKP787543:FKU787543 FUL787543:FUQ787543 GEH787543:GEM787543 GOD787543:GOI787543 GXZ787543:GYE787543 HHV787543:HIA787543 HRR787543:HRW787543 IBN787543:IBS787543 ILJ787543:ILO787543 IVF787543:IVK787543 JFB787543:JFG787543 JOX787543:JPC787543 JYT787543:JYY787543 KIP787543:KIU787543 KSL787543:KSQ787543 LCH787543:LCM787543 LMD787543:LMI787543 LVZ787543:LWE787543 MFV787543:MGA787543 MPR787543:MPW787543 MZN787543:MZS787543 NJJ787543:NJO787543 NTF787543:NTK787543 ODB787543:ODG787543 OMX787543:ONC787543 OWT787543:OWY787543 PGP787543:PGU787543 PQL787543:PQQ787543 QAH787543:QAM787543 QKD787543:QKI787543 QTZ787543:QUE787543 RDV787543:REA787543 RNR787543:RNW787543 RXN787543:RXS787543 SHJ787543:SHO787543 SRF787543:SRK787543 TBB787543:TBG787543 TKX787543:TLC787543 TUT787543:TUY787543 UEP787543:UEU787543 UOL787543:UOQ787543 UYH787543:UYM787543 VID787543:VII787543 VRZ787543:VSE787543 WBV787543:WCA787543 WLR787543:WLW787543 WVN787543:WVS787543 F853079:K853079 JB853079:JG853079 SX853079:TC853079 ACT853079:ACY853079 AMP853079:AMU853079 AWL853079:AWQ853079 BGH853079:BGM853079 BQD853079:BQI853079 BZZ853079:CAE853079 CJV853079:CKA853079 CTR853079:CTW853079 DDN853079:DDS853079 DNJ853079:DNO853079 DXF853079:DXK853079 EHB853079:EHG853079 EQX853079:ERC853079 FAT853079:FAY853079 FKP853079:FKU853079 FUL853079:FUQ853079 GEH853079:GEM853079 GOD853079:GOI853079 GXZ853079:GYE853079 HHV853079:HIA853079 HRR853079:HRW853079 IBN853079:IBS853079 ILJ853079:ILO853079 IVF853079:IVK853079 JFB853079:JFG853079 JOX853079:JPC853079 JYT853079:JYY853079 KIP853079:KIU853079 KSL853079:KSQ853079 LCH853079:LCM853079 LMD853079:LMI853079 LVZ853079:LWE853079 MFV853079:MGA853079 MPR853079:MPW853079 MZN853079:MZS853079 NJJ853079:NJO853079 NTF853079:NTK853079 ODB853079:ODG853079 OMX853079:ONC853079 OWT853079:OWY853079 PGP853079:PGU853079 PQL853079:PQQ853079 QAH853079:QAM853079 QKD853079:QKI853079 QTZ853079:QUE853079 RDV853079:REA853079 RNR853079:RNW853079 RXN853079:RXS853079 SHJ853079:SHO853079 SRF853079:SRK853079 TBB853079:TBG853079 TKX853079:TLC853079 TUT853079:TUY853079 UEP853079:UEU853079 UOL853079:UOQ853079 UYH853079:UYM853079 VID853079:VII853079 VRZ853079:VSE853079 WBV853079:WCA853079 WLR853079:WLW853079 WVN853079:WVS853079 F918615:K918615 JB918615:JG918615 SX918615:TC918615 ACT918615:ACY918615 AMP918615:AMU918615 AWL918615:AWQ918615 BGH918615:BGM918615 BQD918615:BQI918615 BZZ918615:CAE918615 CJV918615:CKA918615 CTR918615:CTW918615 DDN918615:DDS918615 DNJ918615:DNO918615 DXF918615:DXK918615 EHB918615:EHG918615 EQX918615:ERC918615 FAT918615:FAY918615 FKP918615:FKU918615 FUL918615:FUQ918615 GEH918615:GEM918615 GOD918615:GOI918615 GXZ918615:GYE918615 HHV918615:HIA918615 HRR918615:HRW918615 IBN918615:IBS918615 ILJ918615:ILO918615 IVF918615:IVK918615 JFB918615:JFG918615 JOX918615:JPC918615 JYT918615:JYY918615 KIP918615:KIU918615 KSL918615:KSQ918615 LCH918615:LCM918615 LMD918615:LMI918615 LVZ918615:LWE918615 MFV918615:MGA918615 MPR918615:MPW918615 MZN918615:MZS918615 NJJ918615:NJO918615 NTF918615:NTK918615 ODB918615:ODG918615 OMX918615:ONC918615 OWT918615:OWY918615 PGP918615:PGU918615 PQL918615:PQQ918615 QAH918615:QAM918615 QKD918615:QKI918615 QTZ918615:QUE918615 RDV918615:REA918615 RNR918615:RNW918615 RXN918615:RXS918615 SHJ918615:SHO918615 SRF918615:SRK918615 TBB918615:TBG918615 TKX918615:TLC918615 TUT918615:TUY918615 UEP918615:UEU918615 UOL918615:UOQ918615 UYH918615:UYM918615 VID918615:VII918615 VRZ918615:VSE918615 WBV918615:WCA918615 WLR918615:WLW918615 WVN918615:WVS918615 F984151:K984151 JB984151:JG984151 SX984151:TC984151 ACT984151:ACY984151 AMP984151:AMU984151 AWL984151:AWQ984151 BGH984151:BGM984151 BQD984151:BQI984151 BZZ984151:CAE984151 CJV984151:CKA984151 CTR984151:CTW984151 DDN984151:DDS984151 DNJ984151:DNO984151 DXF984151:DXK984151 EHB984151:EHG984151 EQX984151:ERC984151 FAT984151:FAY984151 FKP984151:FKU984151 FUL984151:FUQ984151 GEH984151:GEM984151 GOD984151:GOI984151 GXZ984151:GYE984151 HHV984151:HIA984151 HRR984151:HRW984151 IBN984151:IBS984151 ILJ984151:ILO984151 IVF984151:IVK984151 JFB984151:JFG984151 JOX984151:JPC984151 JYT984151:JYY984151 KIP984151:KIU984151 KSL984151:KSQ984151 LCH984151:LCM984151 LMD984151:LMI984151 LVZ984151:LWE984151 MFV984151:MGA984151 MPR984151:MPW984151 MZN984151:MZS984151 NJJ984151:NJO984151 NTF984151:NTK984151 ODB984151:ODG984151 OMX984151:ONC984151 OWT984151:OWY984151 PGP984151:PGU984151 PQL984151:PQQ984151 QAH984151:QAM984151 QKD984151:QKI984151 QTZ984151:QUE984151 RDV984151:REA984151 RNR984151:RNW984151 RXN984151:RXS984151 SHJ984151:SHO984151 SRF984151:SRK984151 TBB984151:TBG984151 TKX984151:TLC984151 TUT984151:TUY984151 UEP984151:UEU984151 UOL984151:UOQ984151 UYH984151:UYM984151 VID984151:VII984151 VRZ984151:VSE984151 WBV984151:WCA984151 WLR984151:WLW984151 WVN984151:WVS984151 F1156:K1156 JB1156:JG1156 SX1156:TC1156 ACT1156:ACY1156 AMP1156:AMU1156 AWL1156:AWQ1156 BGH1156:BGM1156 BQD1156:BQI1156 BZZ1156:CAE1156 CJV1156:CKA1156 CTR1156:CTW1156 DDN1156:DDS1156 DNJ1156:DNO1156 DXF1156:DXK1156 EHB1156:EHG1156 EQX1156:ERC1156 FAT1156:FAY1156 FKP1156:FKU1156 FUL1156:FUQ1156 GEH1156:GEM1156 GOD1156:GOI1156 GXZ1156:GYE1156 HHV1156:HIA1156 HRR1156:HRW1156 IBN1156:IBS1156 ILJ1156:ILO1156 IVF1156:IVK1156 JFB1156:JFG1156 JOX1156:JPC1156 JYT1156:JYY1156 KIP1156:KIU1156 KSL1156:KSQ1156 LCH1156:LCM1156 LMD1156:LMI1156 LVZ1156:LWE1156 MFV1156:MGA1156 MPR1156:MPW1156 MZN1156:MZS1156 NJJ1156:NJO1156 NTF1156:NTK1156 ODB1156:ODG1156 OMX1156:ONC1156 OWT1156:OWY1156 PGP1156:PGU1156 PQL1156:PQQ1156 QAH1156:QAM1156 QKD1156:QKI1156 QTZ1156:QUE1156 RDV1156:REA1156 RNR1156:RNW1156 RXN1156:RXS1156 SHJ1156:SHO1156 SRF1156:SRK1156 TBB1156:TBG1156 TKX1156:TLC1156 TUT1156:TUY1156 UEP1156:UEU1156 UOL1156:UOQ1156 UYH1156:UYM1156 VID1156:VII1156 VRZ1156:VSE1156 WBV1156:WCA1156 WLR1156:WLW1156 WVN1156:WVS1156 F66692:K66692 JB66692:JG66692 SX66692:TC66692 ACT66692:ACY66692 AMP66692:AMU66692 AWL66692:AWQ66692 BGH66692:BGM66692 BQD66692:BQI66692 BZZ66692:CAE66692 CJV66692:CKA66692 CTR66692:CTW66692 DDN66692:DDS66692 DNJ66692:DNO66692 DXF66692:DXK66692 EHB66692:EHG66692 EQX66692:ERC66692 FAT66692:FAY66692 FKP66692:FKU66692 FUL66692:FUQ66692 GEH66692:GEM66692 GOD66692:GOI66692 GXZ66692:GYE66692 HHV66692:HIA66692 HRR66692:HRW66692 IBN66692:IBS66692 ILJ66692:ILO66692 IVF66692:IVK66692 JFB66692:JFG66692 JOX66692:JPC66692 JYT66692:JYY66692 KIP66692:KIU66692 KSL66692:KSQ66692 LCH66692:LCM66692 LMD66692:LMI66692 LVZ66692:LWE66692 MFV66692:MGA66692 MPR66692:MPW66692 MZN66692:MZS66692 NJJ66692:NJO66692 NTF66692:NTK66692 ODB66692:ODG66692 OMX66692:ONC66692 OWT66692:OWY66692 PGP66692:PGU66692 PQL66692:PQQ66692 QAH66692:QAM66692 QKD66692:QKI66692 QTZ66692:QUE66692 RDV66692:REA66692 RNR66692:RNW66692 RXN66692:RXS66692 SHJ66692:SHO66692 SRF66692:SRK66692 TBB66692:TBG66692 TKX66692:TLC66692 TUT66692:TUY66692 UEP66692:UEU66692 UOL66692:UOQ66692 UYH66692:UYM66692 VID66692:VII66692 VRZ66692:VSE66692 WBV66692:WCA66692 WLR66692:WLW66692 WVN66692:WVS66692 F132228:K132228 JB132228:JG132228 SX132228:TC132228 ACT132228:ACY132228 AMP132228:AMU132228 AWL132228:AWQ132228 BGH132228:BGM132228 BQD132228:BQI132228 BZZ132228:CAE132228 CJV132228:CKA132228 CTR132228:CTW132228 DDN132228:DDS132228 DNJ132228:DNO132228 DXF132228:DXK132228 EHB132228:EHG132228 EQX132228:ERC132228 FAT132228:FAY132228 FKP132228:FKU132228 FUL132228:FUQ132228 GEH132228:GEM132228 GOD132228:GOI132228 GXZ132228:GYE132228 HHV132228:HIA132228 HRR132228:HRW132228 IBN132228:IBS132228 ILJ132228:ILO132228 IVF132228:IVK132228 JFB132228:JFG132228 JOX132228:JPC132228 JYT132228:JYY132228 KIP132228:KIU132228 KSL132228:KSQ132228 LCH132228:LCM132228 LMD132228:LMI132228 LVZ132228:LWE132228 MFV132228:MGA132228 MPR132228:MPW132228 MZN132228:MZS132228 NJJ132228:NJO132228 NTF132228:NTK132228 ODB132228:ODG132228 OMX132228:ONC132228 OWT132228:OWY132228 PGP132228:PGU132228 PQL132228:PQQ132228 QAH132228:QAM132228 QKD132228:QKI132228 QTZ132228:QUE132228 RDV132228:REA132228 RNR132228:RNW132228 RXN132228:RXS132228 SHJ132228:SHO132228 SRF132228:SRK132228 TBB132228:TBG132228 TKX132228:TLC132228 TUT132228:TUY132228 UEP132228:UEU132228 UOL132228:UOQ132228 UYH132228:UYM132228 VID132228:VII132228 VRZ132228:VSE132228 WBV132228:WCA132228 WLR132228:WLW132228 WVN132228:WVS132228 F197764:K197764 JB197764:JG197764 SX197764:TC197764 ACT197764:ACY197764 AMP197764:AMU197764 AWL197764:AWQ197764 BGH197764:BGM197764 BQD197764:BQI197764 BZZ197764:CAE197764 CJV197764:CKA197764 CTR197764:CTW197764 DDN197764:DDS197764 DNJ197764:DNO197764 DXF197764:DXK197764 EHB197764:EHG197764 EQX197764:ERC197764 FAT197764:FAY197764 FKP197764:FKU197764 FUL197764:FUQ197764 GEH197764:GEM197764 GOD197764:GOI197764 GXZ197764:GYE197764 HHV197764:HIA197764 HRR197764:HRW197764 IBN197764:IBS197764 ILJ197764:ILO197764 IVF197764:IVK197764 JFB197764:JFG197764 JOX197764:JPC197764 JYT197764:JYY197764 KIP197764:KIU197764 KSL197764:KSQ197764 LCH197764:LCM197764 LMD197764:LMI197764 LVZ197764:LWE197764 MFV197764:MGA197764 MPR197764:MPW197764 MZN197764:MZS197764 NJJ197764:NJO197764 NTF197764:NTK197764 ODB197764:ODG197764 OMX197764:ONC197764 OWT197764:OWY197764 PGP197764:PGU197764 PQL197764:PQQ197764 QAH197764:QAM197764 QKD197764:QKI197764 QTZ197764:QUE197764 RDV197764:REA197764 RNR197764:RNW197764 RXN197764:RXS197764 SHJ197764:SHO197764 SRF197764:SRK197764 TBB197764:TBG197764 TKX197764:TLC197764 TUT197764:TUY197764 UEP197764:UEU197764 UOL197764:UOQ197764 UYH197764:UYM197764 VID197764:VII197764 VRZ197764:VSE197764 WBV197764:WCA197764 WLR197764:WLW197764 WVN197764:WVS197764 F263300:K263300 JB263300:JG263300 SX263300:TC263300 ACT263300:ACY263300 AMP263300:AMU263300 AWL263300:AWQ263300 BGH263300:BGM263300 BQD263300:BQI263300 BZZ263300:CAE263300 CJV263300:CKA263300 CTR263300:CTW263300 DDN263300:DDS263300 DNJ263300:DNO263300 DXF263300:DXK263300 EHB263300:EHG263300 EQX263300:ERC263300 FAT263300:FAY263300 FKP263300:FKU263300 FUL263300:FUQ263300 GEH263300:GEM263300 GOD263300:GOI263300 GXZ263300:GYE263300 HHV263300:HIA263300 HRR263300:HRW263300 IBN263300:IBS263300 ILJ263300:ILO263300 IVF263300:IVK263300 JFB263300:JFG263300 JOX263300:JPC263300 JYT263300:JYY263300 KIP263300:KIU263300 KSL263300:KSQ263300 LCH263300:LCM263300 LMD263300:LMI263300 LVZ263300:LWE263300 MFV263300:MGA263300 MPR263300:MPW263300 MZN263300:MZS263300 NJJ263300:NJO263300 NTF263300:NTK263300 ODB263300:ODG263300 OMX263300:ONC263300 OWT263300:OWY263300 PGP263300:PGU263300 PQL263300:PQQ263300 QAH263300:QAM263300 QKD263300:QKI263300 QTZ263300:QUE263300 RDV263300:REA263300 RNR263300:RNW263300 RXN263300:RXS263300 SHJ263300:SHO263300 SRF263300:SRK263300 TBB263300:TBG263300 TKX263300:TLC263300 TUT263300:TUY263300 UEP263300:UEU263300 UOL263300:UOQ263300 UYH263300:UYM263300 VID263300:VII263300 VRZ263300:VSE263300 WBV263300:WCA263300 WLR263300:WLW263300 WVN263300:WVS263300 F328836:K328836 JB328836:JG328836 SX328836:TC328836 ACT328836:ACY328836 AMP328836:AMU328836 AWL328836:AWQ328836 BGH328836:BGM328836 BQD328836:BQI328836 BZZ328836:CAE328836 CJV328836:CKA328836 CTR328836:CTW328836 DDN328836:DDS328836 DNJ328836:DNO328836 DXF328836:DXK328836 EHB328836:EHG328836 EQX328836:ERC328836 FAT328836:FAY328836 FKP328836:FKU328836 FUL328836:FUQ328836 GEH328836:GEM328836 GOD328836:GOI328836 GXZ328836:GYE328836 HHV328836:HIA328836 HRR328836:HRW328836 IBN328836:IBS328836 ILJ328836:ILO328836 IVF328836:IVK328836 JFB328836:JFG328836 JOX328836:JPC328836 JYT328836:JYY328836 KIP328836:KIU328836 KSL328836:KSQ328836 LCH328836:LCM328836 LMD328836:LMI328836 LVZ328836:LWE328836 MFV328836:MGA328836 MPR328836:MPW328836 MZN328836:MZS328836 NJJ328836:NJO328836 NTF328836:NTK328836 ODB328836:ODG328836 OMX328836:ONC328836 OWT328836:OWY328836 PGP328836:PGU328836 PQL328836:PQQ328836 QAH328836:QAM328836 QKD328836:QKI328836 QTZ328836:QUE328836 RDV328836:REA328836 RNR328836:RNW328836 RXN328836:RXS328836 SHJ328836:SHO328836 SRF328836:SRK328836 TBB328836:TBG328836 TKX328836:TLC328836 TUT328836:TUY328836 UEP328836:UEU328836 UOL328836:UOQ328836 UYH328836:UYM328836 VID328836:VII328836 VRZ328836:VSE328836 WBV328836:WCA328836 WLR328836:WLW328836 WVN328836:WVS328836 F394372:K394372 JB394372:JG394372 SX394372:TC394372 ACT394372:ACY394372 AMP394372:AMU394372 AWL394372:AWQ394372 BGH394372:BGM394372 BQD394372:BQI394372 BZZ394372:CAE394372 CJV394372:CKA394372 CTR394372:CTW394372 DDN394372:DDS394372 DNJ394372:DNO394372 DXF394372:DXK394372 EHB394372:EHG394372 EQX394372:ERC394372 FAT394372:FAY394372 FKP394372:FKU394372 FUL394372:FUQ394372 GEH394372:GEM394372 GOD394372:GOI394372 GXZ394372:GYE394372 HHV394372:HIA394372 HRR394372:HRW394372 IBN394372:IBS394372 ILJ394372:ILO394372 IVF394372:IVK394372 JFB394372:JFG394372 JOX394372:JPC394372 JYT394372:JYY394372 KIP394372:KIU394372 KSL394372:KSQ394372 LCH394372:LCM394372 LMD394372:LMI394372 LVZ394372:LWE394372 MFV394372:MGA394372 MPR394372:MPW394372 MZN394372:MZS394372 NJJ394372:NJO394372 NTF394372:NTK394372 ODB394372:ODG394372 OMX394372:ONC394372 OWT394372:OWY394372 PGP394372:PGU394372 PQL394372:PQQ394372 QAH394372:QAM394372 QKD394372:QKI394372 QTZ394372:QUE394372 RDV394372:REA394372 RNR394372:RNW394372 RXN394372:RXS394372 SHJ394372:SHO394372 SRF394372:SRK394372 TBB394372:TBG394372 TKX394372:TLC394372 TUT394372:TUY394372 UEP394372:UEU394372 UOL394372:UOQ394372 UYH394372:UYM394372 VID394372:VII394372 VRZ394372:VSE394372 WBV394372:WCA394372 WLR394372:WLW394372 WVN394372:WVS394372 F459908:K459908 JB459908:JG459908 SX459908:TC459908 ACT459908:ACY459908 AMP459908:AMU459908 AWL459908:AWQ459908 BGH459908:BGM459908 BQD459908:BQI459908 BZZ459908:CAE459908 CJV459908:CKA459908 CTR459908:CTW459908 DDN459908:DDS459908 DNJ459908:DNO459908 DXF459908:DXK459908 EHB459908:EHG459908 EQX459908:ERC459908 FAT459908:FAY459908 FKP459908:FKU459908 FUL459908:FUQ459908 GEH459908:GEM459908 GOD459908:GOI459908 GXZ459908:GYE459908 HHV459908:HIA459908 HRR459908:HRW459908 IBN459908:IBS459908 ILJ459908:ILO459908 IVF459908:IVK459908 JFB459908:JFG459908 JOX459908:JPC459908 JYT459908:JYY459908 KIP459908:KIU459908 KSL459908:KSQ459908 LCH459908:LCM459908 LMD459908:LMI459908 LVZ459908:LWE459908 MFV459908:MGA459908 MPR459908:MPW459908 MZN459908:MZS459908 NJJ459908:NJO459908 NTF459908:NTK459908 ODB459908:ODG459908 OMX459908:ONC459908 OWT459908:OWY459908 PGP459908:PGU459908 PQL459908:PQQ459908 QAH459908:QAM459908 QKD459908:QKI459908 QTZ459908:QUE459908 RDV459908:REA459908 RNR459908:RNW459908 RXN459908:RXS459908 SHJ459908:SHO459908 SRF459908:SRK459908 TBB459908:TBG459908 TKX459908:TLC459908 TUT459908:TUY459908 UEP459908:UEU459908 UOL459908:UOQ459908 UYH459908:UYM459908 VID459908:VII459908 VRZ459908:VSE459908 WBV459908:WCA459908 WLR459908:WLW459908 WVN459908:WVS459908 F525444:K525444 JB525444:JG525444 SX525444:TC525444 ACT525444:ACY525444 AMP525444:AMU525444 AWL525444:AWQ525444 BGH525444:BGM525444 BQD525444:BQI525444 BZZ525444:CAE525444 CJV525444:CKA525444 CTR525444:CTW525444 DDN525444:DDS525444 DNJ525444:DNO525444 DXF525444:DXK525444 EHB525444:EHG525444 EQX525444:ERC525444 FAT525444:FAY525444 FKP525444:FKU525444 FUL525444:FUQ525444 GEH525444:GEM525444 GOD525444:GOI525444 GXZ525444:GYE525444 HHV525444:HIA525444 HRR525444:HRW525444 IBN525444:IBS525444 ILJ525444:ILO525444 IVF525444:IVK525444 JFB525444:JFG525444 JOX525444:JPC525444 JYT525444:JYY525444 KIP525444:KIU525444 KSL525444:KSQ525444 LCH525444:LCM525444 LMD525444:LMI525444 LVZ525444:LWE525444 MFV525444:MGA525444 MPR525444:MPW525444 MZN525444:MZS525444 NJJ525444:NJO525444 NTF525444:NTK525444 ODB525444:ODG525444 OMX525444:ONC525444 OWT525444:OWY525444 PGP525444:PGU525444 PQL525444:PQQ525444 QAH525444:QAM525444 QKD525444:QKI525444 QTZ525444:QUE525444 RDV525444:REA525444 RNR525444:RNW525444 RXN525444:RXS525444 SHJ525444:SHO525444 SRF525444:SRK525444 TBB525444:TBG525444 TKX525444:TLC525444 TUT525444:TUY525444 UEP525444:UEU525444 UOL525444:UOQ525444 UYH525444:UYM525444 VID525444:VII525444 VRZ525444:VSE525444 WBV525444:WCA525444 WLR525444:WLW525444 WVN525444:WVS525444 F590980:K590980 JB590980:JG590980 SX590980:TC590980 ACT590980:ACY590980 AMP590980:AMU590980 AWL590980:AWQ590980 BGH590980:BGM590980 BQD590980:BQI590980 BZZ590980:CAE590980 CJV590980:CKA590980 CTR590980:CTW590980 DDN590980:DDS590980 DNJ590980:DNO590980 DXF590980:DXK590980 EHB590980:EHG590980 EQX590980:ERC590980 FAT590980:FAY590980 FKP590980:FKU590980 FUL590980:FUQ590980 GEH590980:GEM590980 GOD590980:GOI590980 GXZ590980:GYE590980 HHV590980:HIA590980 HRR590980:HRW590980 IBN590980:IBS590980 ILJ590980:ILO590980 IVF590980:IVK590980 JFB590980:JFG590980 JOX590980:JPC590980 JYT590980:JYY590980 KIP590980:KIU590980 KSL590980:KSQ590980 LCH590980:LCM590980 LMD590980:LMI590980 LVZ590980:LWE590980 MFV590980:MGA590980 MPR590980:MPW590980 MZN590980:MZS590980 NJJ590980:NJO590980 NTF590980:NTK590980 ODB590980:ODG590980 OMX590980:ONC590980 OWT590980:OWY590980 PGP590980:PGU590980 PQL590980:PQQ590980 QAH590980:QAM590980 QKD590980:QKI590980 QTZ590980:QUE590980 RDV590980:REA590980 RNR590980:RNW590980 RXN590980:RXS590980 SHJ590980:SHO590980 SRF590980:SRK590980 TBB590980:TBG590980 TKX590980:TLC590980 TUT590980:TUY590980 UEP590980:UEU590980 UOL590980:UOQ590980 UYH590980:UYM590980 VID590980:VII590980 VRZ590980:VSE590980 WBV590980:WCA590980 WLR590980:WLW590980 WVN590980:WVS590980 F656516:K656516 JB656516:JG656516 SX656516:TC656516 ACT656516:ACY656516 AMP656516:AMU656516 AWL656516:AWQ656516 BGH656516:BGM656516 BQD656516:BQI656516 BZZ656516:CAE656516 CJV656516:CKA656516 CTR656516:CTW656516 DDN656516:DDS656516 DNJ656516:DNO656516 DXF656516:DXK656516 EHB656516:EHG656516 EQX656516:ERC656516 FAT656516:FAY656516 FKP656516:FKU656516 FUL656516:FUQ656516 GEH656516:GEM656516 GOD656516:GOI656516 GXZ656516:GYE656516 HHV656516:HIA656516 HRR656516:HRW656516 IBN656516:IBS656516 ILJ656516:ILO656516 IVF656516:IVK656516 JFB656516:JFG656516 JOX656516:JPC656516 JYT656516:JYY656516 KIP656516:KIU656516 KSL656516:KSQ656516 LCH656516:LCM656516 LMD656516:LMI656516 LVZ656516:LWE656516 MFV656516:MGA656516 MPR656516:MPW656516 MZN656516:MZS656516 NJJ656516:NJO656516 NTF656516:NTK656516 ODB656516:ODG656516 OMX656516:ONC656516 OWT656516:OWY656516 PGP656516:PGU656516 PQL656516:PQQ656516 QAH656516:QAM656516 QKD656516:QKI656516 QTZ656516:QUE656516 RDV656516:REA656516 RNR656516:RNW656516 RXN656516:RXS656516 SHJ656516:SHO656516 SRF656516:SRK656516 TBB656516:TBG656516 TKX656516:TLC656516 TUT656516:TUY656516 UEP656516:UEU656516 UOL656516:UOQ656516 UYH656516:UYM656516 VID656516:VII656516 VRZ656516:VSE656516 WBV656516:WCA656516 WLR656516:WLW656516 WVN656516:WVS656516 F722052:K722052 JB722052:JG722052 SX722052:TC722052 ACT722052:ACY722052 AMP722052:AMU722052 AWL722052:AWQ722052 BGH722052:BGM722052 BQD722052:BQI722052 BZZ722052:CAE722052 CJV722052:CKA722052 CTR722052:CTW722052 DDN722052:DDS722052 DNJ722052:DNO722052 DXF722052:DXK722052 EHB722052:EHG722052 EQX722052:ERC722052 FAT722052:FAY722052 FKP722052:FKU722052 FUL722052:FUQ722052 GEH722052:GEM722052 GOD722052:GOI722052 GXZ722052:GYE722052 HHV722052:HIA722052 HRR722052:HRW722052 IBN722052:IBS722052 ILJ722052:ILO722052 IVF722052:IVK722052 JFB722052:JFG722052 JOX722052:JPC722052 JYT722052:JYY722052 KIP722052:KIU722052 KSL722052:KSQ722052 LCH722052:LCM722052 LMD722052:LMI722052 LVZ722052:LWE722052 MFV722052:MGA722052 MPR722052:MPW722052 MZN722052:MZS722052 NJJ722052:NJO722052 NTF722052:NTK722052 ODB722052:ODG722052 OMX722052:ONC722052 OWT722052:OWY722052 PGP722052:PGU722052 PQL722052:PQQ722052 QAH722052:QAM722052 QKD722052:QKI722052 QTZ722052:QUE722052 RDV722052:REA722052 RNR722052:RNW722052 RXN722052:RXS722052 SHJ722052:SHO722052 SRF722052:SRK722052 TBB722052:TBG722052 TKX722052:TLC722052 TUT722052:TUY722052 UEP722052:UEU722052 UOL722052:UOQ722052 UYH722052:UYM722052 VID722052:VII722052 VRZ722052:VSE722052 WBV722052:WCA722052 WLR722052:WLW722052 WVN722052:WVS722052 F787588:K787588 JB787588:JG787588 SX787588:TC787588 ACT787588:ACY787588 AMP787588:AMU787588 AWL787588:AWQ787588 BGH787588:BGM787588 BQD787588:BQI787588 BZZ787588:CAE787588 CJV787588:CKA787588 CTR787588:CTW787588 DDN787588:DDS787588 DNJ787588:DNO787588 DXF787588:DXK787588 EHB787588:EHG787588 EQX787588:ERC787588 FAT787588:FAY787588 FKP787588:FKU787588 FUL787588:FUQ787588 GEH787588:GEM787588 GOD787588:GOI787588 GXZ787588:GYE787588 HHV787588:HIA787588 HRR787588:HRW787588 IBN787588:IBS787588 ILJ787588:ILO787588 IVF787588:IVK787588 JFB787588:JFG787588 JOX787588:JPC787588 JYT787588:JYY787588 KIP787588:KIU787588 KSL787588:KSQ787588 LCH787588:LCM787588 LMD787588:LMI787588 LVZ787588:LWE787588 MFV787588:MGA787588 MPR787588:MPW787588 MZN787588:MZS787588 NJJ787588:NJO787588 NTF787588:NTK787588 ODB787588:ODG787588 OMX787588:ONC787588 OWT787588:OWY787588 PGP787588:PGU787588 PQL787588:PQQ787588 QAH787588:QAM787588 QKD787588:QKI787588 QTZ787588:QUE787588 RDV787588:REA787588 RNR787588:RNW787588 RXN787588:RXS787588 SHJ787588:SHO787588 SRF787588:SRK787588 TBB787588:TBG787588 TKX787588:TLC787588 TUT787588:TUY787588 UEP787588:UEU787588 UOL787588:UOQ787588 UYH787588:UYM787588 VID787588:VII787588 VRZ787588:VSE787588 WBV787588:WCA787588 WLR787588:WLW787588 WVN787588:WVS787588 F853124:K853124 JB853124:JG853124 SX853124:TC853124 ACT853124:ACY853124 AMP853124:AMU853124 AWL853124:AWQ853124 BGH853124:BGM853124 BQD853124:BQI853124 BZZ853124:CAE853124 CJV853124:CKA853124 CTR853124:CTW853124 DDN853124:DDS853124 DNJ853124:DNO853124 DXF853124:DXK853124 EHB853124:EHG853124 EQX853124:ERC853124 FAT853124:FAY853124 FKP853124:FKU853124 FUL853124:FUQ853124 GEH853124:GEM853124 GOD853124:GOI853124 GXZ853124:GYE853124 HHV853124:HIA853124 HRR853124:HRW853124 IBN853124:IBS853124 ILJ853124:ILO853124 IVF853124:IVK853124 JFB853124:JFG853124 JOX853124:JPC853124 JYT853124:JYY853124 KIP853124:KIU853124 KSL853124:KSQ853124 LCH853124:LCM853124 LMD853124:LMI853124 LVZ853124:LWE853124 MFV853124:MGA853124 MPR853124:MPW853124 MZN853124:MZS853124 NJJ853124:NJO853124 NTF853124:NTK853124 ODB853124:ODG853124 OMX853124:ONC853124 OWT853124:OWY853124 PGP853124:PGU853124 PQL853124:PQQ853124 QAH853124:QAM853124 QKD853124:QKI853124 QTZ853124:QUE853124 RDV853124:REA853124 RNR853124:RNW853124 RXN853124:RXS853124 SHJ853124:SHO853124 SRF853124:SRK853124 TBB853124:TBG853124 TKX853124:TLC853124 TUT853124:TUY853124 UEP853124:UEU853124 UOL853124:UOQ853124 UYH853124:UYM853124 VID853124:VII853124 VRZ853124:VSE853124 WBV853124:WCA853124 WLR853124:WLW853124 WVN853124:WVS853124 F918660:K918660 JB918660:JG918660 SX918660:TC918660 ACT918660:ACY918660 AMP918660:AMU918660 AWL918660:AWQ918660 BGH918660:BGM918660 BQD918660:BQI918660 BZZ918660:CAE918660 CJV918660:CKA918660 CTR918660:CTW918660 DDN918660:DDS918660 DNJ918660:DNO918660 DXF918660:DXK918660 EHB918660:EHG918660 EQX918660:ERC918660 FAT918660:FAY918660 FKP918660:FKU918660 FUL918660:FUQ918660 GEH918660:GEM918660 GOD918660:GOI918660 GXZ918660:GYE918660 HHV918660:HIA918660 HRR918660:HRW918660 IBN918660:IBS918660 ILJ918660:ILO918660 IVF918660:IVK918660 JFB918660:JFG918660 JOX918660:JPC918660 JYT918660:JYY918660 KIP918660:KIU918660 KSL918660:KSQ918660 LCH918660:LCM918660 LMD918660:LMI918660 LVZ918660:LWE918660 MFV918660:MGA918660 MPR918660:MPW918660 MZN918660:MZS918660 NJJ918660:NJO918660 NTF918660:NTK918660 ODB918660:ODG918660 OMX918660:ONC918660 OWT918660:OWY918660 PGP918660:PGU918660 PQL918660:PQQ918660 QAH918660:QAM918660 QKD918660:QKI918660 QTZ918660:QUE918660 RDV918660:REA918660 RNR918660:RNW918660 RXN918660:RXS918660 SHJ918660:SHO918660 SRF918660:SRK918660 TBB918660:TBG918660 TKX918660:TLC918660 TUT918660:TUY918660 UEP918660:UEU918660 UOL918660:UOQ918660 UYH918660:UYM918660 VID918660:VII918660 VRZ918660:VSE918660 WBV918660:WCA918660 WLR918660:WLW918660 WVN918660:WVS918660 F984196:K984196 JB984196:JG984196 SX984196:TC984196 ACT984196:ACY984196 AMP984196:AMU984196 AWL984196:AWQ984196 BGH984196:BGM984196 BQD984196:BQI984196 BZZ984196:CAE984196 CJV984196:CKA984196 CTR984196:CTW984196 DDN984196:DDS984196 DNJ984196:DNO984196 DXF984196:DXK984196 EHB984196:EHG984196 EQX984196:ERC984196 FAT984196:FAY984196 FKP984196:FKU984196 FUL984196:FUQ984196 GEH984196:GEM984196 GOD984196:GOI984196 GXZ984196:GYE984196 HHV984196:HIA984196 HRR984196:HRW984196 IBN984196:IBS984196 ILJ984196:ILO984196 IVF984196:IVK984196 JFB984196:JFG984196 JOX984196:JPC984196 JYT984196:JYY984196 KIP984196:KIU984196 KSL984196:KSQ984196 LCH984196:LCM984196 LMD984196:LMI984196 LVZ984196:LWE984196 MFV984196:MGA984196 MPR984196:MPW984196 MZN984196:MZS984196 NJJ984196:NJO984196 NTF984196:NTK984196 ODB984196:ODG984196 OMX984196:ONC984196 OWT984196:OWY984196 PGP984196:PGU984196 PQL984196:PQQ984196 QAH984196:QAM984196 QKD984196:QKI984196 QTZ984196:QUE984196 RDV984196:REA984196 RNR984196:RNW984196 RXN984196:RXS984196 SHJ984196:SHO984196 SRF984196:SRK984196 TBB984196:TBG984196 TKX984196:TLC984196 TUT984196:TUY984196 UEP984196:UEU984196 UOL984196:UOQ984196 UYH984196:UYM984196 VID984196:VII984196 VRZ984196:VSE984196 WBV984196:WCA984196 WLR984196:WLW984196 WVN984196:WVS984196 F1201:K1201 JB1201:JG1201 SX1201:TC1201 ACT1201:ACY1201 AMP1201:AMU1201 AWL1201:AWQ1201 BGH1201:BGM1201 BQD1201:BQI1201 BZZ1201:CAE1201 CJV1201:CKA1201 CTR1201:CTW1201 DDN1201:DDS1201 DNJ1201:DNO1201 DXF1201:DXK1201 EHB1201:EHG1201 EQX1201:ERC1201 FAT1201:FAY1201 FKP1201:FKU1201 FUL1201:FUQ1201 GEH1201:GEM1201 GOD1201:GOI1201 GXZ1201:GYE1201 HHV1201:HIA1201 HRR1201:HRW1201 IBN1201:IBS1201 ILJ1201:ILO1201 IVF1201:IVK1201 JFB1201:JFG1201 JOX1201:JPC1201 JYT1201:JYY1201 KIP1201:KIU1201 KSL1201:KSQ1201 LCH1201:LCM1201 LMD1201:LMI1201 LVZ1201:LWE1201 MFV1201:MGA1201 MPR1201:MPW1201 MZN1201:MZS1201 NJJ1201:NJO1201 NTF1201:NTK1201 ODB1201:ODG1201 OMX1201:ONC1201 OWT1201:OWY1201 PGP1201:PGU1201 PQL1201:PQQ1201 QAH1201:QAM1201 QKD1201:QKI1201 QTZ1201:QUE1201 RDV1201:REA1201 RNR1201:RNW1201 RXN1201:RXS1201 SHJ1201:SHO1201 SRF1201:SRK1201 TBB1201:TBG1201 TKX1201:TLC1201 TUT1201:TUY1201 UEP1201:UEU1201 UOL1201:UOQ1201 UYH1201:UYM1201 VID1201:VII1201 VRZ1201:VSE1201 WBV1201:WCA1201 WLR1201:WLW1201 WVN1201:WVS1201 F66737:K66737 JB66737:JG66737 SX66737:TC66737 ACT66737:ACY66737 AMP66737:AMU66737 AWL66737:AWQ66737 BGH66737:BGM66737 BQD66737:BQI66737 BZZ66737:CAE66737 CJV66737:CKA66737 CTR66737:CTW66737 DDN66737:DDS66737 DNJ66737:DNO66737 DXF66737:DXK66737 EHB66737:EHG66737 EQX66737:ERC66737 FAT66737:FAY66737 FKP66737:FKU66737 FUL66737:FUQ66737 GEH66737:GEM66737 GOD66737:GOI66737 GXZ66737:GYE66737 HHV66737:HIA66737 HRR66737:HRW66737 IBN66737:IBS66737 ILJ66737:ILO66737 IVF66737:IVK66737 JFB66737:JFG66737 JOX66737:JPC66737 JYT66737:JYY66737 KIP66737:KIU66737 KSL66737:KSQ66737 LCH66737:LCM66737 LMD66737:LMI66737 LVZ66737:LWE66737 MFV66737:MGA66737 MPR66737:MPW66737 MZN66737:MZS66737 NJJ66737:NJO66737 NTF66737:NTK66737 ODB66737:ODG66737 OMX66737:ONC66737 OWT66737:OWY66737 PGP66737:PGU66737 PQL66737:PQQ66737 QAH66737:QAM66737 QKD66737:QKI66737 QTZ66737:QUE66737 RDV66737:REA66737 RNR66737:RNW66737 RXN66737:RXS66737 SHJ66737:SHO66737 SRF66737:SRK66737 TBB66737:TBG66737 TKX66737:TLC66737 TUT66737:TUY66737 UEP66737:UEU66737 UOL66737:UOQ66737 UYH66737:UYM66737 VID66737:VII66737 VRZ66737:VSE66737 WBV66737:WCA66737 WLR66737:WLW66737 WVN66737:WVS66737 F132273:K132273 JB132273:JG132273 SX132273:TC132273 ACT132273:ACY132273 AMP132273:AMU132273 AWL132273:AWQ132273 BGH132273:BGM132273 BQD132273:BQI132273 BZZ132273:CAE132273 CJV132273:CKA132273 CTR132273:CTW132273 DDN132273:DDS132273 DNJ132273:DNO132273 DXF132273:DXK132273 EHB132273:EHG132273 EQX132273:ERC132273 FAT132273:FAY132273 FKP132273:FKU132273 FUL132273:FUQ132273 GEH132273:GEM132273 GOD132273:GOI132273 GXZ132273:GYE132273 HHV132273:HIA132273 HRR132273:HRW132273 IBN132273:IBS132273 ILJ132273:ILO132273 IVF132273:IVK132273 JFB132273:JFG132273 JOX132273:JPC132273 JYT132273:JYY132273 KIP132273:KIU132273 KSL132273:KSQ132273 LCH132273:LCM132273 LMD132273:LMI132273 LVZ132273:LWE132273 MFV132273:MGA132273 MPR132273:MPW132273 MZN132273:MZS132273 NJJ132273:NJO132273 NTF132273:NTK132273 ODB132273:ODG132273 OMX132273:ONC132273 OWT132273:OWY132273 PGP132273:PGU132273 PQL132273:PQQ132273 QAH132273:QAM132273 QKD132273:QKI132273 QTZ132273:QUE132273 RDV132273:REA132273 RNR132273:RNW132273 RXN132273:RXS132273 SHJ132273:SHO132273 SRF132273:SRK132273 TBB132273:TBG132273 TKX132273:TLC132273 TUT132273:TUY132273 UEP132273:UEU132273 UOL132273:UOQ132273 UYH132273:UYM132273 VID132273:VII132273 VRZ132273:VSE132273 WBV132273:WCA132273 WLR132273:WLW132273 WVN132273:WVS132273 F197809:K197809 JB197809:JG197809 SX197809:TC197809 ACT197809:ACY197809 AMP197809:AMU197809 AWL197809:AWQ197809 BGH197809:BGM197809 BQD197809:BQI197809 BZZ197809:CAE197809 CJV197809:CKA197809 CTR197809:CTW197809 DDN197809:DDS197809 DNJ197809:DNO197809 DXF197809:DXK197809 EHB197809:EHG197809 EQX197809:ERC197809 FAT197809:FAY197809 FKP197809:FKU197809 FUL197809:FUQ197809 GEH197809:GEM197809 GOD197809:GOI197809 GXZ197809:GYE197809 HHV197809:HIA197809 HRR197809:HRW197809 IBN197809:IBS197809 ILJ197809:ILO197809 IVF197809:IVK197809 JFB197809:JFG197809 JOX197809:JPC197809 JYT197809:JYY197809 KIP197809:KIU197809 KSL197809:KSQ197809 LCH197809:LCM197809 LMD197809:LMI197809 LVZ197809:LWE197809 MFV197809:MGA197809 MPR197809:MPW197809 MZN197809:MZS197809 NJJ197809:NJO197809 NTF197809:NTK197809 ODB197809:ODG197809 OMX197809:ONC197809 OWT197809:OWY197809 PGP197809:PGU197809 PQL197809:PQQ197809 QAH197809:QAM197809 QKD197809:QKI197809 QTZ197809:QUE197809 RDV197809:REA197809 RNR197809:RNW197809 RXN197809:RXS197809 SHJ197809:SHO197809 SRF197809:SRK197809 TBB197809:TBG197809 TKX197809:TLC197809 TUT197809:TUY197809 UEP197809:UEU197809 UOL197809:UOQ197809 UYH197809:UYM197809 VID197809:VII197809 VRZ197809:VSE197809 WBV197809:WCA197809 WLR197809:WLW197809 WVN197809:WVS197809 F263345:K263345 JB263345:JG263345 SX263345:TC263345 ACT263345:ACY263345 AMP263345:AMU263345 AWL263345:AWQ263345 BGH263345:BGM263345 BQD263345:BQI263345 BZZ263345:CAE263345 CJV263345:CKA263345 CTR263345:CTW263345 DDN263345:DDS263345 DNJ263345:DNO263345 DXF263345:DXK263345 EHB263345:EHG263345 EQX263345:ERC263345 FAT263345:FAY263345 FKP263345:FKU263345 FUL263345:FUQ263345 GEH263345:GEM263345 GOD263345:GOI263345 GXZ263345:GYE263345 HHV263345:HIA263345 HRR263345:HRW263345 IBN263345:IBS263345 ILJ263345:ILO263345 IVF263345:IVK263345 JFB263345:JFG263345 JOX263345:JPC263345 JYT263345:JYY263345 KIP263345:KIU263345 KSL263345:KSQ263345 LCH263345:LCM263345 LMD263345:LMI263345 LVZ263345:LWE263345 MFV263345:MGA263345 MPR263345:MPW263345 MZN263345:MZS263345 NJJ263345:NJO263345 NTF263345:NTK263345 ODB263345:ODG263345 OMX263345:ONC263345 OWT263345:OWY263345 PGP263345:PGU263345 PQL263345:PQQ263345 QAH263345:QAM263345 QKD263345:QKI263345 QTZ263345:QUE263345 RDV263345:REA263345 RNR263345:RNW263345 RXN263345:RXS263345 SHJ263345:SHO263345 SRF263345:SRK263345 TBB263345:TBG263345 TKX263345:TLC263345 TUT263345:TUY263345 UEP263345:UEU263345 UOL263345:UOQ263345 UYH263345:UYM263345 VID263345:VII263345 VRZ263345:VSE263345 WBV263345:WCA263345 WLR263345:WLW263345 WVN263345:WVS263345 F328881:K328881 JB328881:JG328881 SX328881:TC328881 ACT328881:ACY328881 AMP328881:AMU328881 AWL328881:AWQ328881 BGH328881:BGM328881 BQD328881:BQI328881 BZZ328881:CAE328881 CJV328881:CKA328881 CTR328881:CTW328881 DDN328881:DDS328881 DNJ328881:DNO328881 DXF328881:DXK328881 EHB328881:EHG328881 EQX328881:ERC328881 FAT328881:FAY328881 FKP328881:FKU328881 FUL328881:FUQ328881 GEH328881:GEM328881 GOD328881:GOI328881 GXZ328881:GYE328881 HHV328881:HIA328881 HRR328881:HRW328881 IBN328881:IBS328881 ILJ328881:ILO328881 IVF328881:IVK328881 JFB328881:JFG328881 JOX328881:JPC328881 JYT328881:JYY328881 KIP328881:KIU328881 KSL328881:KSQ328881 LCH328881:LCM328881 LMD328881:LMI328881 LVZ328881:LWE328881 MFV328881:MGA328881 MPR328881:MPW328881 MZN328881:MZS328881 NJJ328881:NJO328881 NTF328881:NTK328881 ODB328881:ODG328881 OMX328881:ONC328881 OWT328881:OWY328881 PGP328881:PGU328881 PQL328881:PQQ328881 QAH328881:QAM328881 QKD328881:QKI328881 QTZ328881:QUE328881 RDV328881:REA328881 RNR328881:RNW328881 RXN328881:RXS328881 SHJ328881:SHO328881 SRF328881:SRK328881 TBB328881:TBG328881 TKX328881:TLC328881 TUT328881:TUY328881 UEP328881:UEU328881 UOL328881:UOQ328881 UYH328881:UYM328881 VID328881:VII328881 VRZ328881:VSE328881 WBV328881:WCA328881 WLR328881:WLW328881 WVN328881:WVS328881 F394417:K394417 JB394417:JG394417 SX394417:TC394417 ACT394417:ACY394417 AMP394417:AMU394417 AWL394417:AWQ394417 BGH394417:BGM394417 BQD394417:BQI394417 BZZ394417:CAE394417 CJV394417:CKA394417 CTR394417:CTW394417 DDN394417:DDS394417 DNJ394417:DNO394417 DXF394417:DXK394417 EHB394417:EHG394417 EQX394417:ERC394417 FAT394417:FAY394417 FKP394417:FKU394417 FUL394417:FUQ394417 GEH394417:GEM394417 GOD394417:GOI394417 GXZ394417:GYE394417 HHV394417:HIA394417 HRR394417:HRW394417 IBN394417:IBS394417 ILJ394417:ILO394417 IVF394417:IVK394417 JFB394417:JFG394417 JOX394417:JPC394417 JYT394417:JYY394417 KIP394417:KIU394417 KSL394417:KSQ394417 LCH394417:LCM394417 LMD394417:LMI394417 LVZ394417:LWE394417 MFV394417:MGA394417 MPR394417:MPW394417 MZN394417:MZS394417 NJJ394417:NJO394417 NTF394417:NTK394417 ODB394417:ODG394417 OMX394417:ONC394417 OWT394417:OWY394417 PGP394417:PGU394417 PQL394417:PQQ394417 QAH394417:QAM394417 QKD394417:QKI394417 QTZ394417:QUE394417 RDV394417:REA394417 RNR394417:RNW394417 RXN394417:RXS394417 SHJ394417:SHO394417 SRF394417:SRK394417 TBB394417:TBG394417 TKX394417:TLC394417 TUT394417:TUY394417 UEP394417:UEU394417 UOL394417:UOQ394417 UYH394417:UYM394417 VID394417:VII394417 VRZ394417:VSE394417 WBV394417:WCA394417 WLR394417:WLW394417 WVN394417:WVS394417 F459953:K459953 JB459953:JG459953 SX459953:TC459953 ACT459953:ACY459953 AMP459953:AMU459953 AWL459953:AWQ459953 BGH459953:BGM459953 BQD459953:BQI459953 BZZ459953:CAE459953 CJV459953:CKA459953 CTR459953:CTW459953 DDN459953:DDS459953 DNJ459953:DNO459953 DXF459953:DXK459953 EHB459953:EHG459953 EQX459953:ERC459953 FAT459953:FAY459953 FKP459953:FKU459953 FUL459953:FUQ459953 GEH459953:GEM459953 GOD459953:GOI459953 GXZ459953:GYE459953 HHV459953:HIA459953 HRR459953:HRW459953 IBN459953:IBS459953 ILJ459953:ILO459953 IVF459953:IVK459953 JFB459953:JFG459953 JOX459953:JPC459953 JYT459953:JYY459953 KIP459953:KIU459953 KSL459953:KSQ459953 LCH459953:LCM459953 LMD459953:LMI459953 LVZ459953:LWE459953 MFV459953:MGA459953 MPR459953:MPW459953 MZN459953:MZS459953 NJJ459953:NJO459953 NTF459953:NTK459953 ODB459953:ODG459953 OMX459953:ONC459953 OWT459953:OWY459953 PGP459953:PGU459953 PQL459953:PQQ459953 QAH459953:QAM459953 QKD459953:QKI459953 QTZ459953:QUE459953 RDV459953:REA459953 RNR459953:RNW459953 RXN459953:RXS459953 SHJ459953:SHO459953 SRF459953:SRK459953 TBB459953:TBG459953 TKX459953:TLC459953 TUT459953:TUY459953 UEP459953:UEU459953 UOL459953:UOQ459953 UYH459953:UYM459953 VID459953:VII459953 VRZ459953:VSE459953 WBV459953:WCA459953 WLR459953:WLW459953 WVN459953:WVS459953 F525489:K525489 JB525489:JG525489 SX525489:TC525489 ACT525489:ACY525489 AMP525489:AMU525489 AWL525489:AWQ525489 BGH525489:BGM525489 BQD525489:BQI525489 BZZ525489:CAE525489 CJV525489:CKA525489 CTR525489:CTW525489 DDN525489:DDS525489 DNJ525489:DNO525489 DXF525489:DXK525489 EHB525489:EHG525489 EQX525489:ERC525489 FAT525489:FAY525489 FKP525489:FKU525489 FUL525489:FUQ525489 GEH525489:GEM525489 GOD525489:GOI525489 GXZ525489:GYE525489 HHV525489:HIA525489 HRR525489:HRW525489 IBN525489:IBS525489 ILJ525489:ILO525489 IVF525489:IVK525489 JFB525489:JFG525489 JOX525489:JPC525489 JYT525489:JYY525489 KIP525489:KIU525489 KSL525489:KSQ525489 LCH525489:LCM525489 LMD525489:LMI525489 LVZ525489:LWE525489 MFV525489:MGA525489 MPR525489:MPW525489 MZN525489:MZS525489 NJJ525489:NJO525489 NTF525489:NTK525489 ODB525489:ODG525489 OMX525489:ONC525489 OWT525489:OWY525489 PGP525489:PGU525489 PQL525489:PQQ525489 QAH525489:QAM525489 QKD525489:QKI525489 QTZ525489:QUE525489 RDV525489:REA525489 RNR525489:RNW525489 RXN525489:RXS525489 SHJ525489:SHO525489 SRF525489:SRK525489 TBB525489:TBG525489 TKX525489:TLC525489 TUT525489:TUY525489 UEP525489:UEU525489 UOL525489:UOQ525489 UYH525489:UYM525489 VID525489:VII525489 VRZ525489:VSE525489 WBV525489:WCA525489 WLR525489:WLW525489 WVN525489:WVS525489 F591025:K591025 JB591025:JG591025 SX591025:TC591025 ACT591025:ACY591025 AMP591025:AMU591025 AWL591025:AWQ591025 BGH591025:BGM591025 BQD591025:BQI591025 BZZ591025:CAE591025 CJV591025:CKA591025 CTR591025:CTW591025 DDN591025:DDS591025 DNJ591025:DNO591025 DXF591025:DXK591025 EHB591025:EHG591025 EQX591025:ERC591025 FAT591025:FAY591025 FKP591025:FKU591025 FUL591025:FUQ591025 GEH591025:GEM591025 GOD591025:GOI591025 GXZ591025:GYE591025 HHV591025:HIA591025 HRR591025:HRW591025 IBN591025:IBS591025 ILJ591025:ILO591025 IVF591025:IVK591025 JFB591025:JFG591025 JOX591025:JPC591025 JYT591025:JYY591025 KIP591025:KIU591025 KSL591025:KSQ591025 LCH591025:LCM591025 LMD591025:LMI591025 LVZ591025:LWE591025 MFV591025:MGA591025 MPR591025:MPW591025 MZN591025:MZS591025 NJJ591025:NJO591025 NTF591025:NTK591025 ODB591025:ODG591025 OMX591025:ONC591025 OWT591025:OWY591025 PGP591025:PGU591025 PQL591025:PQQ591025 QAH591025:QAM591025 QKD591025:QKI591025 QTZ591025:QUE591025 RDV591025:REA591025 RNR591025:RNW591025 RXN591025:RXS591025 SHJ591025:SHO591025 SRF591025:SRK591025 TBB591025:TBG591025 TKX591025:TLC591025 TUT591025:TUY591025 UEP591025:UEU591025 UOL591025:UOQ591025 UYH591025:UYM591025 VID591025:VII591025 VRZ591025:VSE591025 WBV591025:WCA591025 WLR591025:WLW591025 WVN591025:WVS591025 F656561:K656561 JB656561:JG656561 SX656561:TC656561 ACT656561:ACY656561 AMP656561:AMU656561 AWL656561:AWQ656561 BGH656561:BGM656561 BQD656561:BQI656561 BZZ656561:CAE656561 CJV656561:CKA656561 CTR656561:CTW656561 DDN656561:DDS656561 DNJ656561:DNO656561 DXF656561:DXK656561 EHB656561:EHG656561 EQX656561:ERC656561 FAT656561:FAY656561 FKP656561:FKU656561 FUL656561:FUQ656561 GEH656561:GEM656561 GOD656561:GOI656561 GXZ656561:GYE656561 HHV656561:HIA656561 HRR656561:HRW656561 IBN656561:IBS656561 ILJ656561:ILO656561 IVF656561:IVK656561 JFB656561:JFG656561 JOX656561:JPC656561 JYT656561:JYY656561 KIP656561:KIU656561 KSL656561:KSQ656561 LCH656561:LCM656561 LMD656561:LMI656561 LVZ656561:LWE656561 MFV656561:MGA656561 MPR656561:MPW656561 MZN656561:MZS656561 NJJ656561:NJO656561 NTF656561:NTK656561 ODB656561:ODG656561 OMX656561:ONC656561 OWT656561:OWY656561 PGP656561:PGU656561 PQL656561:PQQ656561 QAH656561:QAM656561 QKD656561:QKI656561 QTZ656561:QUE656561 RDV656561:REA656561 RNR656561:RNW656561 RXN656561:RXS656561 SHJ656561:SHO656561 SRF656561:SRK656561 TBB656561:TBG656561 TKX656561:TLC656561 TUT656561:TUY656561 UEP656561:UEU656561 UOL656561:UOQ656561 UYH656561:UYM656561 VID656561:VII656561 VRZ656561:VSE656561 WBV656561:WCA656561 WLR656561:WLW656561 WVN656561:WVS656561 F722097:K722097 JB722097:JG722097 SX722097:TC722097 ACT722097:ACY722097 AMP722097:AMU722097 AWL722097:AWQ722097 BGH722097:BGM722097 BQD722097:BQI722097 BZZ722097:CAE722097 CJV722097:CKA722097 CTR722097:CTW722097 DDN722097:DDS722097 DNJ722097:DNO722097 DXF722097:DXK722097 EHB722097:EHG722097 EQX722097:ERC722097 FAT722097:FAY722097 FKP722097:FKU722097 FUL722097:FUQ722097 GEH722097:GEM722097 GOD722097:GOI722097 GXZ722097:GYE722097 HHV722097:HIA722097 HRR722097:HRW722097 IBN722097:IBS722097 ILJ722097:ILO722097 IVF722097:IVK722097 JFB722097:JFG722097 JOX722097:JPC722097 JYT722097:JYY722097 KIP722097:KIU722097 KSL722097:KSQ722097 LCH722097:LCM722097 LMD722097:LMI722097 LVZ722097:LWE722097 MFV722097:MGA722097 MPR722097:MPW722097 MZN722097:MZS722097 NJJ722097:NJO722097 NTF722097:NTK722097 ODB722097:ODG722097 OMX722097:ONC722097 OWT722097:OWY722097 PGP722097:PGU722097 PQL722097:PQQ722097 QAH722097:QAM722097 QKD722097:QKI722097 QTZ722097:QUE722097 RDV722097:REA722097 RNR722097:RNW722097 RXN722097:RXS722097 SHJ722097:SHO722097 SRF722097:SRK722097 TBB722097:TBG722097 TKX722097:TLC722097 TUT722097:TUY722097 UEP722097:UEU722097 UOL722097:UOQ722097 UYH722097:UYM722097 VID722097:VII722097 VRZ722097:VSE722097 WBV722097:WCA722097 WLR722097:WLW722097 WVN722097:WVS722097 F787633:K787633 JB787633:JG787633 SX787633:TC787633 ACT787633:ACY787633 AMP787633:AMU787633 AWL787633:AWQ787633 BGH787633:BGM787633 BQD787633:BQI787633 BZZ787633:CAE787633 CJV787633:CKA787633 CTR787633:CTW787633 DDN787633:DDS787633 DNJ787633:DNO787633 DXF787633:DXK787633 EHB787633:EHG787633 EQX787633:ERC787633 FAT787633:FAY787633 FKP787633:FKU787633 FUL787633:FUQ787633 GEH787633:GEM787633 GOD787633:GOI787633 GXZ787633:GYE787633 HHV787633:HIA787633 HRR787633:HRW787633 IBN787633:IBS787633 ILJ787633:ILO787633 IVF787633:IVK787633 JFB787633:JFG787633 JOX787633:JPC787633 JYT787633:JYY787633 KIP787633:KIU787633 KSL787633:KSQ787633 LCH787633:LCM787633 LMD787633:LMI787633 LVZ787633:LWE787633 MFV787633:MGA787633 MPR787633:MPW787633 MZN787633:MZS787633 NJJ787633:NJO787633 NTF787633:NTK787633 ODB787633:ODG787633 OMX787633:ONC787633 OWT787633:OWY787633 PGP787633:PGU787633 PQL787633:PQQ787633 QAH787633:QAM787633 QKD787633:QKI787633 QTZ787633:QUE787633 RDV787633:REA787633 RNR787633:RNW787633 RXN787633:RXS787633 SHJ787633:SHO787633 SRF787633:SRK787633 TBB787633:TBG787633 TKX787633:TLC787633 TUT787633:TUY787633 UEP787633:UEU787633 UOL787633:UOQ787633 UYH787633:UYM787633 VID787633:VII787633 VRZ787633:VSE787633 WBV787633:WCA787633 WLR787633:WLW787633 WVN787633:WVS787633 F853169:K853169 JB853169:JG853169 SX853169:TC853169 ACT853169:ACY853169 AMP853169:AMU853169 AWL853169:AWQ853169 BGH853169:BGM853169 BQD853169:BQI853169 BZZ853169:CAE853169 CJV853169:CKA853169 CTR853169:CTW853169 DDN853169:DDS853169 DNJ853169:DNO853169 DXF853169:DXK853169 EHB853169:EHG853169 EQX853169:ERC853169 FAT853169:FAY853169 FKP853169:FKU853169 FUL853169:FUQ853169 GEH853169:GEM853169 GOD853169:GOI853169 GXZ853169:GYE853169 HHV853169:HIA853169 HRR853169:HRW853169 IBN853169:IBS853169 ILJ853169:ILO853169 IVF853169:IVK853169 JFB853169:JFG853169 JOX853169:JPC853169 JYT853169:JYY853169 KIP853169:KIU853169 KSL853169:KSQ853169 LCH853169:LCM853169 LMD853169:LMI853169 LVZ853169:LWE853169 MFV853169:MGA853169 MPR853169:MPW853169 MZN853169:MZS853169 NJJ853169:NJO853169 NTF853169:NTK853169 ODB853169:ODG853169 OMX853169:ONC853169 OWT853169:OWY853169 PGP853169:PGU853169 PQL853169:PQQ853169 QAH853169:QAM853169 QKD853169:QKI853169 QTZ853169:QUE853169 RDV853169:REA853169 RNR853169:RNW853169 RXN853169:RXS853169 SHJ853169:SHO853169 SRF853169:SRK853169 TBB853169:TBG853169 TKX853169:TLC853169 TUT853169:TUY853169 UEP853169:UEU853169 UOL853169:UOQ853169 UYH853169:UYM853169 VID853169:VII853169 VRZ853169:VSE853169 WBV853169:WCA853169 WLR853169:WLW853169 WVN853169:WVS853169 F918705:K918705 JB918705:JG918705 SX918705:TC918705 ACT918705:ACY918705 AMP918705:AMU918705 AWL918705:AWQ918705 BGH918705:BGM918705 BQD918705:BQI918705 BZZ918705:CAE918705 CJV918705:CKA918705 CTR918705:CTW918705 DDN918705:DDS918705 DNJ918705:DNO918705 DXF918705:DXK918705 EHB918705:EHG918705 EQX918705:ERC918705 FAT918705:FAY918705 FKP918705:FKU918705 FUL918705:FUQ918705 GEH918705:GEM918705 GOD918705:GOI918705 GXZ918705:GYE918705 HHV918705:HIA918705 HRR918705:HRW918705 IBN918705:IBS918705 ILJ918705:ILO918705 IVF918705:IVK918705 JFB918705:JFG918705 JOX918705:JPC918705 JYT918705:JYY918705 KIP918705:KIU918705 KSL918705:KSQ918705 LCH918705:LCM918705 LMD918705:LMI918705 LVZ918705:LWE918705 MFV918705:MGA918705 MPR918705:MPW918705 MZN918705:MZS918705 NJJ918705:NJO918705 NTF918705:NTK918705 ODB918705:ODG918705 OMX918705:ONC918705 OWT918705:OWY918705 PGP918705:PGU918705 PQL918705:PQQ918705 QAH918705:QAM918705 QKD918705:QKI918705 QTZ918705:QUE918705 RDV918705:REA918705 RNR918705:RNW918705 RXN918705:RXS918705 SHJ918705:SHO918705 SRF918705:SRK918705 TBB918705:TBG918705 TKX918705:TLC918705 TUT918705:TUY918705 UEP918705:UEU918705 UOL918705:UOQ918705 UYH918705:UYM918705 VID918705:VII918705 VRZ918705:VSE918705 WBV918705:WCA918705 WLR918705:WLW918705 WVN918705:WVS918705 F984241:K984241 JB984241:JG984241 SX984241:TC984241 ACT984241:ACY984241 AMP984241:AMU984241 AWL984241:AWQ984241 BGH984241:BGM984241 BQD984241:BQI984241 BZZ984241:CAE984241 CJV984241:CKA984241 CTR984241:CTW984241 DDN984241:DDS984241 DNJ984241:DNO984241 DXF984241:DXK984241 EHB984241:EHG984241 EQX984241:ERC984241 FAT984241:FAY984241 FKP984241:FKU984241 FUL984241:FUQ984241 GEH984241:GEM984241 GOD984241:GOI984241 GXZ984241:GYE984241 HHV984241:HIA984241 HRR984241:HRW984241 IBN984241:IBS984241 ILJ984241:ILO984241 IVF984241:IVK984241 JFB984241:JFG984241 JOX984241:JPC984241 JYT984241:JYY984241 KIP984241:KIU984241 KSL984241:KSQ984241 LCH984241:LCM984241 LMD984241:LMI984241 LVZ984241:LWE984241 MFV984241:MGA984241 MPR984241:MPW984241 MZN984241:MZS984241 NJJ984241:NJO984241 NTF984241:NTK984241 ODB984241:ODG984241 OMX984241:ONC984241 OWT984241:OWY984241 PGP984241:PGU984241 PQL984241:PQQ984241 QAH984241:QAM984241 QKD984241:QKI984241 QTZ984241:QUE984241 RDV984241:REA984241 RNR984241:RNW984241 RXN984241:RXS984241 SHJ984241:SHO984241 SRF984241:SRK984241 TBB984241:TBG984241 TKX984241:TLC984241 TUT984241:TUY984241 UEP984241:UEU984241 UOL984241:UOQ984241 UYH984241:UYM984241 VID984241:VII984241 VRZ984241:VSE984241 WBV984241:WCA984241 WLR984241:WLW984241 WVN984241:WVS984241</xm:sqref>
        </x14:dataValidation>
        <x14:dataValidation type="list" allowBlank="1" showInputMessage="1" showErrorMessage="1" xr:uid="{00000000-0002-0000-0A00-000031000000}">
          <x14:formula1>
            <xm:f>$Y$2:$AA$2</xm:f>
          </x14:formula1>
          <xm:sqref>L1819:M1819 JH1819:JI1819 TD1819:TE1819 ACZ1819:ADA1819 AMV1819:AMW1819 AWR1819:AWS1819 BGN1819:BGO1819 BQJ1819:BQK1819 CAF1819:CAG1819 CKB1819:CKC1819 CTX1819:CTY1819 DDT1819:DDU1819 DNP1819:DNQ1819 DXL1819:DXM1819 EHH1819:EHI1819 ERD1819:ERE1819 FAZ1819:FBA1819 FKV1819:FKW1819 FUR1819:FUS1819 GEN1819:GEO1819 GOJ1819:GOK1819 GYF1819:GYG1819 HIB1819:HIC1819 HRX1819:HRY1819 IBT1819:IBU1819 ILP1819:ILQ1819 IVL1819:IVM1819 JFH1819:JFI1819 JPD1819:JPE1819 JYZ1819:JZA1819 KIV1819:KIW1819 KSR1819:KSS1819 LCN1819:LCO1819 LMJ1819:LMK1819 LWF1819:LWG1819 MGB1819:MGC1819 MPX1819:MPY1819 MZT1819:MZU1819 NJP1819:NJQ1819 NTL1819:NTM1819 ODH1819:ODI1819 OND1819:ONE1819 OWZ1819:OXA1819 PGV1819:PGW1819 PQR1819:PQS1819 QAN1819:QAO1819 QKJ1819:QKK1819 QUF1819:QUG1819 REB1819:REC1819 RNX1819:RNY1819 RXT1819:RXU1819 SHP1819:SHQ1819 SRL1819:SRM1819 TBH1819:TBI1819 TLD1819:TLE1819 TUZ1819:TVA1819 UEV1819:UEW1819 UOR1819:UOS1819 UYN1819:UYO1819 VIJ1819:VIK1819 VSF1819:VSG1819 WCB1819:WCC1819 WLX1819:WLY1819 WVT1819:WVU1819 L67355:M67355 JH67355:JI67355 TD67355:TE67355 ACZ67355:ADA67355 AMV67355:AMW67355 AWR67355:AWS67355 BGN67355:BGO67355 BQJ67355:BQK67355 CAF67355:CAG67355 CKB67355:CKC67355 CTX67355:CTY67355 DDT67355:DDU67355 DNP67355:DNQ67355 DXL67355:DXM67355 EHH67355:EHI67355 ERD67355:ERE67355 FAZ67355:FBA67355 FKV67355:FKW67355 FUR67355:FUS67355 GEN67355:GEO67355 GOJ67355:GOK67355 GYF67355:GYG67355 HIB67355:HIC67355 HRX67355:HRY67355 IBT67355:IBU67355 ILP67355:ILQ67355 IVL67355:IVM67355 JFH67355:JFI67355 JPD67355:JPE67355 JYZ67355:JZA67355 KIV67355:KIW67355 KSR67355:KSS67355 LCN67355:LCO67355 LMJ67355:LMK67355 LWF67355:LWG67355 MGB67355:MGC67355 MPX67355:MPY67355 MZT67355:MZU67355 NJP67355:NJQ67355 NTL67355:NTM67355 ODH67355:ODI67355 OND67355:ONE67355 OWZ67355:OXA67355 PGV67355:PGW67355 PQR67355:PQS67355 QAN67355:QAO67355 QKJ67355:QKK67355 QUF67355:QUG67355 REB67355:REC67355 RNX67355:RNY67355 RXT67355:RXU67355 SHP67355:SHQ67355 SRL67355:SRM67355 TBH67355:TBI67355 TLD67355:TLE67355 TUZ67355:TVA67355 UEV67355:UEW67355 UOR67355:UOS67355 UYN67355:UYO67355 VIJ67355:VIK67355 VSF67355:VSG67355 WCB67355:WCC67355 WLX67355:WLY67355 WVT67355:WVU67355 L132891:M132891 JH132891:JI132891 TD132891:TE132891 ACZ132891:ADA132891 AMV132891:AMW132891 AWR132891:AWS132891 BGN132891:BGO132891 BQJ132891:BQK132891 CAF132891:CAG132891 CKB132891:CKC132891 CTX132891:CTY132891 DDT132891:DDU132891 DNP132891:DNQ132891 DXL132891:DXM132891 EHH132891:EHI132891 ERD132891:ERE132891 FAZ132891:FBA132891 FKV132891:FKW132891 FUR132891:FUS132891 GEN132891:GEO132891 GOJ132891:GOK132891 GYF132891:GYG132891 HIB132891:HIC132891 HRX132891:HRY132891 IBT132891:IBU132891 ILP132891:ILQ132891 IVL132891:IVM132891 JFH132891:JFI132891 JPD132891:JPE132891 JYZ132891:JZA132891 KIV132891:KIW132891 KSR132891:KSS132891 LCN132891:LCO132891 LMJ132891:LMK132891 LWF132891:LWG132891 MGB132891:MGC132891 MPX132891:MPY132891 MZT132891:MZU132891 NJP132891:NJQ132891 NTL132891:NTM132891 ODH132891:ODI132891 OND132891:ONE132891 OWZ132891:OXA132891 PGV132891:PGW132891 PQR132891:PQS132891 QAN132891:QAO132891 QKJ132891:QKK132891 QUF132891:QUG132891 REB132891:REC132891 RNX132891:RNY132891 RXT132891:RXU132891 SHP132891:SHQ132891 SRL132891:SRM132891 TBH132891:TBI132891 TLD132891:TLE132891 TUZ132891:TVA132891 UEV132891:UEW132891 UOR132891:UOS132891 UYN132891:UYO132891 VIJ132891:VIK132891 VSF132891:VSG132891 WCB132891:WCC132891 WLX132891:WLY132891 WVT132891:WVU132891 L198427:M198427 JH198427:JI198427 TD198427:TE198427 ACZ198427:ADA198427 AMV198427:AMW198427 AWR198427:AWS198427 BGN198427:BGO198427 BQJ198427:BQK198427 CAF198427:CAG198427 CKB198427:CKC198427 CTX198427:CTY198427 DDT198427:DDU198427 DNP198427:DNQ198427 DXL198427:DXM198427 EHH198427:EHI198427 ERD198427:ERE198427 FAZ198427:FBA198427 FKV198427:FKW198427 FUR198427:FUS198427 GEN198427:GEO198427 GOJ198427:GOK198427 GYF198427:GYG198427 HIB198427:HIC198427 HRX198427:HRY198427 IBT198427:IBU198427 ILP198427:ILQ198427 IVL198427:IVM198427 JFH198427:JFI198427 JPD198427:JPE198427 JYZ198427:JZA198427 KIV198427:KIW198427 KSR198427:KSS198427 LCN198427:LCO198427 LMJ198427:LMK198427 LWF198427:LWG198427 MGB198427:MGC198427 MPX198427:MPY198427 MZT198427:MZU198427 NJP198427:NJQ198427 NTL198427:NTM198427 ODH198427:ODI198427 OND198427:ONE198427 OWZ198427:OXA198427 PGV198427:PGW198427 PQR198427:PQS198427 QAN198427:QAO198427 QKJ198427:QKK198427 QUF198427:QUG198427 REB198427:REC198427 RNX198427:RNY198427 RXT198427:RXU198427 SHP198427:SHQ198427 SRL198427:SRM198427 TBH198427:TBI198427 TLD198427:TLE198427 TUZ198427:TVA198427 UEV198427:UEW198427 UOR198427:UOS198427 UYN198427:UYO198427 VIJ198427:VIK198427 VSF198427:VSG198427 WCB198427:WCC198427 WLX198427:WLY198427 WVT198427:WVU198427 L263963:M263963 JH263963:JI263963 TD263963:TE263963 ACZ263963:ADA263963 AMV263963:AMW263963 AWR263963:AWS263963 BGN263963:BGO263963 BQJ263963:BQK263963 CAF263963:CAG263963 CKB263963:CKC263963 CTX263963:CTY263963 DDT263963:DDU263963 DNP263963:DNQ263963 DXL263963:DXM263963 EHH263963:EHI263963 ERD263963:ERE263963 FAZ263963:FBA263963 FKV263963:FKW263963 FUR263963:FUS263963 GEN263963:GEO263963 GOJ263963:GOK263963 GYF263963:GYG263963 HIB263963:HIC263963 HRX263963:HRY263963 IBT263963:IBU263963 ILP263963:ILQ263963 IVL263963:IVM263963 JFH263963:JFI263963 JPD263963:JPE263963 JYZ263963:JZA263963 KIV263963:KIW263963 KSR263963:KSS263963 LCN263963:LCO263963 LMJ263963:LMK263963 LWF263963:LWG263963 MGB263963:MGC263963 MPX263963:MPY263963 MZT263963:MZU263963 NJP263963:NJQ263963 NTL263963:NTM263963 ODH263963:ODI263963 OND263963:ONE263963 OWZ263963:OXA263963 PGV263963:PGW263963 PQR263963:PQS263963 QAN263963:QAO263963 QKJ263963:QKK263963 QUF263963:QUG263963 REB263963:REC263963 RNX263963:RNY263963 RXT263963:RXU263963 SHP263963:SHQ263963 SRL263963:SRM263963 TBH263963:TBI263963 TLD263963:TLE263963 TUZ263963:TVA263963 UEV263963:UEW263963 UOR263963:UOS263963 UYN263963:UYO263963 VIJ263963:VIK263963 VSF263963:VSG263963 WCB263963:WCC263963 WLX263963:WLY263963 WVT263963:WVU263963 L329499:M329499 JH329499:JI329499 TD329499:TE329499 ACZ329499:ADA329499 AMV329499:AMW329499 AWR329499:AWS329499 BGN329499:BGO329499 BQJ329499:BQK329499 CAF329499:CAG329499 CKB329499:CKC329499 CTX329499:CTY329499 DDT329499:DDU329499 DNP329499:DNQ329499 DXL329499:DXM329499 EHH329499:EHI329499 ERD329499:ERE329499 FAZ329499:FBA329499 FKV329499:FKW329499 FUR329499:FUS329499 GEN329499:GEO329499 GOJ329499:GOK329499 GYF329499:GYG329499 HIB329499:HIC329499 HRX329499:HRY329499 IBT329499:IBU329499 ILP329499:ILQ329499 IVL329499:IVM329499 JFH329499:JFI329499 JPD329499:JPE329499 JYZ329499:JZA329499 KIV329499:KIW329499 KSR329499:KSS329499 LCN329499:LCO329499 LMJ329499:LMK329499 LWF329499:LWG329499 MGB329499:MGC329499 MPX329499:MPY329499 MZT329499:MZU329499 NJP329499:NJQ329499 NTL329499:NTM329499 ODH329499:ODI329499 OND329499:ONE329499 OWZ329499:OXA329499 PGV329499:PGW329499 PQR329499:PQS329499 QAN329499:QAO329499 QKJ329499:QKK329499 QUF329499:QUG329499 REB329499:REC329499 RNX329499:RNY329499 RXT329499:RXU329499 SHP329499:SHQ329499 SRL329499:SRM329499 TBH329499:TBI329499 TLD329499:TLE329499 TUZ329499:TVA329499 UEV329499:UEW329499 UOR329499:UOS329499 UYN329499:UYO329499 VIJ329499:VIK329499 VSF329499:VSG329499 WCB329499:WCC329499 WLX329499:WLY329499 WVT329499:WVU329499 L395035:M395035 JH395035:JI395035 TD395035:TE395035 ACZ395035:ADA395035 AMV395035:AMW395035 AWR395035:AWS395035 BGN395035:BGO395035 BQJ395035:BQK395035 CAF395035:CAG395035 CKB395035:CKC395035 CTX395035:CTY395035 DDT395035:DDU395035 DNP395035:DNQ395035 DXL395035:DXM395035 EHH395035:EHI395035 ERD395035:ERE395035 FAZ395035:FBA395035 FKV395035:FKW395035 FUR395035:FUS395035 GEN395035:GEO395035 GOJ395035:GOK395035 GYF395035:GYG395035 HIB395035:HIC395035 HRX395035:HRY395035 IBT395035:IBU395035 ILP395035:ILQ395035 IVL395035:IVM395035 JFH395035:JFI395035 JPD395035:JPE395035 JYZ395035:JZA395035 KIV395035:KIW395035 KSR395035:KSS395035 LCN395035:LCO395035 LMJ395035:LMK395035 LWF395035:LWG395035 MGB395035:MGC395035 MPX395035:MPY395035 MZT395035:MZU395035 NJP395035:NJQ395035 NTL395035:NTM395035 ODH395035:ODI395035 OND395035:ONE395035 OWZ395035:OXA395035 PGV395035:PGW395035 PQR395035:PQS395035 QAN395035:QAO395035 QKJ395035:QKK395035 QUF395035:QUG395035 REB395035:REC395035 RNX395035:RNY395035 RXT395035:RXU395035 SHP395035:SHQ395035 SRL395035:SRM395035 TBH395035:TBI395035 TLD395035:TLE395035 TUZ395035:TVA395035 UEV395035:UEW395035 UOR395035:UOS395035 UYN395035:UYO395035 VIJ395035:VIK395035 VSF395035:VSG395035 WCB395035:WCC395035 WLX395035:WLY395035 WVT395035:WVU395035 L460571:M460571 JH460571:JI460571 TD460571:TE460571 ACZ460571:ADA460571 AMV460571:AMW460571 AWR460571:AWS460571 BGN460571:BGO460571 BQJ460571:BQK460571 CAF460571:CAG460571 CKB460571:CKC460571 CTX460571:CTY460571 DDT460571:DDU460571 DNP460571:DNQ460571 DXL460571:DXM460571 EHH460571:EHI460571 ERD460571:ERE460571 FAZ460571:FBA460571 FKV460571:FKW460571 FUR460571:FUS460571 GEN460571:GEO460571 GOJ460571:GOK460571 GYF460571:GYG460571 HIB460571:HIC460571 HRX460571:HRY460571 IBT460571:IBU460571 ILP460571:ILQ460571 IVL460571:IVM460571 JFH460571:JFI460571 JPD460571:JPE460571 JYZ460571:JZA460571 KIV460571:KIW460571 KSR460571:KSS460571 LCN460571:LCO460571 LMJ460571:LMK460571 LWF460571:LWG460571 MGB460571:MGC460571 MPX460571:MPY460571 MZT460571:MZU460571 NJP460571:NJQ460571 NTL460571:NTM460571 ODH460571:ODI460571 OND460571:ONE460571 OWZ460571:OXA460571 PGV460571:PGW460571 PQR460571:PQS460571 QAN460571:QAO460571 QKJ460571:QKK460571 QUF460571:QUG460571 REB460571:REC460571 RNX460571:RNY460571 RXT460571:RXU460571 SHP460571:SHQ460571 SRL460571:SRM460571 TBH460571:TBI460571 TLD460571:TLE460571 TUZ460571:TVA460571 UEV460571:UEW460571 UOR460571:UOS460571 UYN460571:UYO460571 VIJ460571:VIK460571 VSF460571:VSG460571 WCB460571:WCC460571 WLX460571:WLY460571 WVT460571:WVU460571 L526107:M526107 JH526107:JI526107 TD526107:TE526107 ACZ526107:ADA526107 AMV526107:AMW526107 AWR526107:AWS526107 BGN526107:BGO526107 BQJ526107:BQK526107 CAF526107:CAG526107 CKB526107:CKC526107 CTX526107:CTY526107 DDT526107:DDU526107 DNP526107:DNQ526107 DXL526107:DXM526107 EHH526107:EHI526107 ERD526107:ERE526107 FAZ526107:FBA526107 FKV526107:FKW526107 FUR526107:FUS526107 GEN526107:GEO526107 GOJ526107:GOK526107 GYF526107:GYG526107 HIB526107:HIC526107 HRX526107:HRY526107 IBT526107:IBU526107 ILP526107:ILQ526107 IVL526107:IVM526107 JFH526107:JFI526107 JPD526107:JPE526107 JYZ526107:JZA526107 KIV526107:KIW526107 KSR526107:KSS526107 LCN526107:LCO526107 LMJ526107:LMK526107 LWF526107:LWG526107 MGB526107:MGC526107 MPX526107:MPY526107 MZT526107:MZU526107 NJP526107:NJQ526107 NTL526107:NTM526107 ODH526107:ODI526107 OND526107:ONE526107 OWZ526107:OXA526107 PGV526107:PGW526107 PQR526107:PQS526107 QAN526107:QAO526107 QKJ526107:QKK526107 QUF526107:QUG526107 REB526107:REC526107 RNX526107:RNY526107 RXT526107:RXU526107 SHP526107:SHQ526107 SRL526107:SRM526107 TBH526107:TBI526107 TLD526107:TLE526107 TUZ526107:TVA526107 UEV526107:UEW526107 UOR526107:UOS526107 UYN526107:UYO526107 VIJ526107:VIK526107 VSF526107:VSG526107 WCB526107:WCC526107 WLX526107:WLY526107 WVT526107:WVU526107 L591643:M591643 JH591643:JI591643 TD591643:TE591643 ACZ591643:ADA591643 AMV591643:AMW591643 AWR591643:AWS591643 BGN591643:BGO591643 BQJ591643:BQK591643 CAF591643:CAG591643 CKB591643:CKC591643 CTX591643:CTY591643 DDT591643:DDU591643 DNP591643:DNQ591643 DXL591643:DXM591643 EHH591643:EHI591643 ERD591643:ERE591643 FAZ591643:FBA591643 FKV591643:FKW591643 FUR591643:FUS591643 GEN591643:GEO591643 GOJ591643:GOK591643 GYF591643:GYG591643 HIB591643:HIC591643 HRX591643:HRY591643 IBT591643:IBU591643 ILP591643:ILQ591643 IVL591643:IVM591643 JFH591643:JFI591643 JPD591643:JPE591643 JYZ591643:JZA591643 KIV591643:KIW591643 KSR591643:KSS591643 LCN591643:LCO591643 LMJ591643:LMK591643 LWF591643:LWG591643 MGB591643:MGC591643 MPX591643:MPY591643 MZT591643:MZU591643 NJP591643:NJQ591643 NTL591643:NTM591643 ODH591643:ODI591643 OND591643:ONE591643 OWZ591643:OXA591643 PGV591643:PGW591643 PQR591643:PQS591643 QAN591643:QAO591643 QKJ591643:QKK591643 QUF591643:QUG591643 REB591643:REC591643 RNX591643:RNY591643 RXT591643:RXU591643 SHP591643:SHQ591643 SRL591643:SRM591643 TBH591643:TBI591643 TLD591643:TLE591643 TUZ591643:TVA591643 UEV591643:UEW591643 UOR591643:UOS591643 UYN591643:UYO591643 VIJ591643:VIK591643 VSF591643:VSG591643 WCB591643:WCC591643 WLX591643:WLY591643 WVT591643:WVU591643 L657179:M657179 JH657179:JI657179 TD657179:TE657179 ACZ657179:ADA657179 AMV657179:AMW657179 AWR657179:AWS657179 BGN657179:BGO657179 BQJ657179:BQK657179 CAF657179:CAG657179 CKB657179:CKC657179 CTX657179:CTY657179 DDT657179:DDU657179 DNP657179:DNQ657179 DXL657179:DXM657179 EHH657179:EHI657179 ERD657179:ERE657179 FAZ657179:FBA657179 FKV657179:FKW657179 FUR657179:FUS657179 GEN657179:GEO657179 GOJ657179:GOK657179 GYF657179:GYG657179 HIB657179:HIC657179 HRX657179:HRY657179 IBT657179:IBU657179 ILP657179:ILQ657179 IVL657179:IVM657179 JFH657179:JFI657179 JPD657179:JPE657179 JYZ657179:JZA657179 KIV657179:KIW657179 KSR657179:KSS657179 LCN657179:LCO657179 LMJ657179:LMK657179 LWF657179:LWG657179 MGB657179:MGC657179 MPX657179:MPY657179 MZT657179:MZU657179 NJP657179:NJQ657179 NTL657179:NTM657179 ODH657179:ODI657179 OND657179:ONE657179 OWZ657179:OXA657179 PGV657179:PGW657179 PQR657179:PQS657179 QAN657179:QAO657179 QKJ657179:QKK657179 QUF657179:QUG657179 REB657179:REC657179 RNX657179:RNY657179 RXT657179:RXU657179 SHP657179:SHQ657179 SRL657179:SRM657179 TBH657179:TBI657179 TLD657179:TLE657179 TUZ657179:TVA657179 UEV657179:UEW657179 UOR657179:UOS657179 UYN657179:UYO657179 VIJ657179:VIK657179 VSF657179:VSG657179 WCB657179:WCC657179 WLX657179:WLY657179 WVT657179:WVU657179 L722715:M722715 JH722715:JI722715 TD722715:TE722715 ACZ722715:ADA722715 AMV722715:AMW722715 AWR722715:AWS722715 BGN722715:BGO722715 BQJ722715:BQK722715 CAF722715:CAG722715 CKB722715:CKC722715 CTX722715:CTY722715 DDT722715:DDU722715 DNP722715:DNQ722715 DXL722715:DXM722715 EHH722715:EHI722715 ERD722715:ERE722715 FAZ722715:FBA722715 FKV722715:FKW722715 FUR722715:FUS722715 GEN722715:GEO722715 GOJ722715:GOK722715 GYF722715:GYG722715 HIB722715:HIC722715 HRX722715:HRY722715 IBT722715:IBU722715 ILP722715:ILQ722715 IVL722715:IVM722715 JFH722715:JFI722715 JPD722715:JPE722715 JYZ722715:JZA722715 KIV722715:KIW722715 KSR722715:KSS722715 LCN722715:LCO722715 LMJ722715:LMK722715 LWF722715:LWG722715 MGB722715:MGC722715 MPX722715:MPY722715 MZT722715:MZU722715 NJP722715:NJQ722715 NTL722715:NTM722715 ODH722715:ODI722715 OND722715:ONE722715 OWZ722715:OXA722715 PGV722715:PGW722715 PQR722715:PQS722715 QAN722715:QAO722715 QKJ722715:QKK722715 QUF722715:QUG722715 REB722715:REC722715 RNX722715:RNY722715 RXT722715:RXU722715 SHP722715:SHQ722715 SRL722715:SRM722715 TBH722715:TBI722715 TLD722715:TLE722715 TUZ722715:TVA722715 UEV722715:UEW722715 UOR722715:UOS722715 UYN722715:UYO722715 VIJ722715:VIK722715 VSF722715:VSG722715 WCB722715:WCC722715 WLX722715:WLY722715 WVT722715:WVU722715 L788251:M788251 JH788251:JI788251 TD788251:TE788251 ACZ788251:ADA788251 AMV788251:AMW788251 AWR788251:AWS788251 BGN788251:BGO788251 BQJ788251:BQK788251 CAF788251:CAG788251 CKB788251:CKC788251 CTX788251:CTY788251 DDT788251:DDU788251 DNP788251:DNQ788251 DXL788251:DXM788251 EHH788251:EHI788251 ERD788251:ERE788251 FAZ788251:FBA788251 FKV788251:FKW788251 FUR788251:FUS788251 GEN788251:GEO788251 GOJ788251:GOK788251 GYF788251:GYG788251 HIB788251:HIC788251 HRX788251:HRY788251 IBT788251:IBU788251 ILP788251:ILQ788251 IVL788251:IVM788251 JFH788251:JFI788251 JPD788251:JPE788251 JYZ788251:JZA788251 KIV788251:KIW788251 KSR788251:KSS788251 LCN788251:LCO788251 LMJ788251:LMK788251 LWF788251:LWG788251 MGB788251:MGC788251 MPX788251:MPY788251 MZT788251:MZU788251 NJP788251:NJQ788251 NTL788251:NTM788251 ODH788251:ODI788251 OND788251:ONE788251 OWZ788251:OXA788251 PGV788251:PGW788251 PQR788251:PQS788251 QAN788251:QAO788251 QKJ788251:QKK788251 QUF788251:QUG788251 REB788251:REC788251 RNX788251:RNY788251 RXT788251:RXU788251 SHP788251:SHQ788251 SRL788251:SRM788251 TBH788251:TBI788251 TLD788251:TLE788251 TUZ788251:TVA788251 UEV788251:UEW788251 UOR788251:UOS788251 UYN788251:UYO788251 VIJ788251:VIK788251 VSF788251:VSG788251 WCB788251:WCC788251 WLX788251:WLY788251 WVT788251:WVU788251 L853787:M853787 JH853787:JI853787 TD853787:TE853787 ACZ853787:ADA853787 AMV853787:AMW853787 AWR853787:AWS853787 BGN853787:BGO853787 BQJ853787:BQK853787 CAF853787:CAG853787 CKB853787:CKC853787 CTX853787:CTY853787 DDT853787:DDU853787 DNP853787:DNQ853787 DXL853787:DXM853787 EHH853787:EHI853787 ERD853787:ERE853787 FAZ853787:FBA853787 FKV853787:FKW853787 FUR853787:FUS853787 GEN853787:GEO853787 GOJ853787:GOK853787 GYF853787:GYG853787 HIB853787:HIC853787 HRX853787:HRY853787 IBT853787:IBU853787 ILP853787:ILQ853787 IVL853787:IVM853787 JFH853787:JFI853787 JPD853787:JPE853787 JYZ853787:JZA853787 KIV853787:KIW853787 KSR853787:KSS853787 LCN853787:LCO853787 LMJ853787:LMK853787 LWF853787:LWG853787 MGB853787:MGC853787 MPX853787:MPY853787 MZT853787:MZU853787 NJP853787:NJQ853787 NTL853787:NTM853787 ODH853787:ODI853787 OND853787:ONE853787 OWZ853787:OXA853787 PGV853787:PGW853787 PQR853787:PQS853787 QAN853787:QAO853787 QKJ853787:QKK853787 QUF853787:QUG853787 REB853787:REC853787 RNX853787:RNY853787 RXT853787:RXU853787 SHP853787:SHQ853787 SRL853787:SRM853787 TBH853787:TBI853787 TLD853787:TLE853787 TUZ853787:TVA853787 UEV853787:UEW853787 UOR853787:UOS853787 UYN853787:UYO853787 VIJ853787:VIK853787 VSF853787:VSG853787 WCB853787:WCC853787 WLX853787:WLY853787 WVT853787:WVU853787 L919323:M919323 JH919323:JI919323 TD919323:TE919323 ACZ919323:ADA919323 AMV919323:AMW919323 AWR919323:AWS919323 BGN919323:BGO919323 BQJ919323:BQK919323 CAF919323:CAG919323 CKB919323:CKC919323 CTX919323:CTY919323 DDT919323:DDU919323 DNP919323:DNQ919323 DXL919323:DXM919323 EHH919323:EHI919323 ERD919323:ERE919323 FAZ919323:FBA919323 FKV919323:FKW919323 FUR919323:FUS919323 GEN919323:GEO919323 GOJ919323:GOK919323 GYF919323:GYG919323 HIB919323:HIC919323 HRX919323:HRY919323 IBT919323:IBU919323 ILP919323:ILQ919323 IVL919323:IVM919323 JFH919323:JFI919323 JPD919323:JPE919323 JYZ919323:JZA919323 KIV919323:KIW919323 KSR919323:KSS919323 LCN919323:LCO919323 LMJ919323:LMK919323 LWF919323:LWG919323 MGB919323:MGC919323 MPX919323:MPY919323 MZT919323:MZU919323 NJP919323:NJQ919323 NTL919323:NTM919323 ODH919323:ODI919323 OND919323:ONE919323 OWZ919323:OXA919323 PGV919323:PGW919323 PQR919323:PQS919323 QAN919323:QAO919323 QKJ919323:QKK919323 QUF919323:QUG919323 REB919323:REC919323 RNX919323:RNY919323 RXT919323:RXU919323 SHP919323:SHQ919323 SRL919323:SRM919323 TBH919323:TBI919323 TLD919323:TLE919323 TUZ919323:TVA919323 UEV919323:UEW919323 UOR919323:UOS919323 UYN919323:UYO919323 VIJ919323:VIK919323 VSF919323:VSG919323 WCB919323:WCC919323 WLX919323:WLY919323 WVT919323:WVU919323 L984859:M984859 JH984859:JI984859 TD984859:TE984859 ACZ984859:ADA984859 AMV984859:AMW984859 AWR984859:AWS984859 BGN984859:BGO984859 BQJ984859:BQK984859 CAF984859:CAG984859 CKB984859:CKC984859 CTX984859:CTY984859 DDT984859:DDU984859 DNP984859:DNQ984859 DXL984859:DXM984859 EHH984859:EHI984859 ERD984859:ERE984859 FAZ984859:FBA984859 FKV984859:FKW984859 FUR984859:FUS984859 GEN984859:GEO984859 GOJ984859:GOK984859 GYF984859:GYG984859 HIB984859:HIC984859 HRX984859:HRY984859 IBT984859:IBU984859 ILP984859:ILQ984859 IVL984859:IVM984859 JFH984859:JFI984859 JPD984859:JPE984859 JYZ984859:JZA984859 KIV984859:KIW984859 KSR984859:KSS984859 LCN984859:LCO984859 LMJ984859:LMK984859 LWF984859:LWG984859 MGB984859:MGC984859 MPX984859:MPY984859 MZT984859:MZU984859 NJP984859:NJQ984859 NTL984859:NTM984859 ODH984859:ODI984859 OND984859:ONE984859 OWZ984859:OXA984859 PGV984859:PGW984859 PQR984859:PQS984859 QAN984859:QAO984859 QKJ984859:QKK984859 QUF984859:QUG984859 REB984859:REC984859 RNX984859:RNY984859 RXT984859:RXU984859 SHP984859:SHQ984859 SRL984859:SRM984859 TBH984859:TBI984859 TLD984859:TLE984859 TUZ984859:TVA984859 UEV984859:UEW984859 UOR984859:UOS984859 UYN984859:UYO984859 VIJ984859:VIK984859 VSF984859:VSG984859 WCB984859:WCC984859 WLX984859:WLY984859 WVT984859:WVU984859 L1865:M1865 JH1865:JI1865 TD1865:TE1865 ACZ1865:ADA1865 AMV1865:AMW1865 AWR1865:AWS1865 BGN1865:BGO1865 BQJ1865:BQK1865 CAF1865:CAG1865 CKB1865:CKC1865 CTX1865:CTY1865 DDT1865:DDU1865 DNP1865:DNQ1865 DXL1865:DXM1865 EHH1865:EHI1865 ERD1865:ERE1865 FAZ1865:FBA1865 FKV1865:FKW1865 FUR1865:FUS1865 GEN1865:GEO1865 GOJ1865:GOK1865 GYF1865:GYG1865 HIB1865:HIC1865 HRX1865:HRY1865 IBT1865:IBU1865 ILP1865:ILQ1865 IVL1865:IVM1865 JFH1865:JFI1865 JPD1865:JPE1865 JYZ1865:JZA1865 KIV1865:KIW1865 KSR1865:KSS1865 LCN1865:LCO1865 LMJ1865:LMK1865 LWF1865:LWG1865 MGB1865:MGC1865 MPX1865:MPY1865 MZT1865:MZU1865 NJP1865:NJQ1865 NTL1865:NTM1865 ODH1865:ODI1865 OND1865:ONE1865 OWZ1865:OXA1865 PGV1865:PGW1865 PQR1865:PQS1865 QAN1865:QAO1865 QKJ1865:QKK1865 QUF1865:QUG1865 REB1865:REC1865 RNX1865:RNY1865 RXT1865:RXU1865 SHP1865:SHQ1865 SRL1865:SRM1865 TBH1865:TBI1865 TLD1865:TLE1865 TUZ1865:TVA1865 UEV1865:UEW1865 UOR1865:UOS1865 UYN1865:UYO1865 VIJ1865:VIK1865 VSF1865:VSG1865 WCB1865:WCC1865 WLX1865:WLY1865 WVT1865:WVU1865 L67401:M67401 JH67401:JI67401 TD67401:TE67401 ACZ67401:ADA67401 AMV67401:AMW67401 AWR67401:AWS67401 BGN67401:BGO67401 BQJ67401:BQK67401 CAF67401:CAG67401 CKB67401:CKC67401 CTX67401:CTY67401 DDT67401:DDU67401 DNP67401:DNQ67401 DXL67401:DXM67401 EHH67401:EHI67401 ERD67401:ERE67401 FAZ67401:FBA67401 FKV67401:FKW67401 FUR67401:FUS67401 GEN67401:GEO67401 GOJ67401:GOK67401 GYF67401:GYG67401 HIB67401:HIC67401 HRX67401:HRY67401 IBT67401:IBU67401 ILP67401:ILQ67401 IVL67401:IVM67401 JFH67401:JFI67401 JPD67401:JPE67401 JYZ67401:JZA67401 KIV67401:KIW67401 KSR67401:KSS67401 LCN67401:LCO67401 LMJ67401:LMK67401 LWF67401:LWG67401 MGB67401:MGC67401 MPX67401:MPY67401 MZT67401:MZU67401 NJP67401:NJQ67401 NTL67401:NTM67401 ODH67401:ODI67401 OND67401:ONE67401 OWZ67401:OXA67401 PGV67401:PGW67401 PQR67401:PQS67401 QAN67401:QAO67401 QKJ67401:QKK67401 QUF67401:QUG67401 REB67401:REC67401 RNX67401:RNY67401 RXT67401:RXU67401 SHP67401:SHQ67401 SRL67401:SRM67401 TBH67401:TBI67401 TLD67401:TLE67401 TUZ67401:TVA67401 UEV67401:UEW67401 UOR67401:UOS67401 UYN67401:UYO67401 VIJ67401:VIK67401 VSF67401:VSG67401 WCB67401:WCC67401 WLX67401:WLY67401 WVT67401:WVU67401 L132937:M132937 JH132937:JI132937 TD132937:TE132937 ACZ132937:ADA132937 AMV132937:AMW132937 AWR132937:AWS132937 BGN132937:BGO132937 BQJ132937:BQK132937 CAF132937:CAG132937 CKB132937:CKC132937 CTX132937:CTY132937 DDT132937:DDU132937 DNP132937:DNQ132937 DXL132937:DXM132937 EHH132937:EHI132937 ERD132937:ERE132937 FAZ132937:FBA132937 FKV132937:FKW132937 FUR132937:FUS132937 GEN132937:GEO132937 GOJ132937:GOK132937 GYF132937:GYG132937 HIB132937:HIC132937 HRX132937:HRY132937 IBT132937:IBU132937 ILP132937:ILQ132937 IVL132937:IVM132937 JFH132937:JFI132937 JPD132937:JPE132937 JYZ132937:JZA132937 KIV132937:KIW132937 KSR132937:KSS132937 LCN132937:LCO132937 LMJ132937:LMK132937 LWF132937:LWG132937 MGB132937:MGC132937 MPX132937:MPY132937 MZT132937:MZU132937 NJP132937:NJQ132937 NTL132937:NTM132937 ODH132937:ODI132937 OND132937:ONE132937 OWZ132937:OXA132937 PGV132937:PGW132937 PQR132937:PQS132937 QAN132937:QAO132937 QKJ132937:QKK132937 QUF132937:QUG132937 REB132937:REC132937 RNX132937:RNY132937 RXT132937:RXU132937 SHP132937:SHQ132937 SRL132937:SRM132937 TBH132937:TBI132937 TLD132937:TLE132937 TUZ132937:TVA132937 UEV132937:UEW132937 UOR132937:UOS132937 UYN132937:UYO132937 VIJ132937:VIK132937 VSF132937:VSG132937 WCB132937:WCC132937 WLX132937:WLY132937 WVT132937:WVU132937 L198473:M198473 JH198473:JI198473 TD198473:TE198473 ACZ198473:ADA198473 AMV198473:AMW198473 AWR198473:AWS198473 BGN198473:BGO198473 BQJ198473:BQK198473 CAF198473:CAG198473 CKB198473:CKC198473 CTX198473:CTY198473 DDT198473:DDU198473 DNP198473:DNQ198473 DXL198473:DXM198473 EHH198473:EHI198473 ERD198473:ERE198473 FAZ198473:FBA198473 FKV198473:FKW198473 FUR198473:FUS198473 GEN198473:GEO198473 GOJ198473:GOK198473 GYF198473:GYG198473 HIB198473:HIC198473 HRX198473:HRY198473 IBT198473:IBU198473 ILP198473:ILQ198473 IVL198473:IVM198473 JFH198473:JFI198473 JPD198473:JPE198473 JYZ198473:JZA198473 KIV198473:KIW198473 KSR198473:KSS198473 LCN198473:LCO198473 LMJ198473:LMK198473 LWF198473:LWG198473 MGB198473:MGC198473 MPX198473:MPY198473 MZT198473:MZU198473 NJP198473:NJQ198473 NTL198473:NTM198473 ODH198473:ODI198473 OND198473:ONE198473 OWZ198473:OXA198473 PGV198473:PGW198473 PQR198473:PQS198473 QAN198473:QAO198473 QKJ198473:QKK198473 QUF198473:QUG198473 REB198473:REC198473 RNX198473:RNY198473 RXT198473:RXU198473 SHP198473:SHQ198473 SRL198473:SRM198473 TBH198473:TBI198473 TLD198473:TLE198473 TUZ198473:TVA198473 UEV198473:UEW198473 UOR198473:UOS198473 UYN198473:UYO198473 VIJ198473:VIK198473 VSF198473:VSG198473 WCB198473:WCC198473 WLX198473:WLY198473 WVT198473:WVU198473 L264009:M264009 JH264009:JI264009 TD264009:TE264009 ACZ264009:ADA264009 AMV264009:AMW264009 AWR264009:AWS264009 BGN264009:BGO264009 BQJ264009:BQK264009 CAF264009:CAG264009 CKB264009:CKC264009 CTX264009:CTY264009 DDT264009:DDU264009 DNP264009:DNQ264009 DXL264009:DXM264009 EHH264009:EHI264009 ERD264009:ERE264009 FAZ264009:FBA264009 FKV264009:FKW264009 FUR264009:FUS264009 GEN264009:GEO264009 GOJ264009:GOK264009 GYF264009:GYG264009 HIB264009:HIC264009 HRX264009:HRY264009 IBT264009:IBU264009 ILP264009:ILQ264009 IVL264009:IVM264009 JFH264009:JFI264009 JPD264009:JPE264009 JYZ264009:JZA264009 KIV264009:KIW264009 KSR264009:KSS264009 LCN264009:LCO264009 LMJ264009:LMK264009 LWF264009:LWG264009 MGB264009:MGC264009 MPX264009:MPY264009 MZT264009:MZU264009 NJP264009:NJQ264009 NTL264009:NTM264009 ODH264009:ODI264009 OND264009:ONE264009 OWZ264009:OXA264009 PGV264009:PGW264009 PQR264009:PQS264009 QAN264009:QAO264009 QKJ264009:QKK264009 QUF264009:QUG264009 REB264009:REC264009 RNX264009:RNY264009 RXT264009:RXU264009 SHP264009:SHQ264009 SRL264009:SRM264009 TBH264009:TBI264009 TLD264009:TLE264009 TUZ264009:TVA264009 UEV264009:UEW264009 UOR264009:UOS264009 UYN264009:UYO264009 VIJ264009:VIK264009 VSF264009:VSG264009 WCB264009:WCC264009 WLX264009:WLY264009 WVT264009:WVU264009 L329545:M329545 JH329545:JI329545 TD329545:TE329545 ACZ329545:ADA329545 AMV329545:AMW329545 AWR329545:AWS329545 BGN329545:BGO329545 BQJ329545:BQK329545 CAF329545:CAG329545 CKB329545:CKC329545 CTX329545:CTY329545 DDT329545:DDU329545 DNP329545:DNQ329545 DXL329545:DXM329545 EHH329545:EHI329545 ERD329545:ERE329545 FAZ329545:FBA329545 FKV329545:FKW329545 FUR329545:FUS329545 GEN329545:GEO329545 GOJ329545:GOK329545 GYF329545:GYG329545 HIB329545:HIC329545 HRX329545:HRY329545 IBT329545:IBU329545 ILP329545:ILQ329545 IVL329545:IVM329545 JFH329545:JFI329545 JPD329545:JPE329545 JYZ329545:JZA329545 KIV329545:KIW329545 KSR329545:KSS329545 LCN329545:LCO329545 LMJ329545:LMK329545 LWF329545:LWG329545 MGB329545:MGC329545 MPX329545:MPY329545 MZT329545:MZU329545 NJP329545:NJQ329545 NTL329545:NTM329545 ODH329545:ODI329545 OND329545:ONE329545 OWZ329545:OXA329545 PGV329545:PGW329545 PQR329545:PQS329545 QAN329545:QAO329545 QKJ329545:QKK329545 QUF329545:QUG329545 REB329545:REC329545 RNX329545:RNY329545 RXT329545:RXU329545 SHP329545:SHQ329545 SRL329545:SRM329545 TBH329545:TBI329545 TLD329545:TLE329545 TUZ329545:TVA329545 UEV329545:UEW329545 UOR329545:UOS329545 UYN329545:UYO329545 VIJ329545:VIK329545 VSF329545:VSG329545 WCB329545:WCC329545 WLX329545:WLY329545 WVT329545:WVU329545 L395081:M395081 JH395081:JI395081 TD395081:TE395081 ACZ395081:ADA395081 AMV395081:AMW395081 AWR395081:AWS395081 BGN395081:BGO395081 BQJ395081:BQK395081 CAF395081:CAG395081 CKB395081:CKC395081 CTX395081:CTY395081 DDT395081:DDU395081 DNP395081:DNQ395081 DXL395081:DXM395081 EHH395081:EHI395081 ERD395081:ERE395081 FAZ395081:FBA395081 FKV395081:FKW395081 FUR395081:FUS395081 GEN395081:GEO395081 GOJ395081:GOK395081 GYF395081:GYG395081 HIB395081:HIC395081 HRX395081:HRY395081 IBT395081:IBU395081 ILP395081:ILQ395081 IVL395081:IVM395081 JFH395081:JFI395081 JPD395081:JPE395081 JYZ395081:JZA395081 KIV395081:KIW395081 KSR395081:KSS395081 LCN395081:LCO395081 LMJ395081:LMK395081 LWF395081:LWG395081 MGB395081:MGC395081 MPX395081:MPY395081 MZT395081:MZU395081 NJP395081:NJQ395081 NTL395081:NTM395081 ODH395081:ODI395081 OND395081:ONE395081 OWZ395081:OXA395081 PGV395081:PGW395081 PQR395081:PQS395081 QAN395081:QAO395081 QKJ395081:QKK395081 QUF395081:QUG395081 REB395081:REC395081 RNX395081:RNY395081 RXT395081:RXU395081 SHP395081:SHQ395081 SRL395081:SRM395081 TBH395081:TBI395081 TLD395081:TLE395081 TUZ395081:TVA395081 UEV395081:UEW395081 UOR395081:UOS395081 UYN395081:UYO395081 VIJ395081:VIK395081 VSF395081:VSG395081 WCB395081:WCC395081 WLX395081:WLY395081 WVT395081:WVU395081 L460617:M460617 JH460617:JI460617 TD460617:TE460617 ACZ460617:ADA460617 AMV460617:AMW460617 AWR460617:AWS460617 BGN460617:BGO460617 BQJ460617:BQK460617 CAF460617:CAG460617 CKB460617:CKC460617 CTX460617:CTY460617 DDT460617:DDU460617 DNP460617:DNQ460617 DXL460617:DXM460617 EHH460617:EHI460617 ERD460617:ERE460617 FAZ460617:FBA460617 FKV460617:FKW460617 FUR460617:FUS460617 GEN460617:GEO460617 GOJ460617:GOK460617 GYF460617:GYG460617 HIB460617:HIC460617 HRX460617:HRY460617 IBT460617:IBU460617 ILP460617:ILQ460617 IVL460617:IVM460617 JFH460617:JFI460617 JPD460617:JPE460617 JYZ460617:JZA460617 KIV460617:KIW460617 KSR460617:KSS460617 LCN460617:LCO460617 LMJ460617:LMK460617 LWF460617:LWG460617 MGB460617:MGC460617 MPX460617:MPY460617 MZT460617:MZU460617 NJP460617:NJQ460617 NTL460617:NTM460617 ODH460617:ODI460617 OND460617:ONE460617 OWZ460617:OXA460617 PGV460617:PGW460617 PQR460617:PQS460617 QAN460617:QAO460617 QKJ460617:QKK460617 QUF460617:QUG460617 REB460617:REC460617 RNX460617:RNY460617 RXT460617:RXU460617 SHP460617:SHQ460617 SRL460617:SRM460617 TBH460617:TBI460617 TLD460617:TLE460617 TUZ460617:TVA460617 UEV460617:UEW460617 UOR460617:UOS460617 UYN460617:UYO460617 VIJ460617:VIK460617 VSF460617:VSG460617 WCB460617:WCC460617 WLX460617:WLY460617 WVT460617:WVU460617 L526153:M526153 JH526153:JI526153 TD526153:TE526153 ACZ526153:ADA526153 AMV526153:AMW526153 AWR526153:AWS526153 BGN526153:BGO526153 BQJ526153:BQK526153 CAF526153:CAG526153 CKB526153:CKC526153 CTX526153:CTY526153 DDT526153:DDU526153 DNP526153:DNQ526153 DXL526153:DXM526153 EHH526153:EHI526153 ERD526153:ERE526153 FAZ526153:FBA526153 FKV526153:FKW526153 FUR526153:FUS526153 GEN526153:GEO526153 GOJ526153:GOK526153 GYF526153:GYG526153 HIB526153:HIC526153 HRX526153:HRY526153 IBT526153:IBU526153 ILP526153:ILQ526153 IVL526153:IVM526153 JFH526153:JFI526153 JPD526153:JPE526153 JYZ526153:JZA526153 KIV526153:KIW526153 KSR526153:KSS526153 LCN526153:LCO526153 LMJ526153:LMK526153 LWF526153:LWG526153 MGB526153:MGC526153 MPX526153:MPY526153 MZT526153:MZU526153 NJP526153:NJQ526153 NTL526153:NTM526153 ODH526153:ODI526153 OND526153:ONE526153 OWZ526153:OXA526153 PGV526153:PGW526153 PQR526153:PQS526153 QAN526153:QAO526153 QKJ526153:QKK526153 QUF526153:QUG526153 REB526153:REC526153 RNX526153:RNY526153 RXT526153:RXU526153 SHP526153:SHQ526153 SRL526153:SRM526153 TBH526153:TBI526153 TLD526153:TLE526153 TUZ526153:TVA526153 UEV526153:UEW526153 UOR526153:UOS526153 UYN526153:UYO526153 VIJ526153:VIK526153 VSF526153:VSG526153 WCB526153:WCC526153 WLX526153:WLY526153 WVT526153:WVU526153 L591689:M591689 JH591689:JI591689 TD591689:TE591689 ACZ591689:ADA591689 AMV591689:AMW591689 AWR591689:AWS591689 BGN591689:BGO591689 BQJ591689:BQK591689 CAF591689:CAG591689 CKB591689:CKC591689 CTX591689:CTY591689 DDT591689:DDU591689 DNP591689:DNQ591689 DXL591689:DXM591689 EHH591689:EHI591689 ERD591689:ERE591689 FAZ591689:FBA591689 FKV591689:FKW591689 FUR591689:FUS591689 GEN591689:GEO591689 GOJ591689:GOK591689 GYF591689:GYG591689 HIB591689:HIC591689 HRX591689:HRY591689 IBT591689:IBU591689 ILP591689:ILQ591689 IVL591689:IVM591689 JFH591689:JFI591689 JPD591689:JPE591689 JYZ591689:JZA591689 KIV591689:KIW591689 KSR591689:KSS591689 LCN591689:LCO591689 LMJ591689:LMK591689 LWF591689:LWG591689 MGB591689:MGC591689 MPX591689:MPY591689 MZT591689:MZU591689 NJP591689:NJQ591689 NTL591689:NTM591689 ODH591689:ODI591689 OND591689:ONE591689 OWZ591689:OXA591689 PGV591689:PGW591689 PQR591689:PQS591689 QAN591689:QAO591689 QKJ591689:QKK591689 QUF591689:QUG591689 REB591689:REC591689 RNX591689:RNY591689 RXT591689:RXU591689 SHP591689:SHQ591689 SRL591689:SRM591689 TBH591689:TBI591689 TLD591689:TLE591689 TUZ591689:TVA591689 UEV591689:UEW591689 UOR591689:UOS591689 UYN591689:UYO591689 VIJ591689:VIK591689 VSF591689:VSG591689 WCB591689:WCC591689 WLX591689:WLY591689 WVT591689:WVU591689 L657225:M657225 JH657225:JI657225 TD657225:TE657225 ACZ657225:ADA657225 AMV657225:AMW657225 AWR657225:AWS657225 BGN657225:BGO657225 BQJ657225:BQK657225 CAF657225:CAG657225 CKB657225:CKC657225 CTX657225:CTY657225 DDT657225:DDU657225 DNP657225:DNQ657225 DXL657225:DXM657225 EHH657225:EHI657225 ERD657225:ERE657225 FAZ657225:FBA657225 FKV657225:FKW657225 FUR657225:FUS657225 GEN657225:GEO657225 GOJ657225:GOK657225 GYF657225:GYG657225 HIB657225:HIC657225 HRX657225:HRY657225 IBT657225:IBU657225 ILP657225:ILQ657225 IVL657225:IVM657225 JFH657225:JFI657225 JPD657225:JPE657225 JYZ657225:JZA657225 KIV657225:KIW657225 KSR657225:KSS657225 LCN657225:LCO657225 LMJ657225:LMK657225 LWF657225:LWG657225 MGB657225:MGC657225 MPX657225:MPY657225 MZT657225:MZU657225 NJP657225:NJQ657225 NTL657225:NTM657225 ODH657225:ODI657225 OND657225:ONE657225 OWZ657225:OXA657225 PGV657225:PGW657225 PQR657225:PQS657225 QAN657225:QAO657225 QKJ657225:QKK657225 QUF657225:QUG657225 REB657225:REC657225 RNX657225:RNY657225 RXT657225:RXU657225 SHP657225:SHQ657225 SRL657225:SRM657225 TBH657225:TBI657225 TLD657225:TLE657225 TUZ657225:TVA657225 UEV657225:UEW657225 UOR657225:UOS657225 UYN657225:UYO657225 VIJ657225:VIK657225 VSF657225:VSG657225 WCB657225:WCC657225 WLX657225:WLY657225 WVT657225:WVU657225 L722761:M722761 JH722761:JI722761 TD722761:TE722761 ACZ722761:ADA722761 AMV722761:AMW722761 AWR722761:AWS722761 BGN722761:BGO722761 BQJ722761:BQK722761 CAF722761:CAG722761 CKB722761:CKC722761 CTX722761:CTY722761 DDT722761:DDU722761 DNP722761:DNQ722761 DXL722761:DXM722761 EHH722761:EHI722761 ERD722761:ERE722761 FAZ722761:FBA722761 FKV722761:FKW722761 FUR722761:FUS722761 GEN722761:GEO722761 GOJ722761:GOK722761 GYF722761:GYG722761 HIB722761:HIC722761 HRX722761:HRY722761 IBT722761:IBU722761 ILP722761:ILQ722761 IVL722761:IVM722761 JFH722761:JFI722761 JPD722761:JPE722761 JYZ722761:JZA722761 KIV722761:KIW722761 KSR722761:KSS722761 LCN722761:LCO722761 LMJ722761:LMK722761 LWF722761:LWG722761 MGB722761:MGC722761 MPX722761:MPY722761 MZT722761:MZU722761 NJP722761:NJQ722761 NTL722761:NTM722761 ODH722761:ODI722761 OND722761:ONE722761 OWZ722761:OXA722761 PGV722761:PGW722761 PQR722761:PQS722761 QAN722761:QAO722761 QKJ722761:QKK722761 QUF722761:QUG722761 REB722761:REC722761 RNX722761:RNY722761 RXT722761:RXU722761 SHP722761:SHQ722761 SRL722761:SRM722761 TBH722761:TBI722761 TLD722761:TLE722761 TUZ722761:TVA722761 UEV722761:UEW722761 UOR722761:UOS722761 UYN722761:UYO722761 VIJ722761:VIK722761 VSF722761:VSG722761 WCB722761:WCC722761 WLX722761:WLY722761 WVT722761:WVU722761 L788297:M788297 JH788297:JI788297 TD788297:TE788297 ACZ788297:ADA788297 AMV788297:AMW788297 AWR788297:AWS788297 BGN788297:BGO788297 BQJ788297:BQK788297 CAF788297:CAG788297 CKB788297:CKC788297 CTX788297:CTY788297 DDT788297:DDU788297 DNP788297:DNQ788297 DXL788297:DXM788297 EHH788297:EHI788297 ERD788297:ERE788297 FAZ788297:FBA788297 FKV788297:FKW788297 FUR788297:FUS788297 GEN788297:GEO788297 GOJ788297:GOK788297 GYF788297:GYG788297 HIB788297:HIC788297 HRX788297:HRY788297 IBT788297:IBU788297 ILP788297:ILQ788297 IVL788297:IVM788297 JFH788297:JFI788297 JPD788297:JPE788297 JYZ788297:JZA788297 KIV788297:KIW788297 KSR788297:KSS788297 LCN788297:LCO788297 LMJ788297:LMK788297 LWF788297:LWG788297 MGB788297:MGC788297 MPX788297:MPY788297 MZT788297:MZU788297 NJP788297:NJQ788297 NTL788297:NTM788297 ODH788297:ODI788297 OND788297:ONE788297 OWZ788297:OXA788297 PGV788297:PGW788297 PQR788297:PQS788297 QAN788297:QAO788297 QKJ788297:QKK788297 QUF788297:QUG788297 REB788297:REC788297 RNX788297:RNY788297 RXT788297:RXU788297 SHP788297:SHQ788297 SRL788297:SRM788297 TBH788297:TBI788297 TLD788297:TLE788297 TUZ788297:TVA788297 UEV788297:UEW788297 UOR788297:UOS788297 UYN788297:UYO788297 VIJ788297:VIK788297 VSF788297:VSG788297 WCB788297:WCC788297 WLX788297:WLY788297 WVT788297:WVU788297 L853833:M853833 JH853833:JI853833 TD853833:TE853833 ACZ853833:ADA853833 AMV853833:AMW853833 AWR853833:AWS853833 BGN853833:BGO853833 BQJ853833:BQK853833 CAF853833:CAG853833 CKB853833:CKC853833 CTX853833:CTY853833 DDT853833:DDU853833 DNP853833:DNQ853833 DXL853833:DXM853833 EHH853833:EHI853833 ERD853833:ERE853833 FAZ853833:FBA853833 FKV853833:FKW853833 FUR853833:FUS853833 GEN853833:GEO853833 GOJ853833:GOK853833 GYF853833:GYG853833 HIB853833:HIC853833 HRX853833:HRY853833 IBT853833:IBU853833 ILP853833:ILQ853833 IVL853833:IVM853833 JFH853833:JFI853833 JPD853833:JPE853833 JYZ853833:JZA853833 KIV853833:KIW853833 KSR853833:KSS853833 LCN853833:LCO853833 LMJ853833:LMK853833 LWF853833:LWG853833 MGB853833:MGC853833 MPX853833:MPY853833 MZT853833:MZU853833 NJP853833:NJQ853833 NTL853833:NTM853833 ODH853833:ODI853833 OND853833:ONE853833 OWZ853833:OXA853833 PGV853833:PGW853833 PQR853833:PQS853833 QAN853833:QAO853833 QKJ853833:QKK853833 QUF853833:QUG853833 REB853833:REC853833 RNX853833:RNY853833 RXT853833:RXU853833 SHP853833:SHQ853833 SRL853833:SRM853833 TBH853833:TBI853833 TLD853833:TLE853833 TUZ853833:TVA853833 UEV853833:UEW853833 UOR853833:UOS853833 UYN853833:UYO853833 VIJ853833:VIK853833 VSF853833:VSG853833 WCB853833:WCC853833 WLX853833:WLY853833 WVT853833:WVU853833 L919369:M919369 JH919369:JI919369 TD919369:TE919369 ACZ919369:ADA919369 AMV919369:AMW919369 AWR919369:AWS919369 BGN919369:BGO919369 BQJ919369:BQK919369 CAF919369:CAG919369 CKB919369:CKC919369 CTX919369:CTY919369 DDT919369:DDU919369 DNP919369:DNQ919369 DXL919369:DXM919369 EHH919369:EHI919369 ERD919369:ERE919369 FAZ919369:FBA919369 FKV919369:FKW919369 FUR919369:FUS919369 GEN919369:GEO919369 GOJ919369:GOK919369 GYF919369:GYG919369 HIB919369:HIC919369 HRX919369:HRY919369 IBT919369:IBU919369 ILP919369:ILQ919369 IVL919369:IVM919369 JFH919369:JFI919369 JPD919369:JPE919369 JYZ919369:JZA919369 KIV919369:KIW919369 KSR919369:KSS919369 LCN919369:LCO919369 LMJ919369:LMK919369 LWF919369:LWG919369 MGB919369:MGC919369 MPX919369:MPY919369 MZT919369:MZU919369 NJP919369:NJQ919369 NTL919369:NTM919369 ODH919369:ODI919369 OND919369:ONE919369 OWZ919369:OXA919369 PGV919369:PGW919369 PQR919369:PQS919369 QAN919369:QAO919369 QKJ919369:QKK919369 QUF919369:QUG919369 REB919369:REC919369 RNX919369:RNY919369 RXT919369:RXU919369 SHP919369:SHQ919369 SRL919369:SRM919369 TBH919369:TBI919369 TLD919369:TLE919369 TUZ919369:TVA919369 UEV919369:UEW919369 UOR919369:UOS919369 UYN919369:UYO919369 VIJ919369:VIK919369 VSF919369:VSG919369 WCB919369:WCC919369 WLX919369:WLY919369 WVT919369:WVU919369 L984905:M984905 JH984905:JI984905 TD984905:TE984905 ACZ984905:ADA984905 AMV984905:AMW984905 AWR984905:AWS984905 BGN984905:BGO984905 BQJ984905:BQK984905 CAF984905:CAG984905 CKB984905:CKC984905 CTX984905:CTY984905 DDT984905:DDU984905 DNP984905:DNQ984905 DXL984905:DXM984905 EHH984905:EHI984905 ERD984905:ERE984905 FAZ984905:FBA984905 FKV984905:FKW984905 FUR984905:FUS984905 GEN984905:GEO984905 GOJ984905:GOK984905 GYF984905:GYG984905 HIB984905:HIC984905 HRX984905:HRY984905 IBT984905:IBU984905 ILP984905:ILQ984905 IVL984905:IVM984905 JFH984905:JFI984905 JPD984905:JPE984905 JYZ984905:JZA984905 KIV984905:KIW984905 KSR984905:KSS984905 LCN984905:LCO984905 LMJ984905:LMK984905 LWF984905:LWG984905 MGB984905:MGC984905 MPX984905:MPY984905 MZT984905:MZU984905 NJP984905:NJQ984905 NTL984905:NTM984905 ODH984905:ODI984905 OND984905:ONE984905 OWZ984905:OXA984905 PGV984905:PGW984905 PQR984905:PQS984905 QAN984905:QAO984905 QKJ984905:QKK984905 QUF984905:QUG984905 REB984905:REC984905 RNX984905:RNY984905 RXT984905:RXU984905 SHP984905:SHQ984905 SRL984905:SRM984905 TBH984905:TBI984905 TLD984905:TLE984905 TUZ984905:TVA984905 UEV984905:UEW984905 UOR984905:UOS984905 UYN984905:UYO984905 VIJ984905:VIK984905 VSF984905:VSG984905 WCB984905:WCC984905 WLX984905:WLY984905 WVT984905:WVU984905 L1640:M1640 JH1640:JI1640 TD1640:TE1640 ACZ1640:ADA1640 AMV1640:AMW1640 AWR1640:AWS1640 BGN1640:BGO1640 BQJ1640:BQK1640 CAF1640:CAG1640 CKB1640:CKC1640 CTX1640:CTY1640 DDT1640:DDU1640 DNP1640:DNQ1640 DXL1640:DXM1640 EHH1640:EHI1640 ERD1640:ERE1640 FAZ1640:FBA1640 FKV1640:FKW1640 FUR1640:FUS1640 GEN1640:GEO1640 GOJ1640:GOK1640 GYF1640:GYG1640 HIB1640:HIC1640 HRX1640:HRY1640 IBT1640:IBU1640 ILP1640:ILQ1640 IVL1640:IVM1640 JFH1640:JFI1640 JPD1640:JPE1640 JYZ1640:JZA1640 KIV1640:KIW1640 KSR1640:KSS1640 LCN1640:LCO1640 LMJ1640:LMK1640 LWF1640:LWG1640 MGB1640:MGC1640 MPX1640:MPY1640 MZT1640:MZU1640 NJP1640:NJQ1640 NTL1640:NTM1640 ODH1640:ODI1640 OND1640:ONE1640 OWZ1640:OXA1640 PGV1640:PGW1640 PQR1640:PQS1640 QAN1640:QAO1640 QKJ1640:QKK1640 QUF1640:QUG1640 REB1640:REC1640 RNX1640:RNY1640 RXT1640:RXU1640 SHP1640:SHQ1640 SRL1640:SRM1640 TBH1640:TBI1640 TLD1640:TLE1640 TUZ1640:TVA1640 UEV1640:UEW1640 UOR1640:UOS1640 UYN1640:UYO1640 VIJ1640:VIK1640 VSF1640:VSG1640 WCB1640:WCC1640 WLX1640:WLY1640 WVT1640:WVU1640 L67176:M67176 JH67176:JI67176 TD67176:TE67176 ACZ67176:ADA67176 AMV67176:AMW67176 AWR67176:AWS67176 BGN67176:BGO67176 BQJ67176:BQK67176 CAF67176:CAG67176 CKB67176:CKC67176 CTX67176:CTY67176 DDT67176:DDU67176 DNP67176:DNQ67176 DXL67176:DXM67176 EHH67176:EHI67176 ERD67176:ERE67176 FAZ67176:FBA67176 FKV67176:FKW67176 FUR67176:FUS67176 GEN67176:GEO67176 GOJ67176:GOK67176 GYF67176:GYG67176 HIB67176:HIC67176 HRX67176:HRY67176 IBT67176:IBU67176 ILP67176:ILQ67176 IVL67176:IVM67176 JFH67176:JFI67176 JPD67176:JPE67176 JYZ67176:JZA67176 KIV67176:KIW67176 KSR67176:KSS67176 LCN67176:LCO67176 LMJ67176:LMK67176 LWF67176:LWG67176 MGB67176:MGC67176 MPX67176:MPY67176 MZT67176:MZU67176 NJP67176:NJQ67176 NTL67176:NTM67176 ODH67176:ODI67176 OND67176:ONE67176 OWZ67176:OXA67176 PGV67176:PGW67176 PQR67176:PQS67176 QAN67176:QAO67176 QKJ67176:QKK67176 QUF67176:QUG67176 REB67176:REC67176 RNX67176:RNY67176 RXT67176:RXU67176 SHP67176:SHQ67176 SRL67176:SRM67176 TBH67176:TBI67176 TLD67176:TLE67176 TUZ67176:TVA67176 UEV67176:UEW67176 UOR67176:UOS67176 UYN67176:UYO67176 VIJ67176:VIK67176 VSF67176:VSG67176 WCB67176:WCC67176 WLX67176:WLY67176 WVT67176:WVU67176 L132712:M132712 JH132712:JI132712 TD132712:TE132712 ACZ132712:ADA132712 AMV132712:AMW132712 AWR132712:AWS132712 BGN132712:BGO132712 BQJ132712:BQK132712 CAF132712:CAG132712 CKB132712:CKC132712 CTX132712:CTY132712 DDT132712:DDU132712 DNP132712:DNQ132712 DXL132712:DXM132712 EHH132712:EHI132712 ERD132712:ERE132712 FAZ132712:FBA132712 FKV132712:FKW132712 FUR132712:FUS132712 GEN132712:GEO132712 GOJ132712:GOK132712 GYF132712:GYG132712 HIB132712:HIC132712 HRX132712:HRY132712 IBT132712:IBU132712 ILP132712:ILQ132712 IVL132712:IVM132712 JFH132712:JFI132712 JPD132712:JPE132712 JYZ132712:JZA132712 KIV132712:KIW132712 KSR132712:KSS132712 LCN132712:LCO132712 LMJ132712:LMK132712 LWF132712:LWG132712 MGB132712:MGC132712 MPX132712:MPY132712 MZT132712:MZU132712 NJP132712:NJQ132712 NTL132712:NTM132712 ODH132712:ODI132712 OND132712:ONE132712 OWZ132712:OXA132712 PGV132712:PGW132712 PQR132712:PQS132712 QAN132712:QAO132712 QKJ132712:QKK132712 QUF132712:QUG132712 REB132712:REC132712 RNX132712:RNY132712 RXT132712:RXU132712 SHP132712:SHQ132712 SRL132712:SRM132712 TBH132712:TBI132712 TLD132712:TLE132712 TUZ132712:TVA132712 UEV132712:UEW132712 UOR132712:UOS132712 UYN132712:UYO132712 VIJ132712:VIK132712 VSF132712:VSG132712 WCB132712:WCC132712 WLX132712:WLY132712 WVT132712:WVU132712 L198248:M198248 JH198248:JI198248 TD198248:TE198248 ACZ198248:ADA198248 AMV198248:AMW198248 AWR198248:AWS198248 BGN198248:BGO198248 BQJ198248:BQK198248 CAF198248:CAG198248 CKB198248:CKC198248 CTX198248:CTY198248 DDT198248:DDU198248 DNP198248:DNQ198248 DXL198248:DXM198248 EHH198248:EHI198248 ERD198248:ERE198248 FAZ198248:FBA198248 FKV198248:FKW198248 FUR198248:FUS198248 GEN198248:GEO198248 GOJ198248:GOK198248 GYF198248:GYG198248 HIB198248:HIC198248 HRX198248:HRY198248 IBT198248:IBU198248 ILP198248:ILQ198248 IVL198248:IVM198248 JFH198248:JFI198248 JPD198248:JPE198248 JYZ198248:JZA198248 KIV198248:KIW198248 KSR198248:KSS198248 LCN198248:LCO198248 LMJ198248:LMK198248 LWF198248:LWG198248 MGB198248:MGC198248 MPX198248:MPY198248 MZT198248:MZU198248 NJP198248:NJQ198248 NTL198248:NTM198248 ODH198248:ODI198248 OND198248:ONE198248 OWZ198248:OXA198248 PGV198248:PGW198248 PQR198248:PQS198248 QAN198248:QAO198248 QKJ198248:QKK198248 QUF198248:QUG198248 REB198248:REC198248 RNX198248:RNY198248 RXT198248:RXU198248 SHP198248:SHQ198248 SRL198248:SRM198248 TBH198248:TBI198248 TLD198248:TLE198248 TUZ198248:TVA198248 UEV198248:UEW198248 UOR198248:UOS198248 UYN198248:UYO198248 VIJ198248:VIK198248 VSF198248:VSG198248 WCB198248:WCC198248 WLX198248:WLY198248 WVT198248:WVU198248 L263784:M263784 JH263784:JI263784 TD263784:TE263784 ACZ263784:ADA263784 AMV263784:AMW263784 AWR263784:AWS263784 BGN263784:BGO263784 BQJ263784:BQK263784 CAF263784:CAG263784 CKB263784:CKC263784 CTX263784:CTY263784 DDT263784:DDU263784 DNP263784:DNQ263784 DXL263784:DXM263784 EHH263784:EHI263784 ERD263784:ERE263784 FAZ263784:FBA263784 FKV263784:FKW263784 FUR263784:FUS263784 GEN263784:GEO263784 GOJ263784:GOK263784 GYF263784:GYG263784 HIB263784:HIC263784 HRX263784:HRY263784 IBT263784:IBU263784 ILP263784:ILQ263784 IVL263784:IVM263784 JFH263784:JFI263784 JPD263784:JPE263784 JYZ263784:JZA263784 KIV263784:KIW263784 KSR263784:KSS263784 LCN263784:LCO263784 LMJ263784:LMK263784 LWF263784:LWG263784 MGB263784:MGC263784 MPX263784:MPY263784 MZT263784:MZU263784 NJP263784:NJQ263784 NTL263784:NTM263784 ODH263784:ODI263784 OND263784:ONE263784 OWZ263784:OXA263784 PGV263784:PGW263784 PQR263784:PQS263784 QAN263784:QAO263784 QKJ263784:QKK263784 QUF263784:QUG263784 REB263784:REC263784 RNX263784:RNY263784 RXT263784:RXU263784 SHP263784:SHQ263784 SRL263784:SRM263784 TBH263784:TBI263784 TLD263784:TLE263784 TUZ263784:TVA263784 UEV263784:UEW263784 UOR263784:UOS263784 UYN263784:UYO263784 VIJ263784:VIK263784 VSF263784:VSG263784 WCB263784:WCC263784 WLX263784:WLY263784 WVT263784:WVU263784 L329320:M329320 JH329320:JI329320 TD329320:TE329320 ACZ329320:ADA329320 AMV329320:AMW329320 AWR329320:AWS329320 BGN329320:BGO329320 BQJ329320:BQK329320 CAF329320:CAG329320 CKB329320:CKC329320 CTX329320:CTY329320 DDT329320:DDU329320 DNP329320:DNQ329320 DXL329320:DXM329320 EHH329320:EHI329320 ERD329320:ERE329320 FAZ329320:FBA329320 FKV329320:FKW329320 FUR329320:FUS329320 GEN329320:GEO329320 GOJ329320:GOK329320 GYF329320:GYG329320 HIB329320:HIC329320 HRX329320:HRY329320 IBT329320:IBU329320 ILP329320:ILQ329320 IVL329320:IVM329320 JFH329320:JFI329320 JPD329320:JPE329320 JYZ329320:JZA329320 KIV329320:KIW329320 KSR329320:KSS329320 LCN329320:LCO329320 LMJ329320:LMK329320 LWF329320:LWG329320 MGB329320:MGC329320 MPX329320:MPY329320 MZT329320:MZU329320 NJP329320:NJQ329320 NTL329320:NTM329320 ODH329320:ODI329320 OND329320:ONE329320 OWZ329320:OXA329320 PGV329320:PGW329320 PQR329320:PQS329320 QAN329320:QAO329320 QKJ329320:QKK329320 QUF329320:QUG329320 REB329320:REC329320 RNX329320:RNY329320 RXT329320:RXU329320 SHP329320:SHQ329320 SRL329320:SRM329320 TBH329320:TBI329320 TLD329320:TLE329320 TUZ329320:TVA329320 UEV329320:UEW329320 UOR329320:UOS329320 UYN329320:UYO329320 VIJ329320:VIK329320 VSF329320:VSG329320 WCB329320:WCC329320 WLX329320:WLY329320 WVT329320:WVU329320 L394856:M394856 JH394856:JI394856 TD394856:TE394856 ACZ394856:ADA394856 AMV394856:AMW394856 AWR394856:AWS394856 BGN394856:BGO394856 BQJ394856:BQK394856 CAF394856:CAG394856 CKB394856:CKC394856 CTX394856:CTY394856 DDT394856:DDU394856 DNP394856:DNQ394856 DXL394856:DXM394856 EHH394856:EHI394856 ERD394856:ERE394856 FAZ394856:FBA394856 FKV394856:FKW394856 FUR394856:FUS394856 GEN394856:GEO394856 GOJ394856:GOK394856 GYF394856:GYG394856 HIB394856:HIC394856 HRX394856:HRY394856 IBT394856:IBU394856 ILP394856:ILQ394856 IVL394856:IVM394856 JFH394856:JFI394856 JPD394856:JPE394856 JYZ394856:JZA394856 KIV394856:KIW394856 KSR394856:KSS394856 LCN394856:LCO394856 LMJ394856:LMK394856 LWF394856:LWG394856 MGB394856:MGC394856 MPX394856:MPY394856 MZT394856:MZU394856 NJP394856:NJQ394856 NTL394856:NTM394856 ODH394856:ODI394856 OND394856:ONE394856 OWZ394856:OXA394856 PGV394856:PGW394856 PQR394856:PQS394856 QAN394856:QAO394856 QKJ394856:QKK394856 QUF394856:QUG394856 REB394856:REC394856 RNX394856:RNY394856 RXT394856:RXU394856 SHP394856:SHQ394856 SRL394856:SRM394856 TBH394856:TBI394856 TLD394856:TLE394856 TUZ394856:TVA394856 UEV394856:UEW394856 UOR394856:UOS394856 UYN394856:UYO394856 VIJ394856:VIK394856 VSF394856:VSG394856 WCB394856:WCC394856 WLX394856:WLY394856 WVT394856:WVU394856 L460392:M460392 JH460392:JI460392 TD460392:TE460392 ACZ460392:ADA460392 AMV460392:AMW460392 AWR460392:AWS460392 BGN460392:BGO460392 BQJ460392:BQK460392 CAF460392:CAG460392 CKB460392:CKC460392 CTX460392:CTY460392 DDT460392:DDU460392 DNP460392:DNQ460392 DXL460392:DXM460392 EHH460392:EHI460392 ERD460392:ERE460392 FAZ460392:FBA460392 FKV460392:FKW460392 FUR460392:FUS460392 GEN460392:GEO460392 GOJ460392:GOK460392 GYF460392:GYG460392 HIB460392:HIC460392 HRX460392:HRY460392 IBT460392:IBU460392 ILP460392:ILQ460392 IVL460392:IVM460392 JFH460392:JFI460392 JPD460392:JPE460392 JYZ460392:JZA460392 KIV460392:KIW460392 KSR460392:KSS460392 LCN460392:LCO460392 LMJ460392:LMK460392 LWF460392:LWG460392 MGB460392:MGC460392 MPX460392:MPY460392 MZT460392:MZU460392 NJP460392:NJQ460392 NTL460392:NTM460392 ODH460392:ODI460392 OND460392:ONE460392 OWZ460392:OXA460392 PGV460392:PGW460392 PQR460392:PQS460392 QAN460392:QAO460392 QKJ460392:QKK460392 QUF460392:QUG460392 REB460392:REC460392 RNX460392:RNY460392 RXT460392:RXU460392 SHP460392:SHQ460392 SRL460392:SRM460392 TBH460392:TBI460392 TLD460392:TLE460392 TUZ460392:TVA460392 UEV460392:UEW460392 UOR460392:UOS460392 UYN460392:UYO460392 VIJ460392:VIK460392 VSF460392:VSG460392 WCB460392:WCC460392 WLX460392:WLY460392 WVT460392:WVU460392 L525928:M525928 JH525928:JI525928 TD525928:TE525928 ACZ525928:ADA525928 AMV525928:AMW525928 AWR525928:AWS525928 BGN525928:BGO525928 BQJ525928:BQK525928 CAF525928:CAG525928 CKB525928:CKC525928 CTX525928:CTY525928 DDT525928:DDU525928 DNP525928:DNQ525928 DXL525928:DXM525928 EHH525928:EHI525928 ERD525928:ERE525928 FAZ525928:FBA525928 FKV525928:FKW525928 FUR525928:FUS525928 GEN525928:GEO525928 GOJ525928:GOK525928 GYF525928:GYG525928 HIB525928:HIC525928 HRX525928:HRY525928 IBT525928:IBU525928 ILP525928:ILQ525928 IVL525928:IVM525928 JFH525928:JFI525928 JPD525928:JPE525928 JYZ525928:JZA525928 KIV525928:KIW525928 KSR525928:KSS525928 LCN525928:LCO525928 LMJ525928:LMK525928 LWF525928:LWG525928 MGB525928:MGC525928 MPX525928:MPY525928 MZT525928:MZU525928 NJP525928:NJQ525928 NTL525928:NTM525928 ODH525928:ODI525928 OND525928:ONE525928 OWZ525928:OXA525928 PGV525928:PGW525928 PQR525928:PQS525928 QAN525928:QAO525928 QKJ525928:QKK525928 QUF525928:QUG525928 REB525928:REC525928 RNX525928:RNY525928 RXT525928:RXU525928 SHP525928:SHQ525928 SRL525928:SRM525928 TBH525928:TBI525928 TLD525928:TLE525928 TUZ525928:TVA525928 UEV525928:UEW525928 UOR525928:UOS525928 UYN525928:UYO525928 VIJ525928:VIK525928 VSF525928:VSG525928 WCB525928:WCC525928 WLX525928:WLY525928 WVT525928:WVU525928 L591464:M591464 JH591464:JI591464 TD591464:TE591464 ACZ591464:ADA591464 AMV591464:AMW591464 AWR591464:AWS591464 BGN591464:BGO591464 BQJ591464:BQK591464 CAF591464:CAG591464 CKB591464:CKC591464 CTX591464:CTY591464 DDT591464:DDU591464 DNP591464:DNQ591464 DXL591464:DXM591464 EHH591464:EHI591464 ERD591464:ERE591464 FAZ591464:FBA591464 FKV591464:FKW591464 FUR591464:FUS591464 GEN591464:GEO591464 GOJ591464:GOK591464 GYF591464:GYG591464 HIB591464:HIC591464 HRX591464:HRY591464 IBT591464:IBU591464 ILP591464:ILQ591464 IVL591464:IVM591464 JFH591464:JFI591464 JPD591464:JPE591464 JYZ591464:JZA591464 KIV591464:KIW591464 KSR591464:KSS591464 LCN591464:LCO591464 LMJ591464:LMK591464 LWF591464:LWG591464 MGB591464:MGC591464 MPX591464:MPY591464 MZT591464:MZU591464 NJP591464:NJQ591464 NTL591464:NTM591464 ODH591464:ODI591464 OND591464:ONE591464 OWZ591464:OXA591464 PGV591464:PGW591464 PQR591464:PQS591464 QAN591464:QAO591464 QKJ591464:QKK591464 QUF591464:QUG591464 REB591464:REC591464 RNX591464:RNY591464 RXT591464:RXU591464 SHP591464:SHQ591464 SRL591464:SRM591464 TBH591464:TBI591464 TLD591464:TLE591464 TUZ591464:TVA591464 UEV591464:UEW591464 UOR591464:UOS591464 UYN591464:UYO591464 VIJ591464:VIK591464 VSF591464:VSG591464 WCB591464:WCC591464 WLX591464:WLY591464 WVT591464:WVU591464 L657000:M657000 JH657000:JI657000 TD657000:TE657000 ACZ657000:ADA657000 AMV657000:AMW657000 AWR657000:AWS657000 BGN657000:BGO657000 BQJ657000:BQK657000 CAF657000:CAG657000 CKB657000:CKC657000 CTX657000:CTY657000 DDT657000:DDU657000 DNP657000:DNQ657000 DXL657000:DXM657000 EHH657000:EHI657000 ERD657000:ERE657000 FAZ657000:FBA657000 FKV657000:FKW657000 FUR657000:FUS657000 GEN657000:GEO657000 GOJ657000:GOK657000 GYF657000:GYG657000 HIB657000:HIC657000 HRX657000:HRY657000 IBT657000:IBU657000 ILP657000:ILQ657000 IVL657000:IVM657000 JFH657000:JFI657000 JPD657000:JPE657000 JYZ657000:JZA657000 KIV657000:KIW657000 KSR657000:KSS657000 LCN657000:LCO657000 LMJ657000:LMK657000 LWF657000:LWG657000 MGB657000:MGC657000 MPX657000:MPY657000 MZT657000:MZU657000 NJP657000:NJQ657000 NTL657000:NTM657000 ODH657000:ODI657000 OND657000:ONE657000 OWZ657000:OXA657000 PGV657000:PGW657000 PQR657000:PQS657000 QAN657000:QAO657000 QKJ657000:QKK657000 QUF657000:QUG657000 REB657000:REC657000 RNX657000:RNY657000 RXT657000:RXU657000 SHP657000:SHQ657000 SRL657000:SRM657000 TBH657000:TBI657000 TLD657000:TLE657000 TUZ657000:TVA657000 UEV657000:UEW657000 UOR657000:UOS657000 UYN657000:UYO657000 VIJ657000:VIK657000 VSF657000:VSG657000 WCB657000:WCC657000 WLX657000:WLY657000 WVT657000:WVU657000 L722536:M722536 JH722536:JI722536 TD722536:TE722536 ACZ722536:ADA722536 AMV722536:AMW722536 AWR722536:AWS722536 BGN722536:BGO722536 BQJ722536:BQK722536 CAF722536:CAG722536 CKB722536:CKC722536 CTX722536:CTY722536 DDT722536:DDU722536 DNP722536:DNQ722536 DXL722536:DXM722536 EHH722536:EHI722536 ERD722536:ERE722536 FAZ722536:FBA722536 FKV722536:FKW722536 FUR722536:FUS722536 GEN722536:GEO722536 GOJ722536:GOK722536 GYF722536:GYG722536 HIB722536:HIC722536 HRX722536:HRY722536 IBT722536:IBU722536 ILP722536:ILQ722536 IVL722536:IVM722536 JFH722536:JFI722536 JPD722536:JPE722536 JYZ722536:JZA722536 KIV722536:KIW722536 KSR722536:KSS722536 LCN722536:LCO722536 LMJ722536:LMK722536 LWF722536:LWG722536 MGB722536:MGC722536 MPX722536:MPY722536 MZT722536:MZU722536 NJP722536:NJQ722536 NTL722536:NTM722536 ODH722536:ODI722536 OND722536:ONE722536 OWZ722536:OXA722536 PGV722536:PGW722536 PQR722536:PQS722536 QAN722536:QAO722536 QKJ722536:QKK722536 QUF722536:QUG722536 REB722536:REC722536 RNX722536:RNY722536 RXT722536:RXU722536 SHP722536:SHQ722536 SRL722536:SRM722536 TBH722536:TBI722536 TLD722536:TLE722536 TUZ722536:TVA722536 UEV722536:UEW722536 UOR722536:UOS722536 UYN722536:UYO722536 VIJ722536:VIK722536 VSF722536:VSG722536 WCB722536:WCC722536 WLX722536:WLY722536 WVT722536:WVU722536 L788072:M788072 JH788072:JI788072 TD788072:TE788072 ACZ788072:ADA788072 AMV788072:AMW788072 AWR788072:AWS788072 BGN788072:BGO788072 BQJ788072:BQK788072 CAF788072:CAG788072 CKB788072:CKC788072 CTX788072:CTY788072 DDT788072:DDU788072 DNP788072:DNQ788072 DXL788072:DXM788072 EHH788072:EHI788072 ERD788072:ERE788072 FAZ788072:FBA788072 FKV788072:FKW788072 FUR788072:FUS788072 GEN788072:GEO788072 GOJ788072:GOK788072 GYF788072:GYG788072 HIB788072:HIC788072 HRX788072:HRY788072 IBT788072:IBU788072 ILP788072:ILQ788072 IVL788072:IVM788072 JFH788072:JFI788072 JPD788072:JPE788072 JYZ788072:JZA788072 KIV788072:KIW788072 KSR788072:KSS788072 LCN788072:LCO788072 LMJ788072:LMK788072 LWF788072:LWG788072 MGB788072:MGC788072 MPX788072:MPY788072 MZT788072:MZU788072 NJP788072:NJQ788072 NTL788072:NTM788072 ODH788072:ODI788072 OND788072:ONE788072 OWZ788072:OXA788072 PGV788072:PGW788072 PQR788072:PQS788072 QAN788072:QAO788072 QKJ788072:QKK788072 QUF788072:QUG788072 REB788072:REC788072 RNX788072:RNY788072 RXT788072:RXU788072 SHP788072:SHQ788072 SRL788072:SRM788072 TBH788072:TBI788072 TLD788072:TLE788072 TUZ788072:TVA788072 UEV788072:UEW788072 UOR788072:UOS788072 UYN788072:UYO788072 VIJ788072:VIK788072 VSF788072:VSG788072 WCB788072:WCC788072 WLX788072:WLY788072 WVT788072:WVU788072 L853608:M853608 JH853608:JI853608 TD853608:TE853608 ACZ853608:ADA853608 AMV853608:AMW853608 AWR853608:AWS853608 BGN853608:BGO853608 BQJ853608:BQK853608 CAF853608:CAG853608 CKB853608:CKC853608 CTX853608:CTY853608 DDT853608:DDU853608 DNP853608:DNQ853608 DXL853608:DXM853608 EHH853608:EHI853608 ERD853608:ERE853608 FAZ853608:FBA853608 FKV853608:FKW853608 FUR853608:FUS853608 GEN853608:GEO853608 GOJ853608:GOK853608 GYF853608:GYG853608 HIB853608:HIC853608 HRX853608:HRY853608 IBT853608:IBU853608 ILP853608:ILQ853608 IVL853608:IVM853608 JFH853608:JFI853608 JPD853608:JPE853608 JYZ853608:JZA853608 KIV853608:KIW853608 KSR853608:KSS853608 LCN853608:LCO853608 LMJ853608:LMK853608 LWF853608:LWG853608 MGB853608:MGC853608 MPX853608:MPY853608 MZT853608:MZU853608 NJP853608:NJQ853608 NTL853608:NTM853608 ODH853608:ODI853608 OND853608:ONE853608 OWZ853608:OXA853608 PGV853608:PGW853608 PQR853608:PQS853608 QAN853608:QAO853608 QKJ853608:QKK853608 QUF853608:QUG853608 REB853608:REC853608 RNX853608:RNY853608 RXT853608:RXU853608 SHP853608:SHQ853608 SRL853608:SRM853608 TBH853608:TBI853608 TLD853608:TLE853608 TUZ853608:TVA853608 UEV853608:UEW853608 UOR853608:UOS853608 UYN853608:UYO853608 VIJ853608:VIK853608 VSF853608:VSG853608 WCB853608:WCC853608 WLX853608:WLY853608 WVT853608:WVU853608 L919144:M919144 JH919144:JI919144 TD919144:TE919144 ACZ919144:ADA919144 AMV919144:AMW919144 AWR919144:AWS919144 BGN919144:BGO919144 BQJ919144:BQK919144 CAF919144:CAG919144 CKB919144:CKC919144 CTX919144:CTY919144 DDT919144:DDU919144 DNP919144:DNQ919144 DXL919144:DXM919144 EHH919144:EHI919144 ERD919144:ERE919144 FAZ919144:FBA919144 FKV919144:FKW919144 FUR919144:FUS919144 GEN919144:GEO919144 GOJ919144:GOK919144 GYF919144:GYG919144 HIB919144:HIC919144 HRX919144:HRY919144 IBT919144:IBU919144 ILP919144:ILQ919144 IVL919144:IVM919144 JFH919144:JFI919144 JPD919144:JPE919144 JYZ919144:JZA919144 KIV919144:KIW919144 KSR919144:KSS919144 LCN919144:LCO919144 LMJ919144:LMK919144 LWF919144:LWG919144 MGB919144:MGC919144 MPX919144:MPY919144 MZT919144:MZU919144 NJP919144:NJQ919144 NTL919144:NTM919144 ODH919144:ODI919144 OND919144:ONE919144 OWZ919144:OXA919144 PGV919144:PGW919144 PQR919144:PQS919144 QAN919144:QAO919144 QKJ919144:QKK919144 QUF919144:QUG919144 REB919144:REC919144 RNX919144:RNY919144 RXT919144:RXU919144 SHP919144:SHQ919144 SRL919144:SRM919144 TBH919144:TBI919144 TLD919144:TLE919144 TUZ919144:TVA919144 UEV919144:UEW919144 UOR919144:UOS919144 UYN919144:UYO919144 VIJ919144:VIK919144 VSF919144:VSG919144 WCB919144:WCC919144 WLX919144:WLY919144 WVT919144:WVU919144 L984680:M984680 JH984680:JI984680 TD984680:TE984680 ACZ984680:ADA984680 AMV984680:AMW984680 AWR984680:AWS984680 BGN984680:BGO984680 BQJ984680:BQK984680 CAF984680:CAG984680 CKB984680:CKC984680 CTX984680:CTY984680 DDT984680:DDU984680 DNP984680:DNQ984680 DXL984680:DXM984680 EHH984680:EHI984680 ERD984680:ERE984680 FAZ984680:FBA984680 FKV984680:FKW984680 FUR984680:FUS984680 GEN984680:GEO984680 GOJ984680:GOK984680 GYF984680:GYG984680 HIB984680:HIC984680 HRX984680:HRY984680 IBT984680:IBU984680 ILP984680:ILQ984680 IVL984680:IVM984680 JFH984680:JFI984680 JPD984680:JPE984680 JYZ984680:JZA984680 KIV984680:KIW984680 KSR984680:KSS984680 LCN984680:LCO984680 LMJ984680:LMK984680 LWF984680:LWG984680 MGB984680:MGC984680 MPX984680:MPY984680 MZT984680:MZU984680 NJP984680:NJQ984680 NTL984680:NTM984680 ODH984680:ODI984680 OND984680:ONE984680 OWZ984680:OXA984680 PGV984680:PGW984680 PQR984680:PQS984680 QAN984680:QAO984680 QKJ984680:QKK984680 QUF984680:QUG984680 REB984680:REC984680 RNX984680:RNY984680 RXT984680:RXU984680 SHP984680:SHQ984680 SRL984680:SRM984680 TBH984680:TBI984680 TLD984680:TLE984680 TUZ984680:TVA984680 UEV984680:UEW984680 UOR984680:UOS984680 UYN984680:UYO984680 VIJ984680:VIK984680 VSF984680:VSG984680 WCB984680:WCC984680 WLX984680:WLY984680 WVT984680:WVU984680 L989:M989 JH989:JI989 TD989:TE989 ACZ989:ADA989 AMV989:AMW989 AWR989:AWS989 BGN989:BGO989 BQJ989:BQK989 CAF989:CAG989 CKB989:CKC989 CTX989:CTY989 DDT989:DDU989 DNP989:DNQ989 DXL989:DXM989 EHH989:EHI989 ERD989:ERE989 FAZ989:FBA989 FKV989:FKW989 FUR989:FUS989 GEN989:GEO989 GOJ989:GOK989 GYF989:GYG989 HIB989:HIC989 HRX989:HRY989 IBT989:IBU989 ILP989:ILQ989 IVL989:IVM989 JFH989:JFI989 JPD989:JPE989 JYZ989:JZA989 KIV989:KIW989 KSR989:KSS989 LCN989:LCO989 LMJ989:LMK989 LWF989:LWG989 MGB989:MGC989 MPX989:MPY989 MZT989:MZU989 NJP989:NJQ989 NTL989:NTM989 ODH989:ODI989 OND989:ONE989 OWZ989:OXA989 PGV989:PGW989 PQR989:PQS989 QAN989:QAO989 QKJ989:QKK989 QUF989:QUG989 REB989:REC989 RNX989:RNY989 RXT989:RXU989 SHP989:SHQ989 SRL989:SRM989 TBH989:TBI989 TLD989:TLE989 TUZ989:TVA989 UEV989:UEW989 UOR989:UOS989 UYN989:UYO989 VIJ989:VIK989 VSF989:VSG989 WCB989:WCC989 WLX989:WLY989 WVT989:WVU989 L66525:M66525 JH66525:JI66525 TD66525:TE66525 ACZ66525:ADA66525 AMV66525:AMW66525 AWR66525:AWS66525 BGN66525:BGO66525 BQJ66525:BQK66525 CAF66525:CAG66525 CKB66525:CKC66525 CTX66525:CTY66525 DDT66525:DDU66525 DNP66525:DNQ66525 DXL66525:DXM66525 EHH66525:EHI66525 ERD66525:ERE66525 FAZ66525:FBA66525 FKV66525:FKW66525 FUR66525:FUS66525 GEN66525:GEO66525 GOJ66525:GOK66525 GYF66525:GYG66525 HIB66525:HIC66525 HRX66525:HRY66525 IBT66525:IBU66525 ILP66525:ILQ66525 IVL66525:IVM66525 JFH66525:JFI66525 JPD66525:JPE66525 JYZ66525:JZA66525 KIV66525:KIW66525 KSR66525:KSS66525 LCN66525:LCO66525 LMJ66525:LMK66525 LWF66525:LWG66525 MGB66525:MGC66525 MPX66525:MPY66525 MZT66525:MZU66525 NJP66525:NJQ66525 NTL66525:NTM66525 ODH66525:ODI66525 OND66525:ONE66525 OWZ66525:OXA66525 PGV66525:PGW66525 PQR66525:PQS66525 QAN66525:QAO66525 QKJ66525:QKK66525 QUF66525:QUG66525 REB66525:REC66525 RNX66525:RNY66525 RXT66525:RXU66525 SHP66525:SHQ66525 SRL66525:SRM66525 TBH66525:TBI66525 TLD66525:TLE66525 TUZ66525:TVA66525 UEV66525:UEW66525 UOR66525:UOS66525 UYN66525:UYO66525 VIJ66525:VIK66525 VSF66525:VSG66525 WCB66525:WCC66525 WLX66525:WLY66525 WVT66525:WVU66525 L132061:M132061 JH132061:JI132061 TD132061:TE132061 ACZ132061:ADA132061 AMV132061:AMW132061 AWR132061:AWS132061 BGN132061:BGO132061 BQJ132061:BQK132061 CAF132061:CAG132061 CKB132061:CKC132061 CTX132061:CTY132061 DDT132061:DDU132061 DNP132061:DNQ132061 DXL132061:DXM132061 EHH132061:EHI132061 ERD132061:ERE132061 FAZ132061:FBA132061 FKV132061:FKW132061 FUR132061:FUS132061 GEN132061:GEO132061 GOJ132061:GOK132061 GYF132061:GYG132061 HIB132061:HIC132061 HRX132061:HRY132061 IBT132061:IBU132061 ILP132061:ILQ132061 IVL132061:IVM132061 JFH132061:JFI132061 JPD132061:JPE132061 JYZ132061:JZA132061 KIV132061:KIW132061 KSR132061:KSS132061 LCN132061:LCO132061 LMJ132061:LMK132061 LWF132061:LWG132061 MGB132061:MGC132061 MPX132061:MPY132061 MZT132061:MZU132061 NJP132061:NJQ132061 NTL132061:NTM132061 ODH132061:ODI132061 OND132061:ONE132061 OWZ132061:OXA132061 PGV132061:PGW132061 PQR132061:PQS132061 QAN132061:QAO132061 QKJ132061:QKK132061 QUF132061:QUG132061 REB132061:REC132061 RNX132061:RNY132061 RXT132061:RXU132061 SHP132061:SHQ132061 SRL132061:SRM132061 TBH132061:TBI132061 TLD132061:TLE132061 TUZ132061:TVA132061 UEV132061:UEW132061 UOR132061:UOS132061 UYN132061:UYO132061 VIJ132061:VIK132061 VSF132061:VSG132061 WCB132061:WCC132061 WLX132061:WLY132061 WVT132061:WVU132061 L197597:M197597 JH197597:JI197597 TD197597:TE197597 ACZ197597:ADA197597 AMV197597:AMW197597 AWR197597:AWS197597 BGN197597:BGO197597 BQJ197597:BQK197597 CAF197597:CAG197597 CKB197597:CKC197597 CTX197597:CTY197597 DDT197597:DDU197597 DNP197597:DNQ197597 DXL197597:DXM197597 EHH197597:EHI197597 ERD197597:ERE197597 FAZ197597:FBA197597 FKV197597:FKW197597 FUR197597:FUS197597 GEN197597:GEO197597 GOJ197597:GOK197597 GYF197597:GYG197597 HIB197597:HIC197597 HRX197597:HRY197597 IBT197597:IBU197597 ILP197597:ILQ197597 IVL197597:IVM197597 JFH197597:JFI197597 JPD197597:JPE197597 JYZ197597:JZA197597 KIV197597:KIW197597 KSR197597:KSS197597 LCN197597:LCO197597 LMJ197597:LMK197597 LWF197597:LWG197597 MGB197597:MGC197597 MPX197597:MPY197597 MZT197597:MZU197597 NJP197597:NJQ197597 NTL197597:NTM197597 ODH197597:ODI197597 OND197597:ONE197597 OWZ197597:OXA197597 PGV197597:PGW197597 PQR197597:PQS197597 QAN197597:QAO197597 QKJ197597:QKK197597 QUF197597:QUG197597 REB197597:REC197597 RNX197597:RNY197597 RXT197597:RXU197597 SHP197597:SHQ197597 SRL197597:SRM197597 TBH197597:TBI197597 TLD197597:TLE197597 TUZ197597:TVA197597 UEV197597:UEW197597 UOR197597:UOS197597 UYN197597:UYO197597 VIJ197597:VIK197597 VSF197597:VSG197597 WCB197597:WCC197597 WLX197597:WLY197597 WVT197597:WVU197597 L263133:M263133 JH263133:JI263133 TD263133:TE263133 ACZ263133:ADA263133 AMV263133:AMW263133 AWR263133:AWS263133 BGN263133:BGO263133 BQJ263133:BQK263133 CAF263133:CAG263133 CKB263133:CKC263133 CTX263133:CTY263133 DDT263133:DDU263133 DNP263133:DNQ263133 DXL263133:DXM263133 EHH263133:EHI263133 ERD263133:ERE263133 FAZ263133:FBA263133 FKV263133:FKW263133 FUR263133:FUS263133 GEN263133:GEO263133 GOJ263133:GOK263133 GYF263133:GYG263133 HIB263133:HIC263133 HRX263133:HRY263133 IBT263133:IBU263133 ILP263133:ILQ263133 IVL263133:IVM263133 JFH263133:JFI263133 JPD263133:JPE263133 JYZ263133:JZA263133 KIV263133:KIW263133 KSR263133:KSS263133 LCN263133:LCO263133 LMJ263133:LMK263133 LWF263133:LWG263133 MGB263133:MGC263133 MPX263133:MPY263133 MZT263133:MZU263133 NJP263133:NJQ263133 NTL263133:NTM263133 ODH263133:ODI263133 OND263133:ONE263133 OWZ263133:OXA263133 PGV263133:PGW263133 PQR263133:PQS263133 QAN263133:QAO263133 QKJ263133:QKK263133 QUF263133:QUG263133 REB263133:REC263133 RNX263133:RNY263133 RXT263133:RXU263133 SHP263133:SHQ263133 SRL263133:SRM263133 TBH263133:TBI263133 TLD263133:TLE263133 TUZ263133:TVA263133 UEV263133:UEW263133 UOR263133:UOS263133 UYN263133:UYO263133 VIJ263133:VIK263133 VSF263133:VSG263133 WCB263133:WCC263133 WLX263133:WLY263133 WVT263133:WVU263133 L328669:M328669 JH328669:JI328669 TD328669:TE328669 ACZ328669:ADA328669 AMV328669:AMW328669 AWR328669:AWS328669 BGN328669:BGO328669 BQJ328669:BQK328669 CAF328669:CAG328669 CKB328669:CKC328669 CTX328669:CTY328669 DDT328669:DDU328669 DNP328669:DNQ328669 DXL328669:DXM328669 EHH328669:EHI328669 ERD328669:ERE328669 FAZ328669:FBA328669 FKV328669:FKW328669 FUR328669:FUS328669 GEN328669:GEO328669 GOJ328669:GOK328669 GYF328669:GYG328669 HIB328669:HIC328669 HRX328669:HRY328669 IBT328669:IBU328669 ILP328669:ILQ328669 IVL328669:IVM328669 JFH328669:JFI328669 JPD328669:JPE328669 JYZ328669:JZA328669 KIV328669:KIW328669 KSR328669:KSS328669 LCN328669:LCO328669 LMJ328669:LMK328669 LWF328669:LWG328669 MGB328669:MGC328669 MPX328669:MPY328669 MZT328669:MZU328669 NJP328669:NJQ328669 NTL328669:NTM328669 ODH328669:ODI328669 OND328669:ONE328669 OWZ328669:OXA328669 PGV328669:PGW328669 PQR328669:PQS328669 QAN328669:QAO328669 QKJ328669:QKK328669 QUF328669:QUG328669 REB328669:REC328669 RNX328669:RNY328669 RXT328669:RXU328669 SHP328669:SHQ328669 SRL328669:SRM328669 TBH328669:TBI328669 TLD328669:TLE328669 TUZ328669:TVA328669 UEV328669:UEW328669 UOR328669:UOS328669 UYN328669:UYO328669 VIJ328669:VIK328669 VSF328669:VSG328669 WCB328669:WCC328669 WLX328669:WLY328669 WVT328669:WVU328669 L394205:M394205 JH394205:JI394205 TD394205:TE394205 ACZ394205:ADA394205 AMV394205:AMW394205 AWR394205:AWS394205 BGN394205:BGO394205 BQJ394205:BQK394205 CAF394205:CAG394205 CKB394205:CKC394205 CTX394205:CTY394205 DDT394205:DDU394205 DNP394205:DNQ394205 DXL394205:DXM394205 EHH394205:EHI394205 ERD394205:ERE394205 FAZ394205:FBA394205 FKV394205:FKW394205 FUR394205:FUS394205 GEN394205:GEO394205 GOJ394205:GOK394205 GYF394205:GYG394205 HIB394205:HIC394205 HRX394205:HRY394205 IBT394205:IBU394205 ILP394205:ILQ394205 IVL394205:IVM394205 JFH394205:JFI394205 JPD394205:JPE394205 JYZ394205:JZA394205 KIV394205:KIW394205 KSR394205:KSS394205 LCN394205:LCO394205 LMJ394205:LMK394205 LWF394205:LWG394205 MGB394205:MGC394205 MPX394205:MPY394205 MZT394205:MZU394205 NJP394205:NJQ394205 NTL394205:NTM394205 ODH394205:ODI394205 OND394205:ONE394205 OWZ394205:OXA394205 PGV394205:PGW394205 PQR394205:PQS394205 QAN394205:QAO394205 QKJ394205:QKK394205 QUF394205:QUG394205 REB394205:REC394205 RNX394205:RNY394205 RXT394205:RXU394205 SHP394205:SHQ394205 SRL394205:SRM394205 TBH394205:TBI394205 TLD394205:TLE394205 TUZ394205:TVA394205 UEV394205:UEW394205 UOR394205:UOS394205 UYN394205:UYO394205 VIJ394205:VIK394205 VSF394205:VSG394205 WCB394205:WCC394205 WLX394205:WLY394205 WVT394205:WVU394205 L459741:M459741 JH459741:JI459741 TD459741:TE459741 ACZ459741:ADA459741 AMV459741:AMW459741 AWR459741:AWS459741 BGN459741:BGO459741 BQJ459741:BQK459741 CAF459741:CAG459741 CKB459741:CKC459741 CTX459741:CTY459741 DDT459741:DDU459741 DNP459741:DNQ459741 DXL459741:DXM459741 EHH459741:EHI459741 ERD459741:ERE459741 FAZ459741:FBA459741 FKV459741:FKW459741 FUR459741:FUS459741 GEN459741:GEO459741 GOJ459741:GOK459741 GYF459741:GYG459741 HIB459741:HIC459741 HRX459741:HRY459741 IBT459741:IBU459741 ILP459741:ILQ459741 IVL459741:IVM459741 JFH459741:JFI459741 JPD459741:JPE459741 JYZ459741:JZA459741 KIV459741:KIW459741 KSR459741:KSS459741 LCN459741:LCO459741 LMJ459741:LMK459741 LWF459741:LWG459741 MGB459741:MGC459741 MPX459741:MPY459741 MZT459741:MZU459741 NJP459741:NJQ459741 NTL459741:NTM459741 ODH459741:ODI459741 OND459741:ONE459741 OWZ459741:OXA459741 PGV459741:PGW459741 PQR459741:PQS459741 QAN459741:QAO459741 QKJ459741:QKK459741 QUF459741:QUG459741 REB459741:REC459741 RNX459741:RNY459741 RXT459741:RXU459741 SHP459741:SHQ459741 SRL459741:SRM459741 TBH459741:TBI459741 TLD459741:TLE459741 TUZ459741:TVA459741 UEV459741:UEW459741 UOR459741:UOS459741 UYN459741:UYO459741 VIJ459741:VIK459741 VSF459741:VSG459741 WCB459741:WCC459741 WLX459741:WLY459741 WVT459741:WVU459741 L525277:M525277 JH525277:JI525277 TD525277:TE525277 ACZ525277:ADA525277 AMV525277:AMW525277 AWR525277:AWS525277 BGN525277:BGO525277 BQJ525277:BQK525277 CAF525277:CAG525277 CKB525277:CKC525277 CTX525277:CTY525277 DDT525277:DDU525277 DNP525277:DNQ525277 DXL525277:DXM525277 EHH525277:EHI525277 ERD525277:ERE525277 FAZ525277:FBA525277 FKV525277:FKW525277 FUR525277:FUS525277 GEN525277:GEO525277 GOJ525277:GOK525277 GYF525277:GYG525277 HIB525277:HIC525277 HRX525277:HRY525277 IBT525277:IBU525277 ILP525277:ILQ525277 IVL525277:IVM525277 JFH525277:JFI525277 JPD525277:JPE525277 JYZ525277:JZA525277 KIV525277:KIW525277 KSR525277:KSS525277 LCN525277:LCO525277 LMJ525277:LMK525277 LWF525277:LWG525277 MGB525277:MGC525277 MPX525277:MPY525277 MZT525277:MZU525277 NJP525277:NJQ525277 NTL525277:NTM525277 ODH525277:ODI525277 OND525277:ONE525277 OWZ525277:OXA525277 PGV525277:PGW525277 PQR525277:PQS525277 QAN525277:QAO525277 QKJ525277:QKK525277 QUF525277:QUG525277 REB525277:REC525277 RNX525277:RNY525277 RXT525277:RXU525277 SHP525277:SHQ525277 SRL525277:SRM525277 TBH525277:TBI525277 TLD525277:TLE525277 TUZ525277:TVA525277 UEV525277:UEW525277 UOR525277:UOS525277 UYN525277:UYO525277 VIJ525277:VIK525277 VSF525277:VSG525277 WCB525277:WCC525277 WLX525277:WLY525277 WVT525277:WVU525277 L590813:M590813 JH590813:JI590813 TD590813:TE590813 ACZ590813:ADA590813 AMV590813:AMW590813 AWR590813:AWS590813 BGN590813:BGO590813 BQJ590813:BQK590813 CAF590813:CAG590813 CKB590813:CKC590813 CTX590813:CTY590813 DDT590813:DDU590813 DNP590813:DNQ590813 DXL590813:DXM590813 EHH590813:EHI590813 ERD590813:ERE590813 FAZ590813:FBA590813 FKV590813:FKW590813 FUR590813:FUS590813 GEN590813:GEO590813 GOJ590813:GOK590813 GYF590813:GYG590813 HIB590813:HIC590813 HRX590813:HRY590813 IBT590813:IBU590813 ILP590813:ILQ590813 IVL590813:IVM590813 JFH590813:JFI590813 JPD590813:JPE590813 JYZ590813:JZA590813 KIV590813:KIW590813 KSR590813:KSS590813 LCN590813:LCO590813 LMJ590813:LMK590813 LWF590813:LWG590813 MGB590813:MGC590813 MPX590813:MPY590813 MZT590813:MZU590813 NJP590813:NJQ590813 NTL590813:NTM590813 ODH590813:ODI590813 OND590813:ONE590813 OWZ590813:OXA590813 PGV590813:PGW590813 PQR590813:PQS590813 QAN590813:QAO590813 QKJ590813:QKK590813 QUF590813:QUG590813 REB590813:REC590813 RNX590813:RNY590813 RXT590813:RXU590813 SHP590813:SHQ590813 SRL590813:SRM590813 TBH590813:TBI590813 TLD590813:TLE590813 TUZ590813:TVA590813 UEV590813:UEW590813 UOR590813:UOS590813 UYN590813:UYO590813 VIJ590813:VIK590813 VSF590813:VSG590813 WCB590813:WCC590813 WLX590813:WLY590813 WVT590813:WVU590813 L656349:M656349 JH656349:JI656349 TD656349:TE656349 ACZ656349:ADA656349 AMV656349:AMW656349 AWR656349:AWS656349 BGN656349:BGO656349 BQJ656349:BQK656349 CAF656349:CAG656349 CKB656349:CKC656349 CTX656349:CTY656349 DDT656349:DDU656349 DNP656349:DNQ656349 DXL656349:DXM656349 EHH656349:EHI656349 ERD656349:ERE656349 FAZ656349:FBA656349 FKV656349:FKW656349 FUR656349:FUS656349 GEN656349:GEO656349 GOJ656349:GOK656349 GYF656349:GYG656349 HIB656349:HIC656349 HRX656349:HRY656349 IBT656349:IBU656349 ILP656349:ILQ656349 IVL656349:IVM656349 JFH656349:JFI656349 JPD656349:JPE656349 JYZ656349:JZA656349 KIV656349:KIW656349 KSR656349:KSS656349 LCN656349:LCO656349 LMJ656349:LMK656349 LWF656349:LWG656349 MGB656349:MGC656349 MPX656349:MPY656349 MZT656349:MZU656349 NJP656349:NJQ656349 NTL656349:NTM656349 ODH656349:ODI656349 OND656349:ONE656349 OWZ656349:OXA656349 PGV656349:PGW656349 PQR656349:PQS656349 QAN656349:QAO656349 QKJ656349:QKK656349 QUF656349:QUG656349 REB656349:REC656349 RNX656349:RNY656349 RXT656349:RXU656349 SHP656349:SHQ656349 SRL656349:SRM656349 TBH656349:TBI656349 TLD656349:TLE656349 TUZ656349:TVA656349 UEV656349:UEW656349 UOR656349:UOS656349 UYN656349:UYO656349 VIJ656349:VIK656349 VSF656349:VSG656349 WCB656349:WCC656349 WLX656349:WLY656349 WVT656349:WVU656349 L721885:M721885 JH721885:JI721885 TD721885:TE721885 ACZ721885:ADA721885 AMV721885:AMW721885 AWR721885:AWS721885 BGN721885:BGO721885 BQJ721885:BQK721885 CAF721885:CAG721885 CKB721885:CKC721885 CTX721885:CTY721885 DDT721885:DDU721885 DNP721885:DNQ721885 DXL721885:DXM721885 EHH721885:EHI721885 ERD721885:ERE721885 FAZ721885:FBA721885 FKV721885:FKW721885 FUR721885:FUS721885 GEN721885:GEO721885 GOJ721885:GOK721885 GYF721885:GYG721885 HIB721885:HIC721885 HRX721885:HRY721885 IBT721885:IBU721885 ILP721885:ILQ721885 IVL721885:IVM721885 JFH721885:JFI721885 JPD721885:JPE721885 JYZ721885:JZA721885 KIV721885:KIW721885 KSR721885:KSS721885 LCN721885:LCO721885 LMJ721885:LMK721885 LWF721885:LWG721885 MGB721885:MGC721885 MPX721885:MPY721885 MZT721885:MZU721885 NJP721885:NJQ721885 NTL721885:NTM721885 ODH721885:ODI721885 OND721885:ONE721885 OWZ721885:OXA721885 PGV721885:PGW721885 PQR721885:PQS721885 QAN721885:QAO721885 QKJ721885:QKK721885 QUF721885:QUG721885 REB721885:REC721885 RNX721885:RNY721885 RXT721885:RXU721885 SHP721885:SHQ721885 SRL721885:SRM721885 TBH721885:TBI721885 TLD721885:TLE721885 TUZ721885:TVA721885 UEV721885:UEW721885 UOR721885:UOS721885 UYN721885:UYO721885 VIJ721885:VIK721885 VSF721885:VSG721885 WCB721885:WCC721885 WLX721885:WLY721885 WVT721885:WVU721885 L787421:M787421 JH787421:JI787421 TD787421:TE787421 ACZ787421:ADA787421 AMV787421:AMW787421 AWR787421:AWS787421 BGN787421:BGO787421 BQJ787421:BQK787421 CAF787421:CAG787421 CKB787421:CKC787421 CTX787421:CTY787421 DDT787421:DDU787421 DNP787421:DNQ787421 DXL787421:DXM787421 EHH787421:EHI787421 ERD787421:ERE787421 FAZ787421:FBA787421 FKV787421:FKW787421 FUR787421:FUS787421 GEN787421:GEO787421 GOJ787421:GOK787421 GYF787421:GYG787421 HIB787421:HIC787421 HRX787421:HRY787421 IBT787421:IBU787421 ILP787421:ILQ787421 IVL787421:IVM787421 JFH787421:JFI787421 JPD787421:JPE787421 JYZ787421:JZA787421 KIV787421:KIW787421 KSR787421:KSS787421 LCN787421:LCO787421 LMJ787421:LMK787421 LWF787421:LWG787421 MGB787421:MGC787421 MPX787421:MPY787421 MZT787421:MZU787421 NJP787421:NJQ787421 NTL787421:NTM787421 ODH787421:ODI787421 OND787421:ONE787421 OWZ787421:OXA787421 PGV787421:PGW787421 PQR787421:PQS787421 QAN787421:QAO787421 QKJ787421:QKK787421 QUF787421:QUG787421 REB787421:REC787421 RNX787421:RNY787421 RXT787421:RXU787421 SHP787421:SHQ787421 SRL787421:SRM787421 TBH787421:TBI787421 TLD787421:TLE787421 TUZ787421:TVA787421 UEV787421:UEW787421 UOR787421:UOS787421 UYN787421:UYO787421 VIJ787421:VIK787421 VSF787421:VSG787421 WCB787421:WCC787421 WLX787421:WLY787421 WVT787421:WVU787421 L852957:M852957 JH852957:JI852957 TD852957:TE852957 ACZ852957:ADA852957 AMV852957:AMW852957 AWR852957:AWS852957 BGN852957:BGO852957 BQJ852957:BQK852957 CAF852957:CAG852957 CKB852957:CKC852957 CTX852957:CTY852957 DDT852957:DDU852957 DNP852957:DNQ852957 DXL852957:DXM852957 EHH852957:EHI852957 ERD852957:ERE852957 FAZ852957:FBA852957 FKV852957:FKW852957 FUR852957:FUS852957 GEN852957:GEO852957 GOJ852957:GOK852957 GYF852957:GYG852957 HIB852957:HIC852957 HRX852957:HRY852957 IBT852957:IBU852957 ILP852957:ILQ852957 IVL852957:IVM852957 JFH852957:JFI852957 JPD852957:JPE852957 JYZ852957:JZA852957 KIV852957:KIW852957 KSR852957:KSS852957 LCN852957:LCO852957 LMJ852957:LMK852957 LWF852957:LWG852957 MGB852957:MGC852957 MPX852957:MPY852957 MZT852957:MZU852957 NJP852957:NJQ852957 NTL852957:NTM852957 ODH852957:ODI852957 OND852957:ONE852957 OWZ852957:OXA852957 PGV852957:PGW852957 PQR852957:PQS852957 QAN852957:QAO852957 QKJ852957:QKK852957 QUF852957:QUG852957 REB852957:REC852957 RNX852957:RNY852957 RXT852957:RXU852957 SHP852957:SHQ852957 SRL852957:SRM852957 TBH852957:TBI852957 TLD852957:TLE852957 TUZ852957:TVA852957 UEV852957:UEW852957 UOR852957:UOS852957 UYN852957:UYO852957 VIJ852957:VIK852957 VSF852957:VSG852957 WCB852957:WCC852957 WLX852957:WLY852957 WVT852957:WVU852957 L918493:M918493 JH918493:JI918493 TD918493:TE918493 ACZ918493:ADA918493 AMV918493:AMW918493 AWR918493:AWS918493 BGN918493:BGO918493 BQJ918493:BQK918493 CAF918493:CAG918493 CKB918493:CKC918493 CTX918493:CTY918493 DDT918493:DDU918493 DNP918493:DNQ918493 DXL918493:DXM918493 EHH918493:EHI918493 ERD918493:ERE918493 FAZ918493:FBA918493 FKV918493:FKW918493 FUR918493:FUS918493 GEN918493:GEO918493 GOJ918493:GOK918493 GYF918493:GYG918493 HIB918493:HIC918493 HRX918493:HRY918493 IBT918493:IBU918493 ILP918493:ILQ918493 IVL918493:IVM918493 JFH918493:JFI918493 JPD918493:JPE918493 JYZ918493:JZA918493 KIV918493:KIW918493 KSR918493:KSS918493 LCN918493:LCO918493 LMJ918493:LMK918493 LWF918493:LWG918493 MGB918493:MGC918493 MPX918493:MPY918493 MZT918493:MZU918493 NJP918493:NJQ918493 NTL918493:NTM918493 ODH918493:ODI918493 OND918493:ONE918493 OWZ918493:OXA918493 PGV918493:PGW918493 PQR918493:PQS918493 QAN918493:QAO918493 QKJ918493:QKK918493 QUF918493:QUG918493 REB918493:REC918493 RNX918493:RNY918493 RXT918493:RXU918493 SHP918493:SHQ918493 SRL918493:SRM918493 TBH918493:TBI918493 TLD918493:TLE918493 TUZ918493:TVA918493 UEV918493:UEW918493 UOR918493:UOS918493 UYN918493:UYO918493 VIJ918493:VIK918493 VSF918493:VSG918493 WCB918493:WCC918493 WLX918493:WLY918493 WVT918493:WVU918493 L984029:M984029 JH984029:JI984029 TD984029:TE984029 ACZ984029:ADA984029 AMV984029:AMW984029 AWR984029:AWS984029 BGN984029:BGO984029 BQJ984029:BQK984029 CAF984029:CAG984029 CKB984029:CKC984029 CTX984029:CTY984029 DDT984029:DDU984029 DNP984029:DNQ984029 DXL984029:DXM984029 EHH984029:EHI984029 ERD984029:ERE984029 FAZ984029:FBA984029 FKV984029:FKW984029 FUR984029:FUS984029 GEN984029:GEO984029 GOJ984029:GOK984029 GYF984029:GYG984029 HIB984029:HIC984029 HRX984029:HRY984029 IBT984029:IBU984029 ILP984029:ILQ984029 IVL984029:IVM984029 JFH984029:JFI984029 JPD984029:JPE984029 JYZ984029:JZA984029 KIV984029:KIW984029 KSR984029:KSS984029 LCN984029:LCO984029 LMJ984029:LMK984029 LWF984029:LWG984029 MGB984029:MGC984029 MPX984029:MPY984029 MZT984029:MZU984029 NJP984029:NJQ984029 NTL984029:NTM984029 ODH984029:ODI984029 OND984029:ONE984029 OWZ984029:OXA984029 PGV984029:PGW984029 PQR984029:PQS984029 QAN984029:QAO984029 QKJ984029:QKK984029 QUF984029:QUG984029 REB984029:REC984029 RNX984029:RNY984029 RXT984029:RXU984029 SHP984029:SHQ984029 SRL984029:SRM984029 TBH984029:TBI984029 TLD984029:TLE984029 TUZ984029:TVA984029 UEV984029:UEW984029 UOR984029:UOS984029 UYN984029:UYO984029 VIJ984029:VIK984029 VSF984029:VSG984029 WCB984029:WCC984029 WLX984029:WLY984029 WVT984029:WVU984029 L629:M629 JH629:JI629 TD629:TE629 ACZ629:ADA629 AMV629:AMW629 AWR629:AWS629 BGN629:BGO629 BQJ629:BQK629 CAF629:CAG629 CKB629:CKC629 CTX629:CTY629 DDT629:DDU629 DNP629:DNQ629 DXL629:DXM629 EHH629:EHI629 ERD629:ERE629 FAZ629:FBA629 FKV629:FKW629 FUR629:FUS629 GEN629:GEO629 GOJ629:GOK629 GYF629:GYG629 HIB629:HIC629 HRX629:HRY629 IBT629:IBU629 ILP629:ILQ629 IVL629:IVM629 JFH629:JFI629 JPD629:JPE629 JYZ629:JZA629 KIV629:KIW629 KSR629:KSS629 LCN629:LCO629 LMJ629:LMK629 LWF629:LWG629 MGB629:MGC629 MPX629:MPY629 MZT629:MZU629 NJP629:NJQ629 NTL629:NTM629 ODH629:ODI629 OND629:ONE629 OWZ629:OXA629 PGV629:PGW629 PQR629:PQS629 QAN629:QAO629 QKJ629:QKK629 QUF629:QUG629 REB629:REC629 RNX629:RNY629 RXT629:RXU629 SHP629:SHQ629 SRL629:SRM629 TBH629:TBI629 TLD629:TLE629 TUZ629:TVA629 UEV629:UEW629 UOR629:UOS629 UYN629:UYO629 VIJ629:VIK629 VSF629:VSG629 WCB629:WCC629 WLX629:WLY629 WVT629:WVU629 L66165:M66165 JH66165:JI66165 TD66165:TE66165 ACZ66165:ADA66165 AMV66165:AMW66165 AWR66165:AWS66165 BGN66165:BGO66165 BQJ66165:BQK66165 CAF66165:CAG66165 CKB66165:CKC66165 CTX66165:CTY66165 DDT66165:DDU66165 DNP66165:DNQ66165 DXL66165:DXM66165 EHH66165:EHI66165 ERD66165:ERE66165 FAZ66165:FBA66165 FKV66165:FKW66165 FUR66165:FUS66165 GEN66165:GEO66165 GOJ66165:GOK66165 GYF66165:GYG66165 HIB66165:HIC66165 HRX66165:HRY66165 IBT66165:IBU66165 ILP66165:ILQ66165 IVL66165:IVM66165 JFH66165:JFI66165 JPD66165:JPE66165 JYZ66165:JZA66165 KIV66165:KIW66165 KSR66165:KSS66165 LCN66165:LCO66165 LMJ66165:LMK66165 LWF66165:LWG66165 MGB66165:MGC66165 MPX66165:MPY66165 MZT66165:MZU66165 NJP66165:NJQ66165 NTL66165:NTM66165 ODH66165:ODI66165 OND66165:ONE66165 OWZ66165:OXA66165 PGV66165:PGW66165 PQR66165:PQS66165 QAN66165:QAO66165 QKJ66165:QKK66165 QUF66165:QUG66165 REB66165:REC66165 RNX66165:RNY66165 RXT66165:RXU66165 SHP66165:SHQ66165 SRL66165:SRM66165 TBH66165:TBI66165 TLD66165:TLE66165 TUZ66165:TVA66165 UEV66165:UEW66165 UOR66165:UOS66165 UYN66165:UYO66165 VIJ66165:VIK66165 VSF66165:VSG66165 WCB66165:WCC66165 WLX66165:WLY66165 WVT66165:WVU66165 L131701:M131701 JH131701:JI131701 TD131701:TE131701 ACZ131701:ADA131701 AMV131701:AMW131701 AWR131701:AWS131701 BGN131701:BGO131701 BQJ131701:BQK131701 CAF131701:CAG131701 CKB131701:CKC131701 CTX131701:CTY131701 DDT131701:DDU131701 DNP131701:DNQ131701 DXL131701:DXM131701 EHH131701:EHI131701 ERD131701:ERE131701 FAZ131701:FBA131701 FKV131701:FKW131701 FUR131701:FUS131701 GEN131701:GEO131701 GOJ131701:GOK131701 GYF131701:GYG131701 HIB131701:HIC131701 HRX131701:HRY131701 IBT131701:IBU131701 ILP131701:ILQ131701 IVL131701:IVM131701 JFH131701:JFI131701 JPD131701:JPE131701 JYZ131701:JZA131701 KIV131701:KIW131701 KSR131701:KSS131701 LCN131701:LCO131701 LMJ131701:LMK131701 LWF131701:LWG131701 MGB131701:MGC131701 MPX131701:MPY131701 MZT131701:MZU131701 NJP131701:NJQ131701 NTL131701:NTM131701 ODH131701:ODI131701 OND131701:ONE131701 OWZ131701:OXA131701 PGV131701:PGW131701 PQR131701:PQS131701 QAN131701:QAO131701 QKJ131701:QKK131701 QUF131701:QUG131701 REB131701:REC131701 RNX131701:RNY131701 RXT131701:RXU131701 SHP131701:SHQ131701 SRL131701:SRM131701 TBH131701:TBI131701 TLD131701:TLE131701 TUZ131701:TVA131701 UEV131701:UEW131701 UOR131701:UOS131701 UYN131701:UYO131701 VIJ131701:VIK131701 VSF131701:VSG131701 WCB131701:WCC131701 WLX131701:WLY131701 WVT131701:WVU131701 L197237:M197237 JH197237:JI197237 TD197237:TE197237 ACZ197237:ADA197237 AMV197237:AMW197237 AWR197237:AWS197237 BGN197237:BGO197237 BQJ197237:BQK197237 CAF197237:CAG197237 CKB197237:CKC197237 CTX197237:CTY197237 DDT197237:DDU197237 DNP197237:DNQ197237 DXL197237:DXM197237 EHH197237:EHI197237 ERD197237:ERE197237 FAZ197237:FBA197237 FKV197237:FKW197237 FUR197237:FUS197237 GEN197237:GEO197237 GOJ197237:GOK197237 GYF197237:GYG197237 HIB197237:HIC197237 HRX197237:HRY197237 IBT197237:IBU197237 ILP197237:ILQ197237 IVL197237:IVM197237 JFH197237:JFI197237 JPD197237:JPE197237 JYZ197237:JZA197237 KIV197237:KIW197237 KSR197237:KSS197237 LCN197237:LCO197237 LMJ197237:LMK197237 LWF197237:LWG197237 MGB197237:MGC197237 MPX197237:MPY197237 MZT197237:MZU197237 NJP197237:NJQ197237 NTL197237:NTM197237 ODH197237:ODI197237 OND197237:ONE197237 OWZ197237:OXA197237 PGV197237:PGW197237 PQR197237:PQS197237 QAN197237:QAO197237 QKJ197237:QKK197237 QUF197237:QUG197237 REB197237:REC197237 RNX197237:RNY197237 RXT197237:RXU197237 SHP197237:SHQ197237 SRL197237:SRM197237 TBH197237:TBI197237 TLD197237:TLE197237 TUZ197237:TVA197237 UEV197237:UEW197237 UOR197237:UOS197237 UYN197237:UYO197237 VIJ197237:VIK197237 VSF197237:VSG197237 WCB197237:WCC197237 WLX197237:WLY197237 WVT197237:WVU197237 L262773:M262773 JH262773:JI262773 TD262773:TE262773 ACZ262773:ADA262773 AMV262773:AMW262773 AWR262773:AWS262773 BGN262773:BGO262773 BQJ262773:BQK262773 CAF262773:CAG262773 CKB262773:CKC262773 CTX262773:CTY262773 DDT262773:DDU262773 DNP262773:DNQ262773 DXL262773:DXM262773 EHH262773:EHI262773 ERD262773:ERE262773 FAZ262773:FBA262773 FKV262773:FKW262773 FUR262773:FUS262773 GEN262773:GEO262773 GOJ262773:GOK262773 GYF262773:GYG262773 HIB262773:HIC262773 HRX262773:HRY262773 IBT262773:IBU262773 ILP262773:ILQ262773 IVL262773:IVM262773 JFH262773:JFI262773 JPD262773:JPE262773 JYZ262773:JZA262773 KIV262773:KIW262773 KSR262773:KSS262773 LCN262773:LCO262773 LMJ262773:LMK262773 LWF262773:LWG262773 MGB262773:MGC262773 MPX262773:MPY262773 MZT262773:MZU262773 NJP262773:NJQ262773 NTL262773:NTM262773 ODH262773:ODI262773 OND262773:ONE262773 OWZ262773:OXA262773 PGV262773:PGW262773 PQR262773:PQS262773 QAN262773:QAO262773 QKJ262773:QKK262773 QUF262773:QUG262773 REB262773:REC262773 RNX262773:RNY262773 RXT262773:RXU262773 SHP262773:SHQ262773 SRL262773:SRM262773 TBH262773:TBI262773 TLD262773:TLE262773 TUZ262773:TVA262773 UEV262773:UEW262773 UOR262773:UOS262773 UYN262773:UYO262773 VIJ262773:VIK262773 VSF262773:VSG262773 WCB262773:WCC262773 WLX262773:WLY262773 WVT262773:WVU262773 L328309:M328309 JH328309:JI328309 TD328309:TE328309 ACZ328309:ADA328309 AMV328309:AMW328309 AWR328309:AWS328309 BGN328309:BGO328309 BQJ328309:BQK328309 CAF328309:CAG328309 CKB328309:CKC328309 CTX328309:CTY328309 DDT328309:DDU328309 DNP328309:DNQ328309 DXL328309:DXM328309 EHH328309:EHI328309 ERD328309:ERE328309 FAZ328309:FBA328309 FKV328309:FKW328309 FUR328309:FUS328309 GEN328309:GEO328309 GOJ328309:GOK328309 GYF328309:GYG328309 HIB328309:HIC328309 HRX328309:HRY328309 IBT328309:IBU328309 ILP328309:ILQ328309 IVL328309:IVM328309 JFH328309:JFI328309 JPD328309:JPE328309 JYZ328309:JZA328309 KIV328309:KIW328309 KSR328309:KSS328309 LCN328309:LCO328309 LMJ328309:LMK328309 LWF328309:LWG328309 MGB328309:MGC328309 MPX328309:MPY328309 MZT328309:MZU328309 NJP328309:NJQ328309 NTL328309:NTM328309 ODH328309:ODI328309 OND328309:ONE328309 OWZ328309:OXA328309 PGV328309:PGW328309 PQR328309:PQS328309 QAN328309:QAO328309 QKJ328309:QKK328309 QUF328309:QUG328309 REB328309:REC328309 RNX328309:RNY328309 RXT328309:RXU328309 SHP328309:SHQ328309 SRL328309:SRM328309 TBH328309:TBI328309 TLD328309:TLE328309 TUZ328309:TVA328309 UEV328309:UEW328309 UOR328309:UOS328309 UYN328309:UYO328309 VIJ328309:VIK328309 VSF328309:VSG328309 WCB328309:WCC328309 WLX328309:WLY328309 WVT328309:WVU328309 L393845:M393845 JH393845:JI393845 TD393845:TE393845 ACZ393845:ADA393845 AMV393845:AMW393845 AWR393845:AWS393845 BGN393845:BGO393845 BQJ393845:BQK393845 CAF393845:CAG393845 CKB393845:CKC393845 CTX393845:CTY393845 DDT393845:DDU393845 DNP393845:DNQ393845 DXL393845:DXM393845 EHH393845:EHI393845 ERD393845:ERE393845 FAZ393845:FBA393845 FKV393845:FKW393845 FUR393845:FUS393845 GEN393845:GEO393845 GOJ393845:GOK393845 GYF393845:GYG393845 HIB393845:HIC393845 HRX393845:HRY393845 IBT393845:IBU393845 ILP393845:ILQ393845 IVL393845:IVM393845 JFH393845:JFI393845 JPD393845:JPE393845 JYZ393845:JZA393845 KIV393845:KIW393845 KSR393845:KSS393845 LCN393845:LCO393845 LMJ393845:LMK393845 LWF393845:LWG393845 MGB393845:MGC393845 MPX393845:MPY393845 MZT393845:MZU393845 NJP393845:NJQ393845 NTL393845:NTM393845 ODH393845:ODI393845 OND393845:ONE393845 OWZ393845:OXA393845 PGV393845:PGW393845 PQR393845:PQS393845 QAN393845:QAO393845 QKJ393845:QKK393845 QUF393845:QUG393845 REB393845:REC393845 RNX393845:RNY393845 RXT393845:RXU393845 SHP393845:SHQ393845 SRL393845:SRM393845 TBH393845:TBI393845 TLD393845:TLE393845 TUZ393845:TVA393845 UEV393845:UEW393845 UOR393845:UOS393845 UYN393845:UYO393845 VIJ393845:VIK393845 VSF393845:VSG393845 WCB393845:WCC393845 WLX393845:WLY393845 WVT393845:WVU393845 L459381:M459381 JH459381:JI459381 TD459381:TE459381 ACZ459381:ADA459381 AMV459381:AMW459381 AWR459381:AWS459381 BGN459381:BGO459381 BQJ459381:BQK459381 CAF459381:CAG459381 CKB459381:CKC459381 CTX459381:CTY459381 DDT459381:DDU459381 DNP459381:DNQ459381 DXL459381:DXM459381 EHH459381:EHI459381 ERD459381:ERE459381 FAZ459381:FBA459381 FKV459381:FKW459381 FUR459381:FUS459381 GEN459381:GEO459381 GOJ459381:GOK459381 GYF459381:GYG459381 HIB459381:HIC459381 HRX459381:HRY459381 IBT459381:IBU459381 ILP459381:ILQ459381 IVL459381:IVM459381 JFH459381:JFI459381 JPD459381:JPE459381 JYZ459381:JZA459381 KIV459381:KIW459381 KSR459381:KSS459381 LCN459381:LCO459381 LMJ459381:LMK459381 LWF459381:LWG459381 MGB459381:MGC459381 MPX459381:MPY459381 MZT459381:MZU459381 NJP459381:NJQ459381 NTL459381:NTM459381 ODH459381:ODI459381 OND459381:ONE459381 OWZ459381:OXA459381 PGV459381:PGW459381 PQR459381:PQS459381 QAN459381:QAO459381 QKJ459381:QKK459381 QUF459381:QUG459381 REB459381:REC459381 RNX459381:RNY459381 RXT459381:RXU459381 SHP459381:SHQ459381 SRL459381:SRM459381 TBH459381:TBI459381 TLD459381:TLE459381 TUZ459381:TVA459381 UEV459381:UEW459381 UOR459381:UOS459381 UYN459381:UYO459381 VIJ459381:VIK459381 VSF459381:VSG459381 WCB459381:WCC459381 WLX459381:WLY459381 WVT459381:WVU459381 L524917:M524917 JH524917:JI524917 TD524917:TE524917 ACZ524917:ADA524917 AMV524917:AMW524917 AWR524917:AWS524917 BGN524917:BGO524917 BQJ524917:BQK524917 CAF524917:CAG524917 CKB524917:CKC524917 CTX524917:CTY524917 DDT524917:DDU524917 DNP524917:DNQ524917 DXL524917:DXM524917 EHH524917:EHI524917 ERD524917:ERE524917 FAZ524917:FBA524917 FKV524917:FKW524917 FUR524917:FUS524917 GEN524917:GEO524917 GOJ524917:GOK524917 GYF524917:GYG524917 HIB524917:HIC524917 HRX524917:HRY524917 IBT524917:IBU524917 ILP524917:ILQ524917 IVL524917:IVM524917 JFH524917:JFI524917 JPD524917:JPE524917 JYZ524917:JZA524917 KIV524917:KIW524917 KSR524917:KSS524917 LCN524917:LCO524917 LMJ524917:LMK524917 LWF524917:LWG524917 MGB524917:MGC524917 MPX524917:MPY524917 MZT524917:MZU524917 NJP524917:NJQ524917 NTL524917:NTM524917 ODH524917:ODI524917 OND524917:ONE524917 OWZ524917:OXA524917 PGV524917:PGW524917 PQR524917:PQS524917 QAN524917:QAO524917 QKJ524917:QKK524917 QUF524917:QUG524917 REB524917:REC524917 RNX524917:RNY524917 RXT524917:RXU524917 SHP524917:SHQ524917 SRL524917:SRM524917 TBH524917:TBI524917 TLD524917:TLE524917 TUZ524917:TVA524917 UEV524917:UEW524917 UOR524917:UOS524917 UYN524917:UYO524917 VIJ524917:VIK524917 VSF524917:VSG524917 WCB524917:WCC524917 WLX524917:WLY524917 WVT524917:WVU524917 L590453:M590453 JH590453:JI590453 TD590453:TE590453 ACZ590453:ADA590453 AMV590453:AMW590453 AWR590453:AWS590453 BGN590453:BGO590453 BQJ590453:BQK590453 CAF590453:CAG590453 CKB590453:CKC590453 CTX590453:CTY590453 DDT590453:DDU590453 DNP590453:DNQ590453 DXL590453:DXM590453 EHH590453:EHI590453 ERD590453:ERE590453 FAZ590453:FBA590453 FKV590453:FKW590453 FUR590453:FUS590453 GEN590453:GEO590453 GOJ590453:GOK590453 GYF590453:GYG590453 HIB590453:HIC590453 HRX590453:HRY590453 IBT590453:IBU590453 ILP590453:ILQ590453 IVL590453:IVM590453 JFH590453:JFI590453 JPD590453:JPE590453 JYZ590453:JZA590453 KIV590453:KIW590453 KSR590453:KSS590453 LCN590453:LCO590453 LMJ590453:LMK590453 LWF590453:LWG590453 MGB590453:MGC590453 MPX590453:MPY590453 MZT590453:MZU590453 NJP590453:NJQ590453 NTL590453:NTM590453 ODH590453:ODI590453 OND590453:ONE590453 OWZ590453:OXA590453 PGV590453:PGW590453 PQR590453:PQS590453 QAN590453:QAO590453 QKJ590453:QKK590453 QUF590453:QUG590453 REB590453:REC590453 RNX590453:RNY590453 RXT590453:RXU590453 SHP590453:SHQ590453 SRL590453:SRM590453 TBH590453:TBI590453 TLD590453:TLE590453 TUZ590453:TVA590453 UEV590453:UEW590453 UOR590453:UOS590453 UYN590453:UYO590453 VIJ590453:VIK590453 VSF590453:VSG590453 WCB590453:WCC590453 WLX590453:WLY590453 WVT590453:WVU590453 L655989:M655989 JH655989:JI655989 TD655989:TE655989 ACZ655989:ADA655989 AMV655989:AMW655989 AWR655989:AWS655989 BGN655989:BGO655989 BQJ655989:BQK655989 CAF655989:CAG655989 CKB655989:CKC655989 CTX655989:CTY655989 DDT655989:DDU655989 DNP655989:DNQ655989 DXL655989:DXM655989 EHH655989:EHI655989 ERD655989:ERE655989 FAZ655989:FBA655989 FKV655989:FKW655989 FUR655989:FUS655989 GEN655989:GEO655989 GOJ655989:GOK655989 GYF655989:GYG655989 HIB655989:HIC655989 HRX655989:HRY655989 IBT655989:IBU655989 ILP655989:ILQ655989 IVL655989:IVM655989 JFH655989:JFI655989 JPD655989:JPE655989 JYZ655989:JZA655989 KIV655989:KIW655989 KSR655989:KSS655989 LCN655989:LCO655989 LMJ655989:LMK655989 LWF655989:LWG655989 MGB655989:MGC655989 MPX655989:MPY655989 MZT655989:MZU655989 NJP655989:NJQ655989 NTL655989:NTM655989 ODH655989:ODI655989 OND655989:ONE655989 OWZ655989:OXA655989 PGV655989:PGW655989 PQR655989:PQS655989 QAN655989:QAO655989 QKJ655989:QKK655989 QUF655989:QUG655989 REB655989:REC655989 RNX655989:RNY655989 RXT655989:RXU655989 SHP655989:SHQ655989 SRL655989:SRM655989 TBH655989:TBI655989 TLD655989:TLE655989 TUZ655989:TVA655989 UEV655989:UEW655989 UOR655989:UOS655989 UYN655989:UYO655989 VIJ655989:VIK655989 VSF655989:VSG655989 WCB655989:WCC655989 WLX655989:WLY655989 WVT655989:WVU655989 L721525:M721525 JH721525:JI721525 TD721525:TE721525 ACZ721525:ADA721525 AMV721525:AMW721525 AWR721525:AWS721525 BGN721525:BGO721525 BQJ721525:BQK721525 CAF721525:CAG721525 CKB721525:CKC721525 CTX721525:CTY721525 DDT721525:DDU721525 DNP721525:DNQ721525 DXL721525:DXM721525 EHH721525:EHI721525 ERD721525:ERE721525 FAZ721525:FBA721525 FKV721525:FKW721525 FUR721525:FUS721525 GEN721525:GEO721525 GOJ721525:GOK721525 GYF721525:GYG721525 HIB721525:HIC721525 HRX721525:HRY721525 IBT721525:IBU721525 ILP721525:ILQ721525 IVL721525:IVM721525 JFH721525:JFI721525 JPD721525:JPE721525 JYZ721525:JZA721525 KIV721525:KIW721525 KSR721525:KSS721525 LCN721525:LCO721525 LMJ721525:LMK721525 LWF721525:LWG721525 MGB721525:MGC721525 MPX721525:MPY721525 MZT721525:MZU721525 NJP721525:NJQ721525 NTL721525:NTM721525 ODH721525:ODI721525 OND721525:ONE721525 OWZ721525:OXA721525 PGV721525:PGW721525 PQR721525:PQS721525 QAN721525:QAO721525 QKJ721525:QKK721525 QUF721525:QUG721525 REB721525:REC721525 RNX721525:RNY721525 RXT721525:RXU721525 SHP721525:SHQ721525 SRL721525:SRM721525 TBH721525:TBI721525 TLD721525:TLE721525 TUZ721525:TVA721525 UEV721525:UEW721525 UOR721525:UOS721525 UYN721525:UYO721525 VIJ721525:VIK721525 VSF721525:VSG721525 WCB721525:WCC721525 WLX721525:WLY721525 WVT721525:WVU721525 L787061:M787061 JH787061:JI787061 TD787061:TE787061 ACZ787061:ADA787061 AMV787061:AMW787061 AWR787061:AWS787061 BGN787061:BGO787061 BQJ787061:BQK787061 CAF787061:CAG787061 CKB787061:CKC787061 CTX787061:CTY787061 DDT787061:DDU787061 DNP787061:DNQ787061 DXL787061:DXM787061 EHH787061:EHI787061 ERD787061:ERE787061 FAZ787061:FBA787061 FKV787061:FKW787061 FUR787061:FUS787061 GEN787061:GEO787061 GOJ787061:GOK787061 GYF787061:GYG787061 HIB787061:HIC787061 HRX787061:HRY787061 IBT787061:IBU787061 ILP787061:ILQ787061 IVL787061:IVM787061 JFH787061:JFI787061 JPD787061:JPE787061 JYZ787061:JZA787061 KIV787061:KIW787061 KSR787061:KSS787061 LCN787061:LCO787061 LMJ787061:LMK787061 LWF787061:LWG787061 MGB787061:MGC787061 MPX787061:MPY787061 MZT787061:MZU787061 NJP787061:NJQ787061 NTL787061:NTM787061 ODH787061:ODI787061 OND787061:ONE787061 OWZ787061:OXA787061 PGV787061:PGW787061 PQR787061:PQS787061 QAN787061:QAO787061 QKJ787061:QKK787061 QUF787061:QUG787061 REB787061:REC787061 RNX787061:RNY787061 RXT787061:RXU787061 SHP787061:SHQ787061 SRL787061:SRM787061 TBH787061:TBI787061 TLD787061:TLE787061 TUZ787061:TVA787061 UEV787061:UEW787061 UOR787061:UOS787061 UYN787061:UYO787061 VIJ787061:VIK787061 VSF787061:VSG787061 WCB787061:WCC787061 WLX787061:WLY787061 WVT787061:WVU787061 L852597:M852597 JH852597:JI852597 TD852597:TE852597 ACZ852597:ADA852597 AMV852597:AMW852597 AWR852597:AWS852597 BGN852597:BGO852597 BQJ852597:BQK852597 CAF852597:CAG852597 CKB852597:CKC852597 CTX852597:CTY852597 DDT852597:DDU852597 DNP852597:DNQ852597 DXL852597:DXM852597 EHH852597:EHI852597 ERD852597:ERE852597 FAZ852597:FBA852597 FKV852597:FKW852597 FUR852597:FUS852597 GEN852597:GEO852597 GOJ852597:GOK852597 GYF852597:GYG852597 HIB852597:HIC852597 HRX852597:HRY852597 IBT852597:IBU852597 ILP852597:ILQ852597 IVL852597:IVM852597 JFH852597:JFI852597 JPD852597:JPE852597 JYZ852597:JZA852597 KIV852597:KIW852597 KSR852597:KSS852597 LCN852597:LCO852597 LMJ852597:LMK852597 LWF852597:LWG852597 MGB852597:MGC852597 MPX852597:MPY852597 MZT852597:MZU852597 NJP852597:NJQ852597 NTL852597:NTM852597 ODH852597:ODI852597 OND852597:ONE852597 OWZ852597:OXA852597 PGV852597:PGW852597 PQR852597:PQS852597 QAN852597:QAO852597 QKJ852597:QKK852597 QUF852597:QUG852597 REB852597:REC852597 RNX852597:RNY852597 RXT852597:RXU852597 SHP852597:SHQ852597 SRL852597:SRM852597 TBH852597:TBI852597 TLD852597:TLE852597 TUZ852597:TVA852597 UEV852597:UEW852597 UOR852597:UOS852597 UYN852597:UYO852597 VIJ852597:VIK852597 VSF852597:VSG852597 WCB852597:WCC852597 WLX852597:WLY852597 WVT852597:WVU852597 L918133:M918133 JH918133:JI918133 TD918133:TE918133 ACZ918133:ADA918133 AMV918133:AMW918133 AWR918133:AWS918133 BGN918133:BGO918133 BQJ918133:BQK918133 CAF918133:CAG918133 CKB918133:CKC918133 CTX918133:CTY918133 DDT918133:DDU918133 DNP918133:DNQ918133 DXL918133:DXM918133 EHH918133:EHI918133 ERD918133:ERE918133 FAZ918133:FBA918133 FKV918133:FKW918133 FUR918133:FUS918133 GEN918133:GEO918133 GOJ918133:GOK918133 GYF918133:GYG918133 HIB918133:HIC918133 HRX918133:HRY918133 IBT918133:IBU918133 ILP918133:ILQ918133 IVL918133:IVM918133 JFH918133:JFI918133 JPD918133:JPE918133 JYZ918133:JZA918133 KIV918133:KIW918133 KSR918133:KSS918133 LCN918133:LCO918133 LMJ918133:LMK918133 LWF918133:LWG918133 MGB918133:MGC918133 MPX918133:MPY918133 MZT918133:MZU918133 NJP918133:NJQ918133 NTL918133:NTM918133 ODH918133:ODI918133 OND918133:ONE918133 OWZ918133:OXA918133 PGV918133:PGW918133 PQR918133:PQS918133 QAN918133:QAO918133 QKJ918133:QKK918133 QUF918133:QUG918133 REB918133:REC918133 RNX918133:RNY918133 RXT918133:RXU918133 SHP918133:SHQ918133 SRL918133:SRM918133 TBH918133:TBI918133 TLD918133:TLE918133 TUZ918133:TVA918133 UEV918133:UEW918133 UOR918133:UOS918133 UYN918133:UYO918133 VIJ918133:VIK918133 VSF918133:VSG918133 WCB918133:WCC918133 WLX918133:WLY918133 WVT918133:WVU918133 L983669:M983669 JH983669:JI983669 TD983669:TE983669 ACZ983669:ADA983669 AMV983669:AMW983669 AWR983669:AWS983669 BGN983669:BGO983669 BQJ983669:BQK983669 CAF983669:CAG983669 CKB983669:CKC983669 CTX983669:CTY983669 DDT983669:DDU983669 DNP983669:DNQ983669 DXL983669:DXM983669 EHH983669:EHI983669 ERD983669:ERE983669 FAZ983669:FBA983669 FKV983669:FKW983669 FUR983669:FUS983669 GEN983669:GEO983669 GOJ983669:GOK983669 GYF983669:GYG983669 HIB983669:HIC983669 HRX983669:HRY983669 IBT983669:IBU983669 ILP983669:ILQ983669 IVL983669:IVM983669 JFH983669:JFI983669 JPD983669:JPE983669 JYZ983669:JZA983669 KIV983669:KIW983669 KSR983669:KSS983669 LCN983669:LCO983669 LMJ983669:LMK983669 LWF983669:LWG983669 MGB983669:MGC983669 MPX983669:MPY983669 MZT983669:MZU983669 NJP983669:NJQ983669 NTL983669:NTM983669 ODH983669:ODI983669 OND983669:ONE983669 OWZ983669:OXA983669 PGV983669:PGW983669 PQR983669:PQS983669 QAN983669:QAO983669 QKJ983669:QKK983669 QUF983669:QUG983669 REB983669:REC983669 RNX983669:RNY983669 RXT983669:RXU983669 SHP983669:SHQ983669 SRL983669:SRM983669 TBH983669:TBI983669 TLD983669:TLE983669 TUZ983669:TVA983669 UEV983669:UEW983669 UOR983669:UOS983669 UYN983669:UYO983669 VIJ983669:VIK983669 VSF983669:VSG983669 WCB983669:WCC983669 WLX983669:WLY983669 WVT983669:WVU983669 L584:M584 JH584:JI584 TD584:TE584 ACZ584:ADA584 AMV584:AMW584 AWR584:AWS584 BGN584:BGO584 BQJ584:BQK584 CAF584:CAG584 CKB584:CKC584 CTX584:CTY584 DDT584:DDU584 DNP584:DNQ584 DXL584:DXM584 EHH584:EHI584 ERD584:ERE584 FAZ584:FBA584 FKV584:FKW584 FUR584:FUS584 GEN584:GEO584 GOJ584:GOK584 GYF584:GYG584 HIB584:HIC584 HRX584:HRY584 IBT584:IBU584 ILP584:ILQ584 IVL584:IVM584 JFH584:JFI584 JPD584:JPE584 JYZ584:JZA584 KIV584:KIW584 KSR584:KSS584 LCN584:LCO584 LMJ584:LMK584 LWF584:LWG584 MGB584:MGC584 MPX584:MPY584 MZT584:MZU584 NJP584:NJQ584 NTL584:NTM584 ODH584:ODI584 OND584:ONE584 OWZ584:OXA584 PGV584:PGW584 PQR584:PQS584 QAN584:QAO584 QKJ584:QKK584 QUF584:QUG584 REB584:REC584 RNX584:RNY584 RXT584:RXU584 SHP584:SHQ584 SRL584:SRM584 TBH584:TBI584 TLD584:TLE584 TUZ584:TVA584 UEV584:UEW584 UOR584:UOS584 UYN584:UYO584 VIJ584:VIK584 VSF584:VSG584 WCB584:WCC584 WLX584:WLY584 WVT584:WVU584 L66120:M66120 JH66120:JI66120 TD66120:TE66120 ACZ66120:ADA66120 AMV66120:AMW66120 AWR66120:AWS66120 BGN66120:BGO66120 BQJ66120:BQK66120 CAF66120:CAG66120 CKB66120:CKC66120 CTX66120:CTY66120 DDT66120:DDU66120 DNP66120:DNQ66120 DXL66120:DXM66120 EHH66120:EHI66120 ERD66120:ERE66120 FAZ66120:FBA66120 FKV66120:FKW66120 FUR66120:FUS66120 GEN66120:GEO66120 GOJ66120:GOK66120 GYF66120:GYG66120 HIB66120:HIC66120 HRX66120:HRY66120 IBT66120:IBU66120 ILP66120:ILQ66120 IVL66120:IVM66120 JFH66120:JFI66120 JPD66120:JPE66120 JYZ66120:JZA66120 KIV66120:KIW66120 KSR66120:KSS66120 LCN66120:LCO66120 LMJ66120:LMK66120 LWF66120:LWG66120 MGB66120:MGC66120 MPX66120:MPY66120 MZT66120:MZU66120 NJP66120:NJQ66120 NTL66120:NTM66120 ODH66120:ODI66120 OND66120:ONE66120 OWZ66120:OXA66120 PGV66120:PGW66120 PQR66120:PQS66120 QAN66120:QAO66120 QKJ66120:QKK66120 QUF66120:QUG66120 REB66120:REC66120 RNX66120:RNY66120 RXT66120:RXU66120 SHP66120:SHQ66120 SRL66120:SRM66120 TBH66120:TBI66120 TLD66120:TLE66120 TUZ66120:TVA66120 UEV66120:UEW66120 UOR66120:UOS66120 UYN66120:UYO66120 VIJ66120:VIK66120 VSF66120:VSG66120 WCB66120:WCC66120 WLX66120:WLY66120 WVT66120:WVU66120 L131656:M131656 JH131656:JI131656 TD131656:TE131656 ACZ131656:ADA131656 AMV131656:AMW131656 AWR131656:AWS131656 BGN131656:BGO131656 BQJ131656:BQK131656 CAF131656:CAG131656 CKB131656:CKC131656 CTX131656:CTY131656 DDT131656:DDU131656 DNP131656:DNQ131656 DXL131656:DXM131656 EHH131656:EHI131656 ERD131656:ERE131656 FAZ131656:FBA131656 FKV131656:FKW131656 FUR131656:FUS131656 GEN131656:GEO131656 GOJ131656:GOK131656 GYF131656:GYG131656 HIB131656:HIC131656 HRX131656:HRY131656 IBT131656:IBU131656 ILP131656:ILQ131656 IVL131656:IVM131656 JFH131656:JFI131656 JPD131656:JPE131656 JYZ131656:JZA131656 KIV131656:KIW131656 KSR131656:KSS131656 LCN131656:LCO131656 LMJ131656:LMK131656 LWF131656:LWG131656 MGB131656:MGC131656 MPX131656:MPY131656 MZT131656:MZU131656 NJP131656:NJQ131656 NTL131656:NTM131656 ODH131656:ODI131656 OND131656:ONE131656 OWZ131656:OXA131656 PGV131656:PGW131656 PQR131656:PQS131656 QAN131656:QAO131656 QKJ131656:QKK131656 QUF131656:QUG131656 REB131656:REC131656 RNX131656:RNY131656 RXT131656:RXU131656 SHP131656:SHQ131656 SRL131656:SRM131656 TBH131656:TBI131656 TLD131656:TLE131656 TUZ131656:TVA131656 UEV131656:UEW131656 UOR131656:UOS131656 UYN131656:UYO131656 VIJ131656:VIK131656 VSF131656:VSG131656 WCB131656:WCC131656 WLX131656:WLY131656 WVT131656:WVU131656 L197192:M197192 JH197192:JI197192 TD197192:TE197192 ACZ197192:ADA197192 AMV197192:AMW197192 AWR197192:AWS197192 BGN197192:BGO197192 BQJ197192:BQK197192 CAF197192:CAG197192 CKB197192:CKC197192 CTX197192:CTY197192 DDT197192:DDU197192 DNP197192:DNQ197192 DXL197192:DXM197192 EHH197192:EHI197192 ERD197192:ERE197192 FAZ197192:FBA197192 FKV197192:FKW197192 FUR197192:FUS197192 GEN197192:GEO197192 GOJ197192:GOK197192 GYF197192:GYG197192 HIB197192:HIC197192 HRX197192:HRY197192 IBT197192:IBU197192 ILP197192:ILQ197192 IVL197192:IVM197192 JFH197192:JFI197192 JPD197192:JPE197192 JYZ197192:JZA197192 KIV197192:KIW197192 KSR197192:KSS197192 LCN197192:LCO197192 LMJ197192:LMK197192 LWF197192:LWG197192 MGB197192:MGC197192 MPX197192:MPY197192 MZT197192:MZU197192 NJP197192:NJQ197192 NTL197192:NTM197192 ODH197192:ODI197192 OND197192:ONE197192 OWZ197192:OXA197192 PGV197192:PGW197192 PQR197192:PQS197192 QAN197192:QAO197192 QKJ197192:QKK197192 QUF197192:QUG197192 REB197192:REC197192 RNX197192:RNY197192 RXT197192:RXU197192 SHP197192:SHQ197192 SRL197192:SRM197192 TBH197192:TBI197192 TLD197192:TLE197192 TUZ197192:TVA197192 UEV197192:UEW197192 UOR197192:UOS197192 UYN197192:UYO197192 VIJ197192:VIK197192 VSF197192:VSG197192 WCB197192:WCC197192 WLX197192:WLY197192 WVT197192:WVU197192 L262728:M262728 JH262728:JI262728 TD262728:TE262728 ACZ262728:ADA262728 AMV262728:AMW262728 AWR262728:AWS262728 BGN262728:BGO262728 BQJ262728:BQK262728 CAF262728:CAG262728 CKB262728:CKC262728 CTX262728:CTY262728 DDT262728:DDU262728 DNP262728:DNQ262728 DXL262728:DXM262728 EHH262728:EHI262728 ERD262728:ERE262728 FAZ262728:FBA262728 FKV262728:FKW262728 FUR262728:FUS262728 GEN262728:GEO262728 GOJ262728:GOK262728 GYF262728:GYG262728 HIB262728:HIC262728 HRX262728:HRY262728 IBT262728:IBU262728 ILP262728:ILQ262728 IVL262728:IVM262728 JFH262728:JFI262728 JPD262728:JPE262728 JYZ262728:JZA262728 KIV262728:KIW262728 KSR262728:KSS262728 LCN262728:LCO262728 LMJ262728:LMK262728 LWF262728:LWG262728 MGB262728:MGC262728 MPX262728:MPY262728 MZT262728:MZU262728 NJP262728:NJQ262728 NTL262728:NTM262728 ODH262728:ODI262728 OND262728:ONE262728 OWZ262728:OXA262728 PGV262728:PGW262728 PQR262728:PQS262728 QAN262728:QAO262728 QKJ262728:QKK262728 QUF262728:QUG262728 REB262728:REC262728 RNX262728:RNY262728 RXT262728:RXU262728 SHP262728:SHQ262728 SRL262728:SRM262728 TBH262728:TBI262728 TLD262728:TLE262728 TUZ262728:TVA262728 UEV262728:UEW262728 UOR262728:UOS262728 UYN262728:UYO262728 VIJ262728:VIK262728 VSF262728:VSG262728 WCB262728:WCC262728 WLX262728:WLY262728 WVT262728:WVU262728 L328264:M328264 JH328264:JI328264 TD328264:TE328264 ACZ328264:ADA328264 AMV328264:AMW328264 AWR328264:AWS328264 BGN328264:BGO328264 BQJ328264:BQK328264 CAF328264:CAG328264 CKB328264:CKC328264 CTX328264:CTY328264 DDT328264:DDU328264 DNP328264:DNQ328264 DXL328264:DXM328264 EHH328264:EHI328264 ERD328264:ERE328264 FAZ328264:FBA328264 FKV328264:FKW328264 FUR328264:FUS328264 GEN328264:GEO328264 GOJ328264:GOK328264 GYF328264:GYG328264 HIB328264:HIC328264 HRX328264:HRY328264 IBT328264:IBU328264 ILP328264:ILQ328264 IVL328264:IVM328264 JFH328264:JFI328264 JPD328264:JPE328264 JYZ328264:JZA328264 KIV328264:KIW328264 KSR328264:KSS328264 LCN328264:LCO328264 LMJ328264:LMK328264 LWF328264:LWG328264 MGB328264:MGC328264 MPX328264:MPY328264 MZT328264:MZU328264 NJP328264:NJQ328264 NTL328264:NTM328264 ODH328264:ODI328264 OND328264:ONE328264 OWZ328264:OXA328264 PGV328264:PGW328264 PQR328264:PQS328264 QAN328264:QAO328264 QKJ328264:QKK328264 QUF328264:QUG328264 REB328264:REC328264 RNX328264:RNY328264 RXT328264:RXU328264 SHP328264:SHQ328264 SRL328264:SRM328264 TBH328264:TBI328264 TLD328264:TLE328264 TUZ328264:TVA328264 UEV328264:UEW328264 UOR328264:UOS328264 UYN328264:UYO328264 VIJ328264:VIK328264 VSF328264:VSG328264 WCB328264:WCC328264 WLX328264:WLY328264 WVT328264:WVU328264 L393800:M393800 JH393800:JI393800 TD393800:TE393800 ACZ393800:ADA393800 AMV393800:AMW393800 AWR393800:AWS393800 BGN393800:BGO393800 BQJ393800:BQK393800 CAF393800:CAG393800 CKB393800:CKC393800 CTX393800:CTY393800 DDT393800:DDU393800 DNP393800:DNQ393800 DXL393800:DXM393800 EHH393800:EHI393800 ERD393800:ERE393800 FAZ393800:FBA393800 FKV393800:FKW393800 FUR393800:FUS393800 GEN393800:GEO393800 GOJ393800:GOK393800 GYF393800:GYG393800 HIB393800:HIC393800 HRX393800:HRY393800 IBT393800:IBU393800 ILP393800:ILQ393800 IVL393800:IVM393800 JFH393800:JFI393800 JPD393800:JPE393800 JYZ393800:JZA393800 KIV393800:KIW393800 KSR393800:KSS393800 LCN393800:LCO393800 LMJ393800:LMK393800 LWF393800:LWG393800 MGB393800:MGC393800 MPX393800:MPY393800 MZT393800:MZU393800 NJP393800:NJQ393800 NTL393800:NTM393800 ODH393800:ODI393800 OND393800:ONE393800 OWZ393800:OXA393800 PGV393800:PGW393800 PQR393800:PQS393800 QAN393800:QAO393800 QKJ393800:QKK393800 QUF393800:QUG393800 REB393800:REC393800 RNX393800:RNY393800 RXT393800:RXU393800 SHP393800:SHQ393800 SRL393800:SRM393800 TBH393800:TBI393800 TLD393800:TLE393800 TUZ393800:TVA393800 UEV393800:UEW393800 UOR393800:UOS393800 UYN393800:UYO393800 VIJ393800:VIK393800 VSF393800:VSG393800 WCB393800:WCC393800 WLX393800:WLY393800 WVT393800:WVU393800 L459336:M459336 JH459336:JI459336 TD459336:TE459336 ACZ459336:ADA459336 AMV459336:AMW459336 AWR459336:AWS459336 BGN459336:BGO459336 BQJ459336:BQK459336 CAF459336:CAG459336 CKB459336:CKC459336 CTX459336:CTY459336 DDT459336:DDU459336 DNP459336:DNQ459336 DXL459336:DXM459336 EHH459336:EHI459336 ERD459336:ERE459336 FAZ459336:FBA459336 FKV459336:FKW459336 FUR459336:FUS459336 GEN459336:GEO459336 GOJ459336:GOK459336 GYF459336:GYG459336 HIB459336:HIC459336 HRX459336:HRY459336 IBT459336:IBU459336 ILP459336:ILQ459336 IVL459336:IVM459336 JFH459336:JFI459336 JPD459336:JPE459336 JYZ459336:JZA459336 KIV459336:KIW459336 KSR459336:KSS459336 LCN459336:LCO459336 LMJ459336:LMK459336 LWF459336:LWG459336 MGB459336:MGC459336 MPX459336:MPY459336 MZT459336:MZU459336 NJP459336:NJQ459336 NTL459336:NTM459336 ODH459336:ODI459336 OND459336:ONE459336 OWZ459336:OXA459336 PGV459336:PGW459336 PQR459336:PQS459336 QAN459336:QAO459336 QKJ459336:QKK459336 QUF459336:QUG459336 REB459336:REC459336 RNX459336:RNY459336 RXT459336:RXU459336 SHP459336:SHQ459336 SRL459336:SRM459336 TBH459336:TBI459336 TLD459336:TLE459336 TUZ459336:TVA459336 UEV459336:UEW459336 UOR459336:UOS459336 UYN459336:UYO459336 VIJ459336:VIK459336 VSF459336:VSG459336 WCB459336:WCC459336 WLX459336:WLY459336 WVT459336:WVU459336 L524872:M524872 JH524872:JI524872 TD524872:TE524872 ACZ524872:ADA524872 AMV524872:AMW524872 AWR524872:AWS524872 BGN524872:BGO524872 BQJ524872:BQK524872 CAF524872:CAG524872 CKB524872:CKC524872 CTX524872:CTY524872 DDT524872:DDU524872 DNP524872:DNQ524872 DXL524872:DXM524872 EHH524872:EHI524872 ERD524872:ERE524872 FAZ524872:FBA524872 FKV524872:FKW524872 FUR524872:FUS524872 GEN524872:GEO524872 GOJ524872:GOK524872 GYF524872:GYG524872 HIB524872:HIC524872 HRX524872:HRY524872 IBT524872:IBU524872 ILP524872:ILQ524872 IVL524872:IVM524872 JFH524872:JFI524872 JPD524872:JPE524872 JYZ524872:JZA524872 KIV524872:KIW524872 KSR524872:KSS524872 LCN524872:LCO524872 LMJ524872:LMK524872 LWF524872:LWG524872 MGB524872:MGC524872 MPX524872:MPY524872 MZT524872:MZU524872 NJP524872:NJQ524872 NTL524872:NTM524872 ODH524872:ODI524872 OND524872:ONE524872 OWZ524872:OXA524872 PGV524872:PGW524872 PQR524872:PQS524872 QAN524872:QAO524872 QKJ524872:QKK524872 QUF524872:QUG524872 REB524872:REC524872 RNX524872:RNY524872 RXT524872:RXU524872 SHP524872:SHQ524872 SRL524872:SRM524872 TBH524872:TBI524872 TLD524872:TLE524872 TUZ524872:TVA524872 UEV524872:UEW524872 UOR524872:UOS524872 UYN524872:UYO524872 VIJ524872:VIK524872 VSF524872:VSG524872 WCB524872:WCC524872 WLX524872:WLY524872 WVT524872:WVU524872 L590408:M590408 JH590408:JI590408 TD590408:TE590408 ACZ590408:ADA590408 AMV590408:AMW590408 AWR590408:AWS590408 BGN590408:BGO590408 BQJ590408:BQK590408 CAF590408:CAG590408 CKB590408:CKC590408 CTX590408:CTY590408 DDT590408:DDU590408 DNP590408:DNQ590408 DXL590408:DXM590408 EHH590408:EHI590408 ERD590408:ERE590408 FAZ590408:FBA590408 FKV590408:FKW590408 FUR590408:FUS590408 GEN590408:GEO590408 GOJ590408:GOK590408 GYF590408:GYG590408 HIB590408:HIC590408 HRX590408:HRY590408 IBT590408:IBU590408 ILP590408:ILQ590408 IVL590408:IVM590408 JFH590408:JFI590408 JPD590408:JPE590408 JYZ590408:JZA590408 KIV590408:KIW590408 KSR590408:KSS590408 LCN590408:LCO590408 LMJ590408:LMK590408 LWF590408:LWG590408 MGB590408:MGC590408 MPX590408:MPY590408 MZT590408:MZU590408 NJP590408:NJQ590408 NTL590408:NTM590408 ODH590408:ODI590408 OND590408:ONE590408 OWZ590408:OXA590408 PGV590408:PGW590408 PQR590408:PQS590408 QAN590408:QAO590408 QKJ590408:QKK590408 QUF590408:QUG590408 REB590408:REC590408 RNX590408:RNY590408 RXT590408:RXU590408 SHP590408:SHQ590408 SRL590408:SRM590408 TBH590408:TBI590408 TLD590408:TLE590408 TUZ590408:TVA590408 UEV590408:UEW590408 UOR590408:UOS590408 UYN590408:UYO590408 VIJ590408:VIK590408 VSF590408:VSG590408 WCB590408:WCC590408 WLX590408:WLY590408 WVT590408:WVU590408 L655944:M655944 JH655944:JI655944 TD655944:TE655944 ACZ655944:ADA655944 AMV655944:AMW655944 AWR655944:AWS655944 BGN655944:BGO655944 BQJ655944:BQK655944 CAF655944:CAG655944 CKB655944:CKC655944 CTX655944:CTY655944 DDT655944:DDU655944 DNP655944:DNQ655944 DXL655944:DXM655944 EHH655944:EHI655944 ERD655944:ERE655944 FAZ655944:FBA655944 FKV655944:FKW655944 FUR655944:FUS655944 GEN655944:GEO655944 GOJ655944:GOK655944 GYF655944:GYG655944 HIB655944:HIC655944 HRX655944:HRY655944 IBT655944:IBU655944 ILP655944:ILQ655944 IVL655944:IVM655944 JFH655944:JFI655944 JPD655944:JPE655944 JYZ655944:JZA655944 KIV655944:KIW655944 KSR655944:KSS655944 LCN655944:LCO655944 LMJ655944:LMK655944 LWF655944:LWG655944 MGB655944:MGC655944 MPX655944:MPY655944 MZT655944:MZU655944 NJP655944:NJQ655944 NTL655944:NTM655944 ODH655944:ODI655944 OND655944:ONE655944 OWZ655944:OXA655944 PGV655944:PGW655944 PQR655944:PQS655944 QAN655944:QAO655944 QKJ655944:QKK655944 QUF655944:QUG655944 REB655944:REC655944 RNX655944:RNY655944 RXT655944:RXU655944 SHP655944:SHQ655944 SRL655944:SRM655944 TBH655944:TBI655944 TLD655944:TLE655944 TUZ655944:TVA655944 UEV655944:UEW655944 UOR655944:UOS655944 UYN655944:UYO655944 VIJ655944:VIK655944 VSF655944:VSG655944 WCB655944:WCC655944 WLX655944:WLY655944 WVT655944:WVU655944 L721480:M721480 JH721480:JI721480 TD721480:TE721480 ACZ721480:ADA721480 AMV721480:AMW721480 AWR721480:AWS721480 BGN721480:BGO721480 BQJ721480:BQK721480 CAF721480:CAG721480 CKB721480:CKC721480 CTX721480:CTY721480 DDT721480:DDU721480 DNP721480:DNQ721480 DXL721480:DXM721480 EHH721480:EHI721480 ERD721480:ERE721480 FAZ721480:FBA721480 FKV721480:FKW721480 FUR721480:FUS721480 GEN721480:GEO721480 GOJ721480:GOK721480 GYF721480:GYG721480 HIB721480:HIC721480 HRX721480:HRY721480 IBT721480:IBU721480 ILP721480:ILQ721480 IVL721480:IVM721480 JFH721480:JFI721480 JPD721480:JPE721480 JYZ721480:JZA721480 KIV721480:KIW721480 KSR721480:KSS721480 LCN721480:LCO721480 LMJ721480:LMK721480 LWF721480:LWG721480 MGB721480:MGC721480 MPX721480:MPY721480 MZT721480:MZU721480 NJP721480:NJQ721480 NTL721480:NTM721480 ODH721480:ODI721480 OND721480:ONE721480 OWZ721480:OXA721480 PGV721480:PGW721480 PQR721480:PQS721480 QAN721480:QAO721480 QKJ721480:QKK721480 QUF721480:QUG721480 REB721480:REC721480 RNX721480:RNY721480 RXT721480:RXU721480 SHP721480:SHQ721480 SRL721480:SRM721480 TBH721480:TBI721480 TLD721480:TLE721480 TUZ721480:TVA721480 UEV721480:UEW721480 UOR721480:UOS721480 UYN721480:UYO721480 VIJ721480:VIK721480 VSF721480:VSG721480 WCB721480:WCC721480 WLX721480:WLY721480 WVT721480:WVU721480 L787016:M787016 JH787016:JI787016 TD787016:TE787016 ACZ787016:ADA787016 AMV787016:AMW787016 AWR787016:AWS787016 BGN787016:BGO787016 BQJ787016:BQK787016 CAF787016:CAG787016 CKB787016:CKC787016 CTX787016:CTY787016 DDT787016:DDU787016 DNP787016:DNQ787016 DXL787016:DXM787016 EHH787016:EHI787016 ERD787016:ERE787016 FAZ787016:FBA787016 FKV787016:FKW787016 FUR787016:FUS787016 GEN787016:GEO787016 GOJ787016:GOK787016 GYF787016:GYG787016 HIB787016:HIC787016 HRX787016:HRY787016 IBT787016:IBU787016 ILP787016:ILQ787016 IVL787016:IVM787016 JFH787016:JFI787016 JPD787016:JPE787016 JYZ787016:JZA787016 KIV787016:KIW787016 KSR787016:KSS787016 LCN787016:LCO787016 LMJ787016:LMK787016 LWF787016:LWG787016 MGB787016:MGC787016 MPX787016:MPY787016 MZT787016:MZU787016 NJP787016:NJQ787016 NTL787016:NTM787016 ODH787016:ODI787016 OND787016:ONE787016 OWZ787016:OXA787016 PGV787016:PGW787016 PQR787016:PQS787016 QAN787016:QAO787016 QKJ787016:QKK787016 QUF787016:QUG787016 REB787016:REC787016 RNX787016:RNY787016 RXT787016:RXU787016 SHP787016:SHQ787016 SRL787016:SRM787016 TBH787016:TBI787016 TLD787016:TLE787016 TUZ787016:TVA787016 UEV787016:UEW787016 UOR787016:UOS787016 UYN787016:UYO787016 VIJ787016:VIK787016 VSF787016:VSG787016 WCB787016:WCC787016 WLX787016:WLY787016 WVT787016:WVU787016 L852552:M852552 JH852552:JI852552 TD852552:TE852552 ACZ852552:ADA852552 AMV852552:AMW852552 AWR852552:AWS852552 BGN852552:BGO852552 BQJ852552:BQK852552 CAF852552:CAG852552 CKB852552:CKC852552 CTX852552:CTY852552 DDT852552:DDU852552 DNP852552:DNQ852552 DXL852552:DXM852552 EHH852552:EHI852552 ERD852552:ERE852552 FAZ852552:FBA852552 FKV852552:FKW852552 FUR852552:FUS852552 GEN852552:GEO852552 GOJ852552:GOK852552 GYF852552:GYG852552 HIB852552:HIC852552 HRX852552:HRY852552 IBT852552:IBU852552 ILP852552:ILQ852552 IVL852552:IVM852552 JFH852552:JFI852552 JPD852552:JPE852552 JYZ852552:JZA852552 KIV852552:KIW852552 KSR852552:KSS852552 LCN852552:LCO852552 LMJ852552:LMK852552 LWF852552:LWG852552 MGB852552:MGC852552 MPX852552:MPY852552 MZT852552:MZU852552 NJP852552:NJQ852552 NTL852552:NTM852552 ODH852552:ODI852552 OND852552:ONE852552 OWZ852552:OXA852552 PGV852552:PGW852552 PQR852552:PQS852552 QAN852552:QAO852552 QKJ852552:QKK852552 QUF852552:QUG852552 REB852552:REC852552 RNX852552:RNY852552 RXT852552:RXU852552 SHP852552:SHQ852552 SRL852552:SRM852552 TBH852552:TBI852552 TLD852552:TLE852552 TUZ852552:TVA852552 UEV852552:UEW852552 UOR852552:UOS852552 UYN852552:UYO852552 VIJ852552:VIK852552 VSF852552:VSG852552 WCB852552:WCC852552 WLX852552:WLY852552 WVT852552:WVU852552 L918088:M918088 JH918088:JI918088 TD918088:TE918088 ACZ918088:ADA918088 AMV918088:AMW918088 AWR918088:AWS918088 BGN918088:BGO918088 BQJ918088:BQK918088 CAF918088:CAG918088 CKB918088:CKC918088 CTX918088:CTY918088 DDT918088:DDU918088 DNP918088:DNQ918088 DXL918088:DXM918088 EHH918088:EHI918088 ERD918088:ERE918088 FAZ918088:FBA918088 FKV918088:FKW918088 FUR918088:FUS918088 GEN918088:GEO918088 GOJ918088:GOK918088 GYF918088:GYG918088 HIB918088:HIC918088 HRX918088:HRY918088 IBT918088:IBU918088 ILP918088:ILQ918088 IVL918088:IVM918088 JFH918088:JFI918088 JPD918088:JPE918088 JYZ918088:JZA918088 KIV918088:KIW918088 KSR918088:KSS918088 LCN918088:LCO918088 LMJ918088:LMK918088 LWF918088:LWG918088 MGB918088:MGC918088 MPX918088:MPY918088 MZT918088:MZU918088 NJP918088:NJQ918088 NTL918088:NTM918088 ODH918088:ODI918088 OND918088:ONE918088 OWZ918088:OXA918088 PGV918088:PGW918088 PQR918088:PQS918088 QAN918088:QAO918088 QKJ918088:QKK918088 QUF918088:QUG918088 REB918088:REC918088 RNX918088:RNY918088 RXT918088:RXU918088 SHP918088:SHQ918088 SRL918088:SRM918088 TBH918088:TBI918088 TLD918088:TLE918088 TUZ918088:TVA918088 UEV918088:UEW918088 UOR918088:UOS918088 UYN918088:UYO918088 VIJ918088:VIK918088 VSF918088:VSG918088 WCB918088:WCC918088 WLX918088:WLY918088 WVT918088:WVU918088 L983624:M983624 JH983624:JI983624 TD983624:TE983624 ACZ983624:ADA983624 AMV983624:AMW983624 AWR983624:AWS983624 BGN983624:BGO983624 BQJ983624:BQK983624 CAF983624:CAG983624 CKB983624:CKC983624 CTX983624:CTY983624 DDT983624:DDU983624 DNP983624:DNQ983624 DXL983624:DXM983624 EHH983624:EHI983624 ERD983624:ERE983624 FAZ983624:FBA983624 FKV983624:FKW983624 FUR983624:FUS983624 GEN983624:GEO983624 GOJ983624:GOK983624 GYF983624:GYG983624 HIB983624:HIC983624 HRX983624:HRY983624 IBT983624:IBU983624 ILP983624:ILQ983624 IVL983624:IVM983624 JFH983624:JFI983624 JPD983624:JPE983624 JYZ983624:JZA983624 KIV983624:KIW983624 KSR983624:KSS983624 LCN983624:LCO983624 LMJ983624:LMK983624 LWF983624:LWG983624 MGB983624:MGC983624 MPX983624:MPY983624 MZT983624:MZU983624 NJP983624:NJQ983624 NTL983624:NTM983624 ODH983624:ODI983624 OND983624:ONE983624 OWZ983624:OXA983624 PGV983624:PGW983624 PQR983624:PQS983624 QAN983624:QAO983624 QKJ983624:QKK983624 QUF983624:QUG983624 REB983624:REC983624 RNX983624:RNY983624 RXT983624:RXU983624 SHP983624:SHQ983624 SRL983624:SRM983624 TBH983624:TBI983624 TLD983624:TLE983624 TUZ983624:TVA983624 UEV983624:UEW983624 UOR983624:UOS983624 UYN983624:UYO983624 VIJ983624:VIK983624 VSF983624:VSG983624 WCB983624:WCC983624 WLX983624:WLY983624 WVT983624:WVU983624 L726:M726 JH726:JI726 TD726:TE726 ACZ726:ADA726 AMV726:AMW726 AWR726:AWS726 BGN726:BGO726 BQJ726:BQK726 CAF726:CAG726 CKB726:CKC726 CTX726:CTY726 DDT726:DDU726 DNP726:DNQ726 DXL726:DXM726 EHH726:EHI726 ERD726:ERE726 FAZ726:FBA726 FKV726:FKW726 FUR726:FUS726 GEN726:GEO726 GOJ726:GOK726 GYF726:GYG726 HIB726:HIC726 HRX726:HRY726 IBT726:IBU726 ILP726:ILQ726 IVL726:IVM726 JFH726:JFI726 JPD726:JPE726 JYZ726:JZA726 KIV726:KIW726 KSR726:KSS726 LCN726:LCO726 LMJ726:LMK726 LWF726:LWG726 MGB726:MGC726 MPX726:MPY726 MZT726:MZU726 NJP726:NJQ726 NTL726:NTM726 ODH726:ODI726 OND726:ONE726 OWZ726:OXA726 PGV726:PGW726 PQR726:PQS726 QAN726:QAO726 QKJ726:QKK726 QUF726:QUG726 REB726:REC726 RNX726:RNY726 RXT726:RXU726 SHP726:SHQ726 SRL726:SRM726 TBH726:TBI726 TLD726:TLE726 TUZ726:TVA726 UEV726:UEW726 UOR726:UOS726 UYN726:UYO726 VIJ726:VIK726 VSF726:VSG726 WCB726:WCC726 WLX726:WLY726 WVT726:WVU726 L66262:M66262 JH66262:JI66262 TD66262:TE66262 ACZ66262:ADA66262 AMV66262:AMW66262 AWR66262:AWS66262 BGN66262:BGO66262 BQJ66262:BQK66262 CAF66262:CAG66262 CKB66262:CKC66262 CTX66262:CTY66262 DDT66262:DDU66262 DNP66262:DNQ66262 DXL66262:DXM66262 EHH66262:EHI66262 ERD66262:ERE66262 FAZ66262:FBA66262 FKV66262:FKW66262 FUR66262:FUS66262 GEN66262:GEO66262 GOJ66262:GOK66262 GYF66262:GYG66262 HIB66262:HIC66262 HRX66262:HRY66262 IBT66262:IBU66262 ILP66262:ILQ66262 IVL66262:IVM66262 JFH66262:JFI66262 JPD66262:JPE66262 JYZ66262:JZA66262 KIV66262:KIW66262 KSR66262:KSS66262 LCN66262:LCO66262 LMJ66262:LMK66262 LWF66262:LWG66262 MGB66262:MGC66262 MPX66262:MPY66262 MZT66262:MZU66262 NJP66262:NJQ66262 NTL66262:NTM66262 ODH66262:ODI66262 OND66262:ONE66262 OWZ66262:OXA66262 PGV66262:PGW66262 PQR66262:PQS66262 QAN66262:QAO66262 QKJ66262:QKK66262 QUF66262:QUG66262 REB66262:REC66262 RNX66262:RNY66262 RXT66262:RXU66262 SHP66262:SHQ66262 SRL66262:SRM66262 TBH66262:TBI66262 TLD66262:TLE66262 TUZ66262:TVA66262 UEV66262:UEW66262 UOR66262:UOS66262 UYN66262:UYO66262 VIJ66262:VIK66262 VSF66262:VSG66262 WCB66262:WCC66262 WLX66262:WLY66262 WVT66262:WVU66262 L131798:M131798 JH131798:JI131798 TD131798:TE131798 ACZ131798:ADA131798 AMV131798:AMW131798 AWR131798:AWS131798 BGN131798:BGO131798 BQJ131798:BQK131798 CAF131798:CAG131798 CKB131798:CKC131798 CTX131798:CTY131798 DDT131798:DDU131798 DNP131798:DNQ131798 DXL131798:DXM131798 EHH131798:EHI131798 ERD131798:ERE131798 FAZ131798:FBA131798 FKV131798:FKW131798 FUR131798:FUS131798 GEN131798:GEO131798 GOJ131798:GOK131798 GYF131798:GYG131798 HIB131798:HIC131798 HRX131798:HRY131798 IBT131798:IBU131798 ILP131798:ILQ131798 IVL131798:IVM131798 JFH131798:JFI131798 JPD131798:JPE131798 JYZ131798:JZA131798 KIV131798:KIW131798 KSR131798:KSS131798 LCN131798:LCO131798 LMJ131798:LMK131798 LWF131798:LWG131798 MGB131798:MGC131798 MPX131798:MPY131798 MZT131798:MZU131798 NJP131798:NJQ131798 NTL131798:NTM131798 ODH131798:ODI131798 OND131798:ONE131798 OWZ131798:OXA131798 PGV131798:PGW131798 PQR131798:PQS131798 QAN131798:QAO131798 QKJ131798:QKK131798 QUF131798:QUG131798 REB131798:REC131798 RNX131798:RNY131798 RXT131798:RXU131798 SHP131798:SHQ131798 SRL131798:SRM131798 TBH131798:TBI131798 TLD131798:TLE131798 TUZ131798:TVA131798 UEV131798:UEW131798 UOR131798:UOS131798 UYN131798:UYO131798 VIJ131798:VIK131798 VSF131798:VSG131798 WCB131798:WCC131798 WLX131798:WLY131798 WVT131798:WVU131798 L197334:M197334 JH197334:JI197334 TD197334:TE197334 ACZ197334:ADA197334 AMV197334:AMW197334 AWR197334:AWS197334 BGN197334:BGO197334 BQJ197334:BQK197334 CAF197334:CAG197334 CKB197334:CKC197334 CTX197334:CTY197334 DDT197334:DDU197334 DNP197334:DNQ197334 DXL197334:DXM197334 EHH197334:EHI197334 ERD197334:ERE197334 FAZ197334:FBA197334 FKV197334:FKW197334 FUR197334:FUS197334 GEN197334:GEO197334 GOJ197334:GOK197334 GYF197334:GYG197334 HIB197334:HIC197334 HRX197334:HRY197334 IBT197334:IBU197334 ILP197334:ILQ197334 IVL197334:IVM197334 JFH197334:JFI197334 JPD197334:JPE197334 JYZ197334:JZA197334 KIV197334:KIW197334 KSR197334:KSS197334 LCN197334:LCO197334 LMJ197334:LMK197334 LWF197334:LWG197334 MGB197334:MGC197334 MPX197334:MPY197334 MZT197334:MZU197334 NJP197334:NJQ197334 NTL197334:NTM197334 ODH197334:ODI197334 OND197334:ONE197334 OWZ197334:OXA197334 PGV197334:PGW197334 PQR197334:PQS197334 QAN197334:QAO197334 QKJ197334:QKK197334 QUF197334:QUG197334 REB197334:REC197334 RNX197334:RNY197334 RXT197334:RXU197334 SHP197334:SHQ197334 SRL197334:SRM197334 TBH197334:TBI197334 TLD197334:TLE197334 TUZ197334:TVA197334 UEV197334:UEW197334 UOR197334:UOS197334 UYN197334:UYO197334 VIJ197334:VIK197334 VSF197334:VSG197334 WCB197334:WCC197334 WLX197334:WLY197334 WVT197334:WVU197334 L262870:M262870 JH262870:JI262870 TD262870:TE262870 ACZ262870:ADA262870 AMV262870:AMW262870 AWR262870:AWS262870 BGN262870:BGO262870 BQJ262870:BQK262870 CAF262870:CAG262870 CKB262870:CKC262870 CTX262870:CTY262870 DDT262870:DDU262870 DNP262870:DNQ262870 DXL262870:DXM262870 EHH262870:EHI262870 ERD262870:ERE262870 FAZ262870:FBA262870 FKV262870:FKW262870 FUR262870:FUS262870 GEN262870:GEO262870 GOJ262870:GOK262870 GYF262870:GYG262870 HIB262870:HIC262870 HRX262870:HRY262870 IBT262870:IBU262870 ILP262870:ILQ262870 IVL262870:IVM262870 JFH262870:JFI262870 JPD262870:JPE262870 JYZ262870:JZA262870 KIV262870:KIW262870 KSR262870:KSS262870 LCN262870:LCO262870 LMJ262870:LMK262870 LWF262870:LWG262870 MGB262870:MGC262870 MPX262870:MPY262870 MZT262870:MZU262870 NJP262870:NJQ262870 NTL262870:NTM262870 ODH262870:ODI262870 OND262870:ONE262870 OWZ262870:OXA262870 PGV262870:PGW262870 PQR262870:PQS262870 QAN262870:QAO262870 QKJ262870:QKK262870 QUF262870:QUG262870 REB262870:REC262870 RNX262870:RNY262870 RXT262870:RXU262870 SHP262870:SHQ262870 SRL262870:SRM262870 TBH262870:TBI262870 TLD262870:TLE262870 TUZ262870:TVA262870 UEV262870:UEW262870 UOR262870:UOS262870 UYN262870:UYO262870 VIJ262870:VIK262870 VSF262870:VSG262870 WCB262870:WCC262870 WLX262870:WLY262870 WVT262870:WVU262870 L328406:M328406 JH328406:JI328406 TD328406:TE328406 ACZ328406:ADA328406 AMV328406:AMW328406 AWR328406:AWS328406 BGN328406:BGO328406 BQJ328406:BQK328406 CAF328406:CAG328406 CKB328406:CKC328406 CTX328406:CTY328406 DDT328406:DDU328406 DNP328406:DNQ328406 DXL328406:DXM328406 EHH328406:EHI328406 ERD328406:ERE328406 FAZ328406:FBA328406 FKV328406:FKW328406 FUR328406:FUS328406 GEN328406:GEO328406 GOJ328406:GOK328406 GYF328406:GYG328406 HIB328406:HIC328406 HRX328406:HRY328406 IBT328406:IBU328406 ILP328406:ILQ328406 IVL328406:IVM328406 JFH328406:JFI328406 JPD328406:JPE328406 JYZ328406:JZA328406 KIV328406:KIW328406 KSR328406:KSS328406 LCN328406:LCO328406 LMJ328406:LMK328406 LWF328406:LWG328406 MGB328406:MGC328406 MPX328406:MPY328406 MZT328406:MZU328406 NJP328406:NJQ328406 NTL328406:NTM328406 ODH328406:ODI328406 OND328406:ONE328406 OWZ328406:OXA328406 PGV328406:PGW328406 PQR328406:PQS328406 QAN328406:QAO328406 QKJ328406:QKK328406 QUF328406:QUG328406 REB328406:REC328406 RNX328406:RNY328406 RXT328406:RXU328406 SHP328406:SHQ328406 SRL328406:SRM328406 TBH328406:TBI328406 TLD328406:TLE328406 TUZ328406:TVA328406 UEV328406:UEW328406 UOR328406:UOS328406 UYN328406:UYO328406 VIJ328406:VIK328406 VSF328406:VSG328406 WCB328406:WCC328406 WLX328406:WLY328406 WVT328406:WVU328406 L393942:M393942 JH393942:JI393942 TD393942:TE393942 ACZ393942:ADA393942 AMV393942:AMW393942 AWR393942:AWS393942 BGN393942:BGO393942 BQJ393942:BQK393942 CAF393942:CAG393942 CKB393942:CKC393942 CTX393942:CTY393942 DDT393942:DDU393942 DNP393942:DNQ393942 DXL393942:DXM393942 EHH393942:EHI393942 ERD393942:ERE393942 FAZ393942:FBA393942 FKV393942:FKW393942 FUR393942:FUS393942 GEN393942:GEO393942 GOJ393942:GOK393942 GYF393942:GYG393942 HIB393942:HIC393942 HRX393942:HRY393942 IBT393942:IBU393942 ILP393942:ILQ393942 IVL393942:IVM393942 JFH393942:JFI393942 JPD393942:JPE393942 JYZ393942:JZA393942 KIV393942:KIW393942 KSR393942:KSS393942 LCN393942:LCO393942 LMJ393942:LMK393942 LWF393942:LWG393942 MGB393942:MGC393942 MPX393942:MPY393942 MZT393942:MZU393942 NJP393942:NJQ393942 NTL393942:NTM393942 ODH393942:ODI393942 OND393942:ONE393942 OWZ393942:OXA393942 PGV393942:PGW393942 PQR393942:PQS393942 QAN393942:QAO393942 QKJ393942:QKK393942 QUF393942:QUG393942 REB393942:REC393942 RNX393942:RNY393942 RXT393942:RXU393942 SHP393942:SHQ393942 SRL393942:SRM393942 TBH393942:TBI393942 TLD393942:TLE393942 TUZ393942:TVA393942 UEV393942:UEW393942 UOR393942:UOS393942 UYN393942:UYO393942 VIJ393942:VIK393942 VSF393942:VSG393942 WCB393942:WCC393942 WLX393942:WLY393942 WVT393942:WVU393942 L459478:M459478 JH459478:JI459478 TD459478:TE459478 ACZ459478:ADA459478 AMV459478:AMW459478 AWR459478:AWS459478 BGN459478:BGO459478 BQJ459478:BQK459478 CAF459478:CAG459478 CKB459478:CKC459478 CTX459478:CTY459478 DDT459478:DDU459478 DNP459478:DNQ459478 DXL459478:DXM459478 EHH459478:EHI459478 ERD459478:ERE459478 FAZ459478:FBA459478 FKV459478:FKW459478 FUR459478:FUS459478 GEN459478:GEO459478 GOJ459478:GOK459478 GYF459478:GYG459478 HIB459478:HIC459478 HRX459478:HRY459478 IBT459478:IBU459478 ILP459478:ILQ459478 IVL459478:IVM459478 JFH459478:JFI459478 JPD459478:JPE459478 JYZ459478:JZA459478 KIV459478:KIW459478 KSR459478:KSS459478 LCN459478:LCO459478 LMJ459478:LMK459478 LWF459478:LWG459478 MGB459478:MGC459478 MPX459478:MPY459478 MZT459478:MZU459478 NJP459478:NJQ459478 NTL459478:NTM459478 ODH459478:ODI459478 OND459478:ONE459478 OWZ459478:OXA459478 PGV459478:PGW459478 PQR459478:PQS459478 QAN459478:QAO459478 QKJ459478:QKK459478 QUF459478:QUG459478 REB459478:REC459478 RNX459478:RNY459478 RXT459478:RXU459478 SHP459478:SHQ459478 SRL459478:SRM459478 TBH459478:TBI459478 TLD459478:TLE459478 TUZ459478:TVA459478 UEV459478:UEW459478 UOR459478:UOS459478 UYN459478:UYO459478 VIJ459478:VIK459478 VSF459478:VSG459478 WCB459478:WCC459478 WLX459478:WLY459478 WVT459478:WVU459478 L525014:M525014 JH525014:JI525014 TD525014:TE525014 ACZ525014:ADA525014 AMV525014:AMW525014 AWR525014:AWS525014 BGN525014:BGO525014 BQJ525014:BQK525014 CAF525014:CAG525014 CKB525014:CKC525014 CTX525014:CTY525014 DDT525014:DDU525014 DNP525014:DNQ525014 DXL525014:DXM525014 EHH525014:EHI525014 ERD525014:ERE525014 FAZ525014:FBA525014 FKV525014:FKW525014 FUR525014:FUS525014 GEN525014:GEO525014 GOJ525014:GOK525014 GYF525014:GYG525014 HIB525014:HIC525014 HRX525014:HRY525014 IBT525014:IBU525014 ILP525014:ILQ525014 IVL525014:IVM525014 JFH525014:JFI525014 JPD525014:JPE525014 JYZ525014:JZA525014 KIV525014:KIW525014 KSR525014:KSS525014 LCN525014:LCO525014 LMJ525014:LMK525014 LWF525014:LWG525014 MGB525014:MGC525014 MPX525014:MPY525014 MZT525014:MZU525014 NJP525014:NJQ525014 NTL525014:NTM525014 ODH525014:ODI525014 OND525014:ONE525014 OWZ525014:OXA525014 PGV525014:PGW525014 PQR525014:PQS525014 QAN525014:QAO525014 QKJ525014:QKK525014 QUF525014:QUG525014 REB525014:REC525014 RNX525014:RNY525014 RXT525014:RXU525014 SHP525014:SHQ525014 SRL525014:SRM525014 TBH525014:TBI525014 TLD525014:TLE525014 TUZ525014:TVA525014 UEV525014:UEW525014 UOR525014:UOS525014 UYN525014:UYO525014 VIJ525014:VIK525014 VSF525014:VSG525014 WCB525014:WCC525014 WLX525014:WLY525014 WVT525014:WVU525014 L590550:M590550 JH590550:JI590550 TD590550:TE590550 ACZ590550:ADA590550 AMV590550:AMW590550 AWR590550:AWS590550 BGN590550:BGO590550 BQJ590550:BQK590550 CAF590550:CAG590550 CKB590550:CKC590550 CTX590550:CTY590550 DDT590550:DDU590550 DNP590550:DNQ590550 DXL590550:DXM590550 EHH590550:EHI590550 ERD590550:ERE590550 FAZ590550:FBA590550 FKV590550:FKW590550 FUR590550:FUS590550 GEN590550:GEO590550 GOJ590550:GOK590550 GYF590550:GYG590550 HIB590550:HIC590550 HRX590550:HRY590550 IBT590550:IBU590550 ILP590550:ILQ590550 IVL590550:IVM590550 JFH590550:JFI590550 JPD590550:JPE590550 JYZ590550:JZA590550 KIV590550:KIW590550 KSR590550:KSS590550 LCN590550:LCO590550 LMJ590550:LMK590550 LWF590550:LWG590550 MGB590550:MGC590550 MPX590550:MPY590550 MZT590550:MZU590550 NJP590550:NJQ590550 NTL590550:NTM590550 ODH590550:ODI590550 OND590550:ONE590550 OWZ590550:OXA590550 PGV590550:PGW590550 PQR590550:PQS590550 QAN590550:QAO590550 QKJ590550:QKK590550 QUF590550:QUG590550 REB590550:REC590550 RNX590550:RNY590550 RXT590550:RXU590550 SHP590550:SHQ590550 SRL590550:SRM590550 TBH590550:TBI590550 TLD590550:TLE590550 TUZ590550:TVA590550 UEV590550:UEW590550 UOR590550:UOS590550 UYN590550:UYO590550 VIJ590550:VIK590550 VSF590550:VSG590550 WCB590550:WCC590550 WLX590550:WLY590550 WVT590550:WVU590550 L656086:M656086 JH656086:JI656086 TD656086:TE656086 ACZ656086:ADA656086 AMV656086:AMW656086 AWR656086:AWS656086 BGN656086:BGO656086 BQJ656086:BQK656086 CAF656086:CAG656086 CKB656086:CKC656086 CTX656086:CTY656086 DDT656086:DDU656086 DNP656086:DNQ656086 DXL656086:DXM656086 EHH656086:EHI656086 ERD656086:ERE656086 FAZ656086:FBA656086 FKV656086:FKW656086 FUR656086:FUS656086 GEN656086:GEO656086 GOJ656086:GOK656086 GYF656086:GYG656086 HIB656086:HIC656086 HRX656086:HRY656086 IBT656086:IBU656086 ILP656086:ILQ656086 IVL656086:IVM656086 JFH656086:JFI656086 JPD656086:JPE656086 JYZ656086:JZA656086 KIV656086:KIW656086 KSR656086:KSS656086 LCN656086:LCO656086 LMJ656086:LMK656086 LWF656086:LWG656086 MGB656086:MGC656086 MPX656086:MPY656086 MZT656086:MZU656086 NJP656086:NJQ656086 NTL656086:NTM656086 ODH656086:ODI656086 OND656086:ONE656086 OWZ656086:OXA656086 PGV656086:PGW656086 PQR656086:PQS656086 QAN656086:QAO656086 QKJ656086:QKK656086 QUF656086:QUG656086 REB656086:REC656086 RNX656086:RNY656086 RXT656086:RXU656086 SHP656086:SHQ656086 SRL656086:SRM656086 TBH656086:TBI656086 TLD656086:TLE656086 TUZ656086:TVA656086 UEV656086:UEW656086 UOR656086:UOS656086 UYN656086:UYO656086 VIJ656086:VIK656086 VSF656086:VSG656086 WCB656086:WCC656086 WLX656086:WLY656086 WVT656086:WVU656086 L721622:M721622 JH721622:JI721622 TD721622:TE721622 ACZ721622:ADA721622 AMV721622:AMW721622 AWR721622:AWS721622 BGN721622:BGO721622 BQJ721622:BQK721622 CAF721622:CAG721622 CKB721622:CKC721622 CTX721622:CTY721622 DDT721622:DDU721622 DNP721622:DNQ721622 DXL721622:DXM721622 EHH721622:EHI721622 ERD721622:ERE721622 FAZ721622:FBA721622 FKV721622:FKW721622 FUR721622:FUS721622 GEN721622:GEO721622 GOJ721622:GOK721622 GYF721622:GYG721622 HIB721622:HIC721622 HRX721622:HRY721622 IBT721622:IBU721622 ILP721622:ILQ721622 IVL721622:IVM721622 JFH721622:JFI721622 JPD721622:JPE721622 JYZ721622:JZA721622 KIV721622:KIW721622 KSR721622:KSS721622 LCN721622:LCO721622 LMJ721622:LMK721622 LWF721622:LWG721622 MGB721622:MGC721622 MPX721622:MPY721622 MZT721622:MZU721622 NJP721622:NJQ721622 NTL721622:NTM721622 ODH721622:ODI721622 OND721622:ONE721622 OWZ721622:OXA721622 PGV721622:PGW721622 PQR721622:PQS721622 QAN721622:QAO721622 QKJ721622:QKK721622 QUF721622:QUG721622 REB721622:REC721622 RNX721622:RNY721622 RXT721622:RXU721622 SHP721622:SHQ721622 SRL721622:SRM721622 TBH721622:TBI721622 TLD721622:TLE721622 TUZ721622:TVA721622 UEV721622:UEW721622 UOR721622:UOS721622 UYN721622:UYO721622 VIJ721622:VIK721622 VSF721622:VSG721622 WCB721622:WCC721622 WLX721622:WLY721622 WVT721622:WVU721622 L787158:M787158 JH787158:JI787158 TD787158:TE787158 ACZ787158:ADA787158 AMV787158:AMW787158 AWR787158:AWS787158 BGN787158:BGO787158 BQJ787158:BQK787158 CAF787158:CAG787158 CKB787158:CKC787158 CTX787158:CTY787158 DDT787158:DDU787158 DNP787158:DNQ787158 DXL787158:DXM787158 EHH787158:EHI787158 ERD787158:ERE787158 FAZ787158:FBA787158 FKV787158:FKW787158 FUR787158:FUS787158 GEN787158:GEO787158 GOJ787158:GOK787158 GYF787158:GYG787158 HIB787158:HIC787158 HRX787158:HRY787158 IBT787158:IBU787158 ILP787158:ILQ787158 IVL787158:IVM787158 JFH787158:JFI787158 JPD787158:JPE787158 JYZ787158:JZA787158 KIV787158:KIW787158 KSR787158:KSS787158 LCN787158:LCO787158 LMJ787158:LMK787158 LWF787158:LWG787158 MGB787158:MGC787158 MPX787158:MPY787158 MZT787158:MZU787158 NJP787158:NJQ787158 NTL787158:NTM787158 ODH787158:ODI787158 OND787158:ONE787158 OWZ787158:OXA787158 PGV787158:PGW787158 PQR787158:PQS787158 QAN787158:QAO787158 QKJ787158:QKK787158 QUF787158:QUG787158 REB787158:REC787158 RNX787158:RNY787158 RXT787158:RXU787158 SHP787158:SHQ787158 SRL787158:SRM787158 TBH787158:TBI787158 TLD787158:TLE787158 TUZ787158:TVA787158 UEV787158:UEW787158 UOR787158:UOS787158 UYN787158:UYO787158 VIJ787158:VIK787158 VSF787158:VSG787158 WCB787158:WCC787158 WLX787158:WLY787158 WVT787158:WVU787158 L852694:M852694 JH852694:JI852694 TD852694:TE852694 ACZ852694:ADA852694 AMV852694:AMW852694 AWR852694:AWS852694 BGN852694:BGO852694 BQJ852694:BQK852694 CAF852694:CAG852694 CKB852694:CKC852694 CTX852694:CTY852694 DDT852694:DDU852694 DNP852694:DNQ852694 DXL852694:DXM852694 EHH852694:EHI852694 ERD852694:ERE852694 FAZ852694:FBA852694 FKV852694:FKW852694 FUR852694:FUS852694 GEN852694:GEO852694 GOJ852694:GOK852694 GYF852694:GYG852694 HIB852694:HIC852694 HRX852694:HRY852694 IBT852694:IBU852694 ILP852694:ILQ852694 IVL852694:IVM852694 JFH852694:JFI852694 JPD852694:JPE852694 JYZ852694:JZA852694 KIV852694:KIW852694 KSR852694:KSS852694 LCN852694:LCO852694 LMJ852694:LMK852694 LWF852694:LWG852694 MGB852694:MGC852694 MPX852694:MPY852694 MZT852694:MZU852694 NJP852694:NJQ852694 NTL852694:NTM852694 ODH852694:ODI852694 OND852694:ONE852694 OWZ852694:OXA852694 PGV852694:PGW852694 PQR852694:PQS852694 QAN852694:QAO852694 QKJ852694:QKK852694 QUF852694:QUG852694 REB852694:REC852694 RNX852694:RNY852694 RXT852694:RXU852694 SHP852694:SHQ852694 SRL852694:SRM852694 TBH852694:TBI852694 TLD852694:TLE852694 TUZ852694:TVA852694 UEV852694:UEW852694 UOR852694:UOS852694 UYN852694:UYO852694 VIJ852694:VIK852694 VSF852694:VSG852694 WCB852694:WCC852694 WLX852694:WLY852694 WVT852694:WVU852694 L918230:M918230 JH918230:JI918230 TD918230:TE918230 ACZ918230:ADA918230 AMV918230:AMW918230 AWR918230:AWS918230 BGN918230:BGO918230 BQJ918230:BQK918230 CAF918230:CAG918230 CKB918230:CKC918230 CTX918230:CTY918230 DDT918230:DDU918230 DNP918230:DNQ918230 DXL918230:DXM918230 EHH918230:EHI918230 ERD918230:ERE918230 FAZ918230:FBA918230 FKV918230:FKW918230 FUR918230:FUS918230 GEN918230:GEO918230 GOJ918230:GOK918230 GYF918230:GYG918230 HIB918230:HIC918230 HRX918230:HRY918230 IBT918230:IBU918230 ILP918230:ILQ918230 IVL918230:IVM918230 JFH918230:JFI918230 JPD918230:JPE918230 JYZ918230:JZA918230 KIV918230:KIW918230 KSR918230:KSS918230 LCN918230:LCO918230 LMJ918230:LMK918230 LWF918230:LWG918230 MGB918230:MGC918230 MPX918230:MPY918230 MZT918230:MZU918230 NJP918230:NJQ918230 NTL918230:NTM918230 ODH918230:ODI918230 OND918230:ONE918230 OWZ918230:OXA918230 PGV918230:PGW918230 PQR918230:PQS918230 QAN918230:QAO918230 QKJ918230:QKK918230 QUF918230:QUG918230 REB918230:REC918230 RNX918230:RNY918230 RXT918230:RXU918230 SHP918230:SHQ918230 SRL918230:SRM918230 TBH918230:TBI918230 TLD918230:TLE918230 TUZ918230:TVA918230 UEV918230:UEW918230 UOR918230:UOS918230 UYN918230:UYO918230 VIJ918230:VIK918230 VSF918230:VSG918230 WCB918230:WCC918230 WLX918230:WLY918230 WVT918230:WVU918230 L983766:M983766 JH983766:JI983766 TD983766:TE983766 ACZ983766:ADA983766 AMV983766:AMW983766 AWR983766:AWS983766 BGN983766:BGO983766 BQJ983766:BQK983766 CAF983766:CAG983766 CKB983766:CKC983766 CTX983766:CTY983766 DDT983766:DDU983766 DNP983766:DNQ983766 DXL983766:DXM983766 EHH983766:EHI983766 ERD983766:ERE983766 FAZ983766:FBA983766 FKV983766:FKW983766 FUR983766:FUS983766 GEN983766:GEO983766 GOJ983766:GOK983766 GYF983766:GYG983766 HIB983766:HIC983766 HRX983766:HRY983766 IBT983766:IBU983766 ILP983766:ILQ983766 IVL983766:IVM983766 JFH983766:JFI983766 JPD983766:JPE983766 JYZ983766:JZA983766 KIV983766:KIW983766 KSR983766:KSS983766 LCN983766:LCO983766 LMJ983766:LMK983766 LWF983766:LWG983766 MGB983766:MGC983766 MPX983766:MPY983766 MZT983766:MZU983766 NJP983766:NJQ983766 NTL983766:NTM983766 ODH983766:ODI983766 OND983766:ONE983766 OWZ983766:OXA983766 PGV983766:PGW983766 PQR983766:PQS983766 QAN983766:QAO983766 QKJ983766:QKK983766 QUF983766:QUG983766 REB983766:REC983766 RNX983766:RNY983766 RXT983766:RXU983766 SHP983766:SHQ983766 SRL983766:SRM983766 TBH983766:TBI983766 TLD983766:TLE983766 TUZ983766:TVA983766 UEV983766:UEW983766 UOR983766:UOS983766 UYN983766:UYO983766 VIJ983766:VIK983766 VSF983766:VSG983766 WCB983766:WCC983766 WLX983766:WLY983766 WVT983766:WVU983766 L1034:M1034 JH1034:JI1034 TD1034:TE1034 ACZ1034:ADA1034 AMV1034:AMW1034 AWR1034:AWS1034 BGN1034:BGO1034 BQJ1034:BQK1034 CAF1034:CAG1034 CKB1034:CKC1034 CTX1034:CTY1034 DDT1034:DDU1034 DNP1034:DNQ1034 DXL1034:DXM1034 EHH1034:EHI1034 ERD1034:ERE1034 FAZ1034:FBA1034 FKV1034:FKW1034 FUR1034:FUS1034 GEN1034:GEO1034 GOJ1034:GOK1034 GYF1034:GYG1034 HIB1034:HIC1034 HRX1034:HRY1034 IBT1034:IBU1034 ILP1034:ILQ1034 IVL1034:IVM1034 JFH1034:JFI1034 JPD1034:JPE1034 JYZ1034:JZA1034 KIV1034:KIW1034 KSR1034:KSS1034 LCN1034:LCO1034 LMJ1034:LMK1034 LWF1034:LWG1034 MGB1034:MGC1034 MPX1034:MPY1034 MZT1034:MZU1034 NJP1034:NJQ1034 NTL1034:NTM1034 ODH1034:ODI1034 OND1034:ONE1034 OWZ1034:OXA1034 PGV1034:PGW1034 PQR1034:PQS1034 QAN1034:QAO1034 QKJ1034:QKK1034 QUF1034:QUG1034 REB1034:REC1034 RNX1034:RNY1034 RXT1034:RXU1034 SHP1034:SHQ1034 SRL1034:SRM1034 TBH1034:TBI1034 TLD1034:TLE1034 TUZ1034:TVA1034 UEV1034:UEW1034 UOR1034:UOS1034 UYN1034:UYO1034 VIJ1034:VIK1034 VSF1034:VSG1034 WCB1034:WCC1034 WLX1034:WLY1034 WVT1034:WVU1034 L66570:M66570 JH66570:JI66570 TD66570:TE66570 ACZ66570:ADA66570 AMV66570:AMW66570 AWR66570:AWS66570 BGN66570:BGO66570 BQJ66570:BQK66570 CAF66570:CAG66570 CKB66570:CKC66570 CTX66570:CTY66570 DDT66570:DDU66570 DNP66570:DNQ66570 DXL66570:DXM66570 EHH66570:EHI66570 ERD66570:ERE66570 FAZ66570:FBA66570 FKV66570:FKW66570 FUR66570:FUS66570 GEN66570:GEO66570 GOJ66570:GOK66570 GYF66570:GYG66570 HIB66570:HIC66570 HRX66570:HRY66570 IBT66570:IBU66570 ILP66570:ILQ66570 IVL66570:IVM66570 JFH66570:JFI66570 JPD66570:JPE66570 JYZ66570:JZA66570 KIV66570:KIW66570 KSR66570:KSS66570 LCN66570:LCO66570 LMJ66570:LMK66570 LWF66570:LWG66570 MGB66570:MGC66570 MPX66570:MPY66570 MZT66570:MZU66570 NJP66570:NJQ66570 NTL66570:NTM66570 ODH66570:ODI66570 OND66570:ONE66570 OWZ66570:OXA66570 PGV66570:PGW66570 PQR66570:PQS66570 QAN66570:QAO66570 QKJ66570:QKK66570 QUF66570:QUG66570 REB66570:REC66570 RNX66570:RNY66570 RXT66570:RXU66570 SHP66570:SHQ66570 SRL66570:SRM66570 TBH66570:TBI66570 TLD66570:TLE66570 TUZ66570:TVA66570 UEV66570:UEW66570 UOR66570:UOS66570 UYN66570:UYO66570 VIJ66570:VIK66570 VSF66570:VSG66570 WCB66570:WCC66570 WLX66570:WLY66570 WVT66570:WVU66570 L132106:M132106 JH132106:JI132106 TD132106:TE132106 ACZ132106:ADA132106 AMV132106:AMW132106 AWR132106:AWS132106 BGN132106:BGO132106 BQJ132106:BQK132106 CAF132106:CAG132106 CKB132106:CKC132106 CTX132106:CTY132106 DDT132106:DDU132106 DNP132106:DNQ132106 DXL132106:DXM132106 EHH132106:EHI132106 ERD132106:ERE132106 FAZ132106:FBA132106 FKV132106:FKW132106 FUR132106:FUS132106 GEN132106:GEO132106 GOJ132106:GOK132106 GYF132106:GYG132106 HIB132106:HIC132106 HRX132106:HRY132106 IBT132106:IBU132106 ILP132106:ILQ132106 IVL132106:IVM132106 JFH132106:JFI132106 JPD132106:JPE132106 JYZ132106:JZA132106 KIV132106:KIW132106 KSR132106:KSS132106 LCN132106:LCO132106 LMJ132106:LMK132106 LWF132106:LWG132106 MGB132106:MGC132106 MPX132106:MPY132106 MZT132106:MZU132106 NJP132106:NJQ132106 NTL132106:NTM132106 ODH132106:ODI132106 OND132106:ONE132106 OWZ132106:OXA132106 PGV132106:PGW132106 PQR132106:PQS132106 QAN132106:QAO132106 QKJ132106:QKK132106 QUF132106:QUG132106 REB132106:REC132106 RNX132106:RNY132106 RXT132106:RXU132106 SHP132106:SHQ132106 SRL132106:SRM132106 TBH132106:TBI132106 TLD132106:TLE132106 TUZ132106:TVA132106 UEV132106:UEW132106 UOR132106:UOS132106 UYN132106:UYO132106 VIJ132106:VIK132106 VSF132106:VSG132106 WCB132106:WCC132106 WLX132106:WLY132106 WVT132106:WVU132106 L197642:M197642 JH197642:JI197642 TD197642:TE197642 ACZ197642:ADA197642 AMV197642:AMW197642 AWR197642:AWS197642 BGN197642:BGO197642 BQJ197642:BQK197642 CAF197642:CAG197642 CKB197642:CKC197642 CTX197642:CTY197642 DDT197642:DDU197642 DNP197642:DNQ197642 DXL197642:DXM197642 EHH197642:EHI197642 ERD197642:ERE197642 FAZ197642:FBA197642 FKV197642:FKW197642 FUR197642:FUS197642 GEN197642:GEO197642 GOJ197642:GOK197642 GYF197642:GYG197642 HIB197642:HIC197642 HRX197642:HRY197642 IBT197642:IBU197642 ILP197642:ILQ197642 IVL197642:IVM197642 JFH197642:JFI197642 JPD197642:JPE197642 JYZ197642:JZA197642 KIV197642:KIW197642 KSR197642:KSS197642 LCN197642:LCO197642 LMJ197642:LMK197642 LWF197642:LWG197642 MGB197642:MGC197642 MPX197642:MPY197642 MZT197642:MZU197642 NJP197642:NJQ197642 NTL197642:NTM197642 ODH197642:ODI197642 OND197642:ONE197642 OWZ197642:OXA197642 PGV197642:PGW197642 PQR197642:PQS197642 QAN197642:QAO197642 QKJ197642:QKK197642 QUF197642:QUG197642 REB197642:REC197642 RNX197642:RNY197642 RXT197642:RXU197642 SHP197642:SHQ197642 SRL197642:SRM197642 TBH197642:TBI197642 TLD197642:TLE197642 TUZ197642:TVA197642 UEV197642:UEW197642 UOR197642:UOS197642 UYN197642:UYO197642 VIJ197642:VIK197642 VSF197642:VSG197642 WCB197642:WCC197642 WLX197642:WLY197642 WVT197642:WVU197642 L263178:M263178 JH263178:JI263178 TD263178:TE263178 ACZ263178:ADA263178 AMV263178:AMW263178 AWR263178:AWS263178 BGN263178:BGO263178 BQJ263178:BQK263178 CAF263178:CAG263178 CKB263178:CKC263178 CTX263178:CTY263178 DDT263178:DDU263178 DNP263178:DNQ263178 DXL263178:DXM263178 EHH263178:EHI263178 ERD263178:ERE263178 FAZ263178:FBA263178 FKV263178:FKW263178 FUR263178:FUS263178 GEN263178:GEO263178 GOJ263178:GOK263178 GYF263178:GYG263178 HIB263178:HIC263178 HRX263178:HRY263178 IBT263178:IBU263178 ILP263178:ILQ263178 IVL263178:IVM263178 JFH263178:JFI263178 JPD263178:JPE263178 JYZ263178:JZA263178 KIV263178:KIW263178 KSR263178:KSS263178 LCN263178:LCO263178 LMJ263178:LMK263178 LWF263178:LWG263178 MGB263178:MGC263178 MPX263178:MPY263178 MZT263178:MZU263178 NJP263178:NJQ263178 NTL263178:NTM263178 ODH263178:ODI263178 OND263178:ONE263178 OWZ263178:OXA263178 PGV263178:PGW263178 PQR263178:PQS263178 QAN263178:QAO263178 QKJ263178:QKK263178 QUF263178:QUG263178 REB263178:REC263178 RNX263178:RNY263178 RXT263178:RXU263178 SHP263178:SHQ263178 SRL263178:SRM263178 TBH263178:TBI263178 TLD263178:TLE263178 TUZ263178:TVA263178 UEV263178:UEW263178 UOR263178:UOS263178 UYN263178:UYO263178 VIJ263178:VIK263178 VSF263178:VSG263178 WCB263178:WCC263178 WLX263178:WLY263178 WVT263178:WVU263178 L328714:M328714 JH328714:JI328714 TD328714:TE328714 ACZ328714:ADA328714 AMV328714:AMW328714 AWR328714:AWS328714 BGN328714:BGO328714 BQJ328714:BQK328714 CAF328714:CAG328714 CKB328714:CKC328714 CTX328714:CTY328714 DDT328714:DDU328714 DNP328714:DNQ328714 DXL328714:DXM328714 EHH328714:EHI328714 ERD328714:ERE328714 FAZ328714:FBA328714 FKV328714:FKW328714 FUR328714:FUS328714 GEN328714:GEO328714 GOJ328714:GOK328714 GYF328714:GYG328714 HIB328714:HIC328714 HRX328714:HRY328714 IBT328714:IBU328714 ILP328714:ILQ328714 IVL328714:IVM328714 JFH328714:JFI328714 JPD328714:JPE328714 JYZ328714:JZA328714 KIV328714:KIW328714 KSR328714:KSS328714 LCN328714:LCO328714 LMJ328714:LMK328714 LWF328714:LWG328714 MGB328714:MGC328714 MPX328714:MPY328714 MZT328714:MZU328714 NJP328714:NJQ328714 NTL328714:NTM328714 ODH328714:ODI328714 OND328714:ONE328714 OWZ328714:OXA328714 PGV328714:PGW328714 PQR328714:PQS328714 QAN328714:QAO328714 QKJ328714:QKK328714 QUF328714:QUG328714 REB328714:REC328714 RNX328714:RNY328714 RXT328714:RXU328714 SHP328714:SHQ328714 SRL328714:SRM328714 TBH328714:TBI328714 TLD328714:TLE328714 TUZ328714:TVA328714 UEV328714:UEW328714 UOR328714:UOS328714 UYN328714:UYO328714 VIJ328714:VIK328714 VSF328714:VSG328714 WCB328714:WCC328714 WLX328714:WLY328714 WVT328714:WVU328714 L394250:M394250 JH394250:JI394250 TD394250:TE394250 ACZ394250:ADA394250 AMV394250:AMW394250 AWR394250:AWS394250 BGN394250:BGO394250 BQJ394250:BQK394250 CAF394250:CAG394250 CKB394250:CKC394250 CTX394250:CTY394250 DDT394250:DDU394250 DNP394250:DNQ394250 DXL394250:DXM394250 EHH394250:EHI394250 ERD394250:ERE394250 FAZ394250:FBA394250 FKV394250:FKW394250 FUR394250:FUS394250 GEN394250:GEO394250 GOJ394250:GOK394250 GYF394250:GYG394250 HIB394250:HIC394250 HRX394250:HRY394250 IBT394250:IBU394250 ILP394250:ILQ394250 IVL394250:IVM394250 JFH394250:JFI394250 JPD394250:JPE394250 JYZ394250:JZA394250 KIV394250:KIW394250 KSR394250:KSS394250 LCN394250:LCO394250 LMJ394250:LMK394250 LWF394250:LWG394250 MGB394250:MGC394250 MPX394250:MPY394250 MZT394250:MZU394250 NJP394250:NJQ394250 NTL394250:NTM394250 ODH394250:ODI394250 OND394250:ONE394250 OWZ394250:OXA394250 PGV394250:PGW394250 PQR394250:PQS394250 QAN394250:QAO394250 QKJ394250:QKK394250 QUF394250:QUG394250 REB394250:REC394250 RNX394250:RNY394250 RXT394250:RXU394250 SHP394250:SHQ394250 SRL394250:SRM394250 TBH394250:TBI394250 TLD394250:TLE394250 TUZ394250:TVA394250 UEV394250:UEW394250 UOR394250:UOS394250 UYN394250:UYO394250 VIJ394250:VIK394250 VSF394250:VSG394250 WCB394250:WCC394250 WLX394250:WLY394250 WVT394250:WVU394250 L459786:M459786 JH459786:JI459786 TD459786:TE459786 ACZ459786:ADA459786 AMV459786:AMW459786 AWR459786:AWS459786 BGN459786:BGO459786 BQJ459786:BQK459786 CAF459786:CAG459786 CKB459786:CKC459786 CTX459786:CTY459786 DDT459786:DDU459786 DNP459786:DNQ459786 DXL459786:DXM459786 EHH459786:EHI459786 ERD459786:ERE459786 FAZ459786:FBA459786 FKV459786:FKW459786 FUR459786:FUS459786 GEN459786:GEO459786 GOJ459786:GOK459786 GYF459786:GYG459786 HIB459786:HIC459786 HRX459786:HRY459786 IBT459786:IBU459786 ILP459786:ILQ459786 IVL459786:IVM459786 JFH459786:JFI459786 JPD459786:JPE459786 JYZ459786:JZA459786 KIV459786:KIW459786 KSR459786:KSS459786 LCN459786:LCO459786 LMJ459786:LMK459786 LWF459786:LWG459786 MGB459786:MGC459786 MPX459786:MPY459786 MZT459786:MZU459786 NJP459786:NJQ459786 NTL459786:NTM459786 ODH459786:ODI459786 OND459786:ONE459786 OWZ459786:OXA459786 PGV459786:PGW459786 PQR459786:PQS459786 QAN459786:QAO459786 QKJ459786:QKK459786 QUF459786:QUG459786 REB459786:REC459786 RNX459786:RNY459786 RXT459786:RXU459786 SHP459786:SHQ459786 SRL459786:SRM459786 TBH459786:TBI459786 TLD459786:TLE459786 TUZ459786:TVA459786 UEV459786:UEW459786 UOR459786:UOS459786 UYN459786:UYO459786 VIJ459786:VIK459786 VSF459786:VSG459786 WCB459786:WCC459786 WLX459786:WLY459786 WVT459786:WVU459786 L525322:M525322 JH525322:JI525322 TD525322:TE525322 ACZ525322:ADA525322 AMV525322:AMW525322 AWR525322:AWS525322 BGN525322:BGO525322 BQJ525322:BQK525322 CAF525322:CAG525322 CKB525322:CKC525322 CTX525322:CTY525322 DDT525322:DDU525322 DNP525322:DNQ525322 DXL525322:DXM525322 EHH525322:EHI525322 ERD525322:ERE525322 FAZ525322:FBA525322 FKV525322:FKW525322 FUR525322:FUS525322 GEN525322:GEO525322 GOJ525322:GOK525322 GYF525322:GYG525322 HIB525322:HIC525322 HRX525322:HRY525322 IBT525322:IBU525322 ILP525322:ILQ525322 IVL525322:IVM525322 JFH525322:JFI525322 JPD525322:JPE525322 JYZ525322:JZA525322 KIV525322:KIW525322 KSR525322:KSS525322 LCN525322:LCO525322 LMJ525322:LMK525322 LWF525322:LWG525322 MGB525322:MGC525322 MPX525322:MPY525322 MZT525322:MZU525322 NJP525322:NJQ525322 NTL525322:NTM525322 ODH525322:ODI525322 OND525322:ONE525322 OWZ525322:OXA525322 PGV525322:PGW525322 PQR525322:PQS525322 QAN525322:QAO525322 QKJ525322:QKK525322 QUF525322:QUG525322 REB525322:REC525322 RNX525322:RNY525322 RXT525322:RXU525322 SHP525322:SHQ525322 SRL525322:SRM525322 TBH525322:TBI525322 TLD525322:TLE525322 TUZ525322:TVA525322 UEV525322:UEW525322 UOR525322:UOS525322 UYN525322:UYO525322 VIJ525322:VIK525322 VSF525322:VSG525322 WCB525322:WCC525322 WLX525322:WLY525322 WVT525322:WVU525322 L590858:M590858 JH590858:JI590858 TD590858:TE590858 ACZ590858:ADA590858 AMV590858:AMW590858 AWR590858:AWS590858 BGN590858:BGO590858 BQJ590858:BQK590858 CAF590858:CAG590858 CKB590858:CKC590858 CTX590858:CTY590858 DDT590858:DDU590858 DNP590858:DNQ590858 DXL590858:DXM590858 EHH590858:EHI590858 ERD590858:ERE590858 FAZ590858:FBA590858 FKV590858:FKW590858 FUR590858:FUS590858 GEN590858:GEO590858 GOJ590858:GOK590858 GYF590858:GYG590858 HIB590858:HIC590858 HRX590858:HRY590858 IBT590858:IBU590858 ILP590858:ILQ590858 IVL590858:IVM590858 JFH590858:JFI590858 JPD590858:JPE590858 JYZ590858:JZA590858 KIV590858:KIW590858 KSR590858:KSS590858 LCN590858:LCO590858 LMJ590858:LMK590858 LWF590858:LWG590858 MGB590858:MGC590858 MPX590858:MPY590858 MZT590858:MZU590858 NJP590858:NJQ590858 NTL590858:NTM590858 ODH590858:ODI590858 OND590858:ONE590858 OWZ590858:OXA590858 PGV590858:PGW590858 PQR590858:PQS590858 QAN590858:QAO590858 QKJ590858:QKK590858 QUF590858:QUG590858 REB590858:REC590858 RNX590858:RNY590858 RXT590858:RXU590858 SHP590858:SHQ590858 SRL590858:SRM590858 TBH590858:TBI590858 TLD590858:TLE590858 TUZ590858:TVA590858 UEV590858:UEW590858 UOR590858:UOS590858 UYN590858:UYO590858 VIJ590858:VIK590858 VSF590858:VSG590858 WCB590858:WCC590858 WLX590858:WLY590858 WVT590858:WVU590858 L656394:M656394 JH656394:JI656394 TD656394:TE656394 ACZ656394:ADA656394 AMV656394:AMW656394 AWR656394:AWS656394 BGN656394:BGO656394 BQJ656394:BQK656394 CAF656394:CAG656394 CKB656394:CKC656394 CTX656394:CTY656394 DDT656394:DDU656394 DNP656394:DNQ656394 DXL656394:DXM656394 EHH656394:EHI656394 ERD656394:ERE656394 FAZ656394:FBA656394 FKV656394:FKW656394 FUR656394:FUS656394 GEN656394:GEO656394 GOJ656394:GOK656394 GYF656394:GYG656394 HIB656394:HIC656394 HRX656394:HRY656394 IBT656394:IBU656394 ILP656394:ILQ656394 IVL656394:IVM656394 JFH656394:JFI656394 JPD656394:JPE656394 JYZ656394:JZA656394 KIV656394:KIW656394 KSR656394:KSS656394 LCN656394:LCO656394 LMJ656394:LMK656394 LWF656394:LWG656394 MGB656394:MGC656394 MPX656394:MPY656394 MZT656394:MZU656394 NJP656394:NJQ656394 NTL656394:NTM656394 ODH656394:ODI656394 OND656394:ONE656394 OWZ656394:OXA656394 PGV656394:PGW656394 PQR656394:PQS656394 QAN656394:QAO656394 QKJ656394:QKK656394 QUF656394:QUG656394 REB656394:REC656394 RNX656394:RNY656394 RXT656394:RXU656394 SHP656394:SHQ656394 SRL656394:SRM656394 TBH656394:TBI656394 TLD656394:TLE656394 TUZ656394:TVA656394 UEV656394:UEW656394 UOR656394:UOS656394 UYN656394:UYO656394 VIJ656394:VIK656394 VSF656394:VSG656394 WCB656394:WCC656394 WLX656394:WLY656394 WVT656394:WVU656394 L721930:M721930 JH721930:JI721930 TD721930:TE721930 ACZ721930:ADA721930 AMV721930:AMW721930 AWR721930:AWS721930 BGN721930:BGO721930 BQJ721930:BQK721930 CAF721930:CAG721930 CKB721930:CKC721930 CTX721930:CTY721930 DDT721930:DDU721930 DNP721930:DNQ721930 DXL721930:DXM721930 EHH721930:EHI721930 ERD721930:ERE721930 FAZ721930:FBA721930 FKV721930:FKW721930 FUR721930:FUS721930 GEN721930:GEO721930 GOJ721930:GOK721930 GYF721930:GYG721930 HIB721930:HIC721930 HRX721930:HRY721930 IBT721930:IBU721930 ILP721930:ILQ721930 IVL721930:IVM721930 JFH721930:JFI721930 JPD721930:JPE721930 JYZ721930:JZA721930 KIV721930:KIW721930 KSR721930:KSS721930 LCN721930:LCO721930 LMJ721930:LMK721930 LWF721930:LWG721930 MGB721930:MGC721930 MPX721930:MPY721930 MZT721930:MZU721930 NJP721930:NJQ721930 NTL721930:NTM721930 ODH721930:ODI721930 OND721930:ONE721930 OWZ721930:OXA721930 PGV721930:PGW721930 PQR721930:PQS721930 QAN721930:QAO721930 QKJ721930:QKK721930 QUF721930:QUG721930 REB721930:REC721930 RNX721930:RNY721930 RXT721930:RXU721930 SHP721930:SHQ721930 SRL721930:SRM721930 TBH721930:TBI721930 TLD721930:TLE721930 TUZ721930:TVA721930 UEV721930:UEW721930 UOR721930:UOS721930 UYN721930:UYO721930 VIJ721930:VIK721930 VSF721930:VSG721930 WCB721930:WCC721930 WLX721930:WLY721930 WVT721930:WVU721930 L787466:M787466 JH787466:JI787466 TD787466:TE787466 ACZ787466:ADA787466 AMV787466:AMW787466 AWR787466:AWS787466 BGN787466:BGO787466 BQJ787466:BQK787466 CAF787466:CAG787466 CKB787466:CKC787466 CTX787466:CTY787466 DDT787466:DDU787466 DNP787466:DNQ787466 DXL787466:DXM787466 EHH787466:EHI787466 ERD787466:ERE787466 FAZ787466:FBA787466 FKV787466:FKW787466 FUR787466:FUS787466 GEN787466:GEO787466 GOJ787466:GOK787466 GYF787466:GYG787466 HIB787466:HIC787466 HRX787466:HRY787466 IBT787466:IBU787466 ILP787466:ILQ787466 IVL787466:IVM787466 JFH787466:JFI787466 JPD787466:JPE787466 JYZ787466:JZA787466 KIV787466:KIW787466 KSR787466:KSS787466 LCN787466:LCO787466 LMJ787466:LMK787466 LWF787466:LWG787466 MGB787466:MGC787466 MPX787466:MPY787466 MZT787466:MZU787466 NJP787466:NJQ787466 NTL787466:NTM787466 ODH787466:ODI787466 OND787466:ONE787466 OWZ787466:OXA787466 PGV787466:PGW787466 PQR787466:PQS787466 QAN787466:QAO787466 QKJ787466:QKK787466 QUF787466:QUG787466 REB787466:REC787466 RNX787466:RNY787466 RXT787466:RXU787466 SHP787466:SHQ787466 SRL787466:SRM787466 TBH787466:TBI787466 TLD787466:TLE787466 TUZ787466:TVA787466 UEV787466:UEW787466 UOR787466:UOS787466 UYN787466:UYO787466 VIJ787466:VIK787466 VSF787466:VSG787466 WCB787466:WCC787466 WLX787466:WLY787466 WVT787466:WVU787466 L853002:M853002 JH853002:JI853002 TD853002:TE853002 ACZ853002:ADA853002 AMV853002:AMW853002 AWR853002:AWS853002 BGN853002:BGO853002 BQJ853002:BQK853002 CAF853002:CAG853002 CKB853002:CKC853002 CTX853002:CTY853002 DDT853002:DDU853002 DNP853002:DNQ853002 DXL853002:DXM853002 EHH853002:EHI853002 ERD853002:ERE853002 FAZ853002:FBA853002 FKV853002:FKW853002 FUR853002:FUS853002 GEN853002:GEO853002 GOJ853002:GOK853002 GYF853002:GYG853002 HIB853002:HIC853002 HRX853002:HRY853002 IBT853002:IBU853002 ILP853002:ILQ853002 IVL853002:IVM853002 JFH853002:JFI853002 JPD853002:JPE853002 JYZ853002:JZA853002 KIV853002:KIW853002 KSR853002:KSS853002 LCN853002:LCO853002 LMJ853002:LMK853002 LWF853002:LWG853002 MGB853002:MGC853002 MPX853002:MPY853002 MZT853002:MZU853002 NJP853002:NJQ853002 NTL853002:NTM853002 ODH853002:ODI853002 OND853002:ONE853002 OWZ853002:OXA853002 PGV853002:PGW853002 PQR853002:PQS853002 QAN853002:QAO853002 QKJ853002:QKK853002 QUF853002:QUG853002 REB853002:REC853002 RNX853002:RNY853002 RXT853002:RXU853002 SHP853002:SHQ853002 SRL853002:SRM853002 TBH853002:TBI853002 TLD853002:TLE853002 TUZ853002:TVA853002 UEV853002:UEW853002 UOR853002:UOS853002 UYN853002:UYO853002 VIJ853002:VIK853002 VSF853002:VSG853002 WCB853002:WCC853002 WLX853002:WLY853002 WVT853002:WVU853002 L918538:M918538 JH918538:JI918538 TD918538:TE918538 ACZ918538:ADA918538 AMV918538:AMW918538 AWR918538:AWS918538 BGN918538:BGO918538 BQJ918538:BQK918538 CAF918538:CAG918538 CKB918538:CKC918538 CTX918538:CTY918538 DDT918538:DDU918538 DNP918538:DNQ918538 DXL918538:DXM918538 EHH918538:EHI918538 ERD918538:ERE918538 FAZ918538:FBA918538 FKV918538:FKW918538 FUR918538:FUS918538 GEN918538:GEO918538 GOJ918538:GOK918538 GYF918538:GYG918538 HIB918538:HIC918538 HRX918538:HRY918538 IBT918538:IBU918538 ILP918538:ILQ918538 IVL918538:IVM918538 JFH918538:JFI918538 JPD918538:JPE918538 JYZ918538:JZA918538 KIV918538:KIW918538 KSR918538:KSS918538 LCN918538:LCO918538 LMJ918538:LMK918538 LWF918538:LWG918538 MGB918538:MGC918538 MPX918538:MPY918538 MZT918538:MZU918538 NJP918538:NJQ918538 NTL918538:NTM918538 ODH918538:ODI918538 OND918538:ONE918538 OWZ918538:OXA918538 PGV918538:PGW918538 PQR918538:PQS918538 QAN918538:QAO918538 QKJ918538:QKK918538 QUF918538:QUG918538 REB918538:REC918538 RNX918538:RNY918538 RXT918538:RXU918538 SHP918538:SHQ918538 SRL918538:SRM918538 TBH918538:TBI918538 TLD918538:TLE918538 TUZ918538:TVA918538 UEV918538:UEW918538 UOR918538:UOS918538 UYN918538:UYO918538 VIJ918538:VIK918538 VSF918538:VSG918538 WCB918538:WCC918538 WLX918538:WLY918538 WVT918538:WVU918538 L984074:M984074 JH984074:JI984074 TD984074:TE984074 ACZ984074:ADA984074 AMV984074:AMW984074 AWR984074:AWS984074 BGN984074:BGO984074 BQJ984074:BQK984074 CAF984074:CAG984074 CKB984074:CKC984074 CTX984074:CTY984074 DDT984074:DDU984074 DNP984074:DNQ984074 DXL984074:DXM984074 EHH984074:EHI984074 ERD984074:ERE984074 FAZ984074:FBA984074 FKV984074:FKW984074 FUR984074:FUS984074 GEN984074:GEO984074 GOJ984074:GOK984074 GYF984074:GYG984074 HIB984074:HIC984074 HRX984074:HRY984074 IBT984074:IBU984074 ILP984074:ILQ984074 IVL984074:IVM984074 JFH984074:JFI984074 JPD984074:JPE984074 JYZ984074:JZA984074 KIV984074:KIW984074 KSR984074:KSS984074 LCN984074:LCO984074 LMJ984074:LMK984074 LWF984074:LWG984074 MGB984074:MGC984074 MPX984074:MPY984074 MZT984074:MZU984074 NJP984074:NJQ984074 NTL984074:NTM984074 ODH984074:ODI984074 OND984074:ONE984074 OWZ984074:OXA984074 PGV984074:PGW984074 PQR984074:PQS984074 QAN984074:QAO984074 QKJ984074:QKK984074 QUF984074:QUG984074 REB984074:REC984074 RNX984074:RNY984074 RXT984074:RXU984074 SHP984074:SHQ984074 SRL984074:SRM984074 TBH984074:TBI984074 TLD984074:TLE984074 TUZ984074:TVA984074 UEV984074:UEW984074 UOR984074:UOS984074 UYN984074:UYO984074 VIJ984074:VIK984074 VSF984074:VSG984074 WCB984074:WCC984074 WLX984074:WLY984074 WVT984074:WVU984074 L539:M539 JH539:JI539 TD539:TE539 ACZ539:ADA539 AMV539:AMW539 AWR539:AWS539 BGN539:BGO539 BQJ539:BQK539 CAF539:CAG539 CKB539:CKC539 CTX539:CTY539 DDT539:DDU539 DNP539:DNQ539 DXL539:DXM539 EHH539:EHI539 ERD539:ERE539 FAZ539:FBA539 FKV539:FKW539 FUR539:FUS539 GEN539:GEO539 GOJ539:GOK539 GYF539:GYG539 HIB539:HIC539 HRX539:HRY539 IBT539:IBU539 ILP539:ILQ539 IVL539:IVM539 JFH539:JFI539 JPD539:JPE539 JYZ539:JZA539 KIV539:KIW539 KSR539:KSS539 LCN539:LCO539 LMJ539:LMK539 LWF539:LWG539 MGB539:MGC539 MPX539:MPY539 MZT539:MZU539 NJP539:NJQ539 NTL539:NTM539 ODH539:ODI539 OND539:ONE539 OWZ539:OXA539 PGV539:PGW539 PQR539:PQS539 QAN539:QAO539 QKJ539:QKK539 QUF539:QUG539 REB539:REC539 RNX539:RNY539 RXT539:RXU539 SHP539:SHQ539 SRL539:SRM539 TBH539:TBI539 TLD539:TLE539 TUZ539:TVA539 UEV539:UEW539 UOR539:UOS539 UYN539:UYO539 VIJ539:VIK539 VSF539:VSG539 WCB539:WCC539 WLX539:WLY539 WVT539:WVU539 L66075:M66075 JH66075:JI66075 TD66075:TE66075 ACZ66075:ADA66075 AMV66075:AMW66075 AWR66075:AWS66075 BGN66075:BGO66075 BQJ66075:BQK66075 CAF66075:CAG66075 CKB66075:CKC66075 CTX66075:CTY66075 DDT66075:DDU66075 DNP66075:DNQ66075 DXL66075:DXM66075 EHH66075:EHI66075 ERD66075:ERE66075 FAZ66075:FBA66075 FKV66075:FKW66075 FUR66075:FUS66075 GEN66075:GEO66075 GOJ66075:GOK66075 GYF66075:GYG66075 HIB66075:HIC66075 HRX66075:HRY66075 IBT66075:IBU66075 ILP66075:ILQ66075 IVL66075:IVM66075 JFH66075:JFI66075 JPD66075:JPE66075 JYZ66075:JZA66075 KIV66075:KIW66075 KSR66075:KSS66075 LCN66075:LCO66075 LMJ66075:LMK66075 LWF66075:LWG66075 MGB66075:MGC66075 MPX66075:MPY66075 MZT66075:MZU66075 NJP66075:NJQ66075 NTL66075:NTM66075 ODH66075:ODI66075 OND66075:ONE66075 OWZ66075:OXA66075 PGV66075:PGW66075 PQR66075:PQS66075 QAN66075:QAO66075 QKJ66075:QKK66075 QUF66075:QUG66075 REB66075:REC66075 RNX66075:RNY66075 RXT66075:RXU66075 SHP66075:SHQ66075 SRL66075:SRM66075 TBH66075:TBI66075 TLD66075:TLE66075 TUZ66075:TVA66075 UEV66075:UEW66075 UOR66075:UOS66075 UYN66075:UYO66075 VIJ66075:VIK66075 VSF66075:VSG66075 WCB66075:WCC66075 WLX66075:WLY66075 WVT66075:WVU66075 L131611:M131611 JH131611:JI131611 TD131611:TE131611 ACZ131611:ADA131611 AMV131611:AMW131611 AWR131611:AWS131611 BGN131611:BGO131611 BQJ131611:BQK131611 CAF131611:CAG131611 CKB131611:CKC131611 CTX131611:CTY131611 DDT131611:DDU131611 DNP131611:DNQ131611 DXL131611:DXM131611 EHH131611:EHI131611 ERD131611:ERE131611 FAZ131611:FBA131611 FKV131611:FKW131611 FUR131611:FUS131611 GEN131611:GEO131611 GOJ131611:GOK131611 GYF131611:GYG131611 HIB131611:HIC131611 HRX131611:HRY131611 IBT131611:IBU131611 ILP131611:ILQ131611 IVL131611:IVM131611 JFH131611:JFI131611 JPD131611:JPE131611 JYZ131611:JZA131611 KIV131611:KIW131611 KSR131611:KSS131611 LCN131611:LCO131611 LMJ131611:LMK131611 LWF131611:LWG131611 MGB131611:MGC131611 MPX131611:MPY131611 MZT131611:MZU131611 NJP131611:NJQ131611 NTL131611:NTM131611 ODH131611:ODI131611 OND131611:ONE131611 OWZ131611:OXA131611 PGV131611:PGW131611 PQR131611:PQS131611 QAN131611:QAO131611 QKJ131611:QKK131611 QUF131611:QUG131611 REB131611:REC131611 RNX131611:RNY131611 RXT131611:RXU131611 SHP131611:SHQ131611 SRL131611:SRM131611 TBH131611:TBI131611 TLD131611:TLE131611 TUZ131611:TVA131611 UEV131611:UEW131611 UOR131611:UOS131611 UYN131611:UYO131611 VIJ131611:VIK131611 VSF131611:VSG131611 WCB131611:WCC131611 WLX131611:WLY131611 WVT131611:WVU131611 L197147:M197147 JH197147:JI197147 TD197147:TE197147 ACZ197147:ADA197147 AMV197147:AMW197147 AWR197147:AWS197147 BGN197147:BGO197147 BQJ197147:BQK197147 CAF197147:CAG197147 CKB197147:CKC197147 CTX197147:CTY197147 DDT197147:DDU197147 DNP197147:DNQ197147 DXL197147:DXM197147 EHH197147:EHI197147 ERD197147:ERE197147 FAZ197147:FBA197147 FKV197147:FKW197147 FUR197147:FUS197147 GEN197147:GEO197147 GOJ197147:GOK197147 GYF197147:GYG197147 HIB197147:HIC197147 HRX197147:HRY197147 IBT197147:IBU197147 ILP197147:ILQ197147 IVL197147:IVM197147 JFH197147:JFI197147 JPD197147:JPE197147 JYZ197147:JZA197147 KIV197147:KIW197147 KSR197147:KSS197147 LCN197147:LCO197147 LMJ197147:LMK197147 LWF197147:LWG197147 MGB197147:MGC197147 MPX197147:MPY197147 MZT197147:MZU197147 NJP197147:NJQ197147 NTL197147:NTM197147 ODH197147:ODI197147 OND197147:ONE197147 OWZ197147:OXA197147 PGV197147:PGW197147 PQR197147:PQS197147 QAN197147:QAO197147 QKJ197147:QKK197147 QUF197147:QUG197147 REB197147:REC197147 RNX197147:RNY197147 RXT197147:RXU197147 SHP197147:SHQ197147 SRL197147:SRM197147 TBH197147:TBI197147 TLD197147:TLE197147 TUZ197147:TVA197147 UEV197147:UEW197147 UOR197147:UOS197147 UYN197147:UYO197147 VIJ197147:VIK197147 VSF197147:VSG197147 WCB197147:WCC197147 WLX197147:WLY197147 WVT197147:WVU197147 L262683:M262683 JH262683:JI262683 TD262683:TE262683 ACZ262683:ADA262683 AMV262683:AMW262683 AWR262683:AWS262683 BGN262683:BGO262683 BQJ262683:BQK262683 CAF262683:CAG262683 CKB262683:CKC262683 CTX262683:CTY262683 DDT262683:DDU262683 DNP262683:DNQ262683 DXL262683:DXM262683 EHH262683:EHI262683 ERD262683:ERE262683 FAZ262683:FBA262683 FKV262683:FKW262683 FUR262683:FUS262683 GEN262683:GEO262683 GOJ262683:GOK262683 GYF262683:GYG262683 HIB262683:HIC262683 HRX262683:HRY262683 IBT262683:IBU262683 ILP262683:ILQ262683 IVL262683:IVM262683 JFH262683:JFI262683 JPD262683:JPE262683 JYZ262683:JZA262683 KIV262683:KIW262683 KSR262683:KSS262683 LCN262683:LCO262683 LMJ262683:LMK262683 LWF262683:LWG262683 MGB262683:MGC262683 MPX262683:MPY262683 MZT262683:MZU262683 NJP262683:NJQ262683 NTL262683:NTM262683 ODH262683:ODI262683 OND262683:ONE262683 OWZ262683:OXA262683 PGV262683:PGW262683 PQR262683:PQS262683 QAN262683:QAO262683 QKJ262683:QKK262683 QUF262683:QUG262683 REB262683:REC262683 RNX262683:RNY262683 RXT262683:RXU262683 SHP262683:SHQ262683 SRL262683:SRM262683 TBH262683:TBI262683 TLD262683:TLE262683 TUZ262683:TVA262683 UEV262683:UEW262683 UOR262683:UOS262683 UYN262683:UYO262683 VIJ262683:VIK262683 VSF262683:VSG262683 WCB262683:WCC262683 WLX262683:WLY262683 WVT262683:WVU262683 L328219:M328219 JH328219:JI328219 TD328219:TE328219 ACZ328219:ADA328219 AMV328219:AMW328219 AWR328219:AWS328219 BGN328219:BGO328219 BQJ328219:BQK328219 CAF328219:CAG328219 CKB328219:CKC328219 CTX328219:CTY328219 DDT328219:DDU328219 DNP328219:DNQ328219 DXL328219:DXM328219 EHH328219:EHI328219 ERD328219:ERE328219 FAZ328219:FBA328219 FKV328219:FKW328219 FUR328219:FUS328219 GEN328219:GEO328219 GOJ328219:GOK328219 GYF328219:GYG328219 HIB328219:HIC328219 HRX328219:HRY328219 IBT328219:IBU328219 ILP328219:ILQ328219 IVL328219:IVM328219 JFH328219:JFI328219 JPD328219:JPE328219 JYZ328219:JZA328219 KIV328219:KIW328219 KSR328219:KSS328219 LCN328219:LCO328219 LMJ328219:LMK328219 LWF328219:LWG328219 MGB328219:MGC328219 MPX328219:MPY328219 MZT328219:MZU328219 NJP328219:NJQ328219 NTL328219:NTM328219 ODH328219:ODI328219 OND328219:ONE328219 OWZ328219:OXA328219 PGV328219:PGW328219 PQR328219:PQS328219 QAN328219:QAO328219 QKJ328219:QKK328219 QUF328219:QUG328219 REB328219:REC328219 RNX328219:RNY328219 RXT328219:RXU328219 SHP328219:SHQ328219 SRL328219:SRM328219 TBH328219:TBI328219 TLD328219:TLE328219 TUZ328219:TVA328219 UEV328219:UEW328219 UOR328219:UOS328219 UYN328219:UYO328219 VIJ328219:VIK328219 VSF328219:VSG328219 WCB328219:WCC328219 WLX328219:WLY328219 WVT328219:WVU328219 L393755:M393755 JH393755:JI393755 TD393755:TE393755 ACZ393755:ADA393755 AMV393755:AMW393755 AWR393755:AWS393755 BGN393755:BGO393755 BQJ393755:BQK393755 CAF393755:CAG393755 CKB393755:CKC393755 CTX393755:CTY393755 DDT393755:DDU393755 DNP393755:DNQ393755 DXL393755:DXM393755 EHH393755:EHI393755 ERD393755:ERE393755 FAZ393755:FBA393755 FKV393755:FKW393755 FUR393755:FUS393755 GEN393755:GEO393755 GOJ393755:GOK393755 GYF393755:GYG393755 HIB393755:HIC393755 HRX393755:HRY393755 IBT393755:IBU393755 ILP393755:ILQ393755 IVL393755:IVM393755 JFH393755:JFI393755 JPD393755:JPE393755 JYZ393755:JZA393755 KIV393755:KIW393755 KSR393755:KSS393755 LCN393755:LCO393755 LMJ393755:LMK393755 LWF393755:LWG393755 MGB393755:MGC393755 MPX393755:MPY393755 MZT393755:MZU393755 NJP393755:NJQ393755 NTL393755:NTM393755 ODH393755:ODI393755 OND393755:ONE393755 OWZ393755:OXA393755 PGV393755:PGW393755 PQR393755:PQS393755 QAN393755:QAO393755 QKJ393755:QKK393755 QUF393755:QUG393755 REB393755:REC393755 RNX393755:RNY393755 RXT393755:RXU393755 SHP393755:SHQ393755 SRL393755:SRM393755 TBH393755:TBI393755 TLD393755:TLE393755 TUZ393755:TVA393755 UEV393755:UEW393755 UOR393755:UOS393755 UYN393755:UYO393755 VIJ393755:VIK393755 VSF393755:VSG393755 WCB393755:WCC393755 WLX393755:WLY393755 WVT393755:WVU393755 L459291:M459291 JH459291:JI459291 TD459291:TE459291 ACZ459291:ADA459291 AMV459291:AMW459291 AWR459291:AWS459291 BGN459291:BGO459291 BQJ459291:BQK459291 CAF459291:CAG459291 CKB459291:CKC459291 CTX459291:CTY459291 DDT459291:DDU459291 DNP459291:DNQ459291 DXL459291:DXM459291 EHH459291:EHI459291 ERD459291:ERE459291 FAZ459291:FBA459291 FKV459291:FKW459291 FUR459291:FUS459291 GEN459291:GEO459291 GOJ459291:GOK459291 GYF459291:GYG459291 HIB459291:HIC459291 HRX459291:HRY459291 IBT459291:IBU459291 ILP459291:ILQ459291 IVL459291:IVM459291 JFH459291:JFI459291 JPD459291:JPE459291 JYZ459291:JZA459291 KIV459291:KIW459291 KSR459291:KSS459291 LCN459291:LCO459291 LMJ459291:LMK459291 LWF459291:LWG459291 MGB459291:MGC459291 MPX459291:MPY459291 MZT459291:MZU459291 NJP459291:NJQ459291 NTL459291:NTM459291 ODH459291:ODI459291 OND459291:ONE459291 OWZ459291:OXA459291 PGV459291:PGW459291 PQR459291:PQS459291 QAN459291:QAO459291 QKJ459291:QKK459291 QUF459291:QUG459291 REB459291:REC459291 RNX459291:RNY459291 RXT459291:RXU459291 SHP459291:SHQ459291 SRL459291:SRM459291 TBH459291:TBI459291 TLD459291:TLE459291 TUZ459291:TVA459291 UEV459291:UEW459291 UOR459291:UOS459291 UYN459291:UYO459291 VIJ459291:VIK459291 VSF459291:VSG459291 WCB459291:WCC459291 WLX459291:WLY459291 WVT459291:WVU459291 L524827:M524827 JH524827:JI524827 TD524827:TE524827 ACZ524827:ADA524827 AMV524827:AMW524827 AWR524827:AWS524827 BGN524827:BGO524827 BQJ524827:BQK524827 CAF524827:CAG524827 CKB524827:CKC524827 CTX524827:CTY524827 DDT524827:DDU524827 DNP524827:DNQ524827 DXL524827:DXM524827 EHH524827:EHI524827 ERD524827:ERE524827 FAZ524827:FBA524827 FKV524827:FKW524827 FUR524827:FUS524827 GEN524827:GEO524827 GOJ524827:GOK524827 GYF524827:GYG524827 HIB524827:HIC524827 HRX524827:HRY524827 IBT524827:IBU524827 ILP524827:ILQ524827 IVL524827:IVM524827 JFH524827:JFI524827 JPD524827:JPE524827 JYZ524827:JZA524827 KIV524827:KIW524827 KSR524827:KSS524827 LCN524827:LCO524827 LMJ524827:LMK524827 LWF524827:LWG524827 MGB524827:MGC524827 MPX524827:MPY524827 MZT524827:MZU524827 NJP524827:NJQ524827 NTL524827:NTM524827 ODH524827:ODI524827 OND524827:ONE524827 OWZ524827:OXA524827 PGV524827:PGW524827 PQR524827:PQS524827 QAN524827:QAO524827 QKJ524827:QKK524827 QUF524827:QUG524827 REB524827:REC524827 RNX524827:RNY524827 RXT524827:RXU524827 SHP524827:SHQ524827 SRL524827:SRM524827 TBH524827:TBI524827 TLD524827:TLE524827 TUZ524827:TVA524827 UEV524827:UEW524827 UOR524827:UOS524827 UYN524827:UYO524827 VIJ524827:VIK524827 VSF524827:VSG524827 WCB524827:WCC524827 WLX524827:WLY524827 WVT524827:WVU524827 L590363:M590363 JH590363:JI590363 TD590363:TE590363 ACZ590363:ADA590363 AMV590363:AMW590363 AWR590363:AWS590363 BGN590363:BGO590363 BQJ590363:BQK590363 CAF590363:CAG590363 CKB590363:CKC590363 CTX590363:CTY590363 DDT590363:DDU590363 DNP590363:DNQ590363 DXL590363:DXM590363 EHH590363:EHI590363 ERD590363:ERE590363 FAZ590363:FBA590363 FKV590363:FKW590363 FUR590363:FUS590363 GEN590363:GEO590363 GOJ590363:GOK590363 GYF590363:GYG590363 HIB590363:HIC590363 HRX590363:HRY590363 IBT590363:IBU590363 ILP590363:ILQ590363 IVL590363:IVM590363 JFH590363:JFI590363 JPD590363:JPE590363 JYZ590363:JZA590363 KIV590363:KIW590363 KSR590363:KSS590363 LCN590363:LCO590363 LMJ590363:LMK590363 LWF590363:LWG590363 MGB590363:MGC590363 MPX590363:MPY590363 MZT590363:MZU590363 NJP590363:NJQ590363 NTL590363:NTM590363 ODH590363:ODI590363 OND590363:ONE590363 OWZ590363:OXA590363 PGV590363:PGW590363 PQR590363:PQS590363 QAN590363:QAO590363 QKJ590363:QKK590363 QUF590363:QUG590363 REB590363:REC590363 RNX590363:RNY590363 RXT590363:RXU590363 SHP590363:SHQ590363 SRL590363:SRM590363 TBH590363:TBI590363 TLD590363:TLE590363 TUZ590363:TVA590363 UEV590363:UEW590363 UOR590363:UOS590363 UYN590363:UYO590363 VIJ590363:VIK590363 VSF590363:VSG590363 WCB590363:WCC590363 WLX590363:WLY590363 WVT590363:WVU590363 L655899:M655899 JH655899:JI655899 TD655899:TE655899 ACZ655899:ADA655899 AMV655899:AMW655899 AWR655899:AWS655899 BGN655899:BGO655899 BQJ655899:BQK655899 CAF655899:CAG655899 CKB655899:CKC655899 CTX655899:CTY655899 DDT655899:DDU655899 DNP655899:DNQ655899 DXL655899:DXM655899 EHH655899:EHI655899 ERD655899:ERE655899 FAZ655899:FBA655899 FKV655899:FKW655899 FUR655899:FUS655899 GEN655899:GEO655899 GOJ655899:GOK655899 GYF655899:GYG655899 HIB655899:HIC655899 HRX655899:HRY655899 IBT655899:IBU655899 ILP655899:ILQ655899 IVL655899:IVM655899 JFH655899:JFI655899 JPD655899:JPE655899 JYZ655899:JZA655899 KIV655899:KIW655899 KSR655899:KSS655899 LCN655899:LCO655899 LMJ655899:LMK655899 LWF655899:LWG655899 MGB655899:MGC655899 MPX655899:MPY655899 MZT655899:MZU655899 NJP655899:NJQ655899 NTL655899:NTM655899 ODH655899:ODI655899 OND655899:ONE655899 OWZ655899:OXA655899 PGV655899:PGW655899 PQR655899:PQS655899 QAN655899:QAO655899 QKJ655899:QKK655899 QUF655899:QUG655899 REB655899:REC655899 RNX655899:RNY655899 RXT655899:RXU655899 SHP655899:SHQ655899 SRL655899:SRM655899 TBH655899:TBI655899 TLD655899:TLE655899 TUZ655899:TVA655899 UEV655899:UEW655899 UOR655899:UOS655899 UYN655899:UYO655899 VIJ655899:VIK655899 VSF655899:VSG655899 WCB655899:WCC655899 WLX655899:WLY655899 WVT655899:WVU655899 L721435:M721435 JH721435:JI721435 TD721435:TE721435 ACZ721435:ADA721435 AMV721435:AMW721435 AWR721435:AWS721435 BGN721435:BGO721435 BQJ721435:BQK721435 CAF721435:CAG721435 CKB721435:CKC721435 CTX721435:CTY721435 DDT721435:DDU721435 DNP721435:DNQ721435 DXL721435:DXM721435 EHH721435:EHI721435 ERD721435:ERE721435 FAZ721435:FBA721435 FKV721435:FKW721435 FUR721435:FUS721435 GEN721435:GEO721435 GOJ721435:GOK721435 GYF721435:GYG721435 HIB721435:HIC721435 HRX721435:HRY721435 IBT721435:IBU721435 ILP721435:ILQ721435 IVL721435:IVM721435 JFH721435:JFI721435 JPD721435:JPE721435 JYZ721435:JZA721435 KIV721435:KIW721435 KSR721435:KSS721435 LCN721435:LCO721435 LMJ721435:LMK721435 LWF721435:LWG721435 MGB721435:MGC721435 MPX721435:MPY721435 MZT721435:MZU721435 NJP721435:NJQ721435 NTL721435:NTM721435 ODH721435:ODI721435 OND721435:ONE721435 OWZ721435:OXA721435 PGV721435:PGW721435 PQR721435:PQS721435 QAN721435:QAO721435 QKJ721435:QKK721435 QUF721435:QUG721435 REB721435:REC721435 RNX721435:RNY721435 RXT721435:RXU721435 SHP721435:SHQ721435 SRL721435:SRM721435 TBH721435:TBI721435 TLD721435:TLE721435 TUZ721435:TVA721435 UEV721435:UEW721435 UOR721435:UOS721435 UYN721435:UYO721435 VIJ721435:VIK721435 VSF721435:VSG721435 WCB721435:WCC721435 WLX721435:WLY721435 WVT721435:WVU721435 L786971:M786971 JH786971:JI786971 TD786971:TE786971 ACZ786971:ADA786971 AMV786971:AMW786971 AWR786971:AWS786971 BGN786971:BGO786971 BQJ786971:BQK786971 CAF786971:CAG786971 CKB786971:CKC786971 CTX786971:CTY786971 DDT786971:DDU786971 DNP786971:DNQ786971 DXL786971:DXM786971 EHH786971:EHI786971 ERD786971:ERE786971 FAZ786971:FBA786971 FKV786971:FKW786971 FUR786971:FUS786971 GEN786971:GEO786971 GOJ786971:GOK786971 GYF786971:GYG786971 HIB786971:HIC786971 HRX786971:HRY786971 IBT786971:IBU786971 ILP786971:ILQ786971 IVL786971:IVM786971 JFH786971:JFI786971 JPD786971:JPE786971 JYZ786971:JZA786971 KIV786971:KIW786971 KSR786971:KSS786971 LCN786971:LCO786971 LMJ786971:LMK786971 LWF786971:LWG786971 MGB786971:MGC786971 MPX786971:MPY786971 MZT786971:MZU786971 NJP786971:NJQ786971 NTL786971:NTM786971 ODH786971:ODI786971 OND786971:ONE786971 OWZ786971:OXA786971 PGV786971:PGW786971 PQR786971:PQS786971 QAN786971:QAO786971 QKJ786971:QKK786971 QUF786971:QUG786971 REB786971:REC786971 RNX786971:RNY786971 RXT786971:RXU786971 SHP786971:SHQ786971 SRL786971:SRM786971 TBH786971:TBI786971 TLD786971:TLE786971 TUZ786971:TVA786971 UEV786971:UEW786971 UOR786971:UOS786971 UYN786971:UYO786971 VIJ786971:VIK786971 VSF786971:VSG786971 WCB786971:WCC786971 WLX786971:WLY786971 WVT786971:WVU786971 L852507:M852507 JH852507:JI852507 TD852507:TE852507 ACZ852507:ADA852507 AMV852507:AMW852507 AWR852507:AWS852507 BGN852507:BGO852507 BQJ852507:BQK852507 CAF852507:CAG852507 CKB852507:CKC852507 CTX852507:CTY852507 DDT852507:DDU852507 DNP852507:DNQ852507 DXL852507:DXM852507 EHH852507:EHI852507 ERD852507:ERE852507 FAZ852507:FBA852507 FKV852507:FKW852507 FUR852507:FUS852507 GEN852507:GEO852507 GOJ852507:GOK852507 GYF852507:GYG852507 HIB852507:HIC852507 HRX852507:HRY852507 IBT852507:IBU852507 ILP852507:ILQ852507 IVL852507:IVM852507 JFH852507:JFI852507 JPD852507:JPE852507 JYZ852507:JZA852507 KIV852507:KIW852507 KSR852507:KSS852507 LCN852507:LCO852507 LMJ852507:LMK852507 LWF852507:LWG852507 MGB852507:MGC852507 MPX852507:MPY852507 MZT852507:MZU852507 NJP852507:NJQ852507 NTL852507:NTM852507 ODH852507:ODI852507 OND852507:ONE852507 OWZ852507:OXA852507 PGV852507:PGW852507 PQR852507:PQS852507 QAN852507:QAO852507 QKJ852507:QKK852507 QUF852507:QUG852507 REB852507:REC852507 RNX852507:RNY852507 RXT852507:RXU852507 SHP852507:SHQ852507 SRL852507:SRM852507 TBH852507:TBI852507 TLD852507:TLE852507 TUZ852507:TVA852507 UEV852507:UEW852507 UOR852507:UOS852507 UYN852507:UYO852507 VIJ852507:VIK852507 VSF852507:VSG852507 WCB852507:WCC852507 WLX852507:WLY852507 WVT852507:WVU852507 L918043:M918043 JH918043:JI918043 TD918043:TE918043 ACZ918043:ADA918043 AMV918043:AMW918043 AWR918043:AWS918043 BGN918043:BGO918043 BQJ918043:BQK918043 CAF918043:CAG918043 CKB918043:CKC918043 CTX918043:CTY918043 DDT918043:DDU918043 DNP918043:DNQ918043 DXL918043:DXM918043 EHH918043:EHI918043 ERD918043:ERE918043 FAZ918043:FBA918043 FKV918043:FKW918043 FUR918043:FUS918043 GEN918043:GEO918043 GOJ918043:GOK918043 GYF918043:GYG918043 HIB918043:HIC918043 HRX918043:HRY918043 IBT918043:IBU918043 ILP918043:ILQ918043 IVL918043:IVM918043 JFH918043:JFI918043 JPD918043:JPE918043 JYZ918043:JZA918043 KIV918043:KIW918043 KSR918043:KSS918043 LCN918043:LCO918043 LMJ918043:LMK918043 LWF918043:LWG918043 MGB918043:MGC918043 MPX918043:MPY918043 MZT918043:MZU918043 NJP918043:NJQ918043 NTL918043:NTM918043 ODH918043:ODI918043 OND918043:ONE918043 OWZ918043:OXA918043 PGV918043:PGW918043 PQR918043:PQS918043 QAN918043:QAO918043 QKJ918043:QKK918043 QUF918043:QUG918043 REB918043:REC918043 RNX918043:RNY918043 RXT918043:RXU918043 SHP918043:SHQ918043 SRL918043:SRM918043 TBH918043:TBI918043 TLD918043:TLE918043 TUZ918043:TVA918043 UEV918043:UEW918043 UOR918043:UOS918043 UYN918043:UYO918043 VIJ918043:VIK918043 VSF918043:VSG918043 WCB918043:WCC918043 WLX918043:WLY918043 WVT918043:WVU918043 L983579:M983579 JH983579:JI983579 TD983579:TE983579 ACZ983579:ADA983579 AMV983579:AMW983579 AWR983579:AWS983579 BGN983579:BGO983579 BQJ983579:BQK983579 CAF983579:CAG983579 CKB983579:CKC983579 CTX983579:CTY983579 DDT983579:DDU983579 DNP983579:DNQ983579 DXL983579:DXM983579 EHH983579:EHI983579 ERD983579:ERE983579 FAZ983579:FBA983579 FKV983579:FKW983579 FUR983579:FUS983579 GEN983579:GEO983579 GOJ983579:GOK983579 GYF983579:GYG983579 HIB983579:HIC983579 HRX983579:HRY983579 IBT983579:IBU983579 ILP983579:ILQ983579 IVL983579:IVM983579 JFH983579:JFI983579 JPD983579:JPE983579 JYZ983579:JZA983579 KIV983579:KIW983579 KSR983579:KSS983579 LCN983579:LCO983579 LMJ983579:LMK983579 LWF983579:LWG983579 MGB983579:MGC983579 MPX983579:MPY983579 MZT983579:MZU983579 NJP983579:NJQ983579 NTL983579:NTM983579 ODH983579:ODI983579 OND983579:ONE983579 OWZ983579:OXA983579 PGV983579:PGW983579 PQR983579:PQS983579 QAN983579:QAO983579 QKJ983579:QKK983579 QUF983579:QUG983579 REB983579:REC983579 RNX983579:RNY983579 RXT983579:RXU983579 SHP983579:SHQ983579 SRL983579:SRM983579 TBH983579:TBI983579 TLD983579:TLE983579 TUZ983579:TVA983579 UEV983579:UEW983579 UOR983579:UOS983579 UYN983579:UYO983579 VIJ983579:VIK983579 VSF983579:VSG983579 WCB983579:WCC983579 WLX983579:WLY983579 WVT983579:WVU983579 L505:M505 JH505:JI505 TD505:TE505 ACZ505:ADA505 AMV505:AMW505 AWR505:AWS505 BGN505:BGO505 BQJ505:BQK505 CAF505:CAG505 CKB505:CKC505 CTX505:CTY505 DDT505:DDU505 DNP505:DNQ505 DXL505:DXM505 EHH505:EHI505 ERD505:ERE505 FAZ505:FBA505 FKV505:FKW505 FUR505:FUS505 GEN505:GEO505 GOJ505:GOK505 GYF505:GYG505 HIB505:HIC505 HRX505:HRY505 IBT505:IBU505 ILP505:ILQ505 IVL505:IVM505 JFH505:JFI505 JPD505:JPE505 JYZ505:JZA505 KIV505:KIW505 KSR505:KSS505 LCN505:LCO505 LMJ505:LMK505 LWF505:LWG505 MGB505:MGC505 MPX505:MPY505 MZT505:MZU505 NJP505:NJQ505 NTL505:NTM505 ODH505:ODI505 OND505:ONE505 OWZ505:OXA505 PGV505:PGW505 PQR505:PQS505 QAN505:QAO505 QKJ505:QKK505 QUF505:QUG505 REB505:REC505 RNX505:RNY505 RXT505:RXU505 SHP505:SHQ505 SRL505:SRM505 TBH505:TBI505 TLD505:TLE505 TUZ505:TVA505 UEV505:UEW505 UOR505:UOS505 UYN505:UYO505 VIJ505:VIK505 VSF505:VSG505 WCB505:WCC505 WLX505:WLY505 WVT505:WVU505 L66041:M66041 JH66041:JI66041 TD66041:TE66041 ACZ66041:ADA66041 AMV66041:AMW66041 AWR66041:AWS66041 BGN66041:BGO66041 BQJ66041:BQK66041 CAF66041:CAG66041 CKB66041:CKC66041 CTX66041:CTY66041 DDT66041:DDU66041 DNP66041:DNQ66041 DXL66041:DXM66041 EHH66041:EHI66041 ERD66041:ERE66041 FAZ66041:FBA66041 FKV66041:FKW66041 FUR66041:FUS66041 GEN66041:GEO66041 GOJ66041:GOK66041 GYF66041:GYG66041 HIB66041:HIC66041 HRX66041:HRY66041 IBT66041:IBU66041 ILP66041:ILQ66041 IVL66041:IVM66041 JFH66041:JFI66041 JPD66041:JPE66041 JYZ66041:JZA66041 KIV66041:KIW66041 KSR66041:KSS66041 LCN66041:LCO66041 LMJ66041:LMK66041 LWF66041:LWG66041 MGB66041:MGC66041 MPX66041:MPY66041 MZT66041:MZU66041 NJP66041:NJQ66041 NTL66041:NTM66041 ODH66041:ODI66041 OND66041:ONE66041 OWZ66041:OXA66041 PGV66041:PGW66041 PQR66041:PQS66041 QAN66041:QAO66041 QKJ66041:QKK66041 QUF66041:QUG66041 REB66041:REC66041 RNX66041:RNY66041 RXT66041:RXU66041 SHP66041:SHQ66041 SRL66041:SRM66041 TBH66041:TBI66041 TLD66041:TLE66041 TUZ66041:TVA66041 UEV66041:UEW66041 UOR66041:UOS66041 UYN66041:UYO66041 VIJ66041:VIK66041 VSF66041:VSG66041 WCB66041:WCC66041 WLX66041:WLY66041 WVT66041:WVU66041 L131577:M131577 JH131577:JI131577 TD131577:TE131577 ACZ131577:ADA131577 AMV131577:AMW131577 AWR131577:AWS131577 BGN131577:BGO131577 BQJ131577:BQK131577 CAF131577:CAG131577 CKB131577:CKC131577 CTX131577:CTY131577 DDT131577:DDU131577 DNP131577:DNQ131577 DXL131577:DXM131577 EHH131577:EHI131577 ERD131577:ERE131577 FAZ131577:FBA131577 FKV131577:FKW131577 FUR131577:FUS131577 GEN131577:GEO131577 GOJ131577:GOK131577 GYF131577:GYG131577 HIB131577:HIC131577 HRX131577:HRY131577 IBT131577:IBU131577 ILP131577:ILQ131577 IVL131577:IVM131577 JFH131577:JFI131577 JPD131577:JPE131577 JYZ131577:JZA131577 KIV131577:KIW131577 KSR131577:KSS131577 LCN131577:LCO131577 LMJ131577:LMK131577 LWF131577:LWG131577 MGB131577:MGC131577 MPX131577:MPY131577 MZT131577:MZU131577 NJP131577:NJQ131577 NTL131577:NTM131577 ODH131577:ODI131577 OND131577:ONE131577 OWZ131577:OXA131577 PGV131577:PGW131577 PQR131577:PQS131577 QAN131577:QAO131577 QKJ131577:QKK131577 QUF131577:QUG131577 REB131577:REC131577 RNX131577:RNY131577 RXT131577:RXU131577 SHP131577:SHQ131577 SRL131577:SRM131577 TBH131577:TBI131577 TLD131577:TLE131577 TUZ131577:TVA131577 UEV131577:UEW131577 UOR131577:UOS131577 UYN131577:UYO131577 VIJ131577:VIK131577 VSF131577:VSG131577 WCB131577:WCC131577 WLX131577:WLY131577 WVT131577:WVU131577 L197113:M197113 JH197113:JI197113 TD197113:TE197113 ACZ197113:ADA197113 AMV197113:AMW197113 AWR197113:AWS197113 BGN197113:BGO197113 BQJ197113:BQK197113 CAF197113:CAG197113 CKB197113:CKC197113 CTX197113:CTY197113 DDT197113:DDU197113 DNP197113:DNQ197113 DXL197113:DXM197113 EHH197113:EHI197113 ERD197113:ERE197113 FAZ197113:FBA197113 FKV197113:FKW197113 FUR197113:FUS197113 GEN197113:GEO197113 GOJ197113:GOK197113 GYF197113:GYG197113 HIB197113:HIC197113 HRX197113:HRY197113 IBT197113:IBU197113 ILP197113:ILQ197113 IVL197113:IVM197113 JFH197113:JFI197113 JPD197113:JPE197113 JYZ197113:JZA197113 KIV197113:KIW197113 KSR197113:KSS197113 LCN197113:LCO197113 LMJ197113:LMK197113 LWF197113:LWG197113 MGB197113:MGC197113 MPX197113:MPY197113 MZT197113:MZU197113 NJP197113:NJQ197113 NTL197113:NTM197113 ODH197113:ODI197113 OND197113:ONE197113 OWZ197113:OXA197113 PGV197113:PGW197113 PQR197113:PQS197113 QAN197113:QAO197113 QKJ197113:QKK197113 QUF197113:QUG197113 REB197113:REC197113 RNX197113:RNY197113 RXT197113:RXU197113 SHP197113:SHQ197113 SRL197113:SRM197113 TBH197113:TBI197113 TLD197113:TLE197113 TUZ197113:TVA197113 UEV197113:UEW197113 UOR197113:UOS197113 UYN197113:UYO197113 VIJ197113:VIK197113 VSF197113:VSG197113 WCB197113:WCC197113 WLX197113:WLY197113 WVT197113:WVU197113 L262649:M262649 JH262649:JI262649 TD262649:TE262649 ACZ262649:ADA262649 AMV262649:AMW262649 AWR262649:AWS262649 BGN262649:BGO262649 BQJ262649:BQK262649 CAF262649:CAG262649 CKB262649:CKC262649 CTX262649:CTY262649 DDT262649:DDU262649 DNP262649:DNQ262649 DXL262649:DXM262649 EHH262649:EHI262649 ERD262649:ERE262649 FAZ262649:FBA262649 FKV262649:FKW262649 FUR262649:FUS262649 GEN262649:GEO262649 GOJ262649:GOK262649 GYF262649:GYG262649 HIB262649:HIC262649 HRX262649:HRY262649 IBT262649:IBU262649 ILP262649:ILQ262649 IVL262649:IVM262649 JFH262649:JFI262649 JPD262649:JPE262649 JYZ262649:JZA262649 KIV262649:KIW262649 KSR262649:KSS262649 LCN262649:LCO262649 LMJ262649:LMK262649 LWF262649:LWG262649 MGB262649:MGC262649 MPX262649:MPY262649 MZT262649:MZU262649 NJP262649:NJQ262649 NTL262649:NTM262649 ODH262649:ODI262649 OND262649:ONE262649 OWZ262649:OXA262649 PGV262649:PGW262649 PQR262649:PQS262649 QAN262649:QAO262649 QKJ262649:QKK262649 QUF262649:QUG262649 REB262649:REC262649 RNX262649:RNY262649 RXT262649:RXU262649 SHP262649:SHQ262649 SRL262649:SRM262649 TBH262649:TBI262649 TLD262649:TLE262649 TUZ262649:TVA262649 UEV262649:UEW262649 UOR262649:UOS262649 UYN262649:UYO262649 VIJ262649:VIK262649 VSF262649:VSG262649 WCB262649:WCC262649 WLX262649:WLY262649 WVT262649:WVU262649 L328185:M328185 JH328185:JI328185 TD328185:TE328185 ACZ328185:ADA328185 AMV328185:AMW328185 AWR328185:AWS328185 BGN328185:BGO328185 BQJ328185:BQK328185 CAF328185:CAG328185 CKB328185:CKC328185 CTX328185:CTY328185 DDT328185:DDU328185 DNP328185:DNQ328185 DXL328185:DXM328185 EHH328185:EHI328185 ERD328185:ERE328185 FAZ328185:FBA328185 FKV328185:FKW328185 FUR328185:FUS328185 GEN328185:GEO328185 GOJ328185:GOK328185 GYF328185:GYG328185 HIB328185:HIC328185 HRX328185:HRY328185 IBT328185:IBU328185 ILP328185:ILQ328185 IVL328185:IVM328185 JFH328185:JFI328185 JPD328185:JPE328185 JYZ328185:JZA328185 KIV328185:KIW328185 KSR328185:KSS328185 LCN328185:LCO328185 LMJ328185:LMK328185 LWF328185:LWG328185 MGB328185:MGC328185 MPX328185:MPY328185 MZT328185:MZU328185 NJP328185:NJQ328185 NTL328185:NTM328185 ODH328185:ODI328185 OND328185:ONE328185 OWZ328185:OXA328185 PGV328185:PGW328185 PQR328185:PQS328185 QAN328185:QAO328185 QKJ328185:QKK328185 QUF328185:QUG328185 REB328185:REC328185 RNX328185:RNY328185 RXT328185:RXU328185 SHP328185:SHQ328185 SRL328185:SRM328185 TBH328185:TBI328185 TLD328185:TLE328185 TUZ328185:TVA328185 UEV328185:UEW328185 UOR328185:UOS328185 UYN328185:UYO328185 VIJ328185:VIK328185 VSF328185:VSG328185 WCB328185:WCC328185 WLX328185:WLY328185 WVT328185:WVU328185 L393721:M393721 JH393721:JI393721 TD393721:TE393721 ACZ393721:ADA393721 AMV393721:AMW393721 AWR393721:AWS393721 BGN393721:BGO393721 BQJ393721:BQK393721 CAF393721:CAG393721 CKB393721:CKC393721 CTX393721:CTY393721 DDT393721:DDU393721 DNP393721:DNQ393721 DXL393721:DXM393721 EHH393721:EHI393721 ERD393721:ERE393721 FAZ393721:FBA393721 FKV393721:FKW393721 FUR393721:FUS393721 GEN393721:GEO393721 GOJ393721:GOK393721 GYF393721:GYG393721 HIB393721:HIC393721 HRX393721:HRY393721 IBT393721:IBU393721 ILP393721:ILQ393721 IVL393721:IVM393721 JFH393721:JFI393721 JPD393721:JPE393721 JYZ393721:JZA393721 KIV393721:KIW393721 KSR393721:KSS393721 LCN393721:LCO393721 LMJ393721:LMK393721 LWF393721:LWG393721 MGB393721:MGC393721 MPX393721:MPY393721 MZT393721:MZU393721 NJP393721:NJQ393721 NTL393721:NTM393721 ODH393721:ODI393721 OND393721:ONE393721 OWZ393721:OXA393721 PGV393721:PGW393721 PQR393721:PQS393721 QAN393721:QAO393721 QKJ393721:QKK393721 QUF393721:QUG393721 REB393721:REC393721 RNX393721:RNY393721 RXT393721:RXU393721 SHP393721:SHQ393721 SRL393721:SRM393721 TBH393721:TBI393721 TLD393721:TLE393721 TUZ393721:TVA393721 UEV393721:UEW393721 UOR393721:UOS393721 UYN393721:UYO393721 VIJ393721:VIK393721 VSF393721:VSG393721 WCB393721:WCC393721 WLX393721:WLY393721 WVT393721:WVU393721 L459257:M459257 JH459257:JI459257 TD459257:TE459257 ACZ459257:ADA459257 AMV459257:AMW459257 AWR459257:AWS459257 BGN459257:BGO459257 BQJ459257:BQK459257 CAF459257:CAG459257 CKB459257:CKC459257 CTX459257:CTY459257 DDT459257:DDU459257 DNP459257:DNQ459257 DXL459257:DXM459257 EHH459257:EHI459257 ERD459257:ERE459257 FAZ459257:FBA459257 FKV459257:FKW459257 FUR459257:FUS459257 GEN459257:GEO459257 GOJ459257:GOK459257 GYF459257:GYG459257 HIB459257:HIC459257 HRX459257:HRY459257 IBT459257:IBU459257 ILP459257:ILQ459257 IVL459257:IVM459257 JFH459257:JFI459257 JPD459257:JPE459257 JYZ459257:JZA459257 KIV459257:KIW459257 KSR459257:KSS459257 LCN459257:LCO459257 LMJ459257:LMK459257 LWF459257:LWG459257 MGB459257:MGC459257 MPX459257:MPY459257 MZT459257:MZU459257 NJP459257:NJQ459257 NTL459257:NTM459257 ODH459257:ODI459257 OND459257:ONE459257 OWZ459257:OXA459257 PGV459257:PGW459257 PQR459257:PQS459257 QAN459257:QAO459257 QKJ459257:QKK459257 QUF459257:QUG459257 REB459257:REC459257 RNX459257:RNY459257 RXT459257:RXU459257 SHP459257:SHQ459257 SRL459257:SRM459257 TBH459257:TBI459257 TLD459257:TLE459257 TUZ459257:TVA459257 UEV459257:UEW459257 UOR459257:UOS459257 UYN459257:UYO459257 VIJ459257:VIK459257 VSF459257:VSG459257 WCB459257:WCC459257 WLX459257:WLY459257 WVT459257:WVU459257 L524793:M524793 JH524793:JI524793 TD524793:TE524793 ACZ524793:ADA524793 AMV524793:AMW524793 AWR524793:AWS524793 BGN524793:BGO524793 BQJ524793:BQK524793 CAF524793:CAG524793 CKB524793:CKC524793 CTX524793:CTY524793 DDT524793:DDU524793 DNP524793:DNQ524793 DXL524793:DXM524793 EHH524793:EHI524793 ERD524793:ERE524793 FAZ524793:FBA524793 FKV524793:FKW524793 FUR524793:FUS524793 GEN524793:GEO524793 GOJ524793:GOK524793 GYF524793:GYG524793 HIB524793:HIC524793 HRX524793:HRY524793 IBT524793:IBU524793 ILP524793:ILQ524793 IVL524793:IVM524793 JFH524793:JFI524793 JPD524793:JPE524793 JYZ524793:JZA524793 KIV524793:KIW524793 KSR524793:KSS524793 LCN524793:LCO524793 LMJ524793:LMK524793 LWF524793:LWG524793 MGB524793:MGC524793 MPX524793:MPY524793 MZT524793:MZU524793 NJP524793:NJQ524793 NTL524793:NTM524793 ODH524793:ODI524793 OND524793:ONE524793 OWZ524793:OXA524793 PGV524793:PGW524793 PQR524793:PQS524793 QAN524793:QAO524793 QKJ524793:QKK524793 QUF524793:QUG524793 REB524793:REC524793 RNX524793:RNY524793 RXT524793:RXU524793 SHP524793:SHQ524793 SRL524793:SRM524793 TBH524793:TBI524793 TLD524793:TLE524793 TUZ524793:TVA524793 UEV524793:UEW524793 UOR524793:UOS524793 UYN524793:UYO524793 VIJ524793:VIK524793 VSF524793:VSG524793 WCB524793:WCC524793 WLX524793:WLY524793 WVT524793:WVU524793 L590329:M590329 JH590329:JI590329 TD590329:TE590329 ACZ590329:ADA590329 AMV590329:AMW590329 AWR590329:AWS590329 BGN590329:BGO590329 BQJ590329:BQK590329 CAF590329:CAG590329 CKB590329:CKC590329 CTX590329:CTY590329 DDT590329:DDU590329 DNP590329:DNQ590329 DXL590329:DXM590329 EHH590329:EHI590329 ERD590329:ERE590329 FAZ590329:FBA590329 FKV590329:FKW590329 FUR590329:FUS590329 GEN590329:GEO590329 GOJ590329:GOK590329 GYF590329:GYG590329 HIB590329:HIC590329 HRX590329:HRY590329 IBT590329:IBU590329 ILP590329:ILQ590329 IVL590329:IVM590329 JFH590329:JFI590329 JPD590329:JPE590329 JYZ590329:JZA590329 KIV590329:KIW590329 KSR590329:KSS590329 LCN590329:LCO590329 LMJ590329:LMK590329 LWF590329:LWG590329 MGB590329:MGC590329 MPX590329:MPY590329 MZT590329:MZU590329 NJP590329:NJQ590329 NTL590329:NTM590329 ODH590329:ODI590329 OND590329:ONE590329 OWZ590329:OXA590329 PGV590329:PGW590329 PQR590329:PQS590329 QAN590329:QAO590329 QKJ590329:QKK590329 QUF590329:QUG590329 REB590329:REC590329 RNX590329:RNY590329 RXT590329:RXU590329 SHP590329:SHQ590329 SRL590329:SRM590329 TBH590329:TBI590329 TLD590329:TLE590329 TUZ590329:TVA590329 UEV590329:UEW590329 UOR590329:UOS590329 UYN590329:UYO590329 VIJ590329:VIK590329 VSF590329:VSG590329 WCB590329:WCC590329 WLX590329:WLY590329 WVT590329:WVU590329 L655865:M655865 JH655865:JI655865 TD655865:TE655865 ACZ655865:ADA655865 AMV655865:AMW655865 AWR655865:AWS655865 BGN655865:BGO655865 BQJ655865:BQK655865 CAF655865:CAG655865 CKB655865:CKC655865 CTX655865:CTY655865 DDT655865:DDU655865 DNP655865:DNQ655865 DXL655865:DXM655865 EHH655865:EHI655865 ERD655865:ERE655865 FAZ655865:FBA655865 FKV655865:FKW655865 FUR655865:FUS655865 GEN655865:GEO655865 GOJ655865:GOK655865 GYF655865:GYG655865 HIB655865:HIC655865 HRX655865:HRY655865 IBT655865:IBU655865 ILP655865:ILQ655865 IVL655865:IVM655865 JFH655865:JFI655865 JPD655865:JPE655865 JYZ655865:JZA655865 KIV655865:KIW655865 KSR655865:KSS655865 LCN655865:LCO655865 LMJ655865:LMK655865 LWF655865:LWG655865 MGB655865:MGC655865 MPX655865:MPY655865 MZT655865:MZU655865 NJP655865:NJQ655865 NTL655865:NTM655865 ODH655865:ODI655865 OND655865:ONE655865 OWZ655865:OXA655865 PGV655865:PGW655865 PQR655865:PQS655865 QAN655865:QAO655865 QKJ655865:QKK655865 QUF655865:QUG655865 REB655865:REC655865 RNX655865:RNY655865 RXT655865:RXU655865 SHP655865:SHQ655865 SRL655865:SRM655865 TBH655865:TBI655865 TLD655865:TLE655865 TUZ655865:TVA655865 UEV655865:UEW655865 UOR655865:UOS655865 UYN655865:UYO655865 VIJ655865:VIK655865 VSF655865:VSG655865 WCB655865:WCC655865 WLX655865:WLY655865 WVT655865:WVU655865 L721401:M721401 JH721401:JI721401 TD721401:TE721401 ACZ721401:ADA721401 AMV721401:AMW721401 AWR721401:AWS721401 BGN721401:BGO721401 BQJ721401:BQK721401 CAF721401:CAG721401 CKB721401:CKC721401 CTX721401:CTY721401 DDT721401:DDU721401 DNP721401:DNQ721401 DXL721401:DXM721401 EHH721401:EHI721401 ERD721401:ERE721401 FAZ721401:FBA721401 FKV721401:FKW721401 FUR721401:FUS721401 GEN721401:GEO721401 GOJ721401:GOK721401 GYF721401:GYG721401 HIB721401:HIC721401 HRX721401:HRY721401 IBT721401:IBU721401 ILP721401:ILQ721401 IVL721401:IVM721401 JFH721401:JFI721401 JPD721401:JPE721401 JYZ721401:JZA721401 KIV721401:KIW721401 KSR721401:KSS721401 LCN721401:LCO721401 LMJ721401:LMK721401 LWF721401:LWG721401 MGB721401:MGC721401 MPX721401:MPY721401 MZT721401:MZU721401 NJP721401:NJQ721401 NTL721401:NTM721401 ODH721401:ODI721401 OND721401:ONE721401 OWZ721401:OXA721401 PGV721401:PGW721401 PQR721401:PQS721401 QAN721401:QAO721401 QKJ721401:QKK721401 QUF721401:QUG721401 REB721401:REC721401 RNX721401:RNY721401 RXT721401:RXU721401 SHP721401:SHQ721401 SRL721401:SRM721401 TBH721401:TBI721401 TLD721401:TLE721401 TUZ721401:TVA721401 UEV721401:UEW721401 UOR721401:UOS721401 UYN721401:UYO721401 VIJ721401:VIK721401 VSF721401:VSG721401 WCB721401:WCC721401 WLX721401:WLY721401 WVT721401:WVU721401 L786937:M786937 JH786937:JI786937 TD786937:TE786937 ACZ786937:ADA786937 AMV786937:AMW786937 AWR786937:AWS786937 BGN786937:BGO786937 BQJ786937:BQK786937 CAF786937:CAG786937 CKB786937:CKC786937 CTX786937:CTY786937 DDT786937:DDU786937 DNP786937:DNQ786937 DXL786937:DXM786937 EHH786937:EHI786937 ERD786937:ERE786937 FAZ786937:FBA786937 FKV786937:FKW786937 FUR786937:FUS786937 GEN786937:GEO786937 GOJ786937:GOK786937 GYF786937:GYG786937 HIB786937:HIC786937 HRX786937:HRY786937 IBT786937:IBU786937 ILP786937:ILQ786937 IVL786937:IVM786937 JFH786937:JFI786937 JPD786937:JPE786937 JYZ786937:JZA786937 KIV786937:KIW786937 KSR786937:KSS786937 LCN786937:LCO786937 LMJ786937:LMK786937 LWF786937:LWG786937 MGB786937:MGC786937 MPX786937:MPY786937 MZT786937:MZU786937 NJP786937:NJQ786937 NTL786937:NTM786937 ODH786937:ODI786937 OND786937:ONE786937 OWZ786937:OXA786937 PGV786937:PGW786937 PQR786937:PQS786937 QAN786937:QAO786937 QKJ786937:QKK786937 QUF786937:QUG786937 REB786937:REC786937 RNX786937:RNY786937 RXT786937:RXU786937 SHP786937:SHQ786937 SRL786937:SRM786937 TBH786937:TBI786937 TLD786937:TLE786937 TUZ786937:TVA786937 UEV786937:UEW786937 UOR786937:UOS786937 UYN786937:UYO786937 VIJ786937:VIK786937 VSF786937:VSG786937 WCB786937:WCC786937 WLX786937:WLY786937 WVT786937:WVU786937 L852473:M852473 JH852473:JI852473 TD852473:TE852473 ACZ852473:ADA852473 AMV852473:AMW852473 AWR852473:AWS852473 BGN852473:BGO852473 BQJ852473:BQK852473 CAF852473:CAG852473 CKB852473:CKC852473 CTX852473:CTY852473 DDT852473:DDU852473 DNP852473:DNQ852473 DXL852473:DXM852473 EHH852473:EHI852473 ERD852473:ERE852473 FAZ852473:FBA852473 FKV852473:FKW852473 FUR852473:FUS852473 GEN852473:GEO852473 GOJ852473:GOK852473 GYF852473:GYG852473 HIB852473:HIC852473 HRX852473:HRY852473 IBT852473:IBU852473 ILP852473:ILQ852473 IVL852473:IVM852473 JFH852473:JFI852473 JPD852473:JPE852473 JYZ852473:JZA852473 KIV852473:KIW852473 KSR852473:KSS852473 LCN852473:LCO852473 LMJ852473:LMK852473 LWF852473:LWG852473 MGB852473:MGC852473 MPX852473:MPY852473 MZT852473:MZU852473 NJP852473:NJQ852473 NTL852473:NTM852473 ODH852473:ODI852473 OND852473:ONE852473 OWZ852473:OXA852473 PGV852473:PGW852473 PQR852473:PQS852473 QAN852473:QAO852473 QKJ852473:QKK852473 QUF852473:QUG852473 REB852473:REC852473 RNX852473:RNY852473 RXT852473:RXU852473 SHP852473:SHQ852473 SRL852473:SRM852473 TBH852473:TBI852473 TLD852473:TLE852473 TUZ852473:TVA852473 UEV852473:UEW852473 UOR852473:UOS852473 UYN852473:UYO852473 VIJ852473:VIK852473 VSF852473:VSG852473 WCB852473:WCC852473 WLX852473:WLY852473 WVT852473:WVU852473 L918009:M918009 JH918009:JI918009 TD918009:TE918009 ACZ918009:ADA918009 AMV918009:AMW918009 AWR918009:AWS918009 BGN918009:BGO918009 BQJ918009:BQK918009 CAF918009:CAG918009 CKB918009:CKC918009 CTX918009:CTY918009 DDT918009:DDU918009 DNP918009:DNQ918009 DXL918009:DXM918009 EHH918009:EHI918009 ERD918009:ERE918009 FAZ918009:FBA918009 FKV918009:FKW918009 FUR918009:FUS918009 GEN918009:GEO918009 GOJ918009:GOK918009 GYF918009:GYG918009 HIB918009:HIC918009 HRX918009:HRY918009 IBT918009:IBU918009 ILP918009:ILQ918009 IVL918009:IVM918009 JFH918009:JFI918009 JPD918009:JPE918009 JYZ918009:JZA918009 KIV918009:KIW918009 KSR918009:KSS918009 LCN918009:LCO918009 LMJ918009:LMK918009 LWF918009:LWG918009 MGB918009:MGC918009 MPX918009:MPY918009 MZT918009:MZU918009 NJP918009:NJQ918009 NTL918009:NTM918009 ODH918009:ODI918009 OND918009:ONE918009 OWZ918009:OXA918009 PGV918009:PGW918009 PQR918009:PQS918009 QAN918009:QAO918009 QKJ918009:QKK918009 QUF918009:QUG918009 REB918009:REC918009 RNX918009:RNY918009 RXT918009:RXU918009 SHP918009:SHQ918009 SRL918009:SRM918009 TBH918009:TBI918009 TLD918009:TLE918009 TUZ918009:TVA918009 UEV918009:UEW918009 UOR918009:UOS918009 UYN918009:UYO918009 VIJ918009:VIK918009 VSF918009:VSG918009 WCB918009:WCC918009 WLX918009:WLY918009 WVT918009:WVU918009 L983545:M983545 JH983545:JI983545 TD983545:TE983545 ACZ983545:ADA983545 AMV983545:AMW983545 AWR983545:AWS983545 BGN983545:BGO983545 BQJ983545:BQK983545 CAF983545:CAG983545 CKB983545:CKC983545 CTX983545:CTY983545 DDT983545:DDU983545 DNP983545:DNQ983545 DXL983545:DXM983545 EHH983545:EHI983545 ERD983545:ERE983545 FAZ983545:FBA983545 FKV983545:FKW983545 FUR983545:FUS983545 GEN983545:GEO983545 GOJ983545:GOK983545 GYF983545:GYG983545 HIB983545:HIC983545 HRX983545:HRY983545 IBT983545:IBU983545 ILP983545:ILQ983545 IVL983545:IVM983545 JFH983545:JFI983545 JPD983545:JPE983545 JYZ983545:JZA983545 KIV983545:KIW983545 KSR983545:KSS983545 LCN983545:LCO983545 LMJ983545:LMK983545 LWF983545:LWG983545 MGB983545:MGC983545 MPX983545:MPY983545 MZT983545:MZU983545 NJP983545:NJQ983545 NTL983545:NTM983545 ODH983545:ODI983545 OND983545:ONE983545 OWZ983545:OXA983545 PGV983545:PGW983545 PQR983545:PQS983545 QAN983545:QAO983545 QKJ983545:QKK983545 QUF983545:QUG983545 REB983545:REC983545 RNX983545:RNY983545 RXT983545:RXU983545 SHP983545:SHQ983545 SRL983545:SRM983545 TBH983545:TBI983545 TLD983545:TLE983545 TUZ983545:TVA983545 UEV983545:UEW983545 UOR983545:UOS983545 UYN983545:UYO983545 VIJ983545:VIK983545 VSF983545:VSG983545 WCB983545:WCC983545 WLX983545:WLY983545 WVT983545:WVU983545 L373:M373 JH373:JI373 TD373:TE373 ACZ373:ADA373 AMV373:AMW373 AWR373:AWS373 BGN373:BGO373 BQJ373:BQK373 CAF373:CAG373 CKB373:CKC373 CTX373:CTY373 DDT373:DDU373 DNP373:DNQ373 DXL373:DXM373 EHH373:EHI373 ERD373:ERE373 FAZ373:FBA373 FKV373:FKW373 FUR373:FUS373 GEN373:GEO373 GOJ373:GOK373 GYF373:GYG373 HIB373:HIC373 HRX373:HRY373 IBT373:IBU373 ILP373:ILQ373 IVL373:IVM373 JFH373:JFI373 JPD373:JPE373 JYZ373:JZA373 KIV373:KIW373 KSR373:KSS373 LCN373:LCO373 LMJ373:LMK373 LWF373:LWG373 MGB373:MGC373 MPX373:MPY373 MZT373:MZU373 NJP373:NJQ373 NTL373:NTM373 ODH373:ODI373 OND373:ONE373 OWZ373:OXA373 PGV373:PGW373 PQR373:PQS373 QAN373:QAO373 QKJ373:QKK373 QUF373:QUG373 REB373:REC373 RNX373:RNY373 RXT373:RXU373 SHP373:SHQ373 SRL373:SRM373 TBH373:TBI373 TLD373:TLE373 TUZ373:TVA373 UEV373:UEW373 UOR373:UOS373 UYN373:UYO373 VIJ373:VIK373 VSF373:VSG373 WCB373:WCC373 WLX373:WLY373 WVT373:WVU373 L65909:M65909 JH65909:JI65909 TD65909:TE65909 ACZ65909:ADA65909 AMV65909:AMW65909 AWR65909:AWS65909 BGN65909:BGO65909 BQJ65909:BQK65909 CAF65909:CAG65909 CKB65909:CKC65909 CTX65909:CTY65909 DDT65909:DDU65909 DNP65909:DNQ65909 DXL65909:DXM65909 EHH65909:EHI65909 ERD65909:ERE65909 FAZ65909:FBA65909 FKV65909:FKW65909 FUR65909:FUS65909 GEN65909:GEO65909 GOJ65909:GOK65909 GYF65909:GYG65909 HIB65909:HIC65909 HRX65909:HRY65909 IBT65909:IBU65909 ILP65909:ILQ65909 IVL65909:IVM65909 JFH65909:JFI65909 JPD65909:JPE65909 JYZ65909:JZA65909 KIV65909:KIW65909 KSR65909:KSS65909 LCN65909:LCO65909 LMJ65909:LMK65909 LWF65909:LWG65909 MGB65909:MGC65909 MPX65909:MPY65909 MZT65909:MZU65909 NJP65909:NJQ65909 NTL65909:NTM65909 ODH65909:ODI65909 OND65909:ONE65909 OWZ65909:OXA65909 PGV65909:PGW65909 PQR65909:PQS65909 QAN65909:QAO65909 QKJ65909:QKK65909 QUF65909:QUG65909 REB65909:REC65909 RNX65909:RNY65909 RXT65909:RXU65909 SHP65909:SHQ65909 SRL65909:SRM65909 TBH65909:TBI65909 TLD65909:TLE65909 TUZ65909:TVA65909 UEV65909:UEW65909 UOR65909:UOS65909 UYN65909:UYO65909 VIJ65909:VIK65909 VSF65909:VSG65909 WCB65909:WCC65909 WLX65909:WLY65909 WVT65909:WVU65909 L131445:M131445 JH131445:JI131445 TD131445:TE131445 ACZ131445:ADA131445 AMV131445:AMW131445 AWR131445:AWS131445 BGN131445:BGO131445 BQJ131445:BQK131445 CAF131445:CAG131445 CKB131445:CKC131445 CTX131445:CTY131445 DDT131445:DDU131445 DNP131445:DNQ131445 DXL131445:DXM131445 EHH131445:EHI131445 ERD131445:ERE131445 FAZ131445:FBA131445 FKV131445:FKW131445 FUR131445:FUS131445 GEN131445:GEO131445 GOJ131445:GOK131445 GYF131445:GYG131445 HIB131445:HIC131445 HRX131445:HRY131445 IBT131445:IBU131445 ILP131445:ILQ131445 IVL131445:IVM131445 JFH131445:JFI131445 JPD131445:JPE131445 JYZ131445:JZA131445 KIV131445:KIW131445 KSR131445:KSS131445 LCN131445:LCO131445 LMJ131445:LMK131445 LWF131445:LWG131445 MGB131445:MGC131445 MPX131445:MPY131445 MZT131445:MZU131445 NJP131445:NJQ131445 NTL131445:NTM131445 ODH131445:ODI131445 OND131445:ONE131445 OWZ131445:OXA131445 PGV131445:PGW131445 PQR131445:PQS131445 QAN131445:QAO131445 QKJ131445:QKK131445 QUF131445:QUG131445 REB131445:REC131445 RNX131445:RNY131445 RXT131445:RXU131445 SHP131445:SHQ131445 SRL131445:SRM131445 TBH131445:TBI131445 TLD131445:TLE131445 TUZ131445:TVA131445 UEV131445:UEW131445 UOR131445:UOS131445 UYN131445:UYO131445 VIJ131445:VIK131445 VSF131445:VSG131445 WCB131445:WCC131445 WLX131445:WLY131445 WVT131445:WVU131445 L196981:M196981 JH196981:JI196981 TD196981:TE196981 ACZ196981:ADA196981 AMV196981:AMW196981 AWR196981:AWS196981 BGN196981:BGO196981 BQJ196981:BQK196981 CAF196981:CAG196981 CKB196981:CKC196981 CTX196981:CTY196981 DDT196981:DDU196981 DNP196981:DNQ196981 DXL196981:DXM196981 EHH196981:EHI196981 ERD196981:ERE196981 FAZ196981:FBA196981 FKV196981:FKW196981 FUR196981:FUS196981 GEN196981:GEO196981 GOJ196981:GOK196981 GYF196981:GYG196981 HIB196981:HIC196981 HRX196981:HRY196981 IBT196981:IBU196981 ILP196981:ILQ196981 IVL196981:IVM196981 JFH196981:JFI196981 JPD196981:JPE196981 JYZ196981:JZA196981 KIV196981:KIW196981 KSR196981:KSS196981 LCN196981:LCO196981 LMJ196981:LMK196981 LWF196981:LWG196981 MGB196981:MGC196981 MPX196981:MPY196981 MZT196981:MZU196981 NJP196981:NJQ196981 NTL196981:NTM196981 ODH196981:ODI196981 OND196981:ONE196981 OWZ196981:OXA196981 PGV196981:PGW196981 PQR196981:PQS196981 QAN196981:QAO196981 QKJ196981:QKK196981 QUF196981:QUG196981 REB196981:REC196981 RNX196981:RNY196981 RXT196981:RXU196981 SHP196981:SHQ196981 SRL196981:SRM196981 TBH196981:TBI196981 TLD196981:TLE196981 TUZ196981:TVA196981 UEV196981:UEW196981 UOR196981:UOS196981 UYN196981:UYO196981 VIJ196981:VIK196981 VSF196981:VSG196981 WCB196981:WCC196981 WLX196981:WLY196981 WVT196981:WVU196981 L262517:M262517 JH262517:JI262517 TD262517:TE262517 ACZ262517:ADA262517 AMV262517:AMW262517 AWR262517:AWS262517 BGN262517:BGO262517 BQJ262517:BQK262517 CAF262517:CAG262517 CKB262517:CKC262517 CTX262517:CTY262517 DDT262517:DDU262517 DNP262517:DNQ262517 DXL262517:DXM262517 EHH262517:EHI262517 ERD262517:ERE262517 FAZ262517:FBA262517 FKV262517:FKW262517 FUR262517:FUS262517 GEN262517:GEO262517 GOJ262517:GOK262517 GYF262517:GYG262517 HIB262517:HIC262517 HRX262517:HRY262517 IBT262517:IBU262517 ILP262517:ILQ262517 IVL262517:IVM262517 JFH262517:JFI262517 JPD262517:JPE262517 JYZ262517:JZA262517 KIV262517:KIW262517 KSR262517:KSS262517 LCN262517:LCO262517 LMJ262517:LMK262517 LWF262517:LWG262517 MGB262517:MGC262517 MPX262517:MPY262517 MZT262517:MZU262517 NJP262517:NJQ262517 NTL262517:NTM262517 ODH262517:ODI262517 OND262517:ONE262517 OWZ262517:OXA262517 PGV262517:PGW262517 PQR262517:PQS262517 QAN262517:QAO262517 QKJ262517:QKK262517 QUF262517:QUG262517 REB262517:REC262517 RNX262517:RNY262517 RXT262517:RXU262517 SHP262517:SHQ262517 SRL262517:SRM262517 TBH262517:TBI262517 TLD262517:TLE262517 TUZ262517:TVA262517 UEV262517:UEW262517 UOR262517:UOS262517 UYN262517:UYO262517 VIJ262517:VIK262517 VSF262517:VSG262517 WCB262517:WCC262517 WLX262517:WLY262517 WVT262517:WVU262517 L328053:M328053 JH328053:JI328053 TD328053:TE328053 ACZ328053:ADA328053 AMV328053:AMW328053 AWR328053:AWS328053 BGN328053:BGO328053 BQJ328053:BQK328053 CAF328053:CAG328053 CKB328053:CKC328053 CTX328053:CTY328053 DDT328053:DDU328053 DNP328053:DNQ328053 DXL328053:DXM328053 EHH328053:EHI328053 ERD328053:ERE328053 FAZ328053:FBA328053 FKV328053:FKW328053 FUR328053:FUS328053 GEN328053:GEO328053 GOJ328053:GOK328053 GYF328053:GYG328053 HIB328053:HIC328053 HRX328053:HRY328053 IBT328053:IBU328053 ILP328053:ILQ328053 IVL328053:IVM328053 JFH328053:JFI328053 JPD328053:JPE328053 JYZ328053:JZA328053 KIV328053:KIW328053 KSR328053:KSS328053 LCN328053:LCO328053 LMJ328053:LMK328053 LWF328053:LWG328053 MGB328053:MGC328053 MPX328053:MPY328053 MZT328053:MZU328053 NJP328053:NJQ328053 NTL328053:NTM328053 ODH328053:ODI328053 OND328053:ONE328053 OWZ328053:OXA328053 PGV328053:PGW328053 PQR328053:PQS328053 QAN328053:QAO328053 QKJ328053:QKK328053 QUF328053:QUG328053 REB328053:REC328053 RNX328053:RNY328053 RXT328053:RXU328053 SHP328053:SHQ328053 SRL328053:SRM328053 TBH328053:TBI328053 TLD328053:TLE328053 TUZ328053:TVA328053 UEV328053:UEW328053 UOR328053:UOS328053 UYN328053:UYO328053 VIJ328053:VIK328053 VSF328053:VSG328053 WCB328053:WCC328053 WLX328053:WLY328053 WVT328053:WVU328053 L393589:M393589 JH393589:JI393589 TD393589:TE393589 ACZ393589:ADA393589 AMV393589:AMW393589 AWR393589:AWS393589 BGN393589:BGO393589 BQJ393589:BQK393589 CAF393589:CAG393589 CKB393589:CKC393589 CTX393589:CTY393589 DDT393589:DDU393589 DNP393589:DNQ393589 DXL393589:DXM393589 EHH393589:EHI393589 ERD393589:ERE393589 FAZ393589:FBA393589 FKV393589:FKW393589 FUR393589:FUS393589 GEN393589:GEO393589 GOJ393589:GOK393589 GYF393589:GYG393589 HIB393589:HIC393589 HRX393589:HRY393589 IBT393589:IBU393589 ILP393589:ILQ393589 IVL393589:IVM393589 JFH393589:JFI393589 JPD393589:JPE393589 JYZ393589:JZA393589 KIV393589:KIW393589 KSR393589:KSS393589 LCN393589:LCO393589 LMJ393589:LMK393589 LWF393589:LWG393589 MGB393589:MGC393589 MPX393589:MPY393589 MZT393589:MZU393589 NJP393589:NJQ393589 NTL393589:NTM393589 ODH393589:ODI393589 OND393589:ONE393589 OWZ393589:OXA393589 PGV393589:PGW393589 PQR393589:PQS393589 QAN393589:QAO393589 QKJ393589:QKK393589 QUF393589:QUG393589 REB393589:REC393589 RNX393589:RNY393589 RXT393589:RXU393589 SHP393589:SHQ393589 SRL393589:SRM393589 TBH393589:TBI393589 TLD393589:TLE393589 TUZ393589:TVA393589 UEV393589:UEW393589 UOR393589:UOS393589 UYN393589:UYO393589 VIJ393589:VIK393589 VSF393589:VSG393589 WCB393589:WCC393589 WLX393589:WLY393589 WVT393589:WVU393589 L459125:M459125 JH459125:JI459125 TD459125:TE459125 ACZ459125:ADA459125 AMV459125:AMW459125 AWR459125:AWS459125 BGN459125:BGO459125 BQJ459125:BQK459125 CAF459125:CAG459125 CKB459125:CKC459125 CTX459125:CTY459125 DDT459125:DDU459125 DNP459125:DNQ459125 DXL459125:DXM459125 EHH459125:EHI459125 ERD459125:ERE459125 FAZ459125:FBA459125 FKV459125:FKW459125 FUR459125:FUS459125 GEN459125:GEO459125 GOJ459125:GOK459125 GYF459125:GYG459125 HIB459125:HIC459125 HRX459125:HRY459125 IBT459125:IBU459125 ILP459125:ILQ459125 IVL459125:IVM459125 JFH459125:JFI459125 JPD459125:JPE459125 JYZ459125:JZA459125 KIV459125:KIW459125 KSR459125:KSS459125 LCN459125:LCO459125 LMJ459125:LMK459125 LWF459125:LWG459125 MGB459125:MGC459125 MPX459125:MPY459125 MZT459125:MZU459125 NJP459125:NJQ459125 NTL459125:NTM459125 ODH459125:ODI459125 OND459125:ONE459125 OWZ459125:OXA459125 PGV459125:PGW459125 PQR459125:PQS459125 QAN459125:QAO459125 QKJ459125:QKK459125 QUF459125:QUG459125 REB459125:REC459125 RNX459125:RNY459125 RXT459125:RXU459125 SHP459125:SHQ459125 SRL459125:SRM459125 TBH459125:TBI459125 TLD459125:TLE459125 TUZ459125:TVA459125 UEV459125:UEW459125 UOR459125:UOS459125 UYN459125:UYO459125 VIJ459125:VIK459125 VSF459125:VSG459125 WCB459125:WCC459125 WLX459125:WLY459125 WVT459125:WVU459125 L524661:M524661 JH524661:JI524661 TD524661:TE524661 ACZ524661:ADA524661 AMV524661:AMW524661 AWR524661:AWS524661 BGN524661:BGO524661 BQJ524661:BQK524661 CAF524661:CAG524661 CKB524661:CKC524661 CTX524661:CTY524661 DDT524661:DDU524661 DNP524661:DNQ524661 DXL524661:DXM524661 EHH524661:EHI524661 ERD524661:ERE524661 FAZ524661:FBA524661 FKV524661:FKW524661 FUR524661:FUS524661 GEN524661:GEO524661 GOJ524661:GOK524661 GYF524661:GYG524661 HIB524661:HIC524661 HRX524661:HRY524661 IBT524661:IBU524661 ILP524661:ILQ524661 IVL524661:IVM524661 JFH524661:JFI524661 JPD524661:JPE524661 JYZ524661:JZA524661 KIV524661:KIW524661 KSR524661:KSS524661 LCN524661:LCO524661 LMJ524661:LMK524661 LWF524661:LWG524661 MGB524661:MGC524661 MPX524661:MPY524661 MZT524661:MZU524661 NJP524661:NJQ524661 NTL524661:NTM524661 ODH524661:ODI524661 OND524661:ONE524661 OWZ524661:OXA524661 PGV524661:PGW524661 PQR524661:PQS524661 QAN524661:QAO524661 QKJ524661:QKK524661 QUF524661:QUG524661 REB524661:REC524661 RNX524661:RNY524661 RXT524661:RXU524661 SHP524661:SHQ524661 SRL524661:SRM524661 TBH524661:TBI524661 TLD524661:TLE524661 TUZ524661:TVA524661 UEV524661:UEW524661 UOR524661:UOS524661 UYN524661:UYO524661 VIJ524661:VIK524661 VSF524661:VSG524661 WCB524661:WCC524661 WLX524661:WLY524661 WVT524661:WVU524661 L590197:M590197 JH590197:JI590197 TD590197:TE590197 ACZ590197:ADA590197 AMV590197:AMW590197 AWR590197:AWS590197 BGN590197:BGO590197 BQJ590197:BQK590197 CAF590197:CAG590197 CKB590197:CKC590197 CTX590197:CTY590197 DDT590197:DDU590197 DNP590197:DNQ590197 DXL590197:DXM590197 EHH590197:EHI590197 ERD590197:ERE590197 FAZ590197:FBA590197 FKV590197:FKW590197 FUR590197:FUS590197 GEN590197:GEO590197 GOJ590197:GOK590197 GYF590197:GYG590197 HIB590197:HIC590197 HRX590197:HRY590197 IBT590197:IBU590197 ILP590197:ILQ590197 IVL590197:IVM590197 JFH590197:JFI590197 JPD590197:JPE590197 JYZ590197:JZA590197 KIV590197:KIW590197 KSR590197:KSS590197 LCN590197:LCO590197 LMJ590197:LMK590197 LWF590197:LWG590197 MGB590197:MGC590197 MPX590197:MPY590197 MZT590197:MZU590197 NJP590197:NJQ590197 NTL590197:NTM590197 ODH590197:ODI590197 OND590197:ONE590197 OWZ590197:OXA590197 PGV590197:PGW590197 PQR590197:PQS590197 QAN590197:QAO590197 QKJ590197:QKK590197 QUF590197:QUG590197 REB590197:REC590197 RNX590197:RNY590197 RXT590197:RXU590197 SHP590197:SHQ590197 SRL590197:SRM590197 TBH590197:TBI590197 TLD590197:TLE590197 TUZ590197:TVA590197 UEV590197:UEW590197 UOR590197:UOS590197 UYN590197:UYO590197 VIJ590197:VIK590197 VSF590197:VSG590197 WCB590197:WCC590197 WLX590197:WLY590197 WVT590197:WVU590197 L655733:M655733 JH655733:JI655733 TD655733:TE655733 ACZ655733:ADA655733 AMV655733:AMW655733 AWR655733:AWS655733 BGN655733:BGO655733 BQJ655733:BQK655733 CAF655733:CAG655733 CKB655733:CKC655733 CTX655733:CTY655733 DDT655733:DDU655733 DNP655733:DNQ655733 DXL655733:DXM655733 EHH655733:EHI655733 ERD655733:ERE655733 FAZ655733:FBA655733 FKV655733:FKW655733 FUR655733:FUS655733 GEN655733:GEO655733 GOJ655733:GOK655733 GYF655733:GYG655733 HIB655733:HIC655733 HRX655733:HRY655733 IBT655733:IBU655733 ILP655733:ILQ655733 IVL655733:IVM655733 JFH655733:JFI655733 JPD655733:JPE655733 JYZ655733:JZA655733 KIV655733:KIW655733 KSR655733:KSS655733 LCN655733:LCO655733 LMJ655733:LMK655733 LWF655733:LWG655733 MGB655733:MGC655733 MPX655733:MPY655733 MZT655733:MZU655733 NJP655733:NJQ655733 NTL655733:NTM655733 ODH655733:ODI655733 OND655733:ONE655733 OWZ655733:OXA655733 PGV655733:PGW655733 PQR655733:PQS655733 QAN655733:QAO655733 QKJ655733:QKK655733 QUF655733:QUG655733 REB655733:REC655733 RNX655733:RNY655733 RXT655733:RXU655733 SHP655733:SHQ655733 SRL655733:SRM655733 TBH655733:TBI655733 TLD655733:TLE655733 TUZ655733:TVA655733 UEV655733:UEW655733 UOR655733:UOS655733 UYN655733:UYO655733 VIJ655733:VIK655733 VSF655733:VSG655733 WCB655733:WCC655733 WLX655733:WLY655733 WVT655733:WVU655733 L721269:M721269 JH721269:JI721269 TD721269:TE721269 ACZ721269:ADA721269 AMV721269:AMW721269 AWR721269:AWS721269 BGN721269:BGO721269 BQJ721269:BQK721269 CAF721269:CAG721269 CKB721269:CKC721269 CTX721269:CTY721269 DDT721269:DDU721269 DNP721269:DNQ721269 DXL721269:DXM721269 EHH721269:EHI721269 ERD721269:ERE721269 FAZ721269:FBA721269 FKV721269:FKW721269 FUR721269:FUS721269 GEN721269:GEO721269 GOJ721269:GOK721269 GYF721269:GYG721269 HIB721269:HIC721269 HRX721269:HRY721269 IBT721269:IBU721269 ILP721269:ILQ721269 IVL721269:IVM721269 JFH721269:JFI721269 JPD721269:JPE721269 JYZ721269:JZA721269 KIV721269:KIW721269 KSR721269:KSS721269 LCN721269:LCO721269 LMJ721269:LMK721269 LWF721269:LWG721269 MGB721269:MGC721269 MPX721269:MPY721269 MZT721269:MZU721269 NJP721269:NJQ721269 NTL721269:NTM721269 ODH721269:ODI721269 OND721269:ONE721269 OWZ721269:OXA721269 PGV721269:PGW721269 PQR721269:PQS721269 QAN721269:QAO721269 QKJ721269:QKK721269 QUF721269:QUG721269 REB721269:REC721269 RNX721269:RNY721269 RXT721269:RXU721269 SHP721269:SHQ721269 SRL721269:SRM721269 TBH721269:TBI721269 TLD721269:TLE721269 TUZ721269:TVA721269 UEV721269:UEW721269 UOR721269:UOS721269 UYN721269:UYO721269 VIJ721269:VIK721269 VSF721269:VSG721269 WCB721269:WCC721269 WLX721269:WLY721269 WVT721269:WVU721269 L786805:M786805 JH786805:JI786805 TD786805:TE786805 ACZ786805:ADA786805 AMV786805:AMW786805 AWR786805:AWS786805 BGN786805:BGO786805 BQJ786805:BQK786805 CAF786805:CAG786805 CKB786805:CKC786805 CTX786805:CTY786805 DDT786805:DDU786805 DNP786805:DNQ786805 DXL786805:DXM786805 EHH786805:EHI786805 ERD786805:ERE786805 FAZ786805:FBA786805 FKV786805:FKW786805 FUR786805:FUS786805 GEN786805:GEO786805 GOJ786805:GOK786805 GYF786805:GYG786805 HIB786805:HIC786805 HRX786805:HRY786805 IBT786805:IBU786805 ILP786805:ILQ786805 IVL786805:IVM786805 JFH786805:JFI786805 JPD786805:JPE786805 JYZ786805:JZA786805 KIV786805:KIW786805 KSR786805:KSS786805 LCN786805:LCO786805 LMJ786805:LMK786805 LWF786805:LWG786805 MGB786805:MGC786805 MPX786805:MPY786805 MZT786805:MZU786805 NJP786805:NJQ786805 NTL786805:NTM786805 ODH786805:ODI786805 OND786805:ONE786805 OWZ786805:OXA786805 PGV786805:PGW786805 PQR786805:PQS786805 QAN786805:QAO786805 QKJ786805:QKK786805 QUF786805:QUG786805 REB786805:REC786805 RNX786805:RNY786805 RXT786805:RXU786805 SHP786805:SHQ786805 SRL786805:SRM786805 TBH786805:TBI786805 TLD786805:TLE786805 TUZ786805:TVA786805 UEV786805:UEW786805 UOR786805:UOS786805 UYN786805:UYO786805 VIJ786805:VIK786805 VSF786805:VSG786805 WCB786805:WCC786805 WLX786805:WLY786805 WVT786805:WVU786805 L852341:M852341 JH852341:JI852341 TD852341:TE852341 ACZ852341:ADA852341 AMV852341:AMW852341 AWR852341:AWS852341 BGN852341:BGO852341 BQJ852341:BQK852341 CAF852341:CAG852341 CKB852341:CKC852341 CTX852341:CTY852341 DDT852341:DDU852341 DNP852341:DNQ852341 DXL852341:DXM852341 EHH852341:EHI852341 ERD852341:ERE852341 FAZ852341:FBA852341 FKV852341:FKW852341 FUR852341:FUS852341 GEN852341:GEO852341 GOJ852341:GOK852341 GYF852341:GYG852341 HIB852341:HIC852341 HRX852341:HRY852341 IBT852341:IBU852341 ILP852341:ILQ852341 IVL852341:IVM852341 JFH852341:JFI852341 JPD852341:JPE852341 JYZ852341:JZA852341 KIV852341:KIW852341 KSR852341:KSS852341 LCN852341:LCO852341 LMJ852341:LMK852341 LWF852341:LWG852341 MGB852341:MGC852341 MPX852341:MPY852341 MZT852341:MZU852341 NJP852341:NJQ852341 NTL852341:NTM852341 ODH852341:ODI852341 OND852341:ONE852341 OWZ852341:OXA852341 PGV852341:PGW852341 PQR852341:PQS852341 QAN852341:QAO852341 QKJ852341:QKK852341 QUF852341:QUG852341 REB852341:REC852341 RNX852341:RNY852341 RXT852341:RXU852341 SHP852341:SHQ852341 SRL852341:SRM852341 TBH852341:TBI852341 TLD852341:TLE852341 TUZ852341:TVA852341 UEV852341:UEW852341 UOR852341:UOS852341 UYN852341:UYO852341 VIJ852341:VIK852341 VSF852341:VSG852341 WCB852341:WCC852341 WLX852341:WLY852341 WVT852341:WVU852341 L917877:M917877 JH917877:JI917877 TD917877:TE917877 ACZ917877:ADA917877 AMV917877:AMW917877 AWR917877:AWS917877 BGN917877:BGO917877 BQJ917877:BQK917877 CAF917877:CAG917877 CKB917877:CKC917877 CTX917877:CTY917877 DDT917877:DDU917877 DNP917877:DNQ917877 DXL917877:DXM917877 EHH917877:EHI917877 ERD917877:ERE917877 FAZ917877:FBA917877 FKV917877:FKW917877 FUR917877:FUS917877 GEN917877:GEO917877 GOJ917877:GOK917877 GYF917877:GYG917877 HIB917877:HIC917877 HRX917877:HRY917877 IBT917877:IBU917877 ILP917877:ILQ917877 IVL917877:IVM917877 JFH917877:JFI917877 JPD917877:JPE917877 JYZ917877:JZA917877 KIV917877:KIW917877 KSR917877:KSS917877 LCN917877:LCO917877 LMJ917877:LMK917877 LWF917877:LWG917877 MGB917877:MGC917877 MPX917877:MPY917877 MZT917877:MZU917877 NJP917877:NJQ917877 NTL917877:NTM917877 ODH917877:ODI917877 OND917877:ONE917877 OWZ917877:OXA917877 PGV917877:PGW917877 PQR917877:PQS917877 QAN917877:QAO917877 QKJ917877:QKK917877 QUF917877:QUG917877 REB917877:REC917877 RNX917877:RNY917877 RXT917877:RXU917877 SHP917877:SHQ917877 SRL917877:SRM917877 TBH917877:TBI917877 TLD917877:TLE917877 TUZ917877:TVA917877 UEV917877:UEW917877 UOR917877:UOS917877 UYN917877:UYO917877 VIJ917877:VIK917877 VSF917877:VSG917877 WCB917877:WCC917877 WLX917877:WLY917877 WVT917877:WVU917877 L983413:M983413 JH983413:JI983413 TD983413:TE983413 ACZ983413:ADA983413 AMV983413:AMW983413 AWR983413:AWS983413 BGN983413:BGO983413 BQJ983413:BQK983413 CAF983413:CAG983413 CKB983413:CKC983413 CTX983413:CTY983413 DDT983413:DDU983413 DNP983413:DNQ983413 DXL983413:DXM983413 EHH983413:EHI983413 ERD983413:ERE983413 FAZ983413:FBA983413 FKV983413:FKW983413 FUR983413:FUS983413 GEN983413:GEO983413 GOJ983413:GOK983413 GYF983413:GYG983413 HIB983413:HIC983413 HRX983413:HRY983413 IBT983413:IBU983413 ILP983413:ILQ983413 IVL983413:IVM983413 JFH983413:JFI983413 JPD983413:JPE983413 JYZ983413:JZA983413 KIV983413:KIW983413 KSR983413:KSS983413 LCN983413:LCO983413 LMJ983413:LMK983413 LWF983413:LWG983413 MGB983413:MGC983413 MPX983413:MPY983413 MZT983413:MZU983413 NJP983413:NJQ983413 NTL983413:NTM983413 ODH983413:ODI983413 OND983413:ONE983413 OWZ983413:OXA983413 PGV983413:PGW983413 PQR983413:PQS983413 QAN983413:QAO983413 QKJ983413:QKK983413 QUF983413:QUG983413 REB983413:REC983413 RNX983413:RNY983413 RXT983413:RXU983413 SHP983413:SHQ983413 SRL983413:SRM983413 TBH983413:TBI983413 TLD983413:TLE983413 TUZ983413:TVA983413 UEV983413:UEW983413 UOR983413:UOS983413 UYN983413:UYO983413 VIJ983413:VIK983413 VSF983413:VSG983413 WCB983413:WCC983413 WLX983413:WLY983413 WVT983413:WVU983413 L325:M325 JH325:JI325 TD325:TE325 ACZ325:ADA325 AMV325:AMW325 AWR325:AWS325 BGN325:BGO325 BQJ325:BQK325 CAF325:CAG325 CKB325:CKC325 CTX325:CTY325 DDT325:DDU325 DNP325:DNQ325 DXL325:DXM325 EHH325:EHI325 ERD325:ERE325 FAZ325:FBA325 FKV325:FKW325 FUR325:FUS325 GEN325:GEO325 GOJ325:GOK325 GYF325:GYG325 HIB325:HIC325 HRX325:HRY325 IBT325:IBU325 ILP325:ILQ325 IVL325:IVM325 JFH325:JFI325 JPD325:JPE325 JYZ325:JZA325 KIV325:KIW325 KSR325:KSS325 LCN325:LCO325 LMJ325:LMK325 LWF325:LWG325 MGB325:MGC325 MPX325:MPY325 MZT325:MZU325 NJP325:NJQ325 NTL325:NTM325 ODH325:ODI325 OND325:ONE325 OWZ325:OXA325 PGV325:PGW325 PQR325:PQS325 QAN325:QAO325 QKJ325:QKK325 QUF325:QUG325 REB325:REC325 RNX325:RNY325 RXT325:RXU325 SHP325:SHQ325 SRL325:SRM325 TBH325:TBI325 TLD325:TLE325 TUZ325:TVA325 UEV325:UEW325 UOR325:UOS325 UYN325:UYO325 VIJ325:VIK325 VSF325:VSG325 WCB325:WCC325 WLX325:WLY325 WVT325:WVU325 L65861:M65861 JH65861:JI65861 TD65861:TE65861 ACZ65861:ADA65861 AMV65861:AMW65861 AWR65861:AWS65861 BGN65861:BGO65861 BQJ65861:BQK65861 CAF65861:CAG65861 CKB65861:CKC65861 CTX65861:CTY65861 DDT65861:DDU65861 DNP65861:DNQ65861 DXL65861:DXM65861 EHH65861:EHI65861 ERD65861:ERE65861 FAZ65861:FBA65861 FKV65861:FKW65861 FUR65861:FUS65861 GEN65861:GEO65861 GOJ65861:GOK65861 GYF65861:GYG65861 HIB65861:HIC65861 HRX65861:HRY65861 IBT65861:IBU65861 ILP65861:ILQ65861 IVL65861:IVM65861 JFH65861:JFI65861 JPD65861:JPE65861 JYZ65861:JZA65861 KIV65861:KIW65861 KSR65861:KSS65861 LCN65861:LCO65861 LMJ65861:LMK65861 LWF65861:LWG65861 MGB65861:MGC65861 MPX65861:MPY65861 MZT65861:MZU65861 NJP65861:NJQ65861 NTL65861:NTM65861 ODH65861:ODI65861 OND65861:ONE65861 OWZ65861:OXA65861 PGV65861:PGW65861 PQR65861:PQS65861 QAN65861:QAO65861 QKJ65861:QKK65861 QUF65861:QUG65861 REB65861:REC65861 RNX65861:RNY65861 RXT65861:RXU65861 SHP65861:SHQ65861 SRL65861:SRM65861 TBH65861:TBI65861 TLD65861:TLE65861 TUZ65861:TVA65861 UEV65861:UEW65861 UOR65861:UOS65861 UYN65861:UYO65861 VIJ65861:VIK65861 VSF65861:VSG65861 WCB65861:WCC65861 WLX65861:WLY65861 WVT65861:WVU65861 L131397:M131397 JH131397:JI131397 TD131397:TE131397 ACZ131397:ADA131397 AMV131397:AMW131397 AWR131397:AWS131397 BGN131397:BGO131397 BQJ131397:BQK131397 CAF131397:CAG131397 CKB131397:CKC131397 CTX131397:CTY131397 DDT131397:DDU131397 DNP131397:DNQ131397 DXL131397:DXM131397 EHH131397:EHI131397 ERD131397:ERE131397 FAZ131397:FBA131397 FKV131397:FKW131397 FUR131397:FUS131397 GEN131397:GEO131397 GOJ131397:GOK131397 GYF131397:GYG131397 HIB131397:HIC131397 HRX131397:HRY131397 IBT131397:IBU131397 ILP131397:ILQ131397 IVL131397:IVM131397 JFH131397:JFI131397 JPD131397:JPE131397 JYZ131397:JZA131397 KIV131397:KIW131397 KSR131397:KSS131397 LCN131397:LCO131397 LMJ131397:LMK131397 LWF131397:LWG131397 MGB131397:MGC131397 MPX131397:MPY131397 MZT131397:MZU131397 NJP131397:NJQ131397 NTL131397:NTM131397 ODH131397:ODI131397 OND131397:ONE131397 OWZ131397:OXA131397 PGV131397:PGW131397 PQR131397:PQS131397 QAN131397:QAO131397 QKJ131397:QKK131397 QUF131397:QUG131397 REB131397:REC131397 RNX131397:RNY131397 RXT131397:RXU131397 SHP131397:SHQ131397 SRL131397:SRM131397 TBH131397:TBI131397 TLD131397:TLE131397 TUZ131397:TVA131397 UEV131397:UEW131397 UOR131397:UOS131397 UYN131397:UYO131397 VIJ131397:VIK131397 VSF131397:VSG131397 WCB131397:WCC131397 WLX131397:WLY131397 WVT131397:WVU131397 L196933:M196933 JH196933:JI196933 TD196933:TE196933 ACZ196933:ADA196933 AMV196933:AMW196933 AWR196933:AWS196933 BGN196933:BGO196933 BQJ196933:BQK196933 CAF196933:CAG196933 CKB196933:CKC196933 CTX196933:CTY196933 DDT196933:DDU196933 DNP196933:DNQ196933 DXL196933:DXM196933 EHH196933:EHI196933 ERD196933:ERE196933 FAZ196933:FBA196933 FKV196933:FKW196933 FUR196933:FUS196933 GEN196933:GEO196933 GOJ196933:GOK196933 GYF196933:GYG196933 HIB196933:HIC196933 HRX196933:HRY196933 IBT196933:IBU196933 ILP196933:ILQ196933 IVL196933:IVM196933 JFH196933:JFI196933 JPD196933:JPE196933 JYZ196933:JZA196933 KIV196933:KIW196933 KSR196933:KSS196933 LCN196933:LCO196933 LMJ196933:LMK196933 LWF196933:LWG196933 MGB196933:MGC196933 MPX196933:MPY196933 MZT196933:MZU196933 NJP196933:NJQ196933 NTL196933:NTM196933 ODH196933:ODI196933 OND196933:ONE196933 OWZ196933:OXA196933 PGV196933:PGW196933 PQR196933:PQS196933 QAN196933:QAO196933 QKJ196933:QKK196933 QUF196933:QUG196933 REB196933:REC196933 RNX196933:RNY196933 RXT196933:RXU196933 SHP196933:SHQ196933 SRL196933:SRM196933 TBH196933:TBI196933 TLD196933:TLE196933 TUZ196933:TVA196933 UEV196933:UEW196933 UOR196933:UOS196933 UYN196933:UYO196933 VIJ196933:VIK196933 VSF196933:VSG196933 WCB196933:WCC196933 WLX196933:WLY196933 WVT196933:WVU196933 L262469:M262469 JH262469:JI262469 TD262469:TE262469 ACZ262469:ADA262469 AMV262469:AMW262469 AWR262469:AWS262469 BGN262469:BGO262469 BQJ262469:BQK262469 CAF262469:CAG262469 CKB262469:CKC262469 CTX262469:CTY262469 DDT262469:DDU262469 DNP262469:DNQ262469 DXL262469:DXM262469 EHH262469:EHI262469 ERD262469:ERE262469 FAZ262469:FBA262469 FKV262469:FKW262469 FUR262469:FUS262469 GEN262469:GEO262469 GOJ262469:GOK262469 GYF262469:GYG262469 HIB262469:HIC262469 HRX262469:HRY262469 IBT262469:IBU262469 ILP262469:ILQ262469 IVL262469:IVM262469 JFH262469:JFI262469 JPD262469:JPE262469 JYZ262469:JZA262469 KIV262469:KIW262469 KSR262469:KSS262469 LCN262469:LCO262469 LMJ262469:LMK262469 LWF262469:LWG262469 MGB262469:MGC262469 MPX262469:MPY262469 MZT262469:MZU262469 NJP262469:NJQ262469 NTL262469:NTM262469 ODH262469:ODI262469 OND262469:ONE262469 OWZ262469:OXA262469 PGV262469:PGW262469 PQR262469:PQS262469 QAN262469:QAO262469 QKJ262469:QKK262469 QUF262469:QUG262469 REB262469:REC262469 RNX262469:RNY262469 RXT262469:RXU262469 SHP262469:SHQ262469 SRL262469:SRM262469 TBH262469:TBI262469 TLD262469:TLE262469 TUZ262469:TVA262469 UEV262469:UEW262469 UOR262469:UOS262469 UYN262469:UYO262469 VIJ262469:VIK262469 VSF262469:VSG262469 WCB262469:WCC262469 WLX262469:WLY262469 WVT262469:WVU262469 L328005:M328005 JH328005:JI328005 TD328005:TE328005 ACZ328005:ADA328005 AMV328005:AMW328005 AWR328005:AWS328005 BGN328005:BGO328005 BQJ328005:BQK328005 CAF328005:CAG328005 CKB328005:CKC328005 CTX328005:CTY328005 DDT328005:DDU328005 DNP328005:DNQ328005 DXL328005:DXM328005 EHH328005:EHI328005 ERD328005:ERE328005 FAZ328005:FBA328005 FKV328005:FKW328005 FUR328005:FUS328005 GEN328005:GEO328005 GOJ328005:GOK328005 GYF328005:GYG328005 HIB328005:HIC328005 HRX328005:HRY328005 IBT328005:IBU328005 ILP328005:ILQ328005 IVL328005:IVM328005 JFH328005:JFI328005 JPD328005:JPE328005 JYZ328005:JZA328005 KIV328005:KIW328005 KSR328005:KSS328005 LCN328005:LCO328005 LMJ328005:LMK328005 LWF328005:LWG328005 MGB328005:MGC328005 MPX328005:MPY328005 MZT328005:MZU328005 NJP328005:NJQ328005 NTL328005:NTM328005 ODH328005:ODI328005 OND328005:ONE328005 OWZ328005:OXA328005 PGV328005:PGW328005 PQR328005:PQS328005 QAN328005:QAO328005 QKJ328005:QKK328005 QUF328005:QUG328005 REB328005:REC328005 RNX328005:RNY328005 RXT328005:RXU328005 SHP328005:SHQ328005 SRL328005:SRM328005 TBH328005:TBI328005 TLD328005:TLE328005 TUZ328005:TVA328005 UEV328005:UEW328005 UOR328005:UOS328005 UYN328005:UYO328005 VIJ328005:VIK328005 VSF328005:VSG328005 WCB328005:WCC328005 WLX328005:WLY328005 WVT328005:WVU328005 L393541:M393541 JH393541:JI393541 TD393541:TE393541 ACZ393541:ADA393541 AMV393541:AMW393541 AWR393541:AWS393541 BGN393541:BGO393541 BQJ393541:BQK393541 CAF393541:CAG393541 CKB393541:CKC393541 CTX393541:CTY393541 DDT393541:DDU393541 DNP393541:DNQ393541 DXL393541:DXM393541 EHH393541:EHI393541 ERD393541:ERE393541 FAZ393541:FBA393541 FKV393541:FKW393541 FUR393541:FUS393541 GEN393541:GEO393541 GOJ393541:GOK393541 GYF393541:GYG393541 HIB393541:HIC393541 HRX393541:HRY393541 IBT393541:IBU393541 ILP393541:ILQ393541 IVL393541:IVM393541 JFH393541:JFI393541 JPD393541:JPE393541 JYZ393541:JZA393541 KIV393541:KIW393541 KSR393541:KSS393541 LCN393541:LCO393541 LMJ393541:LMK393541 LWF393541:LWG393541 MGB393541:MGC393541 MPX393541:MPY393541 MZT393541:MZU393541 NJP393541:NJQ393541 NTL393541:NTM393541 ODH393541:ODI393541 OND393541:ONE393541 OWZ393541:OXA393541 PGV393541:PGW393541 PQR393541:PQS393541 QAN393541:QAO393541 QKJ393541:QKK393541 QUF393541:QUG393541 REB393541:REC393541 RNX393541:RNY393541 RXT393541:RXU393541 SHP393541:SHQ393541 SRL393541:SRM393541 TBH393541:TBI393541 TLD393541:TLE393541 TUZ393541:TVA393541 UEV393541:UEW393541 UOR393541:UOS393541 UYN393541:UYO393541 VIJ393541:VIK393541 VSF393541:VSG393541 WCB393541:WCC393541 WLX393541:WLY393541 WVT393541:WVU393541 L459077:M459077 JH459077:JI459077 TD459077:TE459077 ACZ459077:ADA459077 AMV459077:AMW459077 AWR459077:AWS459077 BGN459077:BGO459077 BQJ459077:BQK459077 CAF459077:CAG459077 CKB459077:CKC459077 CTX459077:CTY459077 DDT459077:DDU459077 DNP459077:DNQ459077 DXL459077:DXM459077 EHH459077:EHI459077 ERD459077:ERE459077 FAZ459077:FBA459077 FKV459077:FKW459077 FUR459077:FUS459077 GEN459077:GEO459077 GOJ459077:GOK459077 GYF459077:GYG459077 HIB459077:HIC459077 HRX459077:HRY459077 IBT459077:IBU459077 ILP459077:ILQ459077 IVL459077:IVM459077 JFH459077:JFI459077 JPD459077:JPE459077 JYZ459077:JZA459077 KIV459077:KIW459077 KSR459077:KSS459077 LCN459077:LCO459077 LMJ459077:LMK459077 LWF459077:LWG459077 MGB459077:MGC459077 MPX459077:MPY459077 MZT459077:MZU459077 NJP459077:NJQ459077 NTL459077:NTM459077 ODH459077:ODI459077 OND459077:ONE459077 OWZ459077:OXA459077 PGV459077:PGW459077 PQR459077:PQS459077 QAN459077:QAO459077 QKJ459077:QKK459077 QUF459077:QUG459077 REB459077:REC459077 RNX459077:RNY459077 RXT459077:RXU459077 SHP459077:SHQ459077 SRL459077:SRM459077 TBH459077:TBI459077 TLD459077:TLE459077 TUZ459077:TVA459077 UEV459077:UEW459077 UOR459077:UOS459077 UYN459077:UYO459077 VIJ459077:VIK459077 VSF459077:VSG459077 WCB459077:WCC459077 WLX459077:WLY459077 WVT459077:WVU459077 L524613:M524613 JH524613:JI524613 TD524613:TE524613 ACZ524613:ADA524613 AMV524613:AMW524613 AWR524613:AWS524613 BGN524613:BGO524613 BQJ524613:BQK524613 CAF524613:CAG524613 CKB524613:CKC524613 CTX524613:CTY524613 DDT524613:DDU524613 DNP524613:DNQ524613 DXL524613:DXM524613 EHH524613:EHI524613 ERD524613:ERE524613 FAZ524613:FBA524613 FKV524613:FKW524613 FUR524613:FUS524613 GEN524613:GEO524613 GOJ524613:GOK524613 GYF524613:GYG524613 HIB524613:HIC524613 HRX524613:HRY524613 IBT524613:IBU524613 ILP524613:ILQ524613 IVL524613:IVM524613 JFH524613:JFI524613 JPD524613:JPE524613 JYZ524613:JZA524613 KIV524613:KIW524613 KSR524613:KSS524613 LCN524613:LCO524613 LMJ524613:LMK524613 LWF524613:LWG524613 MGB524613:MGC524613 MPX524613:MPY524613 MZT524613:MZU524613 NJP524613:NJQ524613 NTL524613:NTM524613 ODH524613:ODI524613 OND524613:ONE524613 OWZ524613:OXA524613 PGV524613:PGW524613 PQR524613:PQS524613 QAN524613:QAO524613 QKJ524613:QKK524613 QUF524613:QUG524613 REB524613:REC524613 RNX524613:RNY524613 RXT524613:RXU524613 SHP524613:SHQ524613 SRL524613:SRM524613 TBH524613:TBI524613 TLD524613:TLE524613 TUZ524613:TVA524613 UEV524613:UEW524613 UOR524613:UOS524613 UYN524613:UYO524613 VIJ524613:VIK524613 VSF524613:VSG524613 WCB524613:WCC524613 WLX524613:WLY524613 WVT524613:WVU524613 L590149:M590149 JH590149:JI590149 TD590149:TE590149 ACZ590149:ADA590149 AMV590149:AMW590149 AWR590149:AWS590149 BGN590149:BGO590149 BQJ590149:BQK590149 CAF590149:CAG590149 CKB590149:CKC590149 CTX590149:CTY590149 DDT590149:DDU590149 DNP590149:DNQ590149 DXL590149:DXM590149 EHH590149:EHI590149 ERD590149:ERE590149 FAZ590149:FBA590149 FKV590149:FKW590149 FUR590149:FUS590149 GEN590149:GEO590149 GOJ590149:GOK590149 GYF590149:GYG590149 HIB590149:HIC590149 HRX590149:HRY590149 IBT590149:IBU590149 ILP590149:ILQ590149 IVL590149:IVM590149 JFH590149:JFI590149 JPD590149:JPE590149 JYZ590149:JZA590149 KIV590149:KIW590149 KSR590149:KSS590149 LCN590149:LCO590149 LMJ590149:LMK590149 LWF590149:LWG590149 MGB590149:MGC590149 MPX590149:MPY590149 MZT590149:MZU590149 NJP590149:NJQ590149 NTL590149:NTM590149 ODH590149:ODI590149 OND590149:ONE590149 OWZ590149:OXA590149 PGV590149:PGW590149 PQR590149:PQS590149 QAN590149:QAO590149 QKJ590149:QKK590149 QUF590149:QUG590149 REB590149:REC590149 RNX590149:RNY590149 RXT590149:RXU590149 SHP590149:SHQ590149 SRL590149:SRM590149 TBH590149:TBI590149 TLD590149:TLE590149 TUZ590149:TVA590149 UEV590149:UEW590149 UOR590149:UOS590149 UYN590149:UYO590149 VIJ590149:VIK590149 VSF590149:VSG590149 WCB590149:WCC590149 WLX590149:WLY590149 WVT590149:WVU590149 L655685:M655685 JH655685:JI655685 TD655685:TE655685 ACZ655685:ADA655685 AMV655685:AMW655685 AWR655685:AWS655685 BGN655685:BGO655685 BQJ655685:BQK655685 CAF655685:CAG655685 CKB655685:CKC655685 CTX655685:CTY655685 DDT655685:DDU655685 DNP655685:DNQ655685 DXL655685:DXM655685 EHH655685:EHI655685 ERD655685:ERE655685 FAZ655685:FBA655685 FKV655685:FKW655685 FUR655685:FUS655685 GEN655685:GEO655685 GOJ655685:GOK655685 GYF655685:GYG655685 HIB655685:HIC655685 HRX655685:HRY655685 IBT655685:IBU655685 ILP655685:ILQ655685 IVL655685:IVM655685 JFH655685:JFI655685 JPD655685:JPE655685 JYZ655685:JZA655685 KIV655685:KIW655685 KSR655685:KSS655685 LCN655685:LCO655685 LMJ655685:LMK655685 LWF655685:LWG655685 MGB655685:MGC655685 MPX655685:MPY655685 MZT655685:MZU655685 NJP655685:NJQ655685 NTL655685:NTM655685 ODH655685:ODI655685 OND655685:ONE655685 OWZ655685:OXA655685 PGV655685:PGW655685 PQR655685:PQS655685 QAN655685:QAO655685 QKJ655685:QKK655685 QUF655685:QUG655685 REB655685:REC655685 RNX655685:RNY655685 RXT655685:RXU655685 SHP655685:SHQ655685 SRL655685:SRM655685 TBH655685:TBI655685 TLD655685:TLE655685 TUZ655685:TVA655685 UEV655685:UEW655685 UOR655685:UOS655685 UYN655685:UYO655685 VIJ655685:VIK655685 VSF655685:VSG655685 WCB655685:WCC655685 WLX655685:WLY655685 WVT655685:WVU655685 L721221:M721221 JH721221:JI721221 TD721221:TE721221 ACZ721221:ADA721221 AMV721221:AMW721221 AWR721221:AWS721221 BGN721221:BGO721221 BQJ721221:BQK721221 CAF721221:CAG721221 CKB721221:CKC721221 CTX721221:CTY721221 DDT721221:DDU721221 DNP721221:DNQ721221 DXL721221:DXM721221 EHH721221:EHI721221 ERD721221:ERE721221 FAZ721221:FBA721221 FKV721221:FKW721221 FUR721221:FUS721221 GEN721221:GEO721221 GOJ721221:GOK721221 GYF721221:GYG721221 HIB721221:HIC721221 HRX721221:HRY721221 IBT721221:IBU721221 ILP721221:ILQ721221 IVL721221:IVM721221 JFH721221:JFI721221 JPD721221:JPE721221 JYZ721221:JZA721221 KIV721221:KIW721221 KSR721221:KSS721221 LCN721221:LCO721221 LMJ721221:LMK721221 LWF721221:LWG721221 MGB721221:MGC721221 MPX721221:MPY721221 MZT721221:MZU721221 NJP721221:NJQ721221 NTL721221:NTM721221 ODH721221:ODI721221 OND721221:ONE721221 OWZ721221:OXA721221 PGV721221:PGW721221 PQR721221:PQS721221 QAN721221:QAO721221 QKJ721221:QKK721221 QUF721221:QUG721221 REB721221:REC721221 RNX721221:RNY721221 RXT721221:RXU721221 SHP721221:SHQ721221 SRL721221:SRM721221 TBH721221:TBI721221 TLD721221:TLE721221 TUZ721221:TVA721221 UEV721221:UEW721221 UOR721221:UOS721221 UYN721221:UYO721221 VIJ721221:VIK721221 VSF721221:VSG721221 WCB721221:WCC721221 WLX721221:WLY721221 WVT721221:WVU721221 L786757:M786757 JH786757:JI786757 TD786757:TE786757 ACZ786757:ADA786757 AMV786757:AMW786757 AWR786757:AWS786757 BGN786757:BGO786757 BQJ786757:BQK786757 CAF786757:CAG786757 CKB786757:CKC786757 CTX786757:CTY786757 DDT786757:DDU786757 DNP786757:DNQ786757 DXL786757:DXM786757 EHH786757:EHI786757 ERD786757:ERE786757 FAZ786757:FBA786757 FKV786757:FKW786757 FUR786757:FUS786757 GEN786757:GEO786757 GOJ786757:GOK786757 GYF786757:GYG786757 HIB786757:HIC786757 HRX786757:HRY786757 IBT786757:IBU786757 ILP786757:ILQ786757 IVL786757:IVM786757 JFH786757:JFI786757 JPD786757:JPE786757 JYZ786757:JZA786757 KIV786757:KIW786757 KSR786757:KSS786757 LCN786757:LCO786757 LMJ786757:LMK786757 LWF786757:LWG786757 MGB786757:MGC786757 MPX786757:MPY786757 MZT786757:MZU786757 NJP786757:NJQ786757 NTL786757:NTM786757 ODH786757:ODI786757 OND786757:ONE786757 OWZ786757:OXA786757 PGV786757:PGW786757 PQR786757:PQS786757 QAN786757:QAO786757 QKJ786757:QKK786757 QUF786757:QUG786757 REB786757:REC786757 RNX786757:RNY786757 RXT786757:RXU786757 SHP786757:SHQ786757 SRL786757:SRM786757 TBH786757:TBI786757 TLD786757:TLE786757 TUZ786757:TVA786757 UEV786757:UEW786757 UOR786757:UOS786757 UYN786757:UYO786757 VIJ786757:VIK786757 VSF786757:VSG786757 WCB786757:WCC786757 WLX786757:WLY786757 WVT786757:WVU786757 L852293:M852293 JH852293:JI852293 TD852293:TE852293 ACZ852293:ADA852293 AMV852293:AMW852293 AWR852293:AWS852293 BGN852293:BGO852293 BQJ852293:BQK852293 CAF852293:CAG852293 CKB852293:CKC852293 CTX852293:CTY852293 DDT852293:DDU852293 DNP852293:DNQ852293 DXL852293:DXM852293 EHH852293:EHI852293 ERD852293:ERE852293 FAZ852293:FBA852293 FKV852293:FKW852293 FUR852293:FUS852293 GEN852293:GEO852293 GOJ852293:GOK852293 GYF852293:GYG852293 HIB852293:HIC852293 HRX852293:HRY852293 IBT852293:IBU852293 ILP852293:ILQ852293 IVL852293:IVM852293 JFH852293:JFI852293 JPD852293:JPE852293 JYZ852293:JZA852293 KIV852293:KIW852293 KSR852293:KSS852293 LCN852293:LCO852293 LMJ852293:LMK852293 LWF852293:LWG852293 MGB852293:MGC852293 MPX852293:MPY852293 MZT852293:MZU852293 NJP852293:NJQ852293 NTL852293:NTM852293 ODH852293:ODI852293 OND852293:ONE852293 OWZ852293:OXA852293 PGV852293:PGW852293 PQR852293:PQS852293 QAN852293:QAO852293 QKJ852293:QKK852293 QUF852293:QUG852293 REB852293:REC852293 RNX852293:RNY852293 RXT852293:RXU852293 SHP852293:SHQ852293 SRL852293:SRM852293 TBH852293:TBI852293 TLD852293:TLE852293 TUZ852293:TVA852293 UEV852293:UEW852293 UOR852293:UOS852293 UYN852293:UYO852293 VIJ852293:VIK852293 VSF852293:VSG852293 WCB852293:WCC852293 WLX852293:WLY852293 WVT852293:WVU852293 L917829:M917829 JH917829:JI917829 TD917829:TE917829 ACZ917829:ADA917829 AMV917829:AMW917829 AWR917829:AWS917829 BGN917829:BGO917829 BQJ917829:BQK917829 CAF917829:CAG917829 CKB917829:CKC917829 CTX917829:CTY917829 DDT917829:DDU917829 DNP917829:DNQ917829 DXL917829:DXM917829 EHH917829:EHI917829 ERD917829:ERE917829 FAZ917829:FBA917829 FKV917829:FKW917829 FUR917829:FUS917829 GEN917829:GEO917829 GOJ917829:GOK917829 GYF917829:GYG917829 HIB917829:HIC917829 HRX917829:HRY917829 IBT917829:IBU917829 ILP917829:ILQ917829 IVL917829:IVM917829 JFH917829:JFI917829 JPD917829:JPE917829 JYZ917829:JZA917829 KIV917829:KIW917829 KSR917829:KSS917829 LCN917829:LCO917829 LMJ917829:LMK917829 LWF917829:LWG917829 MGB917829:MGC917829 MPX917829:MPY917829 MZT917829:MZU917829 NJP917829:NJQ917829 NTL917829:NTM917829 ODH917829:ODI917829 OND917829:ONE917829 OWZ917829:OXA917829 PGV917829:PGW917829 PQR917829:PQS917829 QAN917829:QAO917829 QKJ917829:QKK917829 QUF917829:QUG917829 REB917829:REC917829 RNX917829:RNY917829 RXT917829:RXU917829 SHP917829:SHQ917829 SRL917829:SRM917829 TBH917829:TBI917829 TLD917829:TLE917829 TUZ917829:TVA917829 UEV917829:UEW917829 UOR917829:UOS917829 UYN917829:UYO917829 VIJ917829:VIK917829 VSF917829:VSG917829 WCB917829:WCC917829 WLX917829:WLY917829 WVT917829:WVU917829 L983365:M983365 JH983365:JI983365 TD983365:TE983365 ACZ983365:ADA983365 AMV983365:AMW983365 AWR983365:AWS983365 BGN983365:BGO983365 BQJ983365:BQK983365 CAF983365:CAG983365 CKB983365:CKC983365 CTX983365:CTY983365 DDT983365:DDU983365 DNP983365:DNQ983365 DXL983365:DXM983365 EHH983365:EHI983365 ERD983365:ERE983365 FAZ983365:FBA983365 FKV983365:FKW983365 FUR983365:FUS983365 GEN983365:GEO983365 GOJ983365:GOK983365 GYF983365:GYG983365 HIB983365:HIC983365 HRX983365:HRY983365 IBT983365:IBU983365 ILP983365:ILQ983365 IVL983365:IVM983365 JFH983365:JFI983365 JPD983365:JPE983365 JYZ983365:JZA983365 KIV983365:KIW983365 KSR983365:KSS983365 LCN983365:LCO983365 LMJ983365:LMK983365 LWF983365:LWG983365 MGB983365:MGC983365 MPX983365:MPY983365 MZT983365:MZU983365 NJP983365:NJQ983365 NTL983365:NTM983365 ODH983365:ODI983365 OND983365:ONE983365 OWZ983365:OXA983365 PGV983365:PGW983365 PQR983365:PQS983365 QAN983365:QAO983365 QKJ983365:QKK983365 QUF983365:QUG983365 REB983365:REC983365 RNX983365:RNY983365 RXT983365:RXU983365 SHP983365:SHQ983365 SRL983365:SRM983365 TBH983365:TBI983365 TLD983365:TLE983365 TUZ983365:TVA983365 UEV983365:UEW983365 UOR983365:UOS983365 UYN983365:UYO983365 VIJ983365:VIK983365 VSF983365:VSG983365 WCB983365:WCC983365 WLX983365:WLY983365 WVT983365:WVU983365 L55:M55 JH55:JI55 TD55:TE55 ACZ55:ADA55 AMV55:AMW55 AWR55:AWS55 BGN55:BGO55 BQJ55:BQK55 CAF55:CAG55 CKB55:CKC55 CTX55:CTY55 DDT55:DDU55 DNP55:DNQ55 DXL55:DXM55 EHH55:EHI55 ERD55:ERE55 FAZ55:FBA55 FKV55:FKW55 FUR55:FUS55 GEN55:GEO55 GOJ55:GOK55 GYF55:GYG55 HIB55:HIC55 HRX55:HRY55 IBT55:IBU55 ILP55:ILQ55 IVL55:IVM55 JFH55:JFI55 JPD55:JPE55 JYZ55:JZA55 KIV55:KIW55 KSR55:KSS55 LCN55:LCO55 LMJ55:LMK55 LWF55:LWG55 MGB55:MGC55 MPX55:MPY55 MZT55:MZU55 NJP55:NJQ55 NTL55:NTM55 ODH55:ODI55 OND55:ONE55 OWZ55:OXA55 PGV55:PGW55 PQR55:PQS55 QAN55:QAO55 QKJ55:QKK55 QUF55:QUG55 REB55:REC55 RNX55:RNY55 RXT55:RXU55 SHP55:SHQ55 SRL55:SRM55 TBH55:TBI55 TLD55:TLE55 TUZ55:TVA55 UEV55:UEW55 UOR55:UOS55 UYN55:UYO55 VIJ55:VIK55 VSF55:VSG55 WCB55:WCC55 WLX55:WLY55 WVT55:WVU55 L65591:M65591 JH65591:JI65591 TD65591:TE65591 ACZ65591:ADA65591 AMV65591:AMW65591 AWR65591:AWS65591 BGN65591:BGO65591 BQJ65591:BQK65591 CAF65591:CAG65591 CKB65591:CKC65591 CTX65591:CTY65591 DDT65591:DDU65591 DNP65591:DNQ65591 DXL65591:DXM65591 EHH65591:EHI65591 ERD65591:ERE65591 FAZ65591:FBA65591 FKV65591:FKW65591 FUR65591:FUS65591 GEN65591:GEO65591 GOJ65591:GOK65591 GYF65591:GYG65591 HIB65591:HIC65591 HRX65591:HRY65591 IBT65591:IBU65591 ILP65591:ILQ65591 IVL65591:IVM65591 JFH65591:JFI65591 JPD65591:JPE65591 JYZ65591:JZA65591 KIV65591:KIW65591 KSR65591:KSS65591 LCN65591:LCO65591 LMJ65591:LMK65591 LWF65591:LWG65591 MGB65591:MGC65591 MPX65591:MPY65591 MZT65591:MZU65591 NJP65591:NJQ65591 NTL65591:NTM65591 ODH65591:ODI65591 OND65591:ONE65591 OWZ65591:OXA65591 PGV65591:PGW65591 PQR65591:PQS65591 QAN65591:QAO65591 QKJ65591:QKK65591 QUF65591:QUG65591 REB65591:REC65591 RNX65591:RNY65591 RXT65591:RXU65591 SHP65591:SHQ65591 SRL65591:SRM65591 TBH65591:TBI65591 TLD65591:TLE65591 TUZ65591:TVA65591 UEV65591:UEW65591 UOR65591:UOS65591 UYN65591:UYO65591 VIJ65591:VIK65591 VSF65591:VSG65591 WCB65591:WCC65591 WLX65591:WLY65591 WVT65591:WVU65591 L131127:M131127 JH131127:JI131127 TD131127:TE131127 ACZ131127:ADA131127 AMV131127:AMW131127 AWR131127:AWS131127 BGN131127:BGO131127 BQJ131127:BQK131127 CAF131127:CAG131127 CKB131127:CKC131127 CTX131127:CTY131127 DDT131127:DDU131127 DNP131127:DNQ131127 DXL131127:DXM131127 EHH131127:EHI131127 ERD131127:ERE131127 FAZ131127:FBA131127 FKV131127:FKW131127 FUR131127:FUS131127 GEN131127:GEO131127 GOJ131127:GOK131127 GYF131127:GYG131127 HIB131127:HIC131127 HRX131127:HRY131127 IBT131127:IBU131127 ILP131127:ILQ131127 IVL131127:IVM131127 JFH131127:JFI131127 JPD131127:JPE131127 JYZ131127:JZA131127 KIV131127:KIW131127 KSR131127:KSS131127 LCN131127:LCO131127 LMJ131127:LMK131127 LWF131127:LWG131127 MGB131127:MGC131127 MPX131127:MPY131127 MZT131127:MZU131127 NJP131127:NJQ131127 NTL131127:NTM131127 ODH131127:ODI131127 OND131127:ONE131127 OWZ131127:OXA131127 PGV131127:PGW131127 PQR131127:PQS131127 QAN131127:QAO131127 QKJ131127:QKK131127 QUF131127:QUG131127 REB131127:REC131127 RNX131127:RNY131127 RXT131127:RXU131127 SHP131127:SHQ131127 SRL131127:SRM131127 TBH131127:TBI131127 TLD131127:TLE131127 TUZ131127:TVA131127 UEV131127:UEW131127 UOR131127:UOS131127 UYN131127:UYO131127 VIJ131127:VIK131127 VSF131127:VSG131127 WCB131127:WCC131127 WLX131127:WLY131127 WVT131127:WVU131127 L196663:M196663 JH196663:JI196663 TD196663:TE196663 ACZ196663:ADA196663 AMV196663:AMW196663 AWR196663:AWS196663 BGN196663:BGO196663 BQJ196663:BQK196663 CAF196663:CAG196663 CKB196663:CKC196663 CTX196663:CTY196663 DDT196663:DDU196663 DNP196663:DNQ196663 DXL196663:DXM196663 EHH196663:EHI196663 ERD196663:ERE196663 FAZ196663:FBA196663 FKV196663:FKW196663 FUR196663:FUS196663 GEN196663:GEO196663 GOJ196663:GOK196663 GYF196663:GYG196663 HIB196663:HIC196663 HRX196663:HRY196663 IBT196663:IBU196663 ILP196663:ILQ196663 IVL196663:IVM196663 JFH196663:JFI196663 JPD196663:JPE196663 JYZ196663:JZA196663 KIV196663:KIW196663 KSR196663:KSS196663 LCN196663:LCO196663 LMJ196663:LMK196663 LWF196663:LWG196663 MGB196663:MGC196663 MPX196663:MPY196663 MZT196663:MZU196663 NJP196663:NJQ196663 NTL196663:NTM196663 ODH196663:ODI196663 OND196663:ONE196663 OWZ196663:OXA196663 PGV196663:PGW196663 PQR196663:PQS196663 QAN196663:QAO196663 QKJ196663:QKK196663 QUF196663:QUG196663 REB196663:REC196663 RNX196663:RNY196663 RXT196663:RXU196663 SHP196663:SHQ196663 SRL196663:SRM196663 TBH196663:TBI196663 TLD196663:TLE196663 TUZ196663:TVA196663 UEV196663:UEW196663 UOR196663:UOS196663 UYN196663:UYO196663 VIJ196663:VIK196663 VSF196663:VSG196663 WCB196663:WCC196663 WLX196663:WLY196663 WVT196663:WVU196663 L262199:M262199 JH262199:JI262199 TD262199:TE262199 ACZ262199:ADA262199 AMV262199:AMW262199 AWR262199:AWS262199 BGN262199:BGO262199 BQJ262199:BQK262199 CAF262199:CAG262199 CKB262199:CKC262199 CTX262199:CTY262199 DDT262199:DDU262199 DNP262199:DNQ262199 DXL262199:DXM262199 EHH262199:EHI262199 ERD262199:ERE262199 FAZ262199:FBA262199 FKV262199:FKW262199 FUR262199:FUS262199 GEN262199:GEO262199 GOJ262199:GOK262199 GYF262199:GYG262199 HIB262199:HIC262199 HRX262199:HRY262199 IBT262199:IBU262199 ILP262199:ILQ262199 IVL262199:IVM262199 JFH262199:JFI262199 JPD262199:JPE262199 JYZ262199:JZA262199 KIV262199:KIW262199 KSR262199:KSS262199 LCN262199:LCO262199 LMJ262199:LMK262199 LWF262199:LWG262199 MGB262199:MGC262199 MPX262199:MPY262199 MZT262199:MZU262199 NJP262199:NJQ262199 NTL262199:NTM262199 ODH262199:ODI262199 OND262199:ONE262199 OWZ262199:OXA262199 PGV262199:PGW262199 PQR262199:PQS262199 QAN262199:QAO262199 QKJ262199:QKK262199 QUF262199:QUG262199 REB262199:REC262199 RNX262199:RNY262199 RXT262199:RXU262199 SHP262199:SHQ262199 SRL262199:SRM262199 TBH262199:TBI262199 TLD262199:TLE262199 TUZ262199:TVA262199 UEV262199:UEW262199 UOR262199:UOS262199 UYN262199:UYO262199 VIJ262199:VIK262199 VSF262199:VSG262199 WCB262199:WCC262199 WLX262199:WLY262199 WVT262199:WVU262199 L327735:M327735 JH327735:JI327735 TD327735:TE327735 ACZ327735:ADA327735 AMV327735:AMW327735 AWR327735:AWS327735 BGN327735:BGO327735 BQJ327735:BQK327735 CAF327735:CAG327735 CKB327735:CKC327735 CTX327735:CTY327735 DDT327735:DDU327735 DNP327735:DNQ327735 DXL327735:DXM327735 EHH327735:EHI327735 ERD327735:ERE327735 FAZ327735:FBA327735 FKV327735:FKW327735 FUR327735:FUS327735 GEN327735:GEO327735 GOJ327735:GOK327735 GYF327735:GYG327735 HIB327735:HIC327735 HRX327735:HRY327735 IBT327735:IBU327735 ILP327735:ILQ327735 IVL327735:IVM327735 JFH327735:JFI327735 JPD327735:JPE327735 JYZ327735:JZA327735 KIV327735:KIW327735 KSR327735:KSS327735 LCN327735:LCO327735 LMJ327735:LMK327735 LWF327735:LWG327735 MGB327735:MGC327735 MPX327735:MPY327735 MZT327735:MZU327735 NJP327735:NJQ327735 NTL327735:NTM327735 ODH327735:ODI327735 OND327735:ONE327735 OWZ327735:OXA327735 PGV327735:PGW327735 PQR327735:PQS327735 QAN327735:QAO327735 QKJ327735:QKK327735 QUF327735:QUG327735 REB327735:REC327735 RNX327735:RNY327735 RXT327735:RXU327735 SHP327735:SHQ327735 SRL327735:SRM327735 TBH327735:TBI327735 TLD327735:TLE327735 TUZ327735:TVA327735 UEV327735:UEW327735 UOR327735:UOS327735 UYN327735:UYO327735 VIJ327735:VIK327735 VSF327735:VSG327735 WCB327735:WCC327735 WLX327735:WLY327735 WVT327735:WVU327735 L393271:M393271 JH393271:JI393271 TD393271:TE393271 ACZ393271:ADA393271 AMV393271:AMW393271 AWR393271:AWS393271 BGN393271:BGO393271 BQJ393271:BQK393271 CAF393271:CAG393271 CKB393271:CKC393271 CTX393271:CTY393271 DDT393271:DDU393271 DNP393271:DNQ393271 DXL393271:DXM393271 EHH393271:EHI393271 ERD393271:ERE393271 FAZ393271:FBA393271 FKV393271:FKW393271 FUR393271:FUS393271 GEN393271:GEO393271 GOJ393271:GOK393271 GYF393271:GYG393271 HIB393271:HIC393271 HRX393271:HRY393271 IBT393271:IBU393271 ILP393271:ILQ393271 IVL393271:IVM393271 JFH393271:JFI393271 JPD393271:JPE393271 JYZ393271:JZA393271 KIV393271:KIW393271 KSR393271:KSS393271 LCN393271:LCO393271 LMJ393271:LMK393271 LWF393271:LWG393271 MGB393271:MGC393271 MPX393271:MPY393271 MZT393271:MZU393271 NJP393271:NJQ393271 NTL393271:NTM393271 ODH393271:ODI393271 OND393271:ONE393271 OWZ393271:OXA393271 PGV393271:PGW393271 PQR393271:PQS393271 QAN393271:QAO393271 QKJ393271:QKK393271 QUF393271:QUG393271 REB393271:REC393271 RNX393271:RNY393271 RXT393271:RXU393271 SHP393271:SHQ393271 SRL393271:SRM393271 TBH393271:TBI393271 TLD393271:TLE393271 TUZ393271:TVA393271 UEV393271:UEW393271 UOR393271:UOS393271 UYN393271:UYO393271 VIJ393271:VIK393271 VSF393271:VSG393271 WCB393271:WCC393271 WLX393271:WLY393271 WVT393271:WVU393271 L458807:M458807 JH458807:JI458807 TD458807:TE458807 ACZ458807:ADA458807 AMV458807:AMW458807 AWR458807:AWS458807 BGN458807:BGO458807 BQJ458807:BQK458807 CAF458807:CAG458807 CKB458807:CKC458807 CTX458807:CTY458807 DDT458807:DDU458807 DNP458807:DNQ458807 DXL458807:DXM458807 EHH458807:EHI458807 ERD458807:ERE458807 FAZ458807:FBA458807 FKV458807:FKW458807 FUR458807:FUS458807 GEN458807:GEO458807 GOJ458807:GOK458807 GYF458807:GYG458807 HIB458807:HIC458807 HRX458807:HRY458807 IBT458807:IBU458807 ILP458807:ILQ458807 IVL458807:IVM458807 JFH458807:JFI458807 JPD458807:JPE458807 JYZ458807:JZA458807 KIV458807:KIW458807 KSR458807:KSS458807 LCN458807:LCO458807 LMJ458807:LMK458807 LWF458807:LWG458807 MGB458807:MGC458807 MPX458807:MPY458807 MZT458807:MZU458807 NJP458807:NJQ458807 NTL458807:NTM458807 ODH458807:ODI458807 OND458807:ONE458807 OWZ458807:OXA458807 PGV458807:PGW458807 PQR458807:PQS458807 QAN458807:QAO458807 QKJ458807:QKK458807 QUF458807:QUG458807 REB458807:REC458807 RNX458807:RNY458807 RXT458807:RXU458807 SHP458807:SHQ458807 SRL458807:SRM458807 TBH458807:TBI458807 TLD458807:TLE458807 TUZ458807:TVA458807 UEV458807:UEW458807 UOR458807:UOS458807 UYN458807:UYO458807 VIJ458807:VIK458807 VSF458807:VSG458807 WCB458807:WCC458807 WLX458807:WLY458807 WVT458807:WVU458807 L524343:M524343 JH524343:JI524343 TD524343:TE524343 ACZ524343:ADA524343 AMV524343:AMW524343 AWR524343:AWS524343 BGN524343:BGO524343 BQJ524343:BQK524343 CAF524343:CAG524343 CKB524343:CKC524343 CTX524343:CTY524343 DDT524343:DDU524343 DNP524343:DNQ524343 DXL524343:DXM524343 EHH524343:EHI524343 ERD524343:ERE524343 FAZ524343:FBA524343 FKV524343:FKW524343 FUR524343:FUS524343 GEN524343:GEO524343 GOJ524343:GOK524343 GYF524343:GYG524343 HIB524343:HIC524343 HRX524343:HRY524343 IBT524343:IBU524343 ILP524343:ILQ524343 IVL524343:IVM524343 JFH524343:JFI524343 JPD524343:JPE524343 JYZ524343:JZA524343 KIV524343:KIW524343 KSR524343:KSS524343 LCN524343:LCO524343 LMJ524343:LMK524343 LWF524343:LWG524343 MGB524343:MGC524343 MPX524343:MPY524343 MZT524343:MZU524343 NJP524343:NJQ524343 NTL524343:NTM524343 ODH524343:ODI524343 OND524343:ONE524343 OWZ524343:OXA524343 PGV524343:PGW524343 PQR524343:PQS524343 QAN524343:QAO524343 QKJ524343:QKK524343 QUF524343:QUG524343 REB524343:REC524343 RNX524343:RNY524343 RXT524343:RXU524343 SHP524343:SHQ524343 SRL524343:SRM524343 TBH524343:TBI524343 TLD524343:TLE524343 TUZ524343:TVA524343 UEV524343:UEW524343 UOR524343:UOS524343 UYN524343:UYO524343 VIJ524343:VIK524343 VSF524343:VSG524343 WCB524343:WCC524343 WLX524343:WLY524343 WVT524343:WVU524343 L589879:M589879 JH589879:JI589879 TD589879:TE589879 ACZ589879:ADA589879 AMV589879:AMW589879 AWR589879:AWS589879 BGN589879:BGO589879 BQJ589879:BQK589879 CAF589879:CAG589879 CKB589879:CKC589879 CTX589879:CTY589879 DDT589879:DDU589879 DNP589879:DNQ589879 DXL589879:DXM589879 EHH589879:EHI589879 ERD589879:ERE589879 FAZ589879:FBA589879 FKV589879:FKW589879 FUR589879:FUS589879 GEN589879:GEO589879 GOJ589879:GOK589879 GYF589879:GYG589879 HIB589879:HIC589879 HRX589879:HRY589879 IBT589879:IBU589879 ILP589879:ILQ589879 IVL589879:IVM589879 JFH589879:JFI589879 JPD589879:JPE589879 JYZ589879:JZA589879 KIV589879:KIW589879 KSR589879:KSS589879 LCN589879:LCO589879 LMJ589879:LMK589879 LWF589879:LWG589879 MGB589879:MGC589879 MPX589879:MPY589879 MZT589879:MZU589879 NJP589879:NJQ589879 NTL589879:NTM589879 ODH589879:ODI589879 OND589879:ONE589879 OWZ589879:OXA589879 PGV589879:PGW589879 PQR589879:PQS589879 QAN589879:QAO589879 QKJ589879:QKK589879 QUF589879:QUG589879 REB589879:REC589879 RNX589879:RNY589879 RXT589879:RXU589879 SHP589879:SHQ589879 SRL589879:SRM589879 TBH589879:TBI589879 TLD589879:TLE589879 TUZ589879:TVA589879 UEV589879:UEW589879 UOR589879:UOS589879 UYN589879:UYO589879 VIJ589879:VIK589879 VSF589879:VSG589879 WCB589879:WCC589879 WLX589879:WLY589879 WVT589879:WVU589879 L655415:M655415 JH655415:JI655415 TD655415:TE655415 ACZ655415:ADA655415 AMV655415:AMW655415 AWR655415:AWS655415 BGN655415:BGO655415 BQJ655415:BQK655415 CAF655415:CAG655415 CKB655415:CKC655415 CTX655415:CTY655415 DDT655415:DDU655415 DNP655415:DNQ655415 DXL655415:DXM655415 EHH655415:EHI655415 ERD655415:ERE655415 FAZ655415:FBA655415 FKV655415:FKW655415 FUR655415:FUS655415 GEN655415:GEO655415 GOJ655415:GOK655415 GYF655415:GYG655415 HIB655415:HIC655415 HRX655415:HRY655415 IBT655415:IBU655415 ILP655415:ILQ655415 IVL655415:IVM655415 JFH655415:JFI655415 JPD655415:JPE655415 JYZ655415:JZA655415 KIV655415:KIW655415 KSR655415:KSS655415 LCN655415:LCO655415 LMJ655415:LMK655415 LWF655415:LWG655415 MGB655415:MGC655415 MPX655415:MPY655415 MZT655415:MZU655415 NJP655415:NJQ655415 NTL655415:NTM655415 ODH655415:ODI655415 OND655415:ONE655415 OWZ655415:OXA655415 PGV655415:PGW655415 PQR655415:PQS655415 QAN655415:QAO655415 QKJ655415:QKK655415 QUF655415:QUG655415 REB655415:REC655415 RNX655415:RNY655415 RXT655415:RXU655415 SHP655415:SHQ655415 SRL655415:SRM655415 TBH655415:TBI655415 TLD655415:TLE655415 TUZ655415:TVA655415 UEV655415:UEW655415 UOR655415:UOS655415 UYN655415:UYO655415 VIJ655415:VIK655415 VSF655415:VSG655415 WCB655415:WCC655415 WLX655415:WLY655415 WVT655415:WVU655415 L720951:M720951 JH720951:JI720951 TD720951:TE720951 ACZ720951:ADA720951 AMV720951:AMW720951 AWR720951:AWS720951 BGN720951:BGO720951 BQJ720951:BQK720951 CAF720951:CAG720951 CKB720951:CKC720951 CTX720951:CTY720951 DDT720951:DDU720951 DNP720951:DNQ720951 DXL720951:DXM720951 EHH720951:EHI720951 ERD720951:ERE720951 FAZ720951:FBA720951 FKV720951:FKW720951 FUR720951:FUS720951 GEN720951:GEO720951 GOJ720951:GOK720951 GYF720951:GYG720951 HIB720951:HIC720951 HRX720951:HRY720951 IBT720951:IBU720951 ILP720951:ILQ720951 IVL720951:IVM720951 JFH720951:JFI720951 JPD720951:JPE720951 JYZ720951:JZA720951 KIV720951:KIW720951 KSR720951:KSS720951 LCN720951:LCO720951 LMJ720951:LMK720951 LWF720951:LWG720951 MGB720951:MGC720951 MPX720951:MPY720951 MZT720951:MZU720951 NJP720951:NJQ720951 NTL720951:NTM720951 ODH720951:ODI720951 OND720951:ONE720951 OWZ720951:OXA720951 PGV720951:PGW720951 PQR720951:PQS720951 QAN720951:QAO720951 QKJ720951:QKK720951 QUF720951:QUG720951 REB720951:REC720951 RNX720951:RNY720951 RXT720951:RXU720951 SHP720951:SHQ720951 SRL720951:SRM720951 TBH720951:TBI720951 TLD720951:TLE720951 TUZ720951:TVA720951 UEV720951:UEW720951 UOR720951:UOS720951 UYN720951:UYO720951 VIJ720951:VIK720951 VSF720951:VSG720951 WCB720951:WCC720951 WLX720951:WLY720951 WVT720951:WVU720951 L786487:M786487 JH786487:JI786487 TD786487:TE786487 ACZ786487:ADA786487 AMV786487:AMW786487 AWR786487:AWS786487 BGN786487:BGO786487 BQJ786487:BQK786487 CAF786487:CAG786487 CKB786487:CKC786487 CTX786487:CTY786487 DDT786487:DDU786487 DNP786487:DNQ786487 DXL786487:DXM786487 EHH786487:EHI786487 ERD786487:ERE786487 FAZ786487:FBA786487 FKV786487:FKW786487 FUR786487:FUS786487 GEN786487:GEO786487 GOJ786487:GOK786487 GYF786487:GYG786487 HIB786487:HIC786487 HRX786487:HRY786487 IBT786487:IBU786487 ILP786487:ILQ786487 IVL786487:IVM786487 JFH786487:JFI786487 JPD786487:JPE786487 JYZ786487:JZA786487 KIV786487:KIW786487 KSR786487:KSS786487 LCN786487:LCO786487 LMJ786487:LMK786487 LWF786487:LWG786487 MGB786487:MGC786487 MPX786487:MPY786487 MZT786487:MZU786487 NJP786487:NJQ786487 NTL786487:NTM786487 ODH786487:ODI786487 OND786487:ONE786487 OWZ786487:OXA786487 PGV786487:PGW786487 PQR786487:PQS786487 QAN786487:QAO786487 QKJ786487:QKK786487 QUF786487:QUG786487 REB786487:REC786487 RNX786487:RNY786487 RXT786487:RXU786487 SHP786487:SHQ786487 SRL786487:SRM786487 TBH786487:TBI786487 TLD786487:TLE786487 TUZ786487:TVA786487 UEV786487:UEW786487 UOR786487:UOS786487 UYN786487:UYO786487 VIJ786487:VIK786487 VSF786487:VSG786487 WCB786487:WCC786487 WLX786487:WLY786487 WVT786487:WVU786487 L852023:M852023 JH852023:JI852023 TD852023:TE852023 ACZ852023:ADA852023 AMV852023:AMW852023 AWR852023:AWS852023 BGN852023:BGO852023 BQJ852023:BQK852023 CAF852023:CAG852023 CKB852023:CKC852023 CTX852023:CTY852023 DDT852023:DDU852023 DNP852023:DNQ852023 DXL852023:DXM852023 EHH852023:EHI852023 ERD852023:ERE852023 FAZ852023:FBA852023 FKV852023:FKW852023 FUR852023:FUS852023 GEN852023:GEO852023 GOJ852023:GOK852023 GYF852023:GYG852023 HIB852023:HIC852023 HRX852023:HRY852023 IBT852023:IBU852023 ILP852023:ILQ852023 IVL852023:IVM852023 JFH852023:JFI852023 JPD852023:JPE852023 JYZ852023:JZA852023 KIV852023:KIW852023 KSR852023:KSS852023 LCN852023:LCO852023 LMJ852023:LMK852023 LWF852023:LWG852023 MGB852023:MGC852023 MPX852023:MPY852023 MZT852023:MZU852023 NJP852023:NJQ852023 NTL852023:NTM852023 ODH852023:ODI852023 OND852023:ONE852023 OWZ852023:OXA852023 PGV852023:PGW852023 PQR852023:PQS852023 QAN852023:QAO852023 QKJ852023:QKK852023 QUF852023:QUG852023 REB852023:REC852023 RNX852023:RNY852023 RXT852023:RXU852023 SHP852023:SHQ852023 SRL852023:SRM852023 TBH852023:TBI852023 TLD852023:TLE852023 TUZ852023:TVA852023 UEV852023:UEW852023 UOR852023:UOS852023 UYN852023:UYO852023 VIJ852023:VIK852023 VSF852023:VSG852023 WCB852023:WCC852023 WLX852023:WLY852023 WVT852023:WVU852023 L917559:M917559 JH917559:JI917559 TD917559:TE917559 ACZ917559:ADA917559 AMV917559:AMW917559 AWR917559:AWS917559 BGN917559:BGO917559 BQJ917559:BQK917559 CAF917559:CAG917559 CKB917559:CKC917559 CTX917559:CTY917559 DDT917559:DDU917559 DNP917559:DNQ917559 DXL917559:DXM917559 EHH917559:EHI917559 ERD917559:ERE917559 FAZ917559:FBA917559 FKV917559:FKW917559 FUR917559:FUS917559 GEN917559:GEO917559 GOJ917559:GOK917559 GYF917559:GYG917559 HIB917559:HIC917559 HRX917559:HRY917559 IBT917559:IBU917559 ILP917559:ILQ917559 IVL917559:IVM917559 JFH917559:JFI917559 JPD917559:JPE917559 JYZ917559:JZA917559 KIV917559:KIW917559 KSR917559:KSS917559 LCN917559:LCO917559 LMJ917559:LMK917559 LWF917559:LWG917559 MGB917559:MGC917559 MPX917559:MPY917559 MZT917559:MZU917559 NJP917559:NJQ917559 NTL917559:NTM917559 ODH917559:ODI917559 OND917559:ONE917559 OWZ917559:OXA917559 PGV917559:PGW917559 PQR917559:PQS917559 QAN917559:QAO917559 QKJ917559:QKK917559 QUF917559:QUG917559 REB917559:REC917559 RNX917559:RNY917559 RXT917559:RXU917559 SHP917559:SHQ917559 SRL917559:SRM917559 TBH917559:TBI917559 TLD917559:TLE917559 TUZ917559:TVA917559 UEV917559:UEW917559 UOR917559:UOS917559 UYN917559:UYO917559 VIJ917559:VIK917559 VSF917559:VSG917559 WCB917559:WCC917559 WLX917559:WLY917559 WVT917559:WVU917559 L983095:M983095 JH983095:JI983095 TD983095:TE983095 ACZ983095:ADA983095 AMV983095:AMW983095 AWR983095:AWS983095 BGN983095:BGO983095 BQJ983095:BQK983095 CAF983095:CAG983095 CKB983095:CKC983095 CTX983095:CTY983095 DDT983095:DDU983095 DNP983095:DNQ983095 DXL983095:DXM983095 EHH983095:EHI983095 ERD983095:ERE983095 FAZ983095:FBA983095 FKV983095:FKW983095 FUR983095:FUS983095 GEN983095:GEO983095 GOJ983095:GOK983095 GYF983095:GYG983095 HIB983095:HIC983095 HRX983095:HRY983095 IBT983095:IBU983095 ILP983095:ILQ983095 IVL983095:IVM983095 JFH983095:JFI983095 JPD983095:JPE983095 JYZ983095:JZA983095 KIV983095:KIW983095 KSR983095:KSS983095 LCN983095:LCO983095 LMJ983095:LMK983095 LWF983095:LWG983095 MGB983095:MGC983095 MPX983095:MPY983095 MZT983095:MZU983095 NJP983095:NJQ983095 NTL983095:NTM983095 ODH983095:ODI983095 OND983095:ONE983095 OWZ983095:OXA983095 PGV983095:PGW983095 PQR983095:PQS983095 QAN983095:QAO983095 QKJ983095:QKK983095 QUF983095:QUG983095 REB983095:REC983095 RNX983095:RNY983095 RXT983095:RXU983095 SHP983095:SHQ983095 SRL983095:SRM983095 TBH983095:TBI983095 TLD983095:TLE983095 TUZ983095:TVA983095 UEV983095:UEW983095 UOR983095:UOS983095 UYN983095:UYO983095 VIJ983095:VIK983095 VSF983095:VSG983095 WCB983095:WCC983095 WLX983095:WLY983095 WVT983095:WVU983095 L243:M243 JH243:JI243 TD243:TE243 ACZ243:ADA243 AMV243:AMW243 AWR243:AWS243 BGN243:BGO243 BQJ243:BQK243 CAF243:CAG243 CKB243:CKC243 CTX243:CTY243 DDT243:DDU243 DNP243:DNQ243 DXL243:DXM243 EHH243:EHI243 ERD243:ERE243 FAZ243:FBA243 FKV243:FKW243 FUR243:FUS243 GEN243:GEO243 GOJ243:GOK243 GYF243:GYG243 HIB243:HIC243 HRX243:HRY243 IBT243:IBU243 ILP243:ILQ243 IVL243:IVM243 JFH243:JFI243 JPD243:JPE243 JYZ243:JZA243 KIV243:KIW243 KSR243:KSS243 LCN243:LCO243 LMJ243:LMK243 LWF243:LWG243 MGB243:MGC243 MPX243:MPY243 MZT243:MZU243 NJP243:NJQ243 NTL243:NTM243 ODH243:ODI243 OND243:ONE243 OWZ243:OXA243 PGV243:PGW243 PQR243:PQS243 QAN243:QAO243 QKJ243:QKK243 QUF243:QUG243 REB243:REC243 RNX243:RNY243 RXT243:RXU243 SHP243:SHQ243 SRL243:SRM243 TBH243:TBI243 TLD243:TLE243 TUZ243:TVA243 UEV243:UEW243 UOR243:UOS243 UYN243:UYO243 VIJ243:VIK243 VSF243:VSG243 WCB243:WCC243 WLX243:WLY243 WVT243:WVU243 L65779:M65779 JH65779:JI65779 TD65779:TE65779 ACZ65779:ADA65779 AMV65779:AMW65779 AWR65779:AWS65779 BGN65779:BGO65779 BQJ65779:BQK65779 CAF65779:CAG65779 CKB65779:CKC65779 CTX65779:CTY65779 DDT65779:DDU65779 DNP65779:DNQ65779 DXL65779:DXM65779 EHH65779:EHI65779 ERD65779:ERE65779 FAZ65779:FBA65779 FKV65779:FKW65779 FUR65779:FUS65779 GEN65779:GEO65779 GOJ65779:GOK65779 GYF65779:GYG65779 HIB65779:HIC65779 HRX65779:HRY65779 IBT65779:IBU65779 ILP65779:ILQ65779 IVL65779:IVM65779 JFH65779:JFI65779 JPD65779:JPE65779 JYZ65779:JZA65779 KIV65779:KIW65779 KSR65779:KSS65779 LCN65779:LCO65779 LMJ65779:LMK65779 LWF65779:LWG65779 MGB65779:MGC65779 MPX65779:MPY65779 MZT65779:MZU65779 NJP65779:NJQ65779 NTL65779:NTM65779 ODH65779:ODI65779 OND65779:ONE65779 OWZ65779:OXA65779 PGV65779:PGW65779 PQR65779:PQS65779 QAN65779:QAO65779 QKJ65779:QKK65779 QUF65779:QUG65779 REB65779:REC65779 RNX65779:RNY65779 RXT65779:RXU65779 SHP65779:SHQ65779 SRL65779:SRM65779 TBH65779:TBI65779 TLD65779:TLE65779 TUZ65779:TVA65779 UEV65779:UEW65779 UOR65779:UOS65779 UYN65779:UYO65779 VIJ65779:VIK65779 VSF65779:VSG65779 WCB65779:WCC65779 WLX65779:WLY65779 WVT65779:WVU65779 L131315:M131315 JH131315:JI131315 TD131315:TE131315 ACZ131315:ADA131315 AMV131315:AMW131315 AWR131315:AWS131315 BGN131315:BGO131315 BQJ131315:BQK131315 CAF131315:CAG131315 CKB131315:CKC131315 CTX131315:CTY131315 DDT131315:DDU131315 DNP131315:DNQ131315 DXL131315:DXM131315 EHH131315:EHI131315 ERD131315:ERE131315 FAZ131315:FBA131315 FKV131315:FKW131315 FUR131315:FUS131315 GEN131315:GEO131315 GOJ131315:GOK131315 GYF131315:GYG131315 HIB131315:HIC131315 HRX131315:HRY131315 IBT131315:IBU131315 ILP131315:ILQ131315 IVL131315:IVM131315 JFH131315:JFI131315 JPD131315:JPE131315 JYZ131315:JZA131315 KIV131315:KIW131315 KSR131315:KSS131315 LCN131315:LCO131315 LMJ131315:LMK131315 LWF131315:LWG131315 MGB131315:MGC131315 MPX131315:MPY131315 MZT131315:MZU131315 NJP131315:NJQ131315 NTL131315:NTM131315 ODH131315:ODI131315 OND131315:ONE131315 OWZ131315:OXA131315 PGV131315:PGW131315 PQR131315:PQS131315 QAN131315:QAO131315 QKJ131315:QKK131315 QUF131315:QUG131315 REB131315:REC131315 RNX131315:RNY131315 RXT131315:RXU131315 SHP131315:SHQ131315 SRL131315:SRM131315 TBH131315:TBI131315 TLD131315:TLE131315 TUZ131315:TVA131315 UEV131315:UEW131315 UOR131315:UOS131315 UYN131315:UYO131315 VIJ131315:VIK131315 VSF131315:VSG131315 WCB131315:WCC131315 WLX131315:WLY131315 WVT131315:WVU131315 L196851:M196851 JH196851:JI196851 TD196851:TE196851 ACZ196851:ADA196851 AMV196851:AMW196851 AWR196851:AWS196851 BGN196851:BGO196851 BQJ196851:BQK196851 CAF196851:CAG196851 CKB196851:CKC196851 CTX196851:CTY196851 DDT196851:DDU196851 DNP196851:DNQ196851 DXL196851:DXM196851 EHH196851:EHI196851 ERD196851:ERE196851 FAZ196851:FBA196851 FKV196851:FKW196851 FUR196851:FUS196851 GEN196851:GEO196851 GOJ196851:GOK196851 GYF196851:GYG196851 HIB196851:HIC196851 HRX196851:HRY196851 IBT196851:IBU196851 ILP196851:ILQ196851 IVL196851:IVM196851 JFH196851:JFI196851 JPD196851:JPE196851 JYZ196851:JZA196851 KIV196851:KIW196851 KSR196851:KSS196851 LCN196851:LCO196851 LMJ196851:LMK196851 LWF196851:LWG196851 MGB196851:MGC196851 MPX196851:MPY196851 MZT196851:MZU196851 NJP196851:NJQ196851 NTL196851:NTM196851 ODH196851:ODI196851 OND196851:ONE196851 OWZ196851:OXA196851 PGV196851:PGW196851 PQR196851:PQS196851 QAN196851:QAO196851 QKJ196851:QKK196851 QUF196851:QUG196851 REB196851:REC196851 RNX196851:RNY196851 RXT196851:RXU196851 SHP196851:SHQ196851 SRL196851:SRM196851 TBH196851:TBI196851 TLD196851:TLE196851 TUZ196851:TVA196851 UEV196851:UEW196851 UOR196851:UOS196851 UYN196851:UYO196851 VIJ196851:VIK196851 VSF196851:VSG196851 WCB196851:WCC196851 WLX196851:WLY196851 WVT196851:WVU196851 L262387:M262387 JH262387:JI262387 TD262387:TE262387 ACZ262387:ADA262387 AMV262387:AMW262387 AWR262387:AWS262387 BGN262387:BGO262387 BQJ262387:BQK262387 CAF262387:CAG262387 CKB262387:CKC262387 CTX262387:CTY262387 DDT262387:DDU262387 DNP262387:DNQ262387 DXL262387:DXM262387 EHH262387:EHI262387 ERD262387:ERE262387 FAZ262387:FBA262387 FKV262387:FKW262387 FUR262387:FUS262387 GEN262387:GEO262387 GOJ262387:GOK262387 GYF262387:GYG262387 HIB262387:HIC262387 HRX262387:HRY262387 IBT262387:IBU262387 ILP262387:ILQ262387 IVL262387:IVM262387 JFH262387:JFI262387 JPD262387:JPE262387 JYZ262387:JZA262387 KIV262387:KIW262387 KSR262387:KSS262387 LCN262387:LCO262387 LMJ262387:LMK262387 LWF262387:LWG262387 MGB262387:MGC262387 MPX262387:MPY262387 MZT262387:MZU262387 NJP262387:NJQ262387 NTL262387:NTM262387 ODH262387:ODI262387 OND262387:ONE262387 OWZ262387:OXA262387 PGV262387:PGW262387 PQR262387:PQS262387 QAN262387:QAO262387 QKJ262387:QKK262387 QUF262387:QUG262387 REB262387:REC262387 RNX262387:RNY262387 RXT262387:RXU262387 SHP262387:SHQ262387 SRL262387:SRM262387 TBH262387:TBI262387 TLD262387:TLE262387 TUZ262387:TVA262387 UEV262387:UEW262387 UOR262387:UOS262387 UYN262387:UYO262387 VIJ262387:VIK262387 VSF262387:VSG262387 WCB262387:WCC262387 WLX262387:WLY262387 WVT262387:WVU262387 L327923:M327923 JH327923:JI327923 TD327923:TE327923 ACZ327923:ADA327923 AMV327923:AMW327923 AWR327923:AWS327923 BGN327923:BGO327923 BQJ327923:BQK327923 CAF327923:CAG327923 CKB327923:CKC327923 CTX327923:CTY327923 DDT327923:DDU327923 DNP327923:DNQ327923 DXL327923:DXM327923 EHH327923:EHI327923 ERD327923:ERE327923 FAZ327923:FBA327923 FKV327923:FKW327923 FUR327923:FUS327923 GEN327923:GEO327923 GOJ327923:GOK327923 GYF327923:GYG327923 HIB327923:HIC327923 HRX327923:HRY327923 IBT327923:IBU327923 ILP327923:ILQ327923 IVL327923:IVM327923 JFH327923:JFI327923 JPD327923:JPE327923 JYZ327923:JZA327923 KIV327923:KIW327923 KSR327923:KSS327923 LCN327923:LCO327923 LMJ327923:LMK327923 LWF327923:LWG327923 MGB327923:MGC327923 MPX327923:MPY327923 MZT327923:MZU327923 NJP327923:NJQ327923 NTL327923:NTM327923 ODH327923:ODI327923 OND327923:ONE327923 OWZ327923:OXA327923 PGV327923:PGW327923 PQR327923:PQS327923 QAN327923:QAO327923 QKJ327923:QKK327923 QUF327923:QUG327923 REB327923:REC327923 RNX327923:RNY327923 RXT327923:RXU327923 SHP327923:SHQ327923 SRL327923:SRM327923 TBH327923:TBI327923 TLD327923:TLE327923 TUZ327923:TVA327923 UEV327923:UEW327923 UOR327923:UOS327923 UYN327923:UYO327923 VIJ327923:VIK327923 VSF327923:VSG327923 WCB327923:WCC327923 WLX327923:WLY327923 WVT327923:WVU327923 L393459:M393459 JH393459:JI393459 TD393459:TE393459 ACZ393459:ADA393459 AMV393459:AMW393459 AWR393459:AWS393459 BGN393459:BGO393459 BQJ393459:BQK393459 CAF393459:CAG393459 CKB393459:CKC393459 CTX393459:CTY393459 DDT393459:DDU393459 DNP393459:DNQ393459 DXL393459:DXM393459 EHH393459:EHI393459 ERD393459:ERE393459 FAZ393459:FBA393459 FKV393459:FKW393459 FUR393459:FUS393459 GEN393459:GEO393459 GOJ393459:GOK393459 GYF393459:GYG393459 HIB393459:HIC393459 HRX393459:HRY393459 IBT393459:IBU393459 ILP393459:ILQ393459 IVL393459:IVM393459 JFH393459:JFI393459 JPD393459:JPE393459 JYZ393459:JZA393459 KIV393459:KIW393459 KSR393459:KSS393459 LCN393459:LCO393459 LMJ393459:LMK393459 LWF393459:LWG393459 MGB393459:MGC393459 MPX393459:MPY393459 MZT393459:MZU393459 NJP393459:NJQ393459 NTL393459:NTM393459 ODH393459:ODI393459 OND393459:ONE393459 OWZ393459:OXA393459 PGV393459:PGW393459 PQR393459:PQS393459 QAN393459:QAO393459 QKJ393459:QKK393459 QUF393459:QUG393459 REB393459:REC393459 RNX393459:RNY393459 RXT393459:RXU393459 SHP393459:SHQ393459 SRL393459:SRM393459 TBH393459:TBI393459 TLD393459:TLE393459 TUZ393459:TVA393459 UEV393459:UEW393459 UOR393459:UOS393459 UYN393459:UYO393459 VIJ393459:VIK393459 VSF393459:VSG393459 WCB393459:WCC393459 WLX393459:WLY393459 WVT393459:WVU393459 L458995:M458995 JH458995:JI458995 TD458995:TE458995 ACZ458995:ADA458995 AMV458995:AMW458995 AWR458995:AWS458995 BGN458995:BGO458995 BQJ458995:BQK458995 CAF458995:CAG458995 CKB458995:CKC458995 CTX458995:CTY458995 DDT458995:DDU458995 DNP458995:DNQ458995 DXL458995:DXM458995 EHH458995:EHI458995 ERD458995:ERE458995 FAZ458995:FBA458995 FKV458995:FKW458995 FUR458995:FUS458995 GEN458995:GEO458995 GOJ458995:GOK458995 GYF458995:GYG458995 HIB458995:HIC458995 HRX458995:HRY458995 IBT458995:IBU458995 ILP458995:ILQ458995 IVL458995:IVM458995 JFH458995:JFI458995 JPD458995:JPE458995 JYZ458995:JZA458995 KIV458995:KIW458995 KSR458995:KSS458995 LCN458995:LCO458995 LMJ458995:LMK458995 LWF458995:LWG458995 MGB458995:MGC458995 MPX458995:MPY458995 MZT458995:MZU458995 NJP458995:NJQ458995 NTL458995:NTM458995 ODH458995:ODI458995 OND458995:ONE458995 OWZ458995:OXA458995 PGV458995:PGW458995 PQR458995:PQS458995 QAN458995:QAO458995 QKJ458995:QKK458995 QUF458995:QUG458995 REB458995:REC458995 RNX458995:RNY458995 RXT458995:RXU458995 SHP458995:SHQ458995 SRL458995:SRM458995 TBH458995:TBI458995 TLD458995:TLE458995 TUZ458995:TVA458995 UEV458995:UEW458995 UOR458995:UOS458995 UYN458995:UYO458995 VIJ458995:VIK458995 VSF458995:VSG458995 WCB458995:WCC458995 WLX458995:WLY458995 WVT458995:WVU458995 L524531:M524531 JH524531:JI524531 TD524531:TE524531 ACZ524531:ADA524531 AMV524531:AMW524531 AWR524531:AWS524531 BGN524531:BGO524531 BQJ524531:BQK524531 CAF524531:CAG524531 CKB524531:CKC524531 CTX524531:CTY524531 DDT524531:DDU524531 DNP524531:DNQ524531 DXL524531:DXM524531 EHH524531:EHI524531 ERD524531:ERE524531 FAZ524531:FBA524531 FKV524531:FKW524531 FUR524531:FUS524531 GEN524531:GEO524531 GOJ524531:GOK524531 GYF524531:GYG524531 HIB524531:HIC524531 HRX524531:HRY524531 IBT524531:IBU524531 ILP524531:ILQ524531 IVL524531:IVM524531 JFH524531:JFI524531 JPD524531:JPE524531 JYZ524531:JZA524531 KIV524531:KIW524531 KSR524531:KSS524531 LCN524531:LCO524531 LMJ524531:LMK524531 LWF524531:LWG524531 MGB524531:MGC524531 MPX524531:MPY524531 MZT524531:MZU524531 NJP524531:NJQ524531 NTL524531:NTM524531 ODH524531:ODI524531 OND524531:ONE524531 OWZ524531:OXA524531 PGV524531:PGW524531 PQR524531:PQS524531 QAN524531:QAO524531 QKJ524531:QKK524531 QUF524531:QUG524531 REB524531:REC524531 RNX524531:RNY524531 RXT524531:RXU524531 SHP524531:SHQ524531 SRL524531:SRM524531 TBH524531:TBI524531 TLD524531:TLE524531 TUZ524531:TVA524531 UEV524531:UEW524531 UOR524531:UOS524531 UYN524531:UYO524531 VIJ524531:VIK524531 VSF524531:VSG524531 WCB524531:WCC524531 WLX524531:WLY524531 WVT524531:WVU524531 L590067:M590067 JH590067:JI590067 TD590067:TE590067 ACZ590067:ADA590067 AMV590067:AMW590067 AWR590067:AWS590067 BGN590067:BGO590067 BQJ590067:BQK590067 CAF590067:CAG590067 CKB590067:CKC590067 CTX590067:CTY590067 DDT590067:DDU590067 DNP590067:DNQ590067 DXL590067:DXM590067 EHH590067:EHI590067 ERD590067:ERE590067 FAZ590067:FBA590067 FKV590067:FKW590067 FUR590067:FUS590067 GEN590067:GEO590067 GOJ590067:GOK590067 GYF590067:GYG590067 HIB590067:HIC590067 HRX590067:HRY590067 IBT590067:IBU590067 ILP590067:ILQ590067 IVL590067:IVM590067 JFH590067:JFI590067 JPD590067:JPE590067 JYZ590067:JZA590067 KIV590067:KIW590067 KSR590067:KSS590067 LCN590067:LCO590067 LMJ590067:LMK590067 LWF590067:LWG590067 MGB590067:MGC590067 MPX590067:MPY590067 MZT590067:MZU590067 NJP590067:NJQ590067 NTL590067:NTM590067 ODH590067:ODI590067 OND590067:ONE590067 OWZ590067:OXA590067 PGV590067:PGW590067 PQR590067:PQS590067 QAN590067:QAO590067 QKJ590067:QKK590067 QUF590067:QUG590067 REB590067:REC590067 RNX590067:RNY590067 RXT590067:RXU590067 SHP590067:SHQ590067 SRL590067:SRM590067 TBH590067:TBI590067 TLD590067:TLE590067 TUZ590067:TVA590067 UEV590067:UEW590067 UOR590067:UOS590067 UYN590067:UYO590067 VIJ590067:VIK590067 VSF590067:VSG590067 WCB590067:WCC590067 WLX590067:WLY590067 WVT590067:WVU590067 L655603:M655603 JH655603:JI655603 TD655603:TE655603 ACZ655603:ADA655603 AMV655603:AMW655603 AWR655603:AWS655603 BGN655603:BGO655603 BQJ655603:BQK655603 CAF655603:CAG655603 CKB655603:CKC655603 CTX655603:CTY655603 DDT655603:DDU655603 DNP655603:DNQ655603 DXL655603:DXM655603 EHH655603:EHI655603 ERD655603:ERE655603 FAZ655603:FBA655603 FKV655603:FKW655603 FUR655603:FUS655603 GEN655603:GEO655603 GOJ655603:GOK655603 GYF655603:GYG655603 HIB655603:HIC655603 HRX655603:HRY655603 IBT655603:IBU655603 ILP655603:ILQ655603 IVL655603:IVM655603 JFH655603:JFI655603 JPD655603:JPE655603 JYZ655603:JZA655603 KIV655603:KIW655603 KSR655603:KSS655603 LCN655603:LCO655603 LMJ655603:LMK655603 LWF655603:LWG655603 MGB655603:MGC655603 MPX655603:MPY655603 MZT655603:MZU655603 NJP655603:NJQ655603 NTL655603:NTM655603 ODH655603:ODI655603 OND655603:ONE655603 OWZ655603:OXA655603 PGV655603:PGW655603 PQR655603:PQS655603 QAN655603:QAO655603 QKJ655603:QKK655603 QUF655603:QUG655603 REB655603:REC655603 RNX655603:RNY655603 RXT655603:RXU655603 SHP655603:SHQ655603 SRL655603:SRM655603 TBH655603:TBI655603 TLD655603:TLE655603 TUZ655603:TVA655603 UEV655603:UEW655603 UOR655603:UOS655603 UYN655603:UYO655603 VIJ655603:VIK655603 VSF655603:VSG655603 WCB655603:WCC655603 WLX655603:WLY655603 WVT655603:WVU655603 L721139:M721139 JH721139:JI721139 TD721139:TE721139 ACZ721139:ADA721139 AMV721139:AMW721139 AWR721139:AWS721139 BGN721139:BGO721139 BQJ721139:BQK721139 CAF721139:CAG721139 CKB721139:CKC721139 CTX721139:CTY721139 DDT721139:DDU721139 DNP721139:DNQ721139 DXL721139:DXM721139 EHH721139:EHI721139 ERD721139:ERE721139 FAZ721139:FBA721139 FKV721139:FKW721139 FUR721139:FUS721139 GEN721139:GEO721139 GOJ721139:GOK721139 GYF721139:GYG721139 HIB721139:HIC721139 HRX721139:HRY721139 IBT721139:IBU721139 ILP721139:ILQ721139 IVL721139:IVM721139 JFH721139:JFI721139 JPD721139:JPE721139 JYZ721139:JZA721139 KIV721139:KIW721139 KSR721139:KSS721139 LCN721139:LCO721139 LMJ721139:LMK721139 LWF721139:LWG721139 MGB721139:MGC721139 MPX721139:MPY721139 MZT721139:MZU721139 NJP721139:NJQ721139 NTL721139:NTM721139 ODH721139:ODI721139 OND721139:ONE721139 OWZ721139:OXA721139 PGV721139:PGW721139 PQR721139:PQS721139 QAN721139:QAO721139 QKJ721139:QKK721139 QUF721139:QUG721139 REB721139:REC721139 RNX721139:RNY721139 RXT721139:RXU721139 SHP721139:SHQ721139 SRL721139:SRM721139 TBH721139:TBI721139 TLD721139:TLE721139 TUZ721139:TVA721139 UEV721139:UEW721139 UOR721139:UOS721139 UYN721139:UYO721139 VIJ721139:VIK721139 VSF721139:VSG721139 WCB721139:WCC721139 WLX721139:WLY721139 WVT721139:WVU721139 L786675:M786675 JH786675:JI786675 TD786675:TE786675 ACZ786675:ADA786675 AMV786675:AMW786675 AWR786675:AWS786675 BGN786675:BGO786675 BQJ786675:BQK786675 CAF786675:CAG786675 CKB786675:CKC786675 CTX786675:CTY786675 DDT786675:DDU786675 DNP786675:DNQ786675 DXL786675:DXM786675 EHH786675:EHI786675 ERD786675:ERE786675 FAZ786675:FBA786675 FKV786675:FKW786675 FUR786675:FUS786675 GEN786675:GEO786675 GOJ786675:GOK786675 GYF786675:GYG786675 HIB786675:HIC786675 HRX786675:HRY786675 IBT786675:IBU786675 ILP786675:ILQ786675 IVL786675:IVM786675 JFH786675:JFI786675 JPD786675:JPE786675 JYZ786675:JZA786675 KIV786675:KIW786675 KSR786675:KSS786675 LCN786675:LCO786675 LMJ786675:LMK786675 LWF786675:LWG786675 MGB786675:MGC786675 MPX786675:MPY786675 MZT786675:MZU786675 NJP786675:NJQ786675 NTL786675:NTM786675 ODH786675:ODI786675 OND786675:ONE786675 OWZ786675:OXA786675 PGV786675:PGW786675 PQR786675:PQS786675 QAN786675:QAO786675 QKJ786675:QKK786675 QUF786675:QUG786675 REB786675:REC786675 RNX786675:RNY786675 RXT786675:RXU786675 SHP786675:SHQ786675 SRL786675:SRM786675 TBH786675:TBI786675 TLD786675:TLE786675 TUZ786675:TVA786675 UEV786675:UEW786675 UOR786675:UOS786675 UYN786675:UYO786675 VIJ786675:VIK786675 VSF786675:VSG786675 WCB786675:WCC786675 WLX786675:WLY786675 WVT786675:WVU786675 L852211:M852211 JH852211:JI852211 TD852211:TE852211 ACZ852211:ADA852211 AMV852211:AMW852211 AWR852211:AWS852211 BGN852211:BGO852211 BQJ852211:BQK852211 CAF852211:CAG852211 CKB852211:CKC852211 CTX852211:CTY852211 DDT852211:DDU852211 DNP852211:DNQ852211 DXL852211:DXM852211 EHH852211:EHI852211 ERD852211:ERE852211 FAZ852211:FBA852211 FKV852211:FKW852211 FUR852211:FUS852211 GEN852211:GEO852211 GOJ852211:GOK852211 GYF852211:GYG852211 HIB852211:HIC852211 HRX852211:HRY852211 IBT852211:IBU852211 ILP852211:ILQ852211 IVL852211:IVM852211 JFH852211:JFI852211 JPD852211:JPE852211 JYZ852211:JZA852211 KIV852211:KIW852211 KSR852211:KSS852211 LCN852211:LCO852211 LMJ852211:LMK852211 LWF852211:LWG852211 MGB852211:MGC852211 MPX852211:MPY852211 MZT852211:MZU852211 NJP852211:NJQ852211 NTL852211:NTM852211 ODH852211:ODI852211 OND852211:ONE852211 OWZ852211:OXA852211 PGV852211:PGW852211 PQR852211:PQS852211 QAN852211:QAO852211 QKJ852211:QKK852211 QUF852211:QUG852211 REB852211:REC852211 RNX852211:RNY852211 RXT852211:RXU852211 SHP852211:SHQ852211 SRL852211:SRM852211 TBH852211:TBI852211 TLD852211:TLE852211 TUZ852211:TVA852211 UEV852211:UEW852211 UOR852211:UOS852211 UYN852211:UYO852211 VIJ852211:VIK852211 VSF852211:VSG852211 WCB852211:WCC852211 WLX852211:WLY852211 WVT852211:WVU852211 L917747:M917747 JH917747:JI917747 TD917747:TE917747 ACZ917747:ADA917747 AMV917747:AMW917747 AWR917747:AWS917747 BGN917747:BGO917747 BQJ917747:BQK917747 CAF917747:CAG917747 CKB917747:CKC917747 CTX917747:CTY917747 DDT917747:DDU917747 DNP917747:DNQ917747 DXL917747:DXM917747 EHH917747:EHI917747 ERD917747:ERE917747 FAZ917747:FBA917747 FKV917747:FKW917747 FUR917747:FUS917747 GEN917747:GEO917747 GOJ917747:GOK917747 GYF917747:GYG917747 HIB917747:HIC917747 HRX917747:HRY917747 IBT917747:IBU917747 ILP917747:ILQ917747 IVL917747:IVM917747 JFH917747:JFI917747 JPD917747:JPE917747 JYZ917747:JZA917747 KIV917747:KIW917747 KSR917747:KSS917747 LCN917747:LCO917747 LMJ917747:LMK917747 LWF917747:LWG917747 MGB917747:MGC917747 MPX917747:MPY917747 MZT917747:MZU917747 NJP917747:NJQ917747 NTL917747:NTM917747 ODH917747:ODI917747 OND917747:ONE917747 OWZ917747:OXA917747 PGV917747:PGW917747 PQR917747:PQS917747 QAN917747:QAO917747 QKJ917747:QKK917747 QUF917747:QUG917747 REB917747:REC917747 RNX917747:RNY917747 RXT917747:RXU917747 SHP917747:SHQ917747 SRL917747:SRM917747 TBH917747:TBI917747 TLD917747:TLE917747 TUZ917747:TVA917747 UEV917747:UEW917747 UOR917747:UOS917747 UYN917747:UYO917747 VIJ917747:VIK917747 VSF917747:VSG917747 WCB917747:WCC917747 WLX917747:WLY917747 WVT917747:WVU917747 L983283:M983283 JH983283:JI983283 TD983283:TE983283 ACZ983283:ADA983283 AMV983283:AMW983283 AWR983283:AWS983283 BGN983283:BGO983283 BQJ983283:BQK983283 CAF983283:CAG983283 CKB983283:CKC983283 CTX983283:CTY983283 DDT983283:DDU983283 DNP983283:DNQ983283 DXL983283:DXM983283 EHH983283:EHI983283 ERD983283:ERE983283 FAZ983283:FBA983283 FKV983283:FKW983283 FUR983283:FUS983283 GEN983283:GEO983283 GOJ983283:GOK983283 GYF983283:GYG983283 HIB983283:HIC983283 HRX983283:HRY983283 IBT983283:IBU983283 ILP983283:ILQ983283 IVL983283:IVM983283 JFH983283:JFI983283 JPD983283:JPE983283 JYZ983283:JZA983283 KIV983283:KIW983283 KSR983283:KSS983283 LCN983283:LCO983283 LMJ983283:LMK983283 LWF983283:LWG983283 MGB983283:MGC983283 MPX983283:MPY983283 MZT983283:MZU983283 NJP983283:NJQ983283 NTL983283:NTM983283 ODH983283:ODI983283 OND983283:ONE983283 OWZ983283:OXA983283 PGV983283:PGW983283 PQR983283:PQS983283 QAN983283:QAO983283 QKJ983283:QKK983283 QUF983283:QUG983283 REB983283:REC983283 RNX983283:RNY983283 RXT983283:RXU983283 SHP983283:SHQ983283 SRL983283:SRM983283 TBH983283:TBI983283 TLD983283:TLE983283 TUZ983283:TVA983283 UEV983283:UEW983283 UOR983283:UOS983283 UYN983283:UYO983283 VIJ983283:VIK983283 VSF983283:VSG983283 WCB983283:WCC983283 WLX983283:WLY983283 WVT983283:WVU983283 L100:M100 JH100:JI100 TD100:TE100 ACZ100:ADA100 AMV100:AMW100 AWR100:AWS100 BGN100:BGO100 BQJ100:BQK100 CAF100:CAG100 CKB100:CKC100 CTX100:CTY100 DDT100:DDU100 DNP100:DNQ100 DXL100:DXM100 EHH100:EHI100 ERD100:ERE100 FAZ100:FBA100 FKV100:FKW100 FUR100:FUS100 GEN100:GEO100 GOJ100:GOK100 GYF100:GYG100 HIB100:HIC100 HRX100:HRY100 IBT100:IBU100 ILP100:ILQ100 IVL100:IVM100 JFH100:JFI100 JPD100:JPE100 JYZ100:JZA100 KIV100:KIW100 KSR100:KSS100 LCN100:LCO100 LMJ100:LMK100 LWF100:LWG100 MGB100:MGC100 MPX100:MPY100 MZT100:MZU100 NJP100:NJQ100 NTL100:NTM100 ODH100:ODI100 OND100:ONE100 OWZ100:OXA100 PGV100:PGW100 PQR100:PQS100 QAN100:QAO100 QKJ100:QKK100 QUF100:QUG100 REB100:REC100 RNX100:RNY100 RXT100:RXU100 SHP100:SHQ100 SRL100:SRM100 TBH100:TBI100 TLD100:TLE100 TUZ100:TVA100 UEV100:UEW100 UOR100:UOS100 UYN100:UYO100 VIJ100:VIK100 VSF100:VSG100 WCB100:WCC100 WLX100:WLY100 WVT100:WVU100 L65636:M65636 JH65636:JI65636 TD65636:TE65636 ACZ65636:ADA65636 AMV65636:AMW65636 AWR65636:AWS65636 BGN65636:BGO65636 BQJ65636:BQK65636 CAF65636:CAG65636 CKB65636:CKC65636 CTX65636:CTY65636 DDT65636:DDU65636 DNP65636:DNQ65636 DXL65636:DXM65636 EHH65636:EHI65636 ERD65636:ERE65636 FAZ65636:FBA65636 FKV65636:FKW65636 FUR65636:FUS65636 GEN65636:GEO65636 GOJ65636:GOK65636 GYF65636:GYG65636 HIB65636:HIC65636 HRX65636:HRY65636 IBT65636:IBU65636 ILP65636:ILQ65636 IVL65636:IVM65636 JFH65636:JFI65636 JPD65636:JPE65636 JYZ65636:JZA65636 KIV65636:KIW65636 KSR65636:KSS65636 LCN65636:LCO65636 LMJ65636:LMK65636 LWF65636:LWG65636 MGB65636:MGC65636 MPX65636:MPY65636 MZT65636:MZU65636 NJP65636:NJQ65636 NTL65636:NTM65636 ODH65636:ODI65636 OND65636:ONE65636 OWZ65636:OXA65636 PGV65636:PGW65636 PQR65636:PQS65636 QAN65636:QAO65636 QKJ65636:QKK65636 QUF65636:QUG65636 REB65636:REC65636 RNX65636:RNY65636 RXT65636:RXU65636 SHP65636:SHQ65636 SRL65636:SRM65636 TBH65636:TBI65636 TLD65636:TLE65636 TUZ65636:TVA65636 UEV65636:UEW65636 UOR65636:UOS65636 UYN65636:UYO65636 VIJ65636:VIK65636 VSF65636:VSG65636 WCB65636:WCC65636 WLX65636:WLY65636 WVT65636:WVU65636 L131172:M131172 JH131172:JI131172 TD131172:TE131172 ACZ131172:ADA131172 AMV131172:AMW131172 AWR131172:AWS131172 BGN131172:BGO131172 BQJ131172:BQK131172 CAF131172:CAG131172 CKB131172:CKC131172 CTX131172:CTY131172 DDT131172:DDU131172 DNP131172:DNQ131172 DXL131172:DXM131172 EHH131172:EHI131172 ERD131172:ERE131172 FAZ131172:FBA131172 FKV131172:FKW131172 FUR131172:FUS131172 GEN131172:GEO131172 GOJ131172:GOK131172 GYF131172:GYG131172 HIB131172:HIC131172 HRX131172:HRY131172 IBT131172:IBU131172 ILP131172:ILQ131172 IVL131172:IVM131172 JFH131172:JFI131172 JPD131172:JPE131172 JYZ131172:JZA131172 KIV131172:KIW131172 KSR131172:KSS131172 LCN131172:LCO131172 LMJ131172:LMK131172 LWF131172:LWG131172 MGB131172:MGC131172 MPX131172:MPY131172 MZT131172:MZU131172 NJP131172:NJQ131172 NTL131172:NTM131172 ODH131172:ODI131172 OND131172:ONE131172 OWZ131172:OXA131172 PGV131172:PGW131172 PQR131172:PQS131172 QAN131172:QAO131172 QKJ131172:QKK131172 QUF131172:QUG131172 REB131172:REC131172 RNX131172:RNY131172 RXT131172:RXU131172 SHP131172:SHQ131172 SRL131172:SRM131172 TBH131172:TBI131172 TLD131172:TLE131172 TUZ131172:TVA131172 UEV131172:UEW131172 UOR131172:UOS131172 UYN131172:UYO131172 VIJ131172:VIK131172 VSF131172:VSG131172 WCB131172:WCC131172 WLX131172:WLY131172 WVT131172:WVU131172 L196708:M196708 JH196708:JI196708 TD196708:TE196708 ACZ196708:ADA196708 AMV196708:AMW196708 AWR196708:AWS196708 BGN196708:BGO196708 BQJ196708:BQK196708 CAF196708:CAG196708 CKB196708:CKC196708 CTX196708:CTY196708 DDT196708:DDU196708 DNP196708:DNQ196708 DXL196708:DXM196708 EHH196708:EHI196708 ERD196708:ERE196708 FAZ196708:FBA196708 FKV196708:FKW196708 FUR196708:FUS196708 GEN196708:GEO196708 GOJ196708:GOK196708 GYF196708:GYG196708 HIB196708:HIC196708 HRX196708:HRY196708 IBT196708:IBU196708 ILP196708:ILQ196708 IVL196708:IVM196708 JFH196708:JFI196708 JPD196708:JPE196708 JYZ196708:JZA196708 KIV196708:KIW196708 KSR196708:KSS196708 LCN196708:LCO196708 LMJ196708:LMK196708 LWF196708:LWG196708 MGB196708:MGC196708 MPX196708:MPY196708 MZT196708:MZU196708 NJP196708:NJQ196708 NTL196708:NTM196708 ODH196708:ODI196708 OND196708:ONE196708 OWZ196708:OXA196708 PGV196708:PGW196708 PQR196708:PQS196708 QAN196708:QAO196708 QKJ196708:QKK196708 QUF196708:QUG196708 REB196708:REC196708 RNX196708:RNY196708 RXT196708:RXU196708 SHP196708:SHQ196708 SRL196708:SRM196708 TBH196708:TBI196708 TLD196708:TLE196708 TUZ196708:TVA196708 UEV196708:UEW196708 UOR196708:UOS196708 UYN196708:UYO196708 VIJ196708:VIK196708 VSF196708:VSG196708 WCB196708:WCC196708 WLX196708:WLY196708 WVT196708:WVU196708 L262244:M262244 JH262244:JI262244 TD262244:TE262244 ACZ262244:ADA262244 AMV262244:AMW262244 AWR262244:AWS262244 BGN262244:BGO262244 BQJ262244:BQK262244 CAF262244:CAG262244 CKB262244:CKC262244 CTX262244:CTY262244 DDT262244:DDU262244 DNP262244:DNQ262244 DXL262244:DXM262244 EHH262244:EHI262244 ERD262244:ERE262244 FAZ262244:FBA262244 FKV262244:FKW262244 FUR262244:FUS262244 GEN262244:GEO262244 GOJ262244:GOK262244 GYF262244:GYG262244 HIB262244:HIC262244 HRX262244:HRY262244 IBT262244:IBU262244 ILP262244:ILQ262244 IVL262244:IVM262244 JFH262244:JFI262244 JPD262244:JPE262244 JYZ262244:JZA262244 KIV262244:KIW262244 KSR262244:KSS262244 LCN262244:LCO262244 LMJ262244:LMK262244 LWF262244:LWG262244 MGB262244:MGC262244 MPX262244:MPY262244 MZT262244:MZU262244 NJP262244:NJQ262244 NTL262244:NTM262244 ODH262244:ODI262244 OND262244:ONE262244 OWZ262244:OXA262244 PGV262244:PGW262244 PQR262244:PQS262244 QAN262244:QAO262244 QKJ262244:QKK262244 QUF262244:QUG262244 REB262244:REC262244 RNX262244:RNY262244 RXT262244:RXU262244 SHP262244:SHQ262244 SRL262244:SRM262244 TBH262244:TBI262244 TLD262244:TLE262244 TUZ262244:TVA262244 UEV262244:UEW262244 UOR262244:UOS262244 UYN262244:UYO262244 VIJ262244:VIK262244 VSF262244:VSG262244 WCB262244:WCC262244 WLX262244:WLY262244 WVT262244:WVU262244 L327780:M327780 JH327780:JI327780 TD327780:TE327780 ACZ327780:ADA327780 AMV327780:AMW327780 AWR327780:AWS327780 BGN327780:BGO327780 BQJ327780:BQK327780 CAF327780:CAG327780 CKB327780:CKC327780 CTX327780:CTY327780 DDT327780:DDU327780 DNP327780:DNQ327780 DXL327780:DXM327780 EHH327780:EHI327780 ERD327780:ERE327780 FAZ327780:FBA327780 FKV327780:FKW327780 FUR327780:FUS327780 GEN327780:GEO327780 GOJ327780:GOK327780 GYF327780:GYG327780 HIB327780:HIC327780 HRX327780:HRY327780 IBT327780:IBU327780 ILP327780:ILQ327780 IVL327780:IVM327780 JFH327780:JFI327780 JPD327780:JPE327780 JYZ327780:JZA327780 KIV327780:KIW327780 KSR327780:KSS327780 LCN327780:LCO327780 LMJ327780:LMK327780 LWF327780:LWG327780 MGB327780:MGC327780 MPX327780:MPY327780 MZT327780:MZU327780 NJP327780:NJQ327780 NTL327780:NTM327780 ODH327780:ODI327780 OND327780:ONE327780 OWZ327780:OXA327780 PGV327780:PGW327780 PQR327780:PQS327780 QAN327780:QAO327780 QKJ327780:QKK327780 QUF327780:QUG327780 REB327780:REC327780 RNX327780:RNY327780 RXT327780:RXU327780 SHP327780:SHQ327780 SRL327780:SRM327780 TBH327780:TBI327780 TLD327780:TLE327780 TUZ327780:TVA327780 UEV327780:UEW327780 UOR327780:UOS327780 UYN327780:UYO327780 VIJ327780:VIK327780 VSF327780:VSG327780 WCB327780:WCC327780 WLX327780:WLY327780 WVT327780:WVU327780 L393316:M393316 JH393316:JI393316 TD393316:TE393316 ACZ393316:ADA393316 AMV393316:AMW393316 AWR393316:AWS393316 BGN393316:BGO393316 BQJ393316:BQK393316 CAF393316:CAG393316 CKB393316:CKC393316 CTX393316:CTY393316 DDT393316:DDU393316 DNP393316:DNQ393316 DXL393316:DXM393316 EHH393316:EHI393316 ERD393316:ERE393316 FAZ393316:FBA393316 FKV393316:FKW393316 FUR393316:FUS393316 GEN393316:GEO393316 GOJ393316:GOK393316 GYF393316:GYG393316 HIB393316:HIC393316 HRX393316:HRY393316 IBT393316:IBU393316 ILP393316:ILQ393316 IVL393316:IVM393316 JFH393316:JFI393316 JPD393316:JPE393316 JYZ393316:JZA393316 KIV393316:KIW393316 KSR393316:KSS393316 LCN393316:LCO393316 LMJ393316:LMK393316 LWF393316:LWG393316 MGB393316:MGC393316 MPX393316:MPY393316 MZT393316:MZU393316 NJP393316:NJQ393316 NTL393316:NTM393316 ODH393316:ODI393316 OND393316:ONE393316 OWZ393316:OXA393316 PGV393316:PGW393316 PQR393316:PQS393316 QAN393316:QAO393316 QKJ393316:QKK393316 QUF393316:QUG393316 REB393316:REC393316 RNX393316:RNY393316 RXT393316:RXU393316 SHP393316:SHQ393316 SRL393316:SRM393316 TBH393316:TBI393316 TLD393316:TLE393316 TUZ393316:TVA393316 UEV393316:UEW393316 UOR393316:UOS393316 UYN393316:UYO393316 VIJ393316:VIK393316 VSF393316:VSG393316 WCB393316:WCC393316 WLX393316:WLY393316 WVT393316:WVU393316 L458852:M458852 JH458852:JI458852 TD458852:TE458852 ACZ458852:ADA458852 AMV458852:AMW458852 AWR458852:AWS458852 BGN458852:BGO458852 BQJ458852:BQK458852 CAF458852:CAG458852 CKB458852:CKC458852 CTX458852:CTY458852 DDT458852:DDU458852 DNP458852:DNQ458852 DXL458852:DXM458852 EHH458852:EHI458852 ERD458852:ERE458852 FAZ458852:FBA458852 FKV458852:FKW458852 FUR458852:FUS458852 GEN458852:GEO458852 GOJ458852:GOK458852 GYF458852:GYG458852 HIB458852:HIC458852 HRX458852:HRY458852 IBT458852:IBU458852 ILP458852:ILQ458852 IVL458852:IVM458852 JFH458852:JFI458852 JPD458852:JPE458852 JYZ458852:JZA458852 KIV458852:KIW458852 KSR458852:KSS458852 LCN458852:LCO458852 LMJ458852:LMK458852 LWF458852:LWG458852 MGB458852:MGC458852 MPX458852:MPY458852 MZT458852:MZU458852 NJP458852:NJQ458852 NTL458852:NTM458852 ODH458852:ODI458852 OND458852:ONE458852 OWZ458852:OXA458852 PGV458852:PGW458852 PQR458852:PQS458852 QAN458852:QAO458852 QKJ458852:QKK458852 QUF458852:QUG458852 REB458852:REC458852 RNX458852:RNY458852 RXT458852:RXU458852 SHP458852:SHQ458852 SRL458852:SRM458852 TBH458852:TBI458852 TLD458852:TLE458852 TUZ458852:TVA458852 UEV458852:UEW458852 UOR458852:UOS458852 UYN458852:UYO458852 VIJ458852:VIK458852 VSF458852:VSG458852 WCB458852:WCC458852 WLX458852:WLY458852 WVT458852:WVU458852 L524388:M524388 JH524388:JI524388 TD524388:TE524388 ACZ524388:ADA524388 AMV524388:AMW524388 AWR524388:AWS524388 BGN524388:BGO524388 BQJ524388:BQK524388 CAF524388:CAG524388 CKB524388:CKC524388 CTX524388:CTY524388 DDT524388:DDU524388 DNP524388:DNQ524388 DXL524388:DXM524388 EHH524388:EHI524388 ERD524388:ERE524388 FAZ524388:FBA524388 FKV524388:FKW524388 FUR524388:FUS524388 GEN524388:GEO524388 GOJ524388:GOK524388 GYF524388:GYG524388 HIB524388:HIC524388 HRX524388:HRY524388 IBT524388:IBU524388 ILP524388:ILQ524388 IVL524388:IVM524388 JFH524388:JFI524388 JPD524388:JPE524388 JYZ524388:JZA524388 KIV524388:KIW524388 KSR524388:KSS524388 LCN524388:LCO524388 LMJ524388:LMK524388 LWF524388:LWG524388 MGB524388:MGC524388 MPX524388:MPY524388 MZT524388:MZU524388 NJP524388:NJQ524388 NTL524388:NTM524388 ODH524388:ODI524388 OND524388:ONE524388 OWZ524388:OXA524388 PGV524388:PGW524388 PQR524388:PQS524388 QAN524388:QAO524388 QKJ524388:QKK524388 QUF524388:QUG524388 REB524388:REC524388 RNX524388:RNY524388 RXT524388:RXU524388 SHP524388:SHQ524388 SRL524388:SRM524388 TBH524388:TBI524388 TLD524388:TLE524388 TUZ524388:TVA524388 UEV524388:UEW524388 UOR524388:UOS524388 UYN524388:UYO524388 VIJ524388:VIK524388 VSF524388:VSG524388 WCB524388:WCC524388 WLX524388:WLY524388 WVT524388:WVU524388 L589924:M589924 JH589924:JI589924 TD589924:TE589924 ACZ589924:ADA589924 AMV589924:AMW589924 AWR589924:AWS589924 BGN589924:BGO589924 BQJ589924:BQK589924 CAF589924:CAG589924 CKB589924:CKC589924 CTX589924:CTY589924 DDT589924:DDU589924 DNP589924:DNQ589924 DXL589924:DXM589924 EHH589924:EHI589924 ERD589924:ERE589924 FAZ589924:FBA589924 FKV589924:FKW589924 FUR589924:FUS589924 GEN589924:GEO589924 GOJ589924:GOK589924 GYF589924:GYG589924 HIB589924:HIC589924 HRX589924:HRY589924 IBT589924:IBU589924 ILP589924:ILQ589924 IVL589924:IVM589924 JFH589924:JFI589924 JPD589924:JPE589924 JYZ589924:JZA589924 KIV589924:KIW589924 KSR589924:KSS589924 LCN589924:LCO589924 LMJ589924:LMK589924 LWF589924:LWG589924 MGB589924:MGC589924 MPX589924:MPY589924 MZT589924:MZU589924 NJP589924:NJQ589924 NTL589924:NTM589924 ODH589924:ODI589924 OND589924:ONE589924 OWZ589924:OXA589924 PGV589924:PGW589924 PQR589924:PQS589924 QAN589924:QAO589924 QKJ589924:QKK589924 QUF589924:QUG589924 REB589924:REC589924 RNX589924:RNY589924 RXT589924:RXU589924 SHP589924:SHQ589924 SRL589924:SRM589924 TBH589924:TBI589924 TLD589924:TLE589924 TUZ589924:TVA589924 UEV589924:UEW589924 UOR589924:UOS589924 UYN589924:UYO589924 VIJ589924:VIK589924 VSF589924:VSG589924 WCB589924:WCC589924 WLX589924:WLY589924 WVT589924:WVU589924 L655460:M655460 JH655460:JI655460 TD655460:TE655460 ACZ655460:ADA655460 AMV655460:AMW655460 AWR655460:AWS655460 BGN655460:BGO655460 BQJ655460:BQK655460 CAF655460:CAG655460 CKB655460:CKC655460 CTX655460:CTY655460 DDT655460:DDU655460 DNP655460:DNQ655460 DXL655460:DXM655460 EHH655460:EHI655460 ERD655460:ERE655460 FAZ655460:FBA655460 FKV655460:FKW655460 FUR655460:FUS655460 GEN655460:GEO655460 GOJ655460:GOK655460 GYF655460:GYG655460 HIB655460:HIC655460 HRX655460:HRY655460 IBT655460:IBU655460 ILP655460:ILQ655460 IVL655460:IVM655460 JFH655460:JFI655460 JPD655460:JPE655460 JYZ655460:JZA655460 KIV655460:KIW655460 KSR655460:KSS655460 LCN655460:LCO655460 LMJ655460:LMK655460 LWF655460:LWG655460 MGB655460:MGC655460 MPX655460:MPY655460 MZT655460:MZU655460 NJP655460:NJQ655460 NTL655460:NTM655460 ODH655460:ODI655460 OND655460:ONE655460 OWZ655460:OXA655460 PGV655460:PGW655460 PQR655460:PQS655460 QAN655460:QAO655460 QKJ655460:QKK655460 QUF655460:QUG655460 REB655460:REC655460 RNX655460:RNY655460 RXT655460:RXU655460 SHP655460:SHQ655460 SRL655460:SRM655460 TBH655460:TBI655460 TLD655460:TLE655460 TUZ655460:TVA655460 UEV655460:UEW655460 UOR655460:UOS655460 UYN655460:UYO655460 VIJ655460:VIK655460 VSF655460:VSG655460 WCB655460:WCC655460 WLX655460:WLY655460 WVT655460:WVU655460 L720996:M720996 JH720996:JI720996 TD720996:TE720996 ACZ720996:ADA720996 AMV720996:AMW720996 AWR720996:AWS720996 BGN720996:BGO720996 BQJ720996:BQK720996 CAF720996:CAG720996 CKB720996:CKC720996 CTX720996:CTY720996 DDT720996:DDU720996 DNP720996:DNQ720996 DXL720996:DXM720996 EHH720996:EHI720996 ERD720996:ERE720996 FAZ720996:FBA720996 FKV720996:FKW720996 FUR720996:FUS720996 GEN720996:GEO720996 GOJ720996:GOK720996 GYF720996:GYG720996 HIB720996:HIC720996 HRX720996:HRY720996 IBT720996:IBU720996 ILP720996:ILQ720996 IVL720996:IVM720996 JFH720996:JFI720996 JPD720996:JPE720996 JYZ720996:JZA720996 KIV720996:KIW720996 KSR720996:KSS720996 LCN720996:LCO720996 LMJ720996:LMK720996 LWF720996:LWG720996 MGB720996:MGC720996 MPX720996:MPY720996 MZT720996:MZU720996 NJP720996:NJQ720996 NTL720996:NTM720996 ODH720996:ODI720996 OND720996:ONE720996 OWZ720996:OXA720996 PGV720996:PGW720996 PQR720996:PQS720996 QAN720996:QAO720996 QKJ720996:QKK720996 QUF720996:QUG720996 REB720996:REC720996 RNX720996:RNY720996 RXT720996:RXU720996 SHP720996:SHQ720996 SRL720996:SRM720996 TBH720996:TBI720996 TLD720996:TLE720996 TUZ720996:TVA720996 UEV720996:UEW720996 UOR720996:UOS720996 UYN720996:UYO720996 VIJ720996:VIK720996 VSF720996:VSG720996 WCB720996:WCC720996 WLX720996:WLY720996 WVT720996:WVU720996 L786532:M786532 JH786532:JI786532 TD786532:TE786532 ACZ786532:ADA786532 AMV786532:AMW786532 AWR786532:AWS786532 BGN786532:BGO786532 BQJ786532:BQK786532 CAF786532:CAG786532 CKB786532:CKC786532 CTX786532:CTY786532 DDT786532:DDU786532 DNP786532:DNQ786532 DXL786532:DXM786532 EHH786532:EHI786532 ERD786532:ERE786532 FAZ786532:FBA786532 FKV786532:FKW786532 FUR786532:FUS786532 GEN786532:GEO786532 GOJ786532:GOK786532 GYF786532:GYG786532 HIB786532:HIC786532 HRX786532:HRY786532 IBT786532:IBU786532 ILP786532:ILQ786532 IVL786532:IVM786532 JFH786532:JFI786532 JPD786532:JPE786532 JYZ786532:JZA786532 KIV786532:KIW786532 KSR786532:KSS786532 LCN786532:LCO786532 LMJ786532:LMK786532 LWF786532:LWG786532 MGB786532:MGC786532 MPX786532:MPY786532 MZT786532:MZU786532 NJP786532:NJQ786532 NTL786532:NTM786532 ODH786532:ODI786532 OND786532:ONE786532 OWZ786532:OXA786532 PGV786532:PGW786532 PQR786532:PQS786532 QAN786532:QAO786532 QKJ786532:QKK786532 QUF786532:QUG786532 REB786532:REC786532 RNX786532:RNY786532 RXT786532:RXU786532 SHP786532:SHQ786532 SRL786532:SRM786532 TBH786532:TBI786532 TLD786532:TLE786532 TUZ786532:TVA786532 UEV786532:UEW786532 UOR786532:UOS786532 UYN786532:UYO786532 VIJ786532:VIK786532 VSF786532:VSG786532 WCB786532:WCC786532 WLX786532:WLY786532 WVT786532:WVU786532 L852068:M852068 JH852068:JI852068 TD852068:TE852068 ACZ852068:ADA852068 AMV852068:AMW852068 AWR852068:AWS852068 BGN852068:BGO852068 BQJ852068:BQK852068 CAF852068:CAG852068 CKB852068:CKC852068 CTX852068:CTY852068 DDT852068:DDU852068 DNP852068:DNQ852068 DXL852068:DXM852068 EHH852068:EHI852068 ERD852068:ERE852068 FAZ852068:FBA852068 FKV852068:FKW852068 FUR852068:FUS852068 GEN852068:GEO852068 GOJ852068:GOK852068 GYF852068:GYG852068 HIB852068:HIC852068 HRX852068:HRY852068 IBT852068:IBU852068 ILP852068:ILQ852068 IVL852068:IVM852068 JFH852068:JFI852068 JPD852068:JPE852068 JYZ852068:JZA852068 KIV852068:KIW852068 KSR852068:KSS852068 LCN852068:LCO852068 LMJ852068:LMK852068 LWF852068:LWG852068 MGB852068:MGC852068 MPX852068:MPY852068 MZT852068:MZU852068 NJP852068:NJQ852068 NTL852068:NTM852068 ODH852068:ODI852068 OND852068:ONE852068 OWZ852068:OXA852068 PGV852068:PGW852068 PQR852068:PQS852068 QAN852068:QAO852068 QKJ852068:QKK852068 QUF852068:QUG852068 REB852068:REC852068 RNX852068:RNY852068 RXT852068:RXU852068 SHP852068:SHQ852068 SRL852068:SRM852068 TBH852068:TBI852068 TLD852068:TLE852068 TUZ852068:TVA852068 UEV852068:UEW852068 UOR852068:UOS852068 UYN852068:UYO852068 VIJ852068:VIK852068 VSF852068:VSG852068 WCB852068:WCC852068 WLX852068:WLY852068 WVT852068:WVU852068 L917604:M917604 JH917604:JI917604 TD917604:TE917604 ACZ917604:ADA917604 AMV917604:AMW917604 AWR917604:AWS917604 BGN917604:BGO917604 BQJ917604:BQK917604 CAF917604:CAG917604 CKB917604:CKC917604 CTX917604:CTY917604 DDT917604:DDU917604 DNP917604:DNQ917604 DXL917604:DXM917604 EHH917604:EHI917604 ERD917604:ERE917604 FAZ917604:FBA917604 FKV917604:FKW917604 FUR917604:FUS917604 GEN917604:GEO917604 GOJ917604:GOK917604 GYF917604:GYG917604 HIB917604:HIC917604 HRX917604:HRY917604 IBT917604:IBU917604 ILP917604:ILQ917604 IVL917604:IVM917604 JFH917604:JFI917604 JPD917604:JPE917604 JYZ917604:JZA917604 KIV917604:KIW917604 KSR917604:KSS917604 LCN917604:LCO917604 LMJ917604:LMK917604 LWF917604:LWG917604 MGB917604:MGC917604 MPX917604:MPY917604 MZT917604:MZU917604 NJP917604:NJQ917604 NTL917604:NTM917604 ODH917604:ODI917604 OND917604:ONE917604 OWZ917604:OXA917604 PGV917604:PGW917604 PQR917604:PQS917604 QAN917604:QAO917604 QKJ917604:QKK917604 QUF917604:QUG917604 REB917604:REC917604 RNX917604:RNY917604 RXT917604:RXU917604 SHP917604:SHQ917604 SRL917604:SRM917604 TBH917604:TBI917604 TLD917604:TLE917604 TUZ917604:TVA917604 UEV917604:UEW917604 UOR917604:UOS917604 UYN917604:UYO917604 VIJ917604:VIK917604 VSF917604:VSG917604 WCB917604:WCC917604 WLX917604:WLY917604 WVT917604:WVU917604 L983140:M983140 JH983140:JI983140 TD983140:TE983140 ACZ983140:ADA983140 AMV983140:AMW983140 AWR983140:AWS983140 BGN983140:BGO983140 BQJ983140:BQK983140 CAF983140:CAG983140 CKB983140:CKC983140 CTX983140:CTY983140 DDT983140:DDU983140 DNP983140:DNQ983140 DXL983140:DXM983140 EHH983140:EHI983140 ERD983140:ERE983140 FAZ983140:FBA983140 FKV983140:FKW983140 FUR983140:FUS983140 GEN983140:GEO983140 GOJ983140:GOK983140 GYF983140:GYG983140 HIB983140:HIC983140 HRX983140:HRY983140 IBT983140:IBU983140 ILP983140:ILQ983140 IVL983140:IVM983140 JFH983140:JFI983140 JPD983140:JPE983140 JYZ983140:JZA983140 KIV983140:KIW983140 KSR983140:KSS983140 LCN983140:LCO983140 LMJ983140:LMK983140 LWF983140:LWG983140 MGB983140:MGC983140 MPX983140:MPY983140 MZT983140:MZU983140 NJP983140:NJQ983140 NTL983140:NTM983140 ODH983140:ODI983140 OND983140:ONE983140 OWZ983140:OXA983140 PGV983140:PGW983140 PQR983140:PQS983140 QAN983140:QAO983140 QKJ983140:QKK983140 QUF983140:QUG983140 REB983140:REC983140 RNX983140:RNY983140 RXT983140:RXU983140 SHP983140:SHQ983140 SRL983140:SRM983140 TBH983140:TBI983140 TLD983140:TLE983140 TUZ983140:TVA983140 UEV983140:UEW983140 UOR983140:UOS983140 UYN983140:UYO983140 VIJ983140:VIK983140 VSF983140:VSG983140 WCB983140:WCC983140 WLX983140:WLY983140 WVT983140:WVU983140 L145:M145 JH145:JI145 TD145:TE145 ACZ145:ADA145 AMV145:AMW145 AWR145:AWS145 BGN145:BGO145 BQJ145:BQK145 CAF145:CAG145 CKB145:CKC145 CTX145:CTY145 DDT145:DDU145 DNP145:DNQ145 DXL145:DXM145 EHH145:EHI145 ERD145:ERE145 FAZ145:FBA145 FKV145:FKW145 FUR145:FUS145 GEN145:GEO145 GOJ145:GOK145 GYF145:GYG145 HIB145:HIC145 HRX145:HRY145 IBT145:IBU145 ILP145:ILQ145 IVL145:IVM145 JFH145:JFI145 JPD145:JPE145 JYZ145:JZA145 KIV145:KIW145 KSR145:KSS145 LCN145:LCO145 LMJ145:LMK145 LWF145:LWG145 MGB145:MGC145 MPX145:MPY145 MZT145:MZU145 NJP145:NJQ145 NTL145:NTM145 ODH145:ODI145 OND145:ONE145 OWZ145:OXA145 PGV145:PGW145 PQR145:PQS145 QAN145:QAO145 QKJ145:QKK145 QUF145:QUG145 REB145:REC145 RNX145:RNY145 RXT145:RXU145 SHP145:SHQ145 SRL145:SRM145 TBH145:TBI145 TLD145:TLE145 TUZ145:TVA145 UEV145:UEW145 UOR145:UOS145 UYN145:UYO145 VIJ145:VIK145 VSF145:VSG145 WCB145:WCC145 WLX145:WLY145 WVT145:WVU145 L65681:M65681 JH65681:JI65681 TD65681:TE65681 ACZ65681:ADA65681 AMV65681:AMW65681 AWR65681:AWS65681 BGN65681:BGO65681 BQJ65681:BQK65681 CAF65681:CAG65681 CKB65681:CKC65681 CTX65681:CTY65681 DDT65681:DDU65681 DNP65681:DNQ65681 DXL65681:DXM65681 EHH65681:EHI65681 ERD65681:ERE65681 FAZ65681:FBA65681 FKV65681:FKW65681 FUR65681:FUS65681 GEN65681:GEO65681 GOJ65681:GOK65681 GYF65681:GYG65681 HIB65681:HIC65681 HRX65681:HRY65681 IBT65681:IBU65681 ILP65681:ILQ65681 IVL65681:IVM65681 JFH65681:JFI65681 JPD65681:JPE65681 JYZ65681:JZA65681 KIV65681:KIW65681 KSR65681:KSS65681 LCN65681:LCO65681 LMJ65681:LMK65681 LWF65681:LWG65681 MGB65681:MGC65681 MPX65681:MPY65681 MZT65681:MZU65681 NJP65681:NJQ65681 NTL65681:NTM65681 ODH65681:ODI65681 OND65681:ONE65681 OWZ65681:OXA65681 PGV65681:PGW65681 PQR65681:PQS65681 QAN65681:QAO65681 QKJ65681:QKK65681 QUF65681:QUG65681 REB65681:REC65681 RNX65681:RNY65681 RXT65681:RXU65681 SHP65681:SHQ65681 SRL65681:SRM65681 TBH65681:TBI65681 TLD65681:TLE65681 TUZ65681:TVA65681 UEV65681:UEW65681 UOR65681:UOS65681 UYN65681:UYO65681 VIJ65681:VIK65681 VSF65681:VSG65681 WCB65681:WCC65681 WLX65681:WLY65681 WVT65681:WVU65681 L131217:M131217 JH131217:JI131217 TD131217:TE131217 ACZ131217:ADA131217 AMV131217:AMW131217 AWR131217:AWS131217 BGN131217:BGO131217 BQJ131217:BQK131217 CAF131217:CAG131217 CKB131217:CKC131217 CTX131217:CTY131217 DDT131217:DDU131217 DNP131217:DNQ131217 DXL131217:DXM131217 EHH131217:EHI131217 ERD131217:ERE131217 FAZ131217:FBA131217 FKV131217:FKW131217 FUR131217:FUS131217 GEN131217:GEO131217 GOJ131217:GOK131217 GYF131217:GYG131217 HIB131217:HIC131217 HRX131217:HRY131217 IBT131217:IBU131217 ILP131217:ILQ131217 IVL131217:IVM131217 JFH131217:JFI131217 JPD131217:JPE131217 JYZ131217:JZA131217 KIV131217:KIW131217 KSR131217:KSS131217 LCN131217:LCO131217 LMJ131217:LMK131217 LWF131217:LWG131217 MGB131217:MGC131217 MPX131217:MPY131217 MZT131217:MZU131217 NJP131217:NJQ131217 NTL131217:NTM131217 ODH131217:ODI131217 OND131217:ONE131217 OWZ131217:OXA131217 PGV131217:PGW131217 PQR131217:PQS131217 QAN131217:QAO131217 QKJ131217:QKK131217 QUF131217:QUG131217 REB131217:REC131217 RNX131217:RNY131217 RXT131217:RXU131217 SHP131217:SHQ131217 SRL131217:SRM131217 TBH131217:TBI131217 TLD131217:TLE131217 TUZ131217:TVA131217 UEV131217:UEW131217 UOR131217:UOS131217 UYN131217:UYO131217 VIJ131217:VIK131217 VSF131217:VSG131217 WCB131217:WCC131217 WLX131217:WLY131217 WVT131217:WVU131217 L196753:M196753 JH196753:JI196753 TD196753:TE196753 ACZ196753:ADA196753 AMV196753:AMW196753 AWR196753:AWS196753 BGN196753:BGO196753 BQJ196753:BQK196753 CAF196753:CAG196753 CKB196753:CKC196753 CTX196753:CTY196753 DDT196753:DDU196753 DNP196753:DNQ196753 DXL196753:DXM196753 EHH196753:EHI196753 ERD196753:ERE196753 FAZ196753:FBA196753 FKV196753:FKW196753 FUR196753:FUS196753 GEN196753:GEO196753 GOJ196753:GOK196753 GYF196753:GYG196753 HIB196753:HIC196753 HRX196753:HRY196753 IBT196753:IBU196753 ILP196753:ILQ196753 IVL196753:IVM196753 JFH196753:JFI196753 JPD196753:JPE196753 JYZ196753:JZA196753 KIV196753:KIW196753 KSR196753:KSS196753 LCN196753:LCO196753 LMJ196753:LMK196753 LWF196753:LWG196753 MGB196753:MGC196753 MPX196753:MPY196753 MZT196753:MZU196753 NJP196753:NJQ196753 NTL196753:NTM196753 ODH196753:ODI196753 OND196753:ONE196753 OWZ196753:OXA196753 PGV196753:PGW196753 PQR196753:PQS196753 QAN196753:QAO196753 QKJ196753:QKK196753 QUF196753:QUG196753 REB196753:REC196753 RNX196753:RNY196753 RXT196753:RXU196753 SHP196753:SHQ196753 SRL196753:SRM196753 TBH196753:TBI196753 TLD196753:TLE196753 TUZ196753:TVA196753 UEV196753:UEW196753 UOR196753:UOS196753 UYN196753:UYO196753 VIJ196753:VIK196753 VSF196753:VSG196753 WCB196753:WCC196753 WLX196753:WLY196753 WVT196753:WVU196753 L262289:M262289 JH262289:JI262289 TD262289:TE262289 ACZ262289:ADA262289 AMV262289:AMW262289 AWR262289:AWS262289 BGN262289:BGO262289 BQJ262289:BQK262289 CAF262289:CAG262289 CKB262289:CKC262289 CTX262289:CTY262289 DDT262289:DDU262289 DNP262289:DNQ262289 DXL262289:DXM262289 EHH262289:EHI262289 ERD262289:ERE262289 FAZ262289:FBA262289 FKV262289:FKW262289 FUR262289:FUS262289 GEN262289:GEO262289 GOJ262289:GOK262289 GYF262289:GYG262289 HIB262289:HIC262289 HRX262289:HRY262289 IBT262289:IBU262289 ILP262289:ILQ262289 IVL262289:IVM262289 JFH262289:JFI262289 JPD262289:JPE262289 JYZ262289:JZA262289 KIV262289:KIW262289 KSR262289:KSS262289 LCN262289:LCO262289 LMJ262289:LMK262289 LWF262289:LWG262289 MGB262289:MGC262289 MPX262289:MPY262289 MZT262289:MZU262289 NJP262289:NJQ262289 NTL262289:NTM262289 ODH262289:ODI262289 OND262289:ONE262289 OWZ262289:OXA262289 PGV262289:PGW262289 PQR262289:PQS262289 QAN262289:QAO262289 QKJ262289:QKK262289 QUF262289:QUG262289 REB262289:REC262289 RNX262289:RNY262289 RXT262289:RXU262289 SHP262289:SHQ262289 SRL262289:SRM262289 TBH262289:TBI262289 TLD262289:TLE262289 TUZ262289:TVA262289 UEV262289:UEW262289 UOR262289:UOS262289 UYN262289:UYO262289 VIJ262289:VIK262289 VSF262289:VSG262289 WCB262289:WCC262289 WLX262289:WLY262289 WVT262289:WVU262289 L327825:M327825 JH327825:JI327825 TD327825:TE327825 ACZ327825:ADA327825 AMV327825:AMW327825 AWR327825:AWS327825 BGN327825:BGO327825 BQJ327825:BQK327825 CAF327825:CAG327825 CKB327825:CKC327825 CTX327825:CTY327825 DDT327825:DDU327825 DNP327825:DNQ327825 DXL327825:DXM327825 EHH327825:EHI327825 ERD327825:ERE327825 FAZ327825:FBA327825 FKV327825:FKW327825 FUR327825:FUS327825 GEN327825:GEO327825 GOJ327825:GOK327825 GYF327825:GYG327825 HIB327825:HIC327825 HRX327825:HRY327825 IBT327825:IBU327825 ILP327825:ILQ327825 IVL327825:IVM327825 JFH327825:JFI327825 JPD327825:JPE327825 JYZ327825:JZA327825 KIV327825:KIW327825 KSR327825:KSS327825 LCN327825:LCO327825 LMJ327825:LMK327825 LWF327825:LWG327825 MGB327825:MGC327825 MPX327825:MPY327825 MZT327825:MZU327825 NJP327825:NJQ327825 NTL327825:NTM327825 ODH327825:ODI327825 OND327825:ONE327825 OWZ327825:OXA327825 PGV327825:PGW327825 PQR327825:PQS327825 QAN327825:QAO327825 QKJ327825:QKK327825 QUF327825:QUG327825 REB327825:REC327825 RNX327825:RNY327825 RXT327825:RXU327825 SHP327825:SHQ327825 SRL327825:SRM327825 TBH327825:TBI327825 TLD327825:TLE327825 TUZ327825:TVA327825 UEV327825:UEW327825 UOR327825:UOS327825 UYN327825:UYO327825 VIJ327825:VIK327825 VSF327825:VSG327825 WCB327825:WCC327825 WLX327825:WLY327825 WVT327825:WVU327825 L393361:M393361 JH393361:JI393361 TD393361:TE393361 ACZ393361:ADA393361 AMV393361:AMW393361 AWR393361:AWS393361 BGN393361:BGO393361 BQJ393361:BQK393361 CAF393361:CAG393361 CKB393361:CKC393361 CTX393361:CTY393361 DDT393361:DDU393361 DNP393361:DNQ393361 DXL393361:DXM393361 EHH393361:EHI393361 ERD393361:ERE393361 FAZ393361:FBA393361 FKV393361:FKW393361 FUR393361:FUS393361 GEN393361:GEO393361 GOJ393361:GOK393361 GYF393361:GYG393361 HIB393361:HIC393361 HRX393361:HRY393361 IBT393361:IBU393361 ILP393361:ILQ393361 IVL393361:IVM393361 JFH393361:JFI393361 JPD393361:JPE393361 JYZ393361:JZA393361 KIV393361:KIW393361 KSR393361:KSS393361 LCN393361:LCO393361 LMJ393361:LMK393361 LWF393361:LWG393361 MGB393361:MGC393361 MPX393361:MPY393361 MZT393361:MZU393361 NJP393361:NJQ393361 NTL393361:NTM393361 ODH393361:ODI393361 OND393361:ONE393361 OWZ393361:OXA393361 PGV393361:PGW393361 PQR393361:PQS393361 QAN393361:QAO393361 QKJ393361:QKK393361 QUF393361:QUG393361 REB393361:REC393361 RNX393361:RNY393361 RXT393361:RXU393361 SHP393361:SHQ393361 SRL393361:SRM393361 TBH393361:TBI393361 TLD393361:TLE393361 TUZ393361:TVA393361 UEV393361:UEW393361 UOR393361:UOS393361 UYN393361:UYO393361 VIJ393361:VIK393361 VSF393361:VSG393361 WCB393361:WCC393361 WLX393361:WLY393361 WVT393361:WVU393361 L458897:M458897 JH458897:JI458897 TD458897:TE458897 ACZ458897:ADA458897 AMV458897:AMW458897 AWR458897:AWS458897 BGN458897:BGO458897 BQJ458897:BQK458897 CAF458897:CAG458897 CKB458897:CKC458897 CTX458897:CTY458897 DDT458897:DDU458897 DNP458897:DNQ458897 DXL458897:DXM458897 EHH458897:EHI458897 ERD458897:ERE458897 FAZ458897:FBA458897 FKV458897:FKW458897 FUR458897:FUS458897 GEN458897:GEO458897 GOJ458897:GOK458897 GYF458897:GYG458897 HIB458897:HIC458897 HRX458897:HRY458897 IBT458897:IBU458897 ILP458897:ILQ458897 IVL458897:IVM458897 JFH458897:JFI458897 JPD458897:JPE458897 JYZ458897:JZA458897 KIV458897:KIW458897 KSR458897:KSS458897 LCN458897:LCO458897 LMJ458897:LMK458897 LWF458897:LWG458897 MGB458897:MGC458897 MPX458897:MPY458897 MZT458897:MZU458897 NJP458897:NJQ458897 NTL458897:NTM458897 ODH458897:ODI458897 OND458897:ONE458897 OWZ458897:OXA458897 PGV458897:PGW458897 PQR458897:PQS458897 QAN458897:QAO458897 QKJ458897:QKK458897 QUF458897:QUG458897 REB458897:REC458897 RNX458897:RNY458897 RXT458897:RXU458897 SHP458897:SHQ458897 SRL458897:SRM458897 TBH458897:TBI458897 TLD458897:TLE458897 TUZ458897:TVA458897 UEV458897:UEW458897 UOR458897:UOS458897 UYN458897:UYO458897 VIJ458897:VIK458897 VSF458897:VSG458897 WCB458897:WCC458897 WLX458897:WLY458897 WVT458897:WVU458897 L524433:M524433 JH524433:JI524433 TD524433:TE524433 ACZ524433:ADA524433 AMV524433:AMW524433 AWR524433:AWS524433 BGN524433:BGO524433 BQJ524433:BQK524433 CAF524433:CAG524433 CKB524433:CKC524433 CTX524433:CTY524433 DDT524433:DDU524433 DNP524433:DNQ524433 DXL524433:DXM524433 EHH524433:EHI524433 ERD524433:ERE524433 FAZ524433:FBA524433 FKV524433:FKW524433 FUR524433:FUS524433 GEN524433:GEO524433 GOJ524433:GOK524433 GYF524433:GYG524433 HIB524433:HIC524433 HRX524433:HRY524433 IBT524433:IBU524433 ILP524433:ILQ524433 IVL524433:IVM524433 JFH524433:JFI524433 JPD524433:JPE524433 JYZ524433:JZA524433 KIV524433:KIW524433 KSR524433:KSS524433 LCN524433:LCO524433 LMJ524433:LMK524433 LWF524433:LWG524433 MGB524433:MGC524433 MPX524433:MPY524433 MZT524433:MZU524433 NJP524433:NJQ524433 NTL524433:NTM524433 ODH524433:ODI524433 OND524433:ONE524433 OWZ524433:OXA524433 PGV524433:PGW524433 PQR524433:PQS524433 QAN524433:QAO524433 QKJ524433:QKK524433 QUF524433:QUG524433 REB524433:REC524433 RNX524433:RNY524433 RXT524433:RXU524433 SHP524433:SHQ524433 SRL524433:SRM524433 TBH524433:TBI524433 TLD524433:TLE524433 TUZ524433:TVA524433 UEV524433:UEW524433 UOR524433:UOS524433 UYN524433:UYO524433 VIJ524433:VIK524433 VSF524433:VSG524433 WCB524433:WCC524433 WLX524433:WLY524433 WVT524433:WVU524433 L589969:M589969 JH589969:JI589969 TD589969:TE589969 ACZ589969:ADA589969 AMV589969:AMW589969 AWR589969:AWS589969 BGN589969:BGO589969 BQJ589969:BQK589969 CAF589969:CAG589969 CKB589969:CKC589969 CTX589969:CTY589969 DDT589969:DDU589969 DNP589969:DNQ589969 DXL589969:DXM589969 EHH589969:EHI589969 ERD589969:ERE589969 FAZ589969:FBA589969 FKV589969:FKW589969 FUR589969:FUS589969 GEN589969:GEO589969 GOJ589969:GOK589969 GYF589969:GYG589969 HIB589969:HIC589969 HRX589969:HRY589969 IBT589969:IBU589969 ILP589969:ILQ589969 IVL589969:IVM589969 JFH589969:JFI589969 JPD589969:JPE589969 JYZ589969:JZA589969 KIV589969:KIW589969 KSR589969:KSS589969 LCN589969:LCO589969 LMJ589969:LMK589969 LWF589969:LWG589969 MGB589969:MGC589969 MPX589969:MPY589969 MZT589969:MZU589969 NJP589969:NJQ589969 NTL589969:NTM589969 ODH589969:ODI589969 OND589969:ONE589969 OWZ589969:OXA589969 PGV589969:PGW589969 PQR589969:PQS589969 QAN589969:QAO589969 QKJ589969:QKK589969 QUF589969:QUG589969 REB589969:REC589969 RNX589969:RNY589969 RXT589969:RXU589969 SHP589969:SHQ589969 SRL589969:SRM589969 TBH589969:TBI589969 TLD589969:TLE589969 TUZ589969:TVA589969 UEV589969:UEW589969 UOR589969:UOS589969 UYN589969:UYO589969 VIJ589969:VIK589969 VSF589969:VSG589969 WCB589969:WCC589969 WLX589969:WLY589969 WVT589969:WVU589969 L655505:M655505 JH655505:JI655505 TD655505:TE655505 ACZ655505:ADA655505 AMV655505:AMW655505 AWR655505:AWS655505 BGN655505:BGO655505 BQJ655505:BQK655505 CAF655505:CAG655505 CKB655505:CKC655505 CTX655505:CTY655505 DDT655505:DDU655505 DNP655505:DNQ655505 DXL655505:DXM655505 EHH655505:EHI655505 ERD655505:ERE655505 FAZ655505:FBA655505 FKV655505:FKW655505 FUR655505:FUS655505 GEN655505:GEO655505 GOJ655505:GOK655505 GYF655505:GYG655505 HIB655505:HIC655505 HRX655505:HRY655505 IBT655505:IBU655505 ILP655505:ILQ655505 IVL655505:IVM655505 JFH655505:JFI655505 JPD655505:JPE655505 JYZ655505:JZA655505 KIV655505:KIW655505 KSR655505:KSS655505 LCN655505:LCO655505 LMJ655505:LMK655505 LWF655505:LWG655505 MGB655505:MGC655505 MPX655505:MPY655505 MZT655505:MZU655505 NJP655505:NJQ655505 NTL655505:NTM655505 ODH655505:ODI655505 OND655505:ONE655505 OWZ655505:OXA655505 PGV655505:PGW655505 PQR655505:PQS655505 QAN655505:QAO655505 QKJ655505:QKK655505 QUF655505:QUG655505 REB655505:REC655505 RNX655505:RNY655505 RXT655505:RXU655505 SHP655505:SHQ655505 SRL655505:SRM655505 TBH655505:TBI655505 TLD655505:TLE655505 TUZ655505:TVA655505 UEV655505:UEW655505 UOR655505:UOS655505 UYN655505:UYO655505 VIJ655505:VIK655505 VSF655505:VSG655505 WCB655505:WCC655505 WLX655505:WLY655505 WVT655505:WVU655505 L721041:M721041 JH721041:JI721041 TD721041:TE721041 ACZ721041:ADA721041 AMV721041:AMW721041 AWR721041:AWS721041 BGN721041:BGO721041 BQJ721041:BQK721041 CAF721041:CAG721041 CKB721041:CKC721041 CTX721041:CTY721041 DDT721041:DDU721041 DNP721041:DNQ721041 DXL721041:DXM721041 EHH721041:EHI721041 ERD721041:ERE721041 FAZ721041:FBA721041 FKV721041:FKW721041 FUR721041:FUS721041 GEN721041:GEO721041 GOJ721041:GOK721041 GYF721041:GYG721041 HIB721041:HIC721041 HRX721041:HRY721041 IBT721041:IBU721041 ILP721041:ILQ721041 IVL721041:IVM721041 JFH721041:JFI721041 JPD721041:JPE721041 JYZ721041:JZA721041 KIV721041:KIW721041 KSR721041:KSS721041 LCN721041:LCO721041 LMJ721041:LMK721041 LWF721041:LWG721041 MGB721041:MGC721041 MPX721041:MPY721041 MZT721041:MZU721041 NJP721041:NJQ721041 NTL721041:NTM721041 ODH721041:ODI721041 OND721041:ONE721041 OWZ721041:OXA721041 PGV721041:PGW721041 PQR721041:PQS721041 QAN721041:QAO721041 QKJ721041:QKK721041 QUF721041:QUG721041 REB721041:REC721041 RNX721041:RNY721041 RXT721041:RXU721041 SHP721041:SHQ721041 SRL721041:SRM721041 TBH721041:TBI721041 TLD721041:TLE721041 TUZ721041:TVA721041 UEV721041:UEW721041 UOR721041:UOS721041 UYN721041:UYO721041 VIJ721041:VIK721041 VSF721041:VSG721041 WCB721041:WCC721041 WLX721041:WLY721041 WVT721041:WVU721041 L786577:M786577 JH786577:JI786577 TD786577:TE786577 ACZ786577:ADA786577 AMV786577:AMW786577 AWR786577:AWS786577 BGN786577:BGO786577 BQJ786577:BQK786577 CAF786577:CAG786577 CKB786577:CKC786577 CTX786577:CTY786577 DDT786577:DDU786577 DNP786577:DNQ786577 DXL786577:DXM786577 EHH786577:EHI786577 ERD786577:ERE786577 FAZ786577:FBA786577 FKV786577:FKW786577 FUR786577:FUS786577 GEN786577:GEO786577 GOJ786577:GOK786577 GYF786577:GYG786577 HIB786577:HIC786577 HRX786577:HRY786577 IBT786577:IBU786577 ILP786577:ILQ786577 IVL786577:IVM786577 JFH786577:JFI786577 JPD786577:JPE786577 JYZ786577:JZA786577 KIV786577:KIW786577 KSR786577:KSS786577 LCN786577:LCO786577 LMJ786577:LMK786577 LWF786577:LWG786577 MGB786577:MGC786577 MPX786577:MPY786577 MZT786577:MZU786577 NJP786577:NJQ786577 NTL786577:NTM786577 ODH786577:ODI786577 OND786577:ONE786577 OWZ786577:OXA786577 PGV786577:PGW786577 PQR786577:PQS786577 QAN786577:QAO786577 QKJ786577:QKK786577 QUF786577:QUG786577 REB786577:REC786577 RNX786577:RNY786577 RXT786577:RXU786577 SHP786577:SHQ786577 SRL786577:SRM786577 TBH786577:TBI786577 TLD786577:TLE786577 TUZ786577:TVA786577 UEV786577:UEW786577 UOR786577:UOS786577 UYN786577:UYO786577 VIJ786577:VIK786577 VSF786577:VSG786577 WCB786577:WCC786577 WLX786577:WLY786577 WVT786577:WVU786577 L852113:M852113 JH852113:JI852113 TD852113:TE852113 ACZ852113:ADA852113 AMV852113:AMW852113 AWR852113:AWS852113 BGN852113:BGO852113 BQJ852113:BQK852113 CAF852113:CAG852113 CKB852113:CKC852113 CTX852113:CTY852113 DDT852113:DDU852113 DNP852113:DNQ852113 DXL852113:DXM852113 EHH852113:EHI852113 ERD852113:ERE852113 FAZ852113:FBA852113 FKV852113:FKW852113 FUR852113:FUS852113 GEN852113:GEO852113 GOJ852113:GOK852113 GYF852113:GYG852113 HIB852113:HIC852113 HRX852113:HRY852113 IBT852113:IBU852113 ILP852113:ILQ852113 IVL852113:IVM852113 JFH852113:JFI852113 JPD852113:JPE852113 JYZ852113:JZA852113 KIV852113:KIW852113 KSR852113:KSS852113 LCN852113:LCO852113 LMJ852113:LMK852113 LWF852113:LWG852113 MGB852113:MGC852113 MPX852113:MPY852113 MZT852113:MZU852113 NJP852113:NJQ852113 NTL852113:NTM852113 ODH852113:ODI852113 OND852113:ONE852113 OWZ852113:OXA852113 PGV852113:PGW852113 PQR852113:PQS852113 QAN852113:QAO852113 QKJ852113:QKK852113 QUF852113:QUG852113 REB852113:REC852113 RNX852113:RNY852113 RXT852113:RXU852113 SHP852113:SHQ852113 SRL852113:SRM852113 TBH852113:TBI852113 TLD852113:TLE852113 TUZ852113:TVA852113 UEV852113:UEW852113 UOR852113:UOS852113 UYN852113:UYO852113 VIJ852113:VIK852113 VSF852113:VSG852113 WCB852113:WCC852113 WLX852113:WLY852113 WVT852113:WVU852113 L917649:M917649 JH917649:JI917649 TD917649:TE917649 ACZ917649:ADA917649 AMV917649:AMW917649 AWR917649:AWS917649 BGN917649:BGO917649 BQJ917649:BQK917649 CAF917649:CAG917649 CKB917649:CKC917649 CTX917649:CTY917649 DDT917649:DDU917649 DNP917649:DNQ917649 DXL917649:DXM917649 EHH917649:EHI917649 ERD917649:ERE917649 FAZ917649:FBA917649 FKV917649:FKW917649 FUR917649:FUS917649 GEN917649:GEO917649 GOJ917649:GOK917649 GYF917649:GYG917649 HIB917649:HIC917649 HRX917649:HRY917649 IBT917649:IBU917649 ILP917649:ILQ917649 IVL917649:IVM917649 JFH917649:JFI917649 JPD917649:JPE917649 JYZ917649:JZA917649 KIV917649:KIW917649 KSR917649:KSS917649 LCN917649:LCO917649 LMJ917649:LMK917649 LWF917649:LWG917649 MGB917649:MGC917649 MPX917649:MPY917649 MZT917649:MZU917649 NJP917649:NJQ917649 NTL917649:NTM917649 ODH917649:ODI917649 OND917649:ONE917649 OWZ917649:OXA917649 PGV917649:PGW917649 PQR917649:PQS917649 QAN917649:QAO917649 QKJ917649:QKK917649 QUF917649:QUG917649 REB917649:REC917649 RNX917649:RNY917649 RXT917649:RXU917649 SHP917649:SHQ917649 SRL917649:SRM917649 TBH917649:TBI917649 TLD917649:TLE917649 TUZ917649:TVA917649 UEV917649:UEW917649 UOR917649:UOS917649 UYN917649:UYO917649 VIJ917649:VIK917649 VSF917649:VSG917649 WCB917649:WCC917649 WLX917649:WLY917649 WVT917649:WVU917649 L983185:M983185 JH983185:JI983185 TD983185:TE983185 ACZ983185:ADA983185 AMV983185:AMW983185 AWR983185:AWS983185 BGN983185:BGO983185 BQJ983185:BQK983185 CAF983185:CAG983185 CKB983185:CKC983185 CTX983185:CTY983185 DDT983185:DDU983185 DNP983185:DNQ983185 DXL983185:DXM983185 EHH983185:EHI983185 ERD983185:ERE983185 FAZ983185:FBA983185 FKV983185:FKW983185 FUR983185:FUS983185 GEN983185:GEO983185 GOJ983185:GOK983185 GYF983185:GYG983185 HIB983185:HIC983185 HRX983185:HRY983185 IBT983185:IBU983185 ILP983185:ILQ983185 IVL983185:IVM983185 JFH983185:JFI983185 JPD983185:JPE983185 JYZ983185:JZA983185 KIV983185:KIW983185 KSR983185:KSS983185 LCN983185:LCO983185 LMJ983185:LMK983185 LWF983185:LWG983185 MGB983185:MGC983185 MPX983185:MPY983185 MZT983185:MZU983185 NJP983185:NJQ983185 NTL983185:NTM983185 ODH983185:ODI983185 OND983185:ONE983185 OWZ983185:OXA983185 PGV983185:PGW983185 PQR983185:PQS983185 QAN983185:QAO983185 QKJ983185:QKK983185 QUF983185:QUG983185 REB983185:REC983185 RNX983185:RNY983185 RXT983185:RXU983185 SHP983185:SHQ983185 SRL983185:SRM983185 TBH983185:TBI983185 TLD983185:TLE983185 TUZ983185:TVA983185 UEV983185:UEW983185 UOR983185:UOS983185 UYN983185:UYO983185 VIJ983185:VIK983185 VSF983185:VSG983185 WCB983185:WCC983185 WLX983185:WLY983185 WVT983185:WVU983185 L1067:M1067 JH1067:JI1067 TD1067:TE1067 ACZ1067:ADA1067 AMV1067:AMW1067 AWR1067:AWS1067 BGN1067:BGO1067 BQJ1067:BQK1067 CAF1067:CAG1067 CKB1067:CKC1067 CTX1067:CTY1067 DDT1067:DDU1067 DNP1067:DNQ1067 DXL1067:DXM1067 EHH1067:EHI1067 ERD1067:ERE1067 FAZ1067:FBA1067 FKV1067:FKW1067 FUR1067:FUS1067 GEN1067:GEO1067 GOJ1067:GOK1067 GYF1067:GYG1067 HIB1067:HIC1067 HRX1067:HRY1067 IBT1067:IBU1067 ILP1067:ILQ1067 IVL1067:IVM1067 JFH1067:JFI1067 JPD1067:JPE1067 JYZ1067:JZA1067 KIV1067:KIW1067 KSR1067:KSS1067 LCN1067:LCO1067 LMJ1067:LMK1067 LWF1067:LWG1067 MGB1067:MGC1067 MPX1067:MPY1067 MZT1067:MZU1067 NJP1067:NJQ1067 NTL1067:NTM1067 ODH1067:ODI1067 OND1067:ONE1067 OWZ1067:OXA1067 PGV1067:PGW1067 PQR1067:PQS1067 QAN1067:QAO1067 QKJ1067:QKK1067 QUF1067:QUG1067 REB1067:REC1067 RNX1067:RNY1067 RXT1067:RXU1067 SHP1067:SHQ1067 SRL1067:SRM1067 TBH1067:TBI1067 TLD1067:TLE1067 TUZ1067:TVA1067 UEV1067:UEW1067 UOR1067:UOS1067 UYN1067:UYO1067 VIJ1067:VIK1067 VSF1067:VSG1067 WCB1067:WCC1067 WLX1067:WLY1067 WVT1067:WVU1067 L66603:M66603 JH66603:JI66603 TD66603:TE66603 ACZ66603:ADA66603 AMV66603:AMW66603 AWR66603:AWS66603 BGN66603:BGO66603 BQJ66603:BQK66603 CAF66603:CAG66603 CKB66603:CKC66603 CTX66603:CTY66603 DDT66603:DDU66603 DNP66603:DNQ66603 DXL66603:DXM66603 EHH66603:EHI66603 ERD66603:ERE66603 FAZ66603:FBA66603 FKV66603:FKW66603 FUR66603:FUS66603 GEN66603:GEO66603 GOJ66603:GOK66603 GYF66603:GYG66603 HIB66603:HIC66603 HRX66603:HRY66603 IBT66603:IBU66603 ILP66603:ILQ66603 IVL66603:IVM66603 JFH66603:JFI66603 JPD66603:JPE66603 JYZ66603:JZA66603 KIV66603:KIW66603 KSR66603:KSS66603 LCN66603:LCO66603 LMJ66603:LMK66603 LWF66603:LWG66603 MGB66603:MGC66603 MPX66603:MPY66603 MZT66603:MZU66603 NJP66603:NJQ66603 NTL66603:NTM66603 ODH66603:ODI66603 OND66603:ONE66603 OWZ66603:OXA66603 PGV66603:PGW66603 PQR66603:PQS66603 QAN66603:QAO66603 QKJ66603:QKK66603 QUF66603:QUG66603 REB66603:REC66603 RNX66603:RNY66603 RXT66603:RXU66603 SHP66603:SHQ66603 SRL66603:SRM66603 TBH66603:TBI66603 TLD66603:TLE66603 TUZ66603:TVA66603 UEV66603:UEW66603 UOR66603:UOS66603 UYN66603:UYO66603 VIJ66603:VIK66603 VSF66603:VSG66603 WCB66603:WCC66603 WLX66603:WLY66603 WVT66603:WVU66603 L132139:M132139 JH132139:JI132139 TD132139:TE132139 ACZ132139:ADA132139 AMV132139:AMW132139 AWR132139:AWS132139 BGN132139:BGO132139 BQJ132139:BQK132139 CAF132139:CAG132139 CKB132139:CKC132139 CTX132139:CTY132139 DDT132139:DDU132139 DNP132139:DNQ132139 DXL132139:DXM132139 EHH132139:EHI132139 ERD132139:ERE132139 FAZ132139:FBA132139 FKV132139:FKW132139 FUR132139:FUS132139 GEN132139:GEO132139 GOJ132139:GOK132139 GYF132139:GYG132139 HIB132139:HIC132139 HRX132139:HRY132139 IBT132139:IBU132139 ILP132139:ILQ132139 IVL132139:IVM132139 JFH132139:JFI132139 JPD132139:JPE132139 JYZ132139:JZA132139 KIV132139:KIW132139 KSR132139:KSS132139 LCN132139:LCO132139 LMJ132139:LMK132139 LWF132139:LWG132139 MGB132139:MGC132139 MPX132139:MPY132139 MZT132139:MZU132139 NJP132139:NJQ132139 NTL132139:NTM132139 ODH132139:ODI132139 OND132139:ONE132139 OWZ132139:OXA132139 PGV132139:PGW132139 PQR132139:PQS132139 QAN132139:QAO132139 QKJ132139:QKK132139 QUF132139:QUG132139 REB132139:REC132139 RNX132139:RNY132139 RXT132139:RXU132139 SHP132139:SHQ132139 SRL132139:SRM132139 TBH132139:TBI132139 TLD132139:TLE132139 TUZ132139:TVA132139 UEV132139:UEW132139 UOR132139:UOS132139 UYN132139:UYO132139 VIJ132139:VIK132139 VSF132139:VSG132139 WCB132139:WCC132139 WLX132139:WLY132139 WVT132139:WVU132139 L197675:M197675 JH197675:JI197675 TD197675:TE197675 ACZ197675:ADA197675 AMV197675:AMW197675 AWR197675:AWS197675 BGN197675:BGO197675 BQJ197675:BQK197675 CAF197675:CAG197675 CKB197675:CKC197675 CTX197675:CTY197675 DDT197675:DDU197675 DNP197675:DNQ197675 DXL197675:DXM197675 EHH197675:EHI197675 ERD197675:ERE197675 FAZ197675:FBA197675 FKV197675:FKW197675 FUR197675:FUS197675 GEN197675:GEO197675 GOJ197675:GOK197675 GYF197675:GYG197675 HIB197675:HIC197675 HRX197675:HRY197675 IBT197675:IBU197675 ILP197675:ILQ197675 IVL197675:IVM197675 JFH197675:JFI197675 JPD197675:JPE197675 JYZ197675:JZA197675 KIV197675:KIW197675 KSR197675:KSS197675 LCN197675:LCO197675 LMJ197675:LMK197675 LWF197675:LWG197675 MGB197675:MGC197675 MPX197675:MPY197675 MZT197675:MZU197675 NJP197675:NJQ197675 NTL197675:NTM197675 ODH197675:ODI197675 OND197675:ONE197675 OWZ197675:OXA197675 PGV197675:PGW197675 PQR197675:PQS197675 QAN197675:QAO197675 QKJ197675:QKK197675 QUF197675:QUG197675 REB197675:REC197675 RNX197675:RNY197675 RXT197675:RXU197675 SHP197675:SHQ197675 SRL197675:SRM197675 TBH197675:TBI197675 TLD197675:TLE197675 TUZ197675:TVA197675 UEV197675:UEW197675 UOR197675:UOS197675 UYN197675:UYO197675 VIJ197675:VIK197675 VSF197675:VSG197675 WCB197675:WCC197675 WLX197675:WLY197675 WVT197675:WVU197675 L263211:M263211 JH263211:JI263211 TD263211:TE263211 ACZ263211:ADA263211 AMV263211:AMW263211 AWR263211:AWS263211 BGN263211:BGO263211 BQJ263211:BQK263211 CAF263211:CAG263211 CKB263211:CKC263211 CTX263211:CTY263211 DDT263211:DDU263211 DNP263211:DNQ263211 DXL263211:DXM263211 EHH263211:EHI263211 ERD263211:ERE263211 FAZ263211:FBA263211 FKV263211:FKW263211 FUR263211:FUS263211 GEN263211:GEO263211 GOJ263211:GOK263211 GYF263211:GYG263211 HIB263211:HIC263211 HRX263211:HRY263211 IBT263211:IBU263211 ILP263211:ILQ263211 IVL263211:IVM263211 JFH263211:JFI263211 JPD263211:JPE263211 JYZ263211:JZA263211 KIV263211:KIW263211 KSR263211:KSS263211 LCN263211:LCO263211 LMJ263211:LMK263211 LWF263211:LWG263211 MGB263211:MGC263211 MPX263211:MPY263211 MZT263211:MZU263211 NJP263211:NJQ263211 NTL263211:NTM263211 ODH263211:ODI263211 OND263211:ONE263211 OWZ263211:OXA263211 PGV263211:PGW263211 PQR263211:PQS263211 QAN263211:QAO263211 QKJ263211:QKK263211 QUF263211:QUG263211 REB263211:REC263211 RNX263211:RNY263211 RXT263211:RXU263211 SHP263211:SHQ263211 SRL263211:SRM263211 TBH263211:TBI263211 TLD263211:TLE263211 TUZ263211:TVA263211 UEV263211:UEW263211 UOR263211:UOS263211 UYN263211:UYO263211 VIJ263211:VIK263211 VSF263211:VSG263211 WCB263211:WCC263211 WLX263211:WLY263211 WVT263211:WVU263211 L328747:M328747 JH328747:JI328747 TD328747:TE328747 ACZ328747:ADA328747 AMV328747:AMW328747 AWR328747:AWS328747 BGN328747:BGO328747 BQJ328747:BQK328747 CAF328747:CAG328747 CKB328747:CKC328747 CTX328747:CTY328747 DDT328747:DDU328747 DNP328747:DNQ328747 DXL328747:DXM328747 EHH328747:EHI328747 ERD328747:ERE328747 FAZ328747:FBA328747 FKV328747:FKW328747 FUR328747:FUS328747 GEN328747:GEO328747 GOJ328747:GOK328747 GYF328747:GYG328747 HIB328747:HIC328747 HRX328747:HRY328747 IBT328747:IBU328747 ILP328747:ILQ328747 IVL328747:IVM328747 JFH328747:JFI328747 JPD328747:JPE328747 JYZ328747:JZA328747 KIV328747:KIW328747 KSR328747:KSS328747 LCN328747:LCO328747 LMJ328747:LMK328747 LWF328747:LWG328747 MGB328747:MGC328747 MPX328747:MPY328747 MZT328747:MZU328747 NJP328747:NJQ328747 NTL328747:NTM328747 ODH328747:ODI328747 OND328747:ONE328747 OWZ328747:OXA328747 PGV328747:PGW328747 PQR328747:PQS328747 QAN328747:QAO328747 QKJ328747:QKK328747 QUF328747:QUG328747 REB328747:REC328747 RNX328747:RNY328747 RXT328747:RXU328747 SHP328747:SHQ328747 SRL328747:SRM328747 TBH328747:TBI328747 TLD328747:TLE328747 TUZ328747:TVA328747 UEV328747:UEW328747 UOR328747:UOS328747 UYN328747:UYO328747 VIJ328747:VIK328747 VSF328747:VSG328747 WCB328747:WCC328747 WLX328747:WLY328747 WVT328747:WVU328747 L394283:M394283 JH394283:JI394283 TD394283:TE394283 ACZ394283:ADA394283 AMV394283:AMW394283 AWR394283:AWS394283 BGN394283:BGO394283 BQJ394283:BQK394283 CAF394283:CAG394283 CKB394283:CKC394283 CTX394283:CTY394283 DDT394283:DDU394283 DNP394283:DNQ394283 DXL394283:DXM394283 EHH394283:EHI394283 ERD394283:ERE394283 FAZ394283:FBA394283 FKV394283:FKW394283 FUR394283:FUS394283 GEN394283:GEO394283 GOJ394283:GOK394283 GYF394283:GYG394283 HIB394283:HIC394283 HRX394283:HRY394283 IBT394283:IBU394283 ILP394283:ILQ394283 IVL394283:IVM394283 JFH394283:JFI394283 JPD394283:JPE394283 JYZ394283:JZA394283 KIV394283:KIW394283 KSR394283:KSS394283 LCN394283:LCO394283 LMJ394283:LMK394283 LWF394283:LWG394283 MGB394283:MGC394283 MPX394283:MPY394283 MZT394283:MZU394283 NJP394283:NJQ394283 NTL394283:NTM394283 ODH394283:ODI394283 OND394283:ONE394283 OWZ394283:OXA394283 PGV394283:PGW394283 PQR394283:PQS394283 QAN394283:QAO394283 QKJ394283:QKK394283 QUF394283:QUG394283 REB394283:REC394283 RNX394283:RNY394283 RXT394283:RXU394283 SHP394283:SHQ394283 SRL394283:SRM394283 TBH394283:TBI394283 TLD394283:TLE394283 TUZ394283:TVA394283 UEV394283:UEW394283 UOR394283:UOS394283 UYN394283:UYO394283 VIJ394283:VIK394283 VSF394283:VSG394283 WCB394283:WCC394283 WLX394283:WLY394283 WVT394283:WVU394283 L459819:M459819 JH459819:JI459819 TD459819:TE459819 ACZ459819:ADA459819 AMV459819:AMW459819 AWR459819:AWS459819 BGN459819:BGO459819 BQJ459819:BQK459819 CAF459819:CAG459819 CKB459819:CKC459819 CTX459819:CTY459819 DDT459819:DDU459819 DNP459819:DNQ459819 DXL459819:DXM459819 EHH459819:EHI459819 ERD459819:ERE459819 FAZ459819:FBA459819 FKV459819:FKW459819 FUR459819:FUS459819 GEN459819:GEO459819 GOJ459819:GOK459819 GYF459819:GYG459819 HIB459819:HIC459819 HRX459819:HRY459819 IBT459819:IBU459819 ILP459819:ILQ459819 IVL459819:IVM459819 JFH459819:JFI459819 JPD459819:JPE459819 JYZ459819:JZA459819 KIV459819:KIW459819 KSR459819:KSS459819 LCN459819:LCO459819 LMJ459819:LMK459819 LWF459819:LWG459819 MGB459819:MGC459819 MPX459819:MPY459819 MZT459819:MZU459819 NJP459819:NJQ459819 NTL459819:NTM459819 ODH459819:ODI459819 OND459819:ONE459819 OWZ459819:OXA459819 PGV459819:PGW459819 PQR459819:PQS459819 QAN459819:QAO459819 QKJ459819:QKK459819 QUF459819:QUG459819 REB459819:REC459819 RNX459819:RNY459819 RXT459819:RXU459819 SHP459819:SHQ459819 SRL459819:SRM459819 TBH459819:TBI459819 TLD459819:TLE459819 TUZ459819:TVA459819 UEV459819:UEW459819 UOR459819:UOS459819 UYN459819:UYO459819 VIJ459819:VIK459819 VSF459819:VSG459819 WCB459819:WCC459819 WLX459819:WLY459819 WVT459819:WVU459819 L525355:M525355 JH525355:JI525355 TD525355:TE525355 ACZ525355:ADA525355 AMV525355:AMW525355 AWR525355:AWS525355 BGN525355:BGO525355 BQJ525355:BQK525355 CAF525355:CAG525355 CKB525355:CKC525355 CTX525355:CTY525355 DDT525355:DDU525355 DNP525355:DNQ525355 DXL525355:DXM525355 EHH525355:EHI525355 ERD525355:ERE525355 FAZ525355:FBA525355 FKV525355:FKW525355 FUR525355:FUS525355 GEN525355:GEO525355 GOJ525355:GOK525355 GYF525355:GYG525355 HIB525355:HIC525355 HRX525355:HRY525355 IBT525355:IBU525355 ILP525355:ILQ525355 IVL525355:IVM525355 JFH525355:JFI525355 JPD525355:JPE525355 JYZ525355:JZA525355 KIV525355:KIW525355 KSR525355:KSS525355 LCN525355:LCO525355 LMJ525355:LMK525355 LWF525355:LWG525355 MGB525355:MGC525355 MPX525355:MPY525355 MZT525355:MZU525355 NJP525355:NJQ525355 NTL525355:NTM525355 ODH525355:ODI525355 OND525355:ONE525355 OWZ525355:OXA525355 PGV525355:PGW525355 PQR525355:PQS525355 QAN525355:QAO525355 QKJ525355:QKK525355 QUF525355:QUG525355 REB525355:REC525355 RNX525355:RNY525355 RXT525355:RXU525355 SHP525355:SHQ525355 SRL525355:SRM525355 TBH525355:TBI525355 TLD525355:TLE525355 TUZ525355:TVA525355 UEV525355:UEW525355 UOR525355:UOS525355 UYN525355:UYO525355 VIJ525355:VIK525355 VSF525355:VSG525355 WCB525355:WCC525355 WLX525355:WLY525355 WVT525355:WVU525355 L590891:M590891 JH590891:JI590891 TD590891:TE590891 ACZ590891:ADA590891 AMV590891:AMW590891 AWR590891:AWS590891 BGN590891:BGO590891 BQJ590891:BQK590891 CAF590891:CAG590891 CKB590891:CKC590891 CTX590891:CTY590891 DDT590891:DDU590891 DNP590891:DNQ590891 DXL590891:DXM590891 EHH590891:EHI590891 ERD590891:ERE590891 FAZ590891:FBA590891 FKV590891:FKW590891 FUR590891:FUS590891 GEN590891:GEO590891 GOJ590891:GOK590891 GYF590891:GYG590891 HIB590891:HIC590891 HRX590891:HRY590891 IBT590891:IBU590891 ILP590891:ILQ590891 IVL590891:IVM590891 JFH590891:JFI590891 JPD590891:JPE590891 JYZ590891:JZA590891 KIV590891:KIW590891 KSR590891:KSS590891 LCN590891:LCO590891 LMJ590891:LMK590891 LWF590891:LWG590891 MGB590891:MGC590891 MPX590891:MPY590891 MZT590891:MZU590891 NJP590891:NJQ590891 NTL590891:NTM590891 ODH590891:ODI590891 OND590891:ONE590891 OWZ590891:OXA590891 PGV590891:PGW590891 PQR590891:PQS590891 QAN590891:QAO590891 QKJ590891:QKK590891 QUF590891:QUG590891 REB590891:REC590891 RNX590891:RNY590891 RXT590891:RXU590891 SHP590891:SHQ590891 SRL590891:SRM590891 TBH590891:TBI590891 TLD590891:TLE590891 TUZ590891:TVA590891 UEV590891:UEW590891 UOR590891:UOS590891 UYN590891:UYO590891 VIJ590891:VIK590891 VSF590891:VSG590891 WCB590891:WCC590891 WLX590891:WLY590891 WVT590891:WVU590891 L656427:M656427 JH656427:JI656427 TD656427:TE656427 ACZ656427:ADA656427 AMV656427:AMW656427 AWR656427:AWS656427 BGN656427:BGO656427 BQJ656427:BQK656427 CAF656427:CAG656427 CKB656427:CKC656427 CTX656427:CTY656427 DDT656427:DDU656427 DNP656427:DNQ656427 DXL656427:DXM656427 EHH656427:EHI656427 ERD656427:ERE656427 FAZ656427:FBA656427 FKV656427:FKW656427 FUR656427:FUS656427 GEN656427:GEO656427 GOJ656427:GOK656427 GYF656427:GYG656427 HIB656427:HIC656427 HRX656427:HRY656427 IBT656427:IBU656427 ILP656427:ILQ656427 IVL656427:IVM656427 JFH656427:JFI656427 JPD656427:JPE656427 JYZ656427:JZA656427 KIV656427:KIW656427 KSR656427:KSS656427 LCN656427:LCO656427 LMJ656427:LMK656427 LWF656427:LWG656427 MGB656427:MGC656427 MPX656427:MPY656427 MZT656427:MZU656427 NJP656427:NJQ656427 NTL656427:NTM656427 ODH656427:ODI656427 OND656427:ONE656427 OWZ656427:OXA656427 PGV656427:PGW656427 PQR656427:PQS656427 QAN656427:QAO656427 QKJ656427:QKK656427 QUF656427:QUG656427 REB656427:REC656427 RNX656427:RNY656427 RXT656427:RXU656427 SHP656427:SHQ656427 SRL656427:SRM656427 TBH656427:TBI656427 TLD656427:TLE656427 TUZ656427:TVA656427 UEV656427:UEW656427 UOR656427:UOS656427 UYN656427:UYO656427 VIJ656427:VIK656427 VSF656427:VSG656427 WCB656427:WCC656427 WLX656427:WLY656427 WVT656427:WVU656427 L721963:M721963 JH721963:JI721963 TD721963:TE721963 ACZ721963:ADA721963 AMV721963:AMW721963 AWR721963:AWS721963 BGN721963:BGO721963 BQJ721963:BQK721963 CAF721963:CAG721963 CKB721963:CKC721963 CTX721963:CTY721963 DDT721963:DDU721963 DNP721963:DNQ721963 DXL721963:DXM721963 EHH721963:EHI721963 ERD721963:ERE721963 FAZ721963:FBA721963 FKV721963:FKW721963 FUR721963:FUS721963 GEN721963:GEO721963 GOJ721963:GOK721963 GYF721963:GYG721963 HIB721963:HIC721963 HRX721963:HRY721963 IBT721963:IBU721963 ILP721963:ILQ721963 IVL721963:IVM721963 JFH721963:JFI721963 JPD721963:JPE721963 JYZ721963:JZA721963 KIV721963:KIW721963 KSR721963:KSS721963 LCN721963:LCO721963 LMJ721963:LMK721963 LWF721963:LWG721963 MGB721963:MGC721963 MPX721963:MPY721963 MZT721963:MZU721963 NJP721963:NJQ721963 NTL721963:NTM721963 ODH721963:ODI721963 OND721963:ONE721963 OWZ721963:OXA721963 PGV721963:PGW721963 PQR721963:PQS721963 QAN721963:QAO721963 QKJ721963:QKK721963 QUF721963:QUG721963 REB721963:REC721963 RNX721963:RNY721963 RXT721963:RXU721963 SHP721963:SHQ721963 SRL721963:SRM721963 TBH721963:TBI721963 TLD721963:TLE721963 TUZ721963:TVA721963 UEV721963:UEW721963 UOR721963:UOS721963 UYN721963:UYO721963 VIJ721963:VIK721963 VSF721963:VSG721963 WCB721963:WCC721963 WLX721963:WLY721963 WVT721963:WVU721963 L787499:M787499 JH787499:JI787499 TD787499:TE787499 ACZ787499:ADA787499 AMV787499:AMW787499 AWR787499:AWS787499 BGN787499:BGO787499 BQJ787499:BQK787499 CAF787499:CAG787499 CKB787499:CKC787499 CTX787499:CTY787499 DDT787499:DDU787499 DNP787499:DNQ787499 DXL787499:DXM787499 EHH787499:EHI787499 ERD787499:ERE787499 FAZ787499:FBA787499 FKV787499:FKW787499 FUR787499:FUS787499 GEN787499:GEO787499 GOJ787499:GOK787499 GYF787499:GYG787499 HIB787499:HIC787499 HRX787499:HRY787499 IBT787499:IBU787499 ILP787499:ILQ787499 IVL787499:IVM787499 JFH787499:JFI787499 JPD787499:JPE787499 JYZ787499:JZA787499 KIV787499:KIW787499 KSR787499:KSS787499 LCN787499:LCO787499 LMJ787499:LMK787499 LWF787499:LWG787499 MGB787499:MGC787499 MPX787499:MPY787499 MZT787499:MZU787499 NJP787499:NJQ787499 NTL787499:NTM787499 ODH787499:ODI787499 OND787499:ONE787499 OWZ787499:OXA787499 PGV787499:PGW787499 PQR787499:PQS787499 QAN787499:QAO787499 QKJ787499:QKK787499 QUF787499:QUG787499 REB787499:REC787499 RNX787499:RNY787499 RXT787499:RXU787499 SHP787499:SHQ787499 SRL787499:SRM787499 TBH787499:TBI787499 TLD787499:TLE787499 TUZ787499:TVA787499 UEV787499:UEW787499 UOR787499:UOS787499 UYN787499:UYO787499 VIJ787499:VIK787499 VSF787499:VSG787499 WCB787499:WCC787499 WLX787499:WLY787499 WVT787499:WVU787499 L853035:M853035 JH853035:JI853035 TD853035:TE853035 ACZ853035:ADA853035 AMV853035:AMW853035 AWR853035:AWS853035 BGN853035:BGO853035 BQJ853035:BQK853035 CAF853035:CAG853035 CKB853035:CKC853035 CTX853035:CTY853035 DDT853035:DDU853035 DNP853035:DNQ853035 DXL853035:DXM853035 EHH853035:EHI853035 ERD853035:ERE853035 FAZ853035:FBA853035 FKV853035:FKW853035 FUR853035:FUS853035 GEN853035:GEO853035 GOJ853035:GOK853035 GYF853035:GYG853035 HIB853035:HIC853035 HRX853035:HRY853035 IBT853035:IBU853035 ILP853035:ILQ853035 IVL853035:IVM853035 JFH853035:JFI853035 JPD853035:JPE853035 JYZ853035:JZA853035 KIV853035:KIW853035 KSR853035:KSS853035 LCN853035:LCO853035 LMJ853035:LMK853035 LWF853035:LWG853035 MGB853035:MGC853035 MPX853035:MPY853035 MZT853035:MZU853035 NJP853035:NJQ853035 NTL853035:NTM853035 ODH853035:ODI853035 OND853035:ONE853035 OWZ853035:OXA853035 PGV853035:PGW853035 PQR853035:PQS853035 QAN853035:QAO853035 QKJ853035:QKK853035 QUF853035:QUG853035 REB853035:REC853035 RNX853035:RNY853035 RXT853035:RXU853035 SHP853035:SHQ853035 SRL853035:SRM853035 TBH853035:TBI853035 TLD853035:TLE853035 TUZ853035:TVA853035 UEV853035:UEW853035 UOR853035:UOS853035 UYN853035:UYO853035 VIJ853035:VIK853035 VSF853035:VSG853035 WCB853035:WCC853035 WLX853035:WLY853035 WVT853035:WVU853035 L918571:M918571 JH918571:JI918571 TD918571:TE918571 ACZ918571:ADA918571 AMV918571:AMW918571 AWR918571:AWS918571 BGN918571:BGO918571 BQJ918571:BQK918571 CAF918571:CAG918571 CKB918571:CKC918571 CTX918571:CTY918571 DDT918571:DDU918571 DNP918571:DNQ918571 DXL918571:DXM918571 EHH918571:EHI918571 ERD918571:ERE918571 FAZ918571:FBA918571 FKV918571:FKW918571 FUR918571:FUS918571 GEN918571:GEO918571 GOJ918571:GOK918571 GYF918571:GYG918571 HIB918571:HIC918571 HRX918571:HRY918571 IBT918571:IBU918571 ILP918571:ILQ918571 IVL918571:IVM918571 JFH918571:JFI918571 JPD918571:JPE918571 JYZ918571:JZA918571 KIV918571:KIW918571 KSR918571:KSS918571 LCN918571:LCO918571 LMJ918571:LMK918571 LWF918571:LWG918571 MGB918571:MGC918571 MPX918571:MPY918571 MZT918571:MZU918571 NJP918571:NJQ918571 NTL918571:NTM918571 ODH918571:ODI918571 OND918571:ONE918571 OWZ918571:OXA918571 PGV918571:PGW918571 PQR918571:PQS918571 QAN918571:QAO918571 QKJ918571:QKK918571 QUF918571:QUG918571 REB918571:REC918571 RNX918571:RNY918571 RXT918571:RXU918571 SHP918571:SHQ918571 SRL918571:SRM918571 TBH918571:TBI918571 TLD918571:TLE918571 TUZ918571:TVA918571 UEV918571:UEW918571 UOR918571:UOS918571 UYN918571:UYO918571 VIJ918571:VIK918571 VSF918571:VSG918571 WCB918571:WCC918571 WLX918571:WLY918571 WVT918571:WVU918571 L984107:M984107 JH984107:JI984107 TD984107:TE984107 ACZ984107:ADA984107 AMV984107:AMW984107 AWR984107:AWS984107 BGN984107:BGO984107 BQJ984107:BQK984107 CAF984107:CAG984107 CKB984107:CKC984107 CTX984107:CTY984107 DDT984107:DDU984107 DNP984107:DNQ984107 DXL984107:DXM984107 EHH984107:EHI984107 ERD984107:ERE984107 FAZ984107:FBA984107 FKV984107:FKW984107 FUR984107:FUS984107 GEN984107:GEO984107 GOJ984107:GOK984107 GYF984107:GYG984107 HIB984107:HIC984107 HRX984107:HRY984107 IBT984107:IBU984107 ILP984107:ILQ984107 IVL984107:IVM984107 JFH984107:JFI984107 JPD984107:JPE984107 JYZ984107:JZA984107 KIV984107:KIW984107 KSR984107:KSS984107 LCN984107:LCO984107 LMJ984107:LMK984107 LWF984107:LWG984107 MGB984107:MGC984107 MPX984107:MPY984107 MZT984107:MZU984107 NJP984107:NJQ984107 NTL984107:NTM984107 ODH984107:ODI984107 OND984107:ONE984107 OWZ984107:OXA984107 PGV984107:PGW984107 PQR984107:PQS984107 QAN984107:QAO984107 QKJ984107:QKK984107 QUF984107:QUG984107 REB984107:REC984107 RNX984107:RNY984107 RXT984107:RXU984107 SHP984107:SHQ984107 SRL984107:SRM984107 TBH984107:TBI984107 TLD984107:TLE984107 TUZ984107:TVA984107 UEV984107:UEW984107 UOR984107:UOS984107 UYN984107:UYO984107 VIJ984107:VIK984107 VSF984107:VSG984107 WCB984107:WCC984107 WLX984107:WLY984107 WVT984107:WVU984107 L1112:M1112 JH1112:JI1112 TD1112:TE1112 ACZ1112:ADA1112 AMV1112:AMW1112 AWR1112:AWS1112 BGN1112:BGO1112 BQJ1112:BQK1112 CAF1112:CAG1112 CKB1112:CKC1112 CTX1112:CTY1112 DDT1112:DDU1112 DNP1112:DNQ1112 DXL1112:DXM1112 EHH1112:EHI1112 ERD1112:ERE1112 FAZ1112:FBA1112 FKV1112:FKW1112 FUR1112:FUS1112 GEN1112:GEO1112 GOJ1112:GOK1112 GYF1112:GYG1112 HIB1112:HIC1112 HRX1112:HRY1112 IBT1112:IBU1112 ILP1112:ILQ1112 IVL1112:IVM1112 JFH1112:JFI1112 JPD1112:JPE1112 JYZ1112:JZA1112 KIV1112:KIW1112 KSR1112:KSS1112 LCN1112:LCO1112 LMJ1112:LMK1112 LWF1112:LWG1112 MGB1112:MGC1112 MPX1112:MPY1112 MZT1112:MZU1112 NJP1112:NJQ1112 NTL1112:NTM1112 ODH1112:ODI1112 OND1112:ONE1112 OWZ1112:OXA1112 PGV1112:PGW1112 PQR1112:PQS1112 QAN1112:QAO1112 QKJ1112:QKK1112 QUF1112:QUG1112 REB1112:REC1112 RNX1112:RNY1112 RXT1112:RXU1112 SHP1112:SHQ1112 SRL1112:SRM1112 TBH1112:TBI1112 TLD1112:TLE1112 TUZ1112:TVA1112 UEV1112:UEW1112 UOR1112:UOS1112 UYN1112:UYO1112 VIJ1112:VIK1112 VSF1112:VSG1112 WCB1112:WCC1112 WLX1112:WLY1112 WVT1112:WVU1112 L66648:M66648 JH66648:JI66648 TD66648:TE66648 ACZ66648:ADA66648 AMV66648:AMW66648 AWR66648:AWS66648 BGN66648:BGO66648 BQJ66648:BQK66648 CAF66648:CAG66648 CKB66648:CKC66648 CTX66648:CTY66648 DDT66648:DDU66648 DNP66648:DNQ66648 DXL66648:DXM66648 EHH66648:EHI66648 ERD66648:ERE66648 FAZ66648:FBA66648 FKV66648:FKW66648 FUR66648:FUS66648 GEN66648:GEO66648 GOJ66648:GOK66648 GYF66648:GYG66648 HIB66648:HIC66648 HRX66648:HRY66648 IBT66648:IBU66648 ILP66648:ILQ66648 IVL66648:IVM66648 JFH66648:JFI66648 JPD66648:JPE66648 JYZ66648:JZA66648 KIV66648:KIW66648 KSR66648:KSS66648 LCN66648:LCO66648 LMJ66648:LMK66648 LWF66648:LWG66648 MGB66648:MGC66648 MPX66648:MPY66648 MZT66648:MZU66648 NJP66648:NJQ66648 NTL66648:NTM66648 ODH66648:ODI66648 OND66648:ONE66648 OWZ66648:OXA66648 PGV66648:PGW66648 PQR66648:PQS66648 QAN66648:QAO66648 QKJ66648:QKK66648 QUF66648:QUG66648 REB66648:REC66648 RNX66648:RNY66648 RXT66648:RXU66648 SHP66648:SHQ66648 SRL66648:SRM66648 TBH66648:TBI66648 TLD66648:TLE66648 TUZ66648:TVA66648 UEV66648:UEW66648 UOR66648:UOS66648 UYN66648:UYO66648 VIJ66648:VIK66648 VSF66648:VSG66648 WCB66648:WCC66648 WLX66648:WLY66648 WVT66648:WVU66648 L132184:M132184 JH132184:JI132184 TD132184:TE132184 ACZ132184:ADA132184 AMV132184:AMW132184 AWR132184:AWS132184 BGN132184:BGO132184 BQJ132184:BQK132184 CAF132184:CAG132184 CKB132184:CKC132184 CTX132184:CTY132184 DDT132184:DDU132184 DNP132184:DNQ132184 DXL132184:DXM132184 EHH132184:EHI132184 ERD132184:ERE132184 FAZ132184:FBA132184 FKV132184:FKW132184 FUR132184:FUS132184 GEN132184:GEO132184 GOJ132184:GOK132184 GYF132184:GYG132184 HIB132184:HIC132184 HRX132184:HRY132184 IBT132184:IBU132184 ILP132184:ILQ132184 IVL132184:IVM132184 JFH132184:JFI132184 JPD132184:JPE132184 JYZ132184:JZA132184 KIV132184:KIW132184 KSR132184:KSS132184 LCN132184:LCO132184 LMJ132184:LMK132184 LWF132184:LWG132184 MGB132184:MGC132184 MPX132184:MPY132184 MZT132184:MZU132184 NJP132184:NJQ132184 NTL132184:NTM132184 ODH132184:ODI132184 OND132184:ONE132184 OWZ132184:OXA132184 PGV132184:PGW132184 PQR132184:PQS132184 QAN132184:QAO132184 QKJ132184:QKK132184 QUF132184:QUG132184 REB132184:REC132184 RNX132184:RNY132184 RXT132184:RXU132184 SHP132184:SHQ132184 SRL132184:SRM132184 TBH132184:TBI132184 TLD132184:TLE132184 TUZ132184:TVA132184 UEV132184:UEW132184 UOR132184:UOS132184 UYN132184:UYO132184 VIJ132184:VIK132184 VSF132184:VSG132184 WCB132184:WCC132184 WLX132184:WLY132184 WVT132184:WVU132184 L197720:M197720 JH197720:JI197720 TD197720:TE197720 ACZ197720:ADA197720 AMV197720:AMW197720 AWR197720:AWS197720 BGN197720:BGO197720 BQJ197720:BQK197720 CAF197720:CAG197720 CKB197720:CKC197720 CTX197720:CTY197720 DDT197720:DDU197720 DNP197720:DNQ197720 DXL197720:DXM197720 EHH197720:EHI197720 ERD197720:ERE197720 FAZ197720:FBA197720 FKV197720:FKW197720 FUR197720:FUS197720 GEN197720:GEO197720 GOJ197720:GOK197720 GYF197720:GYG197720 HIB197720:HIC197720 HRX197720:HRY197720 IBT197720:IBU197720 ILP197720:ILQ197720 IVL197720:IVM197720 JFH197720:JFI197720 JPD197720:JPE197720 JYZ197720:JZA197720 KIV197720:KIW197720 KSR197720:KSS197720 LCN197720:LCO197720 LMJ197720:LMK197720 LWF197720:LWG197720 MGB197720:MGC197720 MPX197720:MPY197720 MZT197720:MZU197720 NJP197720:NJQ197720 NTL197720:NTM197720 ODH197720:ODI197720 OND197720:ONE197720 OWZ197720:OXA197720 PGV197720:PGW197720 PQR197720:PQS197720 QAN197720:QAO197720 QKJ197720:QKK197720 QUF197720:QUG197720 REB197720:REC197720 RNX197720:RNY197720 RXT197720:RXU197720 SHP197720:SHQ197720 SRL197720:SRM197720 TBH197720:TBI197720 TLD197720:TLE197720 TUZ197720:TVA197720 UEV197720:UEW197720 UOR197720:UOS197720 UYN197720:UYO197720 VIJ197720:VIK197720 VSF197720:VSG197720 WCB197720:WCC197720 WLX197720:WLY197720 WVT197720:WVU197720 L263256:M263256 JH263256:JI263256 TD263256:TE263256 ACZ263256:ADA263256 AMV263256:AMW263256 AWR263256:AWS263256 BGN263256:BGO263256 BQJ263256:BQK263256 CAF263256:CAG263256 CKB263256:CKC263256 CTX263256:CTY263256 DDT263256:DDU263256 DNP263256:DNQ263256 DXL263256:DXM263256 EHH263256:EHI263256 ERD263256:ERE263256 FAZ263256:FBA263256 FKV263256:FKW263256 FUR263256:FUS263256 GEN263256:GEO263256 GOJ263256:GOK263256 GYF263256:GYG263256 HIB263256:HIC263256 HRX263256:HRY263256 IBT263256:IBU263256 ILP263256:ILQ263256 IVL263256:IVM263256 JFH263256:JFI263256 JPD263256:JPE263256 JYZ263256:JZA263256 KIV263256:KIW263256 KSR263256:KSS263256 LCN263256:LCO263256 LMJ263256:LMK263256 LWF263256:LWG263256 MGB263256:MGC263256 MPX263256:MPY263256 MZT263256:MZU263256 NJP263256:NJQ263256 NTL263256:NTM263256 ODH263256:ODI263256 OND263256:ONE263256 OWZ263256:OXA263256 PGV263256:PGW263256 PQR263256:PQS263256 QAN263256:QAO263256 QKJ263256:QKK263256 QUF263256:QUG263256 REB263256:REC263256 RNX263256:RNY263256 RXT263256:RXU263256 SHP263256:SHQ263256 SRL263256:SRM263256 TBH263256:TBI263256 TLD263256:TLE263256 TUZ263256:TVA263256 UEV263256:UEW263256 UOR263256:UOS263256 UYN263256:UYO263256 VIJ263256:VIK263256 VSF263256:VSG263256 WCB263256:WCC263256 WLX263256:WLY263256 WVT263256:WVU263256 L328792:M328792 JH328792:JI328792 TD328792:TE328792 ACZ328792:ADA328792 AMV328792:AMW328792 AWR328792:AWS328792 BGN328792:BGO328792 BQJ328792:BQK328792 CAF328792:CAG328792 CKB328792:CKC328792 CTX328792:CTY328792 DDT328792:DDU328792 DNP328792:DNQ328792 DXL328792:DXM328792 EHH328792:EHI328792 ERD328792:ERE328792 FAZ328792:FBA328792 FKV328792:FKW328792 FUR328792:FUS328792 GEN328792:GEO328792 GOJ328792:GOK328792 GYF328792:GYG328792 HIB328792:HIC328792 HRX328792:HRY328792 IBT328792:IBU328792 ILP328792:ILQ328792 IVL328792:IVM328792 JFH328792:JFI328792 JPD328792:JPE328792 JYZ328792:JZA328792 KIV328792:KIW328792 KSR328792:KSS328792 LCN328792:LCO328792 LMJ328792:LMK328792 LWF328792:LWG328792 MGB328792:MGC328792 MPX328792:MPY328792 MZT328792:MZU328792 NJP328792:NJQ328792 NTL328792:NTM328792 ODH328792:ODI328792 OND328792:ONE328792 OWZ328792:OXA328792 PGV328792:PGW328792 PQR328792:PQS328792 QAN328792:QAO328792 QKJ328792:QKK328792 QUF328792:QUG328792 REB328792:REC328792 RNX328792:RNY328792 RXT328792:RXU328792 SHP328792:SHQ328792 SRL328792:SRM328792 TBH328792:TBI328792 TLD328792:TLE328792 TUZ328792:TVA328792 UEV328792:UEW328792 UOR328792:UOS328792 UYN328792:UYO328792 VIJ328792:VIK328792 VSF328792:VSG328792 WCB328792:WCC328792 WLX328792:WLY328792 WVT328792:WVU328792 L394328:M394328 JH394328:JI394328 TD394328:TE394328 ACZ394328:ADA394328 AMV394328:AMW394328 AWR394328:AWS394328 BGN394328:BGO394328 BQJ394328:BQK394328 CAF394328:CAG394328 CKB394328:CKC394328 CTX394328:CTY394328 DDT394328:DDU394328 DNP394328:DNQ394328 DXL394328:DXM394328 EHH394328:EHI394328 ERD394328:ERE394328 FAZ394328:FBA394328 FKV394328:FKW394328 FUR394328:FUS394328 GEN394328:GEO394328 GOJ394328:GOK394328 GYF394328:GYG394328 HIB394328:HIC394328 HRX394328:HRY394328 IBT394328:IBU394328 ILP394328:ILQ394328 IVL394328:IVM394328 JFH394328:JFI394328 JPD394328:JPE394328 JYZ394328:JZA394328 KIV394328:KIW394328 KSR394328:KSS394328 LCN394328:LCO394328 LMJ394328:LMK394328 LWF394328:LWG394328 MGB394328:MGC394328 MPX394328:MPY394328 MZT394328:MZU394328 NJP394328:NJQ394328 NTL394328:NTM394328 ODH394328:ODI394328 OND394328:ONE394328 OWZ394328:OXA394328 PGV394328:PGW394328 PQR394328:PQS394328 QAN394328:QAO394328 QKJ394328:QKK394328 QUF394328:QUG394328 REB394328:REC394328 RNX394328:RNY394328 RXT394328:RXU394328 SHP394328:SHQ394328 SRL394328:SRM394328 TBH394328:TBI394328 TLD394328:TLE394328 TUZ394328:TVA394328 UEV394328:UEW394328 UOR394328:UOS394328 UYN394328:UYO394328 VIJ394328:VIK394328 VSF394328:VSG394328 WCB394328:WCC394328 WLX394328:WLY394328 WVT394328:WVU394328 L459864:M459864 JH459864:JI459864 TD459864:TE459864 ACZ459864:ADA459864 AMV459864:AMW459864 AWR459864:AWS459864 BGN459864:BGO459864 BQJ459864:BQK459864 CAF459864:CAG459864 CKB459864:CKC459864 CTX459864:CTY459864 DDT459864:DDU459864 DNP459864:DNQ459864 DXL459864:DXM459864 EHH459864:EHI459864 ERD459864:ERE459864 FAZ459864:FBA459864 FKV459864:FKW459864 FUR459864:FUS459864 GEN459864:GEO459864 GOJ459864:GOK459864 GYF459864:GYG459864 HIB459864:HIC459864 HRX459864:HRY459864 IBT459864:IBU459864 ILP459864:ILQ459864 IVL459864:IVM459864 JFH459864:JFI459864 JPD459864:JPE459864 JYZ459864:JZA459864 KIV459864:KIW459864 KSR459864:KSS459864 LCN459864:LCO459864 LMJ459864:LMK459864 LWF459864:LWG459864 MGB459864:MGC459864 MPX459864:MPY459864 MZT459864:MZU459864 NJP459864:NJQ459864 NTL459864:NTM459864 ODH459864:ODI459864 OND459864:ONE459864 OWZ459864:OXA459864 PGV459864:PGW459864 PQR459864:PQS459864 QAN459864:QAO459864 QKJ459864:QKK459864 QUF459864:QUG459864 REB459864:REC459864 RNX459864:RNY459864 RXT459864:RXU459864 SHP459864:SHQ459864 SRL459864:SRM459864 TBH459864:TBI459864 TLD459864:TLE459864 TUZ459864:TVA459864 UEV459864:UEW459864 UOR459864:UOS459864 UYN459864:UYO459864 VIJ459864:VIK459864 VSF459864:VSG459864 WCB459864:WCC459864 WLX459864:WLY459864 WVT459864:WVU459864 L525400:M525400 JH525400:JI525400 TD525400:TE525400 ACZ525400:ADA525400 AMV525400:AMW525400 AWR525400:AWS525400 BGN525400:BGO525400 BQJ525400:BQK525400 CAF525400:CAG525400 CKB525400:CKC525400 CTX525400:CTY525400 DDT525400:DDU525400 DNP525400:DNQ525400 DXL525400:DXM525400 EHH525400:EHI525400 ERD525400:ERE525400 FAZ525400:FBA525400 FKV525400:FKW525400 FUR525400:FUS525400 GEN525400:GEO525400 GOJ525400:GOK525400 GYF525400:GYG525400 HIB525400:HIC525400 HRX525400:HRY525400 IBT525400:IBU525400 ILP525400:ILQ525400 IVL525400:IVM525400 JFH525400:JFI525400 JPD525400:JPE525400 JYZ525400:JZA525400 KIV525400:KIW525400 KSR525400:KSS525400 LCN525400:LCO525400 LMJ525400:LMK525400 LWF525400:LWG525400 MGB525400:MGC525400 MPX525400:MPY525400 MZT525400:MZU525400 NJP525400:NJQ525400 NTL525400:NTM525400 ODH525400:ODI525400 OND525400:ONE525400 OWZ525400:OXA525400 PGV525400:PGW525400 PQR525400:PQS525400 QAN525400:QAO525400 QKJ525400:QKK525400 QUF525400:QUG525400 REB525400:REC525400 RNX525400:RNY525400 RXT525400:RXU525400 SHP525400:SHQ525400 SRL525400:SRM525400 TBH525400:TBI525400 TLD525400:TLE525400 TUZ525400:TVA525400 UEV525400:UEW525400 UOR525400:UOS525400 UYN525400:UYO525400 VIJ525400:VIK525400 VSF525400:VSG525400 WCB525400:WCC525400 WLX525400:WLY525400 WVT525400:WVU525400 L590936:M590936 JH590936:JI590936 TD590936:TE590936 ACZ590936:ADA590936 AMV590936:AMW590936 AWR590936:AWS590936 BGN590936:BGO590936 BQJ590936:BQK590936 CAF590936:CAG590936 CKB590936:CKC590936 CTX590936:CTY590936 DDT590936:DDU590936 DNP590936:DNQ590936 DXL590936:DXM590936 EHH590936:EHI590936 ERD590936:ERE590936 FAZ590936:FBA590936 FKV590936:FKW590936 FUR590936:FUS590936 GEN590936:GEO590936 GOJ590936:GOK590936 GYF590936:GYG590936 HIB590936:HIC590936 HRX590936:HRY590936 IBT590936:IBU590936 ILP590936:ILQ590936 IVL590936:IVM590936 JFH590936:JFI590936 JPD590936:JPE590936 JYZ590936:JZA590936 KIV590936:KIW590936 KSR590936:KSS590936 LCN590936:LCO590936 LMJ590936:LMK590936 LWF590936:LWG590936 MGB590936:MGC590936 MPX590936:MPY590936 MZT590936:MZU590936 NJP590936:NJQ590936 NTL590936:NTM590936 ODH590936:ODI590936 OND590936:ONE590936 OWZ590936:OXA590936 PGV590936:PGW590936 PQR590936:PQS590936 QAN590936:QAO590936 QKJ590936:QKK590936 QUF590936:QUG590936 REB590936:REC590936 RNX590936:RNY590936 RXT590936:RXU590936 SHP590936:SHQ590936 SRL590936:SRM590936 TBH590936:TBI590936 TLD590936:TLE590936 TUZ590936:TVA590936 UEV590936:UEW590936 UOR590936:UOS590936 UYN590936:UYO590936 VIJ590936:VIK590936 VSF590936:VSG590936 WCB590936:WCC590936 WLX590936:WLY590936 WVT590936:WVU590936 L656472:M656472 JH656472:JI656472 TD656472:TE656472 ACZ656472:ADA656472 AMV656472:AMW656472 AWR656472:AWS656472 BGN656472:BGO656472 BQJ656472:BQK656472 CAF656472:CAG656472 CKB656472:CKC656472 CTX656472:CTY656472 DDT656472:DDU656472 DNP656472:DNQ656472 DXL656472:DXM656472 EHH656472:EHI656472 ERD656472:ERE656472 FAZ656472:FBA656472 FKV656472:FKW656472 FUR656472:FUS656472 GEN656472:GEO656472 GOJ656472:GOK656472 GYF656472:GYG656472 HIB656472:HIC656472 HRX656472:HRY656472 IBT656472:IBU656472 ILP656472:ILQ656472 IVL656472:IVM656472 JFH656472:JFI656472 JPD656472:JPE656472 JYZ656472:JZA656472 KIV656472:KIW656472 KSR656472:KSS656472 LCN656472:LCO656472 LMJ656472:LMK656472 LWF656472:LWG656472 MGB656472:MGC656472 MPX656472:MPY656472 MZT656472:MZU656472 NJP656472:NJQ656472 NTL656472:NTM656472 ODH656472:ODI656472 OND656472:ONE656472 OWZ656472:OXA656472 PGV656472:PGW656472 PQR656472:PQS656472 QAN656472:QAO656472 QKJ656472:QKK656472 QUF656472:QUG656472 REB656472:REC656472 RNX656472:RNY656472 RXT656472:RXU656472 SHP656472:SHQ656472 SRL656472:SRM656472 TBH656472:TBI656472 TLD656472:TLE656472 TUZ656472:TVA656472 UEV656472:UEW656472 UOR656472:UOS656472 UYN656472:UYO656472 VIJ656472:VIK656472 VSF656472:VSG656472 WCB656472:WCC656472 WLX656472:WLY656472 WVT656472:WVU656472 L722008:M722008 JH722008:JI722008 TD722008:TE722008 ACZ722008:ADA722008 AMV722008:AMW722008 AWR722008:AWS722008 BGN722008:BGO722008 BQJ722008:BQK722008 CAF722008:CAG722008 CKB722008:CKC722008 CTX722008:CTY722008 DDT722008:DDU722008 DNP722008:DNQ722008 DXL722008:DXM722008 EHH722008:EHI722008 ERD722008:ERE722008 FAZ722008:FBA722008 FKV722008:FKW722008 FUR722008:FUS722008 GEN722008:GEO722008 GOJ722008:GOK722008 GYF722008:GYG722008 HIB722008:HIC722008 HRX722008:HRY722008 IBT722008:IBU722008 ILP722008:ILQ722008 IVL722008:IVM722008 JFH722008:JFI722008 JPD722008:JPE722008 JYZ722008:JZA722008 KIV722008:KIW722008 KSR722008:KSS722008 LCN722008:LCO722008 LMJ722008:LMK722008 LWF722008:LWG722008 MGB722008:MGC722008 MPX722008:MPY722008 MZT722008:MZU722008 NJP722008:NJQ722008 NTL722008:NTM722008 ODH722008:ODI722008 OND722008:ONE722008 OWZ722008:OXA722008 PGV722008:PGW722008 PQR722008:PQS722008 QAN722008:QAO722008 QKJ722008:QKK722008 QUF722008:QUG722008 REB722008:REC722008 RNX722008:RNY722008 RXT722008:RXU722008 SHP722008:SHQ722008 SRL722008:SRM722008 TBH722008:TBI722008 TLD722008:TLE722008 TUZ722008:TVA722008 UEV722008:UEW722008 UOR722008:UOS722008 UYN722008:UYO722008 VIJ722008:VIK722008 VSF722008:VSG722008 WCB722008:WCC722008 WLX722008:WLY722008 WVT722008:WVU722008 L787544:M787544 JH787544:JI787544 TD787544:TE787544 ACZ787544:ADA787544 AMV787544:AMW787544 AWR787544:AWS787544 BGN787544:BGO787544 BQJ787544:BQK787544 CAF787544:CAG787544 CKB787544:CKC787544 CTX787544:CTY787544 DDT787544:DDU787544 DNP787544:DNQ787544 DXL787544:DXM787544 EHH787544:EHI787544 ERD787544:ERE787544 FAZ787544:FBA787544 FKV787544:FKW787544 FUR787544:FUS787544 GEN787544:GEO787544 GOJ787544:GOK787544 GYF787544:GYG787544 HIB787544:HIC787544 HRX787544:HRY787544 IBT787544:IBU787544 ILP787544:ILQ787544 IVL787544:IVM787544 JFH787544:JFI787544 JPD787544:JPE787544 JYZ787544:JZA787544 KIV787544:KIW787544 KSR787544:KSS787544 LCN787544:LCO787544 LMJ787544:LMK787544 LWF787544:LWG787544 MGB787544:MGC787544 MPX787544:MPY787544 MZT787544:MZU787544 NJP787544:NJQ787544 NTL787544:NTM787544 ODH787544:ODI787544 OND787544:ONE787544 OWZ787544:OXA787544 PGV787544:PGW787544 PQR787544:PQS787544 QAN787544:QAO787544 QKJ787544:QKK787544 QUF787544:QUG787544 REB787544:REC787544 RNX787544:RNY787544 RXT787544:RXU787544 SHP787544:SHQ787544 SRL787544:SRM787544 TBH787544:TBI787544 TLD787544:TLE787544 TUZ787544:TVA787544 UEV787544:UEW787544 UOR787544:UOS787544 UYN787544:UYO787544 VIJ787544:VIK787544 VSF787544:VSG787544 WCB787544:WCC787544 WLX787544:WLY787544 WVT787544:WVU787544 L853080:M853080 JH853080:JI853080 TD853080:TE853080 ACZ853080:ADA853080 AMV853080:AMW853080 AWR853080:AWS853080 BGN853080:BGO853080 BQJ853080:BQK853080 CAF853080:CAG853080 CKB853080:CKC853080 CTX853080:CTY853080 DDT853080:DDU853080 DNP853080:DNQ853080 DXL853080:DXM853080 EHH853080:EHI853080 ERD853080:ERE853080 FAZ853080:FBA853080 FKV853080:FKW853080 FUR853080:FUS853080 GEN853080:GEO853080 GOJ853080:GOK853080 GYF853080:GYG853080 HIB853080:HIC853080 HRX853080:HRY853080 IBT853080:IBU853080 ILP853080:ILQ853080 IVL853080:IVM853080 JFH853080:JFI853080 JPD853080:JPE853080 JYZ853080:JZA853080 KIV853080:KIW853080 KSR853080:KSS853080 LCN853080:LCO853080 LMJ853080:LMK853080 LWF853080:LWG853080 MGB853080:MGC853080 MPX853080:MPY853080 MZT853080:MZU853080 NJP853080:NJQ853080 NTL853080:NTM853080 ODH853080:ODI853080 OND853080:ONE853080 OWZ853080:OXA853080 PGV853080:PGW853080 PQR853080:PQS853080 QAN853080:QAO853080 QKJ853080:QKK853080 QUF853080:QUG853080 REB853080:REC853080 RNX853080:RNY853080 RXT853080:RXU853080 SHP853080:SHQ853080 SRL853080:SRM853080 TBH853080:TBI853080 TLD853080:TLE853080 TUZ853080:TVA853080 UEV853080:UEW853080 UOR853080:UOS853080 UYN853080:UYO853080 VIJ853080:VIK853080 VSF853080:VSG853080 WCB853080:WCC853080 WLX853080:WLY853080 WVT853080:WVU853080 L918616:M918616 JH918616:JI918616 TD918616:TE918616 ACZ918616:ADA918616 AMV918616:AMW918616 AWR918616:AWS918616 BGN918616:BGO918616 BQJ918616:BQK918616 CAF918616:CAG918616 CKB918616:CKC918616 CTX918616:CTY918616 DDT918616:DDU918616 DNP918616:DNQ918616 DXL918616:DXM918616 EHH918616:EHI918616 ERD918616:ERE918616 FAZ918616:FBA918616 FKV918616:FKW918616 FUR918616:FUS918616 GEN918616:GEO918616 GOJ918616:GOK918616 GYF918616:GYG918616 HIB918616:HIC918616 HRX918616:HRY918616 IBT918616:IBU918616 ILP918616:ILQ918616 IVL918616:IVM918616 JFH918616:JFI918616 JPD918616:JPE918616 JYZ918616:JZA918616 KIV918616:KIW918616 KSR918616:KSS918616 LCN918616:LCO918616 LMJ918616:LMK918616 LWF918616:LWG918616 MGB918616:MGC918616 MPX918616:MPY918616 MZT918616:MZU918616 NJP918616:NJQ918616 NTL918616:NTM918616 ODH918616:ODI918616 OND918616:ONE918616 OWZ918616:OXA918616 PGV918616:PGW918616 PQR918616:PQS918616 QAN918616:QAO918616 QKJ918616:QKK918616 QUF918616:QUG918616 REB918616:REC918616 RNX918616:RNY918616 RXT918616:RXU918616 SHP918616:SHQ918616 SRL918616:SRM918616 TBH918616:TBI918616 TLD918616:TLE918616 TUZ918616:TVA918616 UEV918616:UEW918616 UOR918616:UOS918616 UYN918616:UYO918616 VIJ918616:VIK918616 VSF918616:VSG918616 WCB918616:WCC918616 WLX918616:WLY918616 WVT918616:WVU918616 L984152:M984152 JH984152:JI984152 TD984152:TE984152 ACZ984152:ADA984152 AMV984152:AMW984152 AWR984152:AWS984152 BGN984152:BGO984152 BQJ984152:BQK984152 CAF984152:CAG984152 CKB984152:CKC984152 CTX984152:CTY984152 DDT984152:DDU984152 DNP984152:DNQ984152 DXL984152:DXM984152 EHH984152:EHI984152 ERD984152:ERE984152 FAZ984152:FBA984152 FKV984152:FKW984152 FUR984152:FUS984152 GEN984152:GEO984152 GOJ984152:GOK984152 GYF984152:GYG984152 HIB984152:HIC984152 HRX984152:HRY984152 IBT984152:IBU984152 ILP984152:ILQ984152 IVL984152:IVM984152 JFH984152:JFI984152 JPD984152:JPE984152 JYZ984152:JZA984152 KIV984152:KIW984152 KSR984152:KSS984152 LCN984152:LCO984152 LMJ984152:LMK984152 LWF984152:LWG984152 MGB984152:MGC984152 MPX984152:MPY984152 MZT984152:MZU984152 NJP984152:NJQ984152 NTL984152:NTM984152 ODH984152:ODI984152 OND984152:ONE984152 OWZ984152:OXA984152 PGV984152:PGW984152 PQR984152:PQS984152 QAN984152:QAO984152 QKJ984152:QKK984152 QUF984152:QUG984152 REB984152:REC984152 RNX984152:RNY984152 RXT984152:RXU984152 SHP984152:SHQ984152 SRL984152:SRM984152 TBH984152:TBI984152 TLD984152:TLE984152 TUZ984152:TVA984152 UEV984152:UEW984152 UOR984152:UOS984152 UYN984152:UYO984152 VIJ984152:VIK984152 VSF984152:VSG984152 WCB984152:WCC984152 WLX984152:WLY984152 WVT984152:WVU984152 L1157:M1157 JH1157:JI1157 TD1157:TE1157 ACZ1157:ADA1157 AMV1157:AMW1157 AWR1157:AWS1157 BGN1157:BGO1157 BQJ1157:BQK1157 CAF1157:CAG1157 CKB1157:CKC1157 CTX1157:CTY1157 DDT1157:DDU1157 DNP1157:DNQ1157 DXL1157:DXM1157 EHH1157:EHI1157 ERD1157:ERE1157 FAZ1157:FBA1157 FKV1157:FKW1157 FUR1157:FUS1157 GEN1157:GEO1157 GOJ1157:GOK1157 GYF1157:GYG1157 HIB1157:HIC1157 HRX1157:HRY1157 IBT1157:IBU1157 ILP1157:ILQ1157 IVL1157:IVM1157 JFH1157:JFI1157 JPD1157:JPE1157 JYZ1157:JZA1157 KIV1157:KIW1157 KSR1157:KSS1157 LCN1157:LCO1157 LMJ1157:LMK1157 LWF1157:LWG1157 MGB1157:MGC1157 MPX1157:MPY1157 MZT1157:MZU1157 NJP1157:NJQ1157 NTL1157:NTM1157 ODH1157:ODI1157 OND1157:ONE1157 OWZ1157:OXA1157 PGV1157:PGW1157 PQR1157:PQS1157 QAN1157:QAO1157 QKJ1157:QKK1157 QUF1157:QUG1157 REB1157:REC1157 RNX1157:RNY1157 RXT1157:RXU1157 SHP1157:SHQ1157 SRL1157:SRM1157 TBH1157:TBI1157 TLD1157:TLE1157 TUZ1157:TVA1157 UEV1157:UEW1157 UOR1157:UOS1157 UYN1157:UYO1157 VIJ1157:VIK1157 VSF1157:VSG1157 WCB1157:WCC1157 WLX1157:WLY1157 WVT1157:WVU1157 L66693:M66693 JH66693:JI66693 TD66693:TE66693 ACZ66693:ADA66693 AMV66693:AMW66693 AWR66693:AWS66693 BGN66693:BGO66693 BQJ66693:BQK66693 CAF66693:CAG66693 CKB66693:CKC66693 CTX66693:CTY66693 DDT66693:DDU66693 DNP66693:DNQ66693 DXL66693:DXM66693 EHH66693:EHI66693 ERD66693:ERE66693 FAZ66693:FBA66693 FKV66693:FKW66693 FUR66693:FUS66693 GEN66693:GEO66693 GOJ66693:GOK66693 GYF66693:GYG66693 HIB66693:HIC66693 HRX66693:HRY66693 IBT66693:IBU66693 ILP66693:ILQ66693 IVL66693:IVM66693 JFH66693:JFI66693 JPD66693:JPE66693 JYZ66693:JZA66693 KIV66693:KIW66693 KSR66693:KSS66693 LCN66693:LCO66693 LMJ66693:LMK66693 LWF66693:LWG66693 MGB66693:MGC66693 MPX66693:MPY66693 MZT66693:MZU66693 NJP66693:NJQ66693 NTL66693:NTM66693 ODH66693:ODI66693 OND66693:ONE66693 OWZ66693:OXA66693 PGV66693:PGW66693 PQR66693:PQS66693 QAN66693:QAO66693 QKJ66693:QKK66693 QUF66693:QUG66693 REB66693:REC66693 RNX66693:RNY66693 RXT66693:RXU66693 SHP66693:SHQ66693 SRL66693:SRM66693 TBH66693:TBI66693 TLD66693:TLE66693 TUZ66693:TVA66693 UEV66693:UEW66693 UOR66693:UOS66693 UYN66693:UYO66693 VIJ66693:VIK66693 VSF66693:VSG66693 WCB66693:WCC66693 WLX66693:WLY66693 WVT66693:WVU66693 L132229:M132229 JH132229:JI132229 TD132229:TE132229 ACZ132229:ADA132229 AMV132229:AMW132229 AWR132229:AWS132229 BGN132229:BGO132229 BQJ132229:BQK132229 CAF132229:CAG132229 CKB132229:CKC132229 CTX132229:CTY132229 DDT132229:DDU132229 DNP132229:DNQ132229 DXL132229:DXM132229 EHH132229:EHI132229 ERD132229:ERE132229 FAZ132229:FBA132229 FKV132229:FKW132229 FUR132229:FUS132229 GEN132229:GEO132229 GOJ132229:GOK132229 GYF132229:GYG132229 HIB132229:HIC132229 HRX132229:HRY132229 IBT132229:IBU132229 ILP132229:ILQ132229 IVL132229:IVM132229 JFH132229:JFI132229 JPD132229:JPE132229 JYZ132229:JZA132229 KIV132229:KIW132229 KSR132229:KSS132229 LCN132229:LCO132229 LMJ132229:LMK132229 LWF132229:LWG132229 MGB132229:MGC132229 MPX132229:MPY132229 MZT132229:MZU132229 NJP132229:NJQ132229 NTL132229:NTM132229 ODH132229:ODI132229 OND132229:ONE132229 OWZ132229:OXA132229 PGV132229:PGW132229 PQR132229:PQS132229 QAN132229:QAO132229 QKJ132229:QKK132229 QUF132229:QUG132229 REB132229:REC132229 RNX132229:RNY132229 RXT132229:RXU132229 SHP132229:SHQ132229 SRL132229:SRM132229 TBH132229:TBI132229 TLD132229:TLE132229 TUZ132229:TVA132229 UEV132229:UEW132229 UOR132229:UOS132229 UYN132229:UYO132229 VIJ132229:VIK132229 VSF132229:VSG132229 WCB132229:WCC132229 WLX132229:WLY132229 WVT132229:WVU132229 L197765:M197765 JH197765:JI197765 TD197765:TE197765 ACZ197765:ADA197765 AMV197765:AMW197765 AWR197765:AWS197765 BGN197765:BGO197765 BQJ197765:BQK197765 CAF197765:CAG197765 CKB197765:CKC197765 CTX197765:CTY197765 DDT197765:DDU197765 DNP197765:DNQ197765 DXL197765:DXM197765 EHH197765:EHI197765 ERD197765:ERE197765 FAZ197765:FBA197765 FKV197765:FKW197765 FUR197765:FUS197765 GEN197765:GEO197765 GOJ197765:GOK197765 GYF197765:GYG197765 HIB197765:HIC197765 HRX197765:HRY197765 IBT197765:IBU197765 ILP197765:ILQ197765 IVL197765:IVM197765 JFH197765:JFI197765 JPD197765:JPE197765 JYZ197765:JZA197765 KIV197765:KIW197765 KSR197765:KSS197765 LCN197765:LCO197765 LMJ197765:LMK197765 LWF197765:LWG197765 MGB197765:MGC197765 MPX197765:MPY197765 MZT197765:MZU197765 NJP197765:NJQ197765 NTL197765:NTM197765 ODH197765:ODI197765 OND197765:ONE197765 OWZ197765:OXA197765 PGV197765:PGW197765 PQR197765:PQS197765 QAN197765:QAO197765 QKJ197765:QKK197765 QUF197765:QUG197765 REB197765:REC197765 RNX197765:RNY197765 RXT197765:RXU197765 SHP197765:SHQ197765 SRL197765:SRM197765 TBH197765:TBI197765 TLD197765:TLE197765 TUZ197765:TVA197765 UEV197765:UEW197765 UOR197765:UOS197765 UYN197765:UYO197765 VIJ197765:VIK197765 VSF197765:VSG197765 WCB197765:WCC197765 WLX197765:WLY197765 WVT197765:WVU197765 L263301:M263301 JH263301:JI263301 TD263301:TE263301 ACZ263301:ADA263301 AMV263301:AMW263301 AWR263301:AWS263301 BGN263301:BGO263301 BQJ263301:BQK263301 CAF263301:CAG263301 CKB263301:CKC263301 CTX263301:CTY263301 DDT263301:DDU263301 DNP263301:DNQ263301 DXL263301:DXM263301 EHH263301:EHI263301 ERD263301:ERE263301 FAZ263301:FBA263301 FKV263301:FKW263301 FUR263301:FUS263301 GEN263301:GEO263301 GOJ263301:GOK263301 GYF263301:GYG263301 HIB263301:HIC263301 HRX263301:HRY263301 IBT263301:IBU263301 ILP263301:ILQ263301 IVL263301:IVM263301 JFH263301:JFI263301 JPD263301:JPE263301 JYZ263301:JZA263301 KIV263301:KIW263301 KSR263301:KSS263301 LCN263301:LCO263301 LMJ263301:LMK263301 LWF263301:LWG263301 MGB263301:MGC263301 MPX263301:MPY263301 MZT263301:MZU263301 NJP263301:NJQ263301 NTL263301:NTM263301 ODH263301:ODI263301 OND263301:ONE263301 OWZ263301:OXA263301 PGV263301:PGW263301 PQR263301:PQS263301 QAN263301:QAO263301 QKJ263301:QKK263301 QUF263301:QUG263301 REB263301:REC263301 RNX263301:RNY263301 RXT263301:RXU263301 SHP263301:SHQ263301 SRL263301:SRM263301 TBH263301:TBI263301 TLD263301:TLE263301 TUZ263301:TVA263301 UEV263301:UEW263301 UOR263301:UOS263301 UYN263301:UYO263301 VIJ263301:VIK263301 VSF263301:VSG263301 WCB263301:WCC263301 WLX263301:WLY263301 WVT263301:WVU263301 L328837:M328837 JH328837:JI328837 TD328837:TE328837 ACZ328837:ADA328837 AMV328837:AMW328837 AWR328837:AWS328837 BGN328837:BGO328837 BQJ328837:BQK328837 CAF328837:CAG328837 CKB328837:CKC328837 CTX328837:CTY328837 DDT328837:DDU328837 DNP328837:DNQ328837 DXL328837:DXM328837 EHH328837:EHI328837 ERD328837:ERE328837 FAZ328837:FBA328837 FKV328837:FKW328837 FUR328837:FUS328837 GEN328837:GEO328837 GOJ328837:GOK328837 GYF328837:GYG328837 HIB328837:HIC328837 HRX328837:HRY328837 IBT328837:IBU328837 ILP328837:ILQ328837 IVL328837:IVM328837 JFH328837:JFI328837 JPD328837:JPE328837 JYZ328837:JZA328837 KIV328837:KIW328837 KSR328837:KSS328837 LCN328837:LCO328837 LMJ328837:LMK328837 LWF328837:LWG328837 MGB328837:MGC328837 MPX328837:MPY328837 MZT328837:MZU328837 NJP328837:NJQ328837 NTL328837:NTM328837 ODH328837:ODI328837 OND328837:ONE328837 OWZ328837:OXA328837 PGV328837:PGW328837 PQR328837:PQS328837 QAN328837:QAO328837 QKJ328837:QKK328837 QUF328837:QUG328837 REB328837:REC328837 RNX328837:RNY328837 RXT328837:RXU328837 SHP328837:SHQ328837 SRL328837:SRM328837 TBH328837:TBI328837 TLD328837:TLE328837 TUZ328837:TVA328837 UEV328837:UEW328837 UOR328837:UOS328837 UYN328837:UYO328837 VIJ328837:VIK328837 VSF328837:VSG328837 WCB328837:WCC328837 WLX328837:WLY328837 WVT328837:WVU328837 L394373:M394373 JH394373:JI394373 TD394373:TE394373 ACZ394373:ADA394373 AMV394373:AMW394373 AWR394373:AWS394373 BGN394373:BGO394373 BQJ394373:BQK394373 CAF394373:CAG394373 CKB394373:CKC394373 CTX394373:CTY394373 DDT394373:DDU394373 DNP394373:DNQ394373 DXL394373:DXM394373 EHH394373:EHI394373 ERD394373:ERE394373 FAZ394373:FBA394373 FKV394373:FKW394373 FUR394373:FUS394373 GEN394373:GEO394373 GOJ394373:GOK394373 GYF394373:GYG394373 HIB394373:HIC394373 HRX394373:HRY394373 IBT394373:IBU394373 ILP394373:ILQ394373 IVL394373:IVM394373 JFH394373:JFI394373 JPD394373:JPE394373 JYZ394373:JZA394373 KIV394373:KIW394373 KSR394373:KSS394373 LCN394373:LCO394373 LMJ394373:LMK394373 LWF394373:LWG394373 MGB394373:MGC394373 MPX394373:MPY394373 MZT394373:MZU394373 NJP394373:NJQ394373 NTL394373:NTM394373 ODH394373:ODI394373 OND394373:ONE394373 OWZ394373:OXA394373 PGV394373:PGW394373 PQR394373:PQS394373 QAN394373:QAO394373 QKJ394373:QKK394373 QUF394373:QUG394373 REB394373:REC394373 RNX394373:RNY394373 RXT394373:RXU394373 SHP394373:SHQ394373 SRL394373:SRM394373 TBH394373:TBI394373 TLD394373:TLE394373 TUZ394373:TVA394373 UEV394373:UEW394373 UOR394373:UOS394373 UYN394373:UYO394373 VIJ394373:VIK394373 VSF394373:VSG394373 WCB394373:WCC394373 WLX394373:WLY394373 WVT394373:WVU394373 L459909:M459909 JH459909:JI459909 TD459909:TE459909 ACZ459909:ADA459909 AMV459909:AMW459909 AWR459909:AWS459909 BGN459909:BGO459909 BQJ459909:BQK459909 CAF459909:CAG459909 CKB459909:CKC459909 CTX459909:CTY459909 DDT459909:DDU459909 DNP459909:DNQ459909 DXL459909:DXM459909 EHH459909:EHI459909 ERD459909:ERE459909 FAZ459909:FBA459909 FKV459909:FKW459909 FUR459909:FUS459909 GEN459909:GEO459909 GOJ459909:GOK459909 GYF459909:GYG459909 HIB459909:HIC459909 HRX459909:HRY459909 IBT459909:IBU459909 ILP459909:ILQ459909 IVL459909:IVM459909 JFH459909:JFI459909 JPD459909:JPE459909 JYZ459909:JZA459909 KIV459909:KIW459909 KSR459909:KSS459909 LCN459909:LCO459909 LMJ459909:LMK459909 LWF459909:LWG459909 MGB459909:MGC459909 MPX459909:MPY459909 MZT459909:MZU459909 NJP459909:NJQ459909 NTL459909:NTM459909 ODH459909:ODI459909 OND459909:ONE459909 OWZ459909:OXA459909 PGV459909:PGW459909 PQR459909:PQS459909 QAN459909:QAO459909 QKJ459909:QKK459909 QUF459909:QUG459909 REB459909:REC459909 RNX459909:RNY459909 RXT459909:RXU459909 SHP459909:SHQ459909 SRL459909:SRM459909 TBH459909:TBI459909 TLD459909:TLE459909 TUZ459909:TVA459909 UEV459909:UEW459909 UOR459909:UOS459909 UYN459909:UYO459909 VIJ459909:VIK459909 VSF459909:VSG459909 WCB459909:WCC459909 WLX459909:WLY459909 WVT459909:WVU459909 L525445:M525445 JH525445:JI525445 TD525445:TE525445 ACZ525445:ADA525445 AMV525445:AMW525445 AWR525445:AWS525445 BGN525445:BGO525445 BQJ525445:BQK525445 CAF525445:CAG525445 CKB525445:CKC525445 CTX525445:CTY525445 DDT525445:DDU525445 DNP525445:DNQ525445 DXL525445:DXM525445 EHH525445:EHI525445 ERD525445:ERE525445 FAZ525445:FBA525445 FKV525445:FKW525445 FUR525445:FUS525445 GEN525445:GEO525445 GOJ525445:GOK525445 GYF525445:GYG525445 HIB525445:HIC525445 HRX525445:HRY525445 IBT525445:IBU525445 ILP525445:ILQ525445 IVL525445:IVM525445 JFH525445:JFI525445 JPD525445:JPE525445 JYZ525445:JZA525445 KIV525445:KIW525445 KSR525445:KSS525445 LCN525445:LCO525445 LMJ525445:LMK525445 LWF525445:LWG525445 MGB525445:MGC525445 MPX525445:MPY525445 MZT525445:MZU525445 NJP525445:NJQ525445 NTL525445:NTM525445 ODH525445:ODI525445 OND525445:ONE525445 OWZ525445:OXA525445 PGV525445:PGW525445 PQR525445:PQS525445 QAN525445:QAO525445 QKJ525445:QKK525445 QUF525445:QUG525445 REB525445:REC525445 RNX525445:RNY525445 RXT525445:RXU525445 SHP525445:SHQ525445 SRL525445:SRM525445 TBH525445:TBI525445 TLD525445:TLE525445 TUZ525445:TVA525445 UEV525445:UEW525445 UOR525445:UOS525445 UYN525445:UYO525445 VIJ525445:VIK525445 VSF525445:VSG525445 WCB525445:WCC525445 WLX525445:WLY525445 WVT525445:WVU525445 L590981:M590981 JH590981:JI590981 TD590981:TE590981 ACZ590981:ADA590981 AMV590981:AMW590981 AWR590981:AWS590981 BGN590981:BGO590981 BQJ590981:BQK590981 CAF590981:CAG590981 CKB590981:CKC590981 CTX590981:CTY590981 DDT590981:DDU590981 DNP590981:DNQ590981 DXL590981:DXM590981 EHH590981:EHI590981 ERD590981:ERE590981 FAZ590981:FBA590981 FKV590981:FKW590981 FUR590981:FUS590981 GEN590981:GEO590981 GOJ590981:GOK590981 GYF590981:GYG590981 HIB590981:HIC590981 HRX590981:HRY590981 IBT590981:IBU590981 ILP590981:ILQ590981 IVL590981:IVM590981 JFH590981:JFI590981 JPD590981:JPE590981 JYZ590981:JZA590981 KIV590981:KIW590981 KSR590981:KSS590981 LCN590981:LCO590981 LMJ590981:LMK590981 LWF590981:LWG590981 MGB590981:MGC590981 MPX590981:MPY590981 MZT590981:MZU590981 NJP590981:NJQ590981 NTL590981:NTM590981 ODH590981:ODI590981 OND590981:ONE590981 OWZ590981:OXA590981 PGV590981:PGW590981 PQR590981:PQS590981 QAN590981:QAO590981 QKJ590981:QKK590981 QUF590981:QUG590981 REB590981:REC590981 RNX590981:RNY590981 RXT590981:RXU590981 SHP590981:SHQ590981 SRL590981:SRM590981 TBH590981:TBI590981 TLD590981:TLE590981 TUZ590981:TVA590981 UEV590981:UEW590981 UOR590981:UOS590981 UYN590981:UYO590981 VIJ590981:VIK590981 VSF590981:VSG590981 WCB590981:WCC590981 WLX590981:WLY590981 WVT590981:WVU590981 L656517:M656517 JH656517:JI656517 TD656517:TE656517 ACZ656517:ADA656517 AMV656517:AMW656517 AWR656517:AWS656517 BGN656517:BGO656517 BQJ656517:BQK656517 CAF656517:CAG656517 CKB656517:CKC656517 CTX656517:CTY656517 DDT656517:DDU656517 DNP656517:DNQ656517 DXL656517:DXM656517 EHH656517:EHI656517 ERD656517:ERE656517 FAZ656517:FBA656517 FKV656517:FKW656517 FUR656517:FUS656517 GEN656517:GEO656517 GOJ656517:GOK656517 GYF656517:GYG656517 HIB656517:HIC656517 HRX656517:HRY656517 IBT656517:IBU656517 ILP656517:ILQ656517 IVL656517:IVM656517 JFH656517:JFI656517 JPD656517:JPE656517 JYZ656517:JZA656517 KIV656517:KIW656517 KSR656517:KSS656517 LCN656517:LCO656517 LMJ656517:LMK656517 LWF656517:LWG656517 MGB656517:MGC656517 MPX656517:MPY656517 MZT656517:MZU656517 NJP656517:NJQ656517 NTL656517:NTM656517 ODH656517:ODI656517 OND656517:ONE656517 OWZ656517:OXA656517 PGV656517:PGW656517 PQR656517:PQS656517 QAN656517:QAO656517 QKJ656517:QKK656517 QUF656517:QUG656517 REB656517:REC656517 RNX656517:RNY656517 RXT656517:RXU656517 SHP656517:SHQ656517 SRL656517:SRM656517 TBH656517:TBI656517 TLD656517:TLE656517 TUZ656517:TVA656517 UEV656517:UEW656517 UOR656517:UOS656517 UYN656517:UYO656517 VIJ656517:VIK656517 VSF656517:VSG656517 WCB656517:WCC656517 WLX656517:WLY656517 WVT656517:WVU656517 L722053:M722053 JH722053:JI722053 TD722053:TE722053 ACZ722053:ADA722053 AMV722053:AMW722053 AWR722053:AWS722053 BGN722053:BGO722053 BQJ722053:BQK722053 CAF722053:CAG722053 CKB722053:CKC722053 CTX722053:CTY722053 DDT722053:DDU722053 DNP722053:DNQ722053 DXL722053:DXM722053 EHH722053:EHI722053 ERD722053:ERE722053 FAZ722053:FBA722053 FKV722053:FKW722053 FUR722053:FUS722053 GEN722053:GEO722053 GOJ722053:GOK722053 GYF722053:GYG722053 HIB722053:HIC722053 HRX722053:HRY722053 IBT722053:IBU722053 ILP722053:ILQ722053 IVL722053:IVM722053 JFH722053:JFI722053 JPD722053:JPE722053 JYZ722053:JZA722053 KIV722053:KIW722053 KSR722053:KSS722053 LCN722053:LCO722053 LMJ722053:LMK722053 LWF722053:LWG722053 MGB722053:MGC722053 MPX722053:MPY722053 MZT722053:MZU722053 NJP722053:NJQ722053 NTL722053:NTM722053 ODH722053:ODI722053 OND722053:ONE722053 OWZ722053:OXA722053 PGV722053:PGW722053 PQR722053:PQS722053 QAN722053:QAO722053 QKJ722053:QKK722053 QUF722053:QUG722053 REB722053:REC722053 RNX722053:RNY722053 RXT722053:RXU722053 SHP722053:SHQ722053 SRL722053:SRM722053 TBH722053:TBI722053 TLD722053:TLE722053 TUZ722053:TVA722053 UEV722053:UEW722053 UOR722053:UOS722053 UYN722053:UYO722053 VIJ722053:VIK722053 VSF722053:VSG722053 WCB722053:WCC722053 WLX722053:WLY722053 WVT722053:WVU722053 L787589:M787589 JH787589:JI787589 TD787589:TE787589 ACZ787589:ADA787589 AMV787589:AMW787589 AWR787589:AWS787589 BGN787589:BGO787589 BQJ787589:BQK787589 CAF787589:CAG787589 CKB787589:CKC787589 CTX787589:CTY787589 DDT787589:DDU787589 DNP787589:DNQ787589 DXL787589:DXM787589 EHH787589:EHI787589 ERD787589:ERE787589 FAZ787589:FBA787589 FKV787589:FKW787589 FUR787589:FUS787589 GEN787589:GEO787589 GOJ787589:GOK787589 GYF787589:GYG787589 HIB787589:HIC787589 HRX787589:HRY787589 IBT787589:IBU787589 ILP787589:ILQ787589 IVL787589:IVM787589 JFH787589:JFI787589 JPD787589:JPE787589 JYZ787589:JZA787589 KIV787589:KIW787589 KSR787589:KSS787589 LCN787589:LCO787589 LMJ787589:LMK787589 LWF787589:LWG787589 MGB787589:MGC787589 MPX787589:MPY787589 MZT787589:MZU787589 NJP787589:NJQ787589 NTL787589:NTM787589 ODH787589:ODI787589 OND787589:ONE787589 OWZ787589:OXA787589 PGV787589:PGW787589 PQR787589:PQS787589 QAN787589:QAO787589 QKJ787589:QKK787589 QUF787589:QUG787589 REB787589:REC787589 RNX787589:RNY787589 RXT787589:RXU787589 SHP787589:SHQ787589 SRL787589:SRM787589 TBH787589:TBI787589 TLD787589:TLE787589 TUZ787589:TVA787589 UEV787589:UEW787589 UOR787589:UOS787589 UYN787589:UYO787589 VIJ787589:VIK787589 VSF787589:VSG787589 WCB787589:WCC787589 WLX787589:WLY787589 WVT787589:WVU787589 L853125:M853125 JH853125:JI853125 TD853125:TE853125 ACZ853125:ADA853125 AMV853125:AMW853125 AWR853125:AWS853125 BGN853125:BGO853125 BQJ853125:BQK853125 CAF853125:CAG853125 CKB853125:CKC853125 CTX853125:CTY853125 DDT853125:DDU853125 DNP853125:DNQ853125 DXL853125:DXM853125 EHH853125:EHI853125 ERD853125:ERE853125 FAZ853125:FBA853125 FKV853125:FKW853125 FUR853125:FUS853125 GEN853125:GEO853125 GOJ853125:GOK853125 GYF853125:GYG853125 HIB853125:HIC853125 HRX853125:HRY853125 IBT853125:IBU853125 ILP853125:ILQ853125 IVL853125:IVM853125 JFH853125:JFI853125 JPD853125:JPE853125 JYZ853125:JZA853125 KIV853125:KIW853125 KSR853125:KSS853125 LCN853125:LCO853125 LMJ853125:LMK853125 LWF853125:LWG853125 MGB853125:MGC853125 MPX853125:MPY853125 MZT853125:MZU853125 NJP853125:NJQ853125 NTL853125:NTM853125 ODH853125:ODI853125 OND853125:ONE853125 OWZ853125:OXA853125 PGV853125:PGW853125 PQR853125:PQS853125 QAN853125:QAO853125 QKJ853125:QKK853125 QUF853125:QUG853125 REB853125:REC853125 RNX853125:RNY853125 RXT853125:RXU853125 SHP853125:SHQ853125 SRL853125:SRM853125 TBH853125:TBI853125 TLD853125:TLE853125 TUZ853125:TVA853125 UEV853125:UEW853125 UOR853125:UOS853125 UYN853125:UYO853125 VIJ853125:VIK853125 VSF853125:VSG853125 WCB853125:WCC853125 WLX853125:WLY853125 WVT853125:WVU853125 L918661:M918661 JH918661:JI918661 TD918661:TE918661 ACZ918661:ADA918661 AMV918661:AMW918661 AWR918661:AWS918661 BGN918661:BGO918661 BQJ918661:BQK918661 CAF918661:CAG918661 CKB918661:CKC918661 CTX918661:CTY918661 DDT918661:DDU918661 DNP918661:DNQ918661 DXL918661:DXM918661 EHH918661:EHI918661 ERD918661:ERE918661 FAZ918661:FBA918661 FKV918661:FKW918661 FUR918661:FUS918661 GEN918661:GEO918661 GOJ918661:GOK918661 GYF918661:GYG918661 HIB918661:HIC918661 HRX918661:HRY918661 IBT918661:IBU918661 ILP918661:ILQ918661 IVL918661:IVM918661 JFH918661:JFI918661 JPD918661:JPE918661 JYZ918661:JZA918661 KIV918661:KIW918661 KSR918661:KSS918661 LCN918661:LCO918661 LMJ918661:LMK918661 LWF918661:LWG918661 MGB918661:MGC918661 MPX918661:MPY918661 MZT918661:MZU918661 NJP918661:NJQ918661 NTL918661:NTM918661 ODH918661:ODI918661 OND918661:ONE918661 OWZ918661:OXA918661 PGV918661:PGW918661 PQR918661:PQS918661 QAN918661:QAO918661 QKJ918661:QKK918661 QUF918661:QUG918661 REB918661:REC918661 RNX918661:RNY918661 RXT918661:RXU918661 SHP918661:SHQ918661 SRL918661:SRM918661 TBH918661:TBI918661 TLD918661:TLE918661 TUZ918661:TVA918661 UEV918661:UEW918661 UOR918661:UOS918661 UYN918661:UYO918661 VIJ918661:VIK918661 VSF918661:VSG918661 WCB918661:WCC918661 WLX918661:WLY918661 WVT918661:WVU918661 L984197:M984197 JH984197:JI984197 TD984197:TE984197 ACZ984197:ADA984197 AMV984197:AMW984197 AWR984197:AWS984197 BGN984197:BGO984197 BQJ984197:BQK984197 CAF984197:CAG984197 CKB984197:CKC984197 CTX984197:CTY984197 DDT984197:DDU984197 DNP984197:DNQ984197 DXL984197:DXM984197 EHH984197:EHI984197 ERD984197:ERE984197 FAZ984197:FBA984197 FKV984197:FKW984197 FUR984197:FUS984197 GEN984197:GEO984197 GOJ984197:GOK984197 GYF984197:GYG984197 HIB984197:HIC984197 HRX984197:HRY984197 IBT984197:IBU984197 ILP984197:ILQ984197 IVL984197:IVM984197 JFH984197:JFI984197 JPD984197:JPE984197 JYZ984197:JZA984197 KIV984197:KIW984197 KSR984197:KSS984197 LCN984197:LCO984197 LMJ984197:LMK984197 LWF984197:LWG984197 MGB984197:MGC984197 MPX984197:MPY984197 MZT984197:MZU984197 NJP984197:NJQ984197 NTL984197:NTM984197 ODH984197:ODI984197 OND984197:ONE984197 OWZ984197:OXA984197 PGV984197:PGW984197 PQR984197:PQS984197 QAN984197:QAO984197 QKJ984197:QKK984197 QUF984197:QUG984197 REB984197:REC984197 RNX984197:RNY984197 RXT984197:RXU984197 SHP984197:SHQ984197 SRL984197:SRM984197 TBH984197:TBI984197 TLD984197:TLE984197 TUZ984197:TVA984197 UEV984197:UEW984197 UOR984197:UOS984197 UYN984197:UYO984197 VIJ984197:VIK984197 VSF984197:VSG984197 WCB984197:WCC984197 WLX984197:WLY984197 WVT984197:WVU984197 L1202:M1202 JH1202:JI1202 TD1202:TE1202 ACZ1202:ADA1202 AMV1202:AMW1202 AWR1202:AWS1202 BGN1202:BGO1202 BQJ1202:BQK1202 CAF1202:CAG1202 CKB1202:CKC1202 CTX1202:CTY1202 DDT1202:DDU1202 DNP1202:DNQ1202 DXL1202:DXM1202 EHH1202:EHI1202 ERD1202:ERE1202 FAZ1202:FBA1202 FKV1202:FKW1202 FUR1202:FUS1202 GEN1202:GEO1202 GOJ1202:GOK1202 GYF1202:GYG1202 HIB1202:HIC1202 HRX1202:HRY1202 IBT1202:IBU1202 ILP1202:ILQ1202 IVL1202:IVM1202 JFH1202:JFI1202 JPD1202:JPE1202 JYZ1202:JZA1202 KIV1202:KIW1202 KSR1202:KSS1202 LCN1202:LCO1202 LMJ1202:LMK1202 LWF1202:LWG1202 MGB1202:MGC1202 MPX1202:MPY1202 MZT1202:MZU1202 NJP1202:NJQ1202 NTL1202:NTM1202 ODH1202:ODI1202 OND1202:ONE1202 OWZ1202:OXA1202 PGV1202:PGW1202 PQR1202:PQS1202 QAN1202:QAO1202 QKJ1202:QKK1202 QUF1202:QUG1202 REB1202:REC1202 RNX1202:RNY1202 RXT1202:RXU1202 SHP1202:SHQ1202 SRL1202:SRM1202 TBH1202:TBI1202 TLD1202:TLE1202 TUZ1202:TVA1202 UEV1202:UEW1202 UOR1202:UOS1202 UYN1202:UYO1202 VIJ1202:VIK1202 VSF1202:VSG1202 WCB1202:WCC1202 WLX1202:WLY1202 WVT1202:WVU1202 L66738:M66738 JH66738:JI66738 TD66738:TE66738 ACZ66738:ADA66738 AMV66738:AMW66738 AWR66738:AWS66738 BGN66738:BGO66738 BQJ66738:BQK66738 CAF66738:CAG66738 CKB66738:CKC66738 CTX66738:CTY66738 DDT66738:DDU66738 DNP66738:DNQ66738 DXL66738:DXM66738 EHH66738:EHI66738 ERD66738:ERE66738 FAZ66738:FBA66738 FKV66738:FKW66738 FUR66738:FUS66738 GEN66738:GEO66738 GOJ66738:GOK66738 GYF66738:GYG66738 HIB66738:HIC66738 HRX66738:HRY66738 IBT66738:IBU66738 ILP66738:ILQ66738 IVL66738:IVM66738 JFH66738:JFI66738 JPD66738:JPE66738 JYZ66738:JZA66738 KIV66738:KIW66738 KSR66738:KSS66738 LCN66738:LCO66738 LMJ66738:LMK66738 LWF66738:LWG66738 MGB66738:MGC66738 MPX66738:MPY66738 MZT66738:MZU66738 NJP66738:NJQ66738 NTL66738:NTM66738 ODH66738:ODI66738 OND66738:ONE66738 OWZ66738:OXA66738 PGV66738:PGW66738 PQR66738:PQS66738 QAN66738:QAO66738 QKJ66738:QKK66738 QUF66738:QUG66738 REB66738:REC66738 RNX66738:RNY66738 RXT66738:RXU66738 SHP66738:SHQ66738 SRL66738:SRM66738 TBH66738:TBI66738 TLD66738:TLE66738 TUZ66738:TVA66738 UEV66738:UEW66738 UOR66738:UOS66738 UYN66738:UYO66738 VIJ66738:VIK66738 VSF66738:VSG66738 WCB66738:WCC66738 WLX66738:WLY66738 WVT66738:WVU66738 L132274:M132274 JH132274:JI132274 TD132274:TE132274 ACZ132274:ADA132274 AMV132274:AMW132274 AWR132274:AWS132274 BGN132274:BGO132274 BQJ132274:BQK132274 CAF132274:CAG132274 CKB132274:CKC132274 CTX132274:CTY132274 DDT132274:DDU132274 DNP132274:DNQ132274 DXL132274:DXM132274 EHH132274:EHI132274 ERD132274:ERE132274 FAZ132274:FBA132274 FKV132274:FKW132274 FUR132274:FUS132274 GEN132274:GEO132274 GOJ132274:GOK132274 GYF132274:GYG132274 HIB132274:HIC132274 HRX132274:HRY132274 IBT132274:IBU132274 ILP132274:ILQ132274 IVL132274:IVM132274 JFH132274:JFI132274 JPD132274:JPE132274 JYZ132274:JZA132274 KIV132274:KIW132274 KSR132274:KSS132274 LCN132274:LCO132274 LMJ132274:LMK132274 LWF132274:LWG132274 MGB132274:MGC132274 MPX132274:MPY132274 MZT132274:MZU132274 NJP132274:NJQ132274 NTL132274:NTM132274 ODH132274:ODI132274 OND132274:ONE132274 OWZ132274:OXA132274 PGV132274:PGW132274 PQR132274:PQS132274 QAN132274:QAO132274 QKJ132274:QKK132274 QUF132274:QUG132274 REB132274:REC132274 RNX132274:RNY132274 RXT132274:RXU132274 SHP132274:SHQ132274 SRL132274:SRM132274 TBH132274:TBI132274 TLD132274:TLE132274 TUZ132274:TVA132274 UEV132274:UEW132274 UOR132274:UOS132274 UYN132274:UYO132274 VIJ132274:VIK132274 VSF132274:VSG132274 WCB132274:WCC132274 WLX132274:WLY132274 WVT132274:WVU132274 L197810:M197810 JH197810:JI197810 TD197810:TE197810 ACZ197810:ADA197810 AMV197810:AMW197810 AWR197810:AWS197810 BGN197810:BGO197810 BQJ197810:BQK197810 CAF197810:CAG197810 CKB197810:CKC197810 CTX197810:CTY197810 DDT197810:DDU197810 DNP197810:DNQ197810 DXL197810:DXM197810 EHH197810:EHI197810 ERD197810:ERE197810 FAZ197810:FBA197810 FKV197810:FKW197810 FUR197810:FUS197810 GEN197810:GEO197810 GOJ197810:GOK197810 GYF197810:GYG197810 HIB197810:HIC197810 HRX197810:HRY197810 IBT197810:IBU197810 ILP197810:ILQ197810 IVL197810:IVM197810 JFH197810:JFI197810 JPD197810:JPE197810 JYZ197810:JZA197810 KIV197810:KIW197810 KSR197810:KSS197810 LCN197810:LCO197810 LMJ197810:LMK197810 LWF197810:LWG197810 MGB197810:MGC197810 MPX197810:MPY197810 MZT197810:MZU197810 NJP197810:NJQ197810 NTL197810:NTM197810 ODH197810:ODI197810 OND197810:ONE197810 OWZ197810:OXA197810 PGV197810:PGW197810 PQR197810:PQS197810 QAN197810:QAO197810 QKJ197810:QKK197810 QUF197810:QUG197810 REB197810:REC197810 RNX197810:RNY197810 RXT197810:RXU197810 SHP197810:SHQ197810 SRL197810:SRM197810 TBH197810:TBI197810 TLD197810:TLE197810 TUZ197810:TVA197810 UEV197810:UEW197810 UOR197810:UOS197810 UYN197810:UYO197810 VIJ197810:VIK197810 VSF197810:VSG197810 WCB197810:WCC197810 WLX197810:WLY197810 WVT197810:WVU197810 L263346:M263346 JH263346:JI263346 TD263346:TE263346 ACZ263346:ADA263346 AMV263346:AMW263346 AWR263346:AWS263346 BGN263346:BGO263346 BQJ263346:BQK263346 CAF263346:CAG263346 CKB263346:CKC263346 CTX263346:CTY263346 DDT263346:DDU263346 DNP263346:DNQ263346 DXL263346:DXM263346 EHH263346:EHI263346 ERD263346:ERE263346 FAZ263346:FBA263346 FKV263346:FKW263346 FUR263346:FUS263346 GEN263346:GEO263346 GOJ263346:GOK263346 GYF263346:GYG263346 HIB263346:HIC263346 HRX263346:HRY263346 IBT263346:IBU263346 ILP263346:ILQ263346 IVL263346:IVM263346 JFH263346:JFI263346 JPD263346:JPE263346 JYZ263346:JZA263346 KIV263346:KIW263346 KSR263346:KSS263346 LCN263346:LCO263346 LMJ263346:LMK263346 LWF263346:LWG263346 MGB263346:MGC263346 MPX263346:MPY263346 MZT263346:MZU263346 NJP263346:NJQ263346 NTL263346:NTM263346 ODH263346:ODI263346 OND263346:ONE263346 OWZ263346:OXA263346 PGV263346:PGW263346 PQR263346:PQS263346 QAN263346:QAO263346 QKJ263346:QKK263346 QUF263346:QUG263346 REB263346:REC263346 RNX263346:RNY263346 RXT263346:RXU263346 SHP263346:SHQ263346 SRL263346:SRM263346 TBH263346:TBI263346 TLD263346:TLE263346 TUZ263346:TVA263346 UEV263346:UEW263346 UOR263346:UOS263346 UYN263346:UYO263346 VIJ263346:VIK263346 VSF263346:VSG263346 WCB263346:WCC263346 WLX263346:WLY263346 WVT263346:WVU263346 L328882:M328882 JH328882:JI328882 TD328882:TE328882 ACZ328882:ADA328882 AMV328882:AMW328882 AWR328882:AWS328882 BGN328882:BGO328882 BQJ328882:BQK328882 CAF328882:CAG328882 CKB328882:CKC328882 CTX328882:CTY328882 DDT328882:DDU328882 DNP328882:DNQ328882 DXL328882:DXM328882 EHH328882:EHI328882 ERD328882:ERE328882 FAZ328882:FBA328882 FKV328882:FKW328882 FUR328882:FUS328882 GEN328882:GEO328882 GOJ328882:GOK328882 GYF328882:GYG328882 HIB328882:HIC328882 HRX328882:HRY328882 IBT328882:IBU328882 ILP328882:ILQ328882 IVL328882:IVM328882 JFH328882:JFI328882 JPD328882:JPE328882 JYZ328882:JZA328882 KIV328882:KIW328882 KSR328882:KSS328882 LCN328882:LCO328882 LMJ328882:LMK328882 LWF328882:LWG328882 MGB328882:MGC328882 MPX328882:MPY328882 MZT328882:MZU328882 NJP328882:NJQ328882 NTL328882:NTM328882 ODH328882:ODI328882 OND328882:ONE328882 OWZ328882:OXA328882 PGV328882:PGW328882 PQR328882:PQS328882 QAN328882:QAO328882 QKJ328882:QKK328882 QUF328882:QUG328882 REB328882:REC328882 RNX328882:RNY328882 RXT328882:RXU328882 SHP328882:SHQ328882 SRL328882:SRM328882 TBH328882:TBI328882 TLD328882:TLE328882 TUZ328882:TVA328882 UEV328882:UEW328882 UOR328882:UOS328882 UYN328882:UYO328882 VIJ328882:VIK328882 VSF328882:VSG328882 WCB328882:WCC328882 WLX328882:WLY328882 WVT328882:WVU328882 L394418:M394418 JH394418:JI394418 TD394418:TE394418 ACZ394418:ADA394418 AMV394418:AMW394418 AWR394418:AWS394418 BGN394418:BGO394418 BQJ394418:BQK394418 CAF394418:CAG394418 CKB394418:CKC394418 CTX394418:CTY394418 DDT394418:DDU394418 DNP394418:DNQ394418 DXL394418:DXM394418 EHH394418:EHI394418 ERD394418:ERE394418 FAZ394418:FBA394418 FKV394418:FKW394418 FUR394418:FUS394418 GEN394418:GEO394418 GOJ394418:GOK394418 GYF394418:GYG394418 HIB394418:HIC394418 HRX394418:HRY394418 IBT394418:IBU394418 ILP394418:ILQ394418 IVL394418:IVM394418 JFH394418:JFI394418 JPD394418:JPE394418 JYZ394418:JZA394418 KIV394418:KIW394418 KSR394418:KSS394418 LCN394418:LCO394418 LMJ394418:LMK394418 LWF394418:LWG394418 MGB394418:MGC394418 MPX394418:MPY394418 MZT394418:MZU394418 NJP394418:NJQ394418 NTL394418:NTM394418 ODH394418:ODI394418 OND394418:ONE394418 OWZ394418:OXA394418 PGV394418:PGW394418 PQR394418:PQS394418 QAN394418:QAO394418 QKJ394418:QKK394418 QUF394418:QUG394418 REB394418:REC394418 RNX394418:RNY394418 RXT394418:RXU394418 SHP394418:SHQ394418 SRL394418:SRM394418 TBH394418:TBI394418 TLD394418:TLE394418 TUZ394418:TVA394418 UEV394418:UEW394418 UOR394418:UOS394418 UYN394418:UYO394418 VIJ394418:VIK394418 VSF394418:VSG394418 WCB394418:WCC394418 WLX394418:WLY394418 WVT394418:WVU394418 L459954:M459954 JH459954:JI459954 TD459954:TE459954 ACZ459954:ADA459954 AMV459954:AMW459954 AWR459954:AWS459954 BGN459954:BGO459954 BQJ459954:BQK459954 CAF459954:CAG459954 CKB459954:CKC459954 CTX459954:CTY459954 DDT459954:DDU459954 DNP459954:DNQ459954 DXL459954:DXM459954 EHH459954:EHI459954 ERD459954:ERE459954 FAZ459954:FBA459954 FKV459954:FKW459954 FUR459954:FUS459954 GEN459954:GEO459954 GOJ459954:GOK459954 GYF459954:GYG459954 HIB459954:HIC459954 HRX459954:HRY459954 IBT459954:IBU459954 ILP459954:ILQ459954 IVL459954:IVM459954 JFH459954:JFI459954 JPD459954:JPE459954 JYZ459954:JZA459954 KIV459954:KIW459954 KSR459954:KSS459954 LCN459954:LCO459954 LMJ459954:LMK459954 LWF459954:LWG459954 MGB459954:MGC459954 MPX459954:MPY459954 MZT459954:MZU459954 NJP459954:NJQ459954 NTL459954:NTM459954 ODH459954:ODI459954 OND459954:ONE459954 OWZ459954:OXA459954 PGV459954:PGW459954 PQR459954:PQS459954 QAN459954:QAO459954 QKJ459954:QKK459954 QUF459954:QUG459954 REB459954:REC459954 RNX459954:RNY459954 RXT459954:RXU459954 SHP459954:SHQ459954 SRL459954:SRM459954 TBH459954:TBI459954 TLD459954:TLE459954 TUZ459954:TVA459954 UEV459954:UEW459954 UOR459954:UOS459954 UYN459954:UYO459954 VIJ459954:VIK459954 VSF459954:VSG459954 WCB459954:WCC459954 WLX459954:WLY459954 WVT459954:WVU459954 L525490:M525490 JH525490:JI525490 TD525490:TE525490 ACZ525490:ADA525490 AMV525490:AMW525490 AWR525490:AWS525490 BGN525490:BGO525490 BQJ525490:BQK525490 CAF525490:CAG525490 CKB525490:CKC525490 CTX525490:CTY525490 DDT525490:DDU525490 DNP525490:DNQ525490 DXL525490:DXM525490 EHH525490:EHI525490 ERD525490:ERE525490 FAZ525490:FBA525490 FKV525490:FKW525490 FUR525490:FUS525490 GEN525490:GEO525490 GOJ525490:GOK525490 GYF525490:GYG525490 HIB525490:HIC525490 HRX525490:HRY525490 IBT525490:IBU525490 ILP525490:ILQ525490 IVL525490:IVM525490 JFH525490:JFI525490 JPD525490:JPE525490 JYZ525490:JZA525490 KIV525490:KIW525490 KSR525490:KSS525490 LCN525490:LCO525490 LMJ525490:LMK525490 LWF525490:LWG525490 MGB525490:MGC525490 MPX525490:MPY525490 MZT525490:MZU525490 NJP525490:NJQ525490 NTL525490:NTM525490 ODH525490:ODI525490 OND525490:ONE525490 OWZ525490:OXA525490 PGV525490:PGW525490 PQR525490:PQS525490 QAN525490:QAO525490 QKJ525490:QKK525490 QUF525490:QUG525490 REB525490:REC525490 RNX525490:RNY525490 RXT525490:RXU525490 SHP525490:SHQ525490 SRL525490:SRM525490 TBH525490:TBI525490 TLD525490:TLE525490 TUZ525490:TVA525490 UEV525490:UEW525490 UOR525490:UOS525490 UYN525490:UYO525490 VIJ525490:VIK525490 VSF525490:VSG525490 WCB525490:WCC525490 WLX525490:WLY525490 WVT525490:WVU525490 L591026:M591026 JH591026:JI591026 TD591026:TE591026 ACZ591026:ADA591026 AMV591026:AMW591026 AWR591026:AWS591026 BGN591026:BGO591026 BQJ591026:BQK591026 CAF591026:CAG591026 CKB591026:CKC591026 CTX591026:CTY591026 DDT591026:DDU591026 DNP591026:DNQ591026 DXL591026:DXM591026 EHH591026:EHI591026 ERD591026:ERE591026 FAZ591026:FBA591026 FKV591026:FKW591026 FUR591026:FUS591026 GEN591026:GEO591026 GOJ591026:GOK591026 GYF591026:GYG591026 HIB591026:HIC591026 HRX591026:HRY591026 IBT591026:IBU591026 ILP591026:ILQ591026 IVL591026:IVM591026 JFH591026:JFI591026 JPD591026:JPE591026 JYZ591026:JZA591026 KIV591026:KIW591026 KSR591026:KSS591026 LCN591026:LCO591026 LMJ591026:LMK591026 LWF591026:LWG591026 MGB591026:MGC591026 MPX591026:MPY591026 MZT591026:MZU591026 NJP591026:NJQ591026 NTL591026:NTM591026 ODH591026:ODI591026 OND591026:ONE591026 OWZ591026:OXA591026 PGV591026:PGW591026 PQR591026:PQS591026 QAN591026:QAO591026 QKJ591026:QKK591026 QUF591026:QUG591026 REB591026:REC591026 RNX591026:RNY591026 RXT591026:RXU591026 SHP591026:SHQ591026 SRL591026:SRM591026 TBH591026:TBI591026 TLD591026:TLE591026 TUZ591026:TVA591026 UEV591026:UEW591026 UOR591026:UOS591026 UYN591026:UYO591026 VIJ591026:VIK591026 VSF591026:VSG591026 WCB591026:WCC591026 WLX591026:WLY591026 WVT591026:WVU591026 L656562:M656562 JH656562:JI656562 TD656562:TE656562 ACZ656562:ADA656562 AMV656562:AMW656562 AWR656562:AWS656562 BGN656562:BGO656562 BQJ656562:BQK656562 CAF656562:CAG656562 CKB656562:CKC656562 CTX656562:CTY656562 DDT656562:DDU656562 DNP656562:DNQ656562 DXL656562:DXM656562 EHH656562:EHI656562 ERD656562:ERE656562 FAZ656562:FBA656562 FKV656562:FKW656562 FUR656562:FUS656562 GEN656562:GEO656562 GOJ656562:GOK656562 GYF656562:GYG656562 HIB656562:HIC656562 HRX656562:HRY656562 IBT656562:IBU656562 ILP656562:ILQ656562 IVL656562:IVM656562 JFH656562:JFI656562 JPD656562:JPE656562 JYZ656562:JZA656562 KIV656562:KIW656562 KSR656562:KSS656562 LCN656562:LCO656562 LMJ656562:LMK656562 LWF656562:LWG656562 MGB656562:MGC656562 MPX656562:MPY656562 MZT656562:MZU656562 NJP656562:NJQ656562 NTL656562:NTM656562 ODH656562:ODI656562 OND656562:ONE656562 OWZ656562:OXA656562 PGV656562:PGW656562 PQR656562:PQS656562 QAN656562:QAO656562 QKJ656562:QKK656562 QUF656562:QUG656562 REB656562:REC656562 RNX656562:RNY656562 RXT656562:RXU656562 SHP656562:SHQ656562 SRL656562:SRM656562 TBH656562:TBI656562 TLD656562:TLE656562 TUZ656562:TVA656562 UEV656562:UEW656562 UOR656562:UOS656562 UYN656562:UYO656562 VIJ656562:VIK656562 VSF656562:VSG656562 WCB656562:WCC656562 WLX656562:WLY656562 WVT656562:WVU656562 L722098:M722098 JH722098:JI722098 TD722098:TE722098 ACZ722098:ADA722098 AMV722098:AMW722098 AWR722098:AWS722098 BGN722098:BGO722098 BQJ722098:BQK722098 CAF722098:CAG722098 CKB722098:CKC722098 CTX722098:CTY722098 DDT722098:DDU722098 DNP722098:DNQ722098 DXL722098:DXM722098 EHH722098:EHI722098 ERD722098:ERE722098 FAZ722098:FBA722098 FKV722098:FKW722098 FUR722098:FUS722098 GEN722098:GEO722098 GOJ722098:GOK722098 GYF722098:GYG722098 HIB722098:HIC722098 HRX722098:HRY722098 IBT722098:IBU722098 ILP722098:ILQ722098 IVL722098:IVM722098 JFH722098:JFI722098 JPD722098:JPE722098 JYZ722098:JZA722098 KIV722098:KIW722098 KSR722098:KSS722098 LCN722098:LCO722098 LMJ722098:LMK722098 LWF722098:LWG722098 MGB722098:MGC722098 MPX722098:MPY722098 MZT722098:MZU722098 NJP722098:NJQ722098 NTL722098:NTM722098 ODH722098:ODI722098 OND722098:ONE722098 OWZ722098:OXA722098 PGV722098:PGW722098 PQR722098:PQS722098 QAN722098:QAO722098 QKJ722098:QKK722098 QUF722098:QUG722098 REB722098:REC722098 RNX722098:RNY722098 RXT722098:RXU722098 SHP722098:SHQ722098 SRL722098:SRM722098 TBH722098:TBI722098 TLD722098:TLE722098 TUZ722098:TVA722098 UEV722098:UEW722098 UOR722098:UOS722098 UYN722098:UYO722098 VIJ722098:VIK722098 VSF722098:VSG722098 WCB722098:WCC722098 WLX722098:WLY722098 WVT722098:WVU722098 L787634:M787634 JH787634:JI787634 TD787634:TE787634 ACZ787634:ADA787634 AMV787634:AMW787634 AWR787634:AWS787634 BGN787634:BGO787634 BQJ787634:BQK787634 CAF787634:CAG787634 CKB787634:CKC787634 CTX787634:CTY787634 DDT787634:DDU787634 DNP787634:DNQ787634 DXL787634:DXM787634 EHH787634:EHI787634 ERD787634:ERE787634 FAZ787634:FBA787634 FKV787634:FKW787634 FUR787634:FUS787634 GEN787634:GEO787634 GOJ787634:GOK787634 GYF787634:GYG787634 HIB787634:HIC787634 HRX787634:HRY787634 IBT787634:IBU787634 ILP787634:ILQ787634 IVL787634:IVM787634 JFH787634:JFI787634 JPD787634:JPE787634 JYZ787634:JZA787634 KIV787634:KIW787634 KSR787634:KSS787634 LCN787634:LCO787634 LMJ787634:LMK787634 LWF787634:LWG787634 MGB787634:MGC787634 MPX787634:MPY787634 MZT787634:MZU787634 NJP787634:NJQ787634 NTL787634:NTM787634 ODH787634:ODI787634 OND787634:ONE787634 OWZ787634:OXA787634 PGV787634:PGW787634 PQR787634:PQS787634 QAN787634:QAO787634 QKJ787634:QKK787634 QUF787634:QUG787634 REB787634:REC787634 RNX787634:RNY787634 RXT787634:RXU787634 SHP787634:SHQ787634 SRL787634:SRM787634 TBH787634:TBI787634 TLD787634:TLE787634 TUZ787634:TVA787634 UEV787634:UEW787634 UOR787634:UOS787634 UYN787634:UYO787634 VIJ787634:VIK787634 VSF787634:VSG787634 WCB787634:WCC787634 WLX787634:WLY787634 WVT787634:WVU787634 L853170:M853170 JH853170:JI853170 TD853170:TE853170 ACZ853170:ADA853170 AMV853170:AMW853170 AWR853170:AWS853170 BGN853170:BGO853170 BQJ853170:BQK853170 CAF853170:CAG853170 CKB853170:CKC853170 CTX853170:CTY853170 DDT853170:DDU853170 DNP853170:DNQ853170 DXL853170:DXM853170 EHH853170:EHI853170 ERD853170:ERE853170 FAZ853170:FBA853170 FKV853170:FKW853170 FUR853170:FUS853170 GEN853170:GEO853170 GOJ853170:GOK853170 GYF853170:GYG853170 HIB853170:HIC853170 HRX853170:HRY853170 IBT853170:IBU853170 ILP853170:ILQ853170 IVL853170:IVM853170 JFH853170:JFI853170 JPD853170:JPE853170 JYZ853170:JZA853170 KIV853170:KIW853170 KSR853170:KSS853170 LCN853170:LCO853170 LMJ853170:LMK853170 LWF853170:LWG853170 MGB853170:MGC853170 MPX853170:MPY853170 MZT853170:MZU853170 NJP853170:NJQ853170 NTL853170:NTM853170 ODH853170:ODI853170 OND853170:ONE853170 OWZ853170:OXA853170 PGV853170:PGW853170 PQR853170:PQS853170 QAN853170:QAO853170 QKJ853170:QKK853170 QUF853170:QUG853170 REB853170:REC853170 RNX853170:RNY853170 RXT853170:RXU853170 SHP853170:SHQ853170 SRL853170:SRM853170 TBH853170:TBI853170 TLD853170:TLE853170 TUZ853170:TVA853170 UEV853170:UEW853170 UOR853170:UOS853170 UYN853170:UYO853170 VIJ853170:VIK853170 VSF853170:VSG853170 WCB853170:WCC853170 WLX853170:WLY853170 WVT853170:WVU853170 L918706:M918706 JH918706:JI918706 TD918706:TE918706 ACZ918706:ADA918706 AMV918706:AMW918706 AWR918706:AWS918706 BGN918706:BGO918706 BQJ918706:BQK918706 CAF918706:CAG918706 CKB918706:CKC918706 CTX918706:CTY918706 DDT918706:DDU918706 DNP918706:DNQ918706 DXL918706:DXM918706 EHH918706:EHI918706 ERD918706:ERE918706 FAZ918706:FBA918706 FKV918706:FKW918706 FUR918706:FUS918706 GEN918706:GEO918706 GOJ918706:GOK918706 GYF918706:GYG918706 HIB918706:HIC918706 HRX918706:HRY918706 IBT918706:IBU918706 ILP918706:ILQ918706 IVL918706:IVM918706 JFH918706:JFI918706 JPD918706:JPE918706 JYZ918706:JZA918706 KIV918706:KIW918706 KSR918706:KSS918706 LCN918706:LCO918706 LMJ918706:LMK918706 LWF918706:LWG918706 MGB918706:MGC918706 MPX918706:MPY918706 MZT918706:MZU918706 NJP918706:NJQ918706 NTL918706:NTM918706 ODH918706:ODI918706 OND918706:ONE918706 OWZ918706:OXA918706 PGV918706:PGW918706 PQR918706:PQS918706 QAN918706:QAO918706 QKJ918706:QKK918706 QUF918706:QUG918706 REB918706:REC918706 RNX918706:RNY918706 RXT918706:RXU918706 SHP918706:SHQ918706 SRL918706:SRM918706 TBH918706:TBI918706 TLD918706:TLE918706 TUZ918706:TVA918706 UEV918706:UEW918706 UOR918706:UOS918706 UYN918706:UYO918706 VIJ918706:VIK918706 VSF918706:VSG918706 WCB918706:WCC918706 WLX918706:WLY918706 WVT918706:WVU918706 L984242:M984242 JH984242:JI984242 TD984242:TE984242 ACZ984242:ADA984242 AMV984242:AMW984242 AWR984242:AWS984242 BGN984242:BGO984242 BQJ984242:BQK984242 CAF984242:CAG984242 CKB984242:CKC984242 CTX984242:CTY984242 DDT984242:DDU984242 DNP984242:DNQ984242 DXL984242:DXM984242 EHH984242:EHI984242 ERD984242:ERE984242 FAZ984242:FBA984242 FKV984242:FKW984242 FUR984242:FUS984242 GEN984242:GEO984242 GOJ984242:GOK984242 GYF984242:GYG984242 HIB984242:HIC984242 HRX984242:HRY984242 IBT984242:IBU984242 ILP984242:ILQ984242 IVL984242:IVM984242 JFH984242:JFI984242 JPD984242:JPE984242 JYZ984242:JZA984242 KIV984242:KIW984242 KSR984242:KSS984242 LCN984242:LCO984242 LMJ984242:LMK984242 LWF984242:LWG984242 MGB984242:MGC984242 MPX984242:MPY984242 MZT984242:MZU984242 NJP984242:NJQ984242 NTL984242:NTM984242 ODH984242:ODI984242 OND984242:ONE984242 OWZ984242:OXA984242 PGV984242:PGW984242 PQR984242:PQS984242 QAN984242:QAO984242 QKJ984242:QKK984242 QUF984242:QUG984242 REB984242:REC984242 RNX984242:RNY984242 RXT984242:RXU984242 SHP984242:SHQ984242 SRL984242:SRM984242 TBH984242:TBI984242 TLD984242:TLE984242 TUZ984242:TVA984242 UEV984242:UEW984242 UOR984242:UOS984242 UYN984242:UYO984242 VIJ984242:VIK984242 VSF984242:VSG984242 WCB984242:WCC984242 WLX984242:WLY984242 WVT984242:WVU984242</xm:sqref>
        </x14:dataValidation>
        <x14:dataValidation type="list" allowBlank="1" showInputMessage="1" showErrorMessage="1" xr:uid="{00000000-0002-0000-0A00-000032000000}">
          <x14:formula1>
            <xm:f>$AC$2:$AE$2</xm:f>
          </x14:formula1>
          <xm:sqref>L1818:O1818 JH1818:JK1818 TD1818:TG1818 ACZ1818:ADC1818 AMV1818:AMY1818 AWR1818:AWU1818 BGN1818:BGQ1818 BQJ1818:BQM1818 CAF1818:CAI1818 CKB1818:CKE1818 CTX1818:CUA1818 DDT1818:DDW1818 DNP1818:DNS1818 DXL1818:DXO1818 EHH1818:EHK1818 ERD1818:ERG1818 FAZ1818:FBC1818 FKV1818:FKY1818 FUR1818:FUU1818 GEN1818:GEQ1818 GOJ1818:GOM1818 GYF1818:GYI1818 HIB1818:HIE1818 HRX1818:HSA1818 IBT1818:IBW1818 ILP1818:ILS1818 IVL1818:IVO1818 JFH1818:JFK1818 JPD1818:JPG1818 JYZ1818:JZC1818 KIV1818:KIY1818 KSR1818:KSU1818 LCN1818:LCQ1818 LMJ1818:LMM1818 LWF1818:LWI1818 MGB1818:MGE1818 MPX1818:MQA1818 MZT1818:MZW1818 NJP1818:NJS1818 NTL1818:NTO1818 ODH1818:ODK1818 OND1818:ONG1818 OWZ1818:OXC1818 PGV1818:PGY1818 PQR1818:PQU1818 QAN1818:QAQ1818 QKJ1818:QKM1818 QUF1818:QUI1818 REB1818:REE1818 RNX1818:ROA1818 RXT1818:RXW1818 SHP1818:SHS1818 SRL1818:SRO1818 TBH1818:TBK1818 TLD1818:TLG1818 TUZ1818:TVC1818 UEV1818:UEY1818 UOR1818:UOU1818 UYN1818:UYQ1818 VIJ1818:VIM1818 VSF1818:VSI1818 WCB1818:WCE1818 WLX1818:WMA1818 WVT1818:WVW1818 L67354:O67354 JH67354:JK67354 TD67354:TG67354 ACZ67354:ADC67354 AMV67354:AMY67354 AWR67354:AWU67354 BGN67354:BGQ67354 BQJ67354:BQM67354 CAF67354:CAI67354 CKB67354:CKE67354 CTX67354:CUA67354 DDT67354:DDW67354 DNP67354:DNS67354 DXL67354:DXO67354 EHH67354:EHK67354 ERD67354:ERG67354 FAZ67354:FBC67354 FKV67354:FKY67354 FUR67354:FUU67354 GEN67354:GEQ67354 GOJ67354:GOM67354 GYF67354:GYI67354 HIB67354:HIE67354 HRX67354:HSA67354 IBT67354:IBW67354 ILP67354:ILS67354 IVL67354:IVO67354 JFH67354:JFK67354 JPD67354:JPG67354 JYZ67354:JZC67354 KIV67354:KIY67354 KSR67354:KSU67354 LCN67354:LCQ67354 LMJ67354:LMM67354 LWF67354:LWI67354 MGB67354:MGE67354 MPX67354:MQA67354 MZT67354:MZW67354 NJP67354:NJS67354 NTL67354:NTO67354 ODH67354:ODK67354 OND67354:ONG67354 OWZ67354:OXC67354 PGV67354:PGY67354 PQR67354:PQU67354 QAN67354:QAQ67354 QKJ67354:QKM67354 QUF67354:QUI67354 REB67354:REE67354 RNX67354:ROA67354 RXT67354:RXW67354 SHP67354:SHS67354 SRL67354:SRO67354 TBH67354:TBK67354 TLD67354:TLG67354 TUZ67354:TVC67354 UEV67354:UEY67354 UOR67354:UOU67354 UYN67354:UYQ67354 VIJ67354:VIM67354 VSF67354:VSI67354 WCB67354:WCE67354 WLX67354:WMA67354 WVT67354:WVW67354 L132890:O132890 JH132890:JK132890 TD132890:TG132890 ACZ132890:ADC132890 AMV132890:AMY132890 AWR132890:AWU132890 BGN132890:BGQ132890 BQJ132890:BQM132890 CAF132890:CAI132890 CKB132890:CKE132890 CTX132890:CUA132890 DDT132890:DDW132890 DNP132890:DNS132890 DXL132890:DXO132890 EHH132890:EHK132890 ERD132890:ERG132890 FAZ132890:FBC132890 FKV132890:FKY132890 FUR132890:FUU132890 GEN132890:GEQ132890 GOJ132890:GOM132890 GYF132890:GYI132890 HIB132890:HIE132890 HRX132890:HSA132890 IBT132890:IBW132890 ILP132890:ILS132890 IVL132890:IVO132890 JFH132890:JFK132890 JPD132890:JPG132890 JYZ132890:JZC132890 KIV132890:KIY132890 KSR132890:KSU132890 LCN132890:LCQ132890 LMJ132890:LMM132890 LWF132890:LWI132890 MGB132890:MGE132890 MPX132890:MQA132890 MZT132890:MZW132890 NJP132890:NJS132890 NTL132890:NTO132890 ODH132890:ODK132890 OND132890:ONG132890 OWZ132890:OXC132890 PGV132890:PGY132890 PQR132890:PQU132890 QAN132890:QAQ132890 QKJ132890:QKM132890 QUF132890:QUI132890 REB132890:REE132890 RNX132890:ROA132890 RXT132890:RXW132890 SHP132890:SHS132890 SRL132890:SRO132890 TBH132890:TBK132890 TLD132890:TLG132890 TUZ132890:TVC132890 UEV132890:UEY132890 UOR132890:UOU132890 UYN132890:UYQ132890 VIJ132890:VIM132890 VSF132890:VSI132890 WCB132890:WCE132890 WLX132890:WMA132890 WVT132890:WVW132890 L198426:O198426 JH198426:JK198426 TD198426:TG198426 ACZ198426:ADC198426 AMV198426:AMY198426 AWR198426:AWU198426 BGN198426:BGQ198426 BQJ198426:BQM198426 CAF198426:CAI198426 CKB198426:CKE198426 CTX198426:CUA198426 DDT198426:DDW198426 DNP198426:DNS198426 DXL198426:DXO198426 EHH198426:EHK198426 ERD198426:ERG198426 FAZ198426:FBC198426 FKV198426:FKY198426 FUR198426:FUU198426 GEN198426:GEQ198426 GOJ198426:GOM198426 GYF198426:GYI198426 HIB198426:HIE198426 HRX198426:HSA198426 IBT198426:IBW198426 ILP198426:ILS198426 IVL198426:IVO198426 JFH198426:JFK198426 JPD198426:JPG198426 JYZ198426:JZC198426 KIV198426:KIY198426 KSR198426:KSU198426 LCN198426:LCQ198426 LMJ198426:LMM198426 LWF198426:LWI198426 MGB198426:MGE198426 MPX198426:MQA198426 MZT198426:MZW198426 NJP198426:NJS198426 NTL198426:NTO198426 ODH198426:ODK198426 OND198426:ONG198426 OWZ198426:OXC198426 PGV198426:PGY198426 PQR198426:PQU198426 QAN198426:QAQ198426 QKJ198426:QKM198426 QUF198426:QUI198426 REB198426:REE198426 RNX198426:ROA198426 RXT198426:RXW198426 SHP198426:SHS198426 SRL198426:SRO198426 TBH198426:TBK198426 TLD198426:TLG198426 TUZ198426:TVC198426 UEV198426:UEY198426 UOR198426:UOU198426 UYN198426:UYQ198426 VIJ198426:VIM198426 VSF198426:VSI198426 WCB198426:WCE198426 WLX198426:WMA198426 WVT198426:WVW198426 L263962:O263962 JH263962:JK263962 TD263962:TG263962 ACZ263962:ADC263962 AMV263962:AMY263962 AWR263962:AWU263962 BGN263962:BGQ263962 BQJ263962:BQM263962 CAF263962:CAI263962 CKB263962:CKE263962 CTX263962:CUA263962 DDT263962:DDW263962 DNP263962:DNS263962 DXL263962:DXO263962 EHH263962:EHK263962 ERD263962:ERG263962 FAZ263962:FBC263962 FKV263962:FKY263962 FUR263962:FUU263962 GEN263962:GEQ263962 GOJ263962:GOM263962 GYF263962:GYI263962 HIB263962:HIE263962 HRX263962:HSA263962 IBT263962:IBW263962 ILP263962:ILS263962 IVL263962:IVO263962 JFH263962:JFK263962 JPD263962:JPG263962 JYZ263962:JZC263962 KIV263962:KIY263962 KSR263962:KSU263962 LCN263962:LCQ263962 LMJ263962:LMM263962 LWF263962:LWI263962 MGB263962:MGE263962 MPX263962:MQA263962 MZT263962:MZW263962 NJP263962:NJS263962 NTL263962:NTO263962 ODH263962:ODK263962 OND263962:ONG263962 OWZ263962:OXC263962 PGV263962:PGY263962 PQR263962:PQU263962 QAN263962:QAQ263962 QKJ263962:QKM263962 QUF263962:QUI263962 REB263962:REE263962 RNX263962:ROA263962 RXT263962:RXW263962 SHP263962:SHS263962 SRL263962:SRO263962 TBH263962:TBK263962 TLD263962:TLG263962 TUZ263962:TVC263962 UEV263962:UEY263962 UOR263962:UOU263962 UYN263962:UYQ263962 VIJ263962:VIM263962 VSF263962:VSI263962 WCB263962:WCE263962 WLX263962:WMA263962 WVT263962:WVW263962 L329498:O329498 JH329498:JK329498 TD329498:TG329498 ACZ329498:ADC329498 AMV329498:AMY329498 AWR329498:AWU329498 BGN329498:BGQ329498 BQJ329498:BQM329498 CAF329498:CAI329498 CKB329498:CKE329498 CTX329498:CUA329498 DDT329498:DDW329498 DNP329498:DNS329498 DXL329498:DXO329498 EHH329498:EHK329498 ERD329498:ERG329498 FAZ329498:FBC329498 FKV329498:FKY329498 FUR329498:FUU329498 GEN329498:GEQ329498 GOJ329498:GOM329498 GYF329498:GYI329498 HIB329498:HIE329498 HRX329498:HSA329498 IBT329498:IBW329498 ILP329498:ILS329498 IVL329498:IVO329498 JFH329498:JFK329498 JPD329498:JPG329498 JYZ329498:JZC329498 KIV329498:KIY329498 KSR329498:KSU329498 LCN329498:LCQ329498 LMJ329498:LMM329498 LWF329498:LWI329498 MGB329498:MGE329498 MPX329498:MQA329498 MZT329498:MZW329498 NJP329498:NJS329498 NTL329498:NTO329498 ODH329498:ODK329498 OND329498:ONG329498 OWZ329498:OXC329498 PGV329498:PGY329498 PQR329498:PQU329498 QAN329498:QAQ329498 QKJ329498:QKM329498 QUF329498:QUI329498 REB329498:REE329498 RNX329498:ROA329498 RXT329498:RXW329498 SHP329498:SHS329498 SRL329498:SRO329498 TBH329498:TBK329498 TLD329498:TLG329498 TUZ329498:TVC329498 UEV329498:UEY329498 UOR329498:UOU329498 UYN329498:UYQ329498 VIJ329498:VIM329498 VSF329498:VSI329498 WCB329498:WCE329498 WLX329498:WMA329498 WVT329498:WVW329498 L395034:O395034 JH395034:JK395034 TD395034:TG395034 ACZ395034:ADC395034 AMV395034:AMY395034 AWR395034:AWU395034 BGN395034:BGQ395034 BQJ395034:BQM395034 CAF395034:CAI395034 CKB395034:CKE395034 CTX395034:CUA395034 DDT395034:DDW395034 DNP395034:DNS395034 DXL395034:DXO395034 EHH395034:EHK395034 ERD395034:ERG395034 FAZ395034:FBC395034 FKV395034:FKY395034 FUR395034:FUU395034 GEN395034:GEQ395034 GOJ395034:GOM395034 GYF395034:GYI395034 HIB395034:HIE395034 HRX395034:HSA395034 IBT395034:IBW395034 ILP395034:ILS395034 IVL395034:IVO395034 JFH395034:JFK395034 JPD395034:JPG395034 JYZ395034:JZC395034 KIV395034:KIY395034 KSR395034:KSU395034 LCN395034:LCQ395034 LMJ395034:LMM395034 LWF395034:LWI395034 MGB395034:MGE395034 MPX395034:MQA395034 MZT395034:MZW395034 NJP395034:NJS395034 NTL395034:NTO395034 ODH395034:ODK395034 OND395034:ONG395034 OWZ395034:OXC395034 PGV395034:PGY395034 PQR395034:PQU395034 QAN395034:QAQ395034 QKJ395034:QKM395034 QUF395034:QUI395034 REB395034:REE395034 RNX395034:ROA395034 RXT395034:RXW395034 SHP395034:SHS395034 SRL395034:SRO395034 TBH395034:TBK395034 TLD395034:TLG395034 TUZ395034:TVC395034 UEV395034:UEY395034 UOR395034:UOU395034 UYN395034:UYQ395034 VIJ395034:VIM395034 VSF395034:VSI395034 WCB395034:WCE395034 WLX395034:WMA395034 WVT395034:WVW395034 L460570:O460570 JH460570:JK460570 TD460570:TG460570 ACZ460570:ADC460570 AMV460570:AMY460570 AWR460570:AWU460570 BGN460570:BGQ460570 BQJ460570:BQM460570 CAF460570:CAI460570 CKB460570:CKE460570 CTX460570:CUA460570 DDT460570:DDW460570 DNP460570:DNS460570 DXL460570:DXO460570 EHH460570:EHK460570 ERD460570:ERG460570 FAZ460570:FBC460570 FKV460570:FKY460570 FUR460570:FUU460570 GEN460570:GEQ460570 GOJ460570:GOM460570 GYF460570:GYI460570 HIB460570:HIE460570 HRX460570:HSA460570 IBT460570:IBW460570 ILP460570:ILS460570 IVL460570:IVO460570 JFH460570:JFK460570 JPD460570:JPG460570 JYZ460570:JZC460570 KIV460570:KIY460570 KSR460570:KSU460570 LCN460570:LCQ460570 LMJ460570:LMM460570 LWF460570:LWI460570 MGB460570:MGE460570 MPX460570:MQA460570 MZT460570:MZW460570 NJP460570:NJS460570 NTL460570:NTO460570 ODH460570:ODK460570 OND460570:ONG460570 OWZ460570:OXC460570 PGV460570:PGY460570 PQR460570:PQU460570 QAN460570:QAQ460570 QKJ460570:QKM460570 QUF460570:QUI460570 REB460570:REE460570 RNX460570:ROA460570 RXT460570:RXW460570 SHP460570:SHS460570 SRL460570:SRO460570 TBH460570:TBK460570 TLD460570:TLG460570 TUZ460570:TVC460570 UEV460570:UEY460570 UOR460570:UOU460570 UYN460570:UYQ460570 VIJ460570:VIM460570 VSF460570:VSI460570 WCB460570:WCE460570 WLX460570:WMA460570 WVT460570:WVW460570 L526106:O526106 JH526106:JK526106 TD526106:TG526106 ACZ526106:ADC526106 AMV526106:AMY526106 AWR526106:AWU526106 BGN526106:BGQ526106 BQJ526106:BQM526106 CAF526106:CAI526106 CKB526106:CKE526106 CTX526106:CUA526106 DDT526106:DDW526106 DNP526106:DNS526106 DXL526106:DXO526106 EHH526106:EHK526106 ERD526106:ERG526106 FAZ526106:FBC526106 FKV526106:FKY526106 FUR526106:FUU526106 GEN526106:GEQ526106 GOJ526106:GOM526106 GYF526106:GYI526106 HIB526106:HIE526106 HRX526106:HSA526106 IBT526106:IBW526106 ILP526106:ILS526106 IVL526106:IVO526106 JFH526106:JFK526106 JPD526106:JPG526106 JYZ526106:JZC526106 KIV526106:KIY526106 KSR526106:KSU526106 LCN526106:LCQ526106 LMJ526106:LMM526106 LWF526106:LWI526106 MGB526106:MGE526106 MPX526106:MQA526106 MZT526106:MZW526106 NJP526106:NJS526106 NTL526106:NTO526106 ODH526106:ODK526106 OND526106:ONG526106 OWZ526106:OXC526106 PGV526106:PGY526106 PQR526106:PQU526106 QAN526106:QAQ526106 QKJ526106:QKM526106 QUF526106:QUI526106 REB526106:REE526106 RNX526106:ROA526106 RXT526106:RXW526106 SHP526106:SHS526106 SRL526106:SRO526106 TBH526106:TBK526106 TLD526106:TLG526106 TUZ526106:TVC526106 UEV526106:UEY526106 UOR526106:UOU526106 UYN526106:UYQ526106 VIJ526106:VIM526106 VSF526106:VSI526106 WCB526106:WCE526106 WLX526106:WMA526106 WVT526106:WVW526106 L591642:O591642 JH591642:JK591642 TD591642:TG591642 ACZ591642:ADC591642 AMV591642:AMY591642 AWR591642:AWU591642 BGN591642:BGQ591642 BQJ591642:BQM591642 CAF591642:CAI591642 CKB591642:CKE591642 CTX591642:CUA591642 DDT591642:DDW591642 DNP591642:DNS591642 DXL591642:DXO591642 EHH591642:EHK591642 ERD591642:ERG591642 FAZ591642:FBC591642 FKV591642:FKY591642 FUR591642:FUU591642 GEN591642:GEQ591642 GOJ591642:GOM591642 GYF591642:GYI591642 HIB591642:HIE591642 HRX591642:HSA591642 IBT591642:IBW591642 ILP591642:ILS591642 IVL591642:IVO591642 JFH591642:JFK591642 JPD591642:JPG591642 JYZ591642:JZC591642 KIV591642:KIY591642 KSR591642:KSU591642 LCN591642:LCQ591642 LMJ591642:LMM591642 LWF591642:LWI591642 MGB591642:MGE591642 MPX591642:MQA591642 MZT591642:MZW591642 NJP591642:NJS591642 NTL591642:NTO591642 ODH591642:ODK591642 OND591642:ONG591642 OWZ591642:OXC591642 PGV591642:PGY591642 PQR591642:PQU591642 QAN591642:QAQ591642 QKJ591642:QKM591642 QUF591642:QUI591642 REB591642:REE591642 RNX591642:ROA591642 RXT591642:RXW591642 SHP591642:SHS591642 SRL591642:SRO591642 TBH591642:TBK591642 TLD591642:TLG591642 TUZ591642:TVC591642 UEV591642:UEY591642 UOR591642:UOU591642 UYN591642:UYQ591642 VIJ591642:VIM591642 VSF591642:VSI591642 WCB591642:WCE591642 WLX591642:WMA591642 WVT591642:WVW591642 L657178:O657178 JH657178:JK657178 TD657178:TG657178 ACZ657178:ADC657178 AMV657178:AMY657178 AWR657178:AWU657178 BGN657178:BGQ657178 BQJ657178:BQM657178 CAF657178:CAI657178 CKB657178:CKE657178 CTX657178:CUA657178 DDT657178:DDW657178 DNP657178:DNS657178 DXL657178:DXO657178 EHH657178:EHK657178 ERD657178:ERG657178 FAZ657178:FBC657178 FKV657178:FKY657178 FUR657178:FUU657178 GEN657178:GEQ657178 GOJ657178:GOM657178 GYF657178:GYI657178 HIB657178:HIE657178 HRX657178:HSA657178 IBT657178:IBW657178 ILP657178:ILS657178 IVL657178:IVO657178 JFH657178:JFK657178 JPD657178:JPG657178 JYZ657178:JZC657178 KIV657178:KIY657178 KSR657178:KSU657178 LCN657178:LCQ657178 LMJ657178:LMM657178 LWF657178:LWI657178 MGB657178:MGE657178 MPX657178:MQA657178 MZT657178:MZW657178 NJP657178:NJS657178 NTL657178:NTO657178 ODH657178:ODK657178 OND657178:ONG657178 OWZ657178:OXC657178 PGV657178:PGY657178 PQR657178:PQU657178 QAN657178:QAQ657178 QKJ657178:QKM657178 QUF657178:QUI657178 REB657178:REE657178 RNX657178:ROA657178 RXT657178:RXW657178 SHP657178:SHS657178 SRL657178:SRO657178 TBH657178:TBK657178 TLD657178:TLG657178 TUZ657178:TVC657178 UEV657178:UEY657178 UOR657178:UOU657178 UYN657178:UYQ657178 VIJ657178:VIM657178 VSF657178:VSI657178 WCB657178:WCE657178 WLX657178:WMA657178 WVT657178:WVW657178 L722714:O722714 JH722714:JK722714 TD722714:TG722714 ACZ722714:ADC722714 AMV722714:AMY722714 AWR722714:AWU722714 BGN722714:BGQ722714 BQJ722714:BQM722714 CAF722714:CAI722714 CKB722714:CKE722714 CTX722714:CUA722714 DDT722714:DDW722714 DNP722714:DNS722714 DXL722714:DXO722714 EHH722714:EHK722714 ERD722714:ERG722714 FAZ722714:FBC722714 FKV722714:FKY722714 FUR722714:FUU722714 GEN722714:GEQ722714 GOJ722714:GOM722714 GYF722714:GYI722714 HIB722714:HIE722714 HRX722714:HSA722714 IBT722714:IBW722714 ILP722714:ILS722714 IVL722714:IVO722714 JFH722714:JFK722714 JPD722714:JPG722714 JYZ722714:JZC722714 KIV722714:KIY722714 KSR722714:KSU722714 LCN722714:LCQ722714 LMJ722714:LMM722714 LWF722714:LWI722714 MGB722714:MGE722714 MPX722714:MQA722714 MZT722714:MZW722714 NJP722714:NJS722714 NTL722714:NTO722714 ODH722714:ODK722714 OND722714:ONG722714 OWZ722714:OXC722714 PGV722714:PGY722714 PQR722714:PQU722714 QAN722714:QAQ722714 QKJ722714:QKM722714 QUF722714:QUI722714 REB722714:REE722714 RNX722714:ROA722714 RXT722714:RXW722714 SHP722714:SHS722714 SRL722714:SRO722714 TBH722714:TBK722714 TLD722714:TLG722714 TUZ722714:TVC722714 UEV722714:UEY722714 UOR722714:UOU722714 UYN722714:UYQ722714 VIJ722714:VIM722714 VSF722714:VSI722714 WCB722714:WCE722714 WLX722714:WMA722714 WVT722714:WVW722714 L788250:O788250 JH788250:JK788250 TD788250:TG788250 ACZ788250:ADC788250 AMV788250:AMY788250 AWR788250:AWU788250 BGN788250:BGQ788250 BQJ788250:BQM788250 CAF788250:CAI788250 CKB788250:CKE788250 CTX788250:CUA788250 DDT788250:DDW788250 DNP788250:DNS788250 DXL788250:DXO788250 EHH788250:EHK788250 ERD788250:ERG788250 FAZ788250:FBC788250 FKV788250:FKY788250 FUR788250:FUU788250 GEN788250:GEQ788250 GOJ788250:GOM788250 GYF788250:GYI788250 HIB788250:HIE788250 HRX788250:HSA788250 IBT788250:IBW788250 ILP788250:ILS788250 IVL788250:IVO788250 JFH788250:JFK788250 JPD788250:JPG788250 JYZ788250:JZC788250 KIV788250:KIY788250 KSR788250:KSU788250 LCN788250:LCQ788250 LMJ788250:LMM788250 LWF788250:LWI788250 MGB788250:MGE788250 MPX788250:MQA788250 MZT788250:MZW788250 NJP788250:NJS788250 NTL788250:NTO788250 ODH788250:ODK788250 OND788250:ONG788250 OWZ788250:OXC788250 PGV788250:PGY788250 PQR788250:PQU788250 QAN788250:QAQ788250 QKJ788250:QKM788250 QUF788250:QUI788250 REB788250:REE788250 RNX788250:ROA788250 RXT788250:RXW788250 SHP788250:SHS788250 SRL788250:SRO788250 TBH788250:TBK788250 TLD788250:TLG788250 TUZ788250:TVC788250 UEV788250:UEY788250 UOR788250:UOU788250 UYN788250:UYQ788250 VIJ788250:VIM788250 VSF788250:VSI788250 WCB788250:WCE788250 WLX788250:WMA788250 WVT788250:WVW788250 L853786:O853786 JH853786:JK853786 TD853786:TG853786 ACZ853786:ADC853786 AMV853786:AMY853786 AWR853786:AWU853786 BGN853786:BGQ853786 BQJ853786:BQM853786 CAF853786:CAI853786 CKB853786:CKE853786 CTX853786:CUA853786 DDT853786:DDW853786 DNP853786:DNS853786 DXL853786:DXO853786 EHH853786:EHK853786 ERD853786:ERG853786 FAZ853786:FBC853786 FKV853786:FKY853786 FUR853786:FUU853786 GEN853786:GEQ853786 GOJ853786:GOM853786 GYF853786:GYI853786 HIB853786:HIE853786 HRX853786:HSA853786 IBT853786:IBW853786 ILP853786:ILS853786 IVL853786:IVO853786 JFH853786:JFK853786 JPD853786:JPG853786 JYZ853786:JZC853786 KIV853786:KIY853786 KSR853786:KSU853786 LCN853786:LCQ853786 LMJ853786:LMM853786 LWF853786:LWI853786 MGB853786:MGE853786 MPX853786:MQA853786 MZT853786:MZW853786 NJP853786:NJS853786 NTL853786:NTO853786 ODH853786:ODK853786 OND853786:ONG853786 OWZ853786:OXC853786 PGV853786:PGY853786 PQR853786:PQU853786 QAN853786:QAQ853786 QKJ853786:QKM853786 QUF853786:QUI853786 REB853786:REE853786 RNX853786:ROA853786 RXT853786:RXW853786 SHP853786:SHS853786 SRL853786:SRO853786 TBH853786:TBK853786 TLD853786:TLG853786 TUZ853786:TVC853786 UEV853786:UEY853786 UOR853786:UOU853786 UYN853786:UYQ853786 VIJ853786:VIM853786 VSF853786:VSI853786 WCB853786:WCE853786 WLX853786:WMA853786 WVT853786:WVW853786 L919322:O919322 JH919322:JK919322 TD919322:TG919322 ACZ919322:ADC919322 AMV919322:AMY919322 AWR919322:AWU919322 BGN919322:BGQ919322 BQJ919322:BQM919322 CAF919322:CAI919322 CKB919322:CKE919322 CTX919322:CUA919322 DDT919322:DDW919322 DNP919322:DNS919322 DXL919322:DXO919322 EHH919322:EHK919322 ERD919322:ERG919322 FAZ919322:FBC919322 FKV919322:FKY919322 FUR919322:FUU919322 GEN919322:GEQ919322 GOJ919322:GOM919322 GYF919322:GYI919322 HIB919322:HIE919322 HRX919322:HSA919322 IBT919322:IBW919322 ILP919322:ILS919322 IVL919322:IVO919322 JFH919322:JFK919322 JPD919322:JPG919322 JYZ919322:JZC919322 KIV919322:KIY919322 KSR919322:KSU919322 LCN919322:LCQ919322 LMJ919322:LMM919322 LWF919322:LWI919322 MGB919322:MGE919322 MPX919322:MQA919322 MZT919322:MZW919322 NJP919322:NJS919322 NTL919322:NTO919322 ODH919322:ODK919322 OND919322:ONG919322 OWZ919322:OXC919322 PGV919322:PGY919322 PQR919322:PQU919322 QAN919322:QAQ919322 QKJ919322:QKM919322 QUF919322:QUI919322 REB919322:REE919322 RNX919322:ROA919322 RXT919322:RXW919322 SHP919322:SHS919322 SRL919322:SRO919322 TBH919322:TBK919322 TLD919322:TLG919322 TUZ919322:TVC919322 UEV919322:UEY919322 UOR919322:UOU919322 UYN919322:UYQ919322 VIJ919322:VIM919322 VSF919322:VSI919322 WCB919322:WCE919322 WLX919322:WMA919322 WVT919322:WVW919322 L984858:O984858 JH984858:JK984858 TD984858:TG984858 ACZ984858:ADC984858 AMV984858:AMY984858 AWR984858:AWU984858 BGN984858:BGQ984858 BQJ984858:BQM984858 CAF984858:CAI984858 CKB984858:CKE984858 CTX984858:CUA984858 DDT984858:DDW984858 DNP984858:DNS984858 DXL984858:DXO984858 EHH984858:EHK984858 ERD984858:ERG984858 FAZ984858:FBC984858 FKV984858:FKY984858 FUR984858:FUU984858 GEN984858:GEQ984858 GOJ984858:GOM984858 GYF984858:GYI984858 HIB984858:HIE984858 HRX984858:HSA984858 IBT984858:IBW984858 ILP984858:ILS984858 IVL984858:IVO984858 JFH984858:JFK984858 JPD984858:JPG984858 JYZ984858:JZC984858 KIV984858:KIY984858 KSR984858:KSU984858 LCN984858:LCQ984858 LMJ984858:LMM984858 LWF984858:LWI984858 MGB984858:MGE984858 MPX984858:MQA984858 MZT984858:MZW984858 NJP984858:NJS984858 NTL984858:NTO984858 ODH984858:ODK984858 OND984858:ONG984858 OWZ984858:OXC984858 PGV984858:PGY984858 PQR984858:PQU984858 QAN984858:QAQ984858 QKJ984858:QKM984858 QUF984858:QUI984858 REB984858:REE984858 RNX984858:ROA984858 RXT984858:RXW984858 SHP984858:SHS984858 SRL984858:SRO984858 TBH984858:TBK984858 TLD984858:TLG984858 TUZ984858:TVC984858 UEV984858:UEY984858 UOR984858:UOU984858 UYN984858:UYQ984858 VIJ984858:VIM984858 VSF984858:VSI984858 WCB984858:WCE984858 WLX984858:WMA984858 WVT984858:WVW984858 L1864:O1864 JH1864:JK1864 TD1864:TG1864 ACZ1864:ADC1864 AMV1864:AMY1864 AWR1864:AWU1864 BGN1864:BGQ1864 BQJ1864:BQM1864 CAF1864:CAI1864 CKB1864:CKE1864 CTX1864:CUA1864 DDT1864:DDW1864 DNP1864:DNS1864 DXL1864:DXO1864 EHH1864:EHK1864 ERD1864:ERG1864 FAZ1864:FBC1864 FKV1864:FKY1864 FUR1864:FUU1864 GEN1864:GEQ1864 GOJ1864:GOM1864 GYF1864:GYI1864 HIB1864:HIE1864 HRX1864:HSA1864 IBT1864:IBW1864 ILP1864:ILS1864 IVL1864:IVO1864 JFH1864:JFK1864 JPD1864:JPG1864 JYZ1864:JZC1864 KIV1864:KIY1864 KSR1864:KSU1864 LCN1864:LCQ1864 LMJ1864:LMM1864 LWF1864:LWI1864 MGB1864:MGE1864 MPX1864:MQA1864 MZT1864:MZW1864 NJP1864:NJS1864 NTL1864:NTO1864 ODH1864:ODK1864 OND1864:ONG1864 OWZ1864:OXC1864 PGV1864:PGY1864 PQR1864:PQU1864 QAN1864:QAQ1864 QKJ1864:QKM1864 QUF1864:QUI1864 REB1864:REE1864 RNX1864:ROA1864 RXT1864:RXW1864 SHP1864:SHS1864 SRL1864:SRO1864 TBH1864:TBK1864 TLD1864:TLG1864 TUZ1864:TVC1864 UEV1864:UEY1864 UOR1864:UOU1864 UYN1864:UYQ1864 VIJ1864:VIM1864 VSF1864:VSI1864 WCB1864:WCE1864 WLX1864:WMA1864 WVT1864:WVW1864 L67400:O67400 JH67400:JK67400 TD67400:TG67400 ACZ67400:ADC67400 AMV67400:AMY67400 AWR67400:AWU67400 BGN67400:BGQ67400 BQJ67400:BQM67400 CAF67400:CAI67400 CKB67400:CKE67400 CTX67400:CUA67400 DDT67400:DDW67400 DNP67400:DNS67400 DXL67400:DXO67400 EHH67400:EHK67400 ERD67400:ERG67400 FAZ67400:FBC67400 FKV67400:FKY67400 FUR67400:FUU67400 GEN67400:GEQ67400 GOJ67400:GOM67400 GYF67400:GYI67400 HIB67400:HIE67400 HRX67400:HSA67400 IBT67400:IBW67400 ILP67400:ILS67400 IVL67400:IVO67400 JFH67400:JFK67400 JPD67400:JPG67400 JYZ67400:JZC67400 KIV67400:KIY67400 KSR67400:KSU67400 LCN67400:LCQ67400 LMJ67400:LMM67400 LWF67400:LWI67400 MGB67400:MGE67400 MPX67400:MQA67400 MZT67400:MZW67400 NJP67400:NJS67400 NTL67400:NTO67400 ODH67400:ODK67400 OND67400:ONG67400 OWZ67400:OXC67400 PGV67400:PGY67400 PQR67400:PQU67400 QAN67400:QAQ67400 QKJ67400:QKM67400 QUF67400:QUI67400 REB67400:REE67400 RNX67400:ROA67400 RXT67400:RXW67400 SHP67400:SHS67400 SRL67400:SRO67400 TBH67400:TBK67400 TLD67400:TLG67400 TUZ67400:TVC67400 UEV67400:UEY67400 UOR67400:UOU67400 UYN67400:UYQ67400 VIJ67400:VIM67400 VSF67400:VSI67400 WCB67400:WCE67400 WLX67400:WMA67400 WVT67400:WVW67400 L132936:O132936 JH132936:JK132936 TD132936:TG132936 ACZ132936:ADC132936 AMV132936:AMY132936 AWR132936:AWU132936 BGN132936:BGQ132936 BQJ132936:BQM132936 CAF132936:CAI132936 CKB132936:CKE132936 CTX132936:CUA132936 DDT132936:DDW132936 DNP132936:DNS132936 DXL132936:DXO132936 EHH132936:EHK132936 ERD132936:ERG132936 FAZ132936:FBC132936 FKV132936:FKY132936 FUR132936:FUU132936 GEN132936:GEQ132936 GOJ132936:GOM132936 GYF132936:GYI132936 HIB132936:HIE132936 HRX132936:HSA132936 IBT132936:IBW132936 ILP132936:ILS132936 IVL132936:IVO132936 JFH132936:JFK132936 JPD132936:JPG132936 JYZ132936:JZC132936 KIV132936:KIY132936 KSR132936:KSU132936 LCN132936:LCQ132936 LMJ132936:LMM132936 LWF132936:LWI132936 MGB132936:MGE132936 MPX132936:MQA132936 MZT132936:MZW132936 NJP132936:NJS132936 NTL132936:NTO132936 ODH132936:ODK132936 OND132936:ONG132936 OWZ132936:OXC132936 PGV132936:PGY132936 PQR132936:PQU132936 QAN132936:QAQ132936 QKJ132936:QKM132936 QUF132936:QUI132936 REB132936:REE132936 RNX132936:ROA132936 RXT132936:RXW132936 SHP132936:SHS132936 SRL132936:SRO132936 TBH132936:TBK132936 TLD132936:TLG132936 TUZ132936:TVC132936 UEV132936:UEY132936 UOR132936:UOU132936 UYN132936:UYQ132936 VIJ132936:VIM132936 VSF132936:VSI132936 WCB132936:WCE132936 WLX132936:WMA132936 WVT132936:WVW132936 L198472:O198472 JH198472:JK198472 TD198472:TG198472 ACZ198472:ADC198472 AMV198472:AMY198472 AWR198472:AWU198472 BGN198472:BGQ198472 BQJ198472:BQM198472 CAF198472:CAI198472 CKB198472:CKE198472 CTX198472:CUA198472 DDT198472:DDW198472 DNP198472:DNS198472 DXL198472:DXO198472 EHH198472:EHK198472 ERD198472:ERG198472 FAZ198472:FBC198472 FKV198472:FKY198472 FUR198472:FUU198472 GEN198472:GEQ198472 GOJ198472:GOM198472 GYF198472:GYI198472 HIB198472:HIE198472 HRX198472:HSA198472 IBT198472:IBW198472 ILP198472:ILS198472 IVL198472:IVO198472 JFH198472:JFK198472 JPD198472:JPG198472 JYZ198472:JZC198472 KIV198472:KIY198472 KSR198472:KSU198472 LCN198472:LCQ198472 LMJ198472:LMM198472 LWF198472:LWI198472 MGB198472:MGE198472 MPX198472:MQA198472 MZT198472:MZW198472 NJP198472:NJS198472 NTL198472:NTO198472 ODH198472:ODK198472 OND198472:ONG198472 OWZ198472:OXC198472 PGV198472:PGY198472 PQR198472:PQU198472 QAN198472:QAQ198472 QKJ198472:QKM198472 QUF198472:QUI198472 REB198472:REE198472 RNX198472:ROA198472 RXT198472:RXW198472 SHP198472:SHS198472 SRL198472:SRO198472 TBH198472:TBK198472 TLD198472:TLG198472 TUZ198472:TVC198472 UEV198472:UEY198472 UOR198472:UOU198472 UYN198472:UYQ198472 VIJ198472:VIM198472 VSF198472:VSI198472 WCB198472:WCE198472 WLX198472:WMA198472 WVT198472:WVW198472 L264008:O264008 JH264008:JK264008 TD264008:TG264008 ACZ264008:ADC264008 AMV264008:AMY264008 AWR264008:AWU264008 BGN264008:BGQ264008 BQJ264008:BQM264008 CAF264008:CAI264008 CKB264008:CKE264008 CTX264008:CUA264008 DDT264008:DDW264008 DNP264008:DNS264008 DXL264008:DXO264008 EHH264008:EHK264008 ERD264008:ERG264008 FAZ264008:FBC264008 FKV264008:FKY264008 FUR264008:FUU264008 GEN264008:GEQ264008 GOJ264008:GOM264008 GYF264008:GYI264008 HIB264008:HIE264008 HRX264008:HSA264008 IBT264008:IBW264008 ILP264008:ILS264008 IVL264008:IVO264008 JFH264008:JFK264008 JPD264008:JPG264008 JYZ264008:JZC264008 KIV264008:KIY264008 KSR264008:KSU264008 LCN264008:LCQ264008 LMJ264008:LMM264008 LWF264008:LWI264008 MGB264008:MGE264008 MPX264008:MQA264008 MZT264008:MZW264008 NJP264008:NJS264008 NTL264008:NTO264008 ODH264008:ODK264008 OND264008:ONG264008 OWZ264008:OXC264008 PGV264008:PGY264008 PQR264008:PQU264008 QAN264008:QAQ264008 QKJ264008:QKM264008 QUF264008:QUI264008 REB264008:REE264008 RNX264008:ROA264008 RXT264008:RXW264008 SHP264008:SHS264008 SRL264008:SRO264008 TBH264008:TBK264008 TLD264008:TLG264008 TUZ264008:TVC264008 UEV264008:UEY264008 UOR264008:UOU264008 UYN264008:UYQ264008 VIJ264008:VIM264008 VSF264008:VSI264008 WCB264008:WCE264008 WLX264008:WMA264008 WVT264008:WVW264008 L329544:O329544 JH329544:JK329544 TD329544:TG329544 ACZ329544:ADC329544 AMV329544:AMY329544 AWR329544:AWU329544 BGN329544:BGQ329544 BQJ329544:BQM329544 CAF329544:CAI329544 CKB329544:CKE329544 CTX329544:CUA329544 DDT329544:DDW329544 DNP329544:DNS329544 DXL329544:DXO329544 EHH329544:EHK329544 ERD329544:ERG329544 FAZ329544:FBC329544 FKV329544:FKY329544 FUR329544:FUU329544 GEN329544:GEQ329544 GOJ329544:GOM329544 GYF329544:GYI329544 HIB329544:HIE329544 HRX329544:HSA329544 IBT329544:IBW329544 ILP329544:ILS329544 IVL329544:IVO329544 JFH329544:JFK329544 JPD329544:JPG329544 JYZ329544:JZC329544 KIV329544:KIY329544 KSR329544:KSU329544 LCN329544:LCQ329544 LMJ329544:LMM329544 LWF329544:LWI329544 MGB329544:MGE329544 MPX329544:MQA329544 MZT329544:MZW329544 NJP329544:NJS329544 NTL329544:NTO329544 ODH329544:ODK329544 OND329544:ONG329544 OWZ329544:OXC329544 PGV329544:PGY329544 PQR329544:PQU329544 QAN329544:QAQ329544 QKJ329544:QKM329544 QUF329544:QUI329544 REB329544:REE329544 RNX329544:ROA329544 RXT329544:RXW329544 SHP329544:SHS329544 SRL329544:SRO329544 TBH329544:TBK329544 TLD329544:TLG329544 TUZ329544:TVC329544 UEV329544:UEY329544 UOR329544:UOU329544 UYN329544:UYQ329544 VIJ329544:VIM329544 VSF329544:VSI329544 WCB329544:WCE329544 WLX329544:WMA329544 WVT329544:WVW329544 L395080:O395080 JH395080:JK395080 TD395080:TG395080 ACZ395080:ADC395080 AMV395080:AMY395080 AWR395080:AWU395080 BGN395080:BGQ395080 BQJ395080:BQM395080 CAF395080:CAI395080 CKB395080:CKE395080 CTX395080:CUA395080 DDT395080:DDW395080 DNP395080:DNS395080 DXL395080:DXO395080 EHH395080:EHK395080 ERD395080:ERG395080 FAZ395080:FBC395080 FKV395080:FKY395080 FUR395080:FUU395080 GEN395080:GEQ395080 GOJ395080:GOM395080 GYF395080:GYI395080 HIB395080:HIE395080 HRX395080:HSA395080 IBT395080:IBW395080 ILP395080:ILS395080 IVL395080:IVO395080 JFH395080:JFK395080 JPD395080:JPG395080 JYZ395080:JZC395080 KIV395080:KIY395080 KSR395080:KSU395080 LCN395080:LCQ395080 LMJ395080:LMM395080 LWF395080:LWI395080 MGB395080:MGE395080 MPX395080:MQA395080 MZT395080:MZW395080 NJP395080:NJS395080 NTL395080:NTO395080 ODH395080:ODK395080 OND395080:ONG395080 OWZ395080:OXC395080 PGV395080:PGY395080 PQR395080:PQU395080 QAN395080:QAQ395080 QKJ395080:QKM395080 QUF395080:QUI395080 REB395080:REE395080 RNX395080:ROA395080 RXT395080:RXW395080 SHP395080:SHS395080 SRL395080:SRO395080 TBH395080:TBK395080 TLD395080:TLG395080 TUZ395080:TVC395080 UEV395080:UEY395080 UOR395080:UOU395080 UYN395080:UYQ395080 VIJ395080:VIM395080 VSF395080:VSI395080 WCB395080:WCE395080 WLX395080:WMA395080 WVT395080:WVW395080 L460616:O460616 JH460616:JK460616 TD460616:TG460616 ACZ460616:ADC460616 AMV460616:AMY460616 AWR460616:AWU460616 BGN460616:BGQ460616 BQJ460616:BQM460616 CAF460616:CAI460616 CKB460616:CKE460616 CTX460616:CUA460616 DDT460616:DDW460616 DNP460616:DNS460616 DXL460616:DXO460616 EHH460616:EHK460616 ERD460616:ERG460616 FAZ460616:FBC460616 FKV460616:FKY460616 FUR460616:FUU460616 GEN460616:GEQ460616 GOJ460616:GOM460616 GYF460616:GYI460616 HIB460616:HIE460616 HRX460616:HSA460616 IBT460616:IBW460616 ILP460616:ILS460616 IVL460616:IVO460616 JFH460616:JFK460616 JPD460616:JPG460616 JYZ460616:JZC460616 KIV460616:KIY460616 KSR460616:KSU460616 LCN460616:LCQ460616 LMJ460616:LMM460616 LWF460616:LWI460616 MGB460616:MGE460616 MPX460616:MQA460616 MZT460616:MZW460616 NJP460616:NJS460616 NTL460616:NTO460616 ODH460616:ODK460616 OND460616:ONG460616 OWZ460616:OXC460616 PGV460616:PGY460616 PQR460616:PQU460616 QAN460616:QAQ460616 QKJ460616:QKM460616 QUF460616:QUI460616 REB460616:REE460616 RNX460616:ROA460616 RXT460616:RXW460616 SHP460616:SHS460616 SRL460616:SRO460616 TBH460616:TBK460616 TLD460616:TLG460616 TUZ460616:TVC460616 UEV460616:UEY460616 UOR460616:UOU460616 UYN460616:UYQ460616 VIJ460616:VIM460616 VSF460616:VSI460616 WCB460616:WCE460616 WLX460616:WMA460616 WVT460616:WVW460616 L526152:O526152 JH526152:JK526152 TD526152:TG526152 ACZ526152:ADC526152 AMV526152:AMY526152 AWR526152:AWU526152 BGN526152:BGQ526152 BQJ526152:BQM526152 CAF526152:CAI526152 CKB526152:CKE526152 CTX526152:CUA526152 DDT526152:DDW526152 DNP526152:DNS526152 DXL526152:DXO526152 EHH526152:EHK526152 ERD526152:ERG526152 FAZ526152:FBC526152 FKV526152:FKY526152 FUR526152:FUU526152 GEN526152:GEQ526152 GOJ526152:GOM526152 GYF526152:GYI526152 HIB526152:HIE526152 HRX526152:HSA526152 IBT526152:IBW526152 ILP526152:ILS526152 IVL526152:IVO526152 JFH526152:JFK526152 JPD526152:JPG526152 JYZ526152:JZC526152 KIV526152:KIY526152 KSR526152:KSU526152 LCN526152:LCQ526152 LMJ526152:LMM526152 LWF526152:LWI526152 MGB526152:MGE526152 MPX526152:MQA526152 MZT526152:MZW526152 NJP526152:NJS526152 NTL526152:NTO526152 ODH526152:ODK526152 OND526152:ONG526152 OWZ526152:OXC526152 PGV526152:PGY526152 PQR526152:PQU526152 QAN526152:QAQ526152 QKJ526152:QKM526152 QUF526152:QUI526152 REB526152:REE526152 RNX526152:ROA526152 RXT526152:RXW526152 SHP526152:SHS526152 SRL526152:SRO526152 TBH526152:TBK526152 TLD526152:TLG526152 TUZ526152:TVC526152 UEV526152:UEY526152 UOR526152:UOU526152 UYN526152:UYQ526152 VIJ526152:VIM526152 VSF526152:VSI526152 WCB526152:WCE526152 WLX526152:WMA526152 WVT526152:WVW526152 L591688:O591688 JH591688:JK591688 TD591688:TG591688 ACZ591688:ADC591688 AMV591688:AMY591688 AWR591688:AWU591688 BGN591688:BGQ591688 BQJ591688:BQM591688 CAF591688:CAI591688 CKB591688:CKE591688 CTX591688:CUA591688 DDT591688:DDW591688 DNP591688:DNS591688 DXL591688:DXO591688 EHH591688:EHK591688 ERD591688:ERG591688 FAZ591688:FBC591688 FKV591688:FKY591688 FUR591688:FUU591688 GEN591688:GEQ591688 GOJ591688:GOM591688 GYF591688:GYI591688 HIB591688:HIE591688 HRX591688:HSA591688 IBT591688:IBW591688 ILP591688:ILS591688 IVL591688:IVO591688 JFH591688:JFK591688 JPD591688:JPG591688 JYZ591688:JZC591688 KIV591688:KIY591688 KSR591688:KSU591688 LCN591688:LCQ591688 LMJ591688:LMM591688 LWF591688:LWI591688 MGB591688:MGE591688 MPX591688:MQA591688 MZT591688:MZW591688 NJP591688:NJS591688 NTL591688:NTO591688 ODH591688:ODK591688 OND591688:ONG591688 OWZ591688:OXC591688 PGV591688:PGY591688 PQR591688:PQU591688 QAN591688:QAQ591688 QKJ591688:QKM591688 QUF591688:QUI591688 REB591688:REE591688 RNX591688:ROA591688 RXT591688:RXW591688 SHP591688:SHS591688 SRL591688:SRO591688 TBH591688:TBK591688 TLD591688:TLG591688 TUZ591688:TVC591688 UEV591688:UEY591688 UOR591688:UOU591688 UYN591688:UYQ591688 VIJ591688:VIM591688 VSF591688:VSI591688 WCB591688:WCE591688 WLX591688:WMA591688 WVT591688:WVW591688 L657224:O657224 JH657224:JK657224 TD657224:TG657224 ACZ657224:ADC657224 AMV657224:AMY657224 AWR657224:AWU657224 BGN657224:BGQ657224 BQJ657224:BQM657224 CAF657224:CAI657224 CKB657224:CKE657224 CTX657224:CUA657224 DDT657224:DDW657224 DNP657224:DNS657224 DXL657224:DXO657224 EHH657224:EHK657224 ERD657224:ERG657224 FAZ657224:FBC657224 FKV657224:FKY657224 FUR657224:FUU657224 GEN657224:GEQ657224 GOJ657224:GOM657224 GYF657224:GYI657224 HIB657224:HIE657224 HRX657224:HSA657224 IBT657224:IBW657224 ILP657224:ILS657224 IVL657224:IVO657224 JFH657224:JFK657224 JPD657224:JPG657224 JYZ657224:JZC657224 KIV657224:KIY657224 KSR657224:KSU657224 LCN657224:LCQ657224 LMJ657224:LMM657224 LWF657224:LWI657224 MGB657224:MGE657224 MPX657224:MQA657224 MZT657224:MZW657224 NJP657224:NJS657224 NTL657224:NTO657224 ODH657224:ODK657224 OND657224:ONG657224 OWZ657224:OXC657224 PGV657224:PGY657224 PQR657224:PQU657224 QAN657224:QAQ657224 QKJ657224:QKM657224 QUF657224:QUI657224 REB657224:REE657224 RNX657224:ROA657224 RXT657224:RXW657224 SHP657224:SHS657224 SRL657224:SRO657224 TBH657224:TBK657224 TLD657224:TLG657224 TUZ657224:TVC657224 UEV657224:UEY657224 UOR657224:UOU657224 UYN657224:UYQ657224 VIJ657224:VIM657224 VSF657224:VSI657224 WCB657224:WCE657224 WLX657224:WMA657224 WVT657224:WVW657224 L722760:O722760 JH722760:JK722760 TD722760:TG722760 ACZ722760:ADC722760 AMV722760:AMY722760 AWR722760:AWU722760 BGN722760:BGQ722760 BQJ722760:BQM722760 CAF722760:CAI722760 CKB722760:CKE722760 CTX722760:CUA722760 DDT722760:DDW722760 DNP722760:DNS722760 DXL722760:DXO722760 EHH722760:EHK722760 ERD722760:ERG722760 FAZ722760:FBC722760 FKV722760:FKY722760 FUR722760:FUU722760 GEN722760:GEQ722760 GOJ722760:GOM722760 GYF722760:GYI722760 HIB722760:HIE722760 HRX722760:HSA722760 IBT722760:IBW722760 ILP722760:ILS722760 IVL722760:IVO722760 JFH722760:JFK722760 JPD722760:JPG722760 JYZ722760:JZC722760 KIV722760:KIY722760 KSR722760:KSU722760 LCN722760:LCQ722760 LMJ722760:LMM722760 LWF722760:LWI722760 MGB722760:MGE722760 MPX722760:MQA722760 MZT722760:MZW722760 NJP722760:NJS722760 NTL722760:NTO722760 ODH722760:ODK722760 OND722760:ONG722760 OWZ722760:OXC722760 PGV722760:PGY722760 PQR722760:PQU722760 QAN722760:QAQ722760 QKJ722760:QKM722760 QUF722760:QUI722760 REB722760:REE722760 RNX722760:ROA722760 RXT722760:RXW722760 SHP722760:SHS722760 SRL722760:SRO722760 TBH722760:TBK722760 TLD722760:TLG722760 TUZ722760:TVC722760 UEV722760:UEY722760 UOR722760:UOU722760 UYN722760:UYQ722760 VIJ722760:VIM722760 VSF722760:VSI722760 WCB722760:WCE722760 WLX722760:WMA722760 WVT722760:WVW722760 L788296:O788296 JH788296:JK788296 TD788296:TG788296 ACZ788296:ADC788296 AMV788296:AMY788296 AWR788296:AWU788296 BGN788296:BGQ788296 BQJ788296:BQM788296 CAF788296:CAI788296 CKB788296:CKE788296 CTX788296:CUA788296 DDT788296:DDW788296 DNP788296:DNS788296 DXL788296:DXO788296 EHH788296:EHK788296 ERD788296:ERG788296 FAZ788296:FBC788296 FKV788296:FKY788296 FUR788296:FUU788296 GEN788296:GEQ788296 GOJ788296:GOM788296 GYF788296:GYI788296 HIB788296:HIE788296 HRX788296:HSA788296 IBT788296:IBW788296 ILP788296:ILS788296 IVL788296:IVO788296 JFH788296:JFK788296 JPD788296:JPG788296 JYZ788296:JZC788296 KIV788296:KIY788296 KSR788296:KSU788296 LCN788296:LCQ788296 LMJ788296:LMM788296 LWF788296:LWI788296 MGB788296:MGE788296 MPX788296:MQA788296 MZT788296:MZW788296 NJP788296:NJS788296 NTL788296:NTO788296 ODH788296:ODK788296 OND788296:ONG788296 OWZ788296:OXC788296 PGV788296:PGY788296 PQR788296:PQU788296 QAN788296:QAQ788296 QKJ788296:QKM788296 QUF788296:QUI788296 REB788296:REE788296 RNX788296:ROA788296 RXT788296:RXW788296 SHP788296:SHS788296 SRL788296:SRO788296 TBH788296:TBK788296 TLD788296:TLG788296 TUZ788296:TVC788296 UEV788296:UEY788296 UOR788296:UOU788296 UYN788296:UYQ788296 VIJ788296:VIM788296 VSF788296:VSI788296 WCB788296:WCE788296 WLX788296:WMA788296 WVT788296:WVW788296 L853832:O853832 JH853832:JK853832 TD853832:TG853832 ACZ853832:ADC853832 AMV853832:AMY853832 AWR853832:AWU853832 BGN853832:BGQ853832 BQJ853832:BQM853832 CAF853832:CAI853832 CKB853832:CKE853832 CTX853832:CUA853832 DDT853832:DDW853832 DNP853832:DNS853832 DXL853832:DXO853832 EHH853832:EHK853832 ERD853832:ERG853832 FAZ853832:FBC853832 FKV853832:FKY853832 FUR853832:FUU853832 GEN853832:GEQ853832 GOJ853832:GOM853832 GYF853832:GYI853832 HIB853832:HIE853832 HRX853832:HSA853832 IBT853832:IBW853832 ILP853832:ILS853832 IVL853832:IVO853832 JFH853832:JFK853832 JPD853832:JPG853832 JYZ853832:JZC853832 KIV853832:KIY853832 KSR853832:KSU853832 LCN853832:LCQ853832 LMJ853832:LMM853832 LWF853832:LWI853832 MGB853832:MGE853832 MPX853832:MQA853832 MZT853832:MZW853832 NJP853832:NJS853832 NTL853832:NTO853832 ODH853832:ODK853832 OND853832:ONG853832 OWZ853832:OXC853832 PGV853832:PGY853832 PQR853832:PQU853832 QAN853832:QAQ853832 QKJ853832:QKM853832 QUF853832:QUI853832 REB853832:REE853832 RNX853832:ROA853832 RXT853832:RXW853832 SHP853832:SHS853832 SRL853832:SRO853832 TBH853832:TBK853832 TLD853832:TLG853832 TUZ853832:TVC853832 UEV853832:UEY853832 UOR853832:UOU853832 UYN853832:UYQ853832 VIJ853832:VIM853832 VSF853832:VSI853832 WCB853832:WCE853832 WLX853832:WMA853832 WVT853832:WVW853832 L919368:O919368 JH919368:JK919368 TD919368:TG919368 ACZ919368:ADC919368 AMV919368:AMY919368 AWR919368:AWU919368 BGN919368:BGQ919368 BQJ919368:BQM919368 CAF919368:CAI919368 CKB919368:CKE919368 CTX919368:CUA919368 DDT919368:DDW919368 DNP919368:DNS919368 DXL919368:DXO919368 EHH919368:EHK919368 ERD919368:ERG919368 FAZ919368:FBC919368 FKV919368:FKY919368 FUR919368:FUU919368 GEN919368:GEQ919368 GOJ919368:GOM919368 GYF919368:GYI919368 HIB919368:HIE919368 HRX919368:HSA919368 IBT919368:IBW919368 ILP919368:ILS919368 IVL919368:IVO919368 JFH919368:JFK919368 JPD919368:JPG919368 JYZ919368:JZC919368 KIV919368:KIY919368 KSR919368:KSU919368 LCN919368:LCQ919368 LMJ919368:LMM919368 LWF919368:LWI919368 MGB919368:MGE919368 MPX919368:MQA919368 MZT919368:MZW919368 NJP919368:NJS919368 NTL919368:NTO919368 ODH919368:ODK919368 OND919368:ONG919368 OWZ919368:OXC919368 PGV919368:PGY919368 PQR919368:PQU919368 QAN919368:QAQ919368 QKJ919368:QKM919368 QUF919368:QUI919368 REB919368:REE919368 RNX919368:ROA919368 RXT919368:RXW919368 SHP919368:SHS919368 SRL919368:SRO919368 TBH919368:TBK919368 TLD919368:TLG919368 TUZ919368:TVC919368 UEV919368:UEY919368 UOR919368:UOU919368 UYN919368:UYQ919368 VIJ919368:VIM919368 VSF919368:VSI919368 WCB919368:WCE919368 WLX919368:WMA919368 WVT919368:WVW919368 L984904:O984904 JH984904:JK984904 TD984904:TG984904 ACZ984904:ADC984904 AMV984904:AMY984904 AWR984904:AWU984904 BGN984904:BGQ984904 BQJ984904:BQM984904 CAF984904:CAI984904 CKB984904:CKE984904 CTX984904:CUA984904 DDT984904:DDW984904 DNP984904:DNS984904 DXL984904:DXO984904 EHH984904:EHK984904 ERD984904:ERG984904 FAZ984904:FBC984904 FKV984904:FKY984904 FUR984904:FUU984904 GEN984904:GEQ984904 GOJ984904:GOM984904 GYF984904:GYI984904 HIB984904:HIE984904 HRX984904:HSA984904 IBT984904:IBW984904 ILP984904:ILS984904 IVL984904:IVO984904 JFH984904:JFK984904 JPD984904:JPG984904 JYZ984904:JZC984904 KIV984904:KIY984904 KSR984904:KSU984904 LCN984904:LCQ984904 LMJ984904:LMM984904 LWF984904:LWI984904 MGB984904:MGE984904 MPX984904:MQA984904 MZT984904:MZW984904 NJP984904:NJS984904 NTL984904:NTO984904 ODH984904:ODK984904 OND984904:ONG984904 OWZ984904:OXC984904 PGV984904:PGY984904 PQR984904:PQU984904 QAN984904:QAQ984904 QKJ984904:QKM984904 QUF984904:QUI984904 REB984904:REE984904 RNX984904:ROA984904 RXT984904:RXW984904 SHP984904:SHS984904 SRL984904:SRO984904 TBH984904:TBK984904 TLD984904:TLG984904 TUZ984904:TVC984904 UEV984904:UEY984904 UOR984904:UOU984904 UYN984904:UYQ984904 VIJ984904:VIM984904 VSF984904:VSI984904 WCB984904:WCE984904 WLX984904:WMA984904 WVT984904:WVW984904 L1639:O1639 JH1639:JK1639 TD1639:TG1639 ACZ1639:ADC1639 AMV1639:AMY1639 AWR1639:AWU1639 BGN1639:BGQ1639 BQJ1639:BQM1639 CAF1639:CAI1639 CKB1639:CKE1639 CTX1639:CUA1639 DDT1639:DDW1639 DNP1639:DNS1639 DXL1639:DXO1639 EHH1639:EHK1639 ERD1639:ERG1639 FAZ1639:FBC1639 FKV1639:FKY1639 FUR1639:FUU1639 GEN1639:GEQ1639 GOJ1639:GOM1639 GYF1639:GYI1639 HIB1639:HIE1639 HRX1639:HSA1639 IBT1639:IBW1639 ILP1639:ILS1639 IVL1639:IVO1639 JFH1639:JFK1639 JPD1639:JPG1639 JYZ1639:JZC1639 KIV1639:KIY1639 KSR1639:KSU1639 LCN1639:LCQ1639 LMJ1639:LMM1639 LWF1639:LWI1639 MGB1639:MGE1639 MPX1639:MQA1639 MZT1639:MZW1639 NJP1639:NJS1639 NTL1639:NTO1639 ODH1639:ODK1639 OND1639:ONG1639 OWZ1639:OXC1639 PGV1639:PGY1639 PQR1639:PQU1639 QAN1639:QAQ1639 QKJ1639:QKM1639 QUF1639:QUI1639 REB1639:REE1639 RNX1639:ROA1639 RXT1639:RXW1639 SHP1639:SHS1639 SRL1639:SRO1639 TBH1639:TBK1639 TLD1639:TLG1639 TUZ1639:TVC1639 UEV1639:UEY1639 UOR1639:UOU1639 UYN1639:UYQ1639 VIJ1639:VIM1639 VSF1639:VSI1639 WCB1639:WCE1639 WLX1639:WMA1639 WVT1639:WVW1639 L67175:O67175 JH67175:JK67175 TD67175:TG67175 ACZ67175:ADC67175 AMV67175:AMY67175 AWR67175:AWU67175 BGN67175:BGQ67175 BQJ67175:BQM67175 CAF67175:CAI67175 CKB67175:CKE67175 CTX67175:CUA67175 DDT67175:DDW67175 DNP67175:DNS67175 DXL67175:DXO67175 EHH67175:EHK67175 ERD67175:ERG67175 FAZ67175:FBC67175 FKV67175:FKY67175 FUR67175:FUU67175 GEN67175:GEQ67175 GOJ67175:GOM67175 GYF67175:GYI67175 HIB67175:HIE67175 HRX67175:HSA67175 IBT67175:IBW67175 ILP67175:ILS67175 IVL67175:IVO67175 JFH67175:JFK67175 JPD67175:JPG67175 JYZ67175:JZC67175 KIV67175:KIY67175 KSR67175:KSU67175 LCN67175:LCQ67175 LMJ67175:LMM67175 LWF67175:LWI67175 MGB67175:MGE67175 MPX67175:MQA67175 MZT67175:MZW67175 NJP67175:NJS67175 NTL67175:NTO67175 ODH67175:ODK67175 OND67175:ONG67175 OWZ67175:OXC67175 PGV67175:PGY67175 PQR67175:PQU67175 QAN67175:QAQ67175 QKJ67175:QKM67175 QUF67175:QUI67175 REB67175:REE67175 RNX67175:ROA67175 RXT67175:RXW67175 SHP67175:SHS67175 SRL67175:SRO67175 TBH67175:TBK67175 TLD67175:TLG67175 TUZ67175:TVC67175 UEV67175:UEY67175 UOR67175:UOU67175 UYN67175:UYQ67175 VIJ67175:VIM67175 VSF67175:VSI67175 WCB67175:WCE67175 WLX67175:WMA67175 WVT67175:WVW67175 L132711:O132711 JH132711:JK132711 TD132711:TG132711 ACZ132711:ADC132711 AMV132711:AMY132711 AWR132711:AWU132711 BGN132711:BGQ132711 BQJ132711:BQM132711 CAF132711:CAI132711 CKB132711:CKE132711 CTX132711:CUA132711 DDT132711:DDW132711 DNP132711:DNS132711 DXL132711:DXO132711 EHH132711:EHK132711 ERD132711:ERG132711 FAZ132711:FBC132711 FKV132711:FKY132711 FUR132711:FUU132711 GEN132711:GEQ132711 GOJ132711:GOM132711 GYF132711:GYI132711 HIB132711:HIE132711 HRX132711:HSA132711 IBT132711:IBW132711 ILP132711:ILS132711 IVL132711:IVO132711 JFH132711:JFK132711 JPD132711:JPG132711 JYZ132711:JZC132711 KIV132711:KIY132711 KSR132711:KSU132711 LCN132711:LCQ132711 LMJ132711:LMM132711 LWF132711:LWI132711 MGB132711:MGE132711 MPX132711:MQA132711 MZT132711:MZW132711 NJP132711:NJS132711 NTL132711:NTO132711 ODH132711:ODK132711 OND132711:ONG132711 OWZ132711:OXC132711 PGV132711:PGY132711 PQR132711:PQU132711 QAN132711:QAQ132711 QKJ132711:QKM132711 QUF132711:QUI132711 REB132711:REE132711 RNX132711:ROA132711 RXT132711:RXW132711 SHP132711:SHS132711 SRL132711:SRO132711 TBH132711:TBK132711 TLD132711:TLG132711 TUZ132711:TVC132711 UEV132711:UEY132711 UOR132711:UOU132711 UYN132711:UYQ132711 VIJ132711:VIM132711 VSF132711:VSI132711 WCB132711:WCE132711 WLX132711:WMA132711 WVT132711:WVW132711 L198247:O198247 JH198247:JK198247 TD198247:TG198247 ACZ198247:ADC198247 AMV198247:AMY198247 AWR198247:AWU198247 BGN198247:BGQ198247 BQJ198247:BQM198247 CAF198247:CAI198247 CKB198247:CKE198247 CTX198247:CUA198247 DDT198247:DDW198247 DNP198247:DNS198247 DXL198247:DXO198247 EHH198247:EHK198247 ERD198247:ERG198247 FAZ198247:FBC198247 FKV198247:FKY198247 FUR198247:FUU198247 GEN198247:GEQ198247 GOJ198247:GOM198247 GYF198247:GYI198247 HIB198247:HIE198247 HRX198247:HSA198247 IBT198247:IBW198247 ILP198247:ILS198247 IVL198247:IVO198247 JFH198247:JFK198247 JPD198247:JPG198247 JYZ198247:JZC198247 KIV198247:KIY198247 KSR198247:KSU198247 LCN198247:LCQ198247 LMJ198247:LMM198247 LWF198247:LWI198247 MGB198247:MGE198247 MPX198247:MQA198247 MZT198247:MZW198247 NJP198247:NJS198247 NTL198247:NTO198247 ODH198247:ODK198247 OND198247:ONG198247 OWZ198247:OXC198247 PGV198247:PGY198247 PQR198247:PQU198247 QAN198247:QAQ198247 QKJ198247:QKM198247 QUF198247:QUI198247 REB198247:REE198247 RNX198247:ROA198247 RXT198247:RXW198247 SHP198247:SHS198247 SRL198247:SRO198247 TBH198247:TBK198247 TLD198247:TLG198247 TUZ198247:TVC198247 UEV198247:UEY198247 UOR198247:UOU198247 UYN198247:UYQ198247 VIJ198247:VIM198247 VSF198247:VSI198247 WCB198247:WCE198247 WLX198247:WMA198247 WVT198247:WVW198247 L263783:O263783 JH263783:JK263783 TD263783:TG263783 ACZ263783:ADC263783 AMV263783:AMY263783 AWR263783:AWU263783 BGN263783:BGQ263783 BQJ263783:BQM263783 CAF263783:CAI263783 CKB263783:CKE263783 CTX263783:CUA263783 DDT263783:DDW263783 DNP263783:DNS263783 DXL263783:DXO263783 EHH263783:EHK263783 ERD263783:ERG263783 FAZ263783:FBC263783 FKV263783:FKY263783 FUR263783:FUU263783 GEN263783:GEQ263783 GOJ263783:GOM263783 GYF263783:GYI263783 HIB263783:HIE263783 HRX263783:HSA263783 IBT263783:IBW263783 ILP263783:ILS263783 IVL263783:IVO263783 JFH263783:JFK263783 JPD263783:JPG263783 JYZ263783:JZC263783 KIV263783:KIY263783 KSR263783:KSU263783 LCN263783:LCQ263783 LMJ263783:LMM263783 LWF263783:LWI263783 MGB263783:MGE263783 MPX263783:MQA263783 MZT263783:MZW263783 NJP263783:NJS263783 NTL263783:NTO263783 ODH263783:ODK263783 OND263783:ONG263783 OWZ263783:OXC263783 PGV263783:PGY263783 PQR263783:PQU263783 QAN263783:QAQ263783 QKJ263783:QKM263783 QUF263783:QUI263783 REB263783:REE263783 RNX263783:ROA263783 RXT263783:RXW263783 SHP263783:SHS263783 SRL263783:SRO263783 TBH263783:TBK263783 TLD263783:TLG263783 TUZ263783:TVC263783 UEV263783:UEY263783 UOR263783:UOU263783 UYN263783:UYQ263783 VIJ263783:VIM263783 VSF263783:VSI263783 WCB263783:WCE263783 WLX263783:WMA263783 WVT263783:WVW263783 L329319:O329319 JH329319:JK329319 TD329319:TG329319 ACZ329319:ADC329319 AMV329319:AMY329319 AWR329319:AWU329319 BGN329319:BGQ329319 BQJ329319:BQM329319 CAF329319:CAI329319 CKB329319:CKE329319 CTX329319:CUA329319 DDT329319:DDW329319 DNP329319:DNS329319 DXL329319:DXO329319 EHH329319:EHK329319 ERD329319:ERG329319 FAZ329319:FBC329319 FKV329319:FKY329319 FUR329319:FUU329319 GEN329319:GEQ329319 GOJ329319:GOM329319 GYF329319:GYI329319 HIB329319:HIE329319 HRX329319:HSA329319 IBT329319:IBW329319 ILP329319:ILS329319 IVL329319:IVO329319 JFH329319:JFK329319 JPD329319:JPG329319 JYZ329319:JZC329319 KIV329319:KIY329319 KSR329319:KSU329319 LCN329319:LCQ329319 LMJ329319:LMM329319 LWF329319:LWI329319 MGB329319:MGE329319 MPX329319:MQA329319 MZT329319:MZW329319 NJP329319:NJS329319 NTL329319:NTO329319 ODH329319:ODK329319 OND329319:ONG329319 OWZ329319:OXC329319 PGV329319:PGY329319 PQR329319:PQU329319 QAN329319:QAQ329319 QKJ329319:QKM329319 QUF329319:QUI329319 REB329319:REE329319 RNX329319:ROA329319 RXT329319:RXW329319 SHP329319:SHS329319 SRL329319:SRO329319 TBH329319:TBK329319 TLD329319:TLG329319 TUZ329319:TVC329319 UEV329319:UEY329319 UOR329319:UOU329319 UYN329319:UYQ329319 VIJ329319:VIM329319 VSF329319:VSI329319 WCB329319:WCE329319 WLX329319:WMA329319 WVT329319:WVW329319 L394855:O394855 JH394855:JK394855 TD394855:TG394855 ACZ394855:ADC394855 AMV394855:AMY394855 AWR394855:AWU394855 BGN394855:BGQ394855 BQJ394855:BQM394855 CAF394855:CAI394855 CKB394855:CKE394855 CTX394855:CUA394855 DDT394855:DDW394855 DNP394855:DNS394855 DXL394855:DXO394855 EHH394855:EHK394855 ERD394855:ERG394855 FAZ394855:FBC394855 FKV394855:FKY394855 FUR394855:FUU394855 GEN394855:GEQ394855 GOJ394855:GOM394855 GYF394855:GYI394855 HIB394855:HIE394855 HRX394855:HSA394855 IBT394855:IBW394855 ILP394855:ILS394855 IVL394855:IVO394855 JFH394855:JFK394855 JPD394855:JPG394855 JYZ394855:JZC394855 KIV394855:KIY394855 KSR394855:KSU394855 LCN394855:LCQ394855 LMJ394855:LMM394855 LWF394855:LWI394855 MGB394855:MGE394855 MPX394855:MQA394855 MZT394855:MZW394855 NJP394855:NJS394855 NTL394855:NTO394855 ODH394855:ODK394855 OND394855:ONG394855 OWZ394855:OXC394855 PGV394855:PGY394855 PQR394855:PQU394855 QAN394855:QAQ394855 QKJ394855:QKM394855 QUF394855:QUI394855 REB394855:REE394855 RNX394855:ROA394855 RXT394855:RXW394855 SHP394855:SHS394855 SRL394855:SRO394855 TBH394855:TBK394855 TLD394855:TLG394855 TUZ394855:TVC394855 UEV394855:UEY394855 UOR394855:UOU394855 UYN394855:UYQ394855 VIJ394855:VIM394855 VSF394855:VSI394855 WCB394855:WCE394855 WLX394855:WMA394855 WVT394855:WVW394855 L460391:O460391 JH460391:JK460391 TD460391:TG460391 ACZ460391:ADC460391 AMV460391:AMY460391 AWR460391:AWU460391 BGN460391:BGQ460391 BQJ460391:BQM460391 CAF460391:CAI460391 CKB460391:CKE460391 CTX460391:CUA460391 DDT460391:DDW460391 DNP460391:DNS460391 DXL460391:DXO460391 EHH460391:EHK460391 ERD460391:ERG460391 FAZ460391:FBC460391 FKV460391:FKY460391 FUR460391:FUU460391 GEN460391:GEQ460391 GOJ460391:GOM460391 GYF460391:GYI460391 HIB460391:HIE460391 HRX460391:HSA460391 IBT460391:IBW460391 ILP460391:ILS460391 IVL460391:IVO460391 JFH460391:JFK460391 JPD460391:JPG460391 JYZ460391:JZC460391 KIV460391:KIY460391 KSR460391:KSU460391 LCN460391:LCQ460391 LMJ460391:LMM460391 LWF460391:LWI460391 MGB460391:MGE460391 MPX460391:MQA460391 MZT460391:MZW460391 NJP460391:NJS460391 NTL460391:NTO460391 ODH460391:ODK460391 OND460391:ONG460391 OWZ460391:OXC460391 PGV460391:PGY460391 PQR460391:PQU460391 QAN460391:QAQ460391 QKJ460391:QKM460391 QUF460391:QUI460391 REB460391:REE460391 RNX460391:ROA460391 RXT460391:RXW460391 SHP460391:SHS460391 SRL460391:SRO460391 TBH460391:TBK460391 TLD460391:TLG460391 TUZ460391:TVC460391 UEV460391:UEY460391 UOR460391:UOU460391 UYN460391:UYQ460391 VIJ460391:VIM460391 VSF460391:VSI460391 WCB460391:WCE460391 WLX460391:WMA460391 WVT460391:WVW460391 L525927:O525927 JH525927:JK525927 TD525927:TG525927 ACZ525927:ADC525927 AMV525927:AMY525927 AWR525927:AWU525927 BGN525927:BGQ525927 BQJ525927:BQM525927 CAF525927:CAI525927 CKB525927:CKE525927 CTX525927:CUA525927 DDT525927:DDW525927 DNP525927:DNS525927 DXL525927:DXO525927 EHH525927:EHK525927 ERD525927:ERG525927 FAZ525927:FBC525927 FKV525927:FKY525927 FUR525927:FUU525927 GEN525927:GEQ525927 GOJ525927:GOM525927 GYF525927:GYI525927 HIB525927:HIE525927 HRX525927:HSA525927 IBT525927:IBW525927 ILP525927:ILS525927 IVL525927:IVO525927 JFH525927:JFK525927 JPD525927:JPG525927 JYZ525927:JZC525927 KIV525927:KIY525927 KSR525927:KSU525927 LCN525927:LCQ525927 LMJ525927:LMM525927 LWF525927:LWI525927 MGB525927:MGE525927 MPX525927:MQA525927 MZT525927:MZW525927 NJP525927:NJS525927 NTL525927:NTO525927 ODH525927:ODK525927 OND525927:ONG525927 OWZ525927:OXC525927 PGV525927:PGY525927 PQR525927:PQU525927 QAN525927:QAQ525927 QKJ525927:QKM525927 QUF525927:QUI525927 REB525927:REE525927 RNX525927:ROA525927 RXT525927:RXW525927 SHP525927:SHS525927 SRL525927:SRO525927 TBH525927:TBK525927 TLD525927:TLG525927 TUZ525927:TVC525927 UEV525927:UEY525927 UOR525927:UOU525927 UYN525927:UYQ525927 VIJ525927:VIM525927 VSF525927:VSI525927 WCB525927:WCE525927 WLX525927:WMA525927 WVT525927:WVW525927 L591463:O591463 JH591463:JK591463 TD591463:TG591463 ACZ591463:ADC591463 AMV591463:AMY591463 AWR591463:AWU591463 BGN591463:BGQ591463 BQJ591463:BQM591463 CAF591463:CAI591463 CKB591463:CKE591463 CTX591463:CUA591463 DDT591463:DDW591463 DNP591463:DNS591463 DXL591463:DXO591463 EHH591463:EHK591463 ERD591463:ERG591463 FAZ591463:FBC591463 FKV591463:FKY591463 FUR591463:FUU591463 GEN591463:GEQ591463 GOJ591463:GOM591463 GYF591463:GYI591463 HIB591463:HIE591463 HRX591463:HSA591463 IBT591463:IBW591463 ILP591463:ILS591463 IVL591463:IVO591463 JFH591463:JFK591463 JPD591463:JPG591463 JYZ591463:JZC591463 KIV591463:KIY591463 KSR591463:KSU591463 LCN591463:LCQ591463 LMJ591463:LMM591463 LWF591463:LWI591463 MGB591463:MGE591463 MPX591463:MQA591463 MZT591463:MZW591463 NJP591463:NJS591463 NTL591463:NTO591463 ODH591463:ODK591463 OND591463:ONG591463 OWZ591463:OXC591463 PGV591463:PGY591463 PQR591463:PQU591463 QAN591463:QAQ591463 QKJ591463:QKM591463 QUF591463:QUI591463 REB591463:REE591463 RNX591463:ROA591463 RXT591463:RXW591463 SHP591463:SHS591463 SRL591463:SRO591463 TBH591463:TBK591463 TLD591463:TLG591463 TUZ591463:TVC591463 UEV591463:UEY591463 UOR591463:UOU591463 UYN591463:UYQ591463 VIJ591463:VIM591463 VSF591463:VSI591463 WCB591463:WCE591463 WLX591463:WMA591463 WVT591463:WVW591463 L656999:O656999 JH656999:JK656999 TD656999:TG656999 ACZ656999:ADC656999 AMV656999:AMY656999 AWR656999:AWU656999 BGN656999:BGQ656999 BQJ656999:BQM656999 CAF656999:CAI656999 CKB656999:CKE656999 CTX656999:CUA656999 DDT656999:DDW656999 DNP656999:DNS656999 DXL656999:DXO656999 EHH656999:EHK656999 ERD656999:ERG656999 FAZ656999:FBC656999 FKV656999:FKY656999 FUR656999:FUU656999 GEN656999:GEQ656999 GOJ656999:GOM656999 GYF656999:GYI656999 HIB656999:HIE656999 HRX656999:HSA656999 IBT656999:IBW656999 ILP656999:ILS656999 IVL656999:IVO656999 JFH656999:JFK656999 JPD656999:JPG656999 JYZ656999:JZC656999 KIV656999:KIY656999 KSR656999:KSU656999 LCN656999:LCQ656999 LMJ656999:LMM656999 LWF656999:LWI656999 MGB656999:MGE656999 MPX656999:MQA656999 MZT656999:MZW656999 NJP656999:NJS656999 NTL656999:NTO656999 ODH656999:ODK656999 OND656999:ONG656999 OWZ656999:OXC656999 PGV656999:PGY656999 PQR656999:PQU656999 QAN656999:QAQ656999 QKJ656999:QKM656999 QUF656999:QUI656999 REB656999:REE656999 RNX656999:ROA656999 RXT656999:RXW656999 SHP656999:SHS656999 SRL656999:SRO656999 TBH656999:TBK656999 TLD656999:TLG656999 TUZ656999:TVC656999 UEV656999:UEY656999 UOR656999:UOU656999 UYN656999:UYQ656999 VIJ656999:VIM656999 VSF656999:VSI656999 WCB656999:WCE656999 WLX656999:WMA656999 WVT656999:WVW656999 L722535:O722535 JH722535:JK722535 TD722535:TG722535 ACZ722535:ADC722535 AMV722535:AMY722535 AWR722535:AWU722535 BGN722535:BGQ722535 BQJ722535:BQM722535 CAF722535:CAI722535 CKB722535:CKE722535 CTX722535:CUA722535 DDT722535:DDW722535 DNP722535:DNS722535 DXL722535:DXO722535 EHH722535:EHK722535 ERD722535:ERG722535 FAZ722535:FBC722535 FKV722535:FKY722535 FUR722535:FUU722535 GEN722535:GEQ722535 GOJ722535:GOM722535 GYF722535:GYI722535 HIB722535:HIE722535 HRX722535:HSA722535 IBT722535:IBW722535 ILP722535:ILS722535 IVL722535:IVO722535 JFH722535:JFK722535 JPD722535:JPG722535 JYZ722535:JZC722535 KIV722535:KIY722535 KSR722535:KSU722535 LCN722535:LCQ722535 LMJ722535:LMM722535 LWF722535:LWI722535 MGB722535:MGE722535 MPX722535:MQA722535 MZT722535:MZW722535 NJP722535:NJS722535 NTL722535:NTO722535 ODH722535:ODK722535 OND722535:ONG722535 OWZ722535:OXC722535 PGV722535:PGY722535 PQR722535:PQU722535 QAN722535:QAQ722535 QKJ722535:QKM722535 QUF722535:QUI722535 REB722535:REE722535 RNX722535:ROA722535 RXT722535:RXW722535 SHP722535:SHS722535 SRL722535:SRO722535 TBH722535:TBK722535 TLD722535:TLG722535 TUZ722535:TVC722535 UEV722535:UEY722535 UOR722535:UOU722535 UYN722535:UYQ722535 VIJ722535:VIM722535 VSF722535:VSI722535 WCB722535:WCE722535 WLX722535:WMA722535 WVT722535:WVW722535 L788071:O788071 JH788071:JK788071 TD788071:TG788071 ACZ788071:ADC788071 AMV788071:AMY788071 AWR788071:AWU788071 BGN788071:BGQ788071 BQJ788071:BQM788071 CAF788071:CAI788071 CKB788071:CKE788071 CTX788071:CUA788071 DDT788071:DDW788071 DNP788071:DNS788071 DXL788071:DXO788071 EHH788071:EHK788071 ERD788071:ERG788071 FAZ788071:FBC788071 FKV788071:FKY788071 FUR788071:FUU788071 GEN788071:GEQ788071 GOJ788071:GOM788071 GYF788071:GYI788071 HIB788071:HIE788071 HRX788071:HSA788071 IBT788071:IBW788071 ILP788071:ILS788071 IVL788071:IVO788071 JFH788071:JFK788071 JPD788071:JPG788071 JYZ788071:JZC788071 KIV788071:KIY788071 KSR788071:KSU788071 LCN788071:LCQ788071 LMJ788071:LMM788071 LWF788071:LWI788071 MGB788071:MGE788071 MPX788071:MQA788071 MZT788071:MZW788071 NJP788071:NJS788071 NTL788071:NTO788071 ODH788071:ODK788071 OND788071:ONG788071 OWZ788071:OXC788071 PGV788071:PGY788071 PQR788071:PQU788071 QAN788071:QAQ788071 QKJ788071:QKM788071 QUF788071:QUI788071 REB788071:REE788071 RNX788071:ROA788071 RXT788071:RXW788071 SHP788071:SHS788071 SRL788071:SRO788071 TBH788071:TBK788071 TLD788071:TLG788071 TUZ788071:TVC788071 UEV788071:UEY788071 UOR788071:UOU788071 UYN788071:UYQ788071 VIJ788071:VIM788071 VSF788071:VSI788071 WCB788071:WCE788071 WLX788071:WMA788071 WVT788071:WVW788071 L853607:O853607 JH853607:JK853607 TD853607:TG853607 ACZ853607:ADC853607 AMV853607:AMY853607 AWR853607:AWU853607 BGN853607:BGQ853607 BQJ853607:BQM853607 CAF853607:CAI853607 CKB853607:CKE853607 CTX853607:CUA853607 DDT853607:DDW853607 DNP853607:DNS853607 DXL853607:DXO853607 EHH853607:EHK853607 ERD853607:ERG853607 FAZ853607:FBC853607 FKV853607:FKY853607 FUR853607:FUU853607 GEN853607:GEQ853607 GOJ853607:GOM853607 GYF853607:GYI853607 HIB853607:HIE853607 HRX853607:HSA853607 IBT853607:IBW853607 ILP853607:ILS853607 IVL853607:IVO853607 JFH853607:JFK853607 JPD853607:JPG853607 JYZ853607:JZC853607 KIV853607:KIY853607 KSR853607:KSU853607 LCN853607:LCQ853607 LMJ853607:LMM853607 LWF853607:LWI853607 MGB853607:MGE853607 MPX853607:MQA853607 MZT853607:MZW853607 NJP853607:NJS853607 NTL853607:NTO853607 ODH853607:ODK853607 OND853607:ONG853607 OWZ853607:OXC853607 PGV853607:PGY853607 PQR853607:PQU853607 QAN853607:QAQ853607 QKJ853607:QKM853607 QUF853607:QUI853607 REB853607:REE853607 RNX853607:ROA853607 RXT853607:RXW853607 SHP853607:SHS853607 SRL853607:SRO853607 TBH853607:TBK853607 TLD853607:TLG853607 TUZ853607:TVC853607 UEV853607:UEY853607 UOR853607:UOU853607 UYN853607:UYQ853607 VIJ853607:VIM853607 VSF853607:VSI853607 WCB853607:WCE853607 WLX853607:WMA853607 WVT853607:WVW853607 L919143:O919143 JH919143:JK919143 TD919143:TG919143 ACZ919143:ADC919143 AMV919143:AMY919143 AWR919143:AWU919143 BGN919143:BGQ919143 BQJ919143:BQM919143 CAF919143:CAI919143 CKB919143:CKE919143 CTX919143:CUA919143 DDT919143:DDW919143 DNP919143:DNS919143 DXL919143:DXO919143 EHH919143:EHK919143 ERD919143:ERG919143 FAZ919143:FBC919143 FKV919143:FKY919143 FUR919143:FUU919143 GEN919143:GEQ919143 GOJ919143:GOM919143 GYF919143:GYI919143 HIB919143:HIE919143 HRX919143:HSA919143 IBT919143:IBW919143 ILP919143:ILS919143 IVL919143:IVO919143 JFH919143:JFK919143 JPD919143:JPG919143 JYZ919143:JZC919143 KIV919143:KIY919143 KSR919143:KSU919143 LCN919143:LCQ919143 LMJ919143:LMM919143 LWF919143:LWI919143 MGB919143:MGE919143 MPX919143:MQA919143 MZT919143:MZW919143 NJP919143:NJS919143 NTL919143:NTO919143 ODH919143:ODK919143 OND919143:ONG919143 OWZ919143:OXC919143 PGV919143:PGY919143 PQR919143:PQU919143 QAN919143:QAQ919143 QKJ919143:QKM919143 QUF919143:QUI919143 REB919143:REE919143 RNX919143:ROA919143 RXT919143:RXW919143 SHP919143:SHS919143 SRL919143:SRO919143 TBH919143:TBK919143 TLD919143:TLG919143 TUZ919143:TVC919143 UEV919143:UEY919143 UOR919143:UOU919143 UYN919143:UYQ919143 VIJ919143:VIM919143 VSF919143:VSI919143 WCB919143:WCE919143 WLX919143:WMA919143 WVT919143:WVW919143 L984679:O984679 JH984679:JK984679 TD984679:TG984679 ACZ984679:ADC984679 AMV984679:AMY984679 AWR984679:AWU984679 BGN984679:BGQ984679 BQJ984679:BQM984679 CAF984679:CAI984679 CKB984679:CKE984679 CTX984679:CUA984679 DDT984679:DDW984679 DNP984679:DNS984679 DXL984679:DXO984679 EHH984679:EHK984679 ERD984679:ERG984679 FAZ984679:FBC984679 FKV984679:FKY984679 FUR984679:FUU984679 GEN984679:GEQ984679 GOJ984679:GOM984679 GYF984679:GYI984679 HIB984679:HIE984679 HRX984679:HSA984679 IBT984679:IBW984679 ILP984679:ILS984679 IVL984679:IVO984679 JFH984679:JFK984679 JPD984679:JPG984679 JYZ984679:JZC984679 KIV984679:KIY984679 KSR984679:KSU984679 LCN984679:LCQ984679 LMJ984679:LMM984679 LWF984679:LWI984679 MGB984679:MGE984679 MPX984679:MQA984679 MZT984679:MZW984679 NJP984679:NJS984679 NTL984679:NTO984679 ODH984679:ODK984679 OND984679:ONG984679 OWZ984679:OXC984679 PGV984679:PGY984679 PQR984679:PQU984679 QAN984679:QAQ984679 QKJ984679:QKM984679 QUF984679:QUI984679 REB984679:REE984679 RNX984679:ROA984679 RXT984679:RXW984679 SHP984679:SHS984679 SRL984679:SRO984679 TBH984679:TBK984679 TLD984679:TLG984679 TUZ984679:TVC984679 UEV984679:UEY984679 UOR984679:UOU984679 UYN984679:UYQ984679 VIJ984679:VIM984679 VSF984679:VSI984679 WCB984679:WCE984679 WLX984679:WMA984679 WVT984679:WVW984679 L988:O988 JH988:JK988 TD988:TG988 ACZ988:ADC988 AMV988:AMY988 AWR988:AWU988 BGN988:BGQ988 BQJ988:BQM988 CAF988:CAI988 CKB988:CKE988 CTX988:CUA988 DDT988:DDW988 DNP988:DNS988 DXL988:DXO988 EHH988:EHK988 ERD988:ERG988 FAZ988:FBC988 FKV988:FKY988 FUR988:FUU988 GEN988:GEQ988 GOJ988:GOM988 GYF988:GYI988 HIB988:HIE988 HRX988:HSA988 IBT988:IBW988 ILP988:ILS988 IVL988:IVO988 JFH988:JFK988 JPD988:JPG988 JYZ988:JZC988 KIV988:KIY988 KSR988:KSU988 LCN988:LCQ988 LMJ988:LMM988 LWF988:LWI988 MGB988:MGE988 MPX988:MQA988 MZT988:MZW988 NJP988:NJS988 NTL988:NTO988 ODH988:ODK988 OND988:ONG988 OWZ988:OXC988 PGV988:PGY988 PQR988:PQU988 QAN988:QAQ988 QKJ988:QKM988 QUF988:QUI988 REB988:REE988 RNX988:ROA988 RXT988:RXW988 SHP988:SHS988 SRL988:SRO988 TBH988:TBK988 TLD988:TLG988 TUZ988:TVC988 UEV988:UEY988 UOR988:UOU988 UYN988:UYQ988 VIJ988:VIM988 VSF988:VSI988 WCB988:WCE988 WLX988:WMA988 WVT988:WVW988 L66524:O66524 JH66524:JK66524 TD66524:TG66524 ACZ66524:ADC66524 AMV66524:AMY66524 AWR66524:AWU66524 BGN66524:BGQ66524 BQJ66524:BQM66524 CAF66524:CAI66524 CKB66524:CKE66524 CTX66524:CUA66524 DDT66524:DDW66524 DNP66524:DNS66524 DXL66524:DXO66524 EHH66524:EHK66524 ERD66524:ERG66524 FAZ66524:FBC66524 FKV66524:FKY66524 FUR66524:FUU66524 GEN66524:GEQ66524 GOJ66524:GOM66524 GYF66524:GYI66524 HIB66524:HIE66524 HRX66524:HSA66524 IBT66524:IBW66524 ILP66524:ILS66524 IVL66524:IVO66524 JFH66524:JFK66524 JPD66524:JPG66524 JYZ66524:JZC66524 KIV66524:KIY66524 KSR66524:KSU66524 LCN66524:LCQ66524 LMJ66524:LMM66524 LWF66524:LWI66524 MGB66524:MGE66524 MPX66524:MQA66524 MZT66524:MZW66524 NJP66524:NJS66524 NTL66524:NTO66524 ODH66524:ODK66524 OND66524:ONG66524 OWZ66524:OXC66524 PGV66524:PGY66524 PQR66524:PQU66524 QAN66524:QAQ66524 QKJ66524:QKM66524 QUF66524:QUI66524 REB66524:REE66524 RNX66524:ROA66524 RXT66524:RXW66524 SHP66524:SHS66524 SRL66524:SRO66524 TBH66524:TBK66524 TLD66524:TLG66524 TUZ66524:TVC66524 UEV66524:UEY66524 UOR66524:UOU66524 UYN66524:UYQ66524 VIJ66524:VIM66524 VSF66524:VSI66524 WCB66524:WCE66524 WLX66524:WMA66524 WVT66524:WVW66524 L132060:O132060 JH132060:JK132060 TD132060:TG132060 ACZ132060:ADC132060 AMV132060:AMY132060 AWR132060:AWU132060 BGN132060:BGQ132060 BQJ132060:BQM132060 CAF132060:CAI132060 CKB132060:CKE132060 CTX132060:CUA132060 DDT132060:DDW132060 DNP132060:DNS132060 DXL132060:DXO132060 EHH132060:EHK132060 ERD132060:ERG132060 FAZ132060:FBC132060 FKV132060:FKY132060 FUR132060:FUU132060 GEN132060:GEQ132060 GOJ132060:GOM132060 GYF132060:GYI132060 HIB132060:HIE132060 HRX132060:HSA132060 IBT132060:IBW132060 ILP132060:ILS132060 IVL132060:IVO132060 JFH132060:JFK132060 JPD132060:JPG132060 JYZ132060:JZC132060 KIV132060:KIY132060 KSR132060:KSU132060 LCN132060:LCQ132060 LMJ132060:LMM132060 LWF132060:LWI132060 MGB132060:MGE132060 MPX132060:MQA132060 MZT132060:MZW132060 NJP132060:NJS132060 NTL132060:NTO132060 ODH132060:ODK132060 OND132060:ONG132060 OWZ132060:OXC132060 PGV132060:PGY132060 PQR132060:PQU132060 QAN132060:QAQ132060 QKJ132060:QKM132060 QUF132060:QUI132060 REB132060:REE132060 RNX132060:ROA132060 RXT132060:RXW132060 SHP132060:SHS132060 SRL132060:SRO132060 TBH132060:TBK132060 TLD132060:TLG132060 TUZ132060:TVC132060 UEV132060:UEY132060 UOR132060:UOU132060 UYN132060:UYQ132060 VIJ132060:VIM132060 VSF132060:VSI132060 WCB132060:WCE132060 WLX132060:WMA132060 WVT132060:WVW132060 L197596:O197596 JH197596:JK197596 TD197596:TG197596 ACZ197596:ADC197596 AMV197596:AMY197596 AWR197596:AWU197596 BGN197596:BGQ197596 BQJ197596:BQM197596 CAF197596:CAI197596 CKB197596:CKE197596 CTX197596:CUA197596 DDT197596:DDW197596 DNP197596:DNS197596 DXL197596:DXO197596 EHH197596:EHK197596 ERD197596:ERG197596 FAZ197596:FBC197596 FKV197596:FKY197596 FUR197596:FUU197596 GEN197596:GEQ197596 GOJ197596:GOM197596 GYF197596:GYI197596 HIB197596:HIE197596 HRX197596:HSA197596 IBT197596:IBW197596 ILP197596:ILS197596 IVL197596:IVO197596 JFH197596:JFK197596 JPD197596:JPG197596 JYZ197596:JZC197596 KIV197596:KIY197596 KSR197596:KSU197596 LCN197596:LCQ197596 LMJ197596:LMM197596 LWF197596:LWI197596 MGB197596:MGE197596 MPX197596:MQA197596 MZT197596:MZW197596 NJP197596:NJS197596 NTL197596:NTO197596 ODH197596:ODK197596 OND197596:ONG197596 OWZ197596:OXC197596 PGV197596:PGY197596 PQR197596:PQU197596 QAN197596:QAQ197596 QKJ197596:QKM197596 QUF197596:QUI197596 REB197596:REE197596 RNX197596:ROA197596 RXT197596:RXW197596 SHP197596:SHS197596 SRL197596:SRO197596 TBH197596:TBK197596 TLD197596:TLG197596 TUZ197596:TVC197596 UEV197596:UEY197596 UOR197596:UOU197596 UYN197596:UYQ197596 VIJ197596:VIM197596 VSF197596:VSI197596 WCB197596:WCE197596 WLX197596:WMA197596 WVT197596:WVW197596 L263132:O263132 JH263132:JK263132 TD263132:TG263132 ACZ263132:ADC263132 AMV263132:AMY263132 AWR263132:AWU263132 BGN263132:BGQ263132 BQJ263132:BQM263132 CAF263132:CAI263132 CKB263132:CKE263132 CTX263132:CUA263132 DDT263132:DDW263132 DNP263132:DNS263132 DXL263132:DXO263132 EHH263132:EHK263132 ERD263132:ERG263132 FAZ263132:FBC263132 FKV263132:FKY263132 FUR263132:FUU263132 GEN263132:GEQ263132 GOJ263132:GOM263132 GYF263132:GYI263132 HIB263132:HIE263132 HRX263132:HSA263132 IBT263132:IBW263132 ILP263132:ILS263132 IVL263132:IVO263132 JFH263132:JFK263132 JPD263132:JPG263132 JYZ263132:JZC263132 KIV263132:KIY263132 KSR263132:KSU263132 LCN263132:LCQ263132 LMJ263132:LMM263132 LWF263132:LWI263132 MGB263132:MGE263132 MPX263132:MQA263132 MZT263132:MZW263132 NJP263132:NJS263132 NTL263132:NTO263132 ODH263132:ODK263132 OND263132:ONG263132 OWZ263132:OXC263132 PGV263132:PGY263132 PQR263132:PQU263132 QAN263132:QAQ263132 QKJ263132:QKM263132 QUF263132:QUI263132 REB263132:REE263132 RNX263132:ROA263132 RXT263132:RXW263132 SHP263132:SHS263132 SRL263132:SRO263132 TBH263132:TBK263132 TLD263132:TLG263132 TUZ263132:TVC263132 UEV263132:UEY263132 UOR263132:UOU263132 UYN263132:UYQ263132 VIJ263132:VIM263132 VSF263132:VSI263132 WCB263132:WCE263132 WLX263132:WMA263132 WVT263132:WVW263132 L328668:O328668 JH328668:JK328668 TD328668:TG328668 ACZ328668:ADC328668 AMV328668:AMY328668 AWR328668:AWU328668 BGN328668:BGQ328668 BQJ328668:BQM328668 CAF328668:CAI328668 CKB328668:CKE328668 CTX328668:CUA328668 DDT328668:DDW328668 DNP328668:DNS328668 DXL328668:DXO328668 EHH328668:EHK328668 ERD328668:ERG328668 FAZ328668:FBC328668 FKV328668:FKY328668 FUR328668:FUU328668 GEN328668:GEQ328668 GOJ328668:GOM328668 GYF328668:GYI328668 HIB328668:HIE328668 HRX328668:HSA328668 IBT328668:IBW328668 ILP328668:ILS328668 IVL328668:IVO328668 JFH328668:JFK328668 JPD328668:JPG328668 JYZ328668:JZC328668 KIV328668:KIY328668 KSR328668:KSU328668 LCN328668:LCQ328668 LMJ328668:LMM328668 LWF328668:LWI328668 MGB328668:MGE328668 MPX328668:MQA328668 MZT328668:MZW328668 NJP328668:NJS328668 NTL328668:NTO328668 ODH328668:ODK328668 OND328668:ONG328668 OWZ328668:OXC328668 PGV328668:PGY328668 PQR328668:PQU328668 QAN328668:QAQ328668 QKJ328668:QKM328668 QUF328668:QUI328668 REB328668:REE328668 RNX328668:ROA328668 RXT328668:RXW328668 SHP328668:SHS328668 SRL328668:SRO328668 TBH328668:TBK328668 TLD328668:TLG328668 TUZ328668:TVC328668 UEV328668:UEY328668 UOR328668:UOU328668 UYN328668:UYQ328668 VIJ328668:VIM328668 VSF328668:VSI328668 WCB328668:WCE328668 WLX328668:WMA328668 WVT328668:WVW328668 L394204:O394204 JH394204:JK394204 TD394204:TG394204 ACZ394204:ADC394204 AMV394204:AMY394204 AWR394204:AWU394204 BGN394204:BGQ394204 BQJ394204:BQM394204 CAF394204:CAI394204 CKB394204:CKE394204 CTX394204:CUA394204 DDT394204:DDW394204 DNP394204:DNS394204 DXL394204:DXO394204 EHH394204:EHK394204 ERD394204:ERG394204 FAZ394204:FBC394204 FKV394204:FKY394204 FUR394204:FUU394204 GEN394204:GEQ394204 GOJ394204:GOM394204 GYF394204:GYI394204 HIB394204:HIE394204 HRX394204:HSA394204 IBT394204:IBW394204 ILP394204:ILS394204 IVL394204:IVO394204 JFH394204:JFK394204 JPD394204:JPG394204 JYZ394204:JZC394204 KIV394204:KIY394204 KSR394204:KSU394204 LCN394204:LCQ394204 LMJ394204:LMM394204 LWF394204:LWI394204 MGB394204:MGE394204 MPX394204:MQA394204 MZT394204:MZW394204 NJP394204:NJS394204 NTL394204:NTO394204 ODH394204:ODK394204 OND394204:ONG394204 OWZ394204:OXC394204 PGV394204:PGY394204 PQR394204:PQU394204 QAN394204:QAQ394204 QKJ394204:QKM394204 QUF394204:QUI394204 REB394204:REE394204 RNX394204:ROA394204 RXT394204:RXW394204 SHP394204:SHS394204 SRL394204:SRO394204 TBH394204:TBK394204 TLD394204:TLG394204 TUZ394204:TVC394204 UEV394204:UEY394204 UOR394204:UOU394204 UYN394204:UYQ394204 VIJ394204:VIM394204 VSF394204:VSI394204 WCB394204:WCE394204 WLX394204:WMA394204 WVT394204:WVW394204 L459740:O459740 JH459740:JK459740 TD459740:TG459740 ACZ459740:ADC459740 AMV459740:AMY459740 AWR459740:AWU459740 BGN459740:BGQ459740 BQJ459740:BQM459740 CAF459740:CAI459740 CKB459740:CKE459740 CTX459740:CUA459740 DDT459740:DDW459740 DNP459740:DNS459740 DXL459740:DXO459740 EHH459740:EHK459740 ERD459740:ERG459740 FAZ459740:FBC459740 FKV459740:FKY459740 FUR459740:FUU459740 GEN459740:GEQ459740 GOJ459740:GOM459740 GYF459740:GYI459740 HIB459740:HIE459740 HRX459740:HSA459740 IBT459740:IBW459740 ILP459740:ILS459740 IVL459740:IVO459740 JFH459740:JFK459740 JPD459740:JPG459740 JYZ459740:JZC459740 KIV459740:KIY459740 KSR459740:KSU459740 LCN459740:LCQ459740 LMJ459740:LMM459740 LWF459740:LWI459740 MGB459740:MGE459740 MPX459740:MQA459740 MZT459740:MZW459740 NJP459740:NJS459740 NTL459740:NTO459740 ODH459740:ODK459740 OND459740:ONG459740 OWZ459740:OXC459740 PGV459740:PGY459740 PQR459740:PQU459740 QAN459740:QAQ459740 QKJ459740:QKM459740 QUF459740:QUI459740 REB459740:REE459740 RNX459740:ROA459740 RXT459740:RXW459740 SHP459740:SHS459740 SRL459740:SRO459740 TBH459740:TBK459740 TLD459740:TLG459740 TUZ459740:TVC459740 UEV459740:UEY459740 UOR459740:UOU459740 UYN459740:UYQ459740 VIJ459740:VIM459740 VSF459740:VSI459740 WCB459740:WCE459740 WLX459740:WMA459740 WVT459740:WVW459740 L525276:O525276 JH525276:JK525276 TD525276:TG525276 ACZ525276:ADC525276 AMV525276:AMY525276 AWR525276:AWU525276 BGN525276:BGQ525276 BQJ525276:BQM525276 CAF525276:CAI525276 CKB525276:CKE525276 CTX525276:CUA525276 DDT525276:DDW525276 DNP525276:DNS525276 DXL525276:DXO525276 EHH525276:EHK525276 ERD525276:ERG525276 FAZ525276:FBC525276 FKV525276:FKY525276 FUR525276:FUU525276 GEN525276:GEQ525276 GOJ525276:GOM525276 GYF525276:GYI525276 HIB525276:HIE525276 HRX525276:HSA525276 IBT525276:IBW525276 ILP525276:ILS525276 IVL525276:IVO525276 JFH525276:JFK525276 JPD525276:JPG525276 JYZ525276:JZC525276 KIV525276:KIY525276 KSR525276:KSU525276 LCN525276:LCQ525276 LMJ525276:LMM525276 LWF525276:LWI525276 MGB525276:MGE525276 MPX525276:MQA525276 MZT525276:MZW525276 NJP525276:NJS525276 NTL525276:NTO525276 ODH525276:ODK525276 OND525276:ONG525276 OWZ525276:OXC525276 PGV525276:PGY525276 PQR525276:PQU525276 QAN525276:QAQ525276 QKJ525276:QKM525276 QUF525276:QUI525276 REB525276:REE525276 RNX525276:ROA525276 RXT525276:RXW525276 SHP525276:SHS525276 SRL525276:SRO525276 TBH525276:TBK525276 TLD525276:TLG525276 TUZ525276:TVC525276 UEV525276:UEY525276 UOR525276:UOU525276 UYN525276:UYQ525276 VIJ525276:VIM525276 VSF525276:VSI525276 WCB525276:WCE525276 WLX525276:WMA525276 WVT525276:WVW525276 L590812:O590812 JH590812:JK590812 TD590812:TG590812 ACZ590812:ADC590812 AMV590812:AMY590812 AWR590812:AWU590812 BGN590812:BGQ590812 BQJ590812:BQM590812 CAF590812:CAI590812 CKB590812:CKE590812 CTX590812:CUA590812 DDT590812:DDW590812 DNP590812:DNS590812 DXL590812:DXO590812 EHH590812:EHK590812 ERD590812:ERG590812 FAZ590812:FBC590812 FKV590812:FKY590812 FUR590812:FUU590812 GEN590812:GEQ590812 GOJ590812:GOM590812 GYF590812:GYI590812 HIB590812:HIE590812 HRX590812:HSA590812 IBT590812:IBW590812 ILP590812:ILS590812 IVL590812:IVO590812 JFH590812:JFK590812 JPD590812:JPG590812 JYZ590812:JZC590812 KIV590812:KIY590812 KSR590812:KSU590812 LCN590812:LCQ590812 LMJ590812:LMM590812 LWF590812:LWI590812 MGB590812:MGE590812 MPX590812:MQA590812 MZT590812:MZW590812 NJP590812:NJS590812 NTL590812:NTO590812 ODH590812:ODK590812 OND590812:ONG590812 OWZ590812:OXC590812 PGV590812:PGY590812 PQR590812:PQU590812 QAN590812:QAQ590812 QKJ590812:QKM590812 QUF590812:QUI590812 REB590812:REE590812 RNX590812:ROA590812 RXT590812:RXW590812 SHP590812:SHS590812 SRL590812:SRO590812 TBH590812:TBK590812 TLD590812:TLG590812 TUZ590812:TVC590812 UEV590812:UEY590812 UOR590812:UOU590812 UYN590812:UYQ590812 VIJ590812:VIM590812 VSF590812:VSI590812 WCB590812:WCE590812 WLX590812:WMA590812 WVT590812:WVW590812 L656348:O656348 JH656348:JK656348 TD656348:TG656348 ACZ656348:ADC656348 AMV656348:AMY656348 AWR656348:AWU656348 BGN656348:BGQ656348 BQJ656348:BQM656348 CAF656348:CAI656348 CKB656348:CKE656348 CTX656348:CUA656348 DDT656348:DDW656348 DNP656348:DNS656348 DXL656348:DXO656348 EHH656348:EHK656348 ERD656348:ERG656348 FAZ656348:FBC656348 FKV656348:FKY656348 FUR656348:FUU656348 GEN656348:GEQ656348 GOJ656348:GOM656348 GYF656348:GYI656348 HIB656348:HIE656348 HRX656348:HSA656348 IBT656348:IBW656348 ILP656348:ILS656348 IVL656348:IVO656348 JFH656348:JFK656348 JPD656348:JPG656348 JYZ656348:JZC656348 KIV656348:KIY656348 KSR656348:KSU656348 LCN656348:LCQ656348 LMJ656348:LMM656348 LWF656348:LWI656348 MGB656348:MGE656348 MPX656348:MQA656348 MZT656348:MZW656348 NJP656348:NJS656348 NTL656348:NTO656348 ODH656348:ODK656348 OND656348:ONG656348 OWZ656348:OXC656348 PGV656348:PGY656348 PQR656348:PQU656348 QAN656348:QAQ656348 QKJ656348:QKM656348 QUF656348:QUI656348 REB656348:REE656348 RNX656348:ROA656348 RXT656348:RXW656348 SHP656348:SHS656348 SRL656348:SRO656348 TBH656348:TBK656348 TLD656348:TLG656348 TUZ656348:TVC656348 UEV656348:UEY656348 UOR656348:UOU656348 UYN656348:UYQ656348 VIJ656348:VIM656348 VSF656348:VSI656348 WCB656348:WCE656348 WLX656348:WMA656348 WVT656348:WVW656348 L721884:O721884 JH721884:JK721884 TD721884:TG721884 ACZ721884:ADC721884 AMV721884:AMY721884 AWR721884:AWU721884 BGN721884:BGQ721884 BQJ721884:BQM721884 CAF721884:CAI721884 CKB721884:CKE721884 CTX721884:CUA721884 DDT721884:DDW721884 DNP721884:DNS721884 DXL721884:DXO721884 EHH721884:EHK721884 ERD721884:ERG721884 FAZ721884:FBC721884 FKV721884:FKY721884 FUR721884:FUU721884 GEN721884:GEQ721884 GOJ721884:GOM721884 GYF721884:GYI721884 HIB721884:HIE721884 HRX721884:HSA721884 IBT721884:IBW721884 ILP721884:ILS721884 IVL721884:IVO721884 JFH721884:JFK721884 JPD721884:JPG721884 JYZ721884:JZC721884 KIV721884:KIY721884 KSR721884:KSU721884 LCN721884:LCQ721884 LMJ721884:LMM721884 LWF721884:LWI721884 MGB721884:MGE721884 MPX721884:MQA721884 MZT721884:MZW721884 NJP721884:NJS721884 NTL721884:NTO721884 ODH721884:ODK721884 OND721884:ONG721884 OWZ721884:OXC721884 PGV721884:PGY721884 PQR721884:PQU721884 QAN721884:QAQ721884 QKJ721884:QKM721884 QUF721884:QUI721884 REB721884:REE721884 RNX721884:ROA721884 RXT721884:RXW721884 SHP721884:SHS721884 SRL721884:SRO721884 TBH721884:TBK721884 TLD721884:TLG721884 TUZ721884:TVC721884 UEV721884:UEY721884 UOR721884:UOU721884 UYN721884:UYQ721884 VIJ721884:VIM721884 VSF721884:VSI721884 WCB721884:WCE721884 WLX721884:WMA721884 WVT721884:WVW721884 L787420:O787420 JH787420:JK787420 TD787420:TG787420 ACZ787420:ADC787420 AMV787420:AMY787420 AWR787420:AWU787420 BGN787420:BGQ787420 BQJ787420:BQM787420 CAF787420:CAI787420 CKB787420:CKE787420 CTX787420:CUA787420 DDT787420:DDW787420 DNP787420:DNS787420 DXL787420:DXO787420 EHH787420:EHK787420 ERD787420:ERG787420 FAZ787420:FBC787420 FKV787420:FKY787420 FUR787420:FUU787420 GEN787420:GEQ787420 GOJ787420:GOM787420 GYF787420:GYI787420 HIB787420:HIE787420 HRX787420:HSA787420 IBT787420:IBW787420 ILP787420:ILS787420 IVL787420:IVO787420 JFH787420:JFK787420 JPD787420:JPG787420 JYZ787420:JZC787420 KIV787420:KIY787420 KSR787420:KSU787420 LCN787420:LCQ787420 LMJ787420:LMM787420 LWF787420:LWI787420 MGB787420:MGE787420 MPX787420:MQA787420 MZT787420:MZW787420 NJP787420:NJS787420 NTL787420:NTO787420 ODH787420:ODK787420 OND787420:ONG787420 OWZ787420:OXC787420 PGV787420:PGY787420 PQR787420:PQU787420 QAN787420:QAQ787420 QKJ787420:QKM787420 QUF787420:QUI787420 REB787420:REE787420 RNX787420:ROA787420 RXT787420:RXW787420 SHP787420:SHS787420 SRL787420:SRO787420 TBH787420:TBK787420 TLD787420:TLG787420 TUZ787420:TVC787420 UEV787420:UEY787420 UOR787420:UOU787420 UYN787420:UYQ787420 VIJ787420:VIM787420 VSF787420:VSI787420 WCB787420:WCE787420 WLX787420:WMA787420 WVT787420:WVW787420 L852956:O852956 JH852956:JK852956 TD852956:TG852956 ACZ852956:ADC852956 AMV852956:AMY852956 AWR852956:AWU852956 BGN852956:BGQ852956 BQJ852956:BQM852956 CAF852956:CAI852956 CKB852956:CKE852956 CTX852956:CUA852956 DDT852956:DDW852956 DNP852956:DNS852956 DXL852956:DXO852956 EHH852956:EHK852956 ERD852956:ERG852956 FAZ852956:FBC852956 FKV852956:FKY852956 FUR852956:FUU852956 GEN852956:GEQ852956 GOJ852956:GOM852956 GYF852956:GYI852956 HIB852956:HIE852956 HRX852956:HSA852956 IBT852956:IBW852956 ILP852956:ILS852956 IVL852956:IVO852956 JFH852956:JFK852956 JPD852956:JPG852956 JYZ852956:JZC852956 KIV852956:KIY852956 KSR852956:KSU852956 LCN852956:LCQ852956 LMJ852956:LMM852956 LWF852956:LWI852956 MGB852956:MGE852956 MPX852956:MQA852956 MZT852956:MZW852956 NJP852956:NJS852956 NTL852956:NTO852956 ODH852956:ODK852956 OND852956:ONG852956 OWZ852956:OXC852956 PGV852956:PGY852956 PQR852956:PQU852956 QAN852956:QAQ852956 QKJ852956:QKM852956 QUF852956:QUI852956 REB852956:REE852956 RNX852956:ROA852956 RXT852956:RXW852956 SHP852956:SHS852956 SRL852956:SRO852956 TBH852956:TBK852956 TLD852956:TLG852956 TUZ852956:TVC852956 UEV852956:UEY852956 UOR852956:UOU852956 UYN852956:UYQ852956 VIJ852956:VIM852956 VSF852956:VSI852956 WCB852956:WCE852956 WLX852956:WMA852956 WVT852956:WVW852956 L918492:O918492 JH918492:JK918492 TD918492:TG918492 ACZ918492:ADC918492 AMV918492:AMY918492 AWR918492:AWU918492 BGN918492:BGQ918492 BQJ918492:BQM918492 CAF918492:CAI918492 CKB918492:CKE918492 CTX918492:CUA918492 DDT918492:DDW918492 DNP918492:DNS918492 DXL918492:DXO918492 EHH918492:EHK918492 ERD918492:ERG918492 FAZ918492:FBC918492 FKV918492:FKY918492 FUR918492:FUU918492 GEN918492:GEQ918492 GOJ918492:GOM918492 GYF918492:GYI918492 HIB918492:HIE918492 HRX918492:HSA918492 IBT918492:IBW918492 ILP918492:ILS918492 IVL918492:IVO918492 JFH918492:JFK918492 JPD918492:JPG918492 JYZ918492:JZC918492 KIV918492:KIY918492 KSR918492:KSU918492 LCN918492:LCQ918492 LMJ918492:LMM918492 LWF918492:LWI918492 MGB918492:MGE918492 MPX918492:MQA918492 MZT918492:MZW918492 NJP918492:NJS918492 NTL918492:NTO918492 ODH918492:ODK918492 OND918492:ONG918492 OWZ918492:OXC918492 PGV918492:PGY918492 PQR918492:PQU918492 QAN918492:QAQ918492 QKJ918492:QKM918492 QUF918492:QUI918492 REB918492:REE918492 RNX918492:ROA918492 RXT918492:RXW918492 SHP918492:SHS918492 SRL918492:SRO918492 TBH918492:TBK918492 TLD918492:TLG918492 TUZ918492:TVC918492 UEV918492:UEY918492 UOR918492:UOU918492 UYN918492:UYQ918492 VIJ918492:VIM918492 VSF918492:VSI918492 WCB918492:WCE918492 WLX918492:WMA918492 WVT918492:WVW918492 L984028:O984028 JH984028:JK984028 TD984028:TG984028 ACZ984028:ADC984028 AMV984028:AMY984028 AWR984028:AWU984028 BGN984028:BGQ984028 BQJ984028:BQM984028 CAF984028:CAI984028 CKB984028:CKE984028 CTX984028:CUA984028 DDT984028:DDW984028 DNP984028:DNS984028 DXL984028:DXO984028 EHH984028:EHK984028 ERD984028:ERG984028 FAZ984028:FBC984028 FKV984028:FKY984028 FUR984028:FUU984028 GEN984028:GEQ984028 GOJ984028:GOM984028 GYF984028:GYI984028 HIB984028:HIE984028 HRX984028:HSA984028 IBT984028:IBW984028 ILP984028:ILS984028 IVL984028:IVO984028 JFH984028:JFK984028 JPD984028:JPG984028 JYZ984028:JZC984028 KIV984028:KIY984028 KSR984028:KSU984028 LCN984028:LCQ984028 LMJ984028:LMM984028 LWF984028:LWI984028 MGB984028:MGE984028 MPX984028:MQA984028 MZT984028:MZW984028 NJP984028:NJS984028 NTL984028:NTO984028 ODH984028:ODK984028 OND984028:ONG984028 OWZ984028:OXC984028 PGV984028:PGY984028 PQR984028:PQU984028 QAN984028:QAQ984028 QKJ984028:QKM984028 QUF984028:QUI984028 REB984028:REE984028 RNX984028:ROA984028 RXT984028:RXW984028 SHP984028:SHS984028 SRL984028:SRO984028 TBH984028:TBK984028 TLD984028:TLG984028 TUZ984028:TVC984028 UEV984028:UEY984028 UOR984028:UOU984028 UYN984028:UYQ984028 VIJ984028:VIM984028 VSF984028:VSI984028 WCB984028:WCE984028 WLX984028:WMA984028 WVT984028:WVW984028 L628:O628 JH628:JK628 TD628:TG628 ACZ628:ADC628 AMV628:AMY628 AWR628:AWU628 BGN628:BGQ628 BQJ628:BQM628 CAF628:CAI628 CKB628:CKE628 CTX628:CUA628 DDT628:DDW628 DNP628:DNS628 DXL628:DXO628 EHH628:EHK628 ERD628:ERG628 FAZ628:FBC628 FKV628:FKY628 FUR628:FUU628 GEN628:GEQ628 GOJ628:GOM628 GYF628:GYI628 HIB628:HIE628 HRX628:HSA628 IBT628:IBW628 ILP628:ILS628 IVL628:IVO628 JFH628:JFK628 JPD628:JPG628 JYZ628:JZC628 KIV628:KIY628 KSR628:KSU628 LCN628:LCQ628 LMJ628:LMM628 LWF628:LWI628 MGB628:MGE628 MPX628:MQA628 MZT628:MZW628 NJP628:NJS628 NTL628:NTO628 ODH628:ODK628 OND628:ONG628 OWZ628:OXC628 PGV628:PGY628 PQR628:PQU628 QAN628:QAQ628 QKJ628:QKM628 QUF628:QUI628 REB628:REE628 RNX628:ROA628 RXT628:RXW628 SHP628:SHS628 SRL628:SRO628 TBH628:TBK628 TLD628:TLG628 TUZ628:TVC628 UEV628:UEY628 UOR628:UOU628 UYN628:UYQ628 VIJ628:VIM628 VSF628:VSI628 WCB628:WCE628 WLX628:WMA628 WVT628:WVW628 L66164:O66164 JH66164:JK66164 TD66164:TG66164 ACZ66164:ADC66164 AMV66164:AMY66164 AWR66164:AWU66164 BGN66164:BGQ66164 BQJ66164:BQM66164 CAF66164:CAI66164 CKB66164:CKE66164 CTX66164:CUA66164 DDT66164:DDW66164 DNP66164:DNS66164 DXL66164:DXO66164 EHH66164:EHK66164 ERD66164:ERG66164 FAZ66164:FBC66164 FKV66164:FKY66164 FUR66164:FUU66164 GEN66164:GEQ66164 GOJ66164:GOM66164 GYF66164:GYI66164 HIB66164:HIE66164 HRX66164:HSA66164 IBT66164:IBW66164 ILP66164:ILS66164 IVL66164:IVO66164 JFH66164:JFK66164 JPD66164:JPG66164 JYZ66164:JZC66164 KIV66164:KIY66164 KSR66164:KSU66164 LCN66164:LCQ66164 LMJ66164:LMM66164 LWF66164:LWI66164 MGB66164:MGE66164 MPX66164:MQA66164 MZT66164:MZW66164 NJP66164:NJS66164 NTL66164:NTO66164 ODH66164:ODK66164 OND66164:ONG66164 OWZ66164:OXC66164 PGV66164:PGY66164 PQR66164:PQU66164 QAN66164:QAQ66164 QKJ66164:QKM66164 QUF66164:QUI66164 REB66164:REE66164 RNX66164:ROA66164 RXT66164:RXW66164 SHP66164:SHS66164 SRL66164:SRO66164 TBH66164:TBK66164 TLD66164:TLG66164 TUZ66164:TVC66164 UEV66164:UEY66164 UOR66164:UOU66164 UYN66164:UYQ66164 VIJ66164:VIM66164 VSF66164:VSI66164 WCB66164:WCE66164 WLX66164:WMA66164 WVT66164:WVW66164 L131700:O131700 JH131700:JK131700 TD131700:TG131700 ACZ131700:ADC131700 AMV131700:AMY131700 AWR131700:AWU131700 BGN131700:BGQ131700 BQJ131700:BQM131700 CAF131700:CAI131700 CKB131700:CKE131700 CTX131700:CUA131700 DDT131700:DDW131700 DNP131700:DNS131700 DXL131700:DXO131700 EHH131700:EHK131700 ERD131700:ERG131700 FAZ131700:FBC131700 FKV131700:FKY131700 FUR131700:FUU131700 GEN131700:GEQ131700 GOJ131700:GOM131700 GYF131700:GYI131700 HIB131700:HIE131700 HRX131700:HSA131700 IBT131700:IBW131700 ILP131700:ILS131700 IVL131700:IVO131700 JFH131700:JFK131700 JPD131700:JPG131700 JYZ131700:JZC131700 KIV131700:KIY131700 KSR131700:KSU131700 LCN131700:LCQ131700 LMJ131700:LMM131700 LWF131700:LWI131700 MGB131700:MGE131700 MPX131700:MQA131700 MZT131700:MZW131700 NJP131700:NJS131700 NTL131700:NTO131700 ODH131700:ODK131700 OND131700:ONG131700 OWZ131700:OXC131700 PGV131700:PGY131700 PQR131700:PQU131700 QAN131700:QAQ131700 QKJ131700:QKM131700 QUF131700:QUI131700 REB131700:REE131700 RNX131700:ROA131700 RXT131700:RXW131700 SHP131700:SHS131700 SRL131700:SRO131700 TBH131700:TBK131700 TLD131700:TLG131700 TUZ131700:TVC131700 UEV131700:UEY131700 UOR131700:UOU131700 UYN131700:UYQ131700 VIJ131700:VIM131700 VSF131700:VSI131700 WCB131700:WCE131700 WLX131700:WMA131700 WVT131700:WVW131700 L197236:O197236 JH197236:JK197236 TD197236:TG197236 ACZ197236:ADC197236 AMV197236:AMY197236 AWR197236:AWU197236 BGN197236:BGQ197236 BQJ197236:BQM197236 CAF197236:CAI197236 CKB197236:CKE197236 CTX197236:CUA197236 DDT197236:DDW197236 DNP197236:DNS197236 DXL197236:DXO197236 EHH197236:EHK197236 ERD197236:ERG197236 FAZ197236:FBC197236 FKV197236:FKY197236 FUR197236:FUU197236 GEN197236:GEQ197236 GOJ197236:GOM197236 GYF197236:GYI197236 HIB197236:HIE197236 HRX197236:HSA197236 IBT197236:IBW197236 ILP197236:ILS197236 IVL197236:IVO197236 JFH197236:JFK197236 JPD197236:JPG197236 JYZ197236:JZC197236 KIV197236:KIY197236 KSR197236:KSU197236 LCN197236:LCQ197236 LMJ197236:LMM197236 LWF197236:LWI197236 MGB197236:MGE197236 MPX197236:MQA197236 MZT197236:MZW197236 NJP197236:NJS197236 NTL197236:NTO197236 ODH197236:ODK197236 OND197236:ONG197236 OWZ197236:OXC197236 PGV197236:PGY197236 PQR197236:PQU197236 QAN197236:QAQ197236 QKJ197236:QKM197236 QUF197236:QUI197236 REB197236:REE197236 RNX197236:ROA197236 RXT197236:RXW197236 SHP197236:SHS197236 SRL197236:SRO197236 TBH197236:TBK197236 TLD197236:TLG197236 TUZ197236:TVC197236 UEV197236:UEY197236 UOR197236:UOU197236 UYN197236:UYQ197236 VIJ197236:VIM197236 VSF197236:VSI197236 WCB197236:WCE197236 WLX197236:WMA197236 WVT197236:WVW197236 L262772:O262772 JH262772:JK262772 TD262772:TG262772 ACZ262772:ADC262772 AMV262772:AMY262772 AWR262772:AWU262772 BGN262772:BGQ262772 BQJ262772:BQM262772 CAF262772:CAI262772 CKB262772:CKE262772 CTX262772:CUA262772 DDT262772:DDW262772 DNP262772:DNS262772 DXL262772:DXO262772 EHH262772:EHK262772 ERD262772:ERG262772 FAZ262772:FBC262772 FKV262772:FKY262772 FUR262772:FUU262772 GEN262772:GEQ262772 GOJ262772:GOM262772 GYF262772:GYI262772 HIB262772:HIE262772 HRX262772:HSA262772 IBT262772:IBW262772 ILP262772:ILS262772 IVL262772:IVO262772 JFH262772:JFK262772 JPD262772:JPG262772 JYZ262772:JZC262772 KIV262772:KIY262772 KSR262772:KSU262772 LCN262772:LCQ262772 LMJ262772:LMM262772 LWF262772:LWI262772 MGB262772:MGE262772 MPX262772:MQA262772 MZT262772:MZW262772 NJP262772:NJS262772 NTL262772:NTO262772 ODH262772:ODK262772 OND262772:ONG262772 OWZ262772:OXC262772 PGV262772:PGY262772 PQR262772:PQU262772 QAN262772:QAQ262772 QKJ262772:QKM262772 QUF262772:QUI262772 REB262772:REE262772 RNX262772:ROA262772 RXT262772:RXW262772 SHP262772:SHS262772 SRL262772:SRO262772 TBH262772:TBK262772 TLD262772:TLG262772 TUZ262772:TVC262772 UEV262772:UEY262772 UOR262772:UOU262772 UYN262772:UYQ262772 VIJ262772:VIM262772 VSF262772:VSI262772 WCB262772:WCE262772 WLX262772:WMA262772 WVT262772:WVW262772 L328308:O328308 JH328308:JK328308 TD328308:TG328308 ACZ328308:ADC328308 AMV328308:AMY328308 AWR328308:AWU328308 BGN328308:BGQ328308 BQJ328308:BQM328308 CAF328308:CAI328308 CKB328308:CKE328308 CTX328308:CUA328308 DDT328308:DDW328308 DNP328308:DNS328308 DXL328308:DXO328308 EHH328308:EHK328308 ERD328308:ERG328308 FAZ328308:FBC328308 FKV328308:FKY328308 FUR328308:FUU328308 GEN328308:GEQ328308 GOJ328308:GOM328308 GYF328308:GYI328308 HIB328308:HIE328308 HRX328308:HSA328308 IBT328308:IBW328308 ILP328308:ILS328308 IVL328308:IVO328308 JFH328308:JFK328308 JPD328308:JPG328308 JYZ328308:JZC328308 KIV328308:KIY328308 KSR328308:KSU328308 LCN328308:LCQ328308 LMJ328308:LMM328308 LWF328308:LWI328308 MGB328308:MGE328308 MPX328308:MQA328308 MZT328308:MZW328308 NJP328308:NJS328308 NTL328308:NTO328308 ODH328308:ODK328308 OND328308:ONG328308 OWZ328308:OXC328308 PGV328308:PGY328308 PQR328308:PQU328308 QAN328308:QAQ328308 QKJ328308:QKM328308 QUF328308:QUI328308 REB328308:REE328308 RNX328308:ROA328308 RXT328308:RXW328308 SHP328308:SHS328308 SRL328308:SRO328308 TBH328308:TBK328308 TLD328308:TLG328308 TUZ328308:TVC328308 UEV328308:UEY328308 UOR328308:UOU328308 UYN328308:UYQ328308 VIJ328308:VIM328308 VSF328308:VSI328308 WCB328308:WCE328308 WLX328308:WMA328308 WVT328308:WVW328308 L393844:O393844 JH393844:JK393844 TD393844:TG393844 ACZ393844:ADC393844 AMV393844:AMY393844 AWR393844:AWU393844 BGN393844:BGQ393844 BQJ393844:BQM393844 CAF393844:CAI393844 CKB393844:CKE393844 CTX393844:CUA393844 DDT393844:DDW393844 DNP393844:DNS393844 DXL393844:DXO393844 EHH393844:EHK393844 ERD393844:ERG393844 FAZ393844:FBC393844 FKV393844:FKY393844 FUR393844:FUU393844 GEN393844:GEQ393844 GOJ393844:GOM393844 GYF393844:GYI393844 HIB393844:HIE393844 HRX393844:HSA393844 IBT393844:IBW393844 ILP393844:ILS393844 IVL393844:IVO393844 JFH393844:JFK393844 JPD393844:JPG393844 JYZ393844:JZC393844 KIV393844:KIY393844 KSR393844:KSU393844 LCN393844:LCQ393844 LMJ393844:LMM393844 LWF393844:LWI393844 MGB393844:MGE393844 MPX393844:MQA393844 MZT393844:MZW393844 NJP393844:NJS393844 NTL393844:NTO393844 ODH393844:ODK393844 OND393844:ONG393844 OWZ393844:OXC393844 PGV393844:PGY393844 PQR393844:PQU393844 QAN393844:QAQ393844 QKJ393844:QKM393844 QUF393844:QUI393844 REB393844:REE393844 RNX393844:ROA393844 RXT393844:RXW393844 SHP393844:SHS393844 SRL393844:SRO393844 TBH393844:TBK393844 TLD393844:TLG393844 TUZ393844:TVC393844 UEV393844:UEY393844 UOR393844:UOU393844 UYN393844:UYQ393844 VIJ393844:VIM393844 VSF393844:VSI393844 WCB393844:WCE393844 WLX393844:WMA393844 WVT393844:WVW393844 L459380:O459380 JH459380:JK459380 TD459380:TG459380 ACZ459380:ADC459380 AMV459380:AMY459380 AWR459380:AWU459380 BGN459380:BGQ459380 BQJ459380:BQM459380 CAF459380:CAI459380 CKB459380:CKE459380 CTX459380:CUA459380 DDT459380:DDW459380 DNP459380:DNS459380 DXL459380:DXO459380 EHH459380:EHK459380 ERD459380:ERG459380 FAZ459380:FBC459380 FKV459380:FKY459380 FUR459380:FUU459380 GEN459380:GEQ459380 GOJ459380:GOM459380 GYF459380:GYI459380 HIB459380:HIE459380 HRX459380:HSA459380 IBT459380:IBW459380 ILP459380:ILS459380 IVL459380:IVO459380 JFH459380:JFK459380 JPD459380:JPG459380 JYZ459380:JZC459380 KIV459380:KIY459380 KSR459380:KSU459380 LCN459380:LCQ459380 LMJ459380:LMM459380 LWF459380:LWI459380 MGB459380:MGE459380 MPX459380:MQA459380 MZT459380:MZW459380 NJP459380:NJS459380 NTL459380:NTO459380 ODH459380:ODK459380 OND459380:ONG459380 OWZ459380:OXC459380 PGV459380:PGY459380 PQR459380:PQU459380 QAN459380:QAQ459380 QKJ459380:QKM459380 QUF459380:QUI459380 REB459380:REE459380 RNX459380:ROA459380 RXT459380:RXW459380 SHP459380:SHS459380 SRL459380:SRO459380 TBH459380:TBK459380 TLD459380:TLG459380 TUZ459380:TVC459380 UEV459380:UEY459380 UOR459380:UOU459380 UYN459380:UYQ459380 VIJ459380:VIM459380 VSF459380:VSI459380 WCB459380:WCE459380 WLX459380:WMA459380 WVT459380:WVW459380 L524916:O524916 JH524916:JK524916 TD524916:TG524916 ACZ524916:ADC524916 AMV524916:AMY524916 AWR524916:AWU524916 BGN524916:BGQ524916 BQJ524916:BQM524916 CAF524916:CAI524916 CKB524916:CKE524916 CTX524916:CUA524916 DDT524916:DDW524916 DNP524916:DNS524916 DXL524916:DXO524916 EHH524916:EHK524916 ERD524916:ERG524916 FAZ524916:FBC524916 FKV524916:FKY524916 FUR524916:FUU524916 GEN524916:GEQ524916 GOJ524916:GOM524916 GYF524916:GYI524916 HIB524916:HIE524916 HRX524916:HSA524916 IBT524916:IBW524916 ILP524916:ILS524916 IVL524916:IVO524916 JFH524916:JFK524916 JPD524916:JPG524916 JYZ524916:JZC524916 KIV524916:KIY524916 KSR524916:KSU524916 LCN524916:LCQ524916 LMJ524916:LMM524916 LWF524916:LWI524916 MGB524916:MGE524916 MPX524916:MQA524916 MZT524916:MZW524916 NJP524916:NJS524916 NTL524916:NTO524916 ODH524916:ODK524916 OND524916:ONG524916 OWZ524916:OXC524916 PGV524916:PGY524916 PQR524916:PQU524916 QAN524916:QAQ524916 QKJ524916:QKM524916 QUF524916:QUI524916 REB524916:REE524916 RNX524916:ROA524916 RXT524916:RXW524916 SHP524916:SHS524916 SRL524916:SRO524916 TBH524916:TBK524916 TLD524916:TLG524916 TUZ524916:TVC524916 UEV524916:UEY524916 UOR524916:UOU524916 UYN524916:UYQ524916 VIJ524916:VIM524916 VSF524916:VSI524916 WCB524916:WCE524916 WLX524916:WMA524916 WVT524916:WVW524916 L590452:O590452 JH590452:JK590452 TD590452:TG590452 ACZ590452:ADC590452 AMV590452:AMY590452 AWR590452:AWU590452 BGN590452:BGQ590452 BQJ590452:BQM590452 CAF590452:CAI590452 CKB590452:CKE590452 CTX590452:CUA590452 DDT590452:DDW590452 DNP590452:DNS590452 DXL590452:DXO590452 EHH590452:EHK590452 ERD590452:ERG590452 FAZ590452:FBC590452 FKV590452:FKY590452 FUR590452:FUU590452 GEN590452:GEQ590452 GOJ590452:GOM590452 GYF590452:GYI590452 HIB590452:HIE590452 HRX590452:HSA590452 IBT590452:IBW590452 ILP590452:ILS590452 IVL590452:IVO590452 JFH590452:JFK590452 JPD590452:JPG590452 JYZ590452:JZC590452 KIV590452:KIY590452 KSR590452:KSU590452 LCN590452:LCQ590452 LMJ590452:LMM590452 LWF590452:LWI590452 MGB590452:MGE590452 MPX590452:MQA590452 MZT590452:MZW590452 NJP590452:NJS590452 NTL590452:NTO590452 ODH590452:ODK590452 OND590452:ONG590452 OWZ590452:OXC590452 PGV590452:PGY590452 PQR590452:PQU590452 QAN590452:QAQ590452 QKJ590452:QKM590452 QUF590452:QUI590452 REB590452:REE590452 RNX590452:ROA590452 RXT590452:RXW590452 SHP590452:SHS590452 SRL590452:SRO590452 TBH590452:TBK590452 TLD590452:TLG590452 TUZ590452:TVC590452 UEV590452:UEY590452 UOR590452:UOU590452 UYN590452:UYQ590452 VIJ590452:VIM590452 VSF590452:VSI590452 WCB590452:WCE590452 WLX590452:WMA590452 WVT590452:WVW590452 L655988:O655988 JH655988:JK655988 TD655988:TG655988 ACZ655988:ADC655988 AMV655988:AMY655988 AWR655988:AWU655988 BGN655988:BGQ655988 BQJ655988:BQM655988 CAF655988:CAI655988 CKB655988:CKE655988 CTX655988:CUA655988 DDT655988:DDW655988 DNP655988:DNS655988 DXL655988:DXO655988 EHH655988:EHK655988 ERD655988:ERG655988 FAZ655988:FBC655988 FKV655988:FKY655988 FUR655988:FUU655988 GEN655988:GEQ655988 GOJ655988:GOM655988 GYF655988:GYI655988 HIB655988:HIE655988 HRX655988:HSA655988 IBT655988:IBW655988 ILP655988:ILS655988 IVL655988:IVO655988 JFH655988:JFK655988 JPD655988:JPG655988 JYZ655988:JZC655988 KIV655988:KIY655988 KSR655988:KSU655988 LCN655988:LCQ655988 LMJ655988:LMM655988 LWF655988:LWI655988 MGB655988:MGE655988 MPX655988:MQA655988 MZT655988:MZW655988 NJP655988:NJS655988 NTL655988:NTO655988 ODH655988:ODK655988 OND655988:ONG655988 OWZ655988:OXC655988 PGV655988:PGY655988 PQR655988:PQU655988 QAN655988:QAQ655988 QKJ655988:QKM655988 QUF655988:QUI655988 REB655988:REE655988 RNX655988:ROA655988 RXT655988:RXW655988 SHP655988:SHS655988 SRL655988:SRO655988 TBH655988:TBK655988 TLD655988:TLG655988 TUZ655988:TVC655988 UEV655988:UEY655988 UOR655988:UOU655988 UYN655988:UYQ655988 VIJ655988:VIM655988 VSF655988:VSI655988 WCB655988:WCE655988 WLX655988:WMA655988 WVT655988:WVW655988 L721524:O721524 JH721524:JK721524 TD721524:TG721524 ACZ721524:ADC721524 AMV721524:AMY721524 AWR721524:AWU721524 BGN721524:BGQ721524 BQJ721524:BQM721524 CAF721524:CAI721524 CKB721524:CKE721524 CTX721524:CUA721524 DDT721524:DDW721524 DNP721524:DNS721524 DXL721524:DXO721524 EHH721524:EHK721524 ERD721524:ERG721524 FAZ721524:FBC721524 FKV721524:FKY721524 FUR721524:FUU721524 GEN721524:GEQ721524 GOJ721524:GOM721524 GYF721524:GYI721524 HIB721524:HIE721524 HRX721524:HSA721524 IBT721524:IBW721524 ILP721524:ILS721524 IVL721524:IVO721524 JFH721524:JFK721524 JPD721524:JPG721524 JYZ721524:JZC721524 KIV721524:KIY721524 KSR721524:KSU721524 LCN721524:LCQ721524 LMJ721524:LMM721524 LWF721524:LWI721524 MGB721524:MGE721524 MPX721524:MQA721524 MZT721524:MZW721524 NJP721524:NJS721524 NTL721524:NTO721524 ODH721524:ODK721524 OND721524:ONG721524 OWZ721524:OXC721524 PGV721524:PGY721524 PQR721524:PQU721524 QAN721524:QAQ721524 QKJ721524:QKM721524 QUF721524:QUI721524 REB721524:REE721524 RNX721524:ROA721524 RXT721524:RXW721524 SHP721524:SHS721524 SRL721524:SRO721524 TBH721524:TBK721524 TLD721524:TLG721524 TUZ721524:TVC721524 UEV721524:UEY721524 UOR721524:UOU721524 UYN721524:UYQ721524 VIJ721524:VIM721524 VSF721524:VSI721524 WCB721524:WCE721524 WLX721524:WMA721524 WVT721524:WVW721524 L787060:O787060 JH787060:JK787060 TD787060:TG787060 ACZ787060:ADC787060 AMV787060:AMY787060 AWR787060:AWU787060 BGN787060:BGQ787060 BQJ787060:BQM787060 CAF787060:CAI787060 CKB787060:CKE787060 CTX787060:CUA787060 DDT787060:DDW787060 DNP787060:DNS787060 DXL787060:DXO787060 EHH787060:EHK787060 ERD787060:ERG787060 FAZ787060:FBC787060 FKV787060:FKY787060 FUR787060:FUU787060 GEN787060:GEQ787060 GOJ787060:GOM787060 GYF787060:GYI787060 HIB787060:HIE787060 HRX787060:HSA787060 IBT787060:IBW787060 ILP787060:ILS787060 IVL787060:IVO787060 JFH787060:JFK787060 JPD787060:JPG787060 JYZ787060:JZC787060 KIV787060:KIY787060 KSR787060:KSU787060 LCN787060:LCQ787060 LMJ787060:LMM787060 LWF787060:LWI787060 MGB787060:MGE787060 MPX787060:MQA787060 MZT787060:MZW787060 NJP787060:NJS787060 NTL787060:NTO787060 ODH787060:ODK787060 OND787060:ONG787060 OWZ787060:OXC787060 PGV787060:PGY787060 PQR787060:PQU787060 QAN787060:QAQ787060 QKJ787060:QKM787060 QUF787060:QUI787060 REB787060:REE787060 RNX787060:ROA787060 RXT787060:RXW787060 SHP787060:SHS787060 SRL787060:SRO787060 TBH787060:TBK787060 TLD787060:TLG787060 TUZ787060:TVC787060 UEV787060:UEY787060 UOR787060:UOU787060 UYN787060:UYQ787060 VIJ787060:VIM787060 VSF787060:VSI787060 WCB787060:WCE787060 WLX787060:WMA787060 WVT787060:WVW787060 L852596:O852596 JH852596:JK852596 TD852596:TG852596 ACZ852596:ADC852596 AMV852596:AMY852596 AWR852596:AWU852596 BGN852596:BGQ852596 BQJ852596:BQM852596 CAF852596:CAI852596 CKB852596:CKE852596 CTX852596:CUA852596 DDT852596:DDW852596 DNP852596:DNS852596 DXL852596:DXO852596 EHH852596:EHK852596 ERD852596:ERG852596 FAZ852596:FBC852596 FKV852596:FKY852596 FUR852596:FUU852596 GEN852596:GEQ852596 GOJ852596:GOM852596 GYF852596:GYI852596 HIB852596:HIE852596 HRX852596:HSA852596 IBT852596:IBW852596 ILP852596:ILS852596 IVL852596:IVO852596 JFH852596:JFK852596 JPD852596:JPG852596 JYZ852596:JZC852596 KIV852596:KIY852596 KSR852596:KSU852596 LCN852596:LCQ852596 LMJ852596:LMM852596 LWF852596:LWI852596 MGB852596:MGE852596 MPX852596:MQA852596 MZT852596:MZW852596 NJP852596:NJS852596 NTL852596:NTO852596 ODH852596:ODK852596 OND852596:ONG852596 OWZ852596:OXC852596 PGV852596:PGY852596 PQR852596:PQU852596 QAN852596:QAQ852596 QKJ852596:QKM852596 QUF852596:QUI852596 REB852596:REE852596 RNX852596:ROA852596 RXT852596:RXW852596 SHP852596:SHS852596 SRL852596:SRO852596 TBH852596:TBK852596 TLD852596:TLG852596 TUZ852596:TVC852596 UEV852596:UEY852596 UOR852596:UOU852596 UYN852596:UYQ852596 VIJ852596:VIM852596 VSF852596:VSI852596 WCB852596:WCE852596 WLX852596:WMA852596 WVT852596:WVW852596 L918132:O918132 JH918132:JK918132 TD918132:TG918132 ACZ918132:ADC918132 AMV918132:AMY918132 AWR918132:AWU918132 BGN918132:BGQ918132 BQJ918132:BQM918132 CAF918132:CAI918132 CKB918132:CKE918132 CTX918132:CUA918132 DDT918132:DDW918132 DNP918132:DNS918132 DXL918132:DXO918132 EHH918132:EHK918132 ERD918132:ERG918132 FAZ918132:FBC918132 FKV918132:FKY918132 FUR918132:FUU918132 GEN918132:GEQ918132 GOJ918132:GOM918132 GYF918132:GYI918132 HIB918132:HIE918132 HRX918132:HSA918132 IBT918132:IBW918132 ILP918132:ILS918132 IVL918132:IVO918132 JFH918132:JFK918132 JPD918132:JPG918132 JYZ918132:JZC918132 KIV918132:KIY918132 KSR918132:KSU918132 LCN918132:LCQ918132 LMJ918132:LMM918132 LWF918132:LWI918132 MGB918132:MGE918132 MPX918132:MQA918132 MZT918132:MZW918132 NJP918132:NJS918132 NTL918132:NTO918132 ODH918132:ODK918132 OND918132:ONG918132 OWZ918132:OXC918132 PGV918132:PGY918132 PQR918132:PQU918132 QAN918132:QAQ918132 QKJ918132:QKM918132 QUF918132:QUI918132 REB918132:REE918132 RNX918132:ROA918132 RXT918132:RXW918132 SHP918132:SHS918132 SRL918132:SRO918132 TBH918132:TBK918132 TLD918132:TLG918132 TUZ918132:TVC918132 UEV918132:UEY918132 UOR918132:UOU918132 UYN918132:UYQ918132 VIJ918132:VIM918132 VSF918132:VSI918132 WCB918132:WCE918132 WLX918132:WMA918132 WVT918132:WVW918132 L983668:O983668 JH983668:JK983668 TD983668:TG983668 ACZ983668:ADC983668 AMV983668:AMY983668 AWR983668:AWU983668 BGN983668:BGQ983668 BQJ983668:BQM983668 CAF983668:CAI983668 CKB983668:CKE983668 CTX983668:CUA983668 DDT983668:DDW983668 DNP983668:DNS983668 DXL983668:DXO983668 EHH983668:EHK983668 ERD983668:ERG983668 FAZ983668:FBC983668 FKV983668:FKY983668 FUR983668:FUU983668 GEN983668:GEQ983668 GOJ983668:GOM983668 GYF983668:GYI983668 HIB983668:HIE983668 HRX983668:HSA983668 IBT983668:IBW983668 ILP983668:ILS983668 IVL983668:IVO983668 JFH983668:JFK983668 JPD983668:JPG983668 JYZ983668:JZC983668 KIV983668:KIY983668 KSR983668:KSU983668 LCN983668:LCQ983668 LMJ983668:LMM983668 LWF983668:LWI983668 MGB983668:MGE983668 MPX983668:MQA983668 MZT983668:MZW983668 NJP983668:NJS983668 NTL983668:NTO983668 ODH983668:ODK983668 OND983668:ONG983668 OWZ983668:OXC983668 PGV983668:PGY983668 PQR983668:PQU983668 QAN983668:QAQ983668 QKJ983668:QKM983668 QUF983668:QUI983668 REB983668:REE983668 RNX983668:ROA983668 RXT983668:RXW983668 SHP983668:SHS983668 SRL983668:SRO983668 TBH983668:TBK983668 TLD983668:TLG983668 TUZ983668:TVC983668 UEV983668:UEY983668 UOR983668:UOU983668 UYN983668:UYQ983668 VIJ983668:VIM983668 VSF983668:VSI983668 WCB983668:WCE983668 WLX983668:WMA983668 WVT983668:WVW983668 L583:O583 JH583:JK583 TD583:TG583 ACZ583:ADC583 AMV583:AMY583 AWR583:AWU583 BGN583:BGQ583 BQJ583:BQM583 CAF583:CAI583 CKB583:CKE583 CTX583:CUA583 DDT583:DDW583 DNP583:DNS583 DXL583:DXO583 EHH583:EHK583 ERD583:ERG583 FAZ583:FBC583 FKV583:FKY583 FUR583:FUU583 GEN583:GEQ583 GOJ583:GOM583 GYF583:GYI583 HIB583:HIE583 HRX583:HSA583 IBT583:IBW583 ILP583:ILS583 IVL583:IVO583 JFH583:JFK583 JPD583:JPG583 JYZ583:JZC583 KIV583:KIY583 KSR583:KSU583 LCN583:LCQ583 LMJ583:LMM583 LWF583:LWI583 MGB583:MGE583 MPX583:MQA583 MZT583:MZW583 NJP583:NJS583 NTL583:NTO583 ODH583:ODK583 OND583:ONG583 OWZ583:OXC583 PGV583:PGY583 PQR583:PQU583 QAN583:QAQ583 QKJ583:QKM583 QUF583:QUI583 REB583:REE583 RNX583:ROA583 RXT583:RXW583 SHP583:SHS583 SRL583:SRO583 TBH583:TBK583 TLD583:TLG583 TUZ583:TVC583 UEV583:UEY583 UOR583:UOU583 UYN583:UYQ583 VIJ583:VIM583 VSF583:VSI583 WCB583:WCE583 WLX583:WMA583 WVT583:WVW583 L66119:O66119 JH66119:JK66119 TD66119:TG66119 ACZ66119:ADC66119 AMV66119:AMY66119 AWR66119:AWU66119 BGN66119:BGQ66119 BQJ66119:BQM66119 CAF66119:CAI66119 CKB66119:CKE66119 CTX66119:CUA66119 DDT66119:DDW66119 DNP66119:DNS66119 DXL66119:DXO66119 EHH66119:EHK66119 ERD66119:ERG66119 FAZ66119:FBC66119 FKV66119:FKY66119 FUR66119:FUU66119 GEN66119:GEQ66119 GOJ66119:GOM66119 GYF66119:GYI66119 HIB66119:HIE66119 HRX66119:HSA66119 IBT66119:IBW66119 ILP66119:ILS66119 IVL66119:IVO66119 JFH66119:JFK66119 JPD66119:JPG66119 JYZ66119:JZC66119 KIV66119:KIY66119 KSR66119:KSU66119 LCN66119:LCQ66119 LMJ66119:LMM66119 LWF66119:LWI66119 MGB66119:MGE66119 MPX66119:MQA66119 MZT66119:MZW66119 NJP66119:NJS66119 NTL66119:NTO66119 ODH66119:ODK66119 OND66119:ONG66119 OWZ66119:OXC66119 PGV66119:PGY66119 PQR66119:PQU66119 QAN66119:QAQ66119 QKJ66119:QKM66119 QUF66119:QUI66119 REB66119:REE66119 RNX66119:ROA66119 RXT66119:RXW66119 SHP66119:SHS66119 SRL66119:SRO66119 TBH66119:TBK66119 TLD66119:TLG66119 TUZ66119:TVC66119 UEV66119:UEY66119 UOR66119:UOU66119 UYN66119:UYQ66119 VIJ66119:VIM66119 VSF66119:VSI66119 WCB66119:WCE66119 WLX66119:WMA66119 WVT66119:WVW66119 L131655:O131655 JH131655:JK131655 TD131655:TG131655 ACZ131655:ADC131655 AMV131655:AMY131655 AWR131655:AWU131655 BGN131655:BGQ131655 BQJ131655:BQM131655 CAF131655:CAI131655 CKB131655:CKE131655 CTX131655:CUA131655 DDT131655:DDW131655 DNP131655:DNS131655 DXL131655:DXO131655 EHH131655:EHK131655 ERD131655:ERG131655 FAZ131655:FBC131655 FKV131655:FKY131655 FUR131655:FUU131655 GEN131655:GEQ131655 GOJ131655:GOM131655 GYF131655:GYI131655 HIB131655:HIE131655 HRX131655:HSA131655 IBT131655:IBW131655 ILP131655:ILS131655 IVL131655:IVO131655 JFH131655:JFK131655 JPD131655:JPG131655 JYZ131655:JZC131655 KIV131655:KIY131655 KSR131655:KSU131655 LCN131655:LCQ131655 LMJ131655:LMM131655 LWF131655:LWI131655 MGB131655:MGE131655 MPX131655:MQA131655 MZT131655:MZW131655 NJP131655:NJS131655 NTL131655:NTO131655 ODH131655:ODK131655 OND131655:ONG131655 OWZ131655:OXC131655 PGV131655:PGY131655 PQR131655:PQU131655 QAN131655:QAQ131655 QKJ131655:QKM131655 QUF131655:QUI131655 REB131655:REE131655 RNX131655:ROA131655 RXT131655:RXW131655 SHP131655:SHS131655 SRL131655:SRO131655 TBH131655:TBK131655 TLD131655:TLG131655 TUZ131655:TVC131655 UEV131655:UEY131655 UOR131655:UOU131655 UYN131655:UYQ131655 VIJ131655:VIM131655 VSF131655:VSI131655 WCB131655:WCE131655 WLX131655:WMA131655 WVT131655:WVW131655 L197191:O197191 JH197191:JK197191 TD197191:TG197191 ACZ197191:ADC197191 AMV197191:AMY197191 AWR197191:AWU197191 BGN197191:BGQ197191 BQJ197191:BQM197191 CAF197191:CAI197191 CKB197191:CKE197191 CTX197191:CUA197191 DDT197191:DDW197191 DNP197191:DNS197191 DXL197191:DXO197191 EHH197191:EHK197191 ERD197191:ERG197191 FAZ197191:FBC197191 FKV197191:FKY197191 FUR197191:FUU197191 GEN197191:GEQ197191 GOJ197191:GOM197191 GYF197191:GYI197191 HIB197191:HIE197191 HRX197191:HSA197191 IBT197191:IBW197191 ILP197191:ILS197191 IVL197191:IVO197191 JFH197191:JFK197191 JPD197191:JPG197191 JYZ197191:JZC197191 KIV197191:KIY197191 KSR197191:KSU197191 LCN197191:LCQ197191 LMJ197191:LMM197191 LWF197191:LWI197191 MGB197191:MGE197191 MPX197191:MQA197191 MZT197191:MZW197191 NJP197191:NJS197191 NTL197191:NTO197191 ODH197191:ODK197191 OND197191:ONG197191 OWZ197191:OXC197191 PGV197191:PGY197191 PQR197191:PQU197191 QAN197191:QAQ197191 QKJ197191:QKM197191 QUF197191:QUI197191 REB197191:REE197191 RNX197191:ROA197191 RXT197191:RXW197191 SHP197191:SHS197191 SRL197191:SRO197191 TBH197191:TBK197191 TLD197191:TLG197191 TUZ197191:TVC197191 UEV197191:UEY197191 UOR197191:UOU197191 UYN197191:UYQ197191 VIJ197191:VIM197191 VSF197191:VSI197191 WCB197191:WCE197191 WLX197191:WMA197191 WVT197191:WVW197191 L262727:O262727 JH262727:JK262727 TD262727:TG262727 ACZ262727:ADC262727 AMV262727:AMY262727 AWR262727:AWU262727 BGN262727:BGQ262727 BQJ262727:BQM262727 CAF262727:CAI262727 CKB262727:CKE262727 CTX262727:CUA262727 DDT262727:DDW262727 DNP262727:DNS262727 DXL262727:DXO262727 EHH262727:EHK262727 ERD262727:ERG262727 FAZ262727:FBC262727 FKV262727:FKY262727 FUR262727:FUU262727 GEN262727:GEQ262727 GOJ262727:GOM262727 GYF262727:GYI262727 HIB262727:HIE262727 HRX262727:HSA262727 IBT262727:IBW262727 ILP262727:ILS262727 IVL262727:IVO262727 JFH262727:JFK262727 JPD262727:JPG262727 JYZ262727:JZC262727 KIV262727:KIY262727 KSR262727:KSU262727 LCN262727:LCQ262727 LMJ262727:LMM262727 LWF262727:LWI262727 MGB262727:MGE262727 MPX262727:MQA262727 MZT262727:MZW262727 NJP262727:NJS262727 NTL262727:NTO262727 ODH262727:ODK262727 OND262727:ONG262727 OWZ262727:OXC262727 PGV262727:PGY262727 PQR262727:PQU262727 QAN262727:QAQ262727 QKJ262727:QKM262727 QUF262727:QUI262727 REB262727:REE262727 RNX262727:ROA262727 RXT262727:RXW262727 SHP262727:SHS262727 SRL262727:SRO262727 TBH262727:TBK262727 TLD262727:TLG262727 TUZ262727:TVC262727 UEV262727:UEY262727 UOR262727:UOU262727 UYN262727:UYQ262727 VIJ262727:VIM262727 VSF262727:VSI262727 WCB262727:WCE262727 WLX262727:WMA262727 WVT262727:WVW262727 L328263:O328263 JH328263:JK328263 TD328263:TG328263 ACZ328263:ADC328263 AMV328263:AMY328263 AWR328263:AWU328263 BGN328263:BGQ328263 BQJ328263:BQM328263 CAF328263:CAI328263 CKB328263:CKE328263 CTX328263:CUA328263 DDT328263:DDW328263 DNP328263:DNS328263 DXL328263:DXO328263 EHH328263:EHK328263 ERD328263:ERG328263 FAZ328263:FBC328263 FKV328263:FKY328263 FUR328263:FUU328263 GEN328263:GEQ328263 GOJ328263:GOM328263 GYF328263:GYI328263 HIB328263:HIE328263 HRX328263:HSA328263 IBT328263:IBW328263 ILP328263:ILS328263 IVL328263:IVO328263 JFH328263:JFK328263 JPD328263:JPG328263 JYZ328263:JZC328263 KIV328263:KIY328263 KSR328263:KSU328263 LCN328263:LCQ328263 LMJ328263:LMM328263 LWF328263:LWI328263 MGB328263:MGE328263 MPX328263:MQA328263 MZT328263:MZW328263 NJP328263:NJS328263 NTL328263:NTO328263 ODH328263:ODK328263 OND328263:ONG328263 OWZ328263:OXC328263 PGV328263:PGY328263 PQR328263:PQU328263 QAN328263:QAQ328263 QKJ328263:QKM328263 QUF328263:QUI328263 REB328263:REE328263 RNX328263:ROA328263 RXT328263:RXW328263 SHP328263:SHS328263 SRL328263:SRO328263 TBH328263:TBK328263 TLD328263:TLG328263 TUZ328263:TVC328263 UEV328263:UEY328263 UOR328263:UOU328263 UYN328263:UYQ328263 VIJ328263:VIM328263 VSF328263:VSI328263 WCB328263:WCE328263 WLX328263:WMA328263 WVT328263:WVW328263 L393799:O393799 JH393799:JK393799 TD393799:TG393799 ACZ393799:ADC393799 AMV393799:AMY393799 AWR393799:AWU393799 BGN393799:BGQ393799 BQJ393799:BQM393799 CAF393799:CAI393799 CKB393799:CKE393799 CTX393799:CUA393799 DDT393799:DDW393799 DNP393799:DNS393799 DXL393799:DXO393799 EHH393799:EHK393799 ERD393799:ERG393799 FAZ393799:FBC393799 FKV393799:FKY393799 FUR393799:FUU393799 GEN393799:GEQ393799 GOJ393799:GOM393799 GYF393799:GYI393799 HIB393799:HIE393799 HRX393799:HSA393799 IBT393799:IBW393799 ILP393799:ILS393799 IVL393799:IVO393799 JFH393799:JFK393799 JPD393799:JPG393799 JYZ393799:JZC393799 KIV393799:KIY393799 KSR393799:KSU393799 LCN393799:LCQ393799 LMJ393799:LMM393799 LWF393799:LWI393799 MGB393799:MGE393799 MPX393799:MQA393799 MZT393799:MZW393799 NJP393799:NJS393799 NTL393799:NTO393799 ODH393799:ODK393799 OND393799:ONG393799 OWZ393799:OXC393799 PGV393799:PGY393799 PQR393799:PQU393799 QAN393799:QAQ393799 QKJ393799:QKM393799 QUF393799:QUI393799 REB393799:REE393799 RNX393799:ROA393799 RXT393799:RXW393799 SHP393799:SHS393799 SRL393799:SRO393799 TBH393799:TBK393799 TLD393799:TLG393799 TUZ393799:TVC393799 UEV393799:UEY393799 UOR393799:UOU393799 UYN393799:UYQ393799 VIJ393799:VIM393799 VSF393799:VSI393799 WCB393799:WCE393799 WLX393799:WMA393799 WVT393799:WVW393799 L459335:O459335 JH459335:JK459335 TD459335:TG459335 ACZ459335:ADC459335 AMV459335:AMY459335 AWR459335:AWU459335 BGN459335:BGQ459335 BQJ459335:BQM459335 CAF459335:CAI459335 CKB459335:CKE459335 CTX459335:CUA459335 DDT459335:DDW459335 DNP459335:DNS459335 DXL459335:DXO459335 EHH459335:EHK459335 ERD459335:ERG459335 FAZ459335:FBC459335 FKV459335:FKY459335 FUR459335:FUU459335 GEN459335:GEQ459335 GOJ459335:GOM459335 GYF459335:GYI459335 HIB459335:HIE459335 HRX459335:HSA459335 IBT459335:IBW459335 ILP459335:ILS459335 IVL459335:IVO459335 JFH459335:JFK459335 JPD459335:JPG459335 JYZ459335:JZC459335 KIV459335:KIY459335 KSR459335:KSU459335 LCN459335:LCQ459335 LMJ459335:LMM459335 LWF459335:LWI459335 MGB459335:MGE459335 MPX459335:MQA459335 MZT459335:MZW459335 NJP459335:NJS459335 NTL459335:NTO459335 ODH459335:ODK459335 OND459335:ONG459335 OWZ459335:OXC459335 PGV459335:PGY459335 PQR459335:PQU459335 QAN459335:QAQ459335 QKJ459335:QKM459335 QUF459335:QUI459335 REB459335:REE459335 RNX459335:ROA459335 RXT459335:RXW459335 SHP459335:SHS459335 SRL459335:SRO459335 TBH459335:TBK459335 TLD459335:TLG459335 TUZ459335:TVC459335 UEV459335:UEY459335 UOR459335:UOU459335 UYN459335:UYQ459335 VIJ459335:VIM459335 VSF459335:VSI459335 WCB459335:WCE459335 WLX459335:WMA459335 WVT459335:WVW459335 L524871:O524871 JH524871:JK524871 TD524871:TG524871 ACZ524871:ADC524871 AMV524871:AMY524871 AWR524871:AWU524871 BGN524871:BGQ524871 BQJ524871:BQM524871 CAF524871:CAI524871 CKB524871:CKE524871 CTX524871:CUA524871 DDT524871:DDW524871 DNP524871:DNS524871 DXL524871:DXO524871 EHH524871:EHK524871 ERD524871:ERG524871 FAZ524871:FBC524871 FKV524871:FKY524871 FUR524871:FUU524871 GEN524871:GEQ524871 GOJ524871:GOM524871 GYF524871:GYI524871 HIB524871:HIE524871 HRX524871:HSA524871 IBT524871:IBW524871 ILP524871:ILS524871 IVL524871:IVO524871 JFH524871:JFK524871 JPD524871:JPG524871 JYZ524871:JZC524871 KIV524871:KIY524871 KSR524871:KSU524871 LCN524871:LCQ524871 LMJ524871:LMM524871 LWF524871:LWI524871 MGB524871:MGE524871 MPX524871:MQA524871 MZT524871:MZW524871 NJP524871:NJS524871 NTL524871:NTO524871 ODH524871:ODK524871 OND524871:ONG524871 OWZ524871:OXC524871 PGV524871:PGY524871 PQR524871:PQU524871 QAN524871:QAQ524871 QKJ524871:QKM524871 QUF524871:QUI524871 REB524871:REE524871 RNX524871:ROA524871 RXT524871:RXW524871 SHP524871:SHS524871 SRL524871:SRO524871 TBH524871:TBK524871 TLD524871:TLG524871 TUZ524871:TVC524871 UEV524871:UEY524871 UOR524871:UOU524871 UYN524871:UYQ524871 VIJ524871:VIM524871 VSF524871:VSI524871 WCB524871:WCE524871 WLX524871:WMA524871 WVT524871:WVW524871 L590407:O590407 JH590407:JK590407 TD590407:TG590407 ACZ590407:ADC590407 AMV590407:AMY590407 AWR590407:AWU590407 BGN590407:BGQ590407 BQJ590407:BQM590407 CAF590407:CAI590407 CKB590407:CKE590407 CTX590407:CUA590407 DDT590407:DDW590407 DNP590407:DNS590407 DXL590407:DXO590407 EHH590407:EHK590407 ERD590407:ERG590407 FAZ590407:FBC590407 FKV590407:FKY590407 FUR590407:FUU590407 GEN590407:GEQ590407 GOJ590407:GOM590407 GYF590407:GYI590407 HIB590407:HIE590407 HRX590407:HSA590407 IBT590407:IBW590407 ILP590407:ILS590407 IVL590407:IVO590407 JFH590407:JFK590407 JPD590407:JPG590407 JYZ590407:JZC590407 KIV590407:KIY590407 KSR590407:KSU590407 LCN590407:LCQ590407 LMJ590407:LMM590407 LWF590407:LWI590407 MGB590407:MGE590407 MPX590407:MQA590407 MZT590407:MZW590407 NJP590407:NJS590407 NTL590407:NTO590407 ODH590407:ODK590407 OND590407:ONG590407 OWZ590407:OXC590407 PGV590407:PGY590407 PQR590407:PQU590407 QAN590407:QAQ590407 QKJ590407:QKM590407 QUF590407:QUI590407 REB590407:REE590407 RNX590407:ROA590407 RXT590407:RXW590407 SHP590407:SHS590407 SRL590407:SRO590407 TBH590407:TBK590407 TLD590407:TLG590407 TUZ590407:TVC590407 UEV590407:UEY590407 UOR590407:UOU590407 UYN590407:UYQ590407 VIJ590407:VIM590407 VSF590407:VSI590407 WCB590407:WCE590407 WLX590407:WMA590407 WVT590407:WVW590407 L655943:O655943 JH655943:JK655943 TD655943:TG655943 ACZ655943:ADC655943 AMV655943:AMY655943 AWR655943:AWU655943 BGN655943:BGQ655943 BQJ655943:BQM655943 CAF655943:CAI655943 CKB655943:CKE655943 CTX655943:CUA655943 DDT655943:DDW655943 DNP655943:DNS655943 DXL655943:DXO655943 EHH655943:EHK655943 ERD655943:ERG655943 FAZ655943:FBC655943 FKV655943:FKY655943 FUR655943:FUU655943 GEN655943:GEQ655943 GOJ655943:GOM655943 GYF655943:GYI655943 HIB655943:HIE655943 HRX655943:HSA655943 IBT655943:IBW655943 ILP655943:ILS655943 IVL655943:IVO655943 JFH655943:JFK655943 JPD655943:JPG655943 JYZ655943:JZC655943 KIV655943:KIY655943 KSR655943:KSU655943 LCN655943:LCQ655943 LMJ655943:LMM655943 LWF655943:LWI655943 MGB655943:MGE655943 MPX655943:MQA655943 MZT655943:MZW655943 NJP655943:NJS655943 NTL655943:NTO655943 ODH655943:ODK655943 OND655943:ONG655943 OWZ655943:OXC655943 PGV655943:PGY655943 PQR655943:PQU655943 QAN655943:QAQ655943 QKJ655943:QKM655943 QUF655943:QUI655943 REB655943:REE655943 RNX655943:ROA655943 RXT655943:RXW655943 SHP655943:SHS655943 SRL655943:SRO655943 TBH655943:TBK655943 TLD655943:TLG655943 TUZ655943:TVC655943 UEV655943:UEY655943 UOR655943:UOU655943 UYN655943:UYQ655943 VIJ655943:VIM655943 VSF655943:VSI655943 WCB655943:WCE655943 WLX655943:WMA655943 WVT655943:WVW655943 L721479:O721479 JH721479:JK721479 TD721479:TG721479 ACZ721479:ADC721479 AMV721479:AMY721479 AWR721479:AWU721479 BGN721479:BGQ721479 BQJ721479:BQM721479 CAF721479:CAI721479 CKB721479:CKE721479 CTX721479:CUA721479 DDT721479:DDW721479 DNP721479:DNS721479 DXL721479:DXO721479 EHH721479:EHK721479 ERD721479:ERG721479 FAZ721479:FBC721479 FKV721479:FKY721479 FUR721479:FUU721479 GEN721479:GEQ721479 GOJ721479:GOM721479 GYF721479:GYI721479 HIB721479:HIE721479 HRX721479:HSA721479 IBT721479:IBW721479 ILP721479:ILS721479 IVL721479:IVO721479 JFH721479:JFK721479 JPD721479:JPG721479 JYZ721479:JZC721479 KIV721479:KIY721479 KSR721479:KSU721479 LCN721479:LCQ721479 LMJ721479:LMM721479 LWF721479:LWI721479 MGB721479:MGE721479 MPX721479:MQA721479 MZT721479:MZW721479 NJP721479:NJS721479 NTL721479:NTO721479 ODH721479:ODK721479 OND721479:ONG721479 OWZ721479:OXC721479 PGV721479:PGY721479 PQR721479:PQU721479 QAN721479:QAQ721479 QKJ721479:QKM721479 QUF721479:QUI721479 REB721479:REE721479 RNX721479:ROA721479 RXT721479:RXW721479 SHP721479:SHS721479 SRL721479:SRO721479 TBH721479:TBK721479 TLD721479:TLG721479 TUZ721479:TVC721479 UEV721479:UEY721479 UOR721479:UOU721479 UYN721479:UYQ721479 VIJ721479:VIM721479 VSF721479:VSI721479 WCB721479:WCE721479 WLX721479:WMA721479 WVT721479:WVW721479 L787015:O787015 JH787015:JK787015 TD787015:TG787015 ACZ787015:ADC787015 AMV787015:AMY787015 AWR787015:AWU787015 BGN787015:BGQ787015 BQJ787015:BQM787015 CAF787015:CAI787015 CKB787015:CKE787015 CTX787015:CUA787015 DDT787015:DDW787015 DNP787015:DNS787015 DXL787015:DXO787015 EHH787015:EHK787015 ERD787015:ERG787015 FAZ787015:FBC787015 FKV787015:FKY787015 FUR787015:FUU787015 GEN787015:GEQ787015 GOJ787015:GOM787015 GYF787015:GYI787015 HIB787015:HIE787015 HRX787015:HSA787015 IBT787015:IBW787015 ILP787015:ILS787015 IVL787015:IVO787015 JFH787015:JFK787015 JPD787015:JPG787015 JYZ787015:JZC787015 KIV787015:KIY787015 KSR787015:KSU787015 LCN787015:LCQ787015 LMJ787015:LMM787015 LWF787015:LWI787015 MGB787015:MGE787015 MPX787015:MQA787015 MZT787015:MZW787015 NJP787015:NJS787015 NTL787015:NTO787015 ODH787015:ODK787015 OND787015:ONG787015 OWZ787015:OXC787015 PGV787015:PGY787015 PQR787015:PQU787015 QAN787015:QAQ787015 QKJ787015:QKM787015 QUF787015:QUI787015 REB787015:REE787015 RNX787015:ROA787015 RXT787015:RXW787015 SHP787015:SHS787015 SRL787015:SRO787015 TBH787015:TBK787015 TLD787015:TLG787015 TUZ787015:TVC787015 UEV787015:UEY787015 UOR787015:UOU787015 UYN787015:UYQ787015 VIJ787015:VIM787015 VSF787015:VSI787015 WCB787015:WCE787015 WLX787015:WMA787015 WVT787015:WVW787015 L852551:O852551 JH852551:JK852551 TD852551:TG852551 ACZ852551:ADC852551 AMV852551:AMY852551 AWR852551:AWU852551 BGN852551:BGQ852551 BQJ852551:BQM852551 CAF852551:CAI852551 CKB852551:CKE852551 CTX852551:CUA852551 DDT852551:DDW852551 DNP852551:DNS852551 DXL852551:DXO852551 EHH852551:EHK852551 ERD852551:ERG852551 FAZ852551:FBC852551 FKV852551:FKY852551 FUR852551:FUU852551 GEN852551:GEQ852551 GOJ852551:GOM852551 GYF852551:GYI852551 HIB852551:HIE852551 HRX852551:HSA852551 IBT852551:IBW852551 ILP852551:ILS852551 IVL852551:IVO852551 JFH852551:JFK852551 JPD852551:JPG852551 JYZ852551:JZC852551 KIV852551:KIY852551 KSR852551:KSU852551 LCN852551:LCQ852551 LMJ852551:LMM852551 LWF852551:LWI852551 MGB852551:MGE852551 MPX852551:MQA852551 MZT852551:MZW852551 NJP852551:NJS852551 NTL852551:NTO852551 ODH852551:ODK852551 OND852551:ONG852551 OWZ852551:OXC852551 PGV852551:PGY852551 PQR852551:PQU852551 QAN852551:QAQ852551 QKJ852551:QKM852551 QUF852551:QUI852551 REB852551:REE852551 RNX852551:ROA852551 RXT852551:RXW852551 SHP852551:SHS852551 SRL852551:SRO852551 TBH852551:TBK852551 TLD852551:TLG852551 TUZ852551:TVC852551 UEV852551:UEY852551 UOR852551:UOU852551 UYN852551:UYQ852551 VIJ852551:VIM852551 VSF852551:VSI852551 WCB852551:WCE852551 WLX852551:WMA852551 WVT852551:WVW852551 L918087:O918087 JH918087:JK918087 TD918087:TG918087 ACZ918087:ADC918087 AMV918087:AMY918087 AWR918087:AWU918087 BGN918087:BGQ918087 BQJ918087:BQM918087 CAF918087:CAI918087 CKB918087:CKE918087 CTX918087:CUA918087 DDT918087:DDW918087 DNP918087:DNS918087 DXL918087:DXO918087 EHH918087:EHK918087 ERD918087:ERG918087 FAZ918087:FBC918087 FKV918087:FKY918087 FUR918087:FUU918087 GEN918087:GEQ918087 GOJ918087:GOM918087 GYF918087:GYI918087 HIB918087:HIE918087 HRX918087:HSA918087 IBT918087:IBW918087 ILP918087:ILS918087 IVL918087:IVO918087 JFH918087:JFK918087 JPD918087:JPG918087 JYZ918087:JZC918087 KIV918087:KIY918087 KSR918087:KSU918087 LCN918087:LCQ918087 LMJ918087:LMM918087 LWF918087:LWI918087 MGB918087:MGE918087 MPX918087:MQA918087 MZT918087:MZW918087 NJP918087:NJS918087 NTL918087:NTO918087 ODH918087:ODK918087 OND918087:ONG918087 OWZ918087:OXC918087 PGV918087:PGY918087 PQR918087:PQU918087 QAN918087:QAQ918087 QKJ918087:QKM918087 QUF918087:QUI918087 REB918087:REE918087 RNX918087:ROA918087 RXT918087:RXW918087 SHP918087:SHS918087 SRL918087:SRO918087 TBH918087:TBK918087 TLD918087:TLG918087 TUZ918087:TVC918087 UEV918087:UEY918087 UOR918087:UOU918087 UYN918087:UYQ918087 VIJ918087:VIM918087 VSF918087:VSI918087 WCB918087:WCE918087 WLX918087:WMA918087 WVT918087:WVW918087 L983623:O983623 JH983623:JK983623 TD983623:TG983623 ACZ983623:ADC983623 AMV983623:AMY983623 AWR983623:AWU983623 BGN983623:BGQ983623 BQJ983623:BQM983623 CAF983623:CAI983623 CKB983623:CKE983623 CTX983623:CUA983623 DDT983623:DDW983623 DNP983623:DNS983623 DXL983623:DXO983623 EHH983623:EHK983623 ERD983623:ERG983623 FAZ983623:FBC983623 FKV983623:FKY983623 FUR983623:FUU983623 GEN983623:GEQ983623 GOJ983623:GOM983623 GYF983623:GYI983623 HIB983623:HIE983623 HRX983623:HSA983623 IBT983623:IBW983623 ILP983623:ILS983623 IVL983623:IVO983623 JFH983623:JFK983623 JPD983623:JPG983623 JYZ983623:JZC983623 KIV983623:KIY983623 KSR983623:KSU983623 LCN983623:LCQ983623 LMJ983623:LMM983623 LWF983623:LWI983623 MGB983623:MGE983623 MPX983623:MQA983623 MZT983623:MZW983623 NJP983623:NJS983623 NTL983623:NTO983623 ODH983623:ODK983623 OND983623:ONG983623 OWZ983623:OXC983623 PGV983623:PGY983623 PQR983623:PQU983623 QAN983623:QAQ983623 QKJ983623:QKM983623 QUF983623:QUI983623 REB983623:REE983623 RNX983623:ROA983623 RXT983623:RXW983623 SHP983623:SHS983623 SRL983623:SRO983623 TBH983623:TBK983623 TLD983623:TLG983623 TUZ983623:TVC983623 UEV983623:UEY983623 UOR983623:UOU983623 UYN983623:UYQ983623 VIJ983623:VIM983623 VSF983623:VSI983623 WCB983623:WCE983623 WLX983623:WMA983623 WVT983623:WVW983623 L725:O725 JH725:JK725 TD725:TG725 ACZ725:ADC725 AMV725:AMY725 AWR725:AWU725 BGN725:BGQ725 BQJ725:BQM725 CAF725:CAI725 CKB725:CKE725 CTX725:CUA725 DDT725:DDW725 DNP725:DNS725 DXL725:DXO725 EHH725:EHK725 ERD725:ERG725 FAZ725:FBC725 FKV725:FKY725 FUR725:FUU725 GEN725:GEQ725 GOJ725:GOM725 GYF725:GYI725 HIB725:HIE725 HRX725:HSA725 IBT725:IBW725 ILP725:ILS725 IVL725:IVO725 JFH725:JFK725 JPD725:JPG725 JYZ725:JZC725 KIV725:KIY725 KSR725:KSU725 LCN725:LCQ725 LMJ725:LMM725 LWF725:LWI725 MGB725:MGE725 MPX725:MQA725 MZT725:MZW725 NJP725:NJS725 NTL725:NTO725 ODH725:ODK725 OND725:ONG725 OWZ725:OXC725 PGV725:PGY725 PQR725:PQU725 QAN725:QAQ725 QKJ725:QKM725 QUF725:QUI725 REB725:REE725 RNX725:ROA725 RXT725:RXW725 SHP725:SHS725 SRL725:SRO725 TBH725:TBK725 TLD725:TLG725 TUZ725:TVC725 UEV725:UEY725 UOR725:UOU725 UYN725:UYQ725 VIJ725:VIM725 VSF725:VSI725 WCB725:WCE725 WLX725:WMA725 WVT725:WVW725 L66261:O66261 JH66261:JK66261 TD66261:TG66261 ACZ66261:ADC66261 AMV66261:AMY66261 AWR66261:AWU66261 BGN66261:BGQ66261 BQJ66261:BQM66261 CAF66261:CAI66261 CKB66261:CKE66261 CTX66261:CUA66261 DDT66261:DDW66261 DNP66261:DNS66261 DXL66261:DXO66261 EHH66261:EHK66261 ERD66261:ERG66261 FAZ66261:FBC66261 FKV66261:FKY66261 FUR66261:FUU66261 GEN66261:GEQ66261 GOJ66261:GOM66261 GYF66261:GYI66261 HIB66261:HIE66261 HRX66261:HSA66261 IBT66261:IBW66261 ILP66261:ILS66261 IVL66261:IVO66261 JFH66261:JFK66261 JPD66261:JPG66261 JYZ66261:JZC66261 KIV66261:KIY66261 KSR66261:KSU66261 LCN66261:LCQ66261 LMJ66261:LMM66261 LWF66261:LWI66261 MGB66261:MGE66261 MPX66261:MQA66261 MZT66261:MZW66261 NJP66261:NJS66261 NTL66261:NTO66261 ODH66261:ODK66261 OND66261:ONG66261 OWZ66261:OXC66261 PGV66261:PGY66261 PQR66261:PQU66261 QAN66261:QAQ66261 QKJ66261:QKM66261 QUF66261:QUI66261 REB66261:REE66261 RNX66261:ROA66261 RXT66261:RXW66261 SHP66261:SHS66261 SRL66261:SRO66261 TBH66261:TBK66261 TLD66261:TLG66261 TUZ66261:TVC66261 UEV66261:UEY66261 UOR66261:UOU66261 UYN66261:UYQ66261 VIJ66261:VIM66261 VSF66261:VSI66261 WCB66261:WCE66261 WLX66261:WMA66261 WVT66261:WVW66261 L131797:O131797 JH131797:JK131797 TD131797:TG131797 ACZ131797:ADC131797 AMV131797:AMY131797 AWR131797:AWU131797 BGN131797:BGQ131797 BQJ131797:BQM131797 CAF131797:CAI131797 CKB131797:CKE131797 CTX131797:CUA131797 DDT131797:DDW131797 DNP131797:DNS131797 DXL131797:DXO131797 EHH131797:EHK131797 ERD131797:ERG131797 FAZ131797:FBC131797 FKV131797:FKY131797 FUR131797:FUU131797 GEN131797:GEQ131797 GOJ131797:GOM131797 GYF131797:GYI131797 HIB131797:HIE131797 HRX131797:HSA131797 IBT131797:IBW131797 ILP131797:ILS131797 IVL131797:IVO131797 JFH131797:JFK131797 JPD131797:JPG131797 JYZ131797:JZC131797 KIV131797:KIY131797 KSR131797:KSU131797 LCN131797:LCQ131797 LMJ131797:LMM131797 LWF131797:LWI131797 MGB131797:MGE131797 MPX131797:MQA131797 MZT131797:MZW131797 NJP131797:NJS131797 NTL131797:NTO131797 ODH131797:ODK131797 OND131797:ONG131797 OWZ131797:OXC131797 PGV131797:PGY131797 PQR131797:PQU131797 QAN131797:QAQ131797 QKJ131797:QKM131797 QUF131797:QUI131797 REB131797:REE131797 RNX131797:ROA131797 RXT131797:RXW131797 SHP131797:SHS131797 SRL131797:SRO131797 TBH131797:TBK131797 TLD131797:TLG131797 TUZ131797:TVC131797 UEV131797:UEY131797 UOR131797:UOU131797 UYN131797:UYQ131797 VIJ131797:VIM131797 VSF131797:VSI131797 WCB131797:WCE131797 WLX131797:WMA131797 WVT131797:WVW131797 L197333:O197333 JH197333:JK197333 TD197333:TG197333 ACZ197333:ADC197333 AMV197333:AMY197333 AWR197333:AWU197333 BGN197333:BGQ197333 BQJ197333:BQM197333 CAF197333:CAI197333 CKB197333:CKE197333 CTX197333:CUA197333 DDT197333:DDW197333 DNP197333:DNS197333 DXL197333:DXO197333 EHH197333:EHK197333 ERD197333:ERG197333 FAZ197333:FBC197333 FKV197333:FKY197333 FUR197333:FUU197333 GEN197333:GEQ197333 GOJ197333:GOM197333 GYF197333:GYI197333 HIB197333:HIE197333 HRX197333:HSA197333 IBT197333:IBW197333 ILP197333:ILS197333 IVL197333:IVO197333 JFH197333:JFK197333 JPD197333:JPG197333 JYZ197333:JZC197333 KIV197333:KIY197333 KSR197333:KSU197333 LCN197333:LCQ197333 LMJ197333:LMM197333 LWF197333:LWI197333 MGB197333:MGE197333 MPX197333:MQA197333 MZT197333:MZW197333 NJP197333:NJS197333 NTL197333:NTO197333 ODH197333:ODK197333 OND197333:ONG197333 OWZ197333:OXC197333 PGV197333:PGY197333 PQR197333:PQU197333 QAN197333:QAQ197333 QKJ197333:QKM197333 QUF197333:QUI197333 REB197333:REE197333 RNX197333:ROA197333 RXT197333:RXW197333 SHP197333:SHS197333 SRL197333:SRO197333 TBH197333:TBK197333 TLD197333:TLG197333 TUZ197333:TVC197333 UEV197333:UEY197333 UOR197333:UOU197333 UYN197333:UYQ197333 VIJ197333:VIM197333 VSF197333:VSI197333 WCB197333:WCE197333 WLX197333:WMA197333 WVT197333:WVW197333 L262869:O262869 JH262869:JK262869 TD262869:TG262869 ACZ262869:ADC262869 AMV262869:AMY262869 AWR262869:AWU262869 BGN262869:BGQ262869 BQJ262869:BQM262869 CAF262869:CAI262869 CKB262869:CKE262869 CTX262869:CUA262869 DDT262869:DDW262869 DNP262869:DNS262869 DXL262869:DXO262869 EHH262869:EHK262869 ERD262869:ERG262869 FAZ262869:FBC262869 FKV262869:FKY262869 FUR262869:FUU262869 GEN262869:GEQ262869 GOJ262869:GOM262869 GYF262869:GYI262869 HIB262869:HIE262869 HRX262869:HSA262869 IBT262869:IBW262869 ILP262869:ILS262869 IVL262869:IVO262869 JFH262869:JFK262869 JPD262869:JPG262869 JYZ262869:JZC262869 KIV262869:KIY262869 KSR262869:KSU262869 LCN262869:LCQ262869 LMJ262869:LMM262869 LWF262869:LWI262869 MGB262869:MGE262869 MPX262869:MQA262869 MZT262869:MZW262869 NJP262869:NJS262869 NTL262869:NTO262869 ODH262869:ODK262869 OND262869:ONG262869 OWZ262869:OXC262869 PGV262869:PGY262869 PQR262869:PQU262869 QAN262869:QAQ262869 QKJ262869:QKM262869 QUF262869:QUI262869 REB262869:REE262869 RNX262869:ROA262869 RXT262869:RXW262869 SHP262869:SHS262869 SRL262869:SRO262869 TBH262869:TBK262869 TLD262869:TLG262869 TUZ262869:TVC262869 UEV262869:UEY262869 UOR262869:UOU262869 UYN262869:UYQ262869 VIJ262869:VIM262869 VSF262869:VSI262869 WCB262869:WCE262869 WLX262869:WMA262869 WVT262869:WVW262869 L328405:O328405 JH328405:JK328405 TD328405:TG328405 ACZ328405:ADC328405 AMV328405:AMY328405 AWR328405:AWU328405 BGN328405:BGQ328405 BQJ328405:BQM328405 CAF328405:CAI328405 CKB328405:CKE328405 CTX328405:CUA328405 DDT328405:DDW328405 DNP328405:DNS328405 DXL328405:DXO328405 EHH328405:EHK328405 ERD328405:ERG328405 FAZ328405:FBC328405 FKV328405:FKY328405 FUR328405:FUU328405 GEN328405:GEQ328405 GOJ328405:GOM328405 GYF328405:GYI328405 HIB328405:HIE328405 HRX328405:HSA328405 IBT328405:IBW328405 ILP328405:ILS328405 IVL328405:IVO328405 JFH328405:JFK328405 JPD328405:JPG328405 JYZ328405:JZC328405 KIV328405:KIY328405 KSR328405:KSU328405 LCN328405:LCQ328405 LMJ328405:LMM328405 LWF328405:LWI328405 MGB328405:MGE328405 MPX328405:MQA328405 MZT328405:MZW328405 NJP328405:NJS328405 NTL328405:NTO328405 ODH328405:ODK328405 OND328405:ONG328405 OWZ328405:OXC328405 PGV328405:PGY328405 PQR328405:PQU328405 QAN328405:QAQ328405 QKJ328405:QKM328405 QUF328405:QUI328405 REB328405:REE328405 RNX328405:ROA328405 RXT328405:RXW328405 SHP328405:SHS328405 SRL328405:SRO328405 TBH328405:TBK328405 TLD328405:TLG328405 TUZ328405:TVC328405 UEV328405:UEY328405 UOR328405:UOU328405 UYN328405:UYQ328405 VIJ328405:VIM328405 VSF328405:VSI328405 WCB328405:WCE328405 WLX328405:WMA328405 WVT328405:WVW328405 L393941:O393941 JH393941:JK393941 TD393941:TG393941 ACZ393941:ADC393941 AMV393941:AMY393941 AWR393941:AWU393941 BGN393941:BGQ393941 BQJ393941:BQM393941 CAF393941:CAI393941 CKB393941:CKE393941 CTX393941:CUA393941 DDT393941:DDW393941 DNP393941:DNS393941 DXL393941:DXO393941 EHH393941:EHK393941 ERD393941:ERG393941 FAZ393941:FBC393941 FKV393941:FKY393941 FUR393941:FUU393941 GEN393941:GEQ393941 GOJ393941:GOM393941 GYF393941:GYI393941 HIB393941:HIE393941 HRX393941:HSA393941 IBT393941:IBW393941 ILP393941:ILS393941 IVL393941:IVO393941 JFH393941:JFK393941 JPD393941:JPG393941 JYZ393941:JZC393941 KIV393941:KIY393941 KSR393941:KSU393941 LCN393941:LCQ393941 LMJ393941:LMM393941 LWF393941:LWI393941 MGB393941:MGE393941 MPX393941:MQA393941 MZT393941:MZW393941 NJP393941:NJS393941 NTL393941:NTO393941 ODH393941:ODK393941 OND393941:ONG393941 OWZ393941:OXC393941 PGV393941:PGY393941 PQR393941:PQU393941 QAN393941:QAQ393941 QKJ393941:QKM393941 QUF393941:QUI393941 REB393941:REE393941 RNX393941:ROA393941 RXT393941:RXW393941 SHP393941:SHS393941 SRL393941:SRO393941 TBH393941:TBK393941 TLD393941:TLG393941 TUZ393941:TVC393941 UEV393941:UEY393941 UOR393941:UOU393941 UYN393941:UYQ393941 VIJ393941:VIM393941 VSF393941:VSI393941 WCB393941:WCE393941 WLX393941:WMA393941 WVT393941:WVW393941 L459477:O459477 JH459477:JK459477 TD459477:TG459477 ACZ459477:ADC459477 AMV459477:AMY459477 AWR459477:AWU459477 BGN459477:BGQ459477 BQJ459477:BQM459477 CAF459477:CAI459477 CKB459477:CKE459477 CTX459477:CUA459477 DDT459477:DDW459477 DNP459477:DNS459477 DXL459477:DXO459477 EHH459477:EHK459477 ERD459477:ERG459477 FAZ459477:FBC459477 FKV459477:FKY459477 FUR459477:FUU459477 GEN459477:GEQ459477 GOJ459477:GOM459477 GYF459477:GYI459477 HIB459477:HIE459477 HRX459477:HSA459477 IBT459477:IBW459477 ILP459477:ILS459477 IVL459477:IVO459477 JFH459477:JFK459477 JPD459477:JPG459477 JYZ459477:JZC459477 KIV459477:KIY459477 KSR459477:KSU459477 LCN459477:LCQ459477 LMJ459477:LMM459477 LWF459477:LWI459477 MGB459477:MGE459477 MPX459477:MQA459477 MZT459477:MZW459477 NJP459477:NJS459477 NTL459477:NTO459477 ODH459477:ODK459477 OND459477:ONG459477 OWZ459477:OXC459477 PGV459477:PGY459477 PQR459477:PQU459477 QAN459477:QAQ459477 QKJ459477:QKM459477 QUF459477:QUI459477 REB459477:REE459477 RNX459477:ROA459477 RXT459477:RXW459477 SHP459477:SHS459477 SRL459477:SRO459477 TBH459477:TBK459477 TLD459477:TLG459477 TUZ459477:TVC459477 UEV459477:UEY459477 UOR459477:UOU459477 UYN459477:UYQ459477 VIJ459477:VIM459477 VSF459477:VSI459477 WCB459477:WCE459477 WLX459477:WMA459477 WVT459477:WVW459477 L525013:O525013 JH525013:JK525013 TD525013:TG525013 ACZ525013:ADC525013 AMV525013:AMY525013 AWR525013:AWU525013 BGN525013:BGQ525013 BQJ525013:BQM525013 CAF525013:CAI525013 CKB525013:CKE525013 CTX525013:CUA525013 DDT525013:DDW525013 DNP525013:DNS525013 DXL525013:DXO525013 EHH525013:EHK525013 ERD525013:ERG525013 FAZ525013:FBC525013 FKV525013:FKY525013 FUR525013:FUU525013 GEN525013:GEQ525013 GOJ525013:GOM525013 GYF525013:GYI525013 HIB525013:HIE525013 HRX525013:HSA525013 IBT525013:IBW525013 ILP525013:ILS525013 IVL525013:IVO525013 JFH525013:JFK525013 JPD525013:JPG525013 JYZ525013:JZC525013 KIV525013:KIY525013 KSR525013:KSU525013 LCN525013:LCQ525013 LMJ525013:LMM525013 LWF525013:LWI525013 MGB525013:MGE525013 MPX525013:MQA525013 MZT525013:MZW525013 NJP525013:NJS525013 NTL525013:NTO525013 ODH525013:ODK525013 OND525013:ONG525013 OWZ525013:OXC525013 PGV525013:PGY525013 PQR525013:PQU525013 QAN525013:QAQ525013 QKJ525013:QKM525013 QUF525013:QUI525013 REB525013:REE525013 RNX525013:ROA525013 RXT525013:RXW525013 SHP525013:SHS525013 SRL525013:SRO525013 TBH525013:TBK525013 TLD525013:TLG525013 TUZ525013:TVC525013 UEV525013:UEY525013 UOR525013:UOU525013 UYN525013:UYQ525013 VIJ525013:VIM525013 VSF525013:VSI525013 WCB525013:WCE525013 WLX525013:WMA525013 WVT525013:WVW525013 L590549:O590549 JH590549:JK590549 TD590549:TG590549 ACZ590549:ADC590549 AMV590549:AMY590549 AWR590549:AWU590549 BGN590549:BGQ590549 BQJ590549:BQM590549 CAF590549:CAI590549 CKB590549:CKE590549 CTX590549:CUA590549 DDT590549:DDW590549 DNP590549:DNS590549 DXL590549:DXO590549 EHH590549:EHK590549 ERD590549:ERG590549 FAZ590549:FBC590549 FKV590549:FKY590549 FUR590549:FUU590549 GEN590549:GEQ590549 GOJ590549:GOM590549 GYF590549:GYI590549 HIB590549:HIE590549 HRX590549:HSA590549 IBT590549:IBW590549 ILP590549:ILS590549 IVL590549:IVO590549 JFH590549:JFK590549 JPD590549:JPG590549 JYZ590549:JZC590549 KIV590549:KIY590549 KSR590549:KSU590549 LCN590549:LCQ590549 LMJ590549:LMM590549 LWF590549:LWI590549 MGB590549:MGE590549 MPX590549:MQA590549 MZT590549:MZW590549 NJP590549:NJS590549 NTL590549:NTO590549 ODH590549:ODK590549 OND590549:ONG590549 OWZ590549:OXC590549 PGV590549:PGY590549 PQR590549:PQU590549 QAN590549:QAQ590549 QKJ590549:QKM590549 QUF590549:QUI590549 REB590549:REE590549 RNX590549:ROA590549 RXT590549:RXW590549 SHP590549:SHS590549 SRL590549:SRO590549 TBH590549:TBK590549 TLD590549:TLG590549 TUZ590549:TVC590549 UEV590549:UEY590549 UOR590549:UOU590549 UYN590549:UYQ590549 VIJ590549:VIM590549 VSF590549:VSI590549 WCB590549:WCE590549 WLX590549:WMA590549 WVT590549:WVW590549 L656085:O656085 JH656085:JK656085 TD656085:TG656085 ACZ656085:ADC656085 AMV656085:AMY656085 AWR656085:AWU656085 BGN656085:BGQ656085 BQJ656085:BQM656085 CAF656085:CAI656085 CKB656085:CKE656085 CTX656085:CUA656085 DDT656085:DDW656085 DNP656085:DNS656085 DXL656085:DXO656085 EHH656085:EHK656085 ERD656085:ERG656085 FAZ656085:FBC656085 FKV656085:FKY656085 FUR656085:FUU656085 GEN656085:GEQ656085 GOJ656085:GOM656085 GYF656085:GYI656085 HIB656085:HIE656085 HRX656085:HSA656085 IBT656085:IBW656085 ILP656085:ILS656085 IVL656085:IVO656085 JFH656085:JFK656085 JPD656085:JPG656085 JYZ656085:JZC656085 KIV656085:KIY656085 KSR656085:KSU656085 LCN656085:LCQ656085 LMJ656085:LMM656085 LWF656085:LWI656085 MGB656085:MGE656085 MPX656085:MQA656085 MZT656085:MZW656085 NJP656085:NJS656085 NTL656085:NTO656085 ODH656085:ODK656085 OND656085:ONG656085 OWZ656085:OXC656085 PGV656085:PGY656085 PQR656085:PQU656085 QAN656085:QAQ656085 QKJ656085:QKM656085 QUF656085:QUI656085 REB656085:REE656085 RNX656085:ROA656085 RXT656085:RXW656085 SHP656085:SHS656085 SRL656085:SRO656085 TBH656085:TBK656085 TLD656085:TLG656085 TUZ656085:TVC656085 UEV656085:UEY656085 UOR656085:UOU656085 UYN656085:UYQ656085 VIJ656085:VIM656085 VSF656085:VSI656085 WCB656085:WCE656085 WLX656085:WMA656085 WVT656085:WVW656085 L721621:O721621 JH721621:JK721621 TD721621:TG721621 ACZ721621:ADC721621 AMV721621:AMY721621 AWR721621:AWU721621 BGN721621:BGQ721621 BQJ721621:BQM721621 CAF721621:CAI721621 CKB721621:CKE721621 CTX721621:CUA721621 DDT721621:DDW721621 DNP721621:DNS721621 DXL721621:DXO721621 EHH721621:EHK721621 ERD721621:ERG721621 FAZ721621:FBC721621 FKV721621:FKY721621 FUR721621:FUU721621 GEN721621:GEQ721621 GOJ721621:GOM721621 GYF721621:GYI721621 HIB721621:HIE721621 HRX721621:HSA721621 IBT721621:IBW721621 ILP721621:ILS721621 IVL721621:IVO721621 JFH721621:JFK721621 JPD721621:JPG721621 JYZ721621:JZC721621 KIV721621:KIY721621 KSR721621:KSU721621 LCN721621:LCQ721621 LMJ721621:LMM721621 LWF721621:LWI721621 MGB721621:MGE721621 MPX721621:MQA721621 MZT721621:MZW721621 NJP721621:NJS721621 NTL721621:NTO721621 ODH721621:ODK721621 OND721621:ONG721621 OWZ721621:OXC721621 PGV721621:PGY721621 PQR721621:PQU721621 QAN721621:QAQ721621 QKJ721621:QKM721621 QUF721621:QUI721621 REB721621:REE721621 RNX721621:ROA721621 RXT721621:RXW721621 SHP721621:SHS721621 SRL721621:SRO721621 TBH721621:TBK721621 TLD721621:TLG721621 TUZ721621:TVC721621 UEV721621:UEY721621 UOR721621:UOU721621 UYN721621:UYQ721621 VIJ721621:VIM721621 VSF721621:VSI721621 WCB721621:WCE721621 WLX721621:WMA721621 WVT721621:WVW721621 L787157:O787157 JH787157:JK787157 TD787157:TG787157 ACZ787157:ADC787157 AMV787157:AMY787157 AWR787157:AWU787157 BGN787157:BGQ787157 BQJ787157:BQM787157 CAF787157:CAI787157 CKB787157:CKE787157 CTX787157:CUA787157 DDT787157:DDW787157 DNP787157:DNS787157 DXL787157:DXO787157 EHH787157:EHK787157 ERD787157:ERG787157 FAZ787157:FBC787157 FKV787157:FKY787157 FUR787157:FUU787157 GEN787157:GEQ787157 GOJ787157:GOM787157 GYF787157:GYI787157 HIB787157:HIE787157 HRX787157:HSA787157 IBT787157:IBW787157 ILP787157:ILS787157 IVL787157:IVO787157 JFH787157:JFK787157 JPD787157:JPG787157 JYZ787157:JZC787157 KIV787157:KIY787157 KSR787157:KSU787157 LCN787157:LCQ787157 LMJ787157:LMM787157 LWF787157:LWI787157 MGB787157:MGE787157 MPX787157:MQA787157 MZT787157:MZW787157 NJP787157:NJS787157 NTL787157:NTO787157 ODH787157:ODK787157 OND787157:ONG787157 OWZ787157:OXC787157 PGV787157:PGY787157 PQR787157:PQU787157 QAN787157:QAQ787157 QKJ787157:QKM787157 QUF787157:QUI787157 REB787157:REE787157 RNX787157:ROA787157 RXT787157:RXW787157 SHP787157:SHS787157 SRL787157:SRO787157 TBH787157:TBK787157 TLD787157:TLG787157 TUZ787157:TVC787157 UEV787157:UEY787157 UOR787157:UOU787157 UYN787157:UYQ787157 VIJ787157:VIM787157 VSF787157:VSI787157 WCB787157:WCE787157 WLX787157:WMA787157 WVT787157:WVW787157 L852693:O852693 JH852693:JK852693 TD852693:TG852693 ACZ852693:ADC852693 AMV852693:AMY852693 AWR852693:AWU852693 BGN852693:BGQ852693 BQJ852693:BQM852693 CAF852693:CAI852693 CKB852693:CKE852693 CTX852693:CUA852693 DDT852693:DDW852693 DNP852693:DNS852693 DXL852693:DXO852693 EHH852693:EHK852693 ERD852693:ERG852693 FAZ852693:FBC852693 FKV852693:FKY852693 FUR852693:FUU852693 GEN852693:GEQ852693 GOJ852693:GOM852693 GYF852693:GYI852693 HIB852693:HIE852693 HRX852693:HSA852693 IBT852693:IBW852693 ILP852693:ILS852693 IVL852693:IVO852693 JFH852693:JFK852693 JPD852693:JPG852693 JYZ852693:JZC852693 KIV852693:KIY852693 KSR852693:KSU852693 LCN852693:LCQ852693 LMJ852693:LMM852693 LWF852693:LWI852693 MGB852693:MGE852693 MPX852693:MQA852693 MZT852693:MZW852693 NJP852693:NJS852693 NTL852693:NTO852693 ODH852693:ODK852693 OND852693:ONG852693 OWZ852693:OXC852693 PGV852693:PGY852693 PQR852693:PQU852693 QAN852693:QAQ852693 QKJ852693:QKM852693 QUF852693:QUI852693 REB852693:REE852693 RNX852693:ROA852693 RXT852693:RXW852693 SHP852693:SHS852693 SRL852693:SRO852693 TBH852693:TBK852693 TLD852693:TLG852693 TUZ852693:TVC852693 UEV852693:UEY852693 UOR852693:UOU852693 UYN852693:UYQ852693 VIJ852693:VIM852693 VSF852693:VSI852693 WCB852693:WCE852693 WLX852693:WMA852693 WVT852693:WVW852693 L918229:O918229 JH918229:JK918229 TD918229:TG918229 ACZ918229:ADC918229 AMV918229:AMY918229 AWR918229:AWU918229 BGN918229:BGQ918229 BQJ918229:BQM918229 CAF918229:CAI918229 CKB918229:CKE918229 CTX918229:CUA918229 DDT918229:DDW918229 DNP918229:DNS918229 DXL918229:DXO918229 EHH918229:EHK918229 ERD918229:ERG918229 FAZ918229:FBC918229 FKV918229:FKY918229 FUR918229:FUU918229 GEN918229:GEQ918229 GOJ918229:GOM918229 GYF918229:GYI918229 HIB918229:HIE918229 HRX918229:HSA918229 IBT918229:IBW918229 ILP918229:ILS918229 IVL918229:IVO918229 JFH918229:JFK918229 JPD918229:JPG918229 JYZ918229:JZC918229 KIV918229:KIY918229 KSR918229:KSU918229 LCN918229:LCQ918229 LMJ918229:LMM918229 LWF918229:LWI918229 MGB918229:MGE918229 MPX918229:MQA918229 MZT918229:MZW918229 NJP918229:NJS918229 NTL918229:NTO918229 ODH918229:ODK918229 OND918229:ONG918229 OWZ918229:OXC918229 PGV918229:PGY918229 PQR918229:PQU918229 QAN918229:QAQ918229 QKJ918229:QKM918229 QUF918229:QUI918229 REB918229:REE918229 RNX918229:ROA918229 RXT918229:RXW918229 SHP918229:SHS918229 SRL918229:SRO918229 TBH918229:TBK918229 TLD918229:TLG918229 TUZ918229:TVC918229 UEV918229:UEY918229 UOR918229:UOU918229 UYN918229:UYQ918229 VIJ918229:VIM918229 VSF918229:VSI918229 WCB918229:WCE918229 WLX918229:WMA918229 WVT918229:WVW918229 L983765:O983765 JH983765:JK983765 TD983765:TG983765 ACZ983765:ADC983765 AMV983765:AMY983765 AWR983765:AWU983765 BGN983765:BGQ983765 BQJ983765:BQM983765 CAF983765:CAI983765 CKB983765:CKE983765 CTX983765:CUA983765 DDT983765:DDW983765 DNP983765:DNS983765 DXL983765:DXO983765 EHH983765:EHK983765 ERD983765:ERG983765 FAZ983765:FBC983765 FKV983765:FKY983765 FUR983765:FUU983765 GEN983765:GEQ983765 GOJ983765:GOM983765 GYF983765:GYI983765 HIB983765:HIE983765 HRX983765:HSA983765 IBT983765:IBW983765 ILP983765:ILS983765 IVL983765:IVO983765 JFH983765:JFK983765 JPD983765:JPG983765 JYZ983765:JZC983765 KIV983765:KIY983765 KSR983765:KSU983765 LCN983765:LCQ983765 LMJ983765:LMM983765 LWF983765:LWI983765 MGB983765:MGE983765 MPX983765:MQA983765 MZT983765:MZW983765 NJP983765:NJS983765 NTL983765:NTO983765 ODH983765:ODK983765 OND983765:ONG983765 OWZ983765:OXC983765 PGV983765:PGY983765 PQR983765:PQU983765 QAN983765:QAQ983765 QKJ983765:QKM983765 QUF983765:QUI983765 REB983765:REE983765 RNX983765:ROA983765 RXT983765:RXW983765 SHP983765:SHS983765 SRL983765:SRO983765 TBH983765:TBK983765 TLD983765:TLG983765 TUZ983765:TVC983765 UEV983765:UEY983765 UOR983765:UOU983765 UYN983765:UYQ983765 VIJ983765:VIM983765 VSF983765:VSI983765 WCB983765:WCE983765 WLX983765:WMA983765 WVT983765:WVW983765 L1033:O1033 JH1033:JK1033 TD1033:TG1033 ACZ1033:ADC1033 AMV1033:AMY1033 AWR1033:AWU1033 BGN1033:BGQ1033 BQJ1033:BQM1033 CAF1033:CAI1033 CKB1033:CKE1033 CTX1033:CUA1033 DDT1033:DDW1033 DNP1033:DNS1033 DXL1033:DXO1033 EHH1033:EHK1033 ERD1033:ERG1033 FAZ1033:FBC1033 FKV1033:FKY1033 FUR1033:FUU1033 GEN1033:GEQ1033 GOJ1033:GOM1033 GYF1033:GYI1033 HIB1033:HIE1033 HRX1033:HSA1033 IBT1033:IBW1033 ILP1033:ILS1033 IVL1033:IVO1033 JFH1033:JFK1033 JPD1033:JPG1033 JYZ1033:JZC1033 KIV1033:KIY1033 KSR1033:KSU1033 LCN1033:LCQ1033 LMJ1033:LMM1033 LWF1033:LWI1033 MGB1033:MGE1033 MPX1033:MQA1033 MZT1033:MZW1033 NJP1033:NJS1033 NTL1033:NTO1033 ODH1033:ODK1033 OND1033:ONG1033 OWZ1033:OXC1033 PGV1033:PGY1033 PQR1033:PQU1033 QAN1033:QAQ1033 QKJ1033:QKM1033 QUF1033:QUI1033 REB1033:REE1033 RNX1033:ROA1033 RXT1033:RXW1033 SHP1033:SHS1033 SRL1033:SRO1033 TBH1033:TBK1033 TLD1033:TLG1033 TUZ1033:TVC1033 UEV1033:UEY1033 UOR1033:UOU1033 UYN1033:UYQ1033 VIJ1033:VIM1033 VSF1033:VSI1033 WCB1033:WCE1033 WLX1033:WMA1033 WVT1033:WVW1033 L66569:O66569 JH66569:JK66569 TD66569:TG66569 ACZ66569:ADC66569 AMV66569:AMY66569 AWR66569:AWU66569 BGN66569:BGQ66569 BQJ66569:BQM66569 CAF66569:CAI66569 CKB66569:CKE66569 CTX66569:CUA66569 DDT66569:DDW66569 DNP66569:DNS66569 DXL66569:DXO66569 EHH66569:EHK66569 ERD66569:ERG66569 FAZ66569:FBC66569 FKV66569:FKY66569 FUR66569:FUU66569 GEN66569:GEQ66569 GOJ66569:GOM66569 GYF66569:GYI66569 HIB66569:HIE66569 HRX66569:HSA66569 IBT66569:IBW66569 ILP66569:ILS66569 IVL66569:IVO66569 JFH66569:JFK66569 JPD66569:JPG66569 JYZ66569:JZC66569 KIV66569:KIY66569 KSR66569:KSU66569 LCN66569:LCQ66569 LMJ66569:LMM66569 LWF66569:LWI66569 MGB66569:MGE66569 MPX66569:MQA66569 MZT66569:MZW66569 NJP66569:NJS66569 NTL66569:NTO66569 ODH66569:ODK66569 OND66569:ONG66569 OWZ66569:OXC66569 PGV66569:PGY66569 PQR66569:PQU66569 QAN66569:QAQ66569 QKJ66569:QKM66569 QUF66569:QUI66569 REB66569:REE66569 RNX66569:ROA66569 RXT66569:RXW66569 SHP66569:SHS66569 SRL66569:SRO66569 TBH66569:TBK66569 TLD66569:TLG66569 TUZ66569:TVC66569 UEV66569:UEY66569 UOR66569:UOU66569 UYN66569:UYQ66569 VIJ66569:VIM66569 VSF66569:VSI66569 WCB66569:WCE66569 WLX66569:WMA66569 WVT66569:WVW66569 L132105:O132105 JH132105:JK132105 TD132105:TG132105 ACZ132105:ADC132105 AMV132105:AMY132105 AWR132105:AWU132105 BGN132105:BGQ132105 BQJ132105:BQM132105 CAF132105:CAI132105 CKB132105:CKE132105 CTX132105:CUA132105 DDT132105:DDW132105 DNP132105:DNS132105 DXL132105:DXO132105 EHH132105:EHK132105 ERD132105:ERG132105 FAZ132105:FBC132105 FKV132105:FKY132105 FUR132105:FUU132105 GEN132105:GEQ132105 GOJ132105:GOM132105 GYF132105:GYI132105 HIB132105:HIE132105 HRX132105:HSA132105 IBT132105:IBW132105 ILP132105:ILS132105 IVL132105:IVO132105 JFH132105:JFK132105 JPD132105:JPG132105 JYZ132105:JZC132105 KIV132105:KIY132105 KSR132105:KSU132105 LCN132105:LCQ132105 LMJ132105:LMM132105 LWF132105:LWI132105 MGB132105:MGE132105 MPX132105:MQA132105 MZT132105:MZW132105 NJP132105:NJS132105 NTL132105:NTO132105 ODH132105:ODK132105 OND132105:ONG132105 OWZ132105:OXC132105 PGV132105:PGY132105 PQR132105:PQU132105 QAN132105:QAQ132105 QKJ132105:QKM132105 QUF132105:QUI132105 REB132105:REE132105 RNX132105:ROA132105 RXT132105:RXW132105 SHP132105:SHS132105 SRL132105:SRO132105 TBH132105:TBK132105 TLD132105:TLG132105 TUZ132105:TVC132105 UEV132105:UEY132105 UOR132105:UOU132105 UYN132105:UYQ132105 VIJ132105:VIM132105 VSF132105:VSI132105 WCB132105:WCE132105 WLX132105:WMA132105 WVT132105:WVW132105 L197641:O197641 JH197641:JK197641 TD197641:TG197641 ACZ197641:ADC197641 AMV197641:AMY197641 AWR197641:AWU197641 BGN197641:BGQ197641 BQJ197641:BQM197641 CAF197641:CAI197641 CKB197641:CKE197641 CTX197641:CUA197641 DDT197641:DDW197641 DNP197641:DNS197641 DXL197641:DXO197641 EHH197641:EHK197641 ERD197641:ERG197641 FAZ197641:FBC197641 FKV197641:FKY197641 FUR197641:FUU197641 GEN197641:GEQ197641 GOJ197641:GOM197641 GYF197641:GYI197641 HIB197641:HIE197641 HRX197641:HSA197641 IBT197641:IBW197641 ILP197641:ILS197641 IVL197641:IVO197641 JFH197641:JFK197641 JPD197641:JPG197641 JYZ197641:JZC197641 KIV197641:KIY197641 KSR197641:KSU197641 LCN197641:LCQ197641 LMJ197641:LMM197641 LWF197641:LWI197641 MGB197641:MGE197641 MPX197641:MQA197641 MZT197641:MZW197641 NJP197641:NJS197641 NTL197641:NTO197641 ODH197641:ODK197641 OND197641:ONG197641 OWZ197641:OXC197641 PGV197641:PGY197641 PQR197641:PQU197641 QAN197641:QAQ197641 QKJ197641:QKM197641 QUF197641:QUI197641 REB197641:REE197641 RNX197641:ROA197641 RXT197641:RXW197641 SHP197641:SHS197641 SRL197641:SRO197641 TBH197641:TBK197641 TLD197641:TLG197641 TUZ197641:TVC197641 UEV197641:UEY197641 UOR197641:UOU197641 UYN197641:UYQ197641 VIJ197641:VIM197641 VSF197641:VSI197641 WCB197641:WCE197641 WLX197641:WMA197641 WVT197641:WVW197641 L263177:O263177 JH263177:JK263177 TD263177:TG263177 ACZ263177:ADC263177 AMV263177:AMY263177 AWR263177:AWU263177 BGN263177:BGQ263177 BQJ263177:BQM263177 CAF263177:CAI263177 CKB263177:CKE263177 CTX263177:CUA263177 DDT263177:DDW263177 DNP263177:DNS263177 DXL263177:DXO263177 EHH263177:EHK263177 ERD263177:ERG263177 FAZ263177:FBC263177 FKV263177:FKY263177 FUR263177:FUU263177 GEN263177:GEQ263177 GOJ263177:GOM263177 GYF263177:GYI263177 HIB263177:HIE263177 HRX263177:HSA263177 IBT263177:IBW263177 ILP263177:ILS263177 IVL263177:IVO263177 JFH263177:JFK263177 JPD263177:JPG263177 JYZ263177:JZC263177 KIV263177:KIY263177 KSR263177:KSU263177 LCN263177:LCQ263177 LMJ263177:LMM263177 LWF263177:LWI263177 MGB263177:MGE263177 MPX263177:MQA263177 MZT263177:MZW263177 NJP263177:NJS263177 NTL263177:NTO263177 ODH263177:ODK263177 OND263177:ONG263177 OWZ263177:OXC263177 PGV263177:PGY263177 PQR263177:PQU263177 QAN263177:QAQ263177 QKJ263177:QKM263177 QUF263177:QUI263177 REB263177:REE263177 RNX263177:ROA263177 RXT263177:RXW263177 SHP263177:SHS263177 SRL263177:SRO263177 TBH263177:TBK263177 TLD263177:TLG263177 TUZ263177:TVC263177 UEV263177:UEY263177 UOR263177:UOU263177 UYN263177:UYQ263177 VIJ263177:VIM263177 VSF263177:VSI263177 WCB263177:WCE263177 WLX263177:WMA263177 WVT263177:WVW263177 L328713:O328713 JH328713:JK328713 TD328713:TG328713 ACZ328713:ADC328713 AMV328713:AMY328713 AWR328713:AWU328713 BGN328713:BGQ328713 BQJ328713:BQM328713 CAF328713:CAI328713 CKB328713:CKE328713 CTX328713:CUA328713 DDT328713:DDW328713 DNP328713:DNS328713 DXL328713:DXO328713 EHH328713:EHK328713 ERD328713:ERG328713 FAZ328713:FBC328713 FKV328713:FKY328713 FUR328713:FUU328713 GEN328713:GEQ328713 GOJ328713:GOM328713 GYF328713:GYI328713 HIB328713:HIE328713 HRX328713:HSA328713 IBT328713:IBW328713 ILP328713:ILS328713 IVL328713:IVO328713 JFH328713:JFK328713 JPD328713:JPG328713 JYZ328713:JZC328713 KIV328713:KIY328713 KSR328713:KSU328713 LCN328713:LCQ328713 LMJ328713:LMM328713 LWF328713:LWI328713 MGB328713:MGE328713 MPX328713:MQA328713 MZT328713:MZW328713 NJP328713:NJS328713 NTL328713:NTO328713 ODH328713:ODK328713 OND328713:ONG328713 OWZ328713:OXC328713 PGV328713:PGY328713 PQR328713:PQU328713 QAN328713:QAQ328713 QKJ328713:QKM328713 QUF328713:QUI328713 REB328713:REE328713 RNX328713:ROA328713 RXT328713:RXW328713 SHP328713:SHS328713 SRL328713:SRO328713 TBH328713:TBK328713 TLD328713:TLG328713 TUZ328713:TVC328713 UEV328713:UEY328713 UOR328713:UOU328713 UYN328713:UYQ328713 VIJ328713:VIM328713 VSF328713:VSI328713 WCB328713:WCE328713 WLX328713:WMA328713 WVT328713:WVW328713 L394249:O394249 JH394249:JK394249 TD394249:TG394249 ACZ394249:ADC394249 AMV394249:AMY394249 AWR394249:AWU394249 BGN394249:BGQ394249 BQJ394249:BQM394249 CAF394249:CAI394249 CKB394249:CKE394249 CTX394249:CUA394249 DDT394249:DDW394249 DNP394249:DNS394249 DXL394249:DXO394249 EHH394249:EHK394249 ERD394249:ERG394249 FAZ394249:FBC394249 FKV394249:FKY394249 FUR394249:FUU394249 GEN394249:GEQ394249 GOJ394249:GOM394249 GYF394249:GYI394249 HIB394249:HIE394249 HRX394249:HSA394249 IBT394249:IBW394249 ILP394249:ILS394249 IVL394249:IVO394249 JFH394249:JFK394249 JPD394249:JPG394249 JYZ394249:JZC394249 KIV394249:KIY394249 KSR394249:KSU394249 LCN394249:LCQ394249 LMJ394249:LMM394249 LWF394249:LWI394249 MGB394249:MGE394249 MPX394249:MQA394249 MZT394249:MZW394249 NJP394249:NJS394249 NTL394249:NTO394249 ODH394249:ODK394249 OND394249:ONG394249 OWZ394249:OXC394249 PGV394249:PGY394249 PQR394249:PQU394249 QAN394249:QAQ394249 QKJ394249:QKM394249 QUF394249:QUI394249 REB394249:REE394249 RNX394249:ROA394249 RXT394249:RXW394249 SHP394249:SHS394249 SRL394249:SRO394249 TBH394249:TBK394249 TLD394249:TLG394249 TUZ394249:TVC394249 UEV394249:UEY394249 UOR394249:UOU394249 UYN394249:UYQ394249 VIJ394249:VIM394249 VSF394249:VSI394249 WCB394249:WCE394249 WLX394249:WMA394249 WVT394249:WVW394249 L459785:O459785 JH459785:JK459785 TD459785:TG459785 ACZ459785:ADC459785 AMV459785:AMY459785 AWR459785:AWU459785 BGN459785:BGQ459785 BQJ459785:BQM459785 CAF459785:CAI459785 CKB459785:CKE459785 CTX459785:CUA459785 DDT459785:DDW459785 DNP459785:DNS459785 DXL459785:DXO459785 EHH459785:EHK459785 ERD459785:ERG459785 FAZ459785:FBC459785 FKV459785:FKY459785 FUR459785:FUU459785 GEN459785:GEQ459785 GOJ459785:GOM459785 GYF459785:GYI459785 HIB459785:HIE459785 HRX459785:HSA459785 IBT459785:IBW459785 ILP459785:ILS459785 IVL459785:IVO459785 JFH459785:JFK459785 JPD459785:JPG459785 JYZ459785:JZC459785 KIV459785:KIY459785 KSR459785:KSU459785 LCN459785:LCQ459785 LMJ459785:LMM459785 LWF459785:LWI459785 MGB459785:MGE459785 MPX459785:MQA459785 MZT459785:MZW459785 NJP459785:NJS459785 NTL459785:NTO459785 ODH459785:ODK459785 OND459785:ONG459785 OWZ459785:OXC459785 PGV459785:PGY459785 PQR459785:PQU459785 QAN459785:QAQ459785 QKJ459785:QKM459785 QUF459785:QUI459785 REB459785:REE459785 RNX459785:ROA459785 RXT459785:RXW459785 SHP459785:SHS459785 SRL459785:SRO459785 TBH459785:TBK459785 TLD459785:TLG459785 TUZ459785:TVC459785 UEV459785:UEY459785 UOR459785:UOU459785 UYN459785:UYQ459785 VIJ459785:VIM459785 VSF459785:VSI459785 WCB459785:WCE459785 WLX459785:WMA459785 WVT459785:WVW459785 L525321:O525321 JH525321:JK525321 TD525321:TG525321 ACZ525321:ADC525321 AMV525321:AMY525321 AWR525321:AWU525321 BGN525321:BGQ525321 BQJ525321:BQM525321 CAF525321:CAI525321 CKB525321:CKE525321 CTX525321:CUA525321 DDT525321:DDW525321 DNP525321:DNS525321 DXL525321:DXO525321 EHH525321:EHK525321 ERD525321:ERG525321 FAZ525321:FBC525321 FKV525321:FKY525321 FUR525321:FUU525321 GEN525321:GEQ525321 GOJ525321:GOM525321 GYF525321:GYI525321 HIB525321:HIE525321 HRX525321:HSA525321 IBT525321:IBW525321 ILP525321:ILS525321 IVL525321:IVO525321 JFH525321:JFK525321 JPD525321:JPG525321 JYZ525321:JZC525321 KIV525321:KIY525321 KSR525321:KSU525321 LCN525321:LCQ525321 LMJ525321:LMM525321 LWF525321:LWI525321 MGB525321:MGE525321 MPX525321:MQA525321 MZT525321:MZW525321 NJP525321:NJS525321 NTL525321:NTO525321 ODH525321:ODK525321 OND525321:ONG525321 OWZ525321:OXC525321 PGV525321:PGY525321 PQR525321:PQU525321 QAN525321:QAQ525321 QKJ525321:QKM525321 QUF525321:QUI525321 REB525321:REE525321 RNX525321:ROA525321 RXT525321:RXW525321 SHP525321:SHS525321 SRL525321:SRO525321 TBH525321:TBK525321 TLD525321:TLG525321 TUZ525321:TVC525321 UEV525321:UEY525321 UOR525321:UOU525321 UYN525321:UYQ525321 VIJ525321:VIM525321 VSF525321:VSI525321 WCB525321:WCE525321 WLX525321:WMA525321 WVT525321:WVW525321 L590857:O590857 JH590857:JK590857 TD590857:TG590857 ACZ590857:ADC590857 AMV590857:AMY590857 AWR590857:AWU590857 BGN590857:BGQ590857 BQJ590857:BQM590857 CAF590857:CAI590857 CKB590857:CKE590857 CTX590857:CUA590857 DDT590857:DDW590857 DNP590857:DNS590857 DXL590857:DXO590857 EHH590857:EHK590857 ERD590857:ERG590857 FAZ590857:FBC590857 FKV590857:FKY590857 FUR590857:FUU590857 GEN590857:GEQ590857 GOJ590857:GOM590857 GYF590857:GYI590857 HIB590857:HIE590857 HRX590857:HSA590857 IBT590857:IBW590857 ILP590857:ILS590857 IVL590857:IVO590857 JFH590857:JFK590857 JPD590857:JPG590857 JYZ590857:JZC590857 KIV590857:KIY590857 KSR590857:KSU590857 LCN590857:LCQ590857 LMJ590857:LMM590857 LWF590857:LWI590857 MGB590857:MGE590857 MPX590857:MQA590857 MZT590857:MZW590857 NJP590857:NJS590857 NTL590857:NTO590857 ODH590857:ODK590857 OND590857:ONG590857 OWZ590857:OXC590857 PGV590857:PGY590857 PQR590857:PQU590857 QAN590857:QAQ590857 QKJ590857:QKM590857 QUF590857:QUI590857 REB590857:REE590857 RNX590857:ROA590857 RXT590857:RXW590857 SHP590857:SHS590857 SRL590857:SRO590857 TBH590857:TBK590857 TLD590857:TLG590857 TUZ590857:TVC590857 UEV590857:UEY590857 UOR590857:UOU590857 UYN590857:UYQ590857 VIJ590857:VIM590857 VSF590857:VSI590857 WCB590857:WCE590857 WLX590857:WMA590857 WVT590857:WVW590857 L656393:O656393 JH656393:JK656393 TD656393:TG656393 ACZ656393:ADC656393 AMV656393:AMY656393 AWR656393:AWU656393 BGN656393:BGQ656393 BQJ656393:BQM656393 CAF656393:CAI656393 CKB656393:CKE656393 CTX656393:CUA656393 DDT656393:DDW656393 DNP656393:DNS656393 DXL656393:DXO656393 EHH656393:EHK656393 ERD656393:ERG656393 FAZ656393:FBC656393 FKV656393:FKY656393 FUR656393:FUU656393 GEN656393:GEQ656393 GOJ656393:GOM656393 GYF656393:GYI656393 HIB656393:HIE656393 HRX656393:HSA656393 IBT656393:IBW656393 ILP656393:ILS656393 IVL656393:IVO656393 JFH656393:JFK656393 JPD656393:JPG656393 JYZ656393:JZC656393 KIV656393:KIY656393 KSR656393:KSU656393 LCN656393:LCQ656393 LMJ656393:LMM656393 LWF656393:LWI656393 MGB656393:MGE656393 MPX656393:MQA656393 MZT656393:MZW656393 NJP656393:NJS656393 NTL656393:NTO656393 ODH656393:ODK656393 OND656393:ONG656393 OWZ656393:OXC656393 PGV656393:PGY656393 PQR656393:PQU656393 QAN656393:QAQ656393 QKJ656393:QKM656393 QUF656393:QUI656393 REB656393:REE656393 RNX656393:ROA656393 RXT656393:RXW656393 SHP656393:SHS656393 SRL656393:SRO656393 TBH656393:TBK656393 TLD656393:TLG656393 TUZ656393:TVC656393 UEV656393:UEY656393 UOR656393:UOU656393 UYN656393:UYQ656393 VIJ656393:VIM656393 VSF656393:VSI656393 WCB656393:WCE656393 WLX656393:WMA656393 WVT656393:WVW656393 L721929:O721929 JH721929:JK721929 TD721929:TG721929 ACZ721929:ADC721929 AMV721929:AMY721929 AWR721929:AWU721929 BGN721929:BGQ721929 BQJ721929:BQM721929 CAF721929:CAI721929 CKB721929:CKE721929 CTX721929:CUA721929 DDT721929:DDW721929 DNP721929:DNS721929 DXL721929:DXO721929 EHH721929:EHK721929 ERD721929:ERG721929 FAZ721929:FBC721929 FKV721929:FKY721929 FUR721929:FUU721929 GEN721929:GEQ721929 GOJ721929:GOM721929 GYF721929:GYI721929 HIB721929:HIE721929 HRX721929:HSA721929 IBT721929:IBW721929 ILP721929:ILS721929 IVL721929:IVO721929 JFH721929:JFK721929 JPD721929:JPG721929 JYZ721929:JZC721929 KIV721929:KIY721929 KSR721929:KSU721929 LCN721929:LCQ721929 LMJ721929:LMM721929 LWF721929:LWI721929 MGB721929:MGE721929 MPX721929:MQA721929 MZT721929:MZW721929 NJP721929:NJS721929 NTL721929:NTO721929 ODH721929:ODK721929 OND721929:ONG721929 OWZ721929:OXC721929 PGV721929:PGY721929 PQR721929:PQU721929 QAN721929:QAQ721929 QKJ721929:QKM721929 QUF721929:QUI721929 REB721929:REE721929 RNX721929:ROA721929 RXT721929:RXW721929 SHP721929:SHS721929 SRL721929:SRO721929 TBH721929:TBK721929 TLD721929:TLG721929 TUZ721929:TVC721929 UEV721929:UEY721929 UOR721929:UOU721929 UYN721929:UYQ721929 VIJ721929:VIM721929 VSF721929:VSI721929 WCB721929:WCE721929 WLX721929:WMA721929 WVT721929:WVW721929 L787465:O787465 JH787465:JK787465 TD787465:TG787465 ACZ787465:ADC787465 AMV787465:AMY787465 AWR787465:AWU787465 BGN787465:BGQ787465 BQJ787465:BQM787465 CAF787465:CAI787465 CKB787465:CKE787465 CTX787465:CUA787465 DDT787465:DDW787465 DNP787465:DNS787465 DXL787465:DXO787465 EHH787465:EHK787465 ERD787465:ERG787465 FAZ787465:FBC787465 FKV787465:FKY787465 FUR787465:FUU787465 GEN787465:GEQ787465 GOJ787465:GOM787465 GYF787465:GYI787465 HIB787465:HIE787465 HRX787465:HSA787465 IBT787465:IBW787465 ILP787465:ILS787465 IVL787465:IVO787465 JFH787465:JFK787465 JPD787465:JPG787465 JYZ787465:JZC787465 KIV787465:KIY787465 KSR787465:KSU787465 LCN787465:LCQ787465 LMJ787465:LMM787465 LWF787465:LWI787465 MGB787465:MGE787465 MPX787465:MQA787465 MZT787465:MZW787465 NJP787465:NJS787465 NTL787465:NTO787465 ODH787465:ODK787465 OND787465:ONG787465 OWZ787465:OXC787465 PGV787465:PGY787465 PQR787465:PQU787465 QAN787465:QAQ787465 QKJ787465:QKM787465 QUF787465:QUI787465 REB787465:REE787465 RNX787465:ROA787465 RXT787465:RXW787465 SHP787465:SHS787465 SRL787465:SRO787465 TBH787465:TBK787465 TLD787465:TLG787465 TUZ787465:TVC787465 UEV787465:UEY787465 UOR787465:UOU787465 UYN787465:UYQ787465 VIJ787465:VIM787465 VSF787465:VSI787465 WCB787465:WCE787465 WLX787465:WMA787465 WVT787465:WVW787465 L853001:O853001 JH853001:JK853001 TD853001:TG853001 ACZ853001:ADC853001 AMV853001:AMY853001 AWR853001:AWU853001 BGN853001:BGQ853001 BQJ853001:BQM853001 CAF853001:CAI853001 CKB853001:CKE853001 CTX853001:CUA853001 DDT853001:DDW853001 DNP853001:DNS853001 DXL853001:DXO853001 EHH853001:EHK853001 ERD853001:ERG853001 FAZ853001:FBC853001 FKV853001:FKY853001 FUR853001:FUU853001 GEN853001:GEQ853001 GOJ853001:GOM853001 GYF853001:GYI853001 HIB853001:HIE853001 HRX853001:HSA853001 IBT853001:IBW853001 ILP853001:ILS853001 IVL853001:IVO853001 JFH853001:JFK853001 JPD853001:JPG853001 JYZ853001:JZC853001 KIV853001:KIY853001 KSR853001:KSU853001 LCN853001:LCQ853001 LMJ853001:LMM853001 LWF853001:LWI853001 MGB853001:MGE853001 MPX853001:MQA853001 MZT853001:MZW853001 NJP853001:NJS853001 NTL853001:NTO853001 ODH853001:ODK853001 OND853001:ONG853001 OWZ853001:OXC853001 PGV853001:PGY853001 PQR853001:PQU853001 QAN853001:QAQ853001 QKJ853001:QKM853001 QUF853001:QUI853001 REB853001:REE853001 RNX853001:ROA853001 RXT853001:RXW853001 SHP853001:SHS853001 SRL853001:SRO853001 TBH853001:TBK853001 TLD853001:TLG853001 TUZ853001:TVC853001 UEV853001:UEY853001 UOR853001:UOU853001 UYN853001:UYQ853001 VIJ853001:VIM853001 VSF853001:VSI853001 WCB853001:WCE853001 WLX853001:WMA853001 WVT853001:WVW853001 L918537:O918537 JH918537:JK918537 TD918537:TG918537 ACZ918537:ADC918537 AMV918537:AMY918537 AWR918537:AWU918537 BGN918537:BGQ918537 BQJ918537:BQM918537 CAF918537:CAI918537 CKB918537:CKE918537 CTX918537:CUA918537 DDT918537:DDW918537 DNP918537:DNS918537 DXL918537:DXO918537 EHH918537:EHK918537 ERD918537:ERG918537 FAZ918537:FBC918537 FKV918537:FKY918537 FUR918537:FUU918537 GEN918537:GEQ918537 GOJ918537:GOM918537 GYF918537:GYI918537 HIB918537:HIE918537 HRX918537:HSA918537 IBT918537:IBW918537 ILP918537:ILS918537 IVL918537:IVO918537 JFH918537:JFK918537 JPD918537:JPG918537 JYZ918537:JZC918537 KIV918537:KIY918537 KSR918537:KSU918537 LCN918537:LCQ918537 LMJ918537:LMM918537 LWF918537:LWI918537 MGB918537:MGE918537 MPX918537:MQA918537 MZT918537:MZW918537 NJP918537:NJS918537 NTL918537:NTO918537 ODH918537:ODK918537 OND918537:ONG918537 OWZ918537:OXC918537 PGV918537:PGY918537 PQR918537:PQU918537 QAN918537:QAQ918537 QKJ918537:QKM918537 QUF918537:QUI918537 REB918537:REE918537 RNX918537:ROA918537 RXT918537:RXW918537 SHP918537:SHS918537 SRL918537:SRO918537 TBH918537:TBK918537 TLD918537:TLG918537 TUZ918537:TVC918537 UEV918537:UEY918537 UOR918537:UOU918537 UYN918537:UYQ918537 VIJ918537:VIM918537 VSF918537:VSI918537 WCB918537:WCE918537 WLX918537:WMA918537 WVT918537:WVW918537 L984073:O984073 JH984073:JK984073 TD984073:TG984073 ACZ984073:ADC984073 AMV984073:AMY984073 AWR984073:AWU984073 BGN984073:BGQ984073 BQJ984073:BQM984073 CAF984073:CAI984073 CKB984073:CKE984073 CTX984073:CUA984073 DDT984073:DDW984073 DNP984073:DNS984073 DXL984073:DXO984073 EHH984073:EHK984073 ERD984073:ERG984073 FAZ984073:FBC984073 FKV984073:FKY984073 FUR984073:FUU984073 GEN984073:GEQ984073 GOJ984073:GOM984073 GYF984073:GYI984073 HIB984073:HIE984073 HRX984073:HSA984073 IBT984073:IBW984073 ILP984073:ILS984073 IVL984073:IVO984073 JFH984073:JFK984073 JPD984073:JPG984073 JYZ984073:JZC984073 KIV984073:KIY984073 KSR984073:KSU984073 LCN984073:LCQ984073 LMJ984073:LMM984073 LWF984073:LWI984073 MGB984073:MGE984073 MPX984073:MQA984073 MZT984073:MZW984073 NJP984073:NJS984073 NTL984073:NTO984073 ODH984073:ODK984073 OND984073:ONG984073 OWZ984073:OXC984073 PGV984073:PGY984073 PQR984073:PQU984073 QAN984073:QAQ984073 QKJ984073:QKM984073 QUF984073:QUI984073 REB984073:REE984073 RNX984073:ROA984073 RXT984073:RXW984073 SHP984073:SHS984073 SRL984073:SRO984073 TBH984073:TBK984073 TLD984073:TLG984073 TUZ984073:TVC984073 UEV984073:UEY984073 UOR984073:UOU984073 UYN984073:UYQ984073 VIJ984073:VIM984073 VSF984073:VSI984073 WCB984073:WCE984073 WLX984073:WMA984073 WVT984073:WVW984073 L538:O538 JH538:JK538 TD538:TG538 ACZ538:ADC538 AMV538:AMY538 AWR538:AWU538 BGN538:BGQ538 BQJ538:BQM538 CAF538:CAI538 CKB538:CKE538 CTX538:CUA538 DDT538:DDW538 DNP538:DNS538 DXL538:DXO538 EHH538:EHK538 ERD538:ERG538 FAZ538:FBC538 FKV538:FKY538 FUR538:FUU538 GEN538:GEQ538 GOJ538:GOM538 GYF538:GYI538 HIB538:HIE538 HRX538:HSA538 IBT538:IBW538 ILP538:ILS538 IVL538:IVO538 JFH538:JFK538 JPD538:JPG538 JYZ538:JZC538 KIV538:KIY538 KSR538:KSU538 LCN538:LCQ538 LMJ538:LMM538 LWF538:LWI538 MGB538:MGE538 MPX538:MQA538 MZT538:MZW538 NJP538:NJS538 NTL538:NTO538 ODH538:ODK538 OND538:ONG538 OWZ538:OXC538 PGV538:PGY538 PQR538:PQU538 QAN538:QAQ538 QKJ538:QKM538 QUF538:QUI538 REB538:REE538 RNX538:ROA538 RXT538:RXW538 SHP538:SHS538 SRL538:SRO538 TBH538:TBK538 TLD538:TLG538 TUZ538:TVC538 UEV538:UEY538 UOR538:UOU538 UYN538:UYQ538 VIJ538:VIM538 VSF538:VSI538 WCB538:WCE538 WLX538:WMA538 WVT538:WVW538 L66074:O66074 JH66074:JK66074 TD66074:TG66074 ACZ66074:ADC66074 AMV66074:AMY66074 AWR66074:AWU66074 BGN66074:BGQ66074 BQJ66074:BQM66074 CAF66074:CAI66074 CKB66074:CKE66074 CTX66074:CUA66074 DDT66074:DDW66074 DNP66074:DNS66074 DXL66074:DXO66074 EHH66074:EHK66074 ERD66074:ERG66074 FAZ66074:FBC66074 FKV66074:FKY66074 FUR66074:FUU66074 GEN66074:GEQ66074 GOJ66074:GOM66074 GYF66074:GYI66074 HIB66074:HIE66074 HRX66074:HSA66074 IBT66074:IBW66074 ILP66074:ILS66074 IVL66074:IVO66074 JFH66074:JFK66074 JPD66074:JPG66074 JYZ66074:JZC66074 KIV66074:KIY66074 KSR66074:KSU66074 LCN66074:LCQ66074 LMJ66074:LMM66074 LWF66074:LWI66074 MGB66074:MGE66074 MPX66074:MQA66074 MZT66074:MZW66074 NJP66074:NJS66074 NTL66074:NTO66074 ODH66074:ODK66074 OND66074:ONG66074 OWZ66074:OXC66074 PGV66074:PGY66074 PQR66074:PQU66074 QAN66074:QAQ66074 QKJ66074:QKM66074 QUF66074:QUI66074 REB66074:REE66074 RNX66074:ROA66074 RXT66074:RXW66074 SHP66074:SHS66074 SRL66074:SRO66074 TBH66074:TBK66074 TLD66074:TLG66074 TUZ66074:TVC66074 UEV66074:UEY66074 UOR66074:UOU66074 UYN66074:UYQ66074 VIJ66074:VIM66074 VSF66074:VSI66074 WCB66074:WCE66074 WLX66074:WMA66074 WVT66074:WVW66074 L131610:O131610 JH131610:JK131610 TD131610:TG131610 ACZ131610:ADC131610 AMV131610:AMY131610 AWR131610:AWU131610 BGN131610:BGQ131610 BQJ131610:BQM131610 CAF131610:CAI131610 CKB131610:CKE131610 CTX131610:CUA131610 DDT131610:DDW131610 DNP131610:DNS131610 DXL131610:DXO131610 EHH131610:EHK131610 ERD131610:ERG131610 FAZ131610:FBC131610 FKV131610:FKY131610 FUR131610:FUU131610 GEN131610:GEQ131610 GOJ131610:GOM131610 GYF131610:GYI131610 HIB131610:HIE131610 HRX131610:HSA131610 IBT131610:IBW131610 ILP131610:ILS131610 IVL131610:IVO131610 JFH131610:JFK131610 JPD131610:JPG131610 JYZ131610:JZC131610 KIV131610:KIY131610 KSR131610:KSU131610 LCN131610:LCQ131610 LMJ131610:LMM131610 LWF131610:LWI131610 MGB131610:MGE131610 MPX131610:MQA131610 MZT131610:MZW131610 NJP131610:NJS131610 NTL131610:NTO131610 ODH131610:ODK131610 OND131610:ONG131610 OWZ131610:OXC131610 PGV131610:PGY131610 PQR131610:PQU131610 QAN131610:QAQ131610 QKJ131610:QKM131610 QUF131610:QUI131610 REB131610:REE131610 RNX131610:ROA131610 RXT131610:RXW131610 SHP131610:SHS131610 SRL131610:SRO131610 TBH131610:TBK131610 TLD131610:TLG131610 TUZ131610:TVC131610 UEV131610:UEY131610 UOR131610:UOU131610 UYN131610:UYQ131610 VIJ131610:VIM131610 VSF131610:VSI131610 WCB131610:WCE131610 WLX131610:WMA131610 WVT131610:WVW131610 L197146:O197146 JH197146:JK197146 TD197146:TG197146 ACZ197146:ADC197146 AMV197146:AMY197146 AWR197146:AWU197146 BGN197146:BGQ197146 BQJ197146:BQM197146 CAF197146:CAI197146 CKB197146:CKE197146 CTX197146:CUA197146 DDT197146:DDW197146 DNP197146:DNS197146 DXL197146:DXO197146 EHH197146:EHK197146 ERD197146:ERG197146 FAZ197146:FBC197146 FKV197146:FKY197146 FUR197146:FUU197146 GEN197146:GEQ197146 GOJ197146:GOM197146 GYF197146:GYI197146 HIB197146:HIE197146 HRX197146:HSA197146 IBT197146:IBW197146 ILP197146:ILS197146 IVL197146:IVO197146 JFH197146:JFK197146 JPD197146:JPG197146 JYZ197146:JZC197146 KIV197146:KIY197146 KSR197146:KSU197146 LCN197146:LCQ197146 LMJ197146:LMM197146 LWF197146:LWI197146 MGB197146:MGE197146 MPX197146:MQA197146 MZT197146:MZW197146 NJP197146:NJS197146 NTL197146:NTO197146 ODH197146:ODK197146 OND197146:ONG197146 OWZ197146:OXC197146 PGV197146:PGY197146 PQR197146:PQU197146 QAN197146:QAQ197146 QKJ197146:QKM197146 QUF197146:QUI197146 REB197146:REE197146 RNX197146:ROA197146 RXT197146:RXW197146 SHP197146:SHS197146 SRL197146:SRO197146 TBH197146:TBK197146 TLD197146:TLG197146 TUZ197146:TVC197146 UEV197146:UEY197146 UOR197146:UOU197146 UYN197146:UYQ197146 VIJ197146:VIM197146 VSF197146:VSI197146 WCB197146:WCE197146 WLX197146:WMA197146 WVT197146:WVW197146 L262682:O262682 JH262682:JK262682 TD262682:TG262682 ACZ262682:ADC262682 AMV262682:AMY262682 AWR262682:AWU262682 BGN262682:BGQ262682 BQJ262682:BQM262682 CAF262682:CAI262682 CKB262682:CKE262682 CTX262682:CUA262682 DDT262682:DDW262682 DNP262682:DNS262682 DXL262682:DXO262682 EHH262682:EHK262682 ERD262682:ERG262682 FAZ262682:FBC262682 FKV262682:FKY262682 FUR262682:FUU262682 GEN262682:GEQ262682 GOJ262682:GOM262682 GYF262682:GYI262682 HIB262682:HIE262682 HRX262682:HSA262682 IBT262682:IBW262682 ILP262682:ILS262682 IVL262682:IVO262682 JFH262682:JFK262682 JPD262682:JPG262682 JYZ262682:JZC262682 KIV262682:KIY262682 KSR262682:KSU262682 LCN262682:LCQ262682 LMJ262682:LMM262682 LWF262682:LWI262682 MGB262682:MGE262682 MPX262682:MQA262682 MZT262682:MZW262682 NJP262682:NJS262682 NTL262682:NTO262682 ODH262682:ODK262682 OND262682:ONG262682 OWZ262682:OXC262682 PGV262682:PGY262682 PQR262682:PQU262682 QAN262682:QAQ262682 QKJ262682:QKM262682 QUF262682:QUI262682 REB262682:REE262682 RNX262682:ROA262682 RXT262682:RXW262682 SHP262682:SHS262682 SRL262682:SRO262682 TBH262682:TBK262682 TLD262682:TLG262682 TUZ262682:TVC262682 UEV262682:UEY262682 UOR262682:UOU262682 UYN262682:UYQ262682 VIJ262682:VIM262682 VSF262682:VSI262682 WCB262682:WCE262682 WLX262682:WMA262682 WVT262682:WVW262682 L328218:O328218 JH328218:JK328218 TD328218:TG328218 ACZ328218:ADC328218 AMV328218:AMY328218 AWR328218:AWU328218 BGN328218:BGQ328218 BQJ328218:BQM328218 CAF328218:CAI328218 CKB328218:CKE328218 CTX328218:CUA328218 DDT328218:DDW328218 DNP328218:DNS328218 DXL328218:DXO328218 EHH328218:EHK328218 ERD328218:ERG328218 FAZ328218:FBC328218 FKV328218:FKY328218 FUR328218:FUU328218 GEN328218:GEQ328218 GOJ328218:GOM328218 GYF328218:GYI328218 HIB328218:HIE328218 HRX328218:HSA328218 IBT328218:IBW328218 ILP328218:ILS328218 IVL328218:IVO328218 JFH328218:JFK328218 JPD328218:JPG328218 JYZ328218:JZC328218 KIV328218:KIY328218 KSR328218:KSU328218 LCN328218:LCQ328218 LMJ328218:LMM328218 LWF328218:LWI328218 MGB328218:MGE328218 MPX328218:MQA328218 MZT328218:MZW328218 NJP328218:NJS328218 NTL328218:NTO328218 ODH328218:ODK328218 OND328218:ONG328218 OWZ328218:OXC328218 PGV328218:PGY328218 PQR328218:PQU328218 QAN328218:QAQ328218 QKJ328218:QKM328218 QUF328218:QUI328218 REB328218:REE328218 RNX328218:ROA328218 RXT328218:RXW328218 SHP328218:SHS328218 SRL328218:SRO328218 TBH328218:TBK328218 TLD328218:TLG328218 TUZ328218:TVC328218 UEV328218:UEY328218 UOR328218:UOU328218 UYN328218:UYQ328218 VIJ328218:VIM328218 VSF328218:VSI328218 WCB328218:WCE328218 WLX328218:WMA328218 WVT328218:WVW328218 L393754:O393754 JH393754:JK393754 TD393754:TG393754 ACZ393754:ADC393754 AMV393754:AMY393754 AWR393754:AWU393754 BGN393754:BGQ393754 BQJ393754:BQM393754 CAF393754:CAI393754 CKB393754:CKE393754 CTX393754:CUA393754 DDT393754:DDW393754 DNP393754:DNS393754 DXL393754:DXO393754 EHH393754:EHK393754 ERD393754:ERG393754 FAZ393754:FBC393754 FKV393754:FKY393754 FUR393754:FUU393754 GEN393754:GEQ393754 GOJ393754:GOM393754 GYF393754:GYI393754 HIB393754:HIE393754 HRX393754:HSA393754 IBT393754:IBW393754 ILP393754:ILS393754 IVL393754:IVO393754 JFH393754:JFK393754 JPD393754:JPG393754 JYZ393754:JZC393754 KIV393754:KIY393754 KSR393754:KSU393754 LCN393754:LCQ393754 LMJ393754:LMM393754 LWF393754:LWI393754 MGB393754:MGE393754 MPX393754:MQA393754 MZT393754:MZW393754 NJP393754:NJS393754 NTL393754:NTO393754 ODH393754:ODK393754 OND393754:ONG393754 OWZ393754:OXC393754 PGV393754:PGY393754 PQR393754:PQU393754 QAN393754:QAQ393754 QKJ393754:QKM393754 QUF393754:QUI393754 REB393754:REE393754 RNX393754:ROA393754 RXT393754:RXW393754 SHP393754:SHS393754 SRL393754:SRO393754 TBH393754:TBK393754 TLD393754:TLG393754 TUZ393754:TVC393754 UEV393754:UEY393754 UOR393754:UOU393754 UYN393754:UYQ393754 VIJ393754:VIM393754 VSF393754:VSI393754 WCB393754:WCE393754 WLX393754:WMA393754 WVT393754:WVW393754 L459290:O459290 JH459290:JK459290 TD459290:TG459290 ACZ459290:ADC459290 AMV459290:AMY459290 AWR459290:AWU459290 BGN459290:BGQ459290 BQJ459290:BQM459290 CAF459290:CAI459290 CKB459290:CKE459290 CTX459290:CUA459290 DDT459290:DDW459290 DNP459290:DNS459290 DXL459290:DXO459290 EHH459290:EHK459290 ERD459290:ERG459290 FAZ459290:FBC459290 FKV459290:FKY459290 FUR459290:FUU459290 GEN459290:GEQ459290 GOJ459290:GOM459290 GYF459290:GYI459290 HIB459290:HIE459290 HRX459290:HSA459290 IBT459290:IBW459290 ILP459290:ILS459290 IVL459290:IVO459290 JFH459290:JFK459290 JPD459290:JPG459290 JYZ459290:JZC459290 KIV459290:KIY459290 KSR459290:KSU459290 LCN459290:LCQ459290 LMJ459290:LMM459290 LWF459290:LWI459290 MGB459290:MGE459290 MPX459290:MQA459290 MZT459290:MZW459290 NJP459290:NJS459290 NTL459290:NTO459290 ODH459290:ODK459290 OND459290:ONG459290 OWZ459290:OXC459290 PGV459290:PGY459290 PQR459290:PQU459290 QAN459290:QAQ459290 QKJ459290:QKM459290 QUF459290:QUI459290 REB459290:REE459290 RNX459290:ROA459290 RXT459290:RXW459290 SHP459290:SHS459290 SRL459290:SRO459290 TBH459290:TBK459290 TLD459290:TLG459290 TUZ459290:TVC459290 UEV459290:UEY459290 UOR459290:UOU459290 UYN459290:UYQ459290 VIJ459290:VIM459290 VSF459290:VSI459290 WCB459290:WCE459290 WLX459290:WMA459290 WVT459290:WVW459290 L524826:O524826 JH524826:JK524826 TD524826:TG524826 ACZ524826:ADC524826 AMV524826:AMY524826 AWR524826:AWU524826 BGN524826:BGQ524826 BQJ524826:BQM524826 CAF524826:CAI524826 CKB524826:CKE524826 CTX524826:CUA524826 DDT524826:DDW524826 DNP524826:DNS524826 DXL524826:DXO524826 EHH524826:EHK524826 ERD524826:ERG524826 FAZ524826:FBC524826 FKV524826:FKY524826 FUR524826:FUU524826 GEN524826:GEQ524826 GOJ524826:GOM524826 GYF524826:GYI524826 HIB524826:HIE524826 HRX524826:HSA524826 IBT524826:IBW524826 ILP524826:ILS524826 IVL524826:IVO524826 JFH524826:JFK524826 JPD524826:JPG524826 JYZ524826:JZC524826 KIV524826:KIY524826 KSR524826:KSU524826 LCN524826:LCQ524826 LMJ524826:LMM524826 LWF524826:LWI524826 MGB524826:MGE524826 MPX524826:MQA524826 MZT524826:MZW524826 NJP524826:NJS524826 NTL524826:NTO524826 ODH524826:ODK524826 OND524826:ONG524826 OWZ524826:OXC524826 PGV524826:PGY524826 PQR524826:PQU524826 QAN524826:QAQ524826 QKJ524826:QKM524826 QUF524826:QUI524826 REB524826:REE524826 RNX524826:ROA524826 RXT524826:RXW524826 SHP524826:SHS524826 SRL524826:SRO524826 TBH524826:TBK524826 TLD524826:TLG524826 TUZ524826:TVC524826 UEV524826:UEY524826 UOR524826:UOU524826 UYN524826:UYQ524826 VIJ524826:VIM524826 VSF524826:VSI524826 WCB524826:WCE524826 WLX524826:WMA524826 WVT524826:WVW524826 L590362:O590362 JH590362:JK590362 TD590362:TG590362 ACZ590362:ADC590362 AMV590362:AMY590362 AWR590362:AWU590362 BGN590362:BGQ590362 BQJ590362:BQM590362 CAF590362:CAI590362 CKB590362:CKE590362 CTX590362:CUA590362 DDT590362:DDW590362 DNP590362:DNS590362 DXL590362:DXO590362 EHH590362:EHK590362 ERD590362:ERG590362 FAZ590362:FBC590362 FKV590362:FKY590362 FUR590362:FUU590362 GEN590362:GEQ590362 GOJ590362:GOM590362 GYF590362:GYI590362 HIB590362:HIE590362 HRX590362:HSA590362 IBT590362:IBW590362 ILP590362:ILS590362 IVL590362:IVO590362 JFH590362:JFK590362 JPD590362:JPG590362 JYZ590362:JZC590362 KIV590362:KIY590362 KSR590362:KSU590362 LCN590362:LCQ590362 LMJ590362:LMM590362 LWF590362:LWI590362 MGB590362:MGE590362 MPX590362:MQA590362 MZT590362:MZW590362 NJP590362:NJS590362 NTL590362:NTO590362 ODH590362:ODK590362 OND590362:ONG590362 OWZ590362:OXC590362 PGV590362:PGY590362 PQR590362:PQU590362 QAN590362:QAQ590362 QKJ590362:QKM590362 QUF590362:QUI590362 REB590362:REE590362 RNX590362:ROA590362 RXT590362:RXW590362 SHP590362:SHS590362 SRL590362:SRO590362 TBH590362:TBK590362 TLD590362:TLG590362 TUZ590362:TVC590362 UEV590362:UEY590362 UOR590362:UOU590362 UYN590362:UYQ590362 VIJ590362:VIM590362 VSF590362:VSI590362 WCB590362:WCE590362 WLX590362:WMA590362 WVT590362:WVW590362 L655898:O655898 JH655898:JK655898 TD655898:TG655898 ACZ655898:ADC655898 AMV655898:AMY655898 AWR655898:AWU655898 BGN655898:BGQ655898 BQJ655898:BQM655898 CAF655898:CAI655898 CKB655898:CKE655898 CTX655898:CUA655898 DDT655898:DDW655898 DNP655898:DNS655898 DXL655898:DXO655898 EHH655898:EHK655898 ERD655898:ERG655898 FAZ655898:FBC655898 FKV655898:FKY655898 FUR655898:FUU655898 GEN655898:GEQ655898 GOJ655898:GOM655898 GYF655898:GYI655898 HIB655898:HIE655898 HRX655898:HSA655898 IBT655898:IBW655898 ILP655898:ILS655898 IVL655898:IVO655898 JFH655898:JFK655898 JPD655898:JPG655898 JYZ655898:JZC655898 KIV655898:KIY655898 KSR655898:KSU655898 LCN655898:LCQ655898 LMJ655898:LMM655898 LWF655898:LWI655898 MGB655898:MGE655898 MPX655898:MQA655898 MZT655898:MZW655898 NJP655898:NJS655898 NTL655898:NTO655898 ODH655898:ODK655898 OND655898:ONG655898 OWZ655898:OXC655898 PGV655898:PGY655898 PQR655898:PQU655898 QAN655898:QAQ655898 QKJ655898:QKM655898 QUF655898:QUI655898 REB655898:REE655898 RNX655898:ROA655898 RXT655898:RXW655898 SHP655898:SHS655898 SRL655898:SRO655898 TBH655898:TBK655898 TLD655898:TLG655898 TUZ655898:TVC655898 UEV655898:UEY655898 UOR655898:UOU655898 UYN655898:UYQ655898 VIJ655898:VIM655898 VSF655898:VSI655898 WCB655898:WCE655898 WLX655898:WMA655898 WVT655898:WVW655898 L721434:O721434 JH721434:JK721434 TD721434:TG721434 ACZ721434:ADC721434 AMV721434:AMY721434 AWR721434:AWU721434 BGN721434:BGQ721434 BQJ721434:BQM721434 CAF721434:CAI721434 CKB721434:CKE721434 CTX721434:CUA721434 DDT721434:DDW721434 DNP721434:DNS721434 DXL721434:DXO721434 EHH721434:EHK721434 ERD721434:ERG721434 FAZ721434:FBC721434 FKV721434:FKY721434 FUR721434:FUU721434 GEN721434:GEQ721434 GOJ721434:GOM721434 GYF721434:GYI721434 HIB721434:HIE721434 HRX721434:HSA721434 IBT721434:IBW721434 ILP721434:ILS721434 IVL721434:IVO721434 JFH721434:JFK721434 JPD721434:JPG721434 JYZ721434:JZC721434 KIV721434:KIY721434 KSR721434:KSU721434 LCN721434:LCQ721434 LMJ721434:LMM721434 LWF721434:LWI721434 MGB721434:MGE721434 MPX721434:MQA721434 MZT721434:MZW721434 NJP721434:NJS721434 NTL721434:NTO721434 ODH721434:ODK721434 OND721434:ONG721434 OWZ721434:OXC721434 PGV721434:PGY721434 PQR721434:PQU721434 QAN721434:QAQ721434 QKJ721434:QKM721434 QUF721434:QUI721434 REB721434:REE721434 RNX721434:ROA721434 RXT721434:RXW721434 SHP721434:SHS721434 SRL721434:SRO721434 TBH721434:TBK721434 TLD721434:TLG721434 TUZ721434:TVC721434 UEV721434:UEY721434 UOR721434:UOU721434 UYN721434:UYQ721434 VIJ721434:VIM721434 VSF721434:VSI721434 WCB721434:WCE721434 WLX721434:WMA721434 WVT721434:WVW721434 L786970:O786970 JH786970:JK786970 TD786970:TG786970 ACZ786970:ADC786970 AMV786970:AMY786970 AWR786970:AWU786970 BGN786970:BGQ786970 BQJ786970:BQM786970 CAF786970:CAI786970 CKB786970:CKE786970 CTX786970:CUA786970 DDT786970:DDW786970 DNP786970:DNS786970 DXL786970:DXO786970 EHH786970:EHK786970 ERD786970:ERG786970 FAZ786970:FBC786970 FKV786970:FKY786970 FUR786970:FUU786970 GEN786970:GEQ786970 GOJ786970:GOM786970 GYF786970:GYI786970 HIB786970:HIE786970 HRX786970:HSA786970 IBT786970:IBW786970 ILP786970:ILS786970 IVL786970:IVO786970 JFH786970:JFK786970 JPD786970:JPG786970 JYZ786970:JZC786970 KIV786970:KIY786970 KSR786970:KSU786970 LCN786970:LCQ786970 LMJ786970:LMM786970 LWF786970:LWI786970 MGB786970:MGE786970 MPX786970:MQA786970 MZT786970:MZW786970 NJP786970:NJS786970 NTL786970:NTO786970 ODH786970:ODK786970 OND786970:ONG786970 OWZ786970:OXC786970 PGV786970:PGY786970 PQR786970:PQU786970 QAN786970:QAQ786970 QKJ786970:QKM786970 QUF786970:QUI786970 REB786970:REE786970 RNX786970:ROA786970 RXT786970:RXW786970 SHP786970:SHS786970 SRL786970:SRO786970 TBH786970:TBK786970 TLD786970:TLG786970 TUZ786970:TVC786970 UEV786970:UEY786970 UOR786970:UOU786970 UYN786970:UYQ786970 VIJ786970:VIM786970 VSF786970:VSI786970 WCB786970:WCE786970 WLX786970:WMA786970 WVT786970:WVW786970 L852506:O852506 JH852506:JK852506 TD852506:TG852506 ACZ852506:ADC852506 AMV852506:AMY852506 AWR852506:AWU852506 BGN852506:BGQ852506 BQJ852506:BQM852506 CAF852506:CAI852506 CKB852506:CKE852506 CTX852506:CUA852506 DDT852506:DDW852506 DNP852506:DNS852506 DXL852506:DXO852506 EHH852506:EHK852506 ERD852506:ERG852506 FAZ852506:FBC852506 FKV852506:FKY852506 FUR852506:FUU852506 GEN852506:GEQ852506 GOJ852506:GOM852506 GYF852506:GYI852506 HIB852506:HIE852506 HRX852506:HSA852506 IBT852506:IBW852506 ILP852506:ILS852506 IVL852506:IVO852506 JFH852506:JFK852506 JPD852506:JPG852506 JYZ852506:JZC852506 KIV852506:KIY852506 KSR852506:KSU852506 LCN852506:LCQ852506 LMJ852506:LMM852506 LWF852506:LWI852506 MGB852506:MGE852506 MPX852506:MQA852506 MZT852506:MZW852506 NJP852506:NJS852506 NTL852506:NTO852506 ODH852506:ODK852506 OND852506:ONG852506 OWZ852506:OXC852506 PGV852506:PGY852506 PQR852506:PQU852506 QAN852506:QAQ852506 QKJ852506:QKM852506 QUF852506:QUI852506 REB852506:REE852506 RNX852506:ROA852506 RXT852506:RXW852506 SHP852506:SHS852506 SRL852506:SRO852506 TBH852506:TBK852506 TLD852506:TLG852506 TUZ852506:TVC852506 UEV852506:UEY852506 UOR852506:UOU852506 UYN852506:UYQ852506 VIJ852506:VIM852506 VSF852506:VSI852506 WCB852506:WCE852506 WLX852506:WMA852506 WVT852506:WVW852506 L918042:O918042 JH918042:JK918042 TD918042:TG918042 ACZ918042:ADC918042 AMV918042:AMY918042 AWR918042:AWU918042 BGN918042:BGQ918042 BQJ918042:BQM918042 CAF918042:CAI918042 CKB918042:CKE918042 CTX918042:CUA918042 DDT918042:DDW918042 DNP918042:DNS918042 DXL918042:DXO918042 EHH918042:EHK918042 ERD918042:ERG918042 FAZ918042:FBC918042 FKV918042:FKY918042 FUR918042:FUU918042 GEN918042:GEQ918042 GOJ918042:GOM918042 GYF918042:GYI918042 HIB918042:HIE918042 HRX918042:HSA918042 IBT918042:IBW918042 ILP918042:ILS918042 IVL918042:IVO918042 JFH918042:JFK918042 JPD918042:JPG918042 JYZ918042:JZC918042 KIV918042:KIY918042 KSR918042:KSU918042 LCN918042:LCQ918042 LMJ918042:LMM918042 LWF918042:LWI918042 MGB918042:MGE918042 MPX918042:MQA918042 MZT918042:MZW918042 NJP918042:NJS918042 NTL918042:NTO918042 ODH918042:ODK918042 OND918042:ONG918042 OWZ918042:OXC918042 PGV918042:PGY918042 PQR918042:PQU918042 QAN918042:QAQ918042 QKJ918042:QKM918042 QUF918042:QUI918042 REB918042:REE918042 RNX918042:ROA918042 RXT918042:RXW918042 SHP918042:SHS918042 SRL918042:SRO918042 TBH918042:TBK918042 TLD918042:TLG918042 TUZ918042:TVC918042 UEV918042:UEY918042 UOR918042:UOU918042 UYN918042:UYQ918042 VIJ918042:VIM918042 VSF918042:VSI918042 WCB918042:WCE918042 WLX918042:WMA918042 WVT918042:WVW918042 L983578:O983578 JH983578:JK983578 TD983578:TG983578 ACZ983578:ADC983578 AMV983578:AMY983578 AWR983578:AWU983578 BGN983578:BGQ983578 BQJ983578:BQM983578 CAF983578:CAI983578 CKB983578:CKE983578 CTX983578:CUA983578 DDT983578:DDW983578 DNP983578:DNS983578 DXL983578:DXO983578 EHH983578:EHK983578 ERD983578:ERG983578 FAZ983578:FBC983578 FKV983578:FKY983578 FUR983578:FUU983578 GEN983578:GEQ983578 GOJ983578:GOM983578 GYF983578:GYI983578 HIB983578:HIE983578 HRX983578:HSA983578 IBT983578:IBW983578 ILP983578:ILS983578 IVL983578:IVO983578 JFH983578:JFK983578 JPD983578:JPG983578 JYZ983578:JZC983578 KIV983578:KIY983578 KSR983578:KSU983578 LCN983578:LCQ983578 LMJ983578:LMM983578 LWF983578:LWI983578 MGB983578:MGE983578 MPX983578:MQA983578 MZT983578:MZW983578 NJP983578:NJS983578 NTL983578:NTO983578 ODH983578:ODK983578 OND983578:ONG983578 OWZ983578:OXC983578 PGV983578:PGY983578 PQR983578:PQU983578 QAN983578:QAQ983578 QKJ983578:QKM983578 QUF983578:QUI983578 REB983578:REE983578 RNX983578:ROA983578 RXT983578:RXW983578 SHP983578:SHS983578 SRL983578:SRO983578 TBH983578:TBK983578 TLD983578:TLG983578 TUZ983578:TVC983578 UEV983578:UEY983578 UOR983578:UOU983578 UYN983578:UYQ983578 VIJ983578:VIM983578 VSF983578:VSI983578 WCB983578:WCE983578 WLX983578:WMA983578 WVT983578:WVW983578 L504:O504 JH504:JK504 TD504:TG504 ACZ504:ADC504 AMV504:AMY504 AWR504:AWU504 BGN504:BGQ504 BQJ504:BQM504 CAF504:CAI504 CKB504:CKE504 CTX504:CUA504 DDT504:DDW504 DNP504:DNS504 DXL504:DXO504 EHH504:EHK504 ERD504:ERG504 FAZ504:FBC504 FKV504:FKY504 FUR504:FUU504 GEN504:GEQ504 GOJ504:GOM504 GYF504:GYI504 HIB504:HIE504 HRX504:HSA504 IBT504:IBW504 ILP504:ILS504 IVL504:IVO504 JFH504:JFK504 JPD504:JPG504 JYZ504:JZC504 KIV504:KIY504 KSR504:KSU504 LCN504:LCQ504 LMJ504:LMM504 LWF504:LWI504 MGB504:MGE504 MPX504:MQA504 MZT504:MZW504 NJP504:NJS504 NTL504:NTO504 ODH504:ODK504 OND504:ONG504 OWZ504:OXC504 PGV504:PGY504 PQR504:PQU504 QAN504:QAQ504 QKJ504:QKM504 QUF504:QUI504 REB504:REE504 RNX504:ROA504 RXT504:RXW504 SHP504:SHS504 SRL504:SRO504 TBH504:TBK504 TLD504:TLG504 TUZ504:TVC504 UEV504:UEY504 UOR504:UOU504 UYN504:UYQ504 VIJ504:VIM504 VSF504:VSI504 WCB504:WCE504 WLX504:WMA504 WVT504:WVW504 L66040:O66040 JH66040:JK66040 TD66040:TG66040 ACZ66040:ADC66040 AMV66040:AMY66040 AWR66040:AWU66040 BGN66040:BGQ66040 BQJ66040:BQM66040 CAF66040:CAI66040 CKB66040:CKE66040 CTX66040:CUA66040 DDT66040:DDW66040 DNP66040:DNS66040 DXL66040:DXO66040 EHH66040:EHK66040 ERD66040:ERG66040 FAZ66040:FBC66040 FKV66040:FKY66040 FUR66040:FUU66040 GEN66040:GEQ66040 GOJ66040:GOM66040 GYF66040:GYI66040 HIB66040:HIE66040 HRX66040:HSA66040 IBT66040:IBW66040 ILP66040:ILS66040 IVL66040:IVO66040 JFH66040:JFK66040 JPD66040:JPG66040 JYZ66040:JZC66040 KIV66040:KIY66040 KSR66040:KSU66040 LCN66040:LCQ66040 LMJ66040:LMM66040 LWF66040:LWI66040 MGB66040:MGE66040 MPX66040:MQA66040 MZT66040:MZW66040 NJP66040:NJS66040 NTL66040:NTO66040 ODH66040:ODK66040 OND66040:ONG66040 OWZ66040:OXC66040 PGV66040:PGY66040 PQR66040:PQU66040 QAN66040:QAQ66040 QKJ66040:QKM66040 QUF66040:QUI66040 REB66040:REE66040 RNX66040:ROA66040 RXT66040:RXW66040 SHP66040:SHS66040 SRL66040:SRO66040 TBH66040:TBK66040 TLD66040:TLG66040 TUZ66040:TVC66040 UEV66040:UEY66040 UOR66040:UOU66040 UYN66040:UYQ66040 VIJ66040:VIM66040 VSF66040:VSI66040 WCB66040:WCE66040 WLX66040:WMA66040 WVT66040:WVW66040 L131576:O131576 JH131576:JK131576 TD131576:TG131576 ACZ131576:ADC131576 AMV131576:AMY131576 AWR131576:AWU131576 BGN131576:BGQ131576 BQJ131576:BQM131576 CAF131576:CAI131576 CKB131576:CKE131576 CTX131576:CUA131576 DDT131576:DDW131576 DNP131576:DNS131576 DXL131576:DXO131576 EHH131576:EHK131576 ERD131576:ERG131576 FAZ131576:FBC131576 FKV131576:FKY131576 FUR131576:FUU131576 GEN131576:GEQ131576 GOJ131576:GOM131576 GYF131576:GYI131576 HIB131576:HIE131576 HRX131576:HSA131576 IBT131576:IBW131576 ILP131576:ILS131576 IVL131576:IVO131576 JFH131576:JFK131576 JPD131576:JPG131576 JYZ131576:JZC131576 KIV131576:KIY131576 KSR131576:KSU131576 LCN131576:LCQ131576 LMJ131576:LMM131576 LWF131576:LWI131576 MGB131576:MGE131576 MPX131576:MQA131576 MZT131576:MZW131576 NJP131576:NJS131576 NTL131576:NTO131576 ODH131576:ODK131576 OND131576:ONG131576 OWZ131576:OXC131576 PGV131576:PGY131576 PQR131576:PQU131576 QAN131576:QAQ131576 QKJ131576:QKM131576 QUF131576:QUI131576 REB131576:REE131576 RNX131576:ROA131576 RXT131576:RXW131576 SHP131576:SHS131576 SRL131576:SRO131576 TBH131576:TBK131576 TLD131576:TLG131576 TUZ131576:TVC131576 UEV131576:UEY131576 UOR131576:UOU131576 UYN131576:UYQ131576 VIJ131576:VIM131576 VSF131576:VSI131576 WCB131576:WCE131576 WLX131576:WMA131576 WVT131576:WVW131576 L197112:O197112 JH197112:JK197112 TD197112:TG197112 ACZ197112:ADC197112 AMV197112:AMY197112 AWR197112:AWU197112 BGN197112:BGQ197112 BQJ197112:BQM197112 CAF197112:CAI197112 CKB197112:CKE197112 CTX197112:CUA197112 DDT197112:DDW197112 DNP197112:DNS197112 DXL197112:DXO197112 EHH197112:EHK197112 ERD197112:ERG197112 FAZ197112:FBC197112 FKV197112:FKY197112 FUR197112:FUU197112 GEN197112:GEQ197112 GOJ197112:GOM197112 GYF197112:GYI197112 HIB197112:HIE197112 HRX197112:HSA197112 IBT197112:IBW197112 ILP197112:ILS197112 IVL197112:IVO197112 JFH197112:JFK197112 JPD197112:JPG197112 JYZ197112:JZC197112 KIV197112:KIY197112 KSR197112:KSU197112 LCN197112:LCQ197112 LMJ197112:LMM197112 LWF197112:LWI197112 MGB197112:MGE197112 MPX197112:MQA197112 MZT197112:MZW197112 NJP197112:NJS197112 NTL197112:NTO197112 ODH197112:ODK197112 OND197112:ONG197112 OWZ197112:OXC197112 PGV197112:PGY197112 PQR197112:PQU197112 QAN197112:QAQ197112 QKJ197112:QKM197112 QUF197112:QUI197112 REB197112:REE197112 RNX197112:ROA197112 RXT197112:RXW197112 SHP197112:SHS197112 SRL197112:SRO197112 TBH197112:TBK197112 TLD197112:TLG197112 TUZ197112:TVC197112 UEV197112:UEY197112 UOR197112:UOU197112 UYN197112:UYQ197112 VIJ197112:VIM197112 VSF197112:VSI197112 WCB197112:WCE197112 WLX197112:WMA197112 WVT197112:WVW197112 L262648:O262648 JH262648:JK262648 TD262648:TG262648 ACZ262648:ADC262648 AMV262648:AMY262648 AWR262648:AWU262648 BGN262648:BGQ262648 BQJ262648:BQM262648 CAF262648:CAI262648 CKB262648:CKE262648 CTX262648:CUA262648 DDT262648:DDW262648 DNP262648:DNS262648 DXL262648:DXO262648 EHH262648:EHK262648 ERD262648:ERG262648 FAZ262648:FBC262648 FKV262648:FKY262648 FUR262648:FUU262648 GEN262648:GEQ262648 GOJ262648:GOM262648 GYF262648:GYI262648 HIB262648:HIE262648 HRX262648:HSA262648 IBT262648:IBW262648 ILP262648:ILS262648 IVL262648:IVO262648 JFH262648:JFK262648 JPD262648:JPG262648 JYZ262648:JZC262648 KIV262648:KIY262648 KSR262648:KSU262648 LCN262648:LCQ262648 LMJ262648:LMM262648 LWF262648:LWI262648 MGB262648:MGE262648 MPX262648:MQA262648 MZT262648:MZW262648 NJP262648:NJS262648 NTL262648:NTO262648 ODH262648:ODK262648 OND262648:ONG262648 OWZ262648:OXC262648 PGV262648:PGY262648 PQR262648:PQU262648 QAN262648:QAQ262648 QKJ262648:QKM262648 QUF262648:QUI262648 REB262648:REE262648 RNX262648:ROA262648 RXT262648:RXW262648 SHP262648:SHS262648 SRL262648:SRO262648 TBH262648:TBK262648 TLD262648:TLG262648 TUZ262648:TVC262648 UEV262648:UEY262648 UOR262648:UOU262648 UYN262648:UYQ262648 VIJ262648:VIM262648 VSF262648:VSI262648 WCB262648:WCE262648 WLX262648:WMA262648 WVT262648:WVW262648 L328184:O328184 JH328184:JK328184 TD328184:TG328184 ACZ328184:ADC328184 AMV328184:AMY328184 AWR328184:AWU328184 BGN328184:BGQ328184 BQJ328184:BQM328184 CAF328184:CAI328184 CKB328184:CKE328184 CTX328184:CUA328184 DDT328184:DDW328184 DNP328184:DNS328184 DXL328184:DXO328184 EHH328184:EHK328184 ERD328184:ERG328184 FAZ328184:FBC328184 FKV328184:FKY328184 FUR328184:FUU328184 GEN328184:GEQ328184 GOJ328184:GOM328184 GYF328184:GYI328184 HIB328184:HIE328184 HRX328184:HSA328184 IBT328184:IBW328184 ILP328184:ILS328184 IVL328184:IVO328184 JFH328184:JFK328184 JPD328184:JPG328184 JYZ328184:JZC328184 KIV328184:KIY328184 KSR328184:KSU328184 LCN328184:LCQ328184 LMJ328184:LMM328184 LWF328184:LWI328184 MGB328184:MGE328184 MPX328184:MQA328184 MZT328184:MZW328184 NJP328184:NJS328184 NTL328184:NTO328184 ODH328184:ODK328184 OND328184:ONG328184 OWZ328184:OXC328184 PGV328184:PGY328184 PQR328184:PQU328184 QAN328184:QAQ328184 QKJ328184:QKM328184 QUF328184:QUI328184 REB328184:REE328184 RNX328184:ROA328184 RXT328184:RXW328184 SHP328184:SHS328184 SRL328184:SRO328184 TBH328184:TBK328184 TLD328184:TLG328184 TUZ328184:TVC328184 UEV328184:UEY328184 UOR328184:UOU328184 UYN328184:UYQ328184 VIJ328184:VIM328184 VSF328184:VSI328184 WCB328184:WCE328184 WLX328184:WMA328184 WVT328184:WVW328184 L393720:O393720 JH393720:JK393720 TD393720:TG393720 ACZ393720:ADC393720 AMV393720:AMY393720 AWR393720:AWU393720 BGN393720:BGQ393720 BQJ393720:BQM393720 CAF393720:CAI393720 CKB393720:CKE393720 CTX393720:CUA393720 DDT393720:DDW393720 DNP393720:DNS393720 DXL393720:DXO393720 EHH393720:EHK393720 ERD393720:ERG393720 FAZ393720:FBC393720 FKV393720:FKY393720 FUR393720:FUU393720 GEN393720:GEQ393720 GOJ393720:GOM393720 GYF393720:GYI393720 HIB393720:HIE393720 HRX393720:HSA393720 IBT393720:IBW393720 ILP393720:ILS393720 IVL393720:IVO393720 JFH393720:JFK393720 JPD393720:JPG393720 JYZ393720:JZC393720 KIV393720:KIY393720 KSR393720:KSU393720 LCN393720:LCQ393720 LMJ393720:LMM393720 LWF393720:LWI393720 MGB393720:MGE393720 MPX393720:MQA393720 MZT393720:MZW393720 NJP393720:NJS393720 NTL393720:NTO393720 ODH393720:ODK393720 OND393720:ONG393720 OWZ393720:OXC393720 PGV393720:PGY393720 PQR393720:PQU393720 QAN393720:QAQ393720 QKJ393720:QKM393720 QUF393720:QUI393720 REB393720:REE393720 RNX393720:ROA393720 RXT393720:RXW393720 SHP393720:SHS393720 SRL393720:SRO393720 TBH393720:TBK393720 TLD393720:TLG393720 TUZ393720:TVC393720 UEV393720:UEY393720 UOR393720:UOU393720 UYN393720:UYQ393720 VIJ393720:VIM393720 VSF393720:VSI393720 WCB393720:WCE393720 WLX393720:WMA393720 WVT393720:WVW393720 L459256:O459256 JH459256:JK459256 TD459256:TG459256 ACZ459256:ADC459256 AMV459256:AMY459256 AWR459256:AWU459256 BGN459256:BGQ459256 BQJ459256:BQM459256 CAF459256:CAI459256 CKB459256:CKE459256 CTX459256:CUA459256 DDT459256:DDW459256 DNP459256:DNS459256 DXL459256:DXO459256 EHH459256:EHK459256 ERD459256:ERG459256 FAZ459256:FBC459256 FKV459256:FKY459256 FUR459256:FUU459256 GEN459256:GEQ459256 GOJ459256:GOM459256 GYF459256:GYI459256 HIB459256:HIE459256 HRX459256:HSA459256 IBT459256:IBW459256 ILP459256:ILS459256 IVL459256:IVO459256 JFH459256:JFK459256 JPD459256:JPG459256 JYZ459256:JZC459256 KIV459256:KIY459256 KSR459256:KSU459256 LCN459256:LCQ459256 LMJ459256:LMM459256 LWF459256:LWI459256 MGB459256:MGE459256 MPX459256:MQA459256 MZT459256:MZW459256 NJP459256:NJS459256 NTL459256:NTO459256 ODH459256:ODK459256 OND459256:ONG459256 OWZ459256:OXC459256 PGV459256:PGY459256 PQR459256:PQU459256 QAN459256:QAQ459256 QKJ459256:QKM459256 QUF459256:QUI459256 REB459256:REE459256 RNX459256:ROA459256 RXT459256:RXW459256 SHP459256:SHS459256 SRL459256:SRO459256 TBH459256:TBK459256 TLD459256:TLG459256 TUZ459256:TVC459256 UEV459256:UEY459256 UOR459256:UOU459256 UYN459256:UYQ459256 VIJ459256:VIM459256 VSF459256:VSI459256 WCB459256:WCE459256 WLX459256:WMA459256 WVT459256:WVW459256 L524792:O524792 JH524792:JK524792 TD524792:TG524792 ACZ524792:ADC524792 AMV524792:AMY524792 AWR524792:AWU524792 BGN524792:BGQ524792 BQJ524792:BQM524792 CAF524792:CAI524792 CKB524792:CKE524792 CTX524792:CUA524792 DDT524792:DDW524792 DNP524792:DNS524792 DXL524792:DXO524792 EHH524792:EHK524792 ERD524792:ERG524792 FAZ524792:FBC524792 FKV524792:FKY524792 FUR524792:FUU524792 GEN524792:GEQ524792 GOJ524792:GOM524792 GYF524792:GYI524792 HIB524792:HIE524792 HRX524792:HSA524792 IBT524792:IBW524792 ILP524792:ILS524792 IVL524792:IVO524792 JFH524792:JFK524792 JPD524792:JPG524792 JYZ524792:JZC524792 KIV524792:KIY524792 KSR524792:KSU524792 LCN524792:LCQ524792 LMJ524792:LMM524792 LWF524792:LWI524792 MGB524792:MGE524792 MPX524792:MQA524792 MZT524792:MZW524792 NJP524792:NJS524792 NTL524792:NTO524792 ODH524792:ODK524792 OND524792:ONG524792 OWZ524792:OXC524792 PGV524792:PGY524792 PQR524792:PQU524792 QAN524792:QAQ524792 QKJ524792:QKM524792 QUF524792:QUI524792 REB524792:REE524792 RNX524792:ROA524792 RXT524792:RXW524792 SHP524792:SHS524792 SRL524792:SRO524792 TBH524792:TBK524792 TLD524792:TLG524792 TUZ524792:TVC524792 UEV524792:UEY524792 UOR524792:UOU524792 UYN524792:UYQ524792 VIJ524792:VIM524792 VSF524792:VSI524792 WCB524792:WCE524792 WLX524792:WMA524792 WVT524792:WVW524792 L590328:O590328 JH590328:JK590328 TD590328:TG590328 ACZ590328:ADC590328 AMV590328:AMY590328 AWR590328:AWU590328 BGN590328:BGQ590328 BQJ590328:BQM590328 CAF590328:CAI590328 CKB590328:CKE590328 CTX590328:CUA590328 DDT590328:DDW590328 DNP590328:DNS590328 DXL590328:DXO590328 EHH590328:EHK590328 ERD590328:ERG590328 FAZ590328:FBC590328 FKV590328:FKY590328 FUR590328:FUU590328 GEN590328:GEQ590328 GOJ590328:GOM590328 GYF590328:GYI590328 HIB590328:HIE590328 HRX590328:HSA590328 IBT590328:IBW590328 ILP590328:ILS590328 IVL590328:IVO590328 JFH590328:JFK590328 JPD590328:JPG590328 JYZ590328:JZC590328 KIV590328:KIY590328 KSR590328:KSU590328 LCN590328:LCQ590328 LMJ590328:LMM590328 LWF590328:LWI590328 MGB590328:MGE590328 MPX590328:MQA590328 MZT590328:MZW590328 NJP590328:NJS590328 NTL590328:NTO590328 ODH590328:ODK590328 OND590328:ONG590328 OWZ590328:OXC590328 PGV590328:PGY590328 PQR590328:PQU590328 QAN590328:QAQ590328 QKJ590328:QKM590328 QUF590328:QUI590328 REB590328:REE590328 RNX590328:ROA590328 RXT590328:RXW590328 SHP590328:SHS590328 SRL590328:SRO590328 TBH590328:TBK590328 TLD590328:TLG590328 TUZ590328:TVC590328 UEV590328:UEY590328 UOR590328:UOU590328 UYN590328:UYQ590328 VIJ590328:VIM590328 VSF590328:VSI590328 WCB590328:WCE590328 WLX590328:WMA590328 WVT590328:WVW590328 L655864:O655864 JH655864:JK655864 TD655864:TG655864 ACZ655864:ADC655864 AMV655864:AMY655864 AWR655864:AWU655864 BGN655864:BGQ655864 BQJ655864:BQM655864 CAF655864:CAI655864 CKB655864:CKE655864 CTX655864:CUA655864 DDT655864:DDW655864 DNP655864:DNS655864 DXL655864:DXO655864 EHH655864:EHK655864 ERD655864:ERG655864 FAZ655864:FBC655864 FKV655864:FKY655864 FUR655864:FUU655864 GEN655864:GEQ655864 GOJ655864:GOM655864 GYF655864:GYI655864 HIB655864:HIE655864 HRX655864:HSA655864 IBT655864:IBW655864 ILP655864:ILS655864 IVL655864:IVO655864 JFH655864:JFK655864 JPD655864:JPG655864 JYZ655864:JZC655864 KIV655864:KIY655864 KSR655864:KSU655864 LCN655864:LCQ655864 LMJ655864:LMM655864 LWF655864:LWI655864 MGB655864:MGE655864 MPX655864:MQA655864 MZT655864:MZW655864 NJP655864:NJS655864 NTL655864:NTO655864 ODH655864:ODK655864 OND655864:ONG655864 OWZ655864:OXC655864 PGV655864:PGY655864 PQR655864:PQU655864 QAN655864:QAQ655864 QKJ655864:QKM655864 QUF655864:QUI655864 REB655864:REE655864 RNX655864:ROA655864 RXT655864:RXW655864 SHP655864:SHS655864 SRL655864:SRO655864 TBH655864:TBK655864 TLD655864:TLG655864 TUZ655864:TVC655864 UEV655864:UEY655864 UOR655864:UOU655864 UYN655864:UYQ655864 VIJ655864:VIM655864 VSF655864:VSI655864 WCB655864:WCE655864 WLX655864:WMA655864 WVT655864:WVW655864 L721400:O721400 JH721400:JK721400 TD721400:TG721400 ACZ721400:ADC721400 AMV721400:AMY721400 AWR721400:AWU721400 BGN721400:BGQ721400 BQJ721400:BQM721400 CAF721400:CAI721400 CKB721400:CKE721400 CTX721400:CUA721400 DDT721400:DDW721400 DNP721400:DNS721400 DXL721400:DXO721400 EHH721400:EHK721400 ERD721400:ERG721400 FAZ721400:FBC721400 FKV721400:FKY721400 FUR721400:FUU721400 GEN721400:GEQ721400 GOJ721400:GOM721400 GYF721400:GYI721400 HIB721400:HIE721400 HRX721400:HSA721400 IBT721400:IBW721400 ILP721400:ILS721400 IVL721400:IVO721400 JFH721400:JFK721400 JPD721400:JPG721400 JYZ721400:JZC721400 KIV721400:KIY721400 KSR721400:KSU721400 LCN721400:LCQ721400 LMJ721400:LMM721400 LWF721400:LWI721400 MGB721400:MGE721400 MPX721400:MQA721400 MZT721400:MZW721400 NJP721400:NJS721400 NTL721400:NTO721400 ODH721400:ODK721400 OND721400:ONG721400 OWZ721400:OXC721400 PGV721400:PGY721400 PQR721400:PQU721400 QAN721400:QAQ721400 QKJ721400:QKM721400 QUF721400:QUI721400 REB721400:REE721400 RNX721400:ROA721400 RXT721400:RXW721400 SHP721400:SHS721400 SRL721400:SRO721400 TBH721400:TBK721400 TLD721400:TLG721400 TUZ721400:TVC721400 UEV721400:UEY721400 UOR721400:UOU721400 UYN721400:UYQ721400 VIJ721400:VIM721400 VSF721400:VSI721400 WCB721400:WCE721400 WLX721400:WMA721400 WVT721400:WVW721400 L786936:O786936 JH786936:JK786936 TD786936:TG786936 ACZ786936:ADC786936 AMV786936:AMY786936 AWR786936:AWU786936 BGN786936:BGQ786936 BQJ786936:BQM786936 CAF786936:CAI786936 CKB786936:CKE786936 CTX786936:CUA786936 DDT786936:DDW786936 DNP786936:DNS786936 DXL786936:DXO786936 EHH786936:EHK786936 ERD786936:ERG786936 FAZ786936:FBC786936 FKV786936:FKY786936 FUR786936:FUU786936 GEN786936:GEQ786936 GOJ786936:GOM786936 GYF786936:GYI786936 HIB786936:HIE786936 HRX786936:HSA786936 IBT786936:IBW786936 ILP786936:ILS786936 IVL786936:IVO786936 JFH786936:JFK786936 JPD786936:JPG786936 JYZ786936:JZC786936 KIV786936:KIY786936 KSR786936:KSU786936 LCN786936:LCQ786936 LMJ786936:LMM786936 LWF786936:LWI786936 MGB786936:MGE786936 MPX786936:MQA786936 MZT786936:MZW786936 NJP786936:NJS786936 NTL786936:NTO786936 ODH786936:ODK786936 OND786936:ONG786936 OWZ786936:OXC786936 PGV786936:PGY786936 PQR786936:PQU786936 QAN786936:QAQ786936 QKJ786936:QKM786936 QUF786936:QUI786936 REB786936:REE786936 RNX786936:ROA786936 RXT786936:RXW786936 SHP786936:SHS786936 SRL786936:SRO786936 TBH786936:TBK786936 TLD786936:TLG786936 TUZ786936:TVC786936 UEV786936:UEY786936 UOR786936:UOU786936 UYN786936:UYQ786936 VIJ786936:VIM786936 VSF786936:VSI786936 WCB786936:WCE786936 WLX786936:WMA786936 WVT786936:WVW786936 L852472:O852472 JH852472:JK852472 TD852472:TG852472 ACZ852472:ADC852472 AMV852472:AMY852472 AWR852472:AWU852472 BGN852472:BGQ852472 BQJ852472:BQM852472 CAF852472:CAI852472 CKB852472:CKE852472 CTX852472:CUA852472 DDT852472:DDW852472 DNP852472:DNS852472 DXL852472:DXO852472 EHH852472:EHK852472 ERD852472:ERG852472 FAZ852472:FBC852472 FKV852472:FKY852472 FUR852472:FUU852472 GEN852472:GEQ852472 GOJ852472:GOM852472 GYF852472:GYI852472 HIB852472:HIE852472 HRX852472:HSA852472 IBT852472:IBW852472 ILP852472:ILS852472 IVL852472:IVO852472 JFH852472:JFK852472 JPD852472:JPG852472 JYZ852472:JZC852472 KIV852472:KIY852472 KSR852472:KSU852472 LCN852472:LCQ852472 LMJ852472:LMM852472 LWF852472:LWI852472 MGB852472:MGE852472 MPX852472:MQA852472 MZT852472:MZW852472 NJP852472:NJS852472 NTL852472:NTO852472 ODH852472:ODK852472 OND852472:ONG852472 OWZ852472:OXC852472 PGV852472:PGY852472 PQR852472:PQU852472 QAN852472:QAQ852472 QKJ852472:QKM852472 QUF852472:QUI852472 REB852472:REE852472 RNX852472:ROA852472 RXT852472:RXW852472 SHP852472:SHS852472 SRL852472:SRO852472 TBH852472:TBK852472 TLD852472:TLG852472 TUZ852472:TVC852472 UEV852472:UEY852472 UOR852472:UOU852472 UYN852472:UYQ852472 VIJ852472:VIM852472 VSF852472:VSI852472 WCB852472:WCE852472 WLX852472:WMA852472 WVT852472:WVW852472 L918008:O918008 JH918008:JK918008 TD918008:TG918008 ACZ918008:ADC918008 AMV918008:AMY918008 AWR918008:AWU918008 BGN918008:BGQ918008 BQJ918008:BQM918008 CAF918008:CAI918008 CKB918008:CKE918008 CTX918008:CUA918008 DDT918008:DDW918008 DNP918008:DNS918008 DXL918008:DXO918008 EHH918008:EHK918008 ERD918008:ERG918008 FAZ918008:FBC918008 FKV918008:FKY918008 FUR918008:FUU918008 GEN918008:GEQ918008 GOJ918008:GOM918008 GYF918008:GYI918008 HIB918008:HIE918008 HRX918008:HSA918008 IBT918008:IBW918008 ILP918008:ILS918008 IVL918008:IVO918008 JFH918008:JFK918008 JPD918008:JPG918008 JYZ918008:JZC918008 KIV918008:KIY918008 KSR918008:KSU918008 LCN918008:LCQ918008 LMJ918008:LMM918008 LWF918008:LWI918008 MGB918008:MGE918008 MPX918008:MQA918008 MZT918008:MZW918008 NJP918008:NJS918008 NTL918008:NTO918008 ODH918008:ODK918008 OND918008:ONG918008 OWZ918008:OXC918008 PGV918008:PGY918008 PQR918008:PQU918008 QAN918008:QAQ918008 QKJ918008:QKM918008 QUF918008:QUI918008 REB918008:REE918008 RNX918008:ROA918008 RXT918008:RXW918008 SHP918008:SHS918008 SRL918008:SRO918008 TBH918008:TBK918008 TLD918008:TLG918008 TUZ918008:TVC918008 UEV918008:UEY918008 UOR918008:UOU918008 UYN918008:UYQ918008 VIJ918008:VIM918008 VSF918008:VSI918008 WCB918008:WCE918008 WLX918008:WMA918008 WVT918008:WVW918008 L983544:O983544 JH983544:JK983544 TD983544:TG983544 ACZ983544:ADC983544 AMV983544:AMY983544 AWR983544:AWU983544 BGN983544:BGQ983544 BQJ983544:BQM983544 CAF983544:CAI983544 CKB983544:CKE983544 CTX983544:CUA983544 DDT983544:DDW983544 DNP983544:DNS983544 DXL983544:DXO983544 EHH983544:EHK983544 ERD983544:ERG983544 FAZ983544:FBC983544 FKV983544:FKY983544 FUR983544:FUU983544 GEN983544:GEQ983544 GOJ983544:GOM983544 GYF983544:GYI983544 HIB983544:HIE983544 HRX983544:HSA983544 IBT983544:IBW983544 ILP983544:ILS983544 IVL983544:IVO983544 JFH983544:JFK983544 JPD983544:JPG983544 JYZ983544:JZC983544 KIV983544:KIY983544 KSR983544:KSU983544 LCN983544:LCQ983544 LMJ983544:LMM983544 LWF983544:LWI983544 MGB983544:MGE983544 MPX983544:MQA983544 MZT983544:MZW983544 NJP983544:NJS983544 NTL983544:NTO983544 ODH983544:ODK983544 OND983544:ONG983544 OWZ983544:OXC983544 PGV983544:PGY983544 PQR983544:PQU983544 QAN983544:QAQ983544 QKJ983544:QKM983544 QUF983544:QUI983544 REB983544:REE983544 RNX983544:ROA983544 RXT983544:RXW983544 SHP983544:SHS983544 SRL983544:SRO983544 TBH983544:TBK983544 TLD983544:TLG983544 TUZ983544:TVC983544 UEV983544:UEY983544 UOR983544:UOU983544 UYN983544:UYQ983544 VIJ983544:VIM983544 VSF983544:VSI983544 WCB983544:WCE983544 WLX983544:WMA983544 WVT983544:WVW983544 L372:O372 JH372:JK372 TD372:TG372 ACZ372:ADC372 AMV372:AMY372 AWR372:AWU372 BGN372:BGQ372 BQJ372:BQM372 CAF372:CAI372 CKB372:CKE372 CTX372:CUA372 DDT372:DDW372 DNP372:DNS372 DXL372:DXO372 EHH372:EHK372 ERD372:ERG372 FAZ372:FBC372 FKV372:FKY372 FUR372:FUU372 GEN372:GEQ372 GOJ372:GOM372 GYF372:GYI372 HIB372:HIE372 HRX372:HSA372 IBT372:IBW372 ILP372:ILS372 IVL372:IVO372 JFH372:JFK372 JPD372:JPG372 JYZ372:JZC372 KIV372:KIY372 KSR372:KSU372 LCN372:LCQ372 LMJ372:LMM372 LWF372:LWI372 MGB372:MGE372 MPX372:MQA372 MZT372:MZW372 NJP372:NJS372 NTL372:NTO372 ODH372:ODK372 OND372:ONG372 OWZ372:OXC372 PGV372:PGY372 PQR372:PQU372 QAN372:QAQ372 QKJ372:QKM372 QUF372:QUI372 REB372:REE372 RNX372:ROA372 RXT372:RXW372 SHP372:SHS372 SRL372:SRO372 TBH372:TBK372 TLD372:TLG372 TUZ372:TVC372 UEV372:UEY372 UOR372:UOU372 UYN372:UYQ372 VIJ372:VIM372 VSF372:VSI372 WCB372:WCE372 WLX372:WMA372 WVT372:WVW372 L65908:O65908 JH65908:JK65908 TD65908:TG65908 ACZ65908:ADC65908 AMV65908:AMY65908 AWR65908:AWU65908 BGN65908:BGQ65908 BQJ65908:BQM65908 CAF65908:CAI65908 CKB65908:CKE65908 CTX65908:CUA65908 DDT65908:DDW65908 DNP65908:DNS65908 DXL65908:DXO65908 EHH65908:EHK65908 ERD65908:ERG65908 FAZ65908:FBC65908 FKV65908:FKY65908 FUR65908:FUU65908 GEN65908:GEQ65908 GOJ65908:GOM65908 GYF65908:GYI65908 HIB65908:HIE65908 HRX65908:HSA65908 IBT65908:IBW65908 ILP65908:ILS65908 IVL65908:IVO65908 JFH65908:JFK65908 JPD65908:JPG65908 JYZ65908:JZC65908 KIV65908:KIY65908 KSR65908:KSU65908 LCN65908:LCQ65908 LMJ65908:LMM65908 LWF65908:LWI65908 MGB65908:MGE65908 MPX65908:MQA65908 MZT65908:MZW65908 NJP65908:NJS65908 NTL65908:NTO65908 ODH65908:ODK65908 OND65908:ONG65908 OWZ65908:OXC65908 PGV65908:PGY65908 PQR65908:PQU65908 QAN65908:QAQ65908 QKJ65908:QKM65908 QUF65908:QUI65908 REB65908:REE65908 RNX65908:ROA65908 RXT65908:RXW65908 SHP65908:SHS65908 SRL65908:SRO65908 TBH65908:TBK65908 TLD65908:TLG65908 TUZ65908:TVC65908 UEV65908:UEY65908 UOR65908:UOU65908 UYN65908:UYQ65908 VIJ65908:VIM65908 VSF65908:VSI65908 WCB65908:WCE65908 WLX65908:WMA65908 WVT65908:WVW65908 L131444:O131444 JH131444:JK131444 TD131444:TG131444 ACZ131444:ADC131444 AMV131444:AMY131444 AWR131444:AWU131444 BGN131444:BGQ131444 BQJ131444:BQM131444 CAF131444:CAI131444 CKB131444:CKE131444 CTX131444:CUA131444 DDT131444:DDW131444 DNP131444:DNS131444 DXL131444:DXO131444 EHH131444:EHK131444 ERD131444:ERG131444 FAZ131444:FBC131444 FKV131444:FKY131444 FUR131444:FUU131444 GEN131444:GEQ131444 GOJ131444:GOM131444 GYF131444:GYI131444 HIB131444:HIE131444 HRX131444:HSA131444 IBT131444:IBW131444 ILP131444:ILS131444 IVL131444:IVO131444 JFH131444:JFK131444 JPD131444:JPG131444 JYZ131444:JZC131444 KIV131444:KIY131444 KSR131444:KSU131444 LCN131444:LCQ131444 LMJ131444:LMM131444 LWF131444:LWI131444 MGB131444:MGE131444 MPX131444:MQA131444 MZT131444:MZW131444 NJP131444:NJS131444 NTL131444:NTO131444 ODH131444:ODK131444 OND131444:ONG131444 OWZ131444:OXC131444 PGV131444:PGY131444 PQR131444:PQU131444 QAN131444:QAQ131444 QKJ131444:QKM131444 QUF131444:QUI131444 REB131444:REE131444 RNX131444:ROA131444 RXT131444:RXW131444 SHP131444:SHS131444 SRL131444:SRO131444 TBH131444:TBK131444 TLD131444:TLG131444 TUZ131444:TVC131444 UEV131444:UEY131444 UOR131444:UOU131444 UYN131444:UYQ131444 VIJ131444:VIM131444 VSF131444:VSI131444 WCB131444:WCE131444 WLX131444:WMA131444 WVT131444:WVW131444 L196980:O196980 JH196980:JK196980 TD196980:TG196980 ACZ196980:ADC196980 AMV196980:AMY196980 AWR196980:AWU196980 BGN196980:BGQ196980 BQJ196980:BQM196980 CAF196980:CAI196980 CKB196980:CKE196980 CTX196980:CUA196980 DDT196980:DDW196980 DNP196980:DNS196980 DXL196980:DXO196980 EHH196980:EHK196980 ERD196980:ERG196980 FAZ196980:FBC196980 FKV196980:FKY196980 FUR196980:FUU196980 GEN196980:GEQ196980 GOJ196980:GOM196980 GYF196980:GYI196980 HIB196980:HIE196980 HRX196980:HSA196980 IBT196980:IBW196980 ILP196980:ILS196980 IVL196980:IVO196980 JFH196980:JFK196980 JPD196980:JPG196980 JYZ196980:JZC196980 KIV196980:KIY196980 KSR196980:KSU196980 LCN196980:LCQ196980 LMJ196980:LMM196980 LWF196980:LWI196980 MGB196980:MGE196980 MPX196980:MQA196980 MZT196980:MZW196980 NJP196980:NJS196980 NTL196980:NTO196980 ODH196980:ODK196980 OND196980:ONG196980 OWZ196980:OXC196980 PGV196980:PGY196980 PQR196980:PQU196980 QAN196980:QAQ196980 QKJ196980:QKM196980 QUF196980:QUI196980 REB196980:REE196980 RNX196980:ROA196980 RXT196980:RXW196980 SHP196980:SHS196980 SRL196980:SRO196980 TBH196980:TBK196980 TLD196980:TLG196980 TUZ196980:TVC196980 UEV196980:UEY196980 UOR196980:UOU196980 UYN196980:UYQ196980 VIJ196980:VIM196980 VSF196980:VSI196980 WCB196980:WCE196980 WLX196980:WMA196980 WVT196980:WVW196980 L262516:O262516 JH262516:JK262516 TD262516:TG262516 ACZ262516:ADC262516 AMV262516:AMY262516 AWR262516:AWU262516 BGN262516:BGQ262516 BQJ262516:BQM262516 CAF262516:CAI262516 CKB262516:CKE262516 CTX262516:CUA262516 DDT262516:DDW262516 DNP262516:DNS262516 DXL262516:DXO262516 EHH262516:EHK262516 ERD262516:ERG262516 FAZ262516:FBC262516 FKV262516:FKY262516 FUR262516:FUU262516 GEN262516:GEQ262516 GOJ262516:GOM262516 GYF262516:GYI262516 HIB262516:HIE262516 HRX262516:HSA262516 IBT262516:IBW262516 ILP262516:ILS262516 IVL262516:IVO262516 JFH262516:JFK262516 JPD262516:JPG262516 JYZ262516:JZC262516 KIV262516:KIY262516 KSR262516:KSU262516 LCN262516:LCQ262516 LMJ262516:LMM262516 LWF262516:LWI262516 MGB262516:MGE262516 MPX262516:MQA262516 MZT262516:MZW262516 NJP262516:NJS262516 NTL262516:NTO262516 ODH262516:ODK262516 OND262516:ONG262516 OWZ262516:OXC262516 PGV262516:PGY262516 PQR262516:PQU262516 QAN262516:QAQ262516 QKJ262516:QKM262516 QUF262516:QUI262516 REB262516:REE262516 RNX262516:ROA262516 RXT262516:RXW262516 SHP262516:SHS262516 SRL262516:SRO262516 TBH262516:TBK262516 TLD262516:TLG262516 TUZ262516:TVC262516 UEV262516:UEY262516 UOR262516:UOU262516 UYN262516:UYQ262516 VIJ262516:VIM262516 VSF262516:VSI262516 WCB262516:WCE262516 WLX262516:WMA262516 WVT262516:WVW262516 L328052:O328052 JH328052:JK328052 TD328052:TG328052 ACZ328052:ADC328052 AMV328052:AMY328052 AWR328052:AWU328052 BGN328052:BGQ328052 BQJ328052:BQM328052 CAF328052:CAI328052 CKB328052:CKE328052 CTX328052:CUA328052 DDT328052:DDW328052 DNP328052:DNS328052 DXL328052:DXO328052 EHH328052:EHK328052 ERD328052:ERG328052 FAZ328052:FBC328052 FKV328052:FKY328052 FUR328052:FUU328052 GEN328052:GEQ328052 GOJ328052:GOM328052 GYF328052:GYI328052 HIB328052:HIE328052 HRX328052:HSA328052 IBT328052:IBW328052 ILP328052:ILS328052 IVL328052:IVO328052 JFH328052:JFK328052 JPD328052:JPG328052 JYZ328052:JZC328052 KIV328052:KIY328052 KSR328052:KSU328052 LCN328052:LCQ328052 LMJ328052:LMM328052 LWF328052:LWI328052 MGB328052:MGE328052 MPX328052:MQA328052 MZT328052:MZW328052 NJP328052:NJS328052 NTL328052:NTO328052 ODH328052:ODK328052 OND328052:ONG328052 OWZ328052:OXC328052 PGV328052:PGY328052 PQR328052:PQU328052 QAN328052:QAQ328052 QKJ328052:QKM328052 QUF328052:QUI328052 REB328052:REE328052 RNX328052:ROA328052 RXT328052:RXW328052 SHP328052:SHS328052 SRL328052:SRO328052 TBH328052:TBK328052 TLD328052:TLG328052 TUZ328052:TVC328052 UEV328052:UEY328052 UOR328052:UOU328052 UYN328052:UYQ328052 VIJ328052:VIM328052 VSF328052:VSI328052 WCB328052:WCE328052 WLX328052:WMA328052 WVT328052:WVW328052 L393588:O393588 JH393588:JK393588 TD393588:TG393588 ACZ393588:ADC393588 AMV393588:AMY393588 AWR393588:AWU393588 BGN393588:BGQ393588 BQJ393588:BQM393588 CAF393588:CAI393588 CKB393588:CKE393588 CTX393588:CUA393588 DDT393588:DDW393588 DNP393588:DNS393588 DXL393588:DXO393588 EHH393588:EHK393588 ERD393588:ERG393588 FAZ393588:FBC393588 FKV393588:FKY393588 FUR393588:FUU393588 GEN393588:GEQ393588 GOJ393588:GOM393588 GYF393588:GYI393588 HIB393588:HIE393588 HRX393588:HSA393588 IBT393588:IBW393588 ILP393588:ILS393588 IVL393588:IVO393588 JFH393588:JFK393588 JPD393588:JPG393588 JYZ393588:JZC393588 KIV393588:KIY393588 KSR393588:KSU393588 LCN393588:LCQ393588 LMJ393588:LMM393588 LWF393588:LWI393588 MGB393588:MGE393588 MPX393588:MQA393588 MZT393588:MZW393588 NJP393588:NJS393588 NTL393588:NTO393588 ODH393588:ODK393588 OND393588:ONG393588 OWZ393588:OXC393588 PGV393588:PGY393588 PQR393588:PQU393588 QAN393588:QAQ393588 QKJ393588:QKM393588 QUF393588:QUI393588 REB393588:REE393588 RNX393588:ROA393588 RXT393588:RXW393588 SHP393588:SHS393588 SRL393588:SRO393588 TBH393588:TBK393588 TLD393588:TLG393588 TUZ393588:TVC393588 UEV393588:UEY393588 UOR393588:UOU393588 UYN393588:UYQ393588 VIJ393588:VIM393588 VSF393588:VSI393588 WCB393588:WCE393588 WLX393588:WMA393588 WVT393588:WVW393588 L459124:O459124 JH459124:JK459124 TD459124:TG459124 ACZ459124:ADC459124 AMV459124:AMY459124 AWR459124:AWU459124 BGN459124:BGQ459124 BQJ459124:BQM459124 CAF459124:CAI459124 CKB459124:CKE459124 CTX459124:CUA459124 DDT459124:DDW459124 DNP459124:DNS459124 DXL459124:DXO459124 EHH459124:EHK459124 ERD459124:ERG459124 FAZ459124:FBC459124 FKV459124:FKY459124 FUR459124:FUU459124 GEN459124:GEQ459124 GOJ459124:GOM459124 GYF459124:GYI459124 HIB459124:HIE459124 HRX459124:HSA459124 IBT459124:IBW459124 ILP459124:ILS459124 IVL459124:IVO459124 JFH459124:JFK459124 JPD459124:JPG459124 JYZ459124:JZC459124 KIV459124:KIY459124 KSR459124:KSU459124 LCN459124:LCQ459124 LMJ459124:LMM459124 LWF459124:LWI459124 MGB459124:MGE459124 MPX459124:MQA459124 MZT459124:MZW459124 NJP459124:NJS459124 NTL459124:NTO459124 ODH459124:ODK459124 OND459124:ONG459124 OWZ459124:OXC459124 PGV459124:PGY459124 PQR459124:PQU459124 QAN459124:QAQ459124 QKJ459124:QKM459124 QUF459124:QUI459124 REB459124:REE459124 RNX459124:ROA459124 RXT459124:RXW459124 SHP459124:SHS459124 SRL459124:SRO459124 TBH459124:TBK459124 TLD459124:TLG459124 TUZ459124:TVC459124 UEV459124:UEY459124 UOR459124:UOU459124 UYN459124:UYQ459124 VIJ459124:VIM459124 VSF459124:VSI459124 WCB459124:WCE459124 WLX459124:WMA459124 WVT459124:WVW459124 L524660:O524660 JH524660:JK524660 TD524660:TG524660 ACZ524660:ADC524660 AMV524660:AMY524660 AWR524660:AWU524660 BGN524660:BGQ524660 BQJ524660:BQM524660 CAF524660:CAI524660 CKB524660:CKE524660 CTX524660:CUA524660 DDT524660:DDW524660 DNP524660:DNS524660 DXL524660:DXO524660 EHH524660:EHK524660 ERD524660:ERG524660 FAZ524660:FBC524660 FKV524660:FKY524660 FUR524660:FUU524660 GEN524660:GEQ524660 GOJ524660:GOM524660 GYF524660:GYI524660 HIB524660:HIE524660 HRX524660:HSA524660 IBT524660:IBW524660 ILP524660:ILS524660 IVL524660:IVO524660 JFH524660:JFK524660 JPD524660:JPG524660 JYZ524660:JZC524660 KIV524660:KIY524660 KSR524660:KSU524660 LCN524660:LCQ524660 LMJ524660:LMM524660 LWF524660:LWI524660 MGB524660:MGE524660 MPX524660:MQA524660 MZT524660:MZW524660 NJP524660:NJS524660 NTL524660:NTO524660 ODH524660:ODK524660 OND524660:ONG524660 OWZ524660:OXC524660 PGV524660:PGY524660 PQR524660:PQU524660 QAN524660:QAQ524660 QKJ524660:QKM524660 QUF524660:QUI524660 REB524660:REE524660 RNX524660:ROA524660 RXT524660:RXW524660 SHP524660:SHS524660 SRL524660:SRO524660 TBH524660:TBK524660 TLD524660:TLG524660 TUZ524660:TVC524660 UEV524660:UEY524660 UOR524660:UOU524660 UYN524660:UYQ524660 VIJ524660:VIM524660 VSF524660:VSI524660 WCB524660:WCE524660 WLX524660:WMA524660 WVT524660:WVW524660 L590196:O590196 JH590196:JK590196 TD590196:TG590196 ACZ590196:ADC590196 AMV590196:AMY590196 AWR590196:AWU590196 BGN590196:BGQ590196 BQJ590196:BQM590196 CAF590196:CAI590196 CKB590196:CKE590196 CTX590196:CUA590196 DDT590196:DDW590196 DNP590196:DNS590196 DXL590196:DXO590196 EHH590196:EHK590196 ERD590196:ERG590196 FAZ590196:FBC590196 FKV590196:FKY590196 FUR590196:FUU590196 GEN590196:GEQ590196 GOJ590196:GOM590196 GYF590196:GYI590196 HIB590196:HIE590196 HRX590196:HSA590196 IBT590196:IBW590196 ILP590196:ILS590196 IVL590196:IVO590196 JFH590196:JFK590196 JPD590196:JPG590196 JYZ590196:JZC590196 KIV590196:KIY590196 KSR590196:KSU590196 LCN590196:LCQ590196 LMJ590196:LMM590196 LWF590196:LWI590196 MGB590196:MGE590196 MPX590196:MQA590196 MZT590196:MZW590196 NJP590196:NJS590196 NTL590196:NTO590196 ODH590196:ODK590196 OND590196:ONG590196 OWZ590196:OXC590196 PGV590196:PGY590196 PQR590196:PQU590196 QAN590196:QAQ590196 QKJ590196:QKM590196 QUF590196:QUI590196 REB590196:REE590196 RNX590196:ROA590196 RXT590196:RXW590196 SHP590196:SHS590196 SRL590196:SRO590196 TBH590196:TBK590196 TLD590196:TLG590196 TUZ590196:TVC590196 UEV590196:UEY590196 UOR590196:UOU590196 UYN590196:UYQ590196 VIJ590196:VIM590196 VSF590196:VSI590196 WCB590196:WCE590196 WLX590196:WMA590196 WVT590196:WVW590196 L655732:O655732 JH655732:JK655732 TD655732:TG655732 ACZ655732:ADC655732 AMV655732:AMY655732 AWR655732:AWU655732 BGN655732:BGQ655732 BQJ655732:BQM655732 CAF655732:CAI655732 CKB655732:CKE655732 CTX655732:CUA655732 DDT655732:DDW655732 DNP655732:DNS655732 DXL655732:DXO655732 EHH655732:EHK655732 ERD655732:ERG655732 FAZ655732:FBC655732 FKV655732:FKY655732 FUR655732:FUU655732 GEN655732:GEQ655732 GOJ655732:GOM655732 GYF655732:GYI655732 HIB655732:HIE655732 HRX655732:HSA655732 IBT655732:IBW655732 ILP655732:ILS655732 IVL655732:IVO655732 JFH655732:JFK655732 JPD655732:JPG655732 JYZ655732:JZC655732 KIV655732:KIY655732 KSR655732:KSU655732 LCN655732:LCQ655732 LMJ655732:LMM655732 LWF655732:LWI655732 MGB655732:MGE655732 MPX655732:MQA655732 MZT655732:MZW655732 NJP655732:NJS655732 NTL655732:NTO655732 ODH655732:ODK655732 OND655732:ONG655732 OWZ655732:OXC655732 PGV655732:PGY655732 PQR655732:PQU655732 QAN655732:QAQ655732 QKJ655732:QKM655732 QUF655732:QUI655732 REB655732:REE655732 RNX655732:ROA655732 RXT655732:RXW655732 SHP655732:SHS655732 SRL655732:SRO655732 TBH655732:TBK655732 TLD655732:TLG655732 TUZ655732:TVC655732 UEV655732:UEY655732 UOR655732:UOU655732 UYN655732:UYQ655732 VIJ655732:VIM655732 VSF655732:VSI655732 WCB655732:WCE655732 WLX655732:WMA655732 WVT655732:WVW655732 L721268:O721268 JH721268:JK721268 TD721268:TG721268 ACZ721268:ADC721268 AMV721268:AMY721268 AWR721268:AWU721268 BGN721268:BGQ721268 BQJ721268:BQM721268 CAF721268:CAI721268 CKB721268:CKE721268 CTX721268:CUA721268 DDT721268:DDW721268 DNP721268:DNS721268 DXL721268:DXO721268 EHH721268:EHK721268 ERD721268:ERG721268 FAZ721268:FBC721268 FKV721268:FKY721268 FUR721268:FUU721268 GEN721268:GEQ721268 GOJ721268:GOM721268 GYF721268:GYI721268 HIB721268:HIE721268 HRX721268:HSA721268 IBT721268:IBW721268 ILP721268:ILS721268 IVL721268:IVO721268 JFH721268:JFK721268 JPD721268:JPG721268 JYZ721268:JZC721268 KIV721268:KIY721268 KSR721268:KSU721268 LCN721268:LCQ721268 LMJ721268:LMM721268 LWF721268:LWI721268 MGB721268:MGE721268 MPX721268:MQA721268 MZT721268:MZW721268 NJP721268:NJS721268 NTL721268:NTO721268 ODH721268:ODK721268 OND721268:ONG721268 OWZ721268:OXC721268 PGV721268:PGY721268 PQR721268:PQU721268 QAN721268:QAQ721268 QKJ721268:QKM721268 QUF721268:QUI721268 REB721268:REE721268 RNX721268:ROA721268 RXT721268:RXW721268 SHP721268:SHS721268 SRL721268:SRO721268 TBH721268:TBK721268 TLD721268:TLG721268 TUZ721268:TVC721268 UEV721268:UEY721268 UOR721268:UOU721268 UYN721268:UYQ721268 VIJ721268:VIM721268 VSF721268:VSI721268 WCB721268:WCE721268 WLX721268:WMA721268 WVT721268:WVW721268 L786804:O786804 JH786804:JK786804 TD786804:TG786804 ACZ786804:ADC786804 AMV786804:AMY786804 AWR786804:AWU786804 BGN786804:BGQ786804 BQJ786804:BQM786804 CAF786804:CAI786804 CKB786804:CKE786804 CTX786804:CUA786804 DDT786804:DDW786804 DNP786804:DNS786804 DXL786804:DXO786804 EHH786804:EHK786804 ERD786804:ERG786804 FAZ786804:FBC786804 FKV786804:FKY786804 FUR786804:FUU786804 GEN786804:GEQ786804 GOJ786804:GOM786804 GYF786804:GYI786804 HIB786804:HIE786804 HRX786804:HSA786804 IBT786804:IBW786804 ILP786804:ILS786804 IVL786804:IVO786804 JFH786804:JFK786804 JPD786804:JPG786804 JYZ786804:JZC786804 KIV786804:KIY786804 KSR786804:KSU786804 LCN786804:LCQ786804 LMJ786804:LMM786804 LWF786804:LWI786804 MGB786804:MGE786804 MPX786804:MQA786804 MZT786804:MZW786804 NJP786804:NJS786804 NTL786804:NTO786804 ODH786804:ODK786804 OND786804:ONG786804 OWZ786804:OXC786804 PGV786804:PGY786804 PQR786804:PQU786804 QAN786804:QAQ786804 QKJ786804:QKM786804 QUF786804:QUI786804 REB786804:REE786804 RNX786804:ROA786804 RXT786804:RXW786804 SHP786804:SHS786804 SRL786804:SRO786804 TBH786804:TBK786804 TLD786804:TLG786804 TUZ786804:TVC786804 UEV786804:UEY786804 UOR786804:UOU786804 UYN786804:UYQ786804 VIJ786804:VIM786804 VSF786804:VSI786804 WCB786804:WCE786804 WLX786804:WMA786804 WVT786804:WVW786804 L852340:O852340 JH852340:JK852340 TD852340:TG852340 ACZ852340:ADC852340 AMV852340:AMY852340 AWR852340:AWU852340 BGN852340:BGQ852340 BQJ852340:BQM852340 CAF852340:CAI852340 CKB852340:CKE852340 CTX852340:CUA852340 DDT852340:DDW852340 DNP852340:DNS852340 DXL852340:DXO852340 EHH852340:EHK852340 ERD852340:ERG852340 FAZ852340:FBC852340 FKV852340:FKY852340 FUR852340:FUU852340 GEN852340:GEQ852340 GOJ852340:GOM852340 GYF852340:GYI852340 HIB852340:HIE852340 HRX852340:HSA852340 IBT852340:IBW852340 ILP852340:ILS852340 IVL852340:IVO852340 JFH852340:JFK852340 JPD852340:JPG852340 JYZ852340:JZC852340 KIV852340:KIY852340 KSR852340:KSU852340 LCN852340:LCQ852340 LMJ852340:LMM852340 LWF852340:LWI852340 MGB852340:MGE852340 MPX852340:MQA852340 MZT852340:MZW852340 NJP852340:NJS852340 NTL852340:NTO852340 ODH852340:ODK852340 OND852340:ONG852340 OWZ852340:OXC852340 PGV852340:PGY852340 PQR852340:PQU852340 QAN852340:QAQ852340 QKJ852340:QKM852340 QUF852340:QUI852340 REB852340:REE852340 RNX852340:ROA852340 RXT852340:RXW852340 SHP852340:SHS852340 SRL852340:SRO852340 TBH852340:TBK852340 TLD852340:TLG852340 TUZ852340:TVC852340 UEV852340:UEY852340 UOR852340:UOU852340 UYN852340:UYQ852340 VIJ852340:VIM852340 VSF852340:VSI852340 WCB852340:WCE852340 WLX852340:WMA852340 WVT852340:WVW852340 L917876:O917876 JH917876:JK917876 TD917876:TG917876 ACZ917876:ADC917876 AMV917876:AMY917876 AWR917876:AWU917876 BGN917876:BGQ917876 BQJ917876:BQM917876 CAF917876:CAI917876 CKB917876:CKE917876 CTX917876:CUA917876 DDT917876:DDW917876 DNP917876:DNS917876 DXL917876:DXO917876 EHH917876:EHK917876 ERD917876:ERG917876 FAZ917876:FBC917876 FKV917876:FKY917876 FUR917876:FUU917876 GEN917876:GEQ917876 GOJ917876:GOM917876 GYF917876:GYI917876 HIB917876:HIE917876 HRX917876:HSA917876 IBT917876:IBW917876 ILP917876:ILS917876 IVL917876:IVO917876 JFH917876:JFK917876 JPD917876:JPG917876 JYZ917876:JZC917876 KIV917876:KIY917876 KSR917876:KSU917876 LCN917876:LCQ917876 LMJ917876:LMM917876 LWF917876:LWI917876 MGB917876:MGE917876 MPX917876:MQA917876 MZT917876:MZW917876 NJP917876:NJS917876 NTL917876:NTO917876 ODH917876:ODK917876 OND917876:ONG917876 OWZ917876:OXC917876 PGV917876:PGY917876 PQR917876:PQU917876 QAN917876:QAQ917876 QKJ917876:QKM917876 QUF917876:QUI917876 REB917876:REE917876 RNX917876:ROA917876 RXT917876:RXW917876 SHP917876:SHS917876 SRL917876:SRO917876 TBH917876:TBK917876 TLD917876:TLG917876 TUZ917876:TVC917876 UEV917876:UEY917876 UOR917876:UOU917876 UYN917876:UYQ917876 VIJ917876:VIM917876 VSF917876:VSI917876 WCB917876:WCE917876 WLX917876:WMA917876 WVT917876:WVW917876 L983412:O983412 JH983412:JK983412 TD983412:TG983412 ACZ983412:ADC983412 AMV983412:AMY983412 AWR983412:AWU983412 BGN983412:BGQ983412 BQJ983412:BQM983412 CAF983412:CAI983412 CKB983412:CKE983412 CTX983412:CUA983412 DDT983412:DDW983412 DNP983412:DNS983412 DXL983412:DXO983412 EHH983412:EHK983412 ERD983412:ERG983412 FAZ983412:FBC983412 FKV983412:FKY983412 FUR983412:FUU983412 GEN983412:GEQ983412 GOJ983412:GOM983412 GYF983412:GYI983412 HIB983412:HIE983412 HRX983412:HSA983412 IBT983412:IBW983412 ILP983412:ILS983412 IVL983412:IVO983412 JFH983412:JFK983412 JPD983412:JPG983412 JYZ983412:JZC983412 KIV983412:KIY983412 KSR983412:KSU983412 LCN983412:LCQ983412 LMJ983412:LMM983412 LWF983412:LWI983412 MGB983412:MGE983412 MPX983412:MQA983412 MZT983412:MZW983412 NJP983412:NJS983412 NTL983412:NTO983412 ODH983412:ODK983412 OND983412:ONG983412 OWZ983412:OXC983412 PGV983412:PGY983412 PQR983412:PQU983412 QAN983412:QAQ983412 QKJ983412:QKM983412 QUF983412:QUI983412 REB983412:REE983412 RNX983412:ROA983412 RXT983412:RXW983412 SHP983412:SHS983412 SRL983412:SRO983412 TBH983412:TBK983412 TLD983412:TLG983412 TUZ983412:TVC983412 UEV983412:UEY983412 UOR983412:UOU983412 UYN983412:UYQ983412 VIJ983412:VIM983412 VSF983412:VSI983412 WCB983412:WCE983412 WLX983412:WMA983412 WVT983412:WVW983412 L324:O324 JH324:JK324 TD324:TG324 ACZ324:ADC324 AMV324:AMY324 AWR324:AWU324 BGN324:BGQ324 BQJ324:BQM324 CAF324:CAI324 CKB324:CKE324 CTX324:CUA324 DDT324:DDW324 DNP324:DNS324 DXL324:DXO324 EHH324:EHK324 ERD324:ERG324 FAZ324:FBC324 FKV324:FKY324 FUR324:FUU324 GEN324:GEQ324 GOJ324:GOM324 GYF324:GYI324 HIB324:HIE324 HRX324:HSA324 IBT324:IBW324 ILP324:ILS324 IVL324:IVO324 JFH324:JFK324 JPD324:JPG324 JYZ324:JZC324 KIV324:KIY324 KSR324:KSU324 LCN324:LCQ324 LMJ324:LMM324 LWF324:LWI324 MGB324:MGE324 MPX324:MQA324 MZT324:MZW324 NJP324:NJS324 NTL324:NTO324 ODH324:ODK324 OND324:ONG324 OWZ324:OXC324 PGV324:PGY324 PQR324:PQU324 QAN324:QAQ324 QKJ324:QKM324 QUF324:QUI324 REB324:REE324 RNX324:ROA324 RXT324:RXW324 SHP324:SHS324 SRL324:SRO324 TBH324:TBK324 TLD324:TLG324 TUZ324:TVC324 UEV324:UEY324 UOR324:UOU324 UYN324:UYQ324 VIJ324:VIM324 VSF324:VSI324 WCB324:WCE324 WLX324:WMA324 WVT324:WVW324 L65860:O65860 JH65860:JK65860 TD65860:TG65860 ACZ65860:ADC65860 AMV65860:AMY65860 AWR65860:AWU65860 BGN65860:BGQ65860 BQJ65860:BQM65860 CAF65860:CAI65860 CKB65860:CKE65860 CTX65860:CUA65860 DDT65860:DDW65860 DNP65860:DNS65860 DXL65860:DXO65860 EHH65860:EHK65860 ERD65860:ERG65860 FAZ65860:FBC65860 FKV65860:FKY65860 FUR65860:FUU65860 GEN65860:GEQ65860 GOJ65860:GOM65860 GYF65860:GYI65860 HIB65860:HIE65860 HRX65860:HSA65860 IBT65860:IBW65860 ILP65860:ILS65860 IVL65860:IVO65860 JFH65860:JFK65860 JPD65860:JPG65860 JYZ65860:JZC65860 KIV65860:KIY65860 KSR65860:KSU65860 LCN65860:LCQ65860 LMJ65860:LMM65860 LWF65860:LWI65860 MGB65860:MGE65860 MPX65860:MQA65860 MZT65860:MZW65860 NJP65860:NJS65860 NTL65860:NTO65860 ODH65860:ODK65860 OND65860:ONG65860 OWZ65860:OXC65860 PGV65860:PGY65860 PQR65860:PQU65860 QAN65860:QAQ65860 QKJ65860:QKM65860 QUF65860:QUI65860 REB65860:REE65860 RNX65860:ROA65860 RXT65860:RXW65860 SHP65860:SHS65860 SRL65860:SRO65860 TBH65860:TBK65860 TLD65860:TLG65860 TUZ65860:TVC65860 UEV65860:UEY65860 UOR65860:UOU65860 UYN65860:UYQ65860 VIJ65860:VIM65860 VSF65860:VSI65860 WCB65860:WCE65860 WLX65860:WMA65860 WVT65860:WVW65860 L131396:O131396 JH131396:JK131396 TD131396:TG131396 ACZ131396:ADC131396 AMV131396:AMY131396 AWR131396:AWU131396 BGN131396:BGQ131396 BQJ131396:BQM131396 CAF131396:CAI131396 CKB131396:CKE131396 CTX131396:CUA131396 DDT131396:DDW131396 DNP131396:DNS131396 DXL131396:DXO131396 EHH131396:EHK131396 ERD131396:ERG131396 FAZ131396:FBC131396 FKV131396:FKY131396 FUR131396:FUU131396 GEN131396:GEQ131396 GOJ131396:GOM131396 GYF131396:GYI131396 HIB131396:HIE131396 HRX131396:HSA131396 IBT131396:IBW131396 ILP131396:ILS131396 IVL131396:IVO131396 JFH131396:JFK131396 JPD131396:JPG131396 JYZ131396:JZC131396 KIV131396:KIY131396 KSR131396:KSU131396 LCN131396:LCQ131396 LMJ131396:LMM131396 LWF131396:LWI131396 MGB131396:MGE131396 MPX131396:MQA131396 MZT131396:MZW131396 NJP131396:NJS131396 NTL131396:NTO131396 ODH131396:ODK131396 OND131396:ONG131396 OWZ131396:OXC131396 PGV131396:PGY131396 PQR131396:PQU131396 QAN131396:QAQ131396 QKJ131396:QKM131396 QUF131396:QUI131396 REB131396:REE131396 RNX131396:ROA131396 RXT131396:RXW131396 SHP131396:SHS131396 SRL131396:SRO131396 TBH131396:TBK131396 TLD131396:TLG131396 TUZ131396:TVC131396 UEV131396:UEY131396 UOR131396:UOU131396 UYN131396:UYQ131396 VIJ131396:VIM131396 VSF131396:VSI131396 WCB131396:WCE131396 WLX131396:WMA131396 WVT131396:WVW131396 L196932:O196932 JH196932:JK196932 TD196932:TG196932 ACZ196932:ADC196932 AMV196932:AMY196932 AWR196932:AWU196932 BGN196932:BGQ196932 BQJ196932:BQM196932 CAF196932:CAI196932 CKB196932:CKE196932 CTX196932:CUA196932 DDT196932:DDW196932 DNP196932:DNS196932 DXL196932:DXO196932 EHH196932:EHK196932 ERD196932:ERG196932 FAZ196932:FBC196932 FKV196932:FKY196932 FUR196932:FUU196932 GEN196932:GEQ196932 GOJ196932:GOM196932 GYF196932:GYI196932 HIB196932:HIE196932 HRX196932:HSA196932 IBT196932:IBW196932 ILP196932:ILS196932 IVL196932:IVO196932 JFH196932:JFK196932 JPD196932:JPG196932 JYZ196932:JZC196932 KIV196932:KIY196932 KSR196932:KSU196932 LCN196932:LCQ196932 LMJ196932:LMM196932 LWF196932:LWI196932 MGB196932:MGE196932 MPX196932:MQA196932 MZT196932:MZW196932 NJP196932:NJS196932 NTL196932:NTO196932 ODH196932:ODK196932 OND196932:ONG196932 OWZ196932:OXC196932 PGV196932:PGY196932 PQR196932:PQU196932 QAN196932:QAQ196932 QKJ196932:QKM196932 QUF196932:QUI196932 REB196932:REE196932 RNX196932:ROA196932 RXT196932:RXW196932 SHP196932:SHS196932 SRL196932:SRO196932 TBH196932:TBK196932 TLD196932:TLG196932 TUZ196932:TVC196932 UEV196932:UEY196932 UOR196932:UOU196932 UYN196932:UYQ196932 VIJ196932:VIM196932 VSF196932:VSI196932 WCB196932:WCE196932 WLX196932:WMA196932 WVT196932:WVW196932 L262468:O262468 JH262468:JK262468 TD262468:TG262468 ACZ262468:ADC262468 AMV262468:AMY262468 AWR262468:AWU262468 BGN262468:BGQ262468 BQJ262468:BQM262468 CAF262468:CAI262468 CKB262468:CKE262468 CTX262468:CUA262468 DDT262468:DDW262468 DNP262468:DNS262468 DXL262468:DXO262468 EHH262468:EHK262468 ERD262468:ERG262468 FAZ262468:FBC262468 FKV262468:FKY262468 FUR262468:FUU262468 GEN262468:GEQ262468 GOJ262468:GOM262468 GYF262468:GYI262468 HIB262468:HIE262468 HRX262468:HSA262468 IBT262468:IBW262468 ILP262468:ILS262468 IVL262468:IVO262468 JFH262468:JFK262468 JPD262468:JPG262468 JYZ262468:JZC262468 KIV262468:KIY262468 KSR262468:KSU262468 LCN262468:LCQ262468 LMJ262468:LMM262468 LWF262468:LWI262468 MGB262468:MGE262468 MPX262468:MQA262468 MZT262468:MZW262468 NJP262468:NJS262468 NTL262468:NTO262468 ODH262468:ODK262468 OND262468:ONG262468 OWZ262468:OXC262468 PGV262468:PGY262468 PQR262468:PQU262468 QAN262468:QAQ262468 QKJ262468:QKM262468 QUF262468:QUI262468 REB262468:REE262468 RNX262468:ROA262468 RXT262468:RXW262468 SHP262468:SHS262468 SRL262468:SRO262468 TBH262468:TBK262468 TLD262468:TLG262468 TUZ262468:TVC262468 UEV262468:UEY262468 UOR262468:UOU262468 UYN262468:UYQ262468 VIJ262468:VIM262468 VSF262468:VSI262468 WCB262468:WCE262468 WLX262468:WMA262468 WVT262468:WVW262468 L328004:O328004 JH328004:JK328004 TD328004:TG328004 ACZ328004:ADC328004 AMV328004:AMY328004 AWR328004:AWU328004 BGN328004:BGQ328004 BQJ328004:BQM328004 CAF328004:CAI328004 CKB328004:CKE328004 CTX328004:CUA328004 DDT328004:DDW328004 DNP328004:DNS328004 DXL328004:DXO328004 EHH328004:EHK328004 ERD328004:ERG328004 FAZ328004:FBC328004 FKV328004:FKY328004 FUR328004:FUU328004 GEN328004:GEQ328004 GOJ328004:GOM328004 GYF328004:GYI328004 HIB328004:HIE328004 HRX328004:HSA328004 IBT328004:IBW328004 ILP328004:ILS328004 IVL328004:IVO328004 JFH328004:JFK328004 JPD328004:JPG328004 JYZ328004:JZC328004 KIV328004:KIY328004 KSR328004:KSU328004 LCN328004:LCQ328004 LMJ328004:LMM328004 LWF328004:LWI328004 MGB328004:MGE328004 MPX328004:MQA328004 MZT328004:MZW328004 NJP328004:NJS328004 NTL328004:NTO328004 ODH328004:ODK328004 OND328004:ONG328004 OWZ328004:OXC328004 PGV328004:PGY328004 PQR328004:PQU328004 QAN328004:QAQ328004 QKJ328004:QKM328004 QUF328004:QUI328004 REB328004:REE328004 RNX328004:ROA328004 RXT328004:RXW328004 SHP328004:SHS328004 SRL328004:SRO328004 TBH328004:TBK328004 TLD328004:TLG328004 TUZ328004:TVC328004 UEV328004:UEY328004 UOR328004:UOU328004 UYN328004:UYQ328004 VIJ328004:VIM328004 VSF328004:VSI328004 WCB328004:WCE328004 WLX328004:WMA328004 WVT328004:WVW328004 L393540:O393540 JH393540:JK393540 TD393540:TG393540 ACZ393540:ADC393540 AMV393540:AMY393540 AWR393540:AWU393540 BGN393540:BGQ393540 BQJ393540:BQM393540 CAF393540:CAI393540 CKB393540:CKE393540 CTX393540:CUA393540 DDT393540:DDW393540 DNP393540:DNS393540 DXL393540:DXO393540 EHH393540:EHK393540 ERD393540:ERG393540 FAZ393540:FBC393540 FKV393540:FKY393540 FUR393540:FUU393540 GEN393540:GEQ393540 GOJ393540:GOM393540 GYF393540:GYI393540 HIB393540:HIE393540 HRX393540:HSA393540 IBT393540:IBW393540 ILP393540:ILS393540 IVL393540:IVO393540 JFH393540:JFK393540 JPD393540:JPG393540 JYZ393540:JZC393540 KIV393540:KIY393540 KSR393540:KSU393540 LCN393540:LCQ393540 LMJ393540:LMM393540 LWF393540:LWI393540 MGB393540:MGE393540 MPX393540:MQA393540 MZT393540:MZW393540 NJP393540:NJS393540 NTL393540:NTO393540 ODH393540:ODK393540 OND393540:ONG393540 OWZ393540:OXC393540 PGV393540:PGY393540 PQR393540:PQU393540 QAN393540:QAQ393540 QKJ393540:QKM393540 QUF393540:QUI393540 REB393540:REE393540 RNX393540:ROA393540 RXT393540:RXW393540 SHP393540:SHS393540 SRL393540:SRO393540 TBH393540:TBK393540 TLD393540:TLG393540 TUZ393540:TVC393540 UEV393540:UEY393540 UOR393540:UOU393540 UYN393540:UYQ393540 VIJ393540:VIM393540 VSF393540:VSI393540 WCB393540:WCE393540 WLX393540:WMA393540 WVT393540:WVW393540 L459076:O459076 JH459076:JK459076 TD459076:TG459076 ACZ459076:ADC459076 AMV459076:AMY459076 AWR459076:AWU459076 BGN459076:BGQ459076 BQJ459076:BQM459076 CAF459076:CAI459076 CKB459076:CKE459076 CTX459076:CUA459076 DDT459076:DDW459076 DNP459076:DNS459076 DXL459076:DXO459076 EHH459076:EHK459076 ERD459076:ERG459076 FAZ459076:FBC459076 FKV459076:FKY459076 FUR459076:FUU459076 GEN459076:GEQ459076 GOJ459076:GOM459076 GYF459076:GYI459076 HIB459076:HIE459076 HRX459076:HSA459076 IBT459076:IBW459076 ILP459076:ILS459076 IVL459076:IVO459076 JFH459076:JFK459076 JPD459076:JPG459076 JYZ459076:JZC459076 KIV459076:KIY459076 KSR459076:KSU459076 LCN459076:LCQ459076 LMJ459076:LMM459076 LWF459076:LWI459076 MGB459076:MGE459076 MPX459076:MQA459076 MZT459076:MZW459076 NJP459076:NJS459076 NTL459076:NTO459076 ODH459076:ODK459076 OND459076:ONG459076 OWZ459076:OXC459076 PGV459076:PGY459076 PQR459076:PQU459076 QAN459076:QAQ459076 QKJ459076:QKM459076 QUF459076:QUI459076 REB459076:REE459076 RNX459076:ROA459076 RXT459076:RXW459076 SHP459076:SHS459076 SRL459076:SRO459076 TBH459076:TBK459076 TLD459076:TLG459076 TUZ459076:TVC459076 UEV459076:UEY459076 UOR459076:UOU459076 UYN459076:UYQ459076 VIJ459076:VIM459076 VSF459076:VSI459076 WCB459076:WCE459076 WLX459076:WMA459076 WVT459076:WVW459076 L524612:O524612 JH524612:JK524612 TD524612:TG524612 ACZ524612:ADC524612 AMV524612:AMY524612 AWR524612:AWU524612 BGN524612:BGQ524612 BQJ524612:BQM524612 CAF524612:CAI524612 CKB524612:CKE524612 CTX524612:CUA524612 DDT524612:DDW524612 DNP524612:DNS524612 DXL524612:DXO524612 EHH524612:EHK524612 ERD524612:ERG524612 FAZ524612:FBC524612 FKV524612:FKY524612 FUR524612:FUU524612 GEN524612:GEQ524612 GOJ524612:GOM524612 GYF524612:GYI524612 HIB524612:HIE524612 HRX524612:HSA524612 IBT524612:IBW524612 ILP524612:ILS524612 IVL524612:IVO524612 JFH524612:JFK524612 JPD524612:JPG524612 JYZ524612:JZC524612 KIV524612:KIY524612 KSR524612:KSU524612 LCN524612:LCQ524612 LMJ524612:LMM524612 LWF524612:LWI524612 MGB524612:MGE524612 MPX524612:MQA524612 MZT524612:MZW524612 NJP524612:NJS524612 NTL524612:NTO524612 ODH524612:ODK524612 OND524612:ONG524612 OWZ524612:OXC524612 PGV524612:PGY524612 PQR524612:PQU524612 QAN524612:QAQ524612 QKJ524612:QKM524612 QUF524612:QUI524612 REB524612:REE524612 RNX524612:ROA524612 RXT524612:RXW524612 SHP524612:SHS524612 SRL524612:SRO524612 TBH524612:TBK524612 TLD524612:TLG524612 TUZ524612:TVC524612 UEV524612:UEY524612 UOR524612:UOU524612 UYN524612:UYQ524612 VIJ524612:VIM524612 VSF524612:VSI524612 WCB524612:WCE524612 WLX524612:WMA524612 WVT524612:WVW524612 L590148:O590148 JH590148:JK590148 TD590148:TG590148 ACZ590148:ADC590148 AMV590148:AMY590148 AWR590148:AWU590148 BGN590148:BGQ590148 BQJ590148:BQM590148 CAF590148:CAI590148 CKB590148:CKE590148 CTX590148:CUA590148 DDT590148:DDW590148 DNP590148:DNS590148 DXL590148:DXO590148 EHH590148:EHK590148 ERD590148:ERG590148 FAZ590148:FBC590148 FKV590148:FKY590148 FUR590148:FUU590148 GEN590148:GEQ590148 GOJ590148:GOM590148 GYF590148:GYI590148 HIB590148:HIE590148 HRX590148:HSA590148 IBT590148:IBW590148 ILP590148:ILS590148 IVL590148:IVO590148 JFH590148:JFK590148 JPD590148:JPG590148 JYZ590148:JZC590148 KIV590148:KIY590148 KSR590148:KSU590148 LCN590148:LCQ590148 LMJ590148:LMM590148 LWF590148:LWI590148 MGB590148:MGE590148 MPX590148:MQA590148 MZT590148:MZW590148 NJP590148:NJS590148 NTL590148:NTO590148 ODH590148:ODK590148 OND590148:ONG590148 OWZ590148:OXC590148 PGV590148:PGY590148 PQR590148:PQU590148 QAN590148:QAQ590148 QKJ590148:QKM590148 QUF590148:QUI590148 REB590148:REE590148 RNX590148:ROA590148 RXT590148:RXW590148 SHP590148:SHS590148 SRL590148:SRO590148 TBH590148:TBK590148 TLD590148:TLG590148 TUZ590148:TVC590148 UEV590148:UEY590148 UOR590148:UOU590148 UYN590148:UYQ590148 VIJ590148:VIM590148 VSF590148:VSI590148 WCB590148:WCE590148 WLX590148:WMA590148 WVT590148:WVW590148 L655684:O655684 JH655684:JK655684 TD655684:TG655684 ACZ655684:ADC655684 AMV655684:AMY655684 AWR655684:AWU655684 BGN655684:BGQ655684 BQJ655684:BQM655684 CAF655684:CAI655684 CKB655684:CKE655684 CTX655684:CUA655684 DDT655684:DDW655684 DNP655684:DNS655684 DXL655684:DXO655684 EHH655684:EHK655684 ERD655684:ERG655684 FAZ655684:FBC655684 FKV655684:FKY655684 FUR655684:FUU655684 GEN655684:GEQ655684 GOJ655684:GOM655684 GYF655684:GYI655684 HIB655684:HIE655684 HRX655684:HSA655684 IBT655684:IBW655684 ILP655684:ILS655684 IVL655684:IVO655684 JFH655684:JFK655684 JPD655684:JPG655684 JYZ655684:JZC655684 KIV655684:KIY655684 KSR655684:KSU655684 LCN655684:LCQ655684 LMJ655684:LMM655684 LWF655684:LWI655684 MGB655684:MGE655684 MPX655684:MQA655684 MZT655684:MZW655684 NJP655684:NJS655684 NTL655684:NTO655684 ODH655684:ODK655684 OND655684:ONG655684 OWZ655684:OXC655684 PGV655684:PGY655684 PQR655684:PQU655684 QAN655684:QAQ655684 QKJ655684:QKM655684 QUF655684:QUI655684 REB655684:REE655684 RNX655684:ROA655684 RXT655684:RXW655684 SHP655684:SHS655684 SRL655684:SRO655684 TBH655684:TBK655684 TLD655684:TLG655684 TUZ655684:TVC655684 UEV655684:UEY655684 UOR655684:UOU655684 UYN655684:UYQ655684 VIJ655684:VIM655684 VSF655684:VSI655684 WCB655684:WCE655684 WLX655684:WMA655684 WVT655684:WVW655684 L721220:O721220 JH721220:JK721220 TD721220:TG721220 ACZ721220:ADC721220 AMV721220:AMY721220 AWR721220:AWU721220 BGN721220:BGQ721220 BQJ721220:BQM721220 CAF721220:CAI721220 CKB721220:CKE721220 CTX721220:CUA721220 DDT721220:DDW721220 DNP721220:DNS721220 DXL721220:DXO721220 EHH721220:EHK721220 ERD721220:ERG721220 FAZ721220:FBC721220 FKV721220:FKY721220 FUR721220:FUU721220 GEN721220:GEQ721220 GOJ721220:GOM721220 GYF721220:GYI721220 HIB721220:HIE721220 HRX721220:HSA721220 IBT721220:IBW721220 ILP721220:ILS721220 IVL721220:IVO721220 JFH721220:JFK721220 JPD721220:JPG721220 JYZ721220:JZC721220 KIV721220:KIY721220 KSR721220:KSU721220 LCN721220:LCQ721220 LMJ721220:LMM721220 LWF721220:LWI721220 MGB721220:MGE721220 MPX721220:MQA721220 MZT721220:MZW721220 NJP721220:NJS721220 NTL721220:NTO721220 ODH721220:ODK721220 OND721220:ONG721220 OWZ721220:OXC721220 PGV721220:PGY721220 PQR721220:PQU721220 QAN721220:QAQ721220 QKJ721220:QKM721220 QUF721220:QUI721220 REB721220:REE721220 RNX721220:ROA721220 RXT721220:RXW721220 SHP721220:SHS721220 SRL721220:SRO721220 TBH721220:TBK721220 TLD721220:TLG721220 TUZ721220:TVC721220 UEV721220:UEY721220 UOR721220:UOU721220 UYN721220:UYQ721220 VIJ721220:VIM721220 VSF721220:VSI721220 WCB721220:WCE721220 WLX721220:WMA721220 WVT721220:WVW721220 L786756:O786756 JH786756:JK786756 TD786756:TG786756 ACZ786756:ADC786756 AMV786756:AMY786756 AWR786756:AWU786756 BGN786756:BGQ786756 BQJ786756:BQM786756 CAF786756:CAI786756 CKB786756:CKE786756 CTX786756:CUA786756 DDT786756:DDW786756 DNP786756:DNS786756 DXL786756:DXO786756 EHH786756:EHK786756 ERD786756:ERG786756 FAZ786756:FBC786756 FKV786756:FKY786756 FUR786756:FUU786756 GEN786756:GEQ786756 GOJ786756:GOM786756 GYF786756:GYI786756 HIB786756:HIE786756 HRX786756:HSA786756 IBT786756:IBW786756 ILP786756:ILS786756 IVL786756:IVO786756 JFH786756:JFK786756 JPD786756:JPG786756 JYZ786756:JZC786756 KIV786756:KIY786756 KSR786756:KSU786756 LCN786756:LCQ786756 LMJ786756:LMM786756 LWF786756:LWI786756 MGB786756:MGE786756 MPX786756:MQA786756 MZT786756:MZW786756 NJP786756:NJS786756 NTL786756:NTO786756 ODH786756:ODK786756 OND786756:ONG786756 OWZ786756:OXC786756 PGV786756:PGY786756 PQR786756:PQU786756 QAN786756:QAQ786756 QKJ786756:QKM786756 QUF786756:QUI786756 REB786756:REE786756 RNX786756:ROA786756 RXT786756:RXW786756 SHP786756:SHS786756 SRL786756:SRO786756 TBH786756:TBK786756 TLD786756:TLG786756 TUZ786756:TVC786756 UEV786756:UEY786756 UOR786756:UOU786756 UYN786756:UYQ786756 VIJ786756:VIM786756 VSF786756:VSI786756 WCB786756:WCE786756 WLX786756:WMA786756 WVT786756:WVW786756 L852292:O852292 JH852292:JK852292 TD852292:TG852292 ACZ852292:ADC852292 AMV852292:AMY852292 AWR852292:AWU852292 BGN852292:BGQ852292 BQJ852292:BQM852292 CAF852292:CAI852292 CKB852292:CKE852292 CTX852292:CUA852292 DDT852292:DDW852292 DNP852292:DNS852292 DXL852292:DXO852292 EHH852292:EHK852292 ERD852292:ERG852292 FAZ852292:FBC852292 FKV852292:FKY852292 FUR852292:FUU852292 GEN852292:GEQ852292 GOJ852292:GOM852292 GYF852292:GYI852292 HIB852292:HIE852292 HRX852292:HSA852292 IBT852292:IBW852292 ILP852292:ILS852292 IVL852292:IVO852292 JFH852292:JFK852292 JPD852292:JPG852292 JYZ852292:JZC852292 KIV852292:KIY852292 KSR852292:KSU852292 LCN852292:LCQ852292 LMJ852292:LMM852292 LWF852292:LWI852292 MGB852292:MGE852292 MPX852292:MQA852292 MZT852292:MZW852292 NJP852292:NJS852292 NTL852292:NTO852292 ODH852292:ODK852292 OND852292:ONG852292 OWZ852292:OXC852292 PGV852292:PGY852292 PQR852292:PQU852292 QAN852292:QAQ852292 QKJ852292:QKM852292 QUF852292:QUI852292 REB852292:REE852292 RNX852292:ROA852292 RXT852292:RXW852292 SHP852292:SHS852292 SRL852292:SRO852292 TBH852292:TBK852292 TLD852292:TLG852292 TUZ852292:TVC852292 UEV852292:UEY852292 UOR852292:UOU852292 UYN852292:UYQ852292 VIJ852292:VIM852292 VSF852292:VSI852292 WCB852292:WCE852292 WLX852292:WMA852292 WVT852292:WVW852292 L917828:O917828 JH917828:JK917828 TD917828:TG917828 ACZ917828:ADC917828 AMV917828:AMY917828 AWR917828:AWU917828 BGN917828:BGQ917828 BQJ917828:BQM917828 CAF917828:CAI917828 CKB917828:CKE917828 CTX917828:CUA917828 DDT917828:DDW917828 DNP917828:DNS917828 DXL917828:DXO917828 EHH917828:EHK917828 ERD917828:ERG917828 FAZ917828:FBC917828 FKV917828:FKY917828 FUR917828:FUU917828 GEN917828:GEQ917828 GOJ917828:GOM917828 GYF917828:GYI917828 HIB917828:HIE917828 HRX917828:HSA917828 IBT917828:IBW917828 ILP917828:ILS917828 IVL917828:IVO917828 JFH917828:JFK917828 JPD917828:JPG917828 JYZ917828:JZC917828 KIV917828:KIY917828 KSR917828:KSU917828 LCN917828:LCQ917828 LMJ917828:LMM917828 LWF917828:LWI917828 MGB917828:MGE917828 MPX917828:MQA917828 MZT917828:MZW917828 NJP917828:NJS917828 NTL917828:NTO917828 ODH917828:ODK917828 OND917828:ONG917828 OWZ917828:OXC917828 PGV917828:PGY917828 PQR917828:PQU917828 QAN917828:QAQ917828 QKJ917828:QKM917828 QUF917828:QUI917828 REB917828:REE917828 RNX917828:ROA917828 RXT917828:RXW917828 SHP917828:SHS917828 SRL917828:SRO917828 TBH917828:TBK917828 TLD917828:TLG917828 TUZ917828:TVC917828 UEV917828:UEY917828 UOR917828:UOU917828 UYN917828:UYQ917828 VIJ917828:VIM917828 VSF917828:VSI917828 WCB917828:WCE917828 WLX917828:WMA917828 WVT917828:WVW917828 L983364:O983364 JH983364:JK983364 TD983364:TG983364 ACZ983364:ADC983364 AMV983364:AMY983364 AWR983364:AWU983364 BGN983364:BGQ983364 BQJ983364:BQM983364 CAF983364:CAI983364 CKB983364:CKE983364 CTX983364:CUA983364 DDT983364:DDW983364 DNP983364:DNS983364 DXL983364:DXO983364 EHH983364:EHK983364 ERD983364:ERG983364 FAZ983364:FBC983364 FKV983364:FKY983364 FUR983364:FUU983364 GEN983364:GEQ983364 GOJ983364:GOM983364 GYF983364:GYI983364 HIB983364:HIE983364 HRX983364:HSA983364 IBT983364:IBW983364 ILP983364:ILS983364 IVL983364:IVO983364 JFH983364:JFK983364 JPD983364:JPG983364 JYZ983364:JZC983364 KIV983364:KIY983364 KSR983364:KSU983364 LCN983364:LCQ983364 LMJ983364:LMM983364 LWF983364:LWI983364 MGB983364:MGE983364 MPX983364:MQA983364 MZT983364:MZW983364 NJP983364:NJS983364 NTL983364:NTO983364 ODH983364:ODK983364 OND983364:ONG983364 OWZ983364:OXC983364 PGV983364:PGY983364 PQR983364:PQU983364 QAN983364:QAQ983364 QKJ983364:QKM983364 QUF983364:QUI983364 REB983364:REE983364 RNX983364:ROA983364 RXT983364:RXW983364 SHP983364:SHS983364 SRL983364:SRO983364 TBH983364:TBK983364 TLD983364:TLG983364 TUZ983364:TVC983364 UEV983364:UEY983364 UOR983364:UOU983364 UYN983364:UYQ983364 VIJ983364:VIM983364 VSF983364:VSI983364 WCB983364:WCE983364 WLX983364:WMA983364 WVT983364:WVW983364 L54:O54 JH54:JK54 TD54:TG54 ACZ54:ADC54 AMV54:AMY54 AWR54:AWU54 BGN54:BGQ54 BQJ54:BQM54 CAF54:CAI54 CKB54:CKE54 CTX54:CUA54 DDT54:DDW54 DNP54:DNS54 DXL54:DXO54 EHH54:EHK54 ERD54:ERG54 FAZ54:FBC54 FKV54:FKY54 FUR54:FUU54 GEN54:GEQ54 GOJ54:GOM54 GYF54:GYI54 HIB54:HIE54 HRX54:HSA54 IBT54:IBW54 ILP54:ILS54 IVL54:IVO54 JFH54:JFK54 JPD54:JPG54 JYZ54:JZC54 KIV54:KIY54 KSR54:KSU54 LCN54:LCQ54 LMJ54:LMM54 LWF54:LWI54 MGB54:MGE54 MPX54:MQA54 MZT54:MZW54 NJP54:NJS54 NTL54:NTO54 ODH54:ODK54 OND54:ONG54 OWZ54:OXC54 PGV54:PGY54 PQR54:PQU54 QAN54:QAQ54 QKJ54:QKM54 QUF54:QUI54 REB54:REE54 RNX54:ROA54 RXT54:RXW54 SHP54:SHS54 SRL54:SRO54 TBH54:TBK54 TLD54:TLG54 TUZ54:TVC54 UEV54:UEY54 UOR54:UOU54 UYN54:UYQ54 VIJ54:VIM54 VSF54:VSI54 WCB54:WCE54 WLX54:WMA54 WVT54:WVW54 L65590:O65590 JH65590:JK65590 TD65590:TG65590 ACZ65590:ADC65590 AMV65590:AMY65590 AWR65590:AWU65590 BGN65590:BGQ65590 BQJ65590:BQM65590 CAF65590:CAI65590 CKB65590:CKE65590 CTX65590:CUA65590 DDT65590:DDW65590 DNP65590:DNS65590 DXL65590:DXO65590 EHH65590:EHK65590 ERD65590:ERG65590 FAZ65590:FBC65590 FKV65590:FKY65590 FUR65590:FUU65590 GEN65590:GEQ65590 GOJ65590:GOM65590 GYF65590:GYI65590 HIB65590:HIE65590 HRX65590:HSA65590 IBT65590:IBW65590 ILP65590:ILS65590 IVL65590:IVO65590 JFH65590:JFK65590 JPD65590:JPG65590 JYZ65590:JZC65590 KIV65590:KIY65590 KSR65590:KSU65590 LCN65590:LCQ65590 LMJ65590:LMM65590 LWF65590:LWI65590 MGB65590:MGE65590 MPX65590:MQA65590 MZT65590:MZW65590 NJP65590:NJS65590 NTL65590:NTO65590 ODH65590:ODK65590 OND65590:ONG65590 OWZ65590:OXC65590 PGV65590:PGY65590 PQR65590:PQU65590 QAN65590:QAQ65590 QKJ65590:QKM65590 QUF65590:QUI65590 REB65590:REE65590 RNX65590:ROA65590 RXT65590:RXW65590 SHP65590:SHS65590 SRL65590:SRO65590 TBH65590:TBK65590 TLD65590:TLG65590 TUZ65590:TVC65590 UEV65590:UEY65590 UOR65590:UOU65590 UYN65590:UYQ65590 VIJ65590:VIM65590 VSF65590:VSI65590 WCB65590:WCE65590 WLX65590:WMA65590 WVT65590:WVW65590 L131126:O131126 JH131126:JK131126 TD131126:TG131126 ACZ131126:ADC131126 AMV131126:AMY131126 AWR131126:AWU131126 BGN131126:BGQ131126 BQJ131126:BQM131126 CAF131126:CAI131126 CKB131126:CKE131126 CTX131126:CUA131126 DDT131126:DDW131126 DNP131126:DNS131126 DXL131126:DXO131126 EHH131126:EHK131126 ERD131126:ERG131126 FAZ131126:FBC131126 FKV131126:FKY131126 FUR131126:FUU131126 GEN131126:GEQ131126 GOJ131126:GOM131126 GYF131126:GYI131126 HIB131126:HIE131126 HRX131126:HSA131126 IBT131126:IBW131126 ILP131126:ILS131126 IVL131126:IVO131126 JFH131126:JFK131126 JPD131126:JPG131126 JYZ131126:JZC131126 KIV131126:KIY131126 KSR131126:KSU131126 LCN131126:LCQ131126 LMJ131126:LMM131126 LWF131126:LWI131126 MGB131126:MGE131126 MPX131126:MQA131126 MZT131126:MZW131126 NJP131126:NJS131126 NTL131126:NTO131126 ODH131126:ODK131126 OND131126:ONG131126 OWZ131126:OXC131126 PGV131126:PGY131126 PQR131126:PQU131126 QAN131126:QAQ131126 QKJ131126:QKM131126 QUF131126:QUI131126 REB131126:REE131126 RNX131126:ROA131126 RXT131126:RXW131126 SHP131126:SHS131126 SRL131126:SRO131126 TBH131126:TBK131126 TLD131126:TLG131126 TUZ131126:TVC131126 UEV131126:UEY131126 UOR131126:UOU131126 UYN131126:UYQ131126 VIJ131126:VIM131126 VSF131126:VSI131126 WCB131126:WCE131126 WLX131126:WMA131126 WVT131126:WVW131126 L196662:O196662 JH196662:JK196662 TD196662:TG196662 ACZ196662:ADC196662 AMV196662:AMY196662 AWR196662:AWU196662 BGN196662:BGQ196662 BQJ196662:BQM196662 CAF196662:CAI196662 CKB196662:CKE196662 CTX196662:CUA196662 DDT196662:DDW196662 DNP196662:DNS196662 DXL196662:DXO196662 EHH196662:EHK196662 ERD196662:ERG196662 FAZ196662:FBC196662 FKV196662:FKY196662 FUR196662:FUU196662 GEN196662:GEQ196662 GOJ196662:GOM196662 GYF196662:GYI196662 HIB196662:HIE196662 HRX196662:HSA196662 IBT196662:IBW196662 ILP196662:ILS196662 IVL196662:IVO196662 JFH196662:JFK196662 JPD196662:JPG196662 JYZ196662:JZC196662 KIV196662:KIY196662 KSR196662:KSU196662 LCN196662:LCQ196662 LMJ196662:LMM196662 LWF196662:LWI196662 MGB196662:MGE196662 MPX196662:MQA196662 MZT196662:MZW196662 NJP196662:NJS196662 NTL196662:NTO196662 ODH196662:ODK196662 OND196662:ONG196662 OWZ196662:OXC196662 PGV196662:PGY196662 PQR196662:PQU196662 QAN196662:QAQ196662 QKJ196662:QKM196662 QUF196662:QUI196662 REB196662:REE196662 RNX196662:ROA196662 RXT196662:RXW196662 SHP196662:SHS196662 SRL196662:SRO196662 TBH196662:TBK196662 TLD196662:TLG196662 TUZ196662:TVC196662 UEV196662:UEY196662 UOR196662:UOU196662 UYN196662:UYQ196662 VIJ196662:VIM196662 VSF196662:VSI196662 WCB196662:WCE196662 WLX196662:WMA196662 WVT196662:WVW196662 L262198:O262198 JH262198:JK262198 TD262198:TG262198 ACZ262198:ADC262198 AMV262198:AMY262198 AWR262198:AWU262198 BGN262198:BGQ262198 BQJ262198:BQM262198 CAF262198:CAI262198 CKB262198:CKE262198 CTX262198:CUA262198 DDT262198:DDW262198 DNP262198:DNS262198 DXL262198:DXO262198 EHH262198:EHK262198 ERD262198:ERG262198 FAZ262198:FBC262198 FKV262198:FKY262198 FUR262198:FUU262198 GEN262198:GEQ262198 GOJ262198:GOM262198 GYF262198:GYI262198 HIB262198:HIE262198 HRX262198:HSA262198 IBT262198:IBW262198 ILP262198:ILS262198 IVL262198:IVO262198 JFH262198:JFK262198 JPD262198:JPG262198 JYZ262198:JZC262198 KIV262198:KIY262198 KSR262198:KSU262198 LCN262198:LCQ262198 LMJ262198:LMM262198 LWF262198:LWI262198 MGB262198:MGE262198 MPX262198:MQA262198 MZT262198:MZW262198 NJP262198:NJS262198 NTL262198:NTO262198 ODH262198:ODK262198 OND262198:ONG262198 OWZ262198:OXC262198 PGV262198:PGY262198 PQR262198:PQU262198 QAN262198:QAQ262198 QKJ262198:QKM262198 QUF262198:QUI262198 REB262198:REE262198 RNX262198:ROA262198 RXT262198:RXW262198 SHP262198:SHS262198 SRL262198:SRO262198 TBH262198:TBK262198 TLD262198:TLG262198 TUZ262198:TVC262198 UEV262198:UEY262198 UOR262198:UOU262198 UYN262198:UYQ262198 VIJ262198:VIM262198 VSF262198:VSI262198 WCB262198:WCE262198 WLX262198:WMA262198 WVT262198:WVW262198 L327734:O327734 JH327734:JK327734 TD327734:TG327734 ACZ327734:ADC327734 AMV327734:AMY327734 AWR327734:AWU327734 BGN327734:BGQ327734 BQJ327734:BQM327734 CAF327734:CAI327734 CKB327734:CKE327734 CTX327734:CUA327734 DDT327734:DDW327734 DNP327734:DNS327734 DXL327734:DXO327734 EHH327734:EHK327734 ERD327734:ERG327734 FAZ327734:FBC327734 FKV327734:FKY327734 FUR327734:FUU327734 GEN327734:GEQ327734 GOJ327734:GOM327734 GYF327734:GYI327734 HIB327734:HIE327734 HRX327734:HSA327734 IBT327734:IBW327734 ILP327734:ILS327734 IVL327734:IVO327734 JFH327734:JFK327734 JPD327734:JPG327734 JYZ327734:JZC327734 KIV327734:KIY327734 KSR327734:KSU327734 LCN327734:LCQ327734 LMJ327734:LMM327734 LWF327734:LWI327734 MGB327734:MGE327734 MPX327734:MQA327734 MZT327734:MZW327734 NJP327734:NJS327734 NTL327734:NTO327734 ODH327734:ODK327734 OND327734:ONG327734 OWZ327734:OXC327734 PGV327734:PGY327734 PQR327734:PQU327734 QAN327734:QAQ327734 QKJ327734:QKM327734 QUF327734:QUI327734 REB327734:REE327734 RNX327734:ROA327734 RXT327734:RXW327734 SHP327734:SHS327734 SRL327734:SRO327734 TBH327734:TBK327734 TLD327734:TLG327734 TUZ327734:TVC327734 UEV327734:UEY327734 UOR327734:UOU327734 UYN327734:UYQ327734 VIJ327734:VIM327734 VSF327734:VSI327734 WCB327734:WCE327734 WLX327734:WMA327734 WVT327734:WVW327734 L393270:O393270 JH393270:JK393270 TD393270:TG393270 ACZ393270:ADC393270 AMV393270:AMY393270 AWR393270:AWU393270 BGN393270:BGQ393270 BQJ393270:BQM393270 CAF393270:CAI393270 CKB393270:CKE393270 CTX393270:CUA393270 DDT393270:DDW393270 DNP393270:DNS393270 DXL393270:DXO393270 EHH393270:EHK393270 ERD393270:ERG393270 FAZ393270:FBC393270 FKV393270:FKY393270 FUR393270:FUU393270 GEN393270:GEQ393270 GOJ393270:GOM393270 GYF393270:GYI393270 HIB393270:HIE393270 HRX393270:HSA393270 IBT393270:IBW393270 ILP393270:ILS393270 IVL393270:IVO393270 JFH393270:JFK393270 JPD393270:JPG393270 JYZ393270:JZC393270 KIV393270:KIY393270 KSR393270:KSU393270 LCN393270:LCQ393270 LMJ393270:LMM393270 LWF393270:LWI393270 MGB393270:MGE393270 MPX393270:MQA393270 MZT393270:MZW393270 NJP393270:NJS393270 NTL393270:NTO393270 ODH393270:ODK393270 OND393270:ONG393270 OWZ393270:OXC393270 PGV393270:PGY393270 PQR393270:PQU393270 QAN393270:QAQ393270 QKJ393270:QKM393270 QUF393270:QUI393270 REB393270:REE393270 RNX393270:ROA393270 RXT393270:RXW393270 SHP393270:SHS393270 SRL393270:SRO393270 TBH393270:TBK393270 TLD393270:TLG393270 TUZ393270:TVC393270 UEV393270:UEY393270 UOR393270:UOU393270 UYN393270:UYQ393270 VIJ393270:VIM393270 VSF393270:VSI393270 WCB393270:WCE393270 WLX393270:WMA393270 WVT393270:WVW393270 L458806:O458806 JH458806:JK458806 TD458806:TG458806 ACZ458806:ADC458806 AMV458806:AMY458806 AWR458806:AWU458806 BGN458806:BGQ458806 BQJ458806:BQM458806 CAF458806:CAI458806 CKB458806:CKE458806 CTX458806:CUA458806 DDT458806:DDW458806 DNP458806:DNS458806 DXL458806:DXO458806 EHH458806:EHK458806 ERD458806:ERG458806 FAZ458806:FBC458806 FKV458806:FKY458806 FUR458806:FUU458806 GEN458806:GEQ458806 GOJ458806:GOM458806 GYF458806:GYI458806 HIB458806:HIE458806 HRX458806:HSA458806 IBT458806:IBW458806 ILP458806:ILS458806 IVL458806:IVO458806 JFH458806:JFK458806 JPD458806:JPG458806 JYZ458806:JZC458806 KIV458806:KIY458806 KSR458806:KSU458806 LCN458806:LCQ458806 LMJ458806:LMM458806 LWF458806:LWI458806 MGB458806:MGE458806 MPX458806:MQA458806 MZT458806:MZW458806 NJP458806:NJS458806 NTL458806:NTO458806 ODH458806:ODK458806 OND458806:ONG458806 OWZ458806:OXC458806 PGV458806:PGY458806 PQR458806:PQU458806 QAN458806:QAQ458806 QKJ458806:QKM458806 QUF458806:QUI458806 REB458806:REE458806 RNX458806:ROA458806 RXT458806:RXW458806 SHP458806:SHS458806 SRL458806:SRO458806 TBH458806:TBK458806 TLD458806:TLG458806 TUZ458806:TVC458806 UEV458806:UEY458806 UOR458806:UOU458806 UYN458806:UYQ458806 VIJ458806:VIM458806 VSF458806:VSI458806 WCB458806:WCE458806 WLX458806:WMA458806 WVT458806:WVW458806 L524342:O524342 JH524342:JK524342 TD524342:TG524342 ACZ524342:ADC524342 AMV524342:AMY524342 AWR524342:AWU524342 BGN524342:BGQ524342 BQJ524342:BQM524342 CAF524342:CAI524342 CKB524342:CKE524342 CTX524342:CUA524342 DDT524342:DDW524342 DNP524342:DNS524342 DXL524342:DXO524342 EHH524342:EHK524342 ERD524342:ERG524342 FAZ524342:FBC524342 FKV524342:FKY524342 FUR524342:FUU524342 GEN524342:GEQ524342 GOJ524342:GOM524342 GYF524342:GYI524342 HIB524342:HIE524342 HRX524342:HSA524342 IBT524342:IBW524342 ILP524342:ILS524342 IVL524342:IVO524342 JFH524342:JFK524342 JPD524342:JPG524342 JYZ524342:JZC524342 KIV524342:KIY524342 KSR524342:KSU524342 LCN524342:LCQ524342 LMJ524342:LMM524342 LWF524342:LWI524342 MGB524342:MGE524342 MPX524342:MQA524342 MZT524342:MZW524342 NJP524342:NJS524342 NTL524342:NTO524342 ODH524342:ODK524342 OND524342:ONG524342 OWZ524342:OXC524342 PGV524342:PGY524342 PQR524342:PQU524342 QAN524342:QAQ524342 QKJ524342:QKM524342 QUF524342:QUI524342 REB524342:REE524342 RNX524342:ROA524342 RXT524342:RXW524342 SHP524342:SHS524342 SRL524342:SRO524342 TBH524342:TBK524342 TLD524342:TLG524342 TUZ524342:TVC524342 UEV524342:UEY524342 UOR524342:UOU524342 UYN524342:UYQ524342 VIJ524342:VIM524342 VSF524342:VSI524342 WCB524342:WCE524342 WLX524342:WMA524342 WVT524342:WVW524342 L589878:O589878 JH589878:JK589878 TD589878:TG589878 ACZ589878:ADC589878 AMV589878:AMY589878 AWR589878:AWU589878 BGN589878:BGQ589878 BQJ589878:BQM589878 CAF589878:CAI589878 CKB589878:CKE589878 CTX589878:CUA589878 DDT589878:DDW589878 DNP589878:DNS589878 DXL589878:DXO589878 EHH589878:EHK589878 ERD589878:ERG589878 FAZ589878:FBC589878 FKV589878:FKY589878 FUR589878:FUU589878 GEN589878:GEQ589878 GOJ589878:GOM589878 GYF589878:GYI589878 HIB589878:HIE589878 HRX589878:HSA589878 IBT589878:IBW589878 ILP589878:ILS589878 IVL589878:IVO589878 JFH589878:JFK589878 JPD589878:JPG589878 JYZ589878:JZC589878 KIV589878:KIY589878 KSR589878:KSU589878 LCN589878:LCQ589878 LMJ589878:LMM589878 LWF589878:LWI589878 MGB589878:MGE589878 MPX589878:MQA589878 MZT589878:MZW589878 NJP589878:NJS589878 NTL589878:NTO589878 ODH589878:ODK589878 OND589878:ONG589878 OWZ589878:OXC589878 PGV589878:PGY589878 PQR589878:PQU589878 QAN589878:QAQ589878 QKJ589878:QKM589878 QUF589878:QUI589878 REB589878:REE589878 RNX589878:ROA589878 RXT589878:RXW589878 SHP589878:SHS589878 SRL589878:SRO589878 TBH589878:TBK589878 TLD589878:TLG589878 TUZ589878:TVC589878 UEV589878:UEY589878 UOR589878:UOU589878 UYN589878:UYQ589878 VIJ589878:VIM589878 VSF589878:VSI589878 WCB589878:WCE589878 WLX589878:WMA589878 WVT589878:WVW589878 L655414:O655414 JH655414:JK655414 TD655414:TG655414 ACZ655414:ADC655414 AMV655414:AMY655414 AWR655414:AWU655414 BGN655414:BGQ655414 BQJ655414:BQM655414 CAF655414:CAI655414 CKB655414:CKE655414 CTX655414:CUA655414 DDT655414:DDW655414 DNP655414:DNS655414 DXL655414:DXO655414 EHH655414:EHK655414 ERD655414:ERG655414 FAZ655414:FBC655414 FKV655414:FKY655414 FUR655414:FUU655414 GEN655414:GEQ655414 GOJ655414:GOM655414 GYF655414:GYI655414 HIB655414:HIE655414 HRX655414:HSA655414 IBT655414:IBW655414 ILP655414:ILS655414 IVL655414:IVO655414 JFH655414:JFK655414 JPD655414:JPG655414 JYZ655414:JZC655414 KIV655414:KIY655414 KSR655414:KSU655414 LCN655414:LCQ655414 LMJ655414:LMM655414 LWF655414:LWI655414 MGB655414:MGE655414 MPX655414:MQA655414 MZT655414:MZW655414 NJP655414:NJS655414 NTL655414:NTO655414 ODH655414:ODK655414 OND655414:ONG655414 OWZ655414:OXC655414 PGV655414:PGY655414 PQR655414:PQU655414 QAN655414:QAQ655414 QKJ655414:QKM655414 QUF655414:QUI655414 REB655414:REE655414 RNX655414:ROA655414 RXT655414:RXW655414 SHP655414:SHS655414 SRL655414:SRO655414 TBH655414:TBK655414 TLD655414:TLG655414 TUZ655414:TVC655414 UEV655414:UEY655414 UOR655414:UOU655414 UYN655414:UYQ655414 VIJ655414:VIM655414 VSF655414:VSI655414 WCB655414:WCE655414 WLX655414:WMA655414 WVT655414:WVW655414 L720950:O720950 JH720950:JK720950 TD720950:TG720950 ACZ720950:ADC720950 AMV720950:AMY720950 AWR720950:AWU720950 BGN720950:BGQ720950 BQJ720950:BQM720950 CAF720950:CAI720950 CKB720950:CKE720950 CTX720950:CUA720950 DDT720950:DDW720950 DNP720950:DNS720950 DXL720950:DXO720950 EHH720950:EHK720950 ERD720950:ERG720950 FAZ720950:FBC720950 FKV720950:FKY720950 FUR720950:FUU720950 GEN720950:GEQ720950 GOJ720950:GOM720950 GYF720950:GYI720950 HIB720950:HIE720950 HRX720950:HSA720950 IBT720950:IBW720950 ILP720950:ILS720950 IVL720950:IVO720950 JFH720950:JFK720950 JPD720950:JPG720950 JYZ720950:JZC720950 KIV720950:KIY720950 KSR720950:KSU720950 LCN720950:LCQ720950 LMJ720950:LMM720950 LWF720950:LWI720950 MGB720950:MGE720950 MPX720950:MQA720950 MZT720950:MZW720950 NJP720950:NJS720950 NTL720950:NTO720950 ODH720950:ODK720950 OND720950:ONG720950 OWZ720950:OXC720950 PGV720950:PGY720950 PQR720950:PQU720950 QAN720950:QAQ720950 QKJ720950:QKM720950 QUF720950:QUI720950 REB720950:REE720950 RNX720950:ROA720950 RXT720950:RXW720950 SHP720950:SHS720950 SRL720950:SRO720950 TBH720950:TBK720950 TLD720950:TLG720950 TUZ720950:TVC720950 UEV720950:UEY720950 UOR720950:UOU720950 UYN720950:UYQ720950 VIJ720950:VIM720950 VSF720950:VSI720950 WCB720950:WCE720950 WLX720950:WMA720950 WVT720950:WVW720950 L786486:O786486 JH786486:JK786486 TD786486:TG786486 ACZ786486:ADC786486 AMV786486:AMY786486 AWR786486:AWU786486 BGN786486:BGQ786486 BQJ786486:BQM786486 CAF786486:CAI786486 CKB786486:CKE786486 CTX786486:CUA786486 DDT786486:DDW786486 DNP786486:DNS786486 DXL786486:DXO786486 EHH786486:EHK786486 ERD786486:ERG786486 FAZ786486:FBC786486 FKV786486:FKY786486 FUR786486:FUU786486 GEN786486:GEQ786486 GOJ786486:GOM786486 GYF786486:GYI786486 HIB786486:HIE786486 HRX786486:HSA786486 IBT786486:IBW786486 ILP786486:ILS786486 IVL786486:IVO786486 JFH786486:JFK786486 JPD786486:JPG786486 JYZ786486:JZC786486 KIV786486:KIY786486 KSR786486:KSU786486 LCN786486:LCQ786486 LMJ786486:LMM786486 LWF786486:LWI786486 MGB786486:MGE786486 MPX786486:MQA786486 MZT786486:MZW786486 NJP786486:NJS786486 NTL786486:NTO786486 ODH786486:ODK786486 OND786486:ONG786486 OWZ786486:OXC786486 PGV786486:PGY786486 PQR786486:PQU786486 QAN786486:QAQ786486 QKJ786486:QKM786486 QUF786486:QUI786486 REB786486:REE786486 RNX786486:ROA786486 RXT786486:RXW786486 SHP786486:SHS786486 SRL786486:SRO786486 TBH786486:TBK786486 TLD786486:TLG786486 TUZ786486:TVC786486 UEV786486:UEY786486 UOR786486:UOU786486 UYN786486:UYQ786486 VIJ786486:VIM786486 VSF786486:VSI786486 WCB786486:WCE786486 WLX786486:WMA786486 WVT786486:WVW786486 L852022:O852022 JH852022:JK852022 TD852022:TG852022 ACZ852022:ADC852022 AMV852022:AMY852022 AWR852022:AWU852022 BGN852022:BGQ852022 BQJ852022:BQM852022 CAF852022:CAI852022 CKB852022:CKE852022 CTX852022:CUA852022 DDT852022:DDW852022 DNP852022:DNS852022 DXL852022:DXO852022 EHH852022:EHK852022 ERD852022:ERG852022 FAZ852022:FBC852022 FKV852022:FKY852022 FUR852022:FUU852022 GEN852022:GEQ852022 GOJ852022:GOM852022 GYF852022:GYI852022 HIB852022:HIE852022 HRX852022:HSA852022 IBT852022:IBW852022 ILP852022:ILS852022 IVL852022:IVO852022 JFH852022:JFK852022 JPD852022:JPG852022 JYZ852022:JZC852022 KIV852022:KIY852022 KSR852022:KSU852022 LCN852022:LCQ852022 LMJ852022:LMM852022 LWF852022:LWI852022 MGB852022:MGE852022 MPX852022:MQA852022 MZT852022:MZW852022 NJP852022:NJS852022 NTL852022:NTO852022 ODH852022:ODK852022 OND852022:ONG852022 OWZ852022:OXC852022 PGV852022:PGY852022 PQR852022:PQU852022 QAN852022:QAQ852022 QKJ852022:QKM852022 QUF852022:QUI852022 REB852022:REE852022 RNX852022:ROA852022 RXT852022:RXW852022 SHP852022:SHS852022 SRL852022:SRO852022 TBH852022:TBK852022 TLD852022:TLG852022 TUZ852022:TVC852022 UEV852022:UEY852022 UOR852022:UOU852022 UYN852022:UYQ852022 VIJ852022:VIM852022 VSF852022:VSI852022 WCB852022:WCE852022 WLX852022:WMA852022 WVT852022:WVW852022 L917558:O917558 JH917558:JK917558 TD917558:TG917558 ACZ917558:ADC917558 AMV917558:AMY917558 AWR917558:AWU917558 BGN917558:BGQ917558 BQJ917558:BQM917558 CAF917558:CAI917558 CKB917558:CKE917558 CTX917558:CUA917558 DDT917558:DDW917558 DNP917558:DNS917558 DXL917558:DXO917558 EHH917558:EHK917558 ERD917558:ERG917558 FAZ917558:FBC917558 FKV917558:FKY917558 FUR917558:FUU917558 GEN917558:GEQ917558 GOJ917558:GOM917558 GYF917558:GYI917558 HIB917558:HIE917558 HRX917558:HSA917558 IBT917558:IBW917558 ILP917558:ILS917558 IVL917558:IVO917558 JFH917558:JFK917558 JPD917558:JPG917558 JYZ917558:JZC917558 KIV917558:KIY917558 KSR917558:KSU917558 LCN917558:LCQ917558 LMJ917558:LMM917558 LWF917558:LWI917558 MGB917558:MGE917558 MPX917558:MQA917558 MZT917558:MZW917558 NJP917558:NJS917558 NTL917558:NTO917558 ODH917558:ODK917558 OND917558:ONG917558 OWZ917558:OXC917558 PGV917558:PGY917558 PQR917558:PQU917558 QAN917558:QAQ917558 QKJ917558:QKM917558 QUF917558:QUI917558 REB917558:REE917558 RNX917558:ROA917558 RXT917558:RXW917558 SHP917558:SHS917558 SRL917558:SRO917558 TBH917558:TBK917558 TLD917558:TLG917558 TUZ917558:TVC917558 UEV917558:UEY917558 UOR917558:UOU917558 UYN917558:UYQ917558 VIJ917558:VIM917558 VSF917558:VSI917558 WCB917558:WCE917558 WLX917558:WMA917558 WVT917558:WVW917558 L983094:O983094 JH983094:JK983094 TD983094:TG983094 ACZ983094:ADC983094 AMV983094:AMY983094 AWR983094:AWU983094 BGN983094:BGQ983094 BQJ983094:BQM983094 CAF983094:CAI983094 CKB983094:CKE983094 CTX983094:CUA983094 DDT983094:DDW983094 DNP983094:DNS983094 DXL983094:DXO983094 EHH983094:EHK983094 ERD983094:ERG983094 FAZ983094:FBC983094 FKV983094:FKY983094 FUR983094:FUU983094 GEN983094:GEQ983094 GOJ983094:GOM983094 GYF983094:GYI983094 HIB983094:HIE983094 HRX983094:HSA983094 IBT983094:IBW983094 ILP983094:ILS983094 IVL983094:IVO983094 JFH983094:JFK983094 JPD983094:JPG983094 JYZ983094:JZC983094 KIV983094:KIY983094 KSR983094:KSU983094 LCN983094:LCQ983094 LMJ983094:LMM983094 LWF983094:LWI983094 MGB983094:MGE983094 MPX983094:MQA983094 MZT983094:MZW983094 NJP983094:NJS983094 NTL983094:NTO983094 ODH983094:ODK983094 OND983094:ONG983094 OWZ983094:OXC983094 PGV983094:PGY983094 PQR983094:PQU983094 QAN983094:QAQ983094 QKJ983094:QKM983094 QUF983094:QUI983094 REB983094:REE983094 RNX983094:ROA983094 RXT983094:RXW983094 SHP983094:SHS983094 SRL983094:SRO983094 TBH983094:TBK983094 TLD983094:TLG983094 TUZ983094:TVC983094 UEV983094:UEY983094 UOR983094:UOU983094 UYN983094:UYQ983094 VIJ983094:VIM983094 VSF983094:VSI983094 WCB983094:WCE983094 WLX983094:WMA983094 WVT983094:WVW983094 L242:O242 JH242:JK242 TD242:TG242 ACZ242:ADC242 AMV242:AMY242 AWR242:AWU242 BGN242:BGQ242 BQJ242:BQM242 CAF242:CAI242 CKB242:CKE242 CTX242:CUA242 DDT242:DDW242 DNP242:DNS242 DXL242:DXO242 EHH242:EHK242 ERD242:ERG242 FAZ242:FBC242 FKV242:FKY242 FUR242:FUU242 GEN242:GEQ242 GOJ242:GOM242 GYF242:GYI242 HIB242:HIE242 HRX242:HSA242 IBT242:IBW242 ILP242:ILS242 IVL242:IVO242 JFH242:JFK242 JPD242:JPG242 JYZ242:JZC242 KIV242:KIY242 KSR242:KSU242 LCN242:LCQ242 LMJ242:LMM242 LWF242:LWI242 MGB242:MGE242 MPX242:MQA242 MZT242:MZW242 NJP242:NJS242 NTL242:NTO242 ODH242:ODK242 OND242:ONG242 OWZ242:OXC242 PGV242:PGY242 PQR242:PQU242 QAN242:QAQ242 QKJ242:QKM242 QUF242:QUI242 REB242:REE242 RNX242:ROA242 RXT242:RXW242 SHP242:SHS242 SRL242:SRO242 TBH242:TBK242 TLD242:TLG242 TUZ242:TVC242 UEV242:UEY242 UOR242:UOU242 UYN242:UYQ242 VIJ242:VIM242 VSF242:VSI242 WCB242:WCE242 WLX242:WMA242 WVT242:WVW242 L65778:O65778 JH65778:JK65778 TD65778:TG65778 ACZ65778:ADC65778 AMV65778:AMY65778 AWR65778:AWU65778 BGN65778:BGQ65778 BQJ65778:BQM65778 CAF65778:CAI65778 CKB65778:CKE65778 CTX65778:CUA65778 DDT65778:DDW65778 DNP65778:DNS65778 DXL65778:DXO65778 EHH65778:EHK65778 ERD65778:ERG65778 FAZ65778:FBC65778 FKV65778:FKY65778 FUR65778:FUU65778 GEN65778:GEQ65778 GOJ65778:GOM65778 GYF65778:GYI65778 HIB65778:HIE65778 HRX65778:HSA65778 IBT65778:IBW65778 ILP65778:ILS65778 IVL65778:IVO65778 JFH65778:JFK65778 JPD65778:JPG65778 JYZ65778:JZC65778 KIV65778:KIY65778 KSR65778:KSU65778 LCN65778:LCQ65778 LMJ65778:LMM65778 LWF65778:LWI65778 MGB65778:MGE65778 MPX65778:MQA65778 MZT65778:MZW65778 NJP65778:NJS65778 NTL65778:NTO65778 ODH65778:ODK65778 OND65778:ONG65778 OWZ65778:OXC65778 PGV65778:PGY65778 PQR65778:PQU65778 QAN65778:QAQ65778 QKJ65778:QKM65778 QUF65778:QUI65778 REB65778:REE65778 RNX65778:ROA65778 RXT65778:RXW65778 SHP65778:SHS65778 SRL65778:SRO65778 TBH65778:TBK65778 TLD65778:TLG65778 TUZ65778:TVC65778 UEV65778:UEY65778 UOR65778:UOU65778 UYN65778:UYQ65778 VIJ65778:VIM65778 VSF65778:VSI65778 WCB65778:WCE65778 WLX65778:WMA65778 WVT65778:WVW65778 L131314:O131314 JH131314:JK131314 TD131314:TG131314 ACZ131314:ADC131314 AMV131314:AMY131314 AWR131314:AWU131314 BGN131314:BGQ131314 BQJ131314:BQM131314 CAF131314:CAI131314 CKB131314:CKE131314 CTX131314:CUA131314 DDT131314:DDW131314 DNP131314:DNS131314 DXL131314:DXO131314 EHH131314:EHK131314 ERD131314:ERG131314 FAZ131314:FBC131314 FKV131314:FKY131314 FUR131314:FUU131314 GEN131314:GEQ131314 GOJ131314:GOM131314 GYF131314:GYI131314 HIB131314:HIE131314 HRX131314:HSA131314 IBT131314:IBW131314 ILP131314:ILS131314 IVL131314:IVO131314 JFH131314:JFK131314 JPD131314:JPG131314 JYZ131314:JZC131314 KIV131314:KIY131314 KSR131314:KSU131314 LCN131314:LCQ131314 LMJ131314:LMM131314 LWF131314:LWI131314 MGB131314:MGE131314 MPX131314:MQA131314 MZT131314:MZW131314 NJP131314:NJS131314 NTL131314:NTO131314 ODH131314:ODK131314 OND131314:ONG131314 OWZ131314:OXC131314 PGV131314:PGY131314 PQR131314:PQU131314 QAN131314:QAQ131314 QKJ131314:QKM131314 QUF131314:QUI131314 REB131314:REE131314 RNX131314:ROA131314 RXT131314:RXW131314 SHP131314:SHS131314 SRL131314:SRO131314 TBH131314:TBK131314 TLD131314:TLG131314 TUZ131314:TVC131314 UEV131314:UEY131314 UOR131314:UOU131314 UYN131314:UYQ131314 VIJ131314:VIM131314 VSF131314:VSI131314 WCB131314:WCE131314 WLX131314:WMA131314 WVT131314:WVW131314 L196850:O196850 JH196850:JK196850 TD196850:TG196850 ACZ196850:ADC196850 AMV196850:AMY196850 AWR196850:AWU196850 BGN196850:BGQ196850 BQJ196850:BQM196850 CAF196850:CAI196850 CKB196850:CKE196850 CTX196850:CUA196850 DDT196850:DDW196850 DNP196850:DNS196850 DXL196850:DXO196850 EHH196850:EHK196850 ERD196850:ERG196850 FAZ196850:FBC196850 FKV196850:FKY196850 FUR196850:FUU196850 GEN196850:GEQ196850 GOJ196850:GOM196850 GYF196850:GYI196850 HIB196850:HIE196850 HRX196850:HSA196850 IBT196850:IBW196850 ILP196850:ILS196850 IVL196850:IVO196850 JFH196850:JFK196850 JPD196850:JPG196850 JYZ196850:JZC196850 KIV196850:KIY196850 KSR196850:KSU196850 LCN196850:LCQ196850 LMJ196850:LMM196850 LWF196850:LWI196850 MGB196850:MGE196850 MPX196850:MQA196850 MZT196850:MZW196850 NJP196850:NJS196850 NTL196850:NTO196850 ODH196850:ODK196850 OND196850:ONG196850 OWZ196850:OXC196850 PGV196850:PGY196850 PQR196850:PQU196850 QAN196850:QAQ196850 QKJ196850:QKM196850 QUF196850:QUI196850 REB196850:REE196850 RNX196850:ROA196850 RXT196850:RXW196850 SHP196850:SHS196850 SRL196850:SRO196850 TBH196850:TBK196850 TLD196850:TLG196850 TUZ196850:TVC196850 UEV196850:UEY196850 UOR196850:UOU196850 UYN196850:UYQ196850 VIJ196850:VIM196850 VSF196850:VSI196850 WCB196850:WCE196850 WLX196850:WMA196850 WVT196850:WVW196850 L262386:O262386 JH262386:JK262386 TD262386:TG262386 ACZ262386:ADC262386 AMV262386:AMY262386 AWR262386:AWU262386 BGN262386:BGQ262386 BQJ262386:BQM262386 CAF262386:CAI262386 CKB262386:CKE262386 CTX262386:CUA262386 DDT262386:DDW262386 DNP262386:DNS262386 DXL262386:DXO262386 EHH262386:EHK262386 ERD262386:ERG262386 FAZ262386:FBC262386 FKV262386:FKY262386 FUR262386:FUU262386 GEN262386:GEQ262386 GOJ262386:GOM262386 GYF262386:GYI262386 HIB262386:HIE262386 HRX262386:HSA262386 IBT262386:IBW262386 ILP262386:ILS262386 IVL262386:IVO262386 JFH262386:JFK262386 JPD262386:JPG262386 JYZ262386:JZC262386 KIV262386:KIY262386 KSR262386:KSU262386 LCN262386:LCQ262386 LMJ262386:LMM262386 LWF262386:LWI262386 MGB262386:MGE262386 MPX262386:MQA262386 MZT262386:MZW262386 NJP262386:NJS262386 NTL262386:NTO262386 ODH262386:ODK262386 OND262386:ONG262386 OWZ262386:OXC262386 PGV262386:PGY262386 PQR262386:PQU262386 QAN262386:QAQ262386 QKJ262386:QKM262386 QUF262386:QUI262386 REB262386:REE262386 RNX262386:ROA262386 RXT262386:RXW262386 SHP262386:SHS262386 SRL262386:SRO262386 TBH262386:TBK262386 TLD262386:TLG262386 TUZ262386:TVC262386 UEV262386:UEY262386 UOR262386:UOU262386 UYN262386:UYQ262386 VIJ262386:VIM262386 VSF262386:VSI262386 WCB262386:WCE262386 WLX262386:WMA262386 WVT262386:WVW262386 L327922:O327922 JH327922:JK327922 TD327922:TG327922 ACZ327922:ADC327922 AMV327922:AMY327922 AWR327922:AWU327922 BGN327922:BGQ327922 BQJ327922:BQM327922 CAF327922:CAI327922 CKB327922:CKE327922 CTX327922:CUA327922 DDT327922:DDW327922 DNP327922:DNS327922 DXL327922:DXO327922 EHH327922:EHK327922 ERD327922:ERG327922 FAZ327922:FBC327922 FKV327922:FKY327922 FUR327922:FUU327922 GEN327922:GEQ327922 GOJ327922:GOM327922 GYF327922:GYI327922 HIB327922:HIE327922 HRX327922:HSA327922 IBT327922:IBW327922 ILP327922:ILS327922 IVL327922:IVO327922 JFH327922:JFK327922 JPD327922:JPG327922 JYZ327922:JZC327922 KIV327922:KIY327922 KSR327922:KSU327922 LCN327922:LCQ327922 LMJ327922:LMM327922 LWF327922:LWI327922 MGB327922:MGE327922 MPX327922:MQA327922 MZT327922:MZW327922 NJP327922:NJS327922 NTL327922:NTO327922 ODH327922:ODK327922 OND327922:ONG327922 OWZ327922:OXC327922 PGV327922:PGY327922 PQR327922:PQU327922 QAN327922:QAQ327922 QKJ327922:QKM327922 QUF327922:QUI327922 REB327922:REE327922 RNX327922:ROA327922 RXT327922:RXW327922 SHP327922:SHS327922 SRL327922:SRO327922 TBH327922:TBK327922 TLD327922:TLG327922 TUZ327922:TVC327922 UEV327922:UEY327922 UOR327922:UOU327922 UYN327922:UYQ327922 VIJ327922:VIM327922 VSF327922:VSI327922 WCB327922:WCE327922 WLX327922:WMA327922 WVT327922:WVW327922 L393458:O393458 JH393458:JK393458 TD393458:TG393458 ACZ393458:ADC393458 AMV393458:AMY393458 AWR393458:AWU393458 BGN393458:BGQ393458 BQJ393458:BQM393458 CAF393458:CAI393458 CKB393458:CKE393458 CTX393458:CUA393458 DDT393458:DDW393458 DNP393458:DNS393458 DXL393458:DXO393458 EHH393458:EHK393458 ERD393458:ERG393458 FAZ393458:FBC393458 FKV393458:FKY393458 FUR393458:FUU393458 GEN393458:GEQ393458 GOJ393458:GOM393458 GYF393458:GYI393458 HIB393458:HIE393458 HRX393458:HSA393458 IBT393458:IBW393458 ILP393458:ILS393458 IVL393458:IVO393458 JFH393458:JFK393458 JPD393458:JPG393458 JYZ393458:JZC393458 KIV393458:KIY393458 KSR393458:KSU393458 LCN393458:LCQ393458 LMJ393458:LMM393458 LWF393458:LWI393458 MGB393458:MGE393458 MPX393458:MQA393458 MZT393458:MZW393458 NJP393458:NJS393458 NTL393458:NTO393458 ODH393458:ODK393458 OND393458:ONG393458 OWZ393458:OXC393458 PGV393458:PGY393458 PQR393458:PQU393458 QAN393458:QAQ393458 QKJ393458:QKM393458 QUF393458:QUI393458 REB393458:REE393458 RNX393458:ROA393458 RXT393458:RXW393458 SHP393458:SHS393458 SRL393458:SRO393458 TBH393458:TBK393458 TLD393458:TLG393458 TUZ393458:TVC393458 UEV393458:UEY393458 UOR393458:UOU393458 UYN393458:UYQ393458 VIJ393458:VIM393458 VSF393458:VSI393458 WCB393458:WCE393458 WLX393458:WMA393458 WVT393458:WVW393458 L458994:O458994 JH458994:JK458994 TD458994:TG458994 ACZ458994:ADC458994 AMV458994:AMY458994 AWR458994:AWU458994 BGN458994:BGQ458994 BQJ458994:BQM458994 CAF458994:CAI458994 CKB458994:CKE458994 CTX458994:CUA458994 DDT458994:DDW458994 DNP458994:DNS458994 DXL458994:DXO458994 EHH458994:EHK458994 ERD458994:ERG458994 FAZ458994:FBC458994 FKV458994:FKY458994 FUR458994:FUU458994 GEN458994:GEQ458994 GOJ458994:GOM458994 GYF458994:GYI458994 HIB458994:HIE458994 HRX458994:HSA458994 IBT458994:IBW458994 ILP458994:ILS458994 IVL458994:IVO458994 JFH458994:JFK458994 JPD458994:JPG458994 JYZ458994:JZC458994 KIV458994:KIY458994 KSR458994:KSU458994 LCN458994:LCQ458994 LMJ458994:LMM458994 LWF458994:LWI458994 MGB458994:MGE458994 MPX458994:MQA458994 MZT458994:MZW458994 NJP458994:NJS458994 NTL458994:NTO458994 ODH458994:ODK458994 OND458994:ONG458994 OWZ458994:OXC458994 PGV458994:PGY458994 PQR458994:PQU458994 QAN458994:QAQ458994 QKJ458994:QKM458994 QUF458994:QUI458994 REB458994:REE458994 RNX458994:ROA458994 RXT458994:RXW458994 SHP458994:SHS458994 SRL458994:SRO458994 TBH458994:TBK458994 TLD458994:TLG458994 TUZ458994:TVC458994 UEV458994:UEY458994 UOR458994:UOU458994 UYN458994:UYQ458994 VIJ458994:VIM458994 VSF458994:VSI458994 WCB458994:WCE458994 WLX458994:WMA458994 WVT458994:WVW458994 L524530:O524530 JH524530:JK524530 TD524530:TG524530 ACZ524530:ADC524530 AMV524530:AMY524530 AWR524530:AWU524530 BGN524530:BGQ524530 BQJ524530:BQM524530 CAF524530:CAI524530 CKB524530:CKE524530 CTX524530:CUA524530 DDT524530:DDW524530 DNP524530:DNS524530 DXL524530:DXO524530 EHH524530:EHK524530 ERD524530:ERG524530 FAZ524530:FBC524530 FKV524530:FKY524530 FUR524530:FUU524530 GEN524530:GEQ524530 GOJ524530:GOM524530 GYF524530:GYI524530 HIB524530:HIE524530 HRX524530:HSA524530 IBT524530:IBW524530 ILP524530:ILS524530 IVL524530:IVO524530 JFH524530:JFK524530 JPD524530:JPG524530 JYZ524530:JZC524530 KIV524530:KIY524530 KSR524530:KSU524530 LCN524530:LCQ524530 LMJ524530:LMM524530 LWF524530:LWI524530 MGB524530:MGE524530 MPX524530:MQA524530 MZT524530:MZW524530 NJP524530:NJS524530 NTL524530:NTO524530 ODH524530:ODK524530 OND524530:ONG524530 OWZ524530:OXC524530 PGV524530:PGY524530 PQR524530:PQU524530 QAN524530:QAQ524530 QKJ524530:QKM524530 QUF524530:QUI524530 REB524530:REE524530 RNX524530:ROA524530 RXT524530:RXW524530 SHP524530:SHS524530 SRL524530:SRO524530 TBH524530:TBK524530 TLD524530:TLG524530 TUZ524530:TVC524530 UEV524530:UEY524530 UOR524530:UOU524530 UYN524530:UYQ524530 VIJ524530:VIM524530 VSF524530:VSI524530 WCB524530:WCE524530 WLX524530:WMA524530 WVT524530:WVW524530 L590066:O590066 JH590066:JK590066 TD590066:TG590066 ACZ590066:ADC590066 AMV590066:AMY590066 AWR590066:AWU590066 BGN590066:BGQ590066 BQJ590066:BQM590066 CAF590066:CAI590066 CKB590066:CKE590066 CTX590066:CUA590066 DDT590066:DDW590066 DNP590066:DNS590066 DXL590066:DXO590066 EHH590066:EHK590066 ERD590066:ERG590066 FAZ590066:FBC590066 FKV590066:FKY590066 FUR590066:FUU590066 GEN590066:GEQ590066 GOJ590066:GOM590066 GYF590066:GYI590066 HIB590066:HIE590066 HRX590066:HSA590066 IBT590066:IBW590066 ILP590066:ILS590066 IVL590066:IVO590066 JFH590066:JFK590066 JPD590066:JPG590066 JYZ590066:JZC590066 KIV590066:KIY590066 KSR590066:KSU590066 LCN590066:LCQ590066 LMJ590066:LMM590066 LWF590066:LWI590066 MGB590066:MGE590066 MPX590066:MQA590066 MZT590066:MZW590066 NJP590066:NJS590066 NTL590066:NTO590066 ODH590066:ODK590066 OND590066:ONG590066 OWZ590066:OXC590066 PGV590066:PGY590066 PQR590066:PQU590066 QAN590066:QAQ590066 QKJ590066:QKM590066 QUF590066:QUI590066 REB590066:REE590066 RNX590066:ROA590066 RXT590066:RXW590066 SHP590066:SHS590066 SRL590066:SRO590066 TBH590066:TBK590066 TLD590066:TLG590066 TUZ590066:TVC590066 UEV590066:UEY590066 UOR590066:UOU590066 UYN590066:UYQ590066 VIJ590066:VIM590066 VSF590066:VSI590066 WCB590066:WCE590066 WLX590066:WMA590066 WVT590066:WVW590066 L655602:O655602 JH655602:JK655602 TD655602:TG655602 ACZ655602:ADC655602 AMV655602:AMY655602 AWR655602:AWU655602 BGN655602:BGQ655602 BQJ655602:BQM655602 CAF655602:CAI655602 CKB655602:CKE655602 CTX655602:CUA655602 DDT655602:DDW655602 DNP655602:DNS655602 DXL655602:DXO655602 EHH655602:EHK655602 ERD655602:ERG655602 FAZ655602:FBC655602 FKV655602:FKY655602 FUR655602:FUU655602 GEN655602:GEQ655602 GOJ655602:GOM655602 GYF655602:GYI655602 HIB655602:HIE655602 HRX655602:HSA655602 IBT655602:IBW655602 ILP655602:ILS655602 IVL655602:IVO655602 JFH655602:JFK655602 JPD655602:JPG655602 JYZ655602:JZC655602 KIV655602:KIY655602 KSR655602:KSU655602 LCN655602:LCQ655602 LMJ655602:LMM655602 LWF655602:LWI655602 MGB655602:MGE655602 MPX655602:MQA655602 MZT655602:MZW655602 NJP655602:NJS655602 NTL655602:NTO655602 ODH655602:ODK655602 OND655602:ONG655602 OWZ655602:OXC655602 PGV655602:PGY655602 PQR655602:PQU655602 QAN655602:QAQ655602 QKJ655602:QKM655602 QUF655602:QUI655602 REB655602:REE655602 RNX655602:ROA655602 RXT655602:RXW655602 SHP655602:SHS655602 SRL655602:SRO655602 TBH655602:TBK655602 TLD655602:TLG655602 TUZ655602:TVC655602 UEV655602:UEY655602 UOR655602:UOU655602 UYN655602:UYQ655602 VIJ655602:VIM655602 VSF655602:VSI655602 WCB655602:WCE655602 WLX655602:WMA655602 WVT655602:WVW655602 L721138:O721138 JH721138:JK721138 TD721138:TG721138 ACZ721138:ADC721138 AMV721138:AMY721138 AWR721138:AWU721138 BGN721138:BGQ721138 BQJ721138:BQM721138 CAF721138:CAI721138 CKB721138:CKE721138 CTX721138:CUA721138 DDT721138:DDW721138 DNP721138:DNS721138 DXL721138:DXO721138 EHH721138:EHK721138 ERD721138:ERG721138 FAZ721138:FBC721138 FKV721138:FKY721138 FUR721138:FUU721138 GEN721138:GEQ721138 GOJ721138:GOM721138 GYF721138:GYI721138 HIB721138:HIE721138 HRX721138:HSA721138 IBT721138:IBW721138 ILP721138:ILS721138 IVL721138:IVO721138 JFH721138:JFK721138 JPD721138:JPG721138 JYZ721138:JZC721138 KIV721138:KIY721138 KSR721138:KSU721138 LCN721138:LCQ721138 LMJ721138:LMM721138 LWF721138:LWI721138 MGB721138:MGE721138 MPX721138:MQA721138 MZT721138:MZW721138 NJP721138:NJS721138 NTL721138:NTO721138 ODH721138:ODK721138 OND721138:ONG721138 OWZ721138:OXC721138 PGV721138:PGY721138 PQR721138:PQU721138 QAN721138:QAQ721138 QKJ721138:QKM721138 QUF721138:QUI721138 REB721138:REE721138 RNX721138:ROA721138 RXT721138:RXW721138 SHP721138:SHS721138 SRL721138:SRO721138 TBH721138:TBK721138 TLD721138:TLG721138 TUZ721138:TVC721138 UEV721138:UEY721138 UOR721138:UOU721138 UYN721138:UYQ721138 VIJ721138:VIM721138 VSF721138:VSI721138 WCB721138:WCE721138 WLX721138:WMA721138 WVT721138:WVW721138 L786674:O786674 JH786674:JK786674 TD786674:TG786674 ACZ786674:ADC786674 AMV786674:AMY786674 AWR786674:AWU786674 BGN786674:BGQ786674 BQJ786674:BQM786674 CAF786674:CAI786674 CKB786674:CKE786674 CTX786674:CUA786674 DDT786674:DDW786674 DNP786674:DNS786674 DXL786674:DXO786674 EHH786674:EHK786674 ERD786674:ERG786674 FAZ786674:FBC786674 FKV786674:FKY786674 FUR786674:FUU786674 GEN786674:GEQ786674 GOJ786674:GOM786674 GYF786674:GYI786674 HIB786674:HIE786674 HRX786674:HSA786674 IBT786674:IBW786674 ILP786674:ILS786674 IVL786674:IVO786674 JFH786674:JFK786674 JPD786674:JPG786674 JYZ786674:JZC786674 KIV786674:KIY786674 KSR786674:KSU786674 LCN786674:LCQ786674 LMJ786674:LMM786674 LWF786674:LWI786674 MGB786674:MGE786674 MPX786674:MQA786674 MZT786674:MZW786674 NJP786674:NJS786674 NTL786674:NTO786674 ODH786674:ODK786674 OND786674:ONG786674 OWZ786674:OXC786674 PGV786674:PGY786674 PQR786674:PQU786674 QAN786674:QAQ786674 QKJ786674:QKM786674 QUF786674:QUI786674 REB786674:REE786674 RNX786674:ROA786674 RXT786674:RXW786674 SHP786674:SHS786674 SRL786674:SRO786674 TBH786674:TBK786674 TLD786674:TLG786674 TUZ786674:TVC786674 UEV786674:UEY786674 UOR786674:UOU786674 UYN786674:UYQ786674 VIJ786674:VIM786674 VSF786674:VSI786674 WCB786674:WCE786674 WLX786674:WMA786674 WVT786674:WVW786674 L852210:O852210 JH852210:JK852210 TD852210:TG852210 ACZ852210:ADC852210 AMV852210:AMY852210 AWR852210:AWU852210 BGN852210:BGQ852210 BQJ852210:BQM852210 CAF852210:CAI852210 CKB852210:CKE852210 CTX852210:CUA852210 DDT852210:DDW852210 DNP852210:DNS852210 DXL852210:DXO852210 EHH852210:EHK852210 ERD852210:ERG852210 FAZ852210:FBC852210 FKV852210:FKY852210 FUR852210:FUU852210 GEN852210:GEQ852210 GOJ852210:GOM852210 GYF852210:GYI852210 HIB852210:HIE852210 HRX852210:HSA852210 IBT852210:IBW852210 ILP852210:ILS852210 IVL852210:IVO852210 JFH852210:JFK852210 JPD852210:JPG852210 JYZ852210:JZC852210 KIV852210:KIY852210 KSR852210:KSU852210 LCN852210:LCQ852210 LMJ852210:LMM852210 LWF852210:LWI852210 MGB852210:MGE852210 MPX852210:MQA852210 MZT852210:MZW852210 NJP852210:NJS852210 NTL852210:NTO852210 ODH852210:ODK852210 OND852210:ONG852210 OWZ852210:OXC852210 PGV852210:PGY852210 PQR852210:PQU852210 QAN852210:QAQ852210 QKJ852210:QKM852210 QUF852210:QUI852210 REB852210:REE852210 RNX852210:ROA852210 RXT852210:RXW852210 SHP852210:SHS852210 SRL852210:SRO852210 TBH852210:TBK852210 TLD852210:TLG852210 TUZ852210:TVC852210 UEV852210:UEY852210 UOR852210:UOU852210 UYN852210:UYQ852210 VIJ852210:VIM852210 VSF852210:VSI852210 WCB852210:WCE852210 WLX852210:WMA852210 WVT852210:WVW852210 L917746:O917746 JH917746:JK917746 TD917746:TG917746 ACZ917746:ADC917746 AMV917746:AMY917746 AWR917746:AWU917746 BGN917746:BGQ917746 BQJ917746:BQM917746 CAF917746:CAI917746 CKB917746:CKE917746 CTX917746:CUA917746 DDT917746:DDW917746 DNP917746:DNS917746 DXL917746:DXO917746 EHH917746:EHK917746 ERD917746:ERG917746 FAZ917746:FBC917746 FKV917746:FKY917746 FUR917746:FUU917746 GEN917746:GEQ917746 GOJ917746:GOM917746 GYF917746:GYI917746 HIB917746:HIE917746 HRX917746:HSA917746 IBT917746:IBW917746 ILP917746:ILS917746 IVL917746:IVO917746 JFH917746:JFK917746 JPD917746:JPG917746 JYZ917746:JZC917746 KIV917746:KIY917746 KSR917746:KSU917746 LCN917746:LCQ917746 LMJ917746:LMM917746 LWF917746:LWI917746 MGB917746:MGE917746 MPX917746:MQA917746 MZT917746:MZW917746 NJP917746:NJS917746 NTL917746:NTO917746 ODH917746:ODK917746 OND917746:ONG917746 OWZ917746:OXC917746 PGV917746:PGY917746 PQR917746:PQU917746 QAN917746:QAQ917746 QKJ917746:QKM917746 QUF917746:QUI917746 REB917746:REE917746 RNX917746:ROA917746 RXT917746:RXW917746 SHP917746:SHS917746 SRL917746:SRO917746 TBH917746:TBK917746 TLD917746:TLG917746 TUZ917746:TVC917746 UEV917746:UEY917746 UOR917746:UOU917746 UYN917746:UYQ917746 VIJ917746:VIM917746 VSF917746:VSI917746 WCB917746:WCE917746 WLX917746:WMA917746 WVT917746:WVW917746 L983282:O983282 JH983282:JK983282 TD983282:TG983282 ACZ983282:ADC983282 AMV983282:AMY983282 AWR983282:AWU983282 BGN983282:BGQ983282 BQJ983282:BQM983282 CAF983282:CAI983282 CKB983282:CKE983282 CTX983282:CUA983282 DDT983282:DDW983282 DNP983282:DNS983282 DXL983282:DXO983282 EHH983282:EHK983282 ERD983282:ERG983282 FAZ983282:FBC983282 FKV983282:FKY983282 FUR983282:FUU983282 GEN983282:GEQ983282 GOJ983282:GOM983282 GYF983282:GYI983282 HIB983282:HIE983282 HRX983282:HSA983282 IBT983282:IBW983282 ILP983282:ILS983282 IVL983282:IVO983282 JFH983282:JFK983282 JPD983282:JPG983282 JYZ983282:JZC983282 KIV983282:KIY983282 KSR983282:KSU983282 LCN983282:LCQ983282 LMJ983282:LMM983282 LWF983282:LWI983282 MGB983282:MGE983282 MPX983282:MQA983282 MZT983282:MZW983282 NJP983282:NJS983282 NTL983282:NTO983282 ODH983282:ODK983282 OND983282:ONG983282 OWZ983282:OXC983282 PGV983282:PGY983282 PQR983282:PQU983282 QAN983282:QAQ983282 QKJ983282:QKM983282 QUF983282:QUI983282 REB983282:REE983282 RNX983282:ROA983282 RXT983282:RXW983282 SHP983282:SHS983282 SRL983282:SRO983282 TBH983282:TBK983282 TLD983282:TLG983282 TUZ983282:TVC983282 UEV983282:UEY983282 UOR983282:UOU983282 UYN983282:UYQ983282 VIJ983282:VIM983282 VSF983282:VSI983282 WCB983282:WCE983282 WLX983282:WMA983282 WVT983282:WVW983282 L99:O99 JH99:JK99 TD99:TG99 ACZ99:ADC99 AMV99:AMY99 AWR99:AWU99 BGN99:BGQ99 BQJ99:BQM99 CAF99:CAI99 CKB99:CKE99 CTX99:CUA99 DDT99:DDW99 DNP99:DNS99 DXL99:DXO99 EHH99:EHK99 ERD99:ERG99 FAZ99:FBC99 FKV99:FKY99 FUR99:FUU99 GEN99:GEQ99 GOJ99:GOM99 GYF99:GYI99 HIB99:HIE99 HRX99:HSA99 IBT99:IBW99 ILP99:ILS99 IVL99:IVO99 JFH99:JFK99 JPD99:JPG99 JYZ99:JZC99 KIV99:KIY99 KSR99:KSU99 LCN99:LCQ99 LMJ99:LMM99 LWF99:LWI99 MGB99:MGE99 MPX99:MQA99 MZT99:MZW99 NJP99:NJS99 NTL99:NTO99 ODH99:ODK99 OND99:ONG99 OWZ99:OXC99 PGV99:PGY99 PQR99:PQU99 QAN99:QAQ99 QKJ99:QKM99 QUF99:QUI99 REB99:REE99 RNX99:ROA99 RXT99:RXW99 SHP99:SHS99 SRL99:SRO99 TBH99:TBK99 TLD99:TLG99 TUZ99:TVC99 UEV99:UEY99 UOR99:UOU99 UYN99:UYQ99 VIJ99:VIM99 VSF99:VSI99 WCB99:WCE99 WLX99:WMA99 WVT99:WVW99 L65635:O65635 JH65635:JK65635 TD65635:TG65635 ACZ65635:ADC65635 AMV65635:AMY65635 AWR65635:AWU65635 BGN65635:BGQ65635 BQJ65635:BQM65635 CAF65635:CAI65635 CKB65635:CKE65635 CTX65635:CUA65635 DDT65635:DDW65635 DNP65635:DNS65635 DXL65635:DXO65635 EHH65635:EHK65635 ERD65635:ERG65635 FAZ65635:FBC65635 FKV65635:FKY65635 FUR65635:FUU65635 GEN65635:GEQ65635 GOJ65635:GOM65635 GYF65635:GYI65635 HIB65635:HIE65635 HRX65635:HSA65635 IBT65635:IBW65635 ILP65635:ILS65635 IVL65635:IVO65635 JFH65635:JFK65635 JPD65635:JPG65635 JYZ65635:JZC65635 KIV65635:KIY65635 KSR65635:KSU65635 LCN65635:LCQ65635 LMJ65635:LMM65635 LWF65635:LWI65635 MGB65635:MGE65635 MPX65635:MQA65635 MZT65635:MZW65635 NJP65635:NJS65635 NTL65635:NTO65635 ODH65635:ODK65635 OND65635:ONG65635 OWZ65635:OXC65635 PGV65635:PGY65635 PQR65635:PQU65635 QAN65635:QAQ65635 QKJ65635:QKM65635 QUF65635:QUI65635 REB65635:REE65635 RNX65635:ROA65635 RXT65635:RXW65635 SHP65635:SHS65635 SRL65635:SRO65635 TBH65635:TBK65635 TLD65635:TLG65635 TUZ65635:TVC65635 UEV65635:UEY65635 UOR65635:UOU65635 UYN65635:UYQ65635 VIJ65635:VIM65635 VSF65635:VSI65635 WCB65635:WCE65635 WLX65635:WMA65635 WVT65635:WVW65635 L131171:O131171 JH131171:JK131171 TD131171:TG131171 ACZ131171:ADC131171 AMV131171:AMY131171 AWR131171:AWU131171 BGN131171:BGQ131171 BQJ131171:BQM131171 CAF131171:CAI131171 CKB131171:CKE131171 CTX131171:CUA131171 DDT131171:DDW131171 DNP131171:DNS131171 DXL131171:DXO131171 EHH131171:EHK131171 ERD131171:ERG131171 FAZ131171:FBC131171 FKV131171:FKY131171 FUR131171:FUU131171 GEN131171:GEQ131171 GOJ131171:GOM131171 GYF131171:GYI131171 HIB131171:HIE131171 HRX131171:HSA131171 IBT131171:IBW131171 ILP131171:ILS131171 IVL131171:IVO131171 JFH131171:JFK131171 JPD131171:JPG131171 JYZ131171:JZC131171 KIV131171:KIY131171 KSR131171:KSU131171 LCN131171:LCQ131171 LMJ131171:LMM131171 LWF131171:LWI131171 MGB131171:MGE131171 MPX131171:MQA131171 MZT131171:MZW131171 NJP131171:NJS131171 NTL131171:NTO131171 ODH131171:ODK131171 OND131171:ONG131171 OWZ131171:OXC131171 PGV131171:PGY131171 PQR131171:PQU131171 QAN131171:QAQ131171 QKJ131171:QKM131171 QUF131171:QUI131171 REB131171:REE131171 RNX131171:ROA131171 RXT131171:RXW131171 SHP131171:SHS131171 SRL131171:SRO131171 TBH131171:TBK131171 TLD131171:TLG131171 TUZ131171:TVC131171 UEV131171:UEY131171 UOR131171:UOU131171 UYN131171:UYQ131171 VIJ131171:VIM131171 VSF131171:VSI131171 WCB131171:WCE131171 WLX131171:WMA131171 WVT131171:WVW131171 L196707:O196707 JH196707:JK196707 TD196707:TG196707 ACZ196707:ADC196707 AMV196707:AMY196707 AWR196707:AWU196707 BGN196707:BGQ196707 BQJ196707:BQM196707 CAF196707:CAI196707 CKB196707:CKE196707 CTX196707:CUA196707 DDT196707:DDW196707 DNP196707:DNS196707 DXL196707:DXO196707 EHH196707:EHK196707 ERD196707:ERG196707 FAZ196707:FBC196707 FKV196707:FKY196707 FUR196707:FUU196707 GEN196707:GEQ196707 GOJ196707:GOM196707 GYF196707:GYI196707 HIB196707:HIE196707 HRX196707:HSA196707 IBT196707:IBW196707 ILP196707:ILS196707 IVL196707:IVO196707 JFH196707:JFK196707 JPD196707:JPG196707 JYZ196707:JZC196707 KIV196707:KIY196707 KSR196707:KSU196707 LCN196707:LCQ196707 LMJ196707:LMM196707 LWF196707:LWI196707 MGB196707:MGE196707 MPX196707:MQA196707 MZT196707:MZW196707 NJP196707:NJS196707 NTL196707:NTO196707 ODH196707:ODK196707 OND196707:ONG196707 OWZ196707:OXC196707 PGV196707:PGY196707 PQR196707:PQU196707 QAN196707:QAQ196707 QKJ196707:QKM196707 QUF196707:QUI196707 REB196707:REE196707 RNX196707:ROA196707 RXT196707:RXW196707 SHP196707:SHS196707 SRL196707:SRO196707 TBH196707:TBK196707 TLD196707:TLG196707 TUZ196707:TVC196707 UEV196707:UEY196707 UOR196707:UOU196707 UYN196707:UYQ196707 VIJ196707:VIM196707 VSF196707:VSI196707 WCB196707:WCE196707 WLX196707:WMA196707 WVT196707:WVW196707 L262243:O262243 JH262243:JK262243 TD262243:TG262243 ACZ262243:ADC262243 AMV262243:AMY262243 AWR262243:AWU262243 BGN262243:BGQ262243 BQJ262243:BQM262243 CAF262243:CAI262243 CKB262243:CKE262243 CTX262243:CUA262243 DDT262243:DDW262243 DNP262243:DNS262243 DXL262243:DXO262243 EHH262243:EHK262243 ERD262243:ERG262243 FAZ262243:FBC262243 FKV262243:FKY262243 FUR262243:FUU262243 GEN262243:GEQ262243 GOJ262243:GOM262243 GYF262243:GYI262243 HIB262243:HIE262243 HRX262243:HSA262243 IBT262243:IBW262243 ILP262243:ILS262243 IVL262243:IVO262243 JFH262243:JFK262243 JPD262243:JPG262243 JYZ262243:JZC262243 KIV262243:KIY262243 KSR262243:KSU262243 LCN262243:LCQ262243 LMJ262243:LMM262243 LWF262243:LWI262243 MGB262243:MGE262243 MPX262243:MQA262243 MZT262243:MZW262243 NJP262243:NJS262243 NTL262243:NTO262243 ODH262243:ODK262243 OND262243:ONG262243 OWZ262243:OXC262243 PGV262243:PGY262243 PQR262243:PQU262243 QAN262243:QAQ262243 QKJ262243:QKM262243 QUF262243:QUI262243 REB262243:REE262243 RNX262243:ROA262243 RXT262243:RXW262243 SHP262243:SHS262243 SRL262243:SRO262243 TBH262243:TBK262243 TLD262243:TLG262243 TUZ262243:TVC262243 UEV262243:UEY262243 UOR262243:UOU262243 UYN262243:UYQ262243 VIJ262243:VIM262243 VSF262243:VSI262243 WCB262243:WCE262243 WLX262243:WMA262243 WVT262243:WVW262243 L327779:O327779 JH327779:JK327779 TD327779:TG327779 ACZ327779:ADC327779 AMV327779:AMY327779 AWR327779:AWU327779 BGN327779:BGQ327779 BQJ327779:BQM327779 CAF327779:CAI327779 CKB327779:CKE327779 CTX327779:CUA327779 DDT327779:DDW327779 DNP327779:DNS327779 DXL327779:DXO327779 EHH327779:EHK327779 ERD327779:ERG327779 FAZ327779:FBC327779 FKV327779:FKY327779 FUR327779:FUU327779 GEN327779:GEQ327779 GOJ327779:GOM327779 GYF327779:GYI327779 HIB327779:HIE327779 HRX327779:HSA327779 IBT327779:IBW327779 ILP327779:ILS327779 IVL327779:IVO327779 JFH327779:JFK327779 JPD327779:JPG327779 JYZ327779:JZC327779 KIV327779:KIY327779 KSR327779:KSU327779 LCN327779:LCQ327779 LMJ327779:LMM327779 LWF327779:LWI327779 MGB327779:MGE327779 MPX327779:MQA327779 MZT327779:MZW327779 NJP327779:NJS327779 NTL327779:NTO327779 ODH327779:ODK327779 OND327779:ONG327779 OWZ327779:OXC327779 PGV327779:PGY327779 PQR327779:PQU327779 QAN327779:QAQ327779 QKJ327779:QKM327779 QUF327779:QUI327779 REB327779:REE327779 RNX327779:ROA327779 RXT327779:RXW327779 SHP327779:SHS327779 SRL327779:SRO327779 TBH327779:TBK327779 TLD327779:TLG327779 TUZ327779:TVC327779 UEV327779:UEY327779 UOR327779:UOU327779 UYN327779:UYQ327779 VIJ327779:VIM327779 VSF327779:VSI327779 WCB327779:WCE327779 WLX327779:WMA327779 WVT327779:WVW327779 L393315:O393315 JH393315:JK393315 TD393315:TG393315 ACZ393315:ADC393315 AMV393315:AMY393315 AWR393315:AWU393315 BGN393315:BGQ393315 BQJ393315:BQM393315 CAF393315:CAI393315 CKB393315:CKE393315 CTX393315:CUA393315 DDT393315:DDW393315 DNP393315:DNS393315 DXL393315:DXO393315 EHH393315:EHK393315 ERD393315:ERG393315 FAZ393315:FBC393315 FKV393315:FKY393315 FUR393315:FUU393315 GEN393315:GEQ393315 GOJ393315:GOM393315 GYF393315:GYI393315 HIB393315:HIE393315 HRX393315:HSA393315 IBT393315:IBW393315 ILP393315:ILS393315 IVL393315:IVO393315 JFH393315:JFK393315 JPD393315:JPG393315 JYZ393315:JZC393315 KIV393315:KIY393315 KSR393315:KSU393315 LCN393315:LCQ393315 LMJ393315:LMM393315 LWF393315:LWI393315 MGB393315:MGE393315 MPX393315:MQA393315 MZT393315:MZW393315 NJP393315:NJS393315 NTL393315:NTO393315 ODH393315:ODK393315 OND393315:ONG393315 OWZ393315:OXC393315 PGV393315:PGY393315 PQR393315:PQU393315 QAN393315:QAQ393315 QKJ393315:QKM393315 QUF393315:QUI393315 REB393315:REE393315 RNX393315:ROA393315 RXT393315:RXW393315 SHP393315:SHS393315 SRL393315:SRO393315 TBH393315:TBK393315 TLD393315:TLG393315 TUZ393315:TVC393315 UEV393315:UEY393315 UOR393315:UOU393315 UYN393315:UYQ393315 VIJ393315:VIM393315 VSF393315:VSI393315 WCB393315:WCE393315 WLX393315:WMA393315 WVT393315:WVW393315 L458851:O458851 JH458851:JK458851 TD458851:TG458851 ACZ458851:ADC458851 AMV458851:AMY458851 AWR458851:AWU458851 BGN458851:BGQ458851 BQJ458851:BQM458851 CAF458851:CAI458851 CKB458851:CKE458851 CTX458851:CUA458851 DDT458851:DDW458851 DNP458851:DNS458851 DXL458851:DXO458851 EHH458851:EHK458851 ERD458851:ERG458851 FAZ458851:FBC458851 FKV458851:FKY458851 FUR458851:FUU458851 GEN458851:GEQ458851 GOJ458851:GOM458851 GYF458851:GYI458851 HIB458851:HIE458851 HRX458851:HSA458851 IBT458851:IBW458851 ILP458851:ILS458851 IVL458851:IVO458851 JFH458851:JFK458851 JPD458851:JPG458851 JYZ458851:JZC458851 KIV458851:KIY458851 KSR458851:KSU458851 LCN458851:LCQ458851 LMJ458851:LMM458851 LWF458851:LWI458851 MGB458851:MGE458851 MPX458851:MQA458851 MZT458851:MZW458851 NJP458851:NJS458851 NTL458851:NTO458851 ODH458851:ODK458851 OND458851:ONG458851 OWZ458851:OXC458851 PGV458851:PGY458851 PQR458851:PQU458851 QAN458851:QAQ458851 QKJ458851:QKM458851 QUF458851:QUI458851 REB458851:REE458851 RNX458851:ROA458851 RXT458851:RXW458851 SHP458851:SHS458851 SRL458851:SRO458851 TBH458851:TBK458851 TLD458851:TLG458851 TUZ458851:TVC458851 UEV458851:UEY458851 UOR458851:UOU458851 UYN458851:UYQ458851 VIJ458851:VIM458851 VSF458851:VSI458851 WCB458851:WCE458851 WLX458851:WMA458851 WVT458851:WVW458851 L524387:O524387 JH524387:JK524387 TD524387:TG524387 ACZ524387:ADC524387 AMV524387:AMY524387 AWR524387:AWU524387 BGN524387:BGQ524387 BQJ524387:BQM524387 CAF524387:CAI524387 CKB524387:CKE524387 CTX524387:CUA524387 DDT524387:DDW524387 DNP524387:DNS524387 DXL524387:DXO524387 EHH524387:EHK524387 ERD524387:ERG524387 FAZ524387:FBC524387 FKV524387:FKY524387 FUR524387:FUU524387 GEN524387:GEQ524387 GOJ524387:GOM524387 GYF524387:GYI524387 HIB524387:HIE524387 HRX524387:HSA524387 IBT524387:IBW524387 ILP524387:ILS524387 IVL524387:IVO524387 JFH524387:JFK524387 JPD524387:JPG524387 JYZ524387:JZC524387 KIV524387:KIY524387 KSR524387:KSU524387 LCN524387:LCQ524387 LMJ524387:LMM524387 LWF524387:LWI524387 MGB524387:MGE524387 MPX524387:MQA524387 MZT524387:MZW524387 NJP524387:NJS524387 NTL524387:NTO524387 ODH524387:ODK524387 OND524387:ONG524387 OWZ524387:OXC524387 PGV524387:PGY524387 PQR524387:PQU524387 QAN524387:QAQ524387 QKJ524387:QKM524387 QUF524387:QUI524387 REB524387:REE524387 RNX524387:ROA524387 RXT524387:RXW524387 SHP524387:SHS524387 SRL524387:SRO524387 TBH524387:TBK524387 TLD524387:TLG524387 TUZ524387:TVC524387 UEV524387:UEY524387 UOR524387:UOU524387 UYN524387:UYQ524387 VIJ524387:VIM524387 VSF524387:VSI524387 WCB524387:WCE524387 WLX524387:WMA524387 WVT524387:WVW524387 L589923:O589923 JH589923:JK589923 TD589923:TG589923 ACZ589923:ADC589923 AMV589923:AMY589923 AWR589923:AWU589923 BGN589923:BGQ589923 BQJ589923:BQM589923 CAF589923:CAI589923 CKB589923:CKE589923 CTX589923:CUA589923 DDT589923:DDW589923 DNP589923:DNS589923 DXL589923:DXO589923 EHH589923:EHK589923 ERD589923:ERG589923 FAZ589923:FBC589923 FKV589923:FKY589923 FUR589923:FUU589923 GEN589923:GEQ589923 GOJ589923:GOM589923 GYF589923:GYI589923 HIB589923:HIE589923 HRX589923:HSA589923 IBT589923:IBW589923 ILP589923:ILS589923 IVL589923:IVO589923 JFH589923:JFK589923 JPD589923:JPG589923 JYZ589923:JZC589923 KIV589923:KIY589923 KSR589923:KSU589923 LCN589923:LCQ589923 LMJ589923:LMM589923 LWF589923:LWI589923 MGB589923:MGE589923 MPX589923:MQA589923 MZT589923:MZW589923 NJP589923:NJS589923 NTL589923:NTO589923 ODH589923:ODK589923 OND589923:ONG589923 OWZ589923:OXC589923 PGV589923:PGY589923 PQR589923:PQU589923 QAN589923:QAQ589923 QKJ589923:QKM589923 QUF589923:QUI589923 REB589923:REE589923 RNX589923:ROA589923 RXT589923:RXW589923 SHP589923:SHS589923 SRL589923:SRO589923 TBH589923:TBK589923 TLD589923:TLG589923 TUZ589923:TVC589923 UEV589923:UEY589923 UOR589923:UOU589923 UYN589923:UYQ589923 VIJ589923:VIM589923 VSF589923:VSI589923 WCB589923:WCE589923 WLX589923:WMA589923 WVT589923:WVW589923 L655459:O655459 JH655459:JK655459 TD655459:TG655459 ACZ655459:ADC655459 AMV655459:AMY655459 AWR655459:AWU655459 BGN655459:BGQ655459 BQJ655459:BQM655459 CAF655459:CAI655459 CKB655459:CKE655459 CTX655459:CUA655459 DDT655459:DDW655459 DNP655459:DNS655459 DXL655459:DXO655459 EHH655459:EHK655459 ERD655459:ERG655459 FAZ655459:FBC655459 FKV655459:FKY655459 FUR655459:FUU655459 GEN655459:GEQ655459 GOJ655459:GOM655459 GYF655459:GYI655459 HIB655459:HIE655459 HRX655459:HSA655459 IBT655459:IBW655459 ILP655459:ILS655459 IVL655459:IVO655459 JFH655459:JFK655459 JPD655459:JPG655459 JYZ655459:JZC655459 KIV655459:KIY655459 KSR655459:KSU655459 LCN655459:LCQ655459 LMJ655459:LMM655459 LWF655459:LWI655459 MGB655459:MGE655459 MPX655459:MQA655459 MZT655459:MZW655459 NJP655459:NJS655459 NTL655459:NTO655459 ODH655459:ODK655459 OND655459:ONG655459 OWZ655459:OXC655459 PGV655459:PGY655459 PQR655459:PQU655459 QAN655459:QAQ655459 QKJ655459:QKM655459 QUF655459:QUI655459 REB655459:REE655459 RNX655459:ROA655459 RXT655459:RXW655459 SHP655459:SHS655459 SRL655459:SRO655459 TBH655459:TBK655459 TLD655459:TLG655459 TUZ655459:TVC655459 UEV655459:UEY655459 UOR655459:UOU655459 UYN655459:UYQ655459 VIJ655459:VIM655459 VSF655459:VSI655459 WCB655459:WCE655459 WLX655459:WMA655459 WVT655459:WVW655459 L720995:O720995 JH720995:JK720995 TD720995:TG720995 ACZ720995:ADC720995 AMV720995:AMY720995 AWR720995:AWU720995 BGN720995:BGQ720995 BQJ720995:BQM720995 CAF720995:CAI720995 CKB720995:CKE720995 CTX720995:CUA720995 DDT720995:DDW720995 DNP720995:DNS720995 DXL720995:DXO720995 EHH720995:EHK720995 ERD720995:ERG720995 FAZ720995:FBC720995 FKV720995:FKY720995 FUR720995:FUU720995 GEN720995:GEQ720995 GOJ720995:GOM720995 GYF720995:GYI720995 HIB720995:HIE720995 HRX720995:HSA720995 IBT720995:IBW720995 ILP720995:ILS720995 IVL720995:IVO720995 JFH720995:JFK720995 JPD720995:JPG720995 JYZ720995:JZC720995 KIV720995:KIY720995 KSR720995:KSU720995 LCN720995:LCQ720995 LMJ720995:LMM720995 LWF720995:LWI720995 MGB720995:MGE720995 MPX720995:MQA720995 MZT720995:MZW720995 NJP720995:NJS720995 NTL720995:NTO720995 ODH720995:ODK720995 OND720995:ONG720995 OWZ720995:OXC720995 PGV720995:PGY720995 PQR720995:PQU720995 QAN720995:QAQ720995 QKJ720995:QKM720995 QUF720995:QUI720995 REB720995:REE720995 RNX720995:ROA720995 RXT720995:RXW720995 SHP720995:SHS720995 SRL720995:SRO720995 TBH720995:TBK720995 TLD720995:TLG720995 TUZ720995:TVC720995 UEV720995:UEY720995 UOR720995:UOU720995 UYN720995:UYQ720995 VIJ720995:VIM720995 VSF720995:VSI720995 WCB720995:WCE720995 WLX720995:WMA720995 WVT720995:WVW720995 L786531:O786531 JH786531:JK786531 TD786531:TG786531 ACZ786531:ADC786531 AMV786531:AMY786531 AWR786531:AWU786531 BGN786531:BGQ786531 BQJ786531:BQM786531 CAF786531:CAI786531 CKB786531:CKE786531 CTX786531:CUA786531 DDT786531:DDW786531 DNP786531:DNS786531 DXL786531:DXO786531 EHH786531:EHK786531 ERD786531:ERG786531 FAZ786531:FBC786531 FKV786531:FKY786531 FUR786531:FUU786531 GEN786531:GEQ786531 GOJ786531:GOM786531 GYF786531:GYI786531 HIB786531:HIE786531 HRX786531:HSA786531 IBT786531:IBW786531 ILP786531:ILS786531 IVL786531:IVO786531 JFH786531:JFK786531 JPD786531:JPG786531 JYZ786531:JZC786531 KIV786531:KIY786531 KSR786531:KSU786531 LCN786531:LCQ786531 LMJ786531:LMM786531 LWF786531:LWI786531 MGB786531:MGE786531 MPX786531:MQA786531 MZT786531:MZW786531 NJP786531:NJS786531 NTL786531:NTO786531 ODH786531:ODK786531 OND786531:ONG786531 OWZ786531:OXC786531 PGV786531:PGY786531 PQR786531:PQU786531 QAN786531:QAQ786531 QKJ786531:QKM786531 QUF786531:QUI786531 REB786531:REE786531 RNX786531:ROA786531 RXT786531:RXW786531 SHP786531:SHS786531 SRL786531:SRO786531 TBH786531:TBK786531 TLD786531:TLG786531 TUZ786531:TVC786531 UEV786531:UEY786531 UOR786531:UOU786531 UYN786531:UYQ786531 VIJ786531:VIM786531 VSF786531:VSI786531 WCB786531:WCE786531 WLX786531:WMA786531 WVT786531:WVW786531 L852067:O852067 JH852067:JK852067 TD852067:TG852067 ACZ852067:ADC852067 AMV852067:AMY852067 AWR852067:AWU852067 BGN852067:BGQ852067 BQJ852067:BQM852067 CAF852067:CAI852067 CKB852067:CKE852067 CTX852067:CUA852067 DDT852067:DDW852067 DNP852067:DNS852067 DXL852067:DXO852067 EHH852067:EHK852067 ERD852067:ERG852067 FAZ852067:FBC852067 FKV852067:FKY852067 FUR852067:FUU852067 GEN852067:GEQ852067 GOJ852067:GOM852067 GYF852067:GYI852067 HIB852067:HIE852067 HRX852067:HSA852067 IBT852067:IBW852067 ILP852067:ILS852067 IVL852067:IVO852067 JFH852067:JFK852067 JPD852067:JPG852067 JYZ852067:JZC852067 KIV852067:KIY852067 KSR852067:KSU852067 LCN852067:LCQ852067 LMJ852067:LMM852067 LWF852067:LWI852067 MGB852067:MGE852067 MPX852067:MQA852067 MZT852067:MZW852067 NJP852067:NJS852067 NTL852067:NTO852067 ODH852067:ODK852067 OND852067:ONG852067 OWZ852067:OXC852067 PGV852067:PGY852067 PQR852067:PQU852067 QAN852067:QAQ852067 QKJ852067:QKM852067 QUF852067:QUI852067 REB852067:REE852067 RNX852067:ROA852067 RXT852067:RXW852067 SHP852067:SHS852067 SRL852067:SRO852067 TBH852067:TBK852067 TLD852067:TLG852067 TUZ852067:TVC852067 UEV852067:UEY852067 UOR852067:UOU852067 UYN852067:UYQ852067 VIJ852067:VIM852067 VSF852067:VSI852067 WCB852067:WCE852067 WLX852067:WMA852067 WVT852067:WVW852067 L917603:O917603 JH917603:JK917603 TD917603:TG917603 ACZ917603:ADC917603 AMV917603:AMY917603 AWR917603:AWU917603 BGN917603:BGQ917603 BQJ917603:BQM917603 CAF917603:CAI917603 CKB917603:CKE917603 CTX917603:CUA917603 DDT917603:DDW917603 DNP917603:DNS917603 DXL917603:DXO917603 EHH917603:EHK917603 ERD917603:ERG917603 FAZ917603:FBC917603 FKV917603:FKY917603 FUR917603:FUU917603 GEN917603:GEQ917603 GOJ917603:GOM917603 GYF917603:GYI917603 HIB917603:HIE917603 HRX917603:HSA917603 IBT917603:IBW917603 ILP917603:ILS917603 IVL917603:IVO917603 JFH917603:JFK917603 JPD917603:JPG917603 JYZ917603:JZC917603 KIV917603:KIY917603 KSR917603:KSU917603 LCN917603:LCQ917603 LMJ917603:LMM917603 LWF917603:LWI917603 MGB917603:MGE917603 MPX917603:MQA917603 MZT917603:MZW917603 NJP917603:NJS917603 NTL917603:NTO917603 ODH917603:ODK917603 OND917603:ONG917603 OWZ917603:OXC917603 PGV917603:PGY917603 PQR917603:PQU917603 QAN917603:QAQ917603 QKJ917603:QKM917603 QUF917603:QUI917603 REB917603:REE917603 RNX917603:ROA917603 RXT917603:RXW917603 SHP917603:SHS917603 SRL917603:SRO917603 TBH917603:TBK917603 TLD917603:TLG917603 TUZ917603:TVC917603 UEV917603:UEY917603 UOR917603:UOU917603 UYN917603:UYQ917603 VIJ917603:VIM917603 VSF917603:VSI917603 WCB917603:WCE917603 WLX917603:WMA917603 WVT917603:WVW917603 L983139:O983139 JH983139:JK983139 TD983139:TG983139 ACZ983139:ADC983139 AMV983139:AMY983139 AWR983139:AWU983139 BGN983139:BGQ983139 BQJ983139:BQM983139 CAF983139:CAI983139 CKB983139:CKE983139 CTX983139:CUA983139 DDT983139:DDW983139 DNP983139:DNS983139 DXL983139:DXO983139 EHH983139:EHK983139 ERD983139:ERG983139 FAZ983139:FBC983139 FKV983139:FKY983139 FUR983139:FUU983139 GEN983139:GEQ983139 GOJ983139:GOM983139 GYF983139:GYI983139 HIB983139:HIE983139 HRX983139:HSA983139 IBT983139:IBW983139 ILP983139:ILS983139 IVL983139:IVO983139 JFH983139:JFK983139 JPD983139:JPG983139 JYZ983139:JZC983139 KIV983139:KIY983139 KSR983139:KSU983139 LCN983139:LCQ983139 LMJ983139:LMM983139 LWF983139:LWI983139 MGB983139:MGE983139 MPX983139:MQA983139 MZT983139:MZW983139 NJP983139:NJS983139 NTL983139:NTO983139 ODH983139:ODK983139 OND983139:ONG983139 OWZ983139:OXC983139 PGV983139:PGY983139 PQR983139:PQU983139 QAN983139:QAQ983139 QKJ983139:QKM983139 QUF983139:QUI983139 REB983139:REE983139 RNX983139:ROA983139 RXT983139:RXW983139 SHP983139:SHS983139 SRL983139:SRO983139 TBH983139:TBK983139 TLD983139:TLG983139 TUZ983139:TVC983139 UEV983139:UEY983139 UOR983139:UOU983139 UYN983139:UYQ983139 VIJ983139:VIM983139 VSF983139:VSI983139 WCB983139:WCE983139 WLX983139:WMA983139 WVT983139:WVW983139 L144:O144 JH144:JK144 TD144:TG144 ACZ144:ADC144 AMV144:AMY144 AWR144:AWU144 BGN144:BGQ144 BQJ144:BQM144 CAF144:CAI144 CKB144:CKE144 CTX144:CUA144 DDT144:DDW144 DNP144:DNS144 DXL144:DXO144 EHH144:EHK144 ERD144:ERG144 FAZ144:FBC144 FKV144:FKY144 FUR144:FUU144 GEN144:GEQ144 GOJ144:GOM144 GYF144:GYI144 HIB144:HIE144 HRX144:HSA144 IBT144:IBW144 ILP144:ILS144 IVL144:IVO144 JFH144:JFK144 JPD144:JPG144 JYZ144:JZC144 KIV144:KIY144 KSR144:KSU144 LCN144:LCQ144 LMJ144:LMM144 LWF144:LWI144 MGB144:MGE144 MPX144:MQA144 MZT144:MZW144 NJP144:NJS144 NTL144:NTO144 ODH144:ODK144 OND144:ONG144 OWZ144:OXC144 PGV144:PGY144 PQR144:PQU144 QAN144:QAQ144 QKJ144:QKM144 QUF144:QUI144 REB144:REE144 RNX144:ROA144 RXT144:RXW144 SHP144:SHS144 SRL144:SRO144 TBH144:TBK144 TLD144:TLG144 TUZ144:TVC144 UEV144:UEY144 UOR144:UOU144 UYN144:UYQ144 VIJ144:VIM144 VSF144:VSI144 WCB144:WCE144 WLX144:WMA144 WVT144:WVW144 L65680:O65680 JH65680:JK65680 TD65680:TG65680 ACZ65680:ADC65680 AMV65680:AMY65680 AWR65680:AWU65680 BGN65680:BGQ65680 BQJ65680:BQM65680 CAF65680:CAI65680 CKB65680:CKE65680 CTX65680:CUA65680 DDT65680:DDW65680 DNP65680:DNS65680 DXL65680:DXO65680 EHH65680:EHK65680 ERD65680:ERG65680 FAZ65680:FBC65680 FKV65680:FKY65680 FUR65680:FUU65680 GEN65680:GEQ65680 GOJ65680:GOM65680 GYF65680:GYI65680 HIB65680:HIE65680 HRX65680:HSA65680 IBT65680:IBW65680 ILP65680:ILS65680 IVL65680:IVO65680 JFH65680:JFK65680 JPD65680:JPG65680 JYZ65680:JZC65680 KIV65680:KIY65680 KSR65680:KSU65680 LCN65680:LCQ65680 LMJ65680:LMM65680 LWF65680:LWI65680 MGB65680:MGE65680 MPX65680:MQA65680 MZT65680:MZW65680 NJP65680:NJS65680 NTL65680:NTO65680 ODH65680:ODK65680 OND65680:ONG65680 OWZ65680:OXC65680 PGV65680:PGY65680 PQR65680:PQU65680 QAN65680:QAQ65680 QKJ65680:QKM65680 QUF65680:QUI65680 REB65680:REE65680 RNX65680:ROA65680 RXT65680:RXW65680 SHP65680:SHS65680 SRL65680:SRO65680 TBH65680:TBK65680 TLD65680:TLG65680 TUZ65680:TVC65680 UEV65680:UEY65680 UOR65680:UOU65680 UYN65680:UYQ65680 VIJ65680:VIM65680 VSF65680:VSI65680 WCB65680:WCE65680 WLX65680:WMA65680 WVT65680:WVW65680 L131216:O131216 JH131216:JK131216 TD131216:TG131216 ACZ131216:ADC131216 AMV131216:AMY131216 AWR131216:AWU131216 BGN131216:BGQ131216 BQJ131216:BQM131216 CAF131216:CAI131216 CKB131216:CKE131216 CTX131216:CUA131216 DDT131216:DDW131216 DNP131216:DNS131216 DXL131216:DXO131216 EHH131216:EHK131216 ERD131216:ERG131216 FAZ131216:FBC131216 FKV131216:FKY131216 FUR131216:FUU131216 GEN131216:GEQ131216 GOJ131216:GOM131216 GYF131216:GYI131216 HIB131216:HIE131216 HRX131216:HSA131216 IBT131216:IBW131216 ILP131216:ILS131216 IVL131216:IVO131216 JFH131216:JFK131216 JPD131216:JPG131216 JYZ131216:JZC131216 KIV131216:KIY131216 KSR131216:KSU131216 LCN131216:LCQ131216 LMJ131216:LMM131216 LWF131216:LWI131216 MGB131216:MGE131216 MPX131216:MQA131216 MZT131216:MZW131216 NJP131216:NJS131216 NTL131216:NTO131216 ODH131216:ODK131216 OND131216:ONG131216 OWZ131216:OXC131216 PGV131216:PGY131216 PQR131216:PQU131216 QAN131216:QAQ131216 QKJ131216:QKM131216 QUF131216:QUI131216 REB131216:REE131216 RNX131216:ROA131216 RXT131216:RXW131216 SHP131216:SHS131216 SRL131216:SRO131216 TBH131216:TBK131216 TLD131216:TLG131216 TUZ131216:TVC131216 UEV131216:UEY131216 UOR131216:UOU131216 UYN131216:UYQ131216 VIJ131216:VIM131216 VSF131216:VSI131216 WCB131216:WCE131216 WLX131216:WMA131216 WVT131216:WVW131216 L196752:O196752 JH196752:JK196752 TD196752:TG196752 ACZ196752:ADC196752 AMV196752:AMY196752 AWR196752:AWU196752 BGN196752:BGQ196752 BQJ196752:BQM196752 CAF196752:CAI196752 CKB196752:CKE196752 CTX196752:CUA196752 DDT196752:DDW196752 DNP196752:DNS196752 DXL196752:DXO196752 EHH196752:EHK196752 ERD196752:ERG196752 FAZ196752:FBC196752 FKV196752:FKY196752 FUR196752:FUU196752 GEN196752:GEQ196752 GOJ196752:GOM196752 GYF196752:GYI196752 HIB196752:HIE196752 HRX196752:HSA196752 IBT196752:IBW196752 ILP196752:ILS196752 IVL196752:IVO196752 JFH196752:JFK196752 JPD196752:JPG196752 JYZ196752:JZC196752 KIV196752:KIY196752 KSR196752:KSU196752 LCN196752:LCQ196752 LMJ196752:LMM196752 LWF196752:LWI196752 MGB196752:MGE196752 MPX196752:MQA196752 MZT196752:MZW196752 NJP196752:NJS196752 NTL196752:NTO196752 ODH196752:ODK196752 OND196752:ONG196752 OWZ196752:OXC196752 PGV196752:PGY196752 PQR196752:PQU196752 QAN196752:QAQ196752 QKJ196752:QKM196752 QUF196752:QUI196752 REB196752:REE196752 RNX196752:ROA196752 RXT196752:RXW196752 SHP196752:SHS196752 SRL196752:SRO196752 TBH196752:TBK196752 TLD196752:TLG196752 TUZ196752:TVC196752 UEV196752:UEY196752 UOR196752:UOU196752 UYN196752:UYQ196752 VIJ196752:VIM196752 VSF196752:VSI196752 WCB196752:WCE196752 WLX196752:WMA196752 WVT196752:WVW196752 L262288:O262288 JH262288:JK262288 TD262288:TG262288 ACZ262288:ADC262288 AMV262288:AMY262288 AWR262288:AWU262288 BGN262288:BGQ262288 BQJ262288:BQM262288 CAF262288:CAI262288 CKB262288:CKE262288 CTX262288:CUA262288 DDT262288:DDW262288 DNP262288:DNS262288 DXL262288:DXO262288 EHH262288:EHK262288 ERD262288:ERG262288 FAZ262288:FBC262288 FKV262288:FKY262288 FUR262288:FUU262288 GEN262288:GEQ262288 GOJ262288:GOM262288 GYF262288:GYI262288 HIB262288:HIE262288 HRX262288:HSA262288 IBT262288:IBW262288 ILP262288:ILS262288 IVL262288:IVO262288 JFH262288:JFK262288 JPD262288:JPG262288 JYZ262288:JZC262288 KIV262288:KIY262288 KSR262288:KSU262288 LCN262288:LCQ262288 LMJ262288:LMM262288 LWF262288:LWI262288 MGB262288:MGE262288 MPX262288:MQA262288 MZT262288:MZW262288 NJP262288:NJS262288 NTL262288:NTO262288 ODH262288:ODK262288 OND262288:ONG262288 OWZ262288:OXC262288 PGV262288:PGY262288 PQR262288:PQU262288 QAN262288:QAQ262288 QKJ262288:QKM262288 QUF262288:QUI262288 REB262288:REE262288 RNX262288:ROA262288 RXT262288:RXW262288 SHP262288:SHS262288 SRL262288:SRO262288 TBH262288:TBK262288 TLD262288:TLG262288 TUZ262288:TVC262288 UEV262288:UEY262288 UOR262288:UOU262288 UYN262288:UYQ262288 VIJ262288:VIM262288 VSF262288:VSI262288 WCB262288:WCE262288 WLX262288:WMA262288 WVT262288:WVW262288 L327824:O327824 JH327824:JK327824 TD327824:TG327824 ACZ327824:ADC327824 AMV327824:AMY327824 AWR327824:AWU327824 BGN327824:BGQ327824 BQJ327824:BQM327824 CAF327824:CAI327824 CKB327824:CKE327824 CTX327824:CUA327824 DDT327824:DDW327824 DNP327824:DNS327824 DXL327824:DXO327824 EHH327824:EHK327824 ERD327824:ERG327824 FAZ327824:FBC327824 FKV327824:FKY327824 FUR327824:FUU327824 GEN327824:GEQ327824 GOJ327824:GOM327824 GYF327824:GYI327824 HIB327824:HIE327824 HRX327824:HSA327824 IBT327824:IBW327824 ILP327824:ILS327824 IVL327824:IVO327824 JFH327824:JFK327824 JPD327824:JPG327824 JYZ327824:JZC327824 KIV327824:KIY327824 KSR327824:KSU327824 LCN327824:LCQ327824 LMJ327824:LMM327824 LWF327824:LWI327824 MGB327824:MGE327824 MPX327824:MQA327824 MZT327824:MZW327824 NJP327824:NJS327824 NTL327824:NTO327824 ODH327824:ODK327824 OND327824:ONG327824 OWZ327824:OXC327824 PGV327824:PGY327824 PQR327824:PQU327824 QAN327824:QAQ327824 QKJ327824:QKM327824 QUF327824:QUI327824 REB327824:REE327824 RNX327824:ROA327824 RXT327824:RXW327824 SHP327824:SHS327824 SRL327824:SRO327824 TBH327824:TBK327824 TLD327824:TLG327824 TUZ327824:TVC327824 UEV327824:UEY327824 UOR327824:UOU327824 UYN327824:UYQ327824 VIJ327824:VIM327824 VSF327824:VSI327824 WCB327824:WCE327824 WLX327824:WMA327824 WVT327824:WVW327824 L393360:O393360 JH393360:JK393360 TD393360:TG393360 ACZ393360:ADC393360 AMV393360:AMY393360 AWR393360:AWU393360 BGN393360:BGQ393360 BQJ393360:BQM393360 CAF393360:CAI393360 CKB393360:CKE393360 CTX393360:CUA393360 DDT393360:DDW393360 DNP393360:DNS393360 DXL393360:DXO393360 EHH393360:EHK393360 ERD393360:ERG393360 FAZ393360:FBC393360 FKV393360:FKY393360 FUR393360:FUU393360 GEN393360:GEQ393360 GOJ393360:GOM393360 GYF393360:GYI393360 HIB393360:HIE393360 HRX393360:HSA393360 IBT393360:IBW393360 ILP393360:ILS393360 IVL393360:IVO393360 JFH393360:JFK393360 JPD393360:JPG393360 JYZ393360:JZC393360 KIV393360:KIY393360 KSR393360:KSU393360 LCN393360:LCQ393360 LMJ393360:LMM393360 LWF393360:LWI393360 MGB393360:MGE393360 MPX393360:MQA393360 MZT393360:MZW393360 NJP393360:NJS393360 NTL393360:NTO393360 ODH393360:ODK393360 OND393360:ONG393360 OWZ393360:OXC393360 PGV393360:PGY393360 PQR393360:PQU393360 QAN393360:QAQ393360 QKJ393360:QKM393360 QUF393360:QUI393360 REB393360:REE393360 RNX393360:ROA393360 RXT393360:RXW393360 SHP393360:SHS393360 SRL393360:SRO393360 TBH393360:TBK393360 TLD393360:TLG393360 TUZ393360:TVC393360 UEV393360:UEY393360 UOR393360:UOU393360 UYN393360:UYQ393360 VIJ393360:VIM393360 VSF393360:VSI393360 WCB393360:WCE393360 WLX393360:WMA393360 WVT393360:WVW393360 L458896:O458896 JH458896:JK458896 TD458896:TG458896 ACZ458896:ADC458896 AMV458896:AMY458896 AWR458896:AWU458896 BGN458896:BGQ458896 BQJ458896:BQM458896 CAF458896:CAI458896 CKB458896:CKE458896 CTX458896:CUA458896 DDT458896:DDW458896 DNP458896:DNS458896 DXL458896:DXO458896 EHH458896:EHK458896 ERD458896:ERG458896 FAZ458896:FBC458896 FKV458896:FKY458896 FUR458896:FUU458896 GEN458896:GEQ458896 GOJ458896:GOM458896 GYF458896:GYI458896 HIB458896:HIE458896 HRX458896:HSA458896 IBT458896:IBW458896 ILP458896:ILS458896 IVL458896:IVO458896 JFH458896:JFK458896 JPD458896:JPG458896 JYZ458896:JZC458896 KIV458896:KIY458896 KSR458896:KSU458896 LCN458896:LCQ458896 LMJ458896:LMM458896 LWF458896:LWI458896 MGB458896:MGE458896 MPX458896:MQA458896 MZT458896:MZW458896 NJP458896:NJS458896 NTL458896:NTO458896 ODH458896:ODK458896 OND458896:ONG458896 OWZ458896:OXC458896 PGV458896:PGY458896 PQR458896:PQU458896 QAN458896:QAQ458896 QKJ458896:QKM458896 QUF458896:QUI458896 REB458896:REE458896 RNX458896:ROA458896 RXT458896:RXW458896 SHP458896:SHS458896 SRL458896:SRO458896 TBH458896:TBK458896 TLD458896:TLG458896 TUZ458896:TVC458896 UEV458896:UEY458896 UOR458896:UOU458896 UYN458896:UYQ458896 VIJ458896:VIM458896 VSF458896:VSI458896 WCB458896:WCE458896 WLX458896:WMA458896 WVT458896:WVW458896 L524432:O524432 JH524432:JK524432 TD524432:TG524432 ACZ524432:ADC524432 AMV524432:AMY524432 AWR524432:AWU524432 BGN524432:BGQ524432 BQJ524432:BQM524432 CAF524432:CAI524432 CKB524432:CKE524432 CTX524432:CUA524432 DDT524432:DDW524432 DNP524432:DNS524432 DXL524432:DXO524432 EHH524432:EHK524432 ERD524432:ERG524432 FAZ524432:FBC524432 FKV524432:FKY524432 FUR524432:FUU524432 GEN524432:GEQ524432 GOJ524432:GOM524432 GYF524432:GYI524432 HIB524432:HIE524432 HRX524432:HSA524432 IBT524432:IBW524432 ILP524432:ILS524432 IVL524432:IVO524432 JFH524432:JFK524432 JPD524432:JPG524432 JYZ524432:JZC524432 KIV524432:KIY524432 KSR524432:KSU524432 LCN524432:LCQ524432 LMJ524432:LMM524432 LWF524432:LWI524432 MGB524432:MGE524432 MPX524432:MQA524432 MZT524432:MZW524432 NJP524432:NJS524432 NTL524432:NTO524432 ODH524432:ODK524432 OND524432:ONG524432 OWZ524432:OXC524432 PGV524432:PGY524432 PQR524432:PQU524432 QAN524432:QAQ524432 QKJ524432:QKM524432 QUF524432:QUI524432 REB524432:REE524432 RNX524432:ROA524432 RXT524432:RXW524432 SHP524432:SHS524432 SRL524432:SRO524432 TBH524432:TBK524432 TLD524432:TLG524432 TUZ524432:TVC524432 UEV524432:UEY524432 UOR524432:UOU524432 UYN524432:UYQ524432 VIJ524432:VIM524432 VSF524432:VSI524432 WCB524432:WCE524432 WLX524432:WMA524432 WVT524432:WVW524432 L589968:O589968 JH589968:JK589968 TD589968:TG589968 ACZ589968:ADC589968 AMV589968:AMY589968 AWR589968:AWU589968 BGN589968:BGQ589968 BQJ589968:BQM589968 CAF589968:CAI589968 CKB589968:CKE589968 CTX589968:CUA589968 DDT589968:DDW589968 DNP589968:DNS589968 DXL589968:DXO589968 EHH589968:EHK589968 ERD589968:ERG589968 FAZ589968:FBC589968 FKV589968:FKY589968 FUR589968:FUU589968 GEN589968:GEQ589968 GOJ589968:GOM589968 GYF589968:GYI589968 HIB589968:HIE589968 HRX589968:HSA589968 IBT589968:IBW589968 ILP589968:ILS589968 IVL589968:IVO589968 JFH589968:JFK589968 JPD589968:JPG589968 JYZ589968:JZC589968 KIV589968:KIY589968 KSR589968:KSU589968 LCN589968:LCQ589968 LMJ589968:LMM589968 LWF589968:LWI589968 MGB589968:MGE589968 MPX589968:MQA589968 MZT589968:MZW589968 NJP589968:NJS589968 NTL589968:NTO589968 ODH589968:ODK589968 OND589968:ONG589968 OWZ589968:OXC589968 PGV589968:PGY589968 PQR589968:PQU589968 QAN589968:QAQ589968 QKJ589968:QKM589968 QUF589968:QUI589968 REB589968:REE589968 RNX589968:ROA589968 RXT589968:RXW589968 SHP589968:SHS589968 SRL589968:SRO589968 TBH589968:TBK589968 TLD589968:TLG589968 TUZ589968:TVC589968 UEV589968:UEY589968 UOR589968:UOU589968 UYN589968:UYQ589968 VIJ589968:VIM589968 VSF589968:VSI589968 WCB589968:WCE589968 WLX589968:WMA589968 WVT589968:WVW589968 L655504:O655504 JH655504:JK655504 TD655504:TG655504 ACZ655504:ADC655504 AMV655504:AMY655504 AWR655504:AWU655504 BGN655504:BGQ655504 BQJ655504:BQM655504 CAF655504:CAI655504 CKB655504:CKE655504 CTX655504:CUA655504 DDT655504:DDW655504 DNP655504:DNS655504 DXL655504:DXO655504 EHH655504:EHK655504 ERD655504:ERG655504 FAZ655504:FBC655504 FKV655504:FKY655504 FUR655504:FUU655504 GEN655504:GEQ655504 GOJ655504:GOM655504 GYF655504:GYI655504 HIB655504:HIE655504 HRX655504:HSA655504 IBT655504:IBW655504 ILP655504:ILS655504 IVL655504:IVO655504 JFH655504:JFK655504 JPD655504:JPG655504 JYZ655504:JZC655504 KIV655504:KIY655504 KSR655504:KSU655504 LCN655504:LCQ655504 LMJ655504:LMM655504 LWF655504:LWI655504 MGB655504:MGE655504 MPX655504:MQA655504 MZT655504:MZW655504 NJP655504:NJS655504 NTL655504:NTO655504 ODH655504:ODK655504 OND655504:ONG655504 OWZ655504:OXC655504 PGV655504:PGY655504 PQR655504:PQU655504 QAN655504:QAQ655504 QKJ655504:QKM655504 QUF655504:QUI655504 REB655504:REE655504 RNX655504:ROA655504 RXT655504:RXW655504 SHP655504:SHS655504 SRL655504:SRO655504 TBH655504:TBK655504 TLD655504:TLG655504 TUZ655504:TVC655504 UEV655504:UEY655504 UOR655504:UOU655504 UYN655504:UYQ655504 VIJ655504:VIM655504 VSF655504:VSI655504 WCB655504:WCE655504 WLX655504:WMA655504 WVT655504:WVW655504 L721040:O721040 JH721040:JK721040 TD721040:TG721040 ACZ721040:ADC721040 AMV721040:AMY721040 AWR721040:AWU721040 BGN721040:BGQ721040 BQJ721040:BQM721040 CAF721040:CAI721040 CKB721040:CKE721040 CTX721040:CUA721040 DDT721040:DDW721040 DNP721040:DNS721040 DXL721040:DXO721040 EHH721040:EHK721040 ERD721040:ERG721040 FAZ721040:FBC721040 FKV721040:FKY721040 FUR721040:FUU721040 GEN721040:GEQ721040 GOJ721040:GOM721040 GYF721040:GYI721040 HIB721040:HIE721040 HRX721040:HSA721040 IBT721040:IBW721040 ILP721040:ILS721040 IVL721040:IVO721040 JFH721040:JFK721040 JPD721040:JPG721040 JYZ721040:JZC721040 KIV721040:KIY721040 KSR721040:KSU721040 LCN721040:LCQ721040 LMJ721040:LMM721040 LWF721040:LWI721040 MGB721040:MGE721040 MPX721040:MQA721040 MZT721040:MZW721040 NJP721040:NJS721040 NTL721040:NTO721040 ODH721040:ODK721040 OND721040:ONG721040 OWZ721040:OXC721040 PGV721040:PGY721040 PQR721040:PQU721040 QAN721040:QAQ721040 QKJ721040:QKM721040 QUF721040:QUI721040 REB721040:REE721040 RNX721040:ROA721040 RXT721040:RXW721040 SHP721040:SHS721040 SRL721040:SRO721040 TBH721040:TBK721040 TLD721040:TLG721040 TUZ721040:TVC721040 UEV721040:UEY721040 UOR721040:UOU721040 UYN721040:UYQ721040 VIJ721040:VIM721040 VSF721040:VSI721040 WCB721040:WCE721040 WLX721040:WMA721040 WVT721040:WVW721040 L786576:O786576 JH786576:JK786576 TD786576:TG786576 ACZ786576:ADC786576 AMV786576:AMY786576 AWR786576:AWU786576 BGN786576:BGQ786576 BQJ786576:BQM786576 CAF786576:CAI786576 CKB786576:CKE786576 CTX786576:CUA786576 DDT786576:DDW786576 DNP786576:DNS786576 DXL786576:DXO786576 EHH786576:EHK786576 ERD786576:ERG786576 FAZ786576:FBC786576 FKV786576:FKY786576 FUR786576:FUU786576 GEN786576:GEQ786576 GOJ786576:GOM786576 GYF786576:GYI786576 HIB786576:HIE786576 HRX786576:HSA786576 IBT786576:IBW786576 ILP786576:ILS786576 IVL786576:IVO786576 JFH786576:JFK786576 JPD786576:JPG786576 JYZ786576:JZC786576 KIV786576:KIY786576 KSR786576:KSU786576 LCN786576:LCQ786576 LMJ786576:LMM786576 LWF786576:LWI786576 MGB786576:MGE786576 MPX786576:MQA786576 MZT786576:MZW786576 NJP786576:NJS786576 NTL786576:NTO786576 ODH786576:ODK786576 OND786576:ONG786576 OWZ786576:OXC786576 PGV786576:PGY786576 PQR786576:PQU786576 QAN786576:QAQ786576 QKJ786576:QKM786576 QUF786576:QUI786576 REB786576:REE786576 RNX786576:ROA786576 RXT786576:RXW786576 SHP786576:SHS786576 SRL786576:SRO786576 TBH786576:TBK786576 TLD786576:TLG786576 TUZ786576:TVC786576 UEV786576:UEY786576 UOR786576:UOU786576 UYN786576:UYQ786576 VIJ786576:VIM786576 VSF786576:VSI786576 WCB786576:WCE786576 WLX786576:WMA786576 WVT786576:WVW786576 L852112:O852112 JH852112:JK852112 TD852112:TG852112 ACZ852112:ADC852112 AMV852112:AMY852112 AWR852112:AWU852112 BGN852112:BGQ852112 BQJ852112:BQM852112 CAF852112:CAI852112 CKB852112:CKE852112 CTX852112:CUA852112 DDT852112:DDW852112 DNP852112:DNS852112 DXL852112:DXO852112 EHH852112:EHK852112 ERD852112:ERG852112 FAZ852112:FBC852112 FKV852112:FKY852112 FUR852112:FUU852112 GEN852112:GEQ852112 GOJ852112:GOM852112 GYF852112:GYI852112 HIB852112:HIE852112 HRX852112:HSA852112 IBT852112:IBW852112 ILP852112:ILS852112 IVL852112:IVO852112 JFH852112:JFK852112 JPD852112:JPG852112 JYZ852112:JZC852112 KIV852112:KIY852112 KSR852112:KSU852112 LCN852112:LCQ852112 LMJ852112:LMM852112 LWF852112:LWI852112 MGB852112:MGE852112 MPX852112:MQA852112 MZT852112:MZW852112 NJP852112:NJS852112 NTL852112:NTO852112 ODH852112:ODK852112 OND852112:ONG852112 OWZ852112:OXC852112 PGV852112:PGY852112 PQR852112:PQU852112 QAN852112:QAQ852112 QKJ852112:QKM852112 QUF852112:QUI852112 REB852112:REE852112 RNX852112:ROA852112 RXT852112:RXW852112 SHP852112:SHS852112 SRL852112:SRO852112 TBH852112:TBK852112 TLD852112:TLG852112 TUZ852112:TVC852112 UEV852112:UEY852112 UOR852112:UOU852112 UYN852112:UYQ852112 VIJ852112:VIM852112 VSF852112:VSI852112 WCB852112:WCE852112 WLX852112:WMA852112 WVT852112:WVW852112 L917648:O917648 JH917648:JK917648 TD917648:TG917648 ACZ917648:ADC917648 AMV917648:AMY917648 AWR917648:AWU917648 BGN917648:BGQ917648 BQJ917648:BQM917648 CAF917648:CAI917648 CKB917648:CKE917648 CTX917648:CUA917648 DDT917648:DDW917648 DNP917648:DNS917648 DXL917648:DXO917648 EHH917648:EHK917648 ERD917648:ERG917648 FAZ917648:FBC917648 FKV917648:FKY917648 FUR917648:FUU917648 GEN917648:GEQ917648 GOJ917648:GOM917648 GYF917648:GYI917648 HIB917648:HIE917648 HRX917648:HSA917648 IBT917648:IBW917648 ILP917648:ILS917648 IVL917648:IVO917648 JFH917648:JFK917648 JPD917648:JPG917648 JYZ917648:JZC917648 KIV917648:KIY917648 KSR917648:KSU917648 LCN917648:LCQ917648 LMJ917648:LMM917648 LWF917648:LWI917648 MGB917648:MGE917648 MPX917648:MQA917648 MZT917648:MZW917648 NJP917648:NJS917648 NTL917648:NTO917648 ODH917648:ODK917648 OND917648:ONG917648 OWZ917648:OXC917648 PGV917648:PGY917648 PQR917648:PQU917648 QAN917648:QAQ917648 QKJ917648:QKM917648 QUF917648:QUI917648 REB917648:REE917648 RNX917648:ROA917648 RXT917648:RXW917648 SHP917648:SHS917648 SRL917648:SRO917648 TBH917648:TBK917648 TLD917648:TLG917648 TUZ917648:TVC917648 UEV917648:UEY917648 UOR917648:UOU917648 UYN917648:UYQ917648 VIJ917648:VIM917648 VSF917648:VSI917648 WCB917648:WCE917648 WLX917648:WMA917648 WVT917648:WVW917648 L983184:O983184 JH983184:JK983184 TD983184:TG983184 ACZ983184:ADC983184 AMV983184:AMY983184 AWR983184:AWU983184 BGN983184:BGQ983184 BQJ983184:BQM983184 CAF983184:CAI983184 CKB983184:CKE983184 CTX983184:CUA983184 DDT983184:DDW983184 DNP983184:DNS983184 DXL983184:DXO983184 EHH983184:EHK983184 ERD983184:ERG983184 FAZ983184:FBC983184 FKV983184:FKY983184 FUR983184:FUU983184 GEN983184:GEQ983184 GOJ983184:GOM983184 GYF983184:GYI983184 HIB983184:HIE983184 HRX983184:HSA983184 IBT983184:IBW983184 ILP983184:ILS983184 IVL983184:IVO983184 JFH983184:JFK983184 JPD983184:JPG983184 JYZ983184:JZC983184 KIV983184:KIY983184 KSR983184:KSU983184 LCN983184:LCQ983184 LMJ983184:LMM983184 LWF983184:LWI983184 MGB983184:MGE983184 MPX983184:MQA983184 MZT983184:MZW983184 NJP983184:NJS983184 NTL983184:NTO983184 ODH983184:ODK983184 OND983184:ONG983184 OWZ983184:OXC983184 PGV983184:PGY983184 PQR983184:PQU983184 QAN983184:QAQ983184 QKJ983184:QKM983184 QUF983184:QUI983184 REB983184:REE983184 RNX983184:ROA983184 RXT983184:RXW983184 SHP983184:SHS983184 SRL983184:SRO983184 TBH983184:TBK983184 TLD983184:TLG983184 TUZ983184:TVC983184 UEV983184:UEY983184 UOR983184:UOU983184 UYN983184:UYQ983184 VIJ983184:VIM983184 VSF983184:VSI983184 WCB983184:WCE983184 WLX983184:WMA983184 WVT983184:WVW983184 L1066:O1066 JH1066:JK1066 TD1066:TG1066 ACZ1066:ADC1066 AMV1066:AMY1066 AWR1066:AWU1066 BGN1066:BGQ1066 BQJ1066:BQM1066 CAF1066:CAI1066 CKB1066:CKE1066 CTX1066:CUA1066 DDT1066:DDW1066 DNP1066:DNS1066 DXL1066:DXO1066 EHH1066:EHK1066 ERD1066:ERG1066 FAZ1066:FBC1066 FKV1066:FKY1066 FUR1066:FUU1066 GEN1066:GEQ1066 GOJ1066:GOM1066 GYF1066:GYI1066 HIB1066:HIE1066 HRX1066:HSA1066 IBT1066:IBW1066 ILP1066:ILS1066 IVL1066:IVO1066 JFH1066:JFK1066 JPD1066:JPG1066 JYZ1066:JZC1066 KIV1066:KIY1066 KSR1066:KSU1066 LCN1066:LCQ1066 LMJ1066:LMM1066 LWF1066:LWI1066 MGB1066:MGE1066 MPX1066:MQA1066 MZT1066:MZW1066 NJP1066:NJS1066 NTL1066:NTO1066 ODH1066:ODK1066 OND1066:ONG1066 OWZ1066:OXC1066 PGV1066:PGY1066 PQR1066:PQU1066 QAN1066:QAQ1066 QKJ1066:QKM1066 QUF1066:QUI1066 REB1066:REE1066 RNX1066:ROA1066 RXT1066:RXW1066 SHP1066:SHS1066 SRL1066:SRO1066 TBH1066:TBK1066 TLD1066:TLG1066 TUZ1066:TVC1066 UEV1066:UEY1066 UOR1066:UOU1066 UYN1066:UYQ1066 VIJ1066:VIM1066 VSF1066:VSI1066 WCB1066:WCE1066 WLX1066:WMA1066 WVT1066:WVW1066 L66602:O66602 JH66602:JK66602 TD66602:TG66602 ACZ66602:ADC66602 AMV66602:AMY66602 AWR66602:AWU66602 BGN66602:BGQ66602 BQJ66602:BQM66602 CAF66602:CAI66602 CKB66602:CKE66602 CTX66602:CUA66602 DDT66602:DDW66602 DNP66602:DNS66602 DXL66602:DXO66602 EHH66602:EHK66602 ERD66602:ERG66602 FAZ66602:FBC66602 FKV66602:FKY66602 FUR66602:FUU66602 GEN66602:GEQ66602 GOJ66602:GOM66602 GYF66602:GYI66602 HIB66602:HIE66602 HRX66602:HSA66602 IBT66602:IBW66602 ILP66602:ILS66602 IVL66602:IVO66602 JFH66602:JFK66602 JPD66602:JPG66602 JYZ66602:JZC66602 KIV66602:KIY66602 KSR66602:KSU66602 LCN66602:LCQ66602 LMJ66602:LMM66602 LWF66602:LWI66602 MGB66602:MGE66602 MPX66602:MQA66602 MZT66602:MZW66602 NJP66602:NJS66602 NTL66602:NTO66602 ODH66602:ODK66602 OND66602:ONG66602 OWZ66602:OXC66602 PGV66602:PGY66602 PQR66602:PQU66602 QAN66602:QAQ66602 QKJ66602:QKM66602 QUF66602:QUI66602 REB66602:REE66602 RNX66602:ROA66602 RXT66602:RXW66602 SHP66602:SHS66602 SRL66602:SRO66602 TBH66602:TBK66602 TLD66602:TLG66602 TUZ66602:TVC66602 UEV66602:UEY66602 UOR66602:UOU66602 UYN66602:UYQ66602 VIJ66602:VIM66602 VSF66602:VSI66602 WCB66602:WCE66602 WLX66602:WMA66602 WVT66602:WVW66602 L132138:O132138 JH132138:JK132138 TD132138:TG132138 ACZ132138:ADC132138 AMV132138:AMY132138 AWR132138:AWU132138 BGN132138:BGQ132138 BQJ132138:BQM132138 CAF132138:CAI132138 CKB132138:CKE132138 CTX132138:CUA132138 DDT132138:DDW132138 DNP132138:DNS132138 DXL132138:DXO132138 EHH132138:EHK132138 ERD132138:ERG132138 FAZ132138:FBC132138 FKV132138:FKY132138 FUR132138:FUU132138 GEN132138:GEQ132138 GOJ132138:GOM132138 GYF132138:GYI132138 HIB132138:HIE132138 HRX132138:HSA132138 IBT132138:IBW132138 ILP132138:ILS132138 IVL132138:IVO132138 JFH132138:JFK132138 JPD132138:JPG132138 JYZ132138:JZC132138 KIV132138:KIY132138 KSR132138:KSU132138 LCN132138:LCQ132138 LMJ132138:LMM132138 LWF132138:LWI132138 MGB132138:MGE132138 MPX132138:MQA132138 MZT132138:MZW132138 NJP132138:NJS132138 NTL132138:NTO132138 ODH132138:ODK132138 OND132138:ONG132138 OWZ132138:OXC132138 PGV132138:PGY132138 PQR132138:PQU132138 QAN132138:QAQ132138 QKJ132138:QKM132138 QUF132138:QUI132138 REB132138:REE132138 RNX132138:ROA132138 RXT132138:RXW132138 SHP132138:SHS132138 SRL132138:SRO132138 TBH132138:TBK132138 TLD132138:TLG132138 TUZ132138:TVC132138 UEV132138:UEY132138 UOR132138:UOU132138 UYN132138:UYQ132138 VIJ132138:VIM132138 VSF132138:VSI132138 WCB132138:WCE132138 WLX132138:WMA132138 WVT132138:WVW132138 L197674:O197674 JH197674:JK197674 TD197674:TG197674 ACZ197674:ADC197674 AMV197674:AMY197674 AWR197674:AWU197674 BGN197674:BGQ197674 BQJ197674:BQM197674 CAF197674:CAI197674 CKB197674:CKE197674 CTX197674:CUA197674 DDT197674:DDW197674 DNP197674:DNS197674 DXL197674:DXO197674 EHH197674:EHK197674 ERD197674:ERG197674 FAZ197674:FBC197674 FKV197674:FKY197674 FUR197674:FUU197674 GEN197674:GEQ197674 GOJ197674:GOM197674 GYF197674:GYI197674 HIB197674:HIE197674 HRX197674:HSA197674 IBT197674:IBW197674 ILP197674:ILS197674 IVL197674:IVO197674 JFH197674:JFK197674 JPD197674:JPG197674 JYZ197674:JZC197674 KIV197674:KIY197674 KSR197674:KSU197674 LCN197674:LCQ197674 LMJ197674:LMM197674 LWF197674:LWI197674 MGB197674:MGE197674 MPX197674:MQA197674 MZT197674:MZW197674 NJP197674:NJS197674 NTL197674:NTO197674 ODH197674:ODK197674 OND197674:ONG197674 OWZ197674:OXC197674 PGV197674:PGY197674 PQR197674:PQU197674 QAN197674:QAQ197674 QKJ197674:QKM197674 QUF197674:QUI197674 REB197674:REE197674 RNX197674:ROA197674 RXT197674:RXW197674 SHP197674:SHS197674 SRL197674:SRO197674 TBH197674:TBK197674 TLD197674:TLG197674 TUZ197674:TVC197674 UEV197674:UEY197674 UOR197674:UOU197674 UYN197674:UYQ197674 VIJ197674:VIM197674 VSF197674:VSI197674 WCB197674:WCE197674 WLX197674:WMA197674 WVT197674:WVW197674 L263210:O263210 JH263210:JK263210 TD263210:TG263210 ACZ263210:ADC263210 AMV263210:AMY263210 AWR263210:AWU263210 BGN263210:BGQ263210 BQJ263210:BQM263210 CAF263210:CAI263210 CKB263210:CKE263210 CTX263210:CUA263210 DDT263210:DDW263210 DNP263210:DNS263210 DXL263210:DXO263210 EHH263210:EHK263210 ERD263210:ERG263210 FAZ263210:FBC263210 FKV263210:FKY263210 FUR263210:FUU263210 GEN263210:GEQ263210 GOJ263210:GOM263210 GYF263210:GYI263210 HIB263210:HIE263210 HRX263210:HSA263210 IBT263210:IBW263210 ILP263210:ILS263210 IVL263210:IVO263210 JFH263210:JFK263210 JPD263210:JPG263210 JYZ263210:JZC263210 KIV263210:KIY263210 KSR263210:KSU263210 LCN263210:LCQ263210 LMJ263210:LMM263210 LWF263210:LWI263210 MGB263210:MGE263210 MPX263210:MQA263210 MZT263210:MZW263210 NJP263210:NJS263210 NTL263210:NTO263210 ODH263210:ODK263210 OND263210:ONG263210 OWZ263210:OXC263210 PGV263210:PGY263210 PQR263210:PQU263210 QAN263210:QAQ263210 QKJ263210:QKM263210 QUF263210:QUI263210 REB263210:REE263210 RNX263210:ROA263210 RXT263210:RXW263210 SHP263210:SHS263210 SRL263210:SRO263210 TBH263210:TBK263210 TLD263210:TLG263210 TUZ263210:TVC263210 UEV263210:UEY263210 UOR263210:UOU263210 UYN263210:UYQ263210 VIJ263210:VIM263210 VSF263210:VSI263210 WCB263210:WCE263210 WLX263210:WMA263210 WVT263210:WVW263210 L328746:O328746 JH328746:JK328746 TD328746:TG328746 ACZ328746:ADC328746 AMV328746:AMY328746 AWR328746:AWU328746 BGN328746:BGQ328746 BQJ328746:BQM328746 CAF328746:CAI328746 CKB328746:CKE328746 CTX328746:CUA328746 DDT328746:DDW328746 DNP328746:DNS328746 DXL328746:DXO328746 EHH328746:EHK328746 ERD328746:ERG328746 FAZ328746:FBC328746 FKV328746:FKY328746 FUR328746:FUU328746 GEN328746:GEQ328746 GOJ328746:GOM328746 GYF328746:GYI328746 HIB328746:HIE328746 HRX328746:HSA328746 IBT328746:IBW328746 ILP328746:ILS328746 IVL328746:IVO328746 JFH328746:JFK328746 JPD328746:JPG328746 JYZ328746:JZC328746 KIV328746:KIY328746 KSR328746:KSU328746 LCN328746:LCQ328746 LMJ328746:LMM328746 LWF328746:LWI328746 MGB328746:MGE328746 MPX328746:MQA328746 MZT328746:MZW328746 NJP328746:NJS328746 NTL328746:NTO328746 ODH328746:ODK328746 OND328746:ONG328746 OWZ328746:OXC328746 PGV328746:PGY328746 PQR328746:PQU328746 QAN328746:QAQ328746 QKJ328746:QKM328746 QUF328746:QUI328746 REB328746:REE328746 RNX328746:ROA328746 RXT328746:RXW328746 SHP328746:SHS328746 SRL328746:SRO328746 TBH328746:TBK328746 TLD328746:TLG328746 TUZ328746:TVC328746 UEV328746:UEY328746 UOR328746:UOU328746 UYN328746:UYQ328746 VIJ328746:VIM328746 VSF328746:VSI328746 WCB328746:WCE328746 WLX328746:WMA328746 WVT328746:WVW328746 L394282:O394282 JH394282:JK394282 TD394282:TG394282 ACZ394282:ADC394282 AMV394282:AMY394282 AWR394282:AWU394282 BGN394282:BGQ394282 BQJ394282:BQM394282 CAF394282:CAI394282 CKB394282:CKE394282 CTX394282:CUA394282 DDT394282:DDW394282 DNP394282:DNS394282 DXL394282:DXO394282 EHH394282:EHK394282 ERD394282:ERG394282 FAZ394282:FBC394282 FKV394282:FKY394282 FUR394282:FUU394282 GEN394282:GEQ394282 GOJ394282:GOM394282 GYF394282:GYI394282 HIB394282:HIE394282 HRX394282:HSA394282 IBT394282:IBW394282 ILP394282:ILS394282 IVL394282:IVO394282 JFH394282:JFK394282 JPD394282:JPG394282 JYZ394282:JZC394282 KIV394282:KIY394282 KSR394282:KSU394282 LCN394282:LCQ394282 LMJ394282:LMM394282 LWF394282:LWI394282 MGB394282:MGE394282 MPX394282:MQA394282 MZT394282:MZW394282 NJP394282:NJS394282 NTL394282:NTO394282 ODH394282:ODK394282 OND394282:ONG394282 OWZ394282:OXC394282 PGV394282:PGY394282 PQR394282:PQU394282 QAN394282:QAQ394282 QKJ394282:QKM394282 QUF394282:QUI394282 REB394282:REE394282 RNX394282:ROA394282 RXT394282:RXW394282 SHP394282:SHS394282 SRL394282:SRO394282 TBH394282:TBK394282 TLD394282:TLG394282 TUZ394282:TVC394282 UEV394282:UEY394282 UOR394282:UOU394282 UYN394282:UYQ394282 VIJ394282:VIM394282 VSF394282:VSI394282 WCB394282:WCE394282 WLX394282:WMA394282 WVT394282:WVW394282 L459818:O459818 JH459818:JK459818 TD459818:TG459818 ACZ459818:ADC459818 AMV459818:AMY459818 AWR459818:AWU459818 BGN459818:BGQ459818 BQJ459818:BQM459818 CAF459818:CAI459818 CKB459818:CKE459818 CTX459818:CUA459818 DDT459818:DDW459818 DNP459818:DNS459818 DXL459818:DXO459818 EHH459818:EHK459818 ERD459818:ERG459818 FAZ459818:FBC459818 FKV459818:FKY459818 FUR459818:FUU459818 GEN459818:GEQ459818 GOJ459818:GOM459818 GYF459818:GYI459818 HIB459818:HIE459818 HRX459818:HSA459818 IBT459818:IBW459818 ILP459818:ILS459818 IVL459818:IVO459818 JFH459818:JFK459818 JPD459818:JPG459818 JYZ459818:JZC459818 KIV459818:KIY459818 KSR459818:KSU459818 LCN459818:LCQ459818 LMJ459818:LMM459818 LWF459818:LWI459818 MGB459818:MGE459818 MPX459818:MQA459818 MZT459818:MZW459818 NJP459818:NJS459818 NTL459818:NTO459818 ODH459818:ODK459818 OND459818:ONG459818 OWZ459818:OXC459818 PGV459818:PGY459818 PQR459818:PQU459818 QAN459818:QAQ459818 QKJ459818:QKM459818 QUF459818:QUI459818 REB459818:REE459818 RNX459818:ROA459818 RXT459818:RXW459818 SHP459818:SHS459818 SRL459818:SRO459818 TBH459818:TBK459818 TLD459818:TLG459818 TUZ459818:TVC459818 UEV459818:UEY459818 UOR459818:UOU459818 UYN459818:UYQ459818 VIJ459818:VIM459818 VSF459818:VSI459818 WCB459818:WCE459818 WLX459818:WMA459818 WVT459818:WVW459818 L525354:O525354 JH525354:JK525354 TD525354:TG525354 ACZ525354:ADC525354 AMV525354:AMY525354 AWR525354:AWU525354 BGN525354:BGQ525354 BQJ525354:BQM525354 CAF525354:CAI525354 CKB525354:CKE525354 CTX525354:CUA525354 DDT525354:DDW525354 DNP525354:DNS525354 DXL525354:DXO525354 EHH525354:EHK525354 ERD525354:ERG525354 FAZ525354:FBC525354 FKV525354:FKY525354 FUR525354:FUU525354 GEN525354:GEQ525354 GOJ525354:GOM525354 GYF525354:GYI525354 HIB525354:HIE525354 HRX525354:HSA525354 IBT525354:IBW525354 ILP525354:ILS525354 IVL525354:IVO525354 JFH525354:JFK525354 JPD525354:JPG525354 JYZ525354:JZC525354 KIV525354:KIY525354 KSR525354:KSU525354 LCN525354:LCQ525354 LMJ525354:LMM525354 LWF525354:LWI525354 MGB525354:MGE525354 MPX525354:MQA525354 MZT525354:MZW525354 NJP525354:NJS525354 NTL525354:NTO525354 ODH525354:ODK525354 OND525354:ONG525354 OWZ525354:OXC525354 PGV525354:PGY525354 PQR525354:PQU525354 QAN525354:QAQ525354 QKJ525354:QKM525354 QUF525354:QUI525354 REB525354:REE525354 RNX525354:ROA525354 RXT525354:RXW525354 SHP525354:SHS525354 SRL525354:SRO525354 TBH525354:TBK525354 TLD525354:TLG525354 TUZ525354:TVC525354 UEV525354:UEY525354 UOR525354:UOU525354 UYN525354:UYQ525354 VIJ525354:VIM525354 VSF525354:VSI525354 WCB525354:WCE525354 WLX525354:WMA525354 WVT525354:WVW525354 L590890:O590890 JH590890:JK590890 TD590890:TG590890 ACZ590890:ADC590890 AMV590890:AMY590890 AWR590890:AWU590890 BGN590890:BGQ590890 BQJ590890:BQM590890 CAF590890:CAI590890 CKB590890:CKE590890 CTX590890:CUA590890 DDT590890:DDW590890 DNP590890:DNS590890 DXL590890:DXO590890 EHH590890:EHK590890 ERD590890:ERG590890 FAZ590890:FBC590890 FKV590890:FKY590890 FUR590890:FUU590890 GEN590890:GEQ590890 GOJ590890:GOM590890 GYF590890:GYI590890 HIB590890:HIE590890 HRX590890:HSA590890 IBT590890:IBW590890 ILP590890:ILS590890 IVL590890:IVO590890 JFH590890:JFK590890 JPD590890:JPG590890 JYZ590890:JZC590890 KIV590890:KIY590890 KSR590890:KSU590890 LCN590890:LCQ590890 LMJ590890:LMM590890 LWF590890:LWI590890 MGB590890:MGE590890 MPX590890:MQA590890 MZT590890:MZW590890 NJP590890:NJS590890 NTL590890:NTO590890 ODH590890:ODK590890 OND590890:ONG590890 OWZ590890:OXC590890 PGV590890:PGY590890 PQR590890:PQU590890 QAN590890:QAQ590890 QKJ590890:QKM590890 QUF590890:QUI590890 REB590890:REE590890 RNX590890:ROA590890 RXT590890:RXW590890 SHP590890:SHS590890 SRL590890:SRO590890 TBH590890:TBK590890 TLD590890:TLG590890 TUZ590890:TVC590890 UEV590890:UEY590890 UOR590890:UOU590890 UYN590890:UYQ590890 VIJ590890:VIM590890 VSF590890:VSI590890 WCB590890:WCE590890 WLX590890:WMA590890 WVT590890:WVW590890 L656426:O656426 JH656426:JK656426 TD656426:TG656426 ACZ656426:ADC656426 AMV656426:AMY656426 AWR656426:AWU656426 BGN656426:BGQ656426 BQJ656426:BQM656426 CAF656426:CAI656426 CKB656426:CKE656426 CTX656426:CUA656426 DDT656426:DDW656426 DNP656426:DNS656426 DXL656426:DXO656426 EHH656426:EHK656426 ERD656426:ERG656426 FAZ656426:FBC656426 FKV656426:FKY656426 FUR656426:FUU656426 GEN656426:GEQ656426 GOJ656426:GOM656426 GYF656426:GYI656426 HIB656426:HIE656426 HRX656426:HSA656426 IBT656426:IBW656426 ILP656426:ILS656426 IVL656426:IVO656426 JFH656426:JFK656426 JPD656426:JPG656426 JYZ656426:JZC656426 KIV656426:KIY656426 KSR656426:KSU656426 LCN656426:LCQ656426 LMJ656426:LMM656426 LWF656426:LWI656426 MGB656426:MGE656426 MPX656426:MQA656426 MZT656426:MZW656426 NJP656426:NJS656426 NTL656426:NTO656426 ODH656426:ODK656426 OND656426:ONG656426 OWZ656426:OXC656426 PGV656426:PGY656426 PQR656426:PQU656426 QAN656426:QAQ656426 QKJ656426:QKM656426 QUF656426:QUI656426 REB656426:REE656426 RNX656426:ROA656426 RXT656426:RXW656426 SHP656426:SHS656426 SRL656426:SRO656426 TBH656426:TBK656426 TLD656426:TLG656426 TUZ656426:TVC656426 UEV656426:UEY656426 UOR656426:UOU656426 UYN656426:UYQ656426 VIJ656426:VIM656426 VSF656426:VSI656426 WCB656426:WCE656426 WLX656426:WMA656426 WVT656426:WVW656426 L721962:O721962 JH721962:JK721962 TD721962:TG721962 ACZ721962:ADC721962 AMV721962:AMY721962 AWR721962:AWU721962 BGN721962:BGQ721962 BQJ721962:BQM721962 CAF721962:CAI721962 CKB721962:CKE721962 CTX721962:CUA721962 DDT721962:DDW721962 DNP721962:DNS721962 DXL721962:DXO721962 EHH721962:EHK721962 ERD721962:ERG721962 FAZ721962:FBC721962 FKV721962:FKY721962 FUR721962:FUU721962 GEN721962:GEQ721962 GOJ721962:GOM721962 GYF721962:GYI721962 HIB721962:HIE721962 HRX721962:HSA721962 IBT721962:IBW721962 ILP721962:ILS721962 IVL721962:IVO721962 JFH721962:JFK721962 JPD721962:JPG721962 JYZ721962:JZC721962 KIV721962:KIY721962 KSR721962:KSU721962 LCN721962:LCQ721962 LMJ721962:LMM721962 LWF721962:LWI721962 MGB721962:MGE721962 MPX721962:MQA721962 MZT721962:MZW721962 NJP721962:NJS721962 NTL721962:NTO721962 ODH721962:ODK721962 OND721962:ONG721962 OWZ721962:OXC721962 PGV721962:PGY721962 PQR721962:PQU721962 QAN721962:QAQ721962 QKJ721962:QKM721962 QUF721962:QUI721962 REB721962:REE721962 RNX721962:ROA721962 RXT721962:RXW721962 SHP721962:SHS721962 SRL721962:SRO721962 TBH721962:TBK721962 TLD721962:TLG721962 TUZ721962:TVC721962 UEV721962:UEY721962 UOR721962:UOU721962 UYN721962:UYQ721962 VIJ721962:VIM721962 VSF721962:VSI721962 WCB721962:WCE721962 WLX721962:WMA721962 WVT721962:WVW721962 L787498:O787498 JH787498:JK787498 TD787498:TG787498 ACZ787498:ADC787498 AMV787498:AMY787498 AWR787498:AWU787498 BGN787498:BGQ787498 BQJ787498:BQM787498 CAF787498:CAI787498 CKB787498:CKE787498 CTX787498:CUA787498 DDT787498:DDW787498 DNP787498:DNS787498 DXL787498:DXO787498 EHH787498:EHK787498 ERD787498:ERG787498 FAZ787498:FBC787498 FKV787498:FKY787498 FUR787498:FUU787498 GEN787498:GEQ787498 GOJ787498:GOM787498 GYF787498:GYI787498 HIB787498:HIE787498 HRX787498:HSA787498 IBT787498:IBW787498 ILP787498:ILS787498 IVL787498:IVO787498 JFH787498:JFK787498 JPD787498:JPG787498 JYZ787498:JZC787498 KIV787498:KIY787498 KSR787498:KSU787498 LCN787498:LCQ787498 LMJ787498:LMM787498 LWF787498:LWI787498 MGB787498:MGE787498 MPX787498:MQA787498 MZT787498:MZW787498 NJP787498:NJS787498 NTL787498:NTO787498 ODH787498:ODK787498 OND787498:ONG787498 OWZ787498:OXC787498 PGV787498:PGY787498 PQR787498:PQU787498 QAN787498:QAQ787498 QKJ787498:QKM787498 QUF787498:QUI787498 REB787498:REE787498 RNX787498:ROA787498 RXT787498:RXW787498 SHP787498:SHS787498 SRL787498:SRO787498 TBH787498:TBK787498 TLD787498:TLG787498 TUZ787498:TVC787498 UEV787498:UEY787498 UOR787498:UOU787498 UYN787498:UYQ787498 VIJ787498:VIM787498 VSF787498:VSI787498 WCB787498:WCE787498 WLX787498:WMA787498 WVT787498:WVW787498 L853034:O853034 JH853034:JK853034 TD853034:TG853034 ACZ853034:ADC853034 AMV853034:AMY853034 AWR853034:AWU853034 BGN853034:BGQ853034 BQJ853034:BQM853034 CAF853034:CAI853034 CKB853034:CKE853034 CTX853034:CUA853034 DDT853034:DDW853034 DNP853034:DNS853034 DXL853034:DXO853034 EHH853034:EHK853034 ERD853034:ERG853034 FAZ853034:FBC853034 FKV853034:FKY853034 FUR853034:FUU853034 GEN853034:GEQ853034 GOJ853034:GOM853034 GYF853034:GYI853034 HIB853034:HIE853034 HRX853034:HSA853034 IBT853034:IBW853034 ILP853034:ILS853034 IVL853034:IVO853034 JFH853034:JFK853034 JPD853034:JPG853034 JYZ853034:JZC853034 KIV853034:KIY853034 KSR853034:KSU853034 LCN853034:LCQ853034 LMJ853034:LMM853034 LWF853034:LWI853034 MGB853034:MGE853034 MPX853034:MQA853034 MZT853034:MZW853034 NJP853034:NJS853034 NTL853034:NTO853034 ODH853034:ODK853034 OND853034:ONG853034 OWZ853034:OXC853034 PGV853034:PGY853034 PQR853034:PQU853034 QAN853034:QAQ853034 QKJ853034:QKM853034 QUF853034:QUI853034 REB853034:REE853034 RNX853034:ROA853034 RXT853034:RXW853034 SHP853034:SHS853034 SRL853034:SRO853034 TBH853034:TBK853034 TLD853034:TLG853034 TUZ853034:TVC853034 UEV853034:UEY853034 UOR853034:UOU853034 UYN853034:UYQ853034 VIJ853034:VIM853034 VSF853034:VSI853034 WCB853034:WCE853034 WLX853034:WMA853034 WVT853034:WVW853034 L918570:O918570 JH918570:JK918570 TD918570:TG918570 ACZ918570:ADC918570 AMV918570:AMY918570 AWR918570:AWU918570 BGN918570:BGQ918570 BQJ918570:BQM918570 CAF918570:CAI918570 CKB918570:CKE918570 CTX918570:CUA918570 DDT918570:DDW918570 DNP918570:DNS918570 DXL918570:DXO918570 EHH918570:EHK918570 ERD918570:ERG918570 FAZ918570:FBC918570 FKV918570:FKY918570 FUR918570:FUU918570 GEN918570:GEQ918570 GOJ918570:GOM918570 GYF918570:GYI918570 HIB918570:HIE918570 HRX918570:HSA918570 IBT918570:IBW918570 ILP918570:ILS918570 IVL918570:IVO918570 JFH918570:JFK918570 JPD918570:JPG918570 JYZ918570:JZC918570 KIV918570:KIY918570 KSR918570:KSU918570 LCN918570:LCQ918570 LMJ918570:LMM918570 LWF918570:LWI918570 MGB918570:MGE918570 MPX918570:MQA918570 MZT918570:MZW918570 NJP918570:NJS918570 NTL918570:NTO918570 ODH918570:ODK918570 OND918570:ONG918570 OWZ918570:OXC918570 PGV918570:PGY918570 PQR918570:PQU918570 QAN918570:QAQ918570 QKJ918570:QKM918570 QUF918570:QUI918570 REB918570:REE918570 RNX918570:ROA918570 RXT918570:RXW918570 SHP918570:SHS918570 SRL918570:SRO918570 TBH918570:TBK918570 TLD918570:TLG918570 TUZ918570:TVC918570 UEV918570:UEY918570 UOR918570:UOU918570 UYN918570:UYQ918570 VIJ918570:VIM918570 VSF918570:VSI918570 WCB918570:WCE918570 WLX918570:WMA918570 WVT918570:WVW918570 L984106:O984106 JH984106:JK984106 TD984106:TG984106 ACZ984106:ADC984106 AMV984106:AMY984106 AWR984106:AWU984106 BGN984106:BGQ984106 BQJ984106:BQM984106 CAF984106:CAI984106 CKB984106:CKE984106 CTX984106:CUA984106 DDT984106:DDW984106 DNP984106:DNS984106 DXL984106:DXO984106 EHH984106:EHK984106 ERD984106:ERG984106 FAZ984106:FBC984106 FKV984106:FKY984106 FUR984106:FUU984106 GEN984106:GEQ984106 GOJ984106:GOM984106 GYF984106:GYI984106 HIB984106:HIE984106 HRX984106:HSA984106 IBT984106:IBW984106 ILP984106:ILS984106 IVL984106:IVO984106 JFH984106:JFK984106 JPD984106:JPG984106 JYZ984106:JZC984106 KIV984106:KIY984106 KSR984106:KSU984106 LCN984106:LCQ984106 LMJ984106:LMM984106 LWF984106:LWI984106 MGB984106:MGE984106 MPX984106:MQA984106 MZT984106:MZW984106 NJP984106:NJS984106 NTL984106:NTO984106 ODH984106:ODK984106 OND984106:ONG984106 OWZ984106:OXC984106 PGV984106:PGY984106 PQR984106:PQU984106 QAN984106:QAQ984106 QKJ984106:QKM984106 QUF984106:QUI984106 REB984106:REE984106 RNX984106:ROA984106 RXT984106:RXW984106 SHP984106:SHS984106 SRL984106:SRO984106 TBH984106:TBK984106 TLD984106:TLG984106 TUZ984106:TVC984106 UEV984106:UEY984106 UOR984106:UOU984106 UYN984106:UYQ984106 VIJ984106:VIM984106 VSF984106:VSI984106 WCB984106:WCE984106 WLX984106:WMA984106 WVT984106:WVW984106 L1111:O1111 JH1111:JK1111 TD1111:TG1111 ACZ1111:ADC1111 AMV1111:AMY1111 AWR1111:AWU1111 BGN1111:BGQ1111 BQJ1111:BQM1111 CAF1111:CAI1111 CKB1111:CKE1111 CTX1111:CUA1111 DDT1111:DDW1111 DNP1111:DNS1111 DXL1111:DXO1111 EHH1111:EHK1111 ERD1111:ERG1111 FAZ1111:FBC1111 FKV1111:FKY1111 FUR1111:FUU1111 GEN1111:GEQ1111 GOJ1111:GOM1111 GYF1111:GYI1111 HIB1111:HIE1111 HRX1111:HSA1111 IBT1111:IBW1111 ILP1111:ILS1111 IVL1111:IVO1111 JFH1111:JFK1111 JPD1111:JPG1111 JYZ1111:JZC1111 KIV1111:KIY1111 KSR1111:KSU1111 LCN1111:LCQ1111 LMJ1111:LMM1111 LWF1111:LWI1111 MGB1111:MGE1111 MPX1111:MQA1111 MZT1111:MZW1111 NJP1111:NJS1111 NTL1111:NTO1111 ODH1111:ODK1111 OND1111:ONG1111 OWZ1111:OXC1111 PGV1111:PGY1111 PQR1111:PQU1111 QAN1111:QAQ1111 QKJ1111:QKM1111 QUF1111:QUI1111 REB1111:REE1111 RNX1111:ROA1111 RXT1111:RXW1111 SHP1111:SHS1111 SRL1111:SRO1111 TBH1111:TBK1111 TLD1111:TLG1111 TUZ1111:TVC1111 UEV1111:UEY1111 UOR1111:UOU1111 UYN1111:UYQ1111 VIJ1111:VIM1111 VSF1111:VSI1111 WCB1111:WCE1111 WLX1111:WMA1111 WVT1111:WVW1111 L66647:O66647 JH66647:JK66647 TD66647:TG66647 ACZ66647:ADC66647 AMV66647:AMY66647 AWR66647:AWU66647 BGN66647:BGQ66647 BQJ66647:BQM66647 CAF66647:CAI66647 CKB66647:CKE66647 CTX66647:CUA66647 DDT66647:DDW66647 DNP66647:DNS66647 DXL66647:DXO66647 EHH66647:EHK66647 ERD66647:ERG66647 FAZ66647:FBC66647 FKV66647:FKY66647 FUR66647:FUU66647 GEN66647:GEQ66647 GOJ66647:GOM66647 GYF66647:GYI66647 HIB66647:HIE66647 HRX66647:HSA66647 IBT66647:IBW66647 ILP66647:ILS66647 IVL66647:IVO66647 JFH66647:JFK66647 JPD66647:JPG66647 JYZ66647:JZC66647 KIV66647:KIY66647 KSR66647:KSU66647 LCN66647:LCQ66647 LMJ66647:LMM66647 LWF66647:LWI66647 MGB66647:MGE66647 MPX66647:MQA66647 MZT66647:MZW66647 NJP66647:NJS66647 NTL66647:NTO66647 ODH66647:ODK66647 OND66647:ONG66647 OWZ66647:OXC66647 PGV66647:PGY66647 PQR66647:PQU66647 QAN66647:QAQ66647 QKJ66647:QKM66647 QUF66647:QUI66647 REB66647:REE66647 RNX66647:ROA66647 RXT66647:RXW66647 SHP66647:SHS66647 SRL66647:SRO66647 TBH66647:TBK66647 TLD66647:TLG66647 TUZ66647:TVC66647 UEV66647:UEY66647 UOR66647:UOU66647 UYN66647:UYQ66647 VIJ66647:VIM66647 VSF66647:VSI66647 WCB66647:WCE66647 WLX66647:WMA66647 WVT66647:WVW66647 L132183:O132183 JH132183:JK132183 TD132183:TG132183 ACZ132183:ADC132183 AMV132183:AMY132183 AWR132183:AWU132183 BGN132183:BGQ132183 BQJ132183:BQM132183 CAF132183:CAI132183 CKB132183:CKE132183 CTX132183:CUA132183 DDT132183:DDW132183 DNP132183:DNS132183 DXL132183:DXO132183 EHH132183:EHK132183 ERD132183:ERG132183 FAZ132183:FBC132183 FKV132183:FKY132183 FUR132183:FUU132183 GEN132183:GEQ132183 GOJ132183:GOM132183 GYF132183:GYI132183 HIB132183:HIE132183 HRX132183:HSA132183 IBT132183:IBW132183 ILP132183:ILS132183 IVL132183:IVO132183 JFH132183:JFK132183 JPD132183:JPG132183 JYZ132183:JZC132183 KIV132183:KIY132183 KSR132183:KSU132183 LCN132183:LCQ132183 LMJ132183:LMM132183 LWF132183:LWI132183 MGB132183:MGE132183 MPX132183:MQA132183 MZT132183:MZW132183 NJP132183:NJS132183 NTL132183:NTO132183 ODH132183:ODK132183 OND132183:ONG132183 OWZ132183:OXC132183 PGV132183:PGY132183 PQR132183:PQU132183 QAN132183:QAQ132183 QKJ132183:QKM132183 QUF132183:QUI132183 REB132183:REE132183 RNX132183:ROA132183 RXT132183:RXW132183 SHP132183:SHS132183 SRL132183:SRO132183 TBH132183:TBK132183 TLD132183:TLG132183 TUZ132183:TVC132183 UEV132183:UEY132183 UOR132183:UOU132183 UYN132183:UYQ132183 VIJ132183:VIM132183 VSF132183:VSI132183 WCB132183:WCE132183 WLX132183:WMA132183 WVT132183:WVW132183 L197719:O197719 JH197719:JK197719 TD197719:TG197719 ACZ197719:ADC197719 AMV197719:AMY197719 AWR197719:AWU197719 BGN197719:BGQ197719 BQJ197719:BQM197719 CAF197719:CAI197719 CKB197719:CKE197719 CTX197719:CUA197719 DDT197719:DDW197719 DNP197719:DNS197719 DXL197719:DXO197719 EHH197719:EHK197719 ERD197719:ERG197719 FAZ197719:FBC197719 FKV197719:FKY197719 FUR197719:FUU197719 GEN197719:GEQ197719 GOJ197719:GOM197719 GYF197719:GYI197719 HIB197719:HIE197719 HRX197719:HSA197719 IBT197719:IBW197719 ILP197719:ILS197719 IVL197719:IVO197719 JFH197719:JFK197719 JPD197719:JPG197719 JYZ197719:JZC197719 KIV197719:KIY197719 KSR197719:KSU197719 LCN197719:LCQ197719 LMJ197719:LMM197719 LWF197719:LWI197719 MGB197719:MGE197719 MPX197719:MQA197719 MZT197719:MZW197719 NJP197719:NJS197719 NTL197719:NTO197719 ODH197719:ODK197719 OND197719:ONG197719 OWZ197719:OXC197719 PGV197719:PGY197719 PQR197719:PQU197719 QAN197719:QAQ197719 QKJ197719:QKM197719 QUF197719:QUI197719 REB197719:REE197719 RNX197719:ROA197719 RXT197719:RXW197719 SHP197719:SHS197719 SRL197719:SRO197719 TBH197719:TBK197719 TLD197719:TLG197719 TUZ197719:TVC197719 UEV197719:UEY197719 UOR197719:UOU197719 UYN197719:UYQ197719 VIJ197719:VIM197719 VSF197719:VSI197719 WCB197719:WCE197719 WLX197719:WMA197719 WVT197719:WVW197719 L263255:O263255 JH263255:JK263255 TD263255:TG263255 ACZ263255:ADC263255 AMV263255:AMY263255 AWR263255:AWU263255 BGN263255:BGQ263255 BQJ263255:BQM263255 CAF263255:CAI263255 CKB263255:CKE263255 CTX263255:CUA263255 DDT263255:DDW263255 DNP263255:DNS263255 DXL263255:DXO263255 EHH263255:EHK263255 ERD263255:ERG263255 FAZ263255:FBC263255 FKV263255:FKY263255 FUR263255:FUU263255 GEN263255:GEQ263255 GOJ263255:GOM263255 GYF263255:GYI263255 HIB263255:HIE263255 HRX263255:HSA263255 IBT263255:IBW263255 ILP263255:ILS263255 IVL263255:IVO263255 JFH263255:JFK263255 JPD263255:JPG263255 JYZ263255:JZC263255 KIV263255:KIY263255 KSR263255:KSU263255 LCN263255:LCQ263255 LMJ263255:LMM263255 LWF263255:LWI263255 MGB263255:MGE263255 MPX263255:MQA263255 MZT263255:MZW263255 NJP263255:NJS263255 NTL263255:NTO263255 ODH263255:ODK263255 OND263255:ONG263255 OWZ263255:OXC263255 PGV263255:PGY263255 PQR263255:PQU263255 QAN263255:QAQ263255 QKJ263255:QKM263255 QUF263255:QUI263255 REB263255:REE263255 RNX263255:ROA263255 RXT263255:RXW263255 SHP263255:SHS263255 SRL263255:SRO263255 TBH263255:TBK263255 TLD263255:TLG263255 TUZ263255:TVC263255 UEV263255:UEY263255 UOR263255:UOU263255 UYN263255:UYQ263255 VIJ263255:VIM263255 VSF263255:VSI263255 WCB263255:WCE263255 WLX263255:WMA263255 WVT263255:WVW263255 L328791:O328791 JH328791:JK328791 TD328791:TG328791 ACZ328791:ADC328791 AMV328791:AMY328791 AWR328791:AWU328791 BGN328791:BGQ328791 BQJ328791:BQM328791 CAF328791:CAI328791 CKB328791:CKE328791 CTX328791:CUA328791 DDT328791:DDW328791 DNP328791:DNS328791 DXL328791:DXO328791 EHH328791:EHK328791 ERD328791:ERG328791 FAZ328791:FBC328791 FKV328791:FKY328791 FUR328791:FUU328791 GEN328791:GEQ328791 GOJ328791:GOM328791 GYF328791:GYI328791 HIB328791:HIE328791 HRX328791:HSA328791 IBT328791:IBW328791 ILP328791:ILS328791 IVL328791:IVO328791 JFH328791:JFK328791 JPD328791:JPG328791 JYZ328791:JZC328791 KIV328791:KIY328791 KSR328791:KSU328791 LCN328791:LCQ328791 LMJ328791:LMM328791 LWF328791:LWI328791 MGB328791:MGE328791 MPX328791:MQA328791 MZT328791:MZW328791 NJP328791:NJS328791 NTL328791:NTO328791 ODH328791:ODK328791 OND328791:ONG328791 OWZ328791:OXC328791 PGV328791:PGY328791 PQR328791:PQU328791 QAN328791:QAQ328791 QKJ328791:QKM328791 QUF328791:QUI328791 REB328791:REE328791 RNX328791:ROA328791 RXT328791:RXW328791 SHP328791:SHS328791 SRL328791:SRO328791 TBH328791:TBK328791 TLD328791:TLG328791 TUZ328791:TVC328791 UEV328791:UEY328791 UOR328791:UOU328791 UYN328791:UYQ328791 VIJ328791:VIM328791 VSF328791:VSI328791 WCB328791:WCE328791 WLX328791:WMA328791 WVT328791:WVW328791 L394327:O394327 JH394327:JK394327 TD394327:TG394327 ACZ394327:ADC394327 AMV394327:AMY394327 AWR394327:AWU394327 BGN394327:BGQ394327 BQJ394327:BQM394327 CAF394327:CAI394327 CKB394327:CKE394327 CTX394327:CUA394327 DDT394327:DDW394327 DNP394327:DNS394327 DXL394327:DXO394327 EHH394327:EHK394327 ERD394327:ERG394327 FAZ394327:FBC394327 FKV394327:FKY394327 FUR394327:FUU394327 GEN394327:GEQ394327 GOJ394327:GOM394327 GYF394327:GYI394327 HIB394327:HIE394327 HRX394327:HSA394327 IBT394327:IBW394327 ILP394327:ILS394327 IVL394327:IVO394327 JFH394327:JFK394327 JPD394327:JPG394327 JYZ394327:JZC394327 KIV394327:KIY394327 KSR394327:KSU394327 LCN394327:LCQ394327 LMJ394327:LMM394327 LWF394327:LWI394327 MGB394327:MGE394327 MPX394327:MQA394327 MZT394327:MZW394327 NJP394327:NJS394327 NTL394327:NTO394327 ODH394327:ODK394327 OND394327:ONG394327 OWZ394327:OXC394327 PGV394327:PGY394327 PQR394327:PQU394327 QAN394327:QAQ394327 QKJ394327:QKM394327 QUF394327:QUI394327 REB394327:REE394327 RNX394327:ROA394327 RXT394327:RXW394327 SHP394327:SHS394327 SRL394327:SRO394327 TBH394327:TBK394327 TLD394327:TLG394327 TUZ394327:TVC394327 UEV394327:UEY394327 UOR394327:UOU394327 UYN394327:UYQ394327 VIJ394327:VIM394327 VSF394327:VSI394327 WCB394327:WCE394327 WLX394327:WMA394327 WVT394327:WVW394327 L459863:O459863 JH459863:JK459863 TD459863:TG459863 ACZ459863:ADC459863 AMV459863:AMY459863 AWR459863:AWU459863 BGN459863:BGQ459863 BQJ459863:BQM459863 CAF459863:CAI459863 CKB459863:CKE459863 CTX459863:CUA459863 DDT459863:DDW459863 DNP459863:DNS459863 DXL459863:DXO459863 EHH459863:EHK459863 ERD459863:ERG459863 FAZ459863:FBC459863 FKV459863:FKY459863 FUR459863:FUU459863 GEN459863:GEQ459863 GOJ459863:GOM459863 GYF459863:GYI459863 HIB459863:HIE459863 HRX459863:HSA459863 IBT459863:IBW459863 ILP459863:ILS459863 IVL459863:IVO459863 JFH459863:JFK459863 JPD459863:JPG459863 JYZ459863:JZC459863 KIV459863:KIY459863 KSR459863:KSU459863 LCN459863:LCQ459863 LMJ459863:LMM459863 LWF459863:LWI459863 MGB459863:MGE459863 MPX459863:MQA459863 MZT459863:MZW459863 NJP459863:NJS459863 NTL459863:NTO459863 ODH459863:ODK459863 OND459863:ONG459863 OWZ459863:OXC459863 PGV459863:PGY459863 PQR459863:PQU459863 QAN459863:QAQ459863 QKJ459863:QKM459863 QUF459863:QUI459863 REB459863:REE459863 RNX459863:ROA459863 RXT459863:RXW459863 SHP459863:SHS459863 SRL459863:SRO459863 TBH459863:TBK459863 TLD459863:TLG459863 TUZ459863:TVC459863 UEV459863:UEY459863 UOR459863:UOU459863 UYN459863:UYQ459863 VIJ459863:VIM459863 VSF459863:VSI459863 WCB459863:WCE459863 WLX459863:WMA459863 WVT459863:WVW459863 L525399:O525399 JH525399:JK525399 TD525399:TG525399 ACZ525399:ADC525399 AMV525399:AMY525399 AWR525399:AWU525399 BGN525399:BGQ525399 BQJ525399:BQM525399 CAF525399:CAI525399 CKB525399:CKE525399 CTX525399:CUA525399 DDT525399:DDW525399 DNP525399:DNS525399 DXL525399:DXO525399 EHH525399:EHK525399 ERD525399:ERG525399 FAZ525399:FBC525399 FKV525399:FKY525399 FUR525399:FUU525399 GEN525399:GEQ525399 GOJ525399:GOM525399 GYF525399:GYI525399 HIB525399:HIE525399 HRX525399:HSA525399 IBT525399:IBW525399 ILP525399:ILS525399 IVL525399:IVO525399 JFH525399:JFK525399 JPD525399:JPG525399 JYZ525399:JZC525399 KIV525399:KIY525399 KSR525399:KSU525399 LCN525399:LCQ525399 LMJ525399:LMM525399 LWF525399:LWI525399 MGB525399:MGE525399 MPX525399:MQA525399 MZT525399:MZW525399 NJP525399:NJS525399 NTL525399:NTO525399 ODH525399:ODK525399 OND525399:ONG525399 OWZ525399:OXC525399 PGV525399:PGY525399 PQR525399:PQU525399 QAN525399:QAQ525399 QKJ525399:QKM525399 QUF525399:QUI525399 REB525399:REE525399 RNX525399:ROA525399 RXT525399:RXW525399 SHP525399:SHS525399 SRL525399:SRO525399 TBH525399:TBK525399 TLD525399:TLG525399 TUZ525399:TVC525399 UEV525399:UEY525399 UOR525399:UOU525399 UYN525399:UYQ525399 VIJ525399:VIM525399 VSF525399:VSI525399 WCB525399:WCE525399 WLX525399:WMA525399 WVT525399:WVW525399 L590935:O590935 JH590935:JK590935 TD590935:TG590935 ACZ590935:ADC590935 AMV590935:AMY590935 AWR590935:AWU590935 BGN590935:BGQ590935 BQJ590935:BQM590935 CAF590935:CAI590935 CKB590935:CKE590935 CTX590935:CUA590935 DDT590935:DDW590935 DNP590935:DNS590935 DXL590935:DXO590935 EHH590935:EHK590935 ERD590935:ERG590935 FAZ590935:FBC590935 FKV590935:FKY590935 FUR590935:FUU590935 GEN590935:GEQ590935 GOJ590935:GOM590935 GYF590935:GYI590935 HIB590935:HIE590935 HRX590935:HSA590935 IBT590935:IBW590935 ILP590935:ILS590935 IVL590935:IVO590935 JFH590935:JFK590935 JPD590935:JPG590935 JYZ590935:JZC590935 KIV590935:KIY590935 KSR590935:KSU590935 LCN590935:LCQ590935 LMJ590935:LMM590935 LWF590935:LWI590935 MGB590935:MGE590935 MPX590935:MQA590935 MZT590935:MZW590935 NJP590935:NJS590935 NTL590935:NTO590935 ODH590935:ODK590935 OND590935:ONG590935 OWZ590935:OXC590935 PGV590935:PGY590935 PQR590935:PQU590935 QAN590935:QAQ590935 QKJ590935:QKM590935 QUF590935:QUI590935 REB590935:REE590935 RNX590935:ROA590935 RXT590935:RXW590935 SHP590935:SHS590935 SRL590935:SRO590935 TBH590935:TBK590935 TLD590935:TLG590935 TUZ590935:TVC590935 UEV590935:UEY590935 UOR590935:UOU590935 UYN590935:UYQ590935 VIJ590935:VIM590935 VSF590935:VSI590935 WCB590935:WCE590935 WLX590935:WMA590935 WVT590935:WVW590935 L656471:O656471 JH656471:JK656471 TD656471:TG656471 ACZ656471:ADC656471 AMV656471:AMY656471 AWR656471:AWU656471 BGN656471:BGQ656471 BQJ656471:BQM656471 CAF656471:CAI656471 CKB656471:CKE656471 CTX656471:CUA656471 DDT656471:DDW656471 DNP656471:DNS656471 DXL656471:DXO656471 EHH656471:EHK656471 ERD656471:ERG656471 FAZ656471:FBC656471 FKV656471:FKY656471 FUR656471:FUU656471 GEN656471:GEQ656471 GOJ656471:GOM656471 GYF656471:GYI656471 HIB656471:HIE656471 HRX656471:HSA656471 IBT656471:IBW656471 ILP656471:ILS656471 IVL656471:IVO656471 JFH656471:JFK656471 JPD656471:JPG656471 JYZ656471:JZC656471 KIV656471:KIY656471 KSR656471:KSU656471 LCN656471:LCQ656471 LMJ656471:LMM656471 LWF656471:LWI656471 MGB656471:MGE656471 MPX656471:MQA656471 MZT656471:MZW656471 NJP656471:NJS656471 NTL656471:NTO656471 ODH656471:ODK656471 OND656471:ONG656471 OWZ656471:OXC656471 PGV656471:PGY656471 PQR656471:PQU656471 QAN656471:QAQ656471 QKJ656471:QKM656471 QUF656471:QUI656471 REB656471:REE656471 RNX656471:ROA656471 RXT656471:RXW656471 SHP656471:SHS656471 SRL656471:SRO656471 TBH656471:TBK656471 TLD656471:TLG656471 TUZ656471:TVC656471 UEV656471:UEY656471 UOR656471:UOU656471 UYN656471:UYQ656471 VIJ656471:VIM656471 VSF656471:VSI656471 WCB656471:WCE656471 WLX656471:WMA656471 WVT656471:WVW656471 L722007:O722007 JH722007:JK722007 TD722007:TG722007 ACZ722007:ADC722007 AMV722007:AMY722007 AWR722007:AWU722007 BGN722007:BGQ722007 BQJ722007:BQM722007 CAF722007:CAI722007 CKB722007:CKE722007 CTX722007:CUA722007 DDT722007:DDW722007 DNP722007:DNS722007 DXL722007:DXO722007 EHH722007:EHK722007 ERD722007:ERG722007 FAZ722007:FBC722007 FKV722007:FKY722007 FUR722007:FUU722007 GEN722007:GEQ722007 GOJ722007:GOM722007 GYF722007:GYI722007 HIB722007:HIE722007 HRX722007:HSA722007 IBT722007:IBW722007 ILP722007:ILS722007 IVL722007:IVO722007 JFH722007:JFK722007 JPD722007:JPG722007 JYZ722007:JZC722007 KIV722007:KIY722007 KSR722007:KSU722007 LCN722007:LCQ722007 LMJ722007:LMM722007 LWF722007:LWI722007 MGB722007:MGE722007 MPX722007:MQA722007 MZT722007:MZW722007 NJP722007:NJS722007 NTL722007:NTO722007 ODH722007:ODK722007 OND722007:ONG722007 OWZ722007:OXC722007 PGV722007:PGY722007 PQR722007:PQU722007 QAN722007:QAQ722007 QKJ722007:QKM722007 QUF722007:QUI722007 REB722007:REE722007 RNX722007:ROA722007 RXT722007:RXW722007 SHP722007:SHS722007 SRL722007:SRO722007 TBH722007:TBK722007 TLD722007:TLG722007 TUZ722007:TVC722007 UEV722007:UEY722007 UOR722007:UOU722007 UYN722007:UYQ722007 VIJ722007:VIM722007 VSF722007:VSI722007 WCB722007:WCE722007 WLX722007:WMA722007 WVT722007:WVW722007 L787543:O787543 JH787543:JK787543 TD787543:TG787543 ACZ787543:ADC787543 AMV787543:AMY787543 AWR787543:AWU787543 BGN787543:BGQ787543 BQJ787543:BQM787543 CAF787543:CAI787543 CKB787543:CKE787543 CTX787543:CUA787543 DDT787543:DDW787543 DNP787543:DNS787543 DXL787543:DXO787543 EHH787543:EHK787543 ERD787543:ERG787543 FAZ787543:FBC787543 FKV787543:FKY787543 FUR787543:FUU787543 GEN787543:GEQ787543 GOJ787543:GOM787543 GYF787543:GYI787543 HIB787543:HIE787543 HRX787543:HSA787543 IBT787543:IBW787543 ILP787543:ILS787543 IVL787543:IVO787543 JFH787543:JFK787543 JPD787543:JPG787543 JYZ787543:JZC787543 KIV787543:KIY787543 KSR787543:KSU787543 LCN787543:LCQ787543 LMJ787543:LMM787543 LWF787543:LWI787543 MGB787543:MGE787543 MPX787543:MQA787543 MZT787543:MZW787543 NJP787543:NJS787543 NTL787543:NTO787543 ODH787543:ODK787543 OND787543:ONG787543 OWZ787543:OXC787543 PGV787543:PGY787543 PQR787543:PQU787543 QAN787543:QAQ787543 QKJ787543:QKM787543 QUF787543:QUI787543 REB787543:REE787543 RNX787543:ROA787543 RXT787543:RXW787543 SHP787543:SHS787543 SRL787543:SRO787543 TBH787543:TBK787543 TLD787543:TLG787543 TUZ787543:TVC787543 UEV787543:UEY787543 UOR787543:UOU787543 UYN787543:UYQ787543 VIJ787543:VIM787543 VSF787543:VSI787543 WCB787543:WCE787543 WLX787543:WMA787543 WVT787543:WVW787543 L853079:O853079 JH853079:JK853079 TD853079:TG853079 ACZ853079:ADC853079 AMV853079:AMY853079 AWR853079:AWU853079 BGN853079:BGQ853079 BQJ853079:BQM853079 CAF853079:CAI853079 CKB853079:CKE853079 CTX853079:CUA853079 DDT853079:DDW853079 DNP853079:DNS853079 DXL853079:DXO853079 EHH853079:EHK853079 ERD853079:ERG853079 FAZ853079:FBC853079 FKV853079:FKY853079 FUR853079:FUU853079 GEN853079:GEQ853079 GOJ853079:GOM853079 GYF853079:GYI853079 HIB853079:HIE853079 HRX853079:HSA853079 IBT853079:IBW853079 ILP853079:ILS853079 IVL853079:IVO853079 JFH853079:JFK853079 JPD853079:JPG853079 JYZ853079:JZC853079 KIV853079:KIY853079 KSR853079:KSU853079 LCN853079:LCQ853079 LMJ853079:LMM853079 LWF853079:LWI853079 MGB853079:MGE853079 MPX853079:MQA853079 MZT853079:MZW853079 NJP853079:NJS853079 NTL853079:NTO853079 ODH853079:ODK853079 OND853079:ONG853079 OWZ853079:OXC853079 PGV853079:PGY853079 PQR853079:PQU853079 QAN853079:QAQ853079 QKJ853079:QKM853079 QUF853079:QUI853079 REB853079:REE853079 RNX853079:ROA853079 RXT853079:RXW853079 SHP853079:SHS853079 SRL853079:SRO853079 TBH853079:TBK853079 TLD853079:TLG853079 TUZ853079:TVC853079 UEV853079:UEY853079 UOR853079:UOU853079 UYN853079:UYQ853079 VIJ853079:VIM853079 VSF853079:VSI853079 WCB853079:WCE853079 WLX853079:WMA853079 WVT853079:WVW853079 L918615:O918615 JH918615:JK918615 TD918615:TG918615 ACZ918615:ADC918615 AMV918615:AMY918615 AWR918615:AWU918615 BGN918615:BGQ918615 BQJ918615:BQM918615 CAF918615:CAI918615 CKB918615:CKE918615 CTX918615:CUA918615 DDT918615:DDW918615 DNP918615:DNS918615 DXL918615:DXO918615 EHH918615:EHK918615 ERD918615:ERG918615 FAZ918615:FBC918615 FKV918615:FKY918615 FUR918615:FUU918615 GEN918615:GEQ918615 GOJ918615:GOM918615 GYF918615:GYI918615 HIB918615:HIE918615 HRX918615:HSA918615 IBT918615:IBW918615 ILP918615:ILS918615 IVL918615:IVO918615 JFH918615:JFK918615 JPD918615:JPG918615 JYZ918615:JZC918615 KIV918615:KIY918615 KSR918615:KSU918615 LCN918615:LCQ918615 LMJ918615:LMM918615 LWF918615:LWI918615 MGB918615:MGE918615 MPX918615:MQA918615 MZT918615:MZW918615 NJP918615:NJS918615 NTL918615:NTO918615 ODH918615:ODK918615 OND918615:ONG918615 OWZ918615:OXC918615 PGV918615:PGY918615 PQR918615:PQU918615 QAN918615:QAQ918615 QKJ918615:QKM918615 QUF918615:QUI918615 REB918615:REE918615 RNX918615:ROA918615 RXT918615:RXW918615 SHP918615:SHS918615 SRL918615:SRO918615 TBH918615:TBK918615 TLD918615:TLG918615 TUZ918615:TVC918615 UEV918615:UEY918615 UOR918615:UOU918615 UYN918615:UYQ918615 VIJ918615:VIM918615 VSF918615:VSI918615 WCB918615:WCE918615 WLX918615:WMA918615 WVT918615:WVW918615 L984151:O984151 JH984151:JK984151 TD984151:TG984151 ACZ984151:ADC984151 AMV984151:AMY984151 AWR984151:AWU984151 BGN984151:BGQ984151 BQJ984151:BQM984151 CAF984151:CAI984151 CKB984151:CKE984151 CTX984151:CUA984151 DDT984151:DDW984151 DNP984151:DNS984151 DXL984151:DXO984151 EHH984151:EHK984151 ERD984151:ERG984151 FAZ984151:FBC984151 FKV984151:FKY984151 FUR984151:FUU984151 GEN984151:GEQ984151 GOJ984151:GOM984151 GYF984151:GYI984151 HIB984151:HIE984151 HRX984151:HSA984151 IBT984151:IBW984151 ILP984151:ILS984151 IVL984151:IVO984151 JFH984151:JFK984151 JPD984151:JPG984151 JYZ984151:JZC984151 KIV984151:KIY984151 KSR984151:KSU984151 LCN984151:LCQ984151 LMJ984151:LMM984151 LWF984151:LWI984151 MGB984151:MGE984151 MPX984151:MQA984151 MZT984151:MZW984151 NJP984151:NJS984151 NTL984151:NTO984151 ODH984151:ODK984151 OND984151:ONG984151 OWZ984151:OXC984151 PGV984151:PGY984151 PQR984151:PQU984151 QAN984151:QAQ984151 QKJ984151:QKM984151 QUF984151:QUI984151 REB984151:REE984151 RNX984151:ROA984151 RXT984151:RXW984151 SHP984151:SHS984151 SRL984151:SRO984151 TBH984151:TBK984151 TLD984151:TLG984151 TUZ984151:TVC984151 UEV984151:UEY984151 UOR984151:UOU984151 UYN984151:UYQ984151 VIJ984151:VIM984151 VSF984151:VSI984151 WCB984151:WCE984151 WLX984151:WMA984151 WVT984151:WVW984151 L1156:O1156 JH1156:JK1156 TD1156:TG1156 ACZ1156:ADC1156 AMV1156:AMY1156 AWR1156:AWU1156 BGN1156:BGQ1156 BQJ1156:BQM1156 CAF1156:CAI1156 CKB1156:CKE1156 CTX1156:CUA1156 DDT1156:DDW1156 DNP1156:DNS1156 DXL1156:DXO1156 EHH1156:EHK1156 ERD1156:ERG1156 FAZ1156:FBC1156 FKV1156:FKY1156 FUR1156:FUU1156 GEN1156:GEQ1156 GOJ1156:GOM1156 GYF1156:GYI1156 HIB1156:HIE1156 HRX1156:HSA1156 IBT1156:IBW1156 ILP1156:ILS1156 IVL1156:IVO1156 JFH1156:JFK1156 JPD1156:JPG1156 JYZ1156:JZC1156 KIV1156:KIY1156 KSR1156:KSU1156 LCN1156:LCQ1156 LMJ1156:LMM1156 LWF1156:LWI1156 MGB1156:MGE1156 MPX1156:MQA1156 MZT1156:MZW1156 NJP1156:NJS1156 NTL1156:NTO1156 ODH1156:ODK1156 OND1156:ONG1156 OWZ1156:OXC1156 PGV1156:PGY1156 PQR1156:PQU1156 QAN1156:QAQ1156 QKJ1156:QKM1156 QUF1156:QUI1156 REB1156:REE1156 RNX1156:ROA1156 RXT1156:RXW1156 SHP1156:SHS1156 SRL1156:SRO1156 TBH1156:TBK1156 TLD1156:TLG1156 TUZ1156:TVC1156 UEV1156:UEY1156 UOR1156:UOU1156 UYN1156:UYQ1156 VIJ1156:VIM1156 VSF1156:VSI1156 WCB1156:WCE1156 WLX1156:WMA1156 WVT1156:WVW1156 L66692:O66692 JH66692:JK66692 TD66692:TG66692 ACZ66692:ADC66692 AMV66692:AMY66692 AWR66692:AWU66692 BGN66692:BGQ66692 BQJ66692:BQM66692 CAF66692:CAI66692 CKB66692:CKE66692 CTX66692:CUA66692 DDT66692:DDW66692 DNP66692:DNS66692 DXL66692:DXO66692 EHH66692:EHK66692 ERD66692:ERG66692 FAZ66692:FBC66692 FKV66692:FKY66692 FUR66692:FUU66692 GEN66692:GEQ66692 GOJ66692:GOM66692 GYF66692:GYI66692 HIB66692:HIE66692 HRX66692:HSA66692 IBT66692:IBW66692 ILP66692:ILS66692 IVL66692:IVO66692 JFH66692:JFK66692 JPD66692:JPG66692 JYZ66692:JZC66692 KIV66692:KIY66692 KSR66692:KSU66692 LCN66692:LCQ66692 LMJ66692:LMM66692 LWF66692:LWI66692 MGB66692:MGE66692 MPX66692:MQA66692 MZT66692:MZW66692 NJP66692:NJS66692 NTL66692:NTO66692 ODH66692:ODK66692 OND66692:ONG66692 OWZ66692:OXC66692 PGV66692:PGY66692 PQR66692:PQU66692 QAN66692:QAQ66692 QKJ66692:QKM66692 QUF66692:QUI66692 REB66692:REE66692 RNX66692:ROA66692 RXT66692:RXW66692 SHP66692:SHS66692 SRL66692:SRO66692 TBH66692:TBK66692 TLD66692:TLG66692 TUZ66692:TVC66692 UEV66692:UEY66692 UOR66692:UOU66692 UYN66692:UYQ66692 VIJ66692:VIM66692 VSF66692:VSI66692 WCB66692:WCE66692 WLX66692:WMA66692 WVT66692:WVW66692 L132228:O132228 JH132228:JK132228 TD132228:TG132228 ACZ132228:ADC132228 AMV132228:AMY132228 AWR132228:AWU132228 BGN132228:BGQ132228 BQJ132228:BQM132228 CAF132228:CAI132228 CKB132228:CKE132228 CTX132228:CUA132228 DDT132228:DDW132228 DNP132228:DNS132228 DXL132228:DXO132228 EHH132228:EHK132228 ERD132228:ERG132228 FAZ132228:FBC132228 FKV132228:FKY132228 FUR132228:FUU132228 GEN132228:GEQ132228 GOJ132228:GOM132228 GYF132228:GYI132228 HIB132228:HIE132228 HRX132228:HSA132228 IBT132228:IBW132228 ILP132228:ILS132228 IVL132228:IVO132228 JFH132228:JFK132228 JPD132228:JPG132228 JYZ132228:JZC132228 KIV132228:KIY132228 KSR132228:KSU132228 LCN132228:LCQ132228 LMJ132228:LMM132228 LWF132228:LWI132228 MGB132228:MGE132228 MPX132228:MQA132228 MZT132228:MZW132228 NJP132228:NJS132228 NTL132228:NTO132228 ODH132228:ODK132228 OND132228:ONG132228 OWZ132228:OXC132228 PGV132228:PGY132228 PQR132228:PQU132228 QAN132228:QAQ132228 QKJ132228:QKM132228 QUF132228:QUI132228 REB132228:REE132228 RNX132228:ROA132228 RXT132228:RXW132228 SHP132228:SHS132228 SRL132228:SRO132228 TBH132228:TBK132228 TLD132228:TLG132228 TUZ132228:TVC132228 UEV132228:UEY132228 UOR132228:UOU132228 UYN132228:UYQ132228 VIJ132228:VIM132228 VSF132228:VSI132228 WCB132228:WCE132228 WLX132228:WMA132228 WVT132228:WVW132228 L197764:O197764 JH197764:JK197764 TD197764:TG197764 ACZ197764:ADC197764 AMV197764:AMY197764 AWR197764:AWU197764 BGN197764:BGQ197764 BQJ197764:BQM197764 CAF197764:CAI197764 CKB197764:CKE197764 CTX197764:CUA197764 DDT197764:DDW197764 DNP197764:DNS197764 DXL197764:DXO197764 EHH197764:EHK197764 ERD197764:ERG197764 FAZ197764:FBC197764 FKV197764:FKY197764 FUR197764:FUU197764 GEN197764:GEQ197764 GOJ197764:GOM197764 GYF197764:GYI197764 HIB197764:HIE197764 HRX197764:HSA197764 IBT197764:IBW197764 ILP197764:ILS197764 IVL197764:IVO197764 JFH197764:JFK197764 JPD197764:JPG197764 JYZ197764:JZC197764 KIV197764:KIY197764 KSR197764:KSU197764 LCN197764:LCQ197764 LMJ197764:LMM197764 LWF197764:LWI197764 MGB197764:MGE197764 MPX197764:MQA197764 MZT197764:MZW197764 NJP197764:NJS197764 NTL197764:NTO197764 ODH197764:ODK197764 OND197764:ONG197764 OWZ197764:OXC197764 PGV197764:PGY197764 PQR197764:PQU197764 QAN197764:QAQ197764 QKJ197764:QKM197764 QUF197764:QUI197764 REB197764:REE197764 RNX197764:ROA197764 RXT197764:RXW197764 SHP197764:SHS197764 SRL197764:SRO197764 TBH197764:TBK197764 TLD197764:TLG197764 TUZ197764:TVC197764 UEV197764:UEY197764 UOR197764:UOU197764 UYN197764:UYQ197764 VIJ197764:VIM197764 VSF197764:VSI197764 WCB197764:WCE197764 WLX197764:WMA197764 WVT197764:WVW197764 L263300:O263300 JH263300:JK263300 TD263300:TG263300 ACZ263300:ADC263300 AMV263300:AMY263300 AWR263300:AWU263300 BGN263300:BGQ263300 BQJ263300:BQM263300 CAF263300:CAI263300 CKB263300:CKE263300 CTX263300:CUA263300 DDT263300:DDW263300 DNP263300:DNS263300 DXL263300:DXO263300 EHH263300:EHK263300 ERD263300:ERG263300 FAZ263300:FBC263300 FKV263300:FKY263300 FUR263300:FUU263300 GEN263300:GEQ263300 GOJ263300:GOM263300 GYF263300:GYI263300 HIB263300:HIE263300 HRX263300:HSA263300 IBT263300:IBW263300 ILP263300:ILS263300 IVL263300:IVO263300 JFH263300:JFK263300 JPD263300:JPG263300 JYZ263300:JZC263300 KIV263300:KIY263300 KSR263300:KSU263300 LCN263300:LCQ263300 LMJ263300:LMM263300 LWF263300:LWI263300 MGB263300:MGE263300 MPX263300:MQA263300 MZT263300:MZW263300 NJP263300:NJS263300 NTL263300:NTO263300 ODH263300:ODK263300 OND263300:ONG263300 OWZ263300:OXC263300 PGV263300:PGY263300 PQR263300:PQU263300 QAN263300:QAQ263300 QKJ263300:QKM263300 QUF263300:QUI263300 REB263300:REE263300 RNX263300:ROA263300 RXT263300:RXW263300 SHP263300:SHS263300 SRL263300:SRO263300 TBH263300:TBK263300 TLD263300:TLG263300 TUZ263300:TVC263300 UEV263300:UEY263300 UOR263300:UOU263300 UYN263300:UYQ263300 VIJ263300:VIM263300 VSF263300:VSI263300 WCB263300:WCE263300 WLX263300:WMA263300 WVT263300:WVW263300 L328836:O328836 JH328836:JK328836 TD328836:TG328836 ACZ328836:ADC328836 AMV328836:AMY328836 AWR328836:AWU328836 BGN328836:BGQ328836 BQJ328836:BQM328836 CAF328836:CAI328836 CKB328836:CKE328836 CTX328836:CUA328836 DDT328836:DDW328836 DNP328836:DNS328836 DXL328836:DXO328836 EHH328836:EHK328836 ERD328836:ERG328836 FAZ328836:FBC328836 FKV328836:FKY328836 FUR328836:FUU328836 GEN328836:GEQ328836 GOJ328836:GOM328836 GYF328836:GYI328836 HIB328836:HIE328836 HRX328836:HSA328836 IBT328836:IBW328836 ILP328836:ILS328836 IVL328836:IVO328836 JFH328836:JFK328836 JPD328836:JPG328836 JYZ328836:JZC328836 KIV328836:KIY328836 KSR328836:KSU328836 LCN328836:LCQ328836 LMJ328836:LMM328836 LWF328836:LWI328836 MGB328836:MGE328836 MPX328836:MQA328836 MZT328836:MZW328836 NJP328836:NJS328836 NTL328836:NTO328836 ODH328836:ODK328836 OND328836:ONG328836 OWZ328836:OXC328836 PGV328836:PGY328836 PQR328836:PQU328836 QAN328836:QAQ328836 QKJ328836:QKM328836 QUF328836:QUI328836 REB328836:REE328836 RNX328836:ROA328836 RXT328836:RXW328836 SHP328836:SHS328836 SRL328836:SRO328836 TBH328836:TBK328836 TLD328836:TLG328836 TUZ328836:TVC328836 UEV328836:UEY328836 UOR328836:UOU328836 UYN328836:UYQ328836 VIJ328836:VIM328836 VSF328836:VSI328836 WCB328836:WCE328836 WLX328836:WMA328836 WVT328836:WVW328836 L394372:O394372 JH394372:JK394372 TD394372:TG394372 ACZ394372:ADC394372 AMV394372:AMY394372 AWR394372:AWU394372 BGN394372:BGQ394372 BQJ394372:BQM394372 CAF394372:CAI394372 CKB394372:CKE394372 CTX394372:CUA394372 DDT394372:DDW394372 DNP394372:DNS394372 DXL394372:DXO394372 EHH394372:EHK394372 ERD394372:ERG394372 FAZ394372:FBC394372 FKV394372:FKY394372 FUR394372:FUU394372 GEN394372:GEQ394372 GOJ394372:GOM394372 GYF394372:GYI394372 HIB394372:HIE394372 HRX394372:HSA394372 IBT394372:IBW394372 ILP394372:ILS394372 IVL394372:IVO394372 JFH394372:JFK394372 JPD394372:JPG394372 JYZ394372:JZC394372 KIV394372:KIY394372 KSR394372:KSU394372 LCN394372:LCQ394372 LMJ394372:LMM394372 LWF394372:LWI394372 MGB394372:MGE394372 MPX394372:MQA394372 MZT394372:MZW394372 NJP394372:NJS394372 NTL394372:NTO394372 ODH394372:ODK394372 OND394372:ONG394372 OWZ394372:OXC394372 PGV394372:PGY394372 PQR394372:PQU394372 QAN394372:QAQ394372 QKJ394372:QKM394372 QUF394372:QUI394372 REB394372:REE394372 RNX394372:ROA394372 RXT394372:RXW394372 SHP394372:SHS394372 SRL394372:SRO394372 TBH394372:TBK394372 TLD394372:TLG394372 TUZ394372:TVC394372 UEV394372:UEY394372 UOR394372:UOU394372 UYN394372:UYQ394372 VIJ394372:VIM394372 VSF394372:VSI394372 WCB394372:WCE394372 WLX394372:WMA394372 WVT394372:WVW394372 L459908:O459908 JH459908:JK459908 TD459908:TG459908 ACZ459908:ADC459908 AMV459908:AMY459908 AWR459908:AWU459908 BGN459908:BGQ459908 BQJ459908:BQM459908 CAF459908:CAI459908 CKB459908:CKE459908 CTX459908:CUA459908 DDT459908:DDW459908 DNP459908:DNS459908 DXL459908:DXO459908 EHH459908:EHK459908 ERD459908:ERG459908 FAZ459908:FBC459908 FKV459908:FKY459908 FUR459908:FUU459908 GEN459908:GEQ459908 GOJ459908:GOM459908 GYF459908:GYI459908 HIB459908:HIE459908 HRX459908:HSA459908 IBT459908:IBW459908 ILP459908:ILS459908 IVL459908:IVO459908 JFH459908:JFK459908 JPD459908:JPG459908 JYZ459908:JZC459908 KIV459908:KIY459908 KSR459908:KSU459908 LCN459908:LCQ459908 LMJ459908:LMM459908 LWF459908:LWI459908 MGB459908:MGE459908 MPX459908:MQA459908 MZT459908:MZW459908 NJP459908:NJS459908 NTL459908:NTO459908 ODH459908:ODK459908 OND459908:ONG459908 OWZ459908:OXC459908 PGV459908:PGY459908 PQR459908:PQU459908 QAN459908:QAQ459908 QKJ459908:QKM459908 QUF459908:QUI459908 REB459908:REE459908 RNX459908:ROA459908 RXT459908:RXW459908 SHP459908:SHS459908 SRL459908:SRO459908 TBH459908:TBK459908 TLD459908:TLG459908 TUZ459908:TVC459908 UEV459908:UEY459908 UOR459908:UOU459908 UYN459908:UYQ459908 VIJ459908:VIM459908 VSF459908:VSI459908 WCB459908:WCE459908 WLX459908:WMA459908 WVT459908:WVW459908 L525444:O525444 JH525444:JK525444 TD525444:TG525444 ACZ525444:ADC525444 AMV525444:AMY525444 AWR525444:AWU525444 BGN525444:BGQ525444 BQJ525444:BQM525444 CAF525444:CAI525444 CKB525444:CKE525444 CTX525444:CUA525444 DDT525444:DDW525444 DNP525444:DNS525444 DXL525444:DXO525444 EHH525444:EHK525444 ERD525444:ERG525444 FAZ525444:FBC525444 FKV525444:FKY525444 FUR525444:FUU525444 GEN525444:GEQ525444 GOJ525444:GOM525444 GYF525444:GYI525444 HIB525444:HIE525444 HRX525444:HSA525444 IBT525444:IBW525444 ILP525444:ILS525444 IVL525444:IVO525444 JFH525444:JFK525444 JPD525444:JPG525444 JYZ525444:JZC525444 KIV525444:KIY525444 KSR525444:KSU525444 LCN525444:LCQ525444 LMJ525444:LMM525444 LWF525444:LWI525444 MGB525444:MGE525444 MPX525444:MQA525444 MZT525444:MZW525444 NJP525444:NJS525444 NTL525444:NTO525444 ODH525444:ODK525444 OND525444:ONG525444 OWZ525444:OXC525444 PGV525444:PGY525444 PQR525444:PQU525444 QAN525444:QAQ525444 QKJ525444:QKM525444 QUF525444:QUI525444 REB525444:REE525444 RNX525444:ROA525444 RXT525444:RXW525444 SHP525444:SHS525444 SRL525444:SRO525444 TBH525444:TBK525444 TLD525444:TLG525444 TUZ525444:TVC525444 UEV525444:UEY525444 UOR525444:UOU525444 UYN525444:UYQ525444 VIJ525444:VIM525444 VSF525444:VSI525444 WCB525444:WCE525444 WLX525444:WMA525444 WVT525444:WVW525444 L590980:O590980 JH590980:JK590980 TD590980:TG590980 ACZ590980:ADC590980 AMV590980:AMY590980 AWR590980:AWU590980 BGN590980:BGQ590980 BQJ590980:BQM590980 CAF590980:CAI590980 CKB590980:CKE590980 CTX590980:CUA590980 DDT590980:DDW590980 DNP590980:DNS590980 DXL590980:DXO590980 EHH590980:EHK590980 ERD590980:ERG590980 FAZ590980:FBC590980 FKV590980:FKY590980 FUR590980:FUU590980 GEN590980:GEQ590980 GOJ590980:GOM590980 GYF590980:GYI590980 HIB590980:HIE590980 HRX590980:HSA590980 IBT590980:IBW590980 ILP590980:ILS590980 IVL590980:IVO590980 JFH590980:JFK590980 JPD590980:JPG590980 JYZ590980:JZC590980 KIV590980:KIY590980 KSR590980:KSU590980 LCN590980:LCQ590980 LMJ590980:LMM590980 LWF590980:LWI590980 MGB590980:MGE590980 MPX590980:MQA590980 MZT590980:MZW590980 NJP590980:NJS590980 NTL590980:NTO590980 ODH590980:ODK590980 OND590980:ONG590980 OWZ590980:OXC590980 PGV590980:PGY590980 PQR590980:PQU590980 QAN590980:QAQ590980 QKJ590980:QKM590980 QUF590980:QUI590980 REB590980:REE590980 RNX590980:ROA590980 RXT590980:RXW590980 SHP590980:SHS590980 SRL590980:SRO590980 TBH590980:TBK590980 TLD590980:TLG590980 TUZ590980:TVC590980 UEV590980:UEY590980 UOR590980:UOU590980 UYN590980:UYQ590980 VIJ590980:VIM590980 VSF590980:VSI590980 WCB590980:WCE590980 WLX590980:WMA590980 WVT590980:WVW590980 L656516:O656516 JH656516:JK656516 TD656516:TG656516 ACZ656516:ADC656516 AMV656516:AMY656516 AWR656516:AWU656516 BGN656516:BGQ656516 BQJ656516:BQM656516 CAF656516:CAI656516 CKB656516:CKE656516 CTX656516:CUA656516 DDT656516:DDW656516 DNP656516:DNS656516 DXL656516:DXO656516 EHH656516:EHK656516 ERD656516:ERG656516 FAZ656516:FBC656516 FKV656516:FKY656516 FUR656516:FUU656516 GEN656516:GEQ656516 GOJ656516:GOM656516 GYF656516:GYI656516 HIB656516:HIE656516 HRX656516:HSA656516 IBT656516:IBW656516 ILP656516:ILS656516 IVL656516:IVO656516 JFH656516:JFK656516 JPD656516:JPG656516 JYZ656516:JZC656516 KIV656516:KIY656516 KSR656516:KSU656516 LCN656516:LCQ656516 LMJ656516:LMM656516 LWF656516:LWI656516 MGB656516:MGE656516 MPX656516:MQA656516 MZT656516:MZW656516 NJP656516:NJS656516 NTL656516:NTO656516 ODH656516:ODK656516 OND656516:ONG656516 OWZ656516:OXC656516 PGV656516:PGY656516 PQR656516:PQU656516 QAN656516:QAQ656516 QKJ656516:QKM656516 QUF656516:QUI656516 REB656516:REE656516 RNX656516:ROA656516 RXT656516:RXW656516 SHP656516:SHS656516 SRL656516:SRO656516 TBH656516:TBK656516 TLD656516:TLG656516 TUZ656516:TVC656516 UEV656516:UEY656516 UOR656516:UOU656516 UYN656516:UYQ656516 VIJ656516:VIM656516 VSF656516:VSI656516 WCB656516:WCE656516 WLX656516:WMA656516 WVT656516:WVW656516 L722052:O722052 JH722052:JK722052 TD722052:TG722052 ACZ722052:ADC722052 AMV722052:AMY722052 AWR722052:AWU722052 BGN722052:BGQ722052 BQJ722052:BQM722052 CAF722052:CAI722052 CKB722052:CKE722052 CTX722052:CUA722052 DDT722052:DDW722052 DNP722052:DNS722052 DXL722052:DXO722052 EHH722052:EHK722052 ERD722052:ERG722052 FAZ722052:FBC722052 FKV722052:FKY722052 FUR722052:FUU722052 GEN722052:GEQ722052 GOJ722052:GOM722052 GYF722052:GYI722052 HIB722052:HIE722052 HRX722052:HSA722052 IBT722052:IBW722052 ILP722052:ILS722052 IVL722052:IVO722052 JFH722052:JFK722052 JPD722052:JPG722052 JYZ722052:JZC722052 KIV722052:KIY722052 KSR722052:KSU722052 LCN722052:LCQ722052 LMJ722052:LMM722052 LWF722052:LWI722052 MGB722052:MGE722052 MPX722052:MQA722052 MZT722052:MZW722052 NJP722052:NJS722052 NTL722052:NTO722052 ODH722052:ODK722052 OND722052:ONG722052 OWZ722052:OXC722052 PGV722052:PGY722052 PQR722052:PQU722052 QAN722052:QAQ722052 QKJ722052:QKM722052 QUF722052:QUI722052 REB722052:REE722052 RNX722052:ROA722052 RXT722052:RXW722052 SHP722052:SHS722052 SRL722052:SRO722052 TBH722052:TBK722052 TLD722052:TLG722052 TUZ722052:TVC722052 UEV722052:UEY722052 UOR722052:UOU722052 UYN722052:UYQ722052 VIJ722052:VIM722052 VSF722052:VSI722052 WCB722052:WCE722052 WLX722052:WMA722052 WVT722052:WVW722052 L787588:O787588 JH787588:JK787588 TD787588:TG787588 ACZ787588:ADC787588 AMV787588:AMY787588 AWR787588:AWU787588 BGN787588:BGQ787588 BQJ787588:BQM787588 CAF787588:CAI787588 CKB787588:CKE787588 CTX787588:CUA787588 DDT787588:DDW787588 DNP787588:DNS787588 DXL787588:DXO787588 EHH787588:EHK787588 ERD787588:ERG787588 FAZ787588:FBC787588 FKV787588:FKY787588 FUR787588:FUU787588 GEN787588:GEQ787588 GOJ787588:GOM787588 GYF787588:GYI787588 HIB787588:HIE787588 HRX787588:HSA787588 IBT787588:IBW787588 ILP787588:ILS787588 IVL787588:IVO787588 JFH787588:JFK787588 JPD787588:JPG787588 JYZ787588:JZC787588 KIV787588:KIY787588 KSR787588:KSU787588 LCN787588:LCQ787588 LMJ787588:LMM787588 LWF787588:LWI787588 MGB787588:MGE787588 MPX787588:MQA787588 MZT787588:MZW787588 NJP787588:NJS787588 NTL787588:NTO787588 ODH787588:ODK787588 OND787588:ONG787588 OWZ787588:OXC787588 PGV787588:PGY787588 PQR787588:PQU787588 QAN787588:QAQ787588 QKJ787588:QKM787588 QUF787588:QUI787588 REB787588:REE787588 RNX787588:ROA787588 RXT787588:RXW787588 SHP787588:SHS787588 SRL787588:SRO787588 TBH787588:TBK787588 TLD787588:TLG787588 TUZ787588:TVC787588 UEV787588:UEY787588 UOR787588:UOU787588 UYN787588:UYQ787588 VIJ787588:VIM787588 VSF787588:VSI787588 WCB787588:WCE787588 WLX787588:WMA787588 WVT787588:WVW787588 L853124:O853124 JH853124:JK853124 TD853124:TG853124 ACZ853124:ADC853124 AMV853124:AMY853124 AWR853124:AWU853124 BGN853124:BGQ853124 BQJ853124:BQM853124 CAF853124:CAI853124 CKB853124:CKE853124 CTX853124:CUA853124 DDT853124:DDW853124 DNP853124:DNS853124 DXL853124:DXO853124 EHH853124:EHK853124 ERD853124:ERG853124 FAZ853124:FBC853124 FKV853124:FKY853124 FUR853124:FUU853124 GEN853124:GEQ853124 GOJ853124:GOM853124 GYF853124:GYI853124 HIB853124:HIE853124 HRX853124:HSA853124 IBT853124:IBW853124 ILP853124:ILS853124 IVL853124:IVO853124 JFH853124:JFK853124 JPD853124:JPG853124 JYZ853124:JZC853124 KIV853124:KIY853124 KSR853124:KSU853124 LCN853124:LCQ853124 LMJ853124:LMM853124 LWF853124:LWI853124 MGB853124:MGE853124 MPX853124:MQA853124 MZT853124:MZW853124 NJP853124:NJS853124 NTL853124:NTO853124 ODH853124:ODK853124 OND853124:ONG853124 OWZ853124:OXC853124 PGV853124:PGY853124 PQR853124:PQU853124 QAN853124:QAQ853124 QKJ853124:QKM853124 QUF853124:QUI853124 REB853124:REE853124 RNX853124:ROA853124 RXT853124:RXW853124 SHP853124:SHS853124 SRL853124:SRO853124 TBH853124:TBK853124 TLD853124:TLG853124 TUZ853124:TVC853124 UEV853124:UEY853124 UOR853124:UOU853124 UYN853124:UYQ853124 VIJ853124:VIM853124 VSF853124:VSI853124 WCB853124:WCE853124 WLX853124:WMA853124 WVT853124:WVW853124 L918660:O918660 JH918660:JK918660 TD918660:TG918660 ACZ918660:ADC918660 AMV918660:AMY918660 AWR918660:AWU918660 BGN918660:BGQ918660 BQJ918660:BQM918660 CAF918660:CAI918660 CKB918660:CKE918660 CTX918660:CUA918660 DDT918660:DDW918660 DNP918660:DNS918660 DXL918660:DXO918660 EHH918660:EHK918660 ERD918660:ERG918660 FAZ918660:FBC918660 FKV918660:FKY918660 FUR918660:FUU918660 GEN918660:GEQ918660 GOJ918660:GOM918660 GYF918660:GYI918660 HIB918660:HIE918660 HRX918660:HSA918660 IBT918660:IBW918660 ILP918660:ILS918660 IVL918660:IVO918660 JFH918660:JFK918660 JPD918660:JPG918660 JYZ918660:JZC918660 KIV918660:KIY918660 KSR918660:KSU918660 LCN918660:LCQ918660 LMJ918660:LMM918660 LWF918660:LWI918660 MGB918660:MGE918660 MPX918660:MQA918660 MZT918660:MZW918660 NJP918660:NJS918660 NTL918660:NTO918660 ODH918660:ODK918660 OND918660:ONG918660 OWZ918660:OXC918660 PGV918660:PGY918660 PQR918660:PQU918660 QAN918660:QAQ918660 QKJ918660:QKM918660 QUF918660:QUI918660 REB918660:REE918660 RNX918660:ROA918660 RXT918660:RXW918660 SHP918660:SHS918660 SRL918660:SRO918660 TBH918660:TBK918660 TLD918660:TLG918660 TUZ918660:TVC918660 UEV918660:UEY918660 UOR918660:UOU918660 UYN918660:UYQ918660 VIJ918660:VIM918660 VSF918660:VSI918660 WCB918660:WCE918660 WLX918660:WMA918660 WVT918660:WVW918660 L984196:O984196 JH984196:JK984196 TD984196:TG984196 ACZ984196:ADC984196 AMV984196:AMY984196 AWR984196:AWU984196 BGN984196:BGQ984196 BQJ984196:BQM984196 CAF984196:CAI984196 CKB984196:CKE984196 CTX984196:CUA984196 DDT984196:DDW984196 DNP984196:DNS984196 DXL984196:DXO984196 EHH984196:EHK984196 ERD984196:ERG984196 FAZ984196:FBC984196 FKV984196:FKY984196 FUR984196:FUU984196 GEN984196:GEQ984196 GOJ984196:GOM984196 GYF984196:GYI984196 HIB984196:HIE984196 HRX984196:HSA984196 IBT984196:IBW984196 ILP984196:ILS984196 IVL984196:IVO984196 JFH984196:JFK984196 JPD984196:JPG984196 JYZ984196:JZC984196 KIV984196:KIY984196 KSR984196:KSU984196 LCN984196:LCQ984196 LMJ984196:LMM984196 LWF984196:LWI984196 MGB984196:MGE984196 MPX984196:MQA984196 MZT984196:MZW984196 NJP984196:NJS984196 NTL984196:NTO984196 ODH984196:ODK984196 OND984196:ONG984196 OWZ984196:OXC984196 PGV984196:PGY984196 PQR984196:PQU984196 QAN984196:QAQ984196 QKJ984196:QKM984196 QUF984196:QUI984196 REB984196:REE984196 RNX984196:ROA984196 RXT984196:RXW984196 SHP984196:SHS984196 SRL984196:SRO984196 TBH984196:TBK984196 TLD984196:TLG984196 TUZ984196:TVC984196 UEV984196:UEY984196 UOR984196:UOU984196 UYN984196:UYQ984196 VIJ984196:VIM984196 VSF984196:VSI984196 WCB984196:WCE984196 WLX984196:WMA984196 WVT984196:WVW984196 L1201:O1201 JH1201:JK1201 TD1201:TG1201 ACZ1201:ADC1201 AMV1201:AMY1201 AWR1201:AWU1201 BGN1201:BGQ1201 BQJ1201:BQM1201 CAF1201:CAI1201 CKB1201:CKE1201 CTX1201:CUA1201 DDT1201:DDW1201 DNP1201:DNS1201 DXL1201:DXO1201 EHH1201:EHK1201 ERD1201:ERG1201 FAZ1201:FBC1201 FKV1201:FKY1201 FUR1201:FUU1201 GEN1201:GEQ1201 GOJ1201:GOM1201 GYF1201:GYI1201 HIB1201:HIE1201 HRX1201:HSA1201 IBT1201:IBW1201 ILP1201:ILS1201 IVL1201:IVO1201 JFH1201:JFK1201 JPD1201:JPG1201 JYZ1201:JZC1201 KIV1201:KIY1201 KSR1201:KSU1201 LCN1201:LCQ1201 LMJ1201:LMM1201 LWF1201:LWI1201 MGB1201:MGE1201 MPX1201:MQA1201 MZT1201:MZW1201 NJP1201:NJS1201 NTL1201:NTO1201 ODH1201:ODK1201 OND1201:ONG1201 OWZ1201:OXC1201 PGV1201:PGY1201 PQR1201:PQU1201 QAN1201:QAQ1201 QKJ1201:QKM1201 QUF1201:QUI1201 REB1201:REE1201 RNX1201:ROA1201 RXT1201:RXW1201 SHP1201:SHS1201 SRL1201:SRO1201 TBH1201:TBK1201 TLD1201:TLG1201 TUZ1201:TVC1201 UEV1201:UEY1201 UOR1201:UOU1201 UYN1201:UYQ1201 VIJ1201:VIM1201 VSF1201:VSI1201 WCB1201:WCE1201 WLX1201:WMA1201 WVT1201:WVW1201 L66737:O66737 JH66737:JK66737 TD66737:TG66737 ACZ66737:ADC66737 AMV66737:AMY66737 AWR66737:AWU66737 BGN66737:BGQ66737 BQJ66737:BQM66737 CAF66737:CAI66737 CKB66737:CKE66737 CTX66737:CUA66737 DDT66737:DDW66737 DNP66737:DNS66737 DXL66737:DXO66737 EHH66737:EHK66737 ERD66737:ERG66737 FAZ66737:FBC66737 FKV66737:FKY66737 FUR66737:FUU66737 GEN66737:GEQ66737 GOJ66737:GOM66737 GYF66737:GYI66737 HIB66737:HIE66737 HRX66737:HSA66737 IBT66737:IBW66737 ILP66737:ILS66737 IVL66737:IVO66737 JFH66737:JFK66737 JPD66737:JPG66737 JYZ66737:JZC66737 KIV66737:KIY66737 KSR66737:KSU66737 LCN66737:LCQ66737 LMJ66737:LMM66737 LWF66737:LWI66737 MGB66737:MGE66737 MPX66737:MQA66737 MZT66737:MZW66737 NJP66737:NJS66737 NTL66737:NTO66737 ODH66737:ODK66737 OND66737:ONG66737 OWZ66737:OXC66737 PGV66737:PGY66737 PQR66737:PQU66737 QAN66737:QAQ66737 QKJ66737:QKM66737 QUF66737:QUI66737 REB66737:REE66737 RNX66737:ROA66737 RXT66737:RXW66737 SHP66737:SHS66737 SRL66737:SRO66737 TBH66737:TBK66737 TLD66737:TLG66737 TUZ66737:TVC66737 UEV66737:UEY66737 UOR66737:UOU66737 UYN66737:UYQ66737 VIJ66737:VIM66737 VSF66737:VSI66737 WCB66737:WCE66737 WLX66737:WMA66737 WVT66737:WVW66737 L132273:O132273 JH132273:JK132273 TD132273:TG132273 ACZ132273:ADC132273 AMV132273:AMY132273 AWR132273:AWU132273 BGN132273:BGQ132273 BQJ132273:BQM132273 CAF132273:CAI132273 CKB132273:CKE132273 CTX132273:CUA132273 DDT132273:DDW132273 DNP132273:DNS132273 DXL132273:DXO132273 EHH132273:EHK132273 ERD132273:ERG132273 FAZ132273:FBC132273 FKV132273:FKY132273 FUR132273:FUU132273 GEN132273:GEQ132273 GOJ132273:GOM132273 GYF132273:GYI132273 HIB132273:HIE132273 HRX132273:HSA132273 IBT132273:IBW132273 ILP132273:ILS132273 IVL132273:IVO132273 JFH132273:JFK132273 JPD132273:JPG132273 JYZ132273:JZC132273 KIV132273:KIY132273 KSR132273:KSU132273 LCN132273:LCQ132273 LMJ132273:LMM132273 LWF132273:LWI132273 MGB132273:MGE132273 MPX132273:MQA132273 MZT132273:MZW132273 NJP132273:NJS132273 NTL132273:NTO132273 ODH132273:ODK132273 OND132273:ONG132273 OWZ132273:OXC132273 PGV132273:PGY132273 PQR132273:PQU132273 QAN132273:QAQ132273 QKJ132273:QKM132273 QUF132273:QUI132273 REB132273:REE132273 RNX132273:ROA132273 RXT132273:RXW132273 SHP132273:SHS132273 SRL132273:SRO132273 TBH132273:TBK132273 TLD132273:TLG132273 TUZ132273:TVC132273 UEV132273:UEY132273 UOR132273:UOU132273 UYN132273:UYQ132273 VIJ132273:VIM132273 VSF132273:VSI132273 WCB132273:WCE132273 WLX132273:WMA132273 WVT132273:WVW132273 L197809:O197809 JH197809:JK197809 TD197809:TG197809 ACZ197809:ADC197809 AMV197809:AMY197809 AWR197809:AWU197809 BGN197809:BGQ197809 BQJ197809:BQM197809 CAF197809:CAI197809 CKB197809:CKE197809 CTX197809:CUA197809 DDT197809:DDW197809 DNP197809:DNS197809 DXL197809:DXO197809 EHH197809:EHK197809 ERD197809:ERG197809 FAZ197809:FBC197809 FKV197809:FKY197809 FUR197809:FUU197809 GEN197809:GEQ197809 GOJ197809:GOM197809 GYF197809:GYI197809 HIB197809:HIE197809 HRX197809:HSA197809 IBT197809:IBW197809 ILP197809:ILS197809 IVL197809:IVO197809 JFH197809:JFK197809 JPD197809:JPG197809 JYZ197809:JZC197809 KIV197809:KIY197809 KSR197809:KSU197809 LCN197809:LCQ197809 LMJ197809:LMM197809 LWF197809:LWI197809 MGB197809:MGE197809 MPX197809:MQA197809 MZT197809:MZW197809 NJP197809:NJS197809 NTL197809:NTO197809 ODH197809:ODK197809 OND197809:ONG197809 OWZ197809:OXC197809 PGV197809:PGY197809 PQR197809:PQU197809 QAN197809:QAQ197809 QKJ197809:QKM197809 QUF197809:QUI197809 REB197809:REE197809 RNX197809:ROA197809 RXT197809:RXW197809 SHP197809:SHS197809 SRL197809:SRO197809 TBH197809:TBK197809 TLD197809:TLG197809 TUZ197809:TVC197809 UEV197809:UEY197809 UOR197809:UOU197809 UYN197809:UYQ197809 VIJ197809:VIM197809 VSF197809:VSI197809 WCB197809:WCE197809 WLX197809:WMA197809 WVT197809:WVW197809 L263345:O263345 JH263345:JK263345 TD263345:TG263345 ACZ263345:ADC263345 AMV263345:AMY263345 AWR263345:AWU263345 BGN263345:BGQ263345 BQJ263345:BQM263345 CAF263345:CAI263345 CKB263345:CKE263345 CTX263345:CUA263345 DDT263345:DDW263345 DNP263345:DNS263345 DXL263345:DXO263345 EHH263345:EHK263345 ERD263345:ERG263345 FAZ263345:FBC263345 FKV263345:FKY263345 FUR263345:FUU263345 GEN263345:GEQ263345 GOJ263345:GOM263345 GYF263345:GYI263345 HIB263345:HIE263345 HRX263345:HSA263345 IBT263345:IBW263345 ILP263345:ILS263345 IVL263345:IVO263345 JFH263345:JFK263345 JPD263345:JPG263345 JYZ263345:JZC263345 KIV263345:KIY263345 KSR263345:KSU263345 LCN263345:LCQ263345 LMJ263345:LMM263345 LWF263345:LWI263345 MGB263345:MGE263345 MPX263345:MQA263345 MZT263345:MZW263345 NJP263345:NJS263345 NTL263345:NTO263345 ODH263345:ODK263345 OND263345:ONG263345 OWZ263345:OXC263345 PGV263345:PGY263345 PQR263345:PQU263345 QAN263345:QAQ263345 QKJ263345:QKM263345 QUF263345:QUI263345 REB263345:REE263345 RNX263345:ROA263345 RXT263345:RXW263345 SHP263345:SHS263345 SRL263345:SRO263345 TBH263345:TBK263345 TLD263345:TLG263345 TUZ263345:TVC263345 UEV263345:UEY263345 UOR263345:UOU263345 UYN263345:UYQ263345 VIJ263345:VIM263345 VSF263345:VSI263345 WCB263345:WCE263345 WLX263345:WMA263345 WVT263345:WVW263345 L328881:O328881 JH328881:JK328881 TD328881:TG328881 ACZ328881:ADC328881 AMV328881:AMY328881 AWR328881:AWU328881 BGN328881:BGQ328881 BQJ328881:BQM328881 CAF328881:CAI328881 CKB328881:CKE328881 CTX328881:CUA328881 DDT328881:DDW328881 DNP328881:DNS328881 DXL328881:DXO328881 EHH328881:EHK328881 ERD328881:ERG328881 FAZ328881:FBC328881 FKV328881:FKY328881 FUR328881:FUU328881 GEN328881:GEQ328881 GOJ328881:GOM328881 GYF328881:GYI328881 HIB328881:HIE328881 HRX328881:HSA328881 IBT328881:IBW328881 ILP328881:ILS328881 IVL328881:IVO328881 JFH328881:JFK328881 JPD328881:JPG328881 JYZ328881:JZC328881 KIV328881:KIY328881 KSR328881:KSU328881 LCN328881:LCQ328881 LMJ328881:LMM328881 LWF328881:LWI328881 MGB328881:MGE328881 MPX328881:MQA328881 MZT328881:MZW328881 NJP328881:NJS328881 NTL328881:NTO328881 ODH328881:ODK328881 OND328881:ONG328881 OWZ328881:OXC328881 PGV328881:PGY328881 PQR328881:PQU328881 QAN328881:QAQ328881 QKJ328881:QKM328881 QUF328881:QUI328881 REB328881:REE328881 RNX328881:ROA328881 RXT328881:RXW328881 SHP328881:SHS328881 SRL328881:SRO328881 TBH328881:TBK328881 TLD328881:TLG328881 TUZ328881:TVC328881 UEV328881:UEY328881 UOR328881:UOU328881 UYN328881:UYQ328881 VIJ328881:VIM328881 VSF328881:VSI328881 WCB328881:WCE328881 WLX328881:WMA328881 WVT328881:WVW328881 L394417:O394417 JH394417:JK394417 TD394417:TG394417 ACZ394417:ADC394417 AMV394417:AMY394417 AWR394417:AWU394417 BGN394417:BGQ394417 BQJ394417:BQM394417 CAF394417:CAI394417 CKB394417:CKE394417 CTX394417:CUA394417 DDT394417:DDW394417 DNP394417:DNS394417 DXL394417:DXO394417 EHH394417:EHK394417 ERD394417:ERG394417 FAZ394417:FBC394417 FKV394417:FKY394417 FUR394417:FUU394417 GEN394417:GEQ394417 GOJ394417:GOM394417 GYF394417:GYI394417 HIB394417:HIE394417 HRX394417:HSA394417 IBT394417:IBW394417 ILP394417:ILS394417 IVL394417:IVO394417 JFH394417:JFK394417 JPD394417:JPG394417 JYZ394417:JZC394417 KIV394417:KIY394417 KSR394417:KSU394417 LCN394417:LCQ394417 LMJ394417:LMM394417 LWF394417:LWI394417 MGB394417:MGE394417 MPX394417:MQA394417 MZT394417:MZW394417 NJP394417:NJS394417 NTL394417:NTO394417 ODH394417:ODK394417 OND394417:ONG394417 OWZ394417:OXC394417 PGV394417:PGY394417 PQR394417:PQU394417 QAN394417:QAQ394417 QKJ394417:QKM394417 QUF394417:QUI394417 REB394417:REE394417 RNX394417:ROA394417 RXT394417:RXW394417 SHP394417:SHS394417 SRL394417:SRO394417 TBH394417:TBK394417 TLD394417:TLG394417 TUZ394417:TVC394417 UEV394417:UEY394417 UOR394417:UOU394417 UYN394417:UYQ394417 VIJ394417:VIM394417 VSF394417:VSI394417 WCB394417:WCE394417 WLX394417:WMA394417 WVT394417:WVW394417 L459953:O459953 JH459953:JK459953 TD459953:TG459953 ACZ459953:ADC459953 AMV459953:AMY459953 AWR459953:AWU459953 BGN459953:BGQ459953 BQJ459953:BQM459953 CAF459953:CAI459953 CKB459953:CKE459953 CTX459953:CUA459953 DDT459953:DDW459953 DNP459953:DNS459953 DXL459953:DXO459953 EHH459953:EHK459953 ERD459953:ERG459953 FAZ459953:FBC459953 FKV459953:FKY459953 FUR459953:FUU459953 GEN459953:GEQ459953 GOJ459953:GOM459953 GYF459953:GYI459953 HIB459953:HIE459953 HRX459953:HSA459953 IBT459953:IBW459953 ILP459953:ILS459953 IVL459953:IVO459953 JFH459953:JFK459953 JPD459953:JPG459953 JYZ459953:JZC459953 KIV459953:KIY459953 KSR459953:KSU459953 LCN459953:LCQ459953 LMJ459953:LMM459953 LWF459953:LWI459953 MGB459953:MGE459953 MPX459953:MQA459953 MZT459953:MZW459953 NJP459953:NJS459953 NTL459953:NTO459953 ODH459953:ODK459953 OND459953:ONG459953 OWZ459953:OXC459953 PGV459953:PGY459953 PQR459953:PQU459953 QAN459953:QAQ459953 QKJ459953:QKM459953 QUF459953:QUI459953 REB459953:REE459953 RNX459953:ROA459953 RXT459953:RXW459953 SHP459953:SHS459953 SRL459953:SRO459953 TBH459953:TBK459953 TLD459953:TLG459953 TUZ459953:TVC459953 UEV459953:UEY459953 UOR459953:UOU459953 UYN459953:UYQ459953 VIJ459953:VIM459953 VSF459953:VSI459953 WCB459953:WCE459953 WLX459953:WMA459953 WVT459953:WVW459953 L525489:O525489 JH525489:JK525489 TD525489:TG525489 ACZ525489:ADC525489 AMV525489:AMY525489 AWR525489:AWU525489 BGN525489:BGQ525489 BQJ525489:BQM525489 CAF525489:CAI525489 CKB525489:CKE525489 CTX525489:CUA525489 DDT525489:DDW525489 DNP525489:DNS525489 DXL525489:DXO525489 EHH525489:EHK525489 ERD525489:ERG525489 FAZ525489:FBC525489 FKV525489:FKY525489 FUR525489:FUU525489 GEN525489:GEQ525489 GOJ525489:GOM525489 GYF525489:GYI525489 HIB525489:HIE525489 HRX525489:HSA525489 IBT525489:IBW525489 ILP525489:ILS525489 IVL525489:IVO525489 JFH525489:JFK525489 JPD525489:JPG525489 JYZ525489:JZC525489 KIV525489:KIY525489 KSR525489:KSU525489 LCN525489:LCQ525489 LMJ525489:LMM525489 LWF525489:LWI525489 MGB525489:MGE525489 MPX525489:MQA525489 MZT525489:MZW525489 NJP525489:NJS525489 NTL525489:NTO525489 ODH525489:ODK525489 OND525489:ONG525489 OWZ525489:OXC525489 PGV525489:PGY525489 PQR525489:PQU525489 QAN525489:QAQ525489 QKJ525489:QKM525489 QUF525489:QUI525489 REB525489:REE525489 RNX525489:ROA525489 RXT525489:RXW525489 SHP525489:SHS525489 SRL525489:SRO525489 TBH525489:TBK525489 TLD525489:TLG525489 TUZ525489:TVC525489 UEV525489:UEY525489 UOR525489:UOU525489 UYN525489:UYQ525489 VIJ525489:VIM525489 VSF525489:VSI525489 WCB525489:WCE525489 WLX525489:WMA525489 WVT525489:WVW525489 L591025:O591025 JH591025:JK591025 TD591025:TG591025 ACZ591025:ADC591025 AMV591025:AMY591025 AWR591025:AWU591025 BGN591025:BGQ591025 BQJ591025:BQM591025 CAF591025:CAI591025 CKB591025:CKE591025 CTX591025:CUA591025 DDT591025:DDW591025 DNP591025:DNS591025 DXL591025:DXO591025 EHH591025:EHK591025 ERD591025:ERG591025 FAZ591025:FBC591025 FKV591025:FKY591025 FUR591025:FUU591025 GEN591025:GEQ591025 GOJ591025:GOM591025 GYF591025:GYI591025 HIB591025:HIE591025 HRX591025:HSA591025 IBT591025:IBW591025 ILP591025:ILS591025 IVL591025:IVO591025 JFH591025:JFK591025 JPD591025:JPG591025 JYZ591025:JZC591025 KIV591025:KIY591025 KSR591025:KSU591025 LCN591025:LCQ591025 LMJ591025:LMM591025 LWF591025:LWI591025 MGB591025:MGE591025 MPX591025:MQA591025 MZT591025:MZW591025 NJP591025:NJS591025 NTL591025:NTO591025 ODH591025:ODK591025 OND591025:ONG591025 OWZ591025:OXC591025 PGV591025:PGY591025 PQR591025:PQU591025 QAN591025:QAQ591025 QKJ591025:QKM591025 QUF591025:QUI591025 REB591025:REE591025 RNX591025:ROA591025 RXT591025:RXW591025 SHP591025:SHS591025 SRL591025:SRO591025 TBH591025:TBK591025 TLD591025:TLG591025 TUZ591025:TVC591025 UEV591025:UEY591025 UOR591025:UOU591025 UYN591025:UYQ591025 VIJ591025:VIM591025 VSF591025:VSI591025 WCB591025:WCE591025 WLX591025:WMA591025 WVT591025:WVW591025 L656561:O656561 JH656561:JK656561 TD656561:TG656561 ACZ656561:ADC656561 AMV656561:AMY656561 AWR656561:AWU656561 BGN656561:BGQ656561 BQJ656561:BQM656561 CAF656561:CAI656561 CKB656561:CKE656561 CTX656561:CUA656561 DDT656561:DDW656561 DNP656561:DNS656561 DXL656561:DXO656561 EHH656561:EHK656561 ERD656561:ERG656561 FAZ656561:FBC656561 FKV656561:FKY656561 FUR656561:FUU656561 GEN656561:GEQ656561 GOJ656561:GOM656561 GYF656561:GYI656561 HIB656561:HIE656561 HRX656561:HSA656561 IBT656561:IBW656561 ILP656561:ILS656561 IVL656561:IVO656561 JFH656561:JFK656561 JPD656561:JPG656561 JYZ656561:JZC656561 KIV656561:KIY656561 KSR656561:KSU656561 LCN656561:LCQ656561 LMJ656561:LMM656561 LWF656561:LWI656561 MGB656561:MGE656561 MPX656561:MQA656561 MZT656561:MZW656561 NJP656561:NJS656561 NTL656561:NTO656561 ODH656561:ODK656561 OND656561:ONG656561 OWZ656561:OXC656561 PGV656561:PGY656561 PQR656561:PQU656561 QAN656561:QAQ656561 QKJ656561:QKM656561 QUF656561:QUI656561 REB656561:REE656561 RNX656561:ROA656561 RXT656561:RXW656561 SHP656561:SHS656561 SRL656561:SRO656561 TBH656561:TBK656561 TLD656561:TLG656561 TUZ656561:TVC656561 UEV656561:UEY656561 UOR656561:UOU656561 UYN656561:UYQ656561 VIJ656561:VIM656561 VSF656561:VSI656561 WCB656561:WCE656561 WLX656561:WMA656561 WVT656561:WVW656561 L722097:O722097 JH722097:JK722097 TD722097:TG722097 ACZ722097:ADC722097 AMV722097:AMY722097 AWR722097:AWU722097 BGN722097:BGQ722097 BQJ722097:BQM722097 CAF722097:CAI722097 CKB722097:CKE722097 CTX722097:CUA722097 DDT722097:DDW722097 DNP722097:DNS722097 DXL722097:DXO722097 EHH722097:EHK722097 ERD722097:ERG722097 FAZ722097:FBC722097 FKV722097:FKY722097 FUR722097:FUU722097 GEN722097:GEQ722097 GOJ722097:GOM722097 GYF722097:GYI722097 HIB722097:HIE722097 HRX722097:HSA722097 IBT722097:IBW722097 ILP722097:ILS722097 IVL722097:IVO722097 JFH722097:JFK722097 JPD722097:JPG722097 JYZ722097:JZC722097 KIV722097:KIY722097 KSR722097:KSU722097 LCN722097:LCQ722097 LMJ722097:LMM722097 LWF722097:LWI722097 MGB722097:MGE722097 MPX722097:MQA722097 MZT722097:MZW722097 NJP722097:NJS722097 NTL722097:NTO722097 ODH722097:ODK722097 OND722097:ONG722097 OWZ722097:OXC722097 PGV722097:PGY722097 PQR722097:PQU722097 QAN722097:QAQ722097 QKJ722097:QKM722097 QUF722097:QUI722097 REB722097:REE722097 RNX722097:ROA722097 RXT722097:RXW722097 SHP722097:SHS722097 SRL722097:SRO722097 TBH722097:TBK722097 TLD722097:TLG722097 TUZ722097:TVC722097 UEV722097:UEY722097 UOR722097:UOU722097 UYN722097:UYQ722097 VIJ722097:VIM722097 VSF722097:VSI722097 WCB722097:WCE722097 WLX722097:WMA722097 WVT722097:WVW722097 L787633:O787633 JH787633:JK787633 TD787633:TG787633 ACZ787633:ADC787633 AMV787633:AMY787633 AWR787633:AWU787633 BGN787633:BGQ787633 BQJ787633:BQM787633 CAF787633:CAI787633 CKB787633:CKE787633 CTX787633:CUA787633 DDT787633:DDW787633 DNP787633:DNS787633 DXL787633:DXO787633 EHH787633:EHK787633 ERD787633:ERG787633 FAZ787633:FBC787633 FKV787633:FKY787633 FUR787633:FUU787633 GEN787633:GEQ787633 GOJ787633:GOM787633 GYF787633:GYI787633 HIB787633:HIE787633 HRX787633:HSA787633 IBT787633:IBW787633 ILP787633:ILS787633 IVL787633:IVO787633 JFH787633:JFK787633 JPD787633:JPG787633 JYZ787633:JZC787633 KIV787633:KIY787633 KSR787633:KSU787633 LCN787633:LCQ787633 LMJ787633:LMM787633 LWF787633:LWI787633 MGB787633:MGE787633 MPX787633:MQA787633 MZT787633:MZW787633 NJP787633:NJS787633 NTL787633:NTO787633 ODH787633:ODK787633 OND787633:ONG787633 OWZ787633:OXC787633 PGV787633:PGY787633 PQR787633:PQU787633 QAN787633:QAQ787633 QKJ787633:QKM787633 QUF787633:QUI787633 REB787633:REE787633 RNX787633:ROA787633 RXT787633:RXW787633 SHP787633:SHS787633 SRL787633:SRO787633 TBH787633:TBK787633 TLD787633:TLG787633 TUZ787633:TVC787633 UEV787633:UEY787633 UOR787633:UOU787633 UYN787633:UYQ787633 VIJ787633:VIM787633 VSF787633:VSI787633 WCB787633:WCE787633 WLX787633:WMA787633 WVT787633:WVW787633 L853169:O853169 JH853169:JK853169 TD853169:TG853169 ACZ853169:ADC853169 AMV853169:AMY853169 AWR853169:AWU853169 BGN853169:BGQ853169 BQJ853169:BQM853169 CAF853169:CAI853169 CKB853169:CKE853169 CTX853169:CUA853169 DDT853169:DDW853169 DNP853169:DNS853169 DXL853169:DXO853169 EHH853169:EHK853169 ERD853169:ERG853169 FAZ853169:FBC853169 FKV853169:FKY853169 FUR853169:FUU853169 GEN853169:GEQ853169 GOJ853169:GOM853169 GYF853169:GYI853169 HIB853169:HIE853169 HRX853169:HSA853169 IBT853169:IBW853169 ILP853169:ILS853169 IVL853169:IVO853169 JFH853169:JFK853169 JPD853169:JPG853169 JYZ853169:JZC853169 KIV853169:KIY853169 KSR853169:KSU853169 LCN853169:LCQ853169 LMJ853169:LMM853169 LWF853169:LWI853169 MGB853169:MGE853169 MPX853169:MQA853169 MZT853169:MZW853169 NJP853169:NJS853169 NTL853169:NTO853169 ODH853169:ODK853169 OND853169:ONG853169 OWZ853169:OXC853169 PGV853169:PGY853169 PQR853169:PQU853169 QAN853169:QAQ853169 QKJ853169:QKM853169 QUF853169:QUI853169 REB853169:REE853169 RNX853169:ROA853169 RXT853169:RXW853169 SHP853169:SHS853169 SRL853169:SRO853169 TBH853169:TBK853169 TLD853169:TLG853169 TUZ853169:TVC853169 UEV853169:UEY853169 UOR853169:UOU853169 UYN853169:UYQ853169 VIJ853169:VIM853169 VSF853169:VSI853169 WCB853169:WCE853169 WLX853169:WMA853169 WVT853169:WVW853169 L918705:O918705 JH918705:JK918705 TD918705:TG918705 ACZ918705:ADC918705 AMV918705:AMY918705 AWR918705:AWU918705 BGN918705:BGQ918705 BQJ918705:BQM918705 CAF918705:CAI918705 CKB918705:CKE918705 CTX918705:CUA918705 DDT918705:DDW918705 DNP918705:DNS918705 DXL918705:DXO918705 EHH918705:EHK918705 ERD918705:ERG918705 FAZ918705:FBC918705 FKV918705:FKY918705 FUR918705:FUU918705 GEN918705:GEQ918705 GOJ918705:GOM918705 GYF918705:GYI918705 HIB918705:HIE918705 HRX918705:HSA918705 IBT918705:IBW918705 ILP918705:ILS918705 IVL918705:IVO918705 JFH918705:JFK918705 JPD918705:JPG918705 JYZ918705:JZC918705 KIV918705:KIY918705 KSR918705:KSU918705 LCN918705:LCQ918705 LMJ918705:LMM918705 LWF918705:LWI918705 MGB918705:MGE918705 MPX918705:MQA918705 MZT918705:MZW918705 NJP918705:NJS918705 NTL918705:NTO918705 ODH918705:ODK918705 OND918705:ONG918705 OWZ918705:OXC918705 PGV918705:PGY918705 PQR918705:PQU918705 QAN918705:QAQ918705 QKJ918705:QKM918705 QUF918705:QUI918705 REB918705:REE918705 RNX918705:ROA918705 RXT918705:RXW918705 SHP918705:SHS918705 SRL918705:SRO918705 TBH918705:TBK918705 TLD918705:TLG918705 TUZ918705:TVC918705 UEV918705:UEY918705 UOR918705:UOU918705 UYN918705:UYQ918705 VIJ918705:VIM918705 VSF918705:VSI918705 WCB918705:WCE918705 WLX918705:WMA918705 WVT918705:WVW918705 L984241:O984241 JH984241:JK984241 TD984241:TG984241 ACZ984241:ADC984241 AMV984241:AMY984241 AWR984241:AWU984241 BGN984241:BGQ984241 BQJ984241:BQM984241 CAF984241:CAI984241 CKB984241:CKE984241 CTX984241:CUA984241 DDT984241:DDW984241 DNP984241:DNS984241 DXL984241:DXO984241 EHH984241:EHK984241 ERD984241:ERG984241 FAZ984241:FBC984241 FKV984241:FKY984241 FUR984241:FUU984241 GEN984241:GEQ984241 GOJ984241:GOM984241 GYF984241:GYI984241 HIB984241:HIE984241 HRX984241:HSA984241 IBT984241:IBW984241 ILP984241:ILS984241 IVL984241:IVO984241 JFH984241:JFK984241 JPD984241:JPG984241 JYZ984241:JZC984241 KIV984241:KIY984241 KSR984241:KSU984241 LCN984241:LCQ984241 LMJ984241:LMM984241 LWF984241:LWI984241 MGB984241:MGE984241 MPX984241:MQA984241 MZT984241:MZW984241 NJP984241:NJS984241 NTL984241:NTO984241 ODH984241:ODK984241 OND984241:ONG984241 OWZ984241:OXC984241 PGV984241:PGY984241 PQR984241:PQU984241 QAN984241:QAQ984241 QKJ984241:QKM984241 QUF984241:QUI984241 REB984241:REE984241 RNX984241:ROA984241 RXT984241:RXW984241 SHP984241:SHS984241 SRL984241:SRO984241 TBH984241:TBK984241 TLD984241:TLG984241 TUZ984241:TVC984241 UEV984241:UEY984241 UOR984241:UOU984241 UYN984241:UYQ984241 VIJ984241:VIM984241 VSF984241:VSI984241 WCB984241:WCE984241 WLX984241:WMA984241 WVT984241:WVW984241</xm:sqref>
        </x14:dataValidation>
        <x14:dataValidation type="list" allowBlank="1" showInputMessage="1" showErrorMessage="1" xr:uid="{00000000-0002-0000-0A00-000033000000}">
          <x14:formula1>
            <xm:f>$X$26:$X$30</xm:f>
          </x14:formula1>
          <xm:sqref>J1859:K1859 JF1859:JG1859 TB1859:TC1859 ACX1859:ACY1859 AMT1859:AMU1859 AWP1859:AWQ1859 BGL1859:BGM1859 BQH1859:BQI1859 CAD1859:CAE1859 CJZ1859:CKA1859 CTV1859:CTW1859 DDR1859:DDS1859 DNN1859:DNO1859 DXJ1859:DXK1859 EHF1859:EHG1859 ERB1859:ERC1859 FAX1859:FAY1859 FKT1859:FKU1859 FUP1859:FUQ1859 GEL1859:GEM1859 GOH1859:GOI1859 GYD1859:GYE1859 HHZ1859:HIA1859 HRV1859:HRW1859 IBR1859:IBS1859 ILN1859:ILO1859 IVJ1859:IVK1859 JFF1859:JFG1859 JPB1859:JPC1859 JYX1859:JYY1859 KIT1859:KIU1859 KSP1859:KSQ1859 LCL1859:LCM1859 LMH1859:LMI1859 LWD1859:LWE1859 MFZ1859:MGA1859 MPV1859:MPW1859 MZR1859:MZS1859 NJN1859:NJO1859 NTJ1859:NTK1859 ODF1859:ODG1859 ONB1859:ONC1859 OWX1859:OWY1859 PGT1859:PGU1859 PQP1859:PQQ1859 QAL1859:QAM1859 QKH1859:QKI1859 QUD1859:QUE1859 RDZ1859:REA1859 RNV1859:RNW1859 RXR1859:RXS1859 SHN1859:SHO1859 SRJ1859:SRK1859 TBF1859:TBG1859 TLB1859:TLC1859 TUX1859:TUY1859 UET1859:UEU1859 UOP1859:UOQ1859 UYL1859:UYM1859 VIH1859:VII1859 VSD1859:VSE1859 WBZ1859:WCA1859 WLV1859:WLW1859 WVR1859:WVS1859 J67395:K67395 JF67395:JG67395 TB67395:TC67395 ACX67395:ACY67395 AMT67395:AMU67395 AWP67395:AWQ67395 BGL67395:BGM67395 BQH67395:BQI67395 CAD67395:CAE67395 CJZ67395:CKA67395 CTV67395:CTW67395 DDR67395:DDS67395 DNN67395:DNO67395 DXJ67395:DXK67395 EHF67395:EHG67395 ERB67395:ERC67395 FAX67395:FAY67395 FKT67395:FKU67395 FUP67395:FUQ67395 GEL67395:GEM67395 GOH67395:GOI67395 GYD67395:GYE67395 HHZ67395:HIA67395 HRV67395:HRW67395 IBR67395:IBS67395 ILN67395:ILO67395 IVJ67395:IVK67395 JFF67395:JFG67395 JPB67395:JPC67395 JYX67395:JYY67395 KIT67395:KIU67395 KSP67395:KSQ67395 LCL67395:LCM67395 LMH67395:LMI67395 LWD67395:LWE67395 MFZ67395:MGA67395 MPV67395:MPW67395 MZR67395:MZS67395 NJN67395:NJO67395 NTJ67395:NTK67395 ODF67395:ODG67395 ONB67395:ONC67395 OWX67395:OWY67395 PGT67395:PGU67395 PQP67395:PQQ67395 QAL67395:QAM67395 QKH67395:QKI67395 QUD67395:QUE67395 RDZ67395:REA67395 RNV67395:RNW67395 RXR67395:RXS67395 SHN67395:SHO67395 SRJ67395:SRK67395 TBF67395:TBG67395 TLB67395:TLC67395 TUX67395:TUY67395 UET67395:UEU67395 UOP67395:UOQ67395 UYL67395:UYM67395 VIH67395:VII67395 VSD67395:VSE67395 WBZ67395:WCA67395 WLV67395:WLW67395 WVR67395:WVS67395 J132931:K132931 JF132931:JG132931 TB132931:TC132931 ACX132931:ACY132931 AMT132931:AMU132931 AWP132931:AWQ132931 BGL132931:BGM132931 BQH132931:BQI132931 CAD132931:CAE132931 CJZ132931:CKA132931 CTV132931:CTW132931 DDR132931:DDS132931 DNN132931:DNO132931 DXJ132931:DXK132931 EHF132931:EHG132931 ERB132931:ERC132931 FAX132931:FAY132931 FKT132931:FKU132931 FUP132931:FUQ132931 GEL132931:GEM132931 GOH132931:GOI132931 GYD132931:GYE132931 HHZ132931:HIA132931 HRV132931:HRW132931 IBR132931:IBS132931 ILN132931:ILO132931 IVJ132931:IVK132931 JFF132931:JFG132931 JPB132931:JPC132931 JYX132931:JYY132931 KIT132931:KIU132931 KSP132931:KSQ132931 LCL132931:LCM132931 LMH132931:LMI132931 LWD132931:LWE132931 MFZ132931:MGA132931 MPV132931:MPW132931 MZR132931:MZS132931 NJN132931:NJO132931 NTJ132931:NTK132931 ODF132931:ODG132931 ONB132931:ONC132931 OWX132931:OWY132931 PGT132931:PGU132931 PQP132931:PQQ132931 QAL132931:QAM132931 QKH132931:QKI132931 QUD132931:QUE132931 RDZ132931:REA132931 RNV132931:RNW132931 RXR132931:RXS132931 SHN132931:SHO132931 SRJ132931:SRK132931 TBF132931:TBG132931 TLB132931:TLC132931 TUX132931:TUY132931 UET132931:UEU132931 UOP132931:UOQ132931 UYL132931:UYM132931 VIH132931:VII132931 VSD132931:VSE132931 WBZ132931:WCA132931 WLV132931:WLW132931 WVR132931:WVS132931 J198467:K198467 JF198467:JG198467 TB198467:TC198467 ACX198467:ACY198467 AMT198467:AMU198467 AWP198467:AWQ198467 BGL198467:BGM198467 BQH198467:BQI198467 CAD198467:CAE198467 CJZ198467:CKA198467 CTV198467:CTW198467 DDR198467:DDS198467 DNN198467:DNO198467 DXJ198467:DXK198467 EHF198467:EHG198467 ERB198467:ERC198467 FAX198467:FAY198467 FKT198467:FKU198467 FUP198467:FUQ198467 GEL198467:GEM198467 GOH198467:GOI198467 GYD198467:GYE198467 HHZ198467:HIA198467 HRV198467:HRW198467 IBR198467:IBS198467 ILN198467:ILO198467 IVJ198467:IVK198467 JFF198467:JFG198467 JPB198467:JPC198467 JYX198467:JYY198467 KIT198467:KIU198467 KSP198467:KSQ198467 LCL198467:LCM198467 LMH198467:LMI198467 LWD198467:LWE198467 MFZ198467:MGA198467 MPV198467:MPW198467 MZR198467:MZS198467 NJN198467:NJO198467 NTJ198467:NTK198467 ODF198467:ODG198467 ONB198467:ONC198467 OWX198467:OWY198467 PGT198467:PGU198467 PQP198467:PQQ198467 QAL198467:QAM198467 QKH198467:QKI198467 QUD198467:QUE198467 RDZ198467:REA198467 RNV198467:RNW198467 RXR198467:RXS198467 SHN198467:SHO198467 SRJ198467:SRK198467 TBF198467:TBG198467 TLB198467:TLC198467 TUX198467:TUY198467 UET198467:UEU198467 UOP198467:UOQ198467 UYL198467:UYM198467 VIH198467:VII198467 VSD198467:VSE198467 WBZ198467:WCA198467 WLV198467:WLW198467 WVR198467:WVS198467 J264003:K264003 JF264003:JG264003 TB264003:TC264003 ACX264003:ACY264003 AMT264003:AMU264003 AWP264003:AWQ264003 BGL264003:BGM264003 BQH264003:BQI264003 CAD264003:CAE264003 CJZ264003:CKA264003 CTV264003:CTW264003 DDR264003:DDS264003 DNN264003:DNO264003 DXJ264003:DXK264003 EHF264003:EHG264003 ERB264003:ERC264003 FAX264003:FAY264003 FKT264003:FKU264003 FUP264003:FUQ264003 GEL264003:GEM264003 GOH264003:GOI264003 GYD264003:GYE264003 HHZ264003:HIA264003 HRV264003:HRW264003 IBR264003:IBS264003 ILN264003:ILO264003 IVJ264003:IVK264003 JFF264003:JFG264003 JPB264003:JPC264003 JYX264003:JYY264003 KIT264003:KIU264003 KSP264003:KSQ264003 LCL264003:LCM264003 LMH264003:LMI264003 LWD264003:LWE264003 MFZ264003:MGA264003 MPV264003:MPW264003 MZR264003:MZS264003 NJN264003:NJO264003 NTJ264003:NTK264003 ODF264003:ODG264003 ONB264003:ONC264003 OWX264003:OWY264003 PGT264003:PGU264003 PQP264003:PQQ264003 QAL264003:QAM264003 QKH264003:QKI264003 QUD264003:QUE264003 RDZ264003:REA264003 RNV264003:RNW264003 RXR264003:RXS264003 SHN264003:SHO264003 SRJ264003:SRK264003 TBF264003:TBG264003 TLB264003:TLC264003 TUX264003:TUY264003 UET264003:UEU264003 UOP264003:UOQ264003 UYL264003:UYM264003 VIH264003:VII264003 VSD264003:VSE264003 WBZ264003:WCA264003 WLV264003:WLW264003 WVR264003:WVS264003 J329539:K329539 JF329539:JG329539 TB329539:TC329539 ACX329539:ACY329539 AMT329539:AMU329539 AWP329539:AWQ329539 BGL329539:BGM329539 BQH329539:BQI329539 CAD329539:CAE329539 CJZ329539:CKA329539 CTV329539:CTW329539 DDR329539:DDS329539 DNN329539:DNO329539 DXJ329539:DXK329539 EHF329539:EHG329539 ERB329539:ERC329539 FAX329539:FAY329539 FKT329539:FKU329539 FUP329539:FUQ329539 GEL329539:GEM329539 GOH329539:GOI329539 GYD329539:GYE329539 HHZ329539:HIA329539 HRV329539:HRW329539 IBR329539:IBS329539 ILN329539:ILO329539 IVJ329539:IVK329539 JFF329539:JFG329539 JPB329539:JPC329539 JYX329539:JYY329539 KIT329539:KIU329539 KSP329539:KSQ329539 LCL329539:LCM329539 LMH329539:LMI329539 LWD329539:LWE329539 MFZ329539:MGA329539 MPV329539:MPW329539 MZR329539:MZS329539 NJN329539:NJO329539 NTJ329539:NTK329539 ODF329539:ODG329539 ONB329539:ONC329539 OWX329539:OWY329539 PGT329539:PGU329539 PQP329539:PQQ329539 QAL329539:QAM329539 QKH329539:QKI329539 QUD329539:QUE329539 RDZ329539:REA329539 RNV329539:RNW329539 RXR329539:RXS329539 SHN329539:SHO329539 SRJ329539:SRK329539 TBF329539:TBG329539 TLB329539:TLC329539 TUX329539:TUY329539 UET329539:UEU329539 UOP329539:UOQ329539 UYL329539:UYM329539 VIH329539:VII329539 VSD329539:VSE329539 WBZ329539:WCA329539 WLV329539:WLW329539 WVR329539:WVS329539 J395075:K395075 JF395075:JG395075 TB395075:TC395075 ACX395075:ACY395075 AMT395075:AMU395075 AWP395075:AWQ395075 BGL395075:BGM395075 BQH395075:BQI395075 CAD395075:CAE395075 CJZ395075:CKA395075 CTV395075:CTW395075 DDR395075:DDS395075 DNN395075:DNO395075 DXJ395075:DXK395075 EHF395075:EHG395075 ERB395075:ERC395075 FAX395075:FAY395075 FKT395075:FKU395075 FUP395075:FUQ395075 GEL395075:GEM395075 GOH395075:GOI395075 GYD395075:GYE395075 HHZ395075:HIA395075 HRV395075:HRW395075 IBR395075:IBS395075 ILN395075:ILO395075 IVJ395075:IVK395075 JFF395075:JFG395075 JPB395075:JPC395075 JYX395075:JYY395075 KIT395075:KIU395075 KSP395075:KSQ395075 LCL395075:LCM395075 LMH395075:LMI395075 LWD395075:LWE395075 MFZ395075:MGA395075 MPV395075:MPW395075 MZR395075:MZS395075 NJN395075:NJO395075 NTJ395075:NTK395075 ODF395075:ODG395075 ONB395075:ONC395075 OWX395075:OWY395075 PGT395075:PGU395075 PQP395075:PQQ395075 QAL395075:QAM395075 QKH395075:QKI395075 QUD395075:QUE395075 RDZ395075:REA395075 RNV395075:RNW395075 RXR395075:RXS395075 SHN395075:SHO395075 SRJ395075:SRK395075 TBF395075:TBG395075 TLB395075:TLC395075 TUX395075:TUY395075 UET395075:UEU395075 UOP395075:UOQ395075 UYL395075:UYM395075 VIH395075:VII395075 VSD395075:VSE395075 WBZ395075:WCA395075 WLV395075:WLW395075 WVR395075:WVS395075 J460611:K460611 JF460611:JG460611 TB460611:TC460611 ACX460611:ACY460611 AMT460611:AMU460611 AWP460611:AWQ460611 BGL460611:BGM460611 BQH460611:BQI460611 CAD460611:CAE460611 CJZ460611:CKA460611 CTV460611:CTW460611 DDR460611:DDS460611 DNN460611:DNO460611 DXJ460611:DXK460611 EHF460611:EHG460611 ERB460611:ERC460611 FAX460611:FAY460611 FKT460611:FKU460611 FUP460611:FUQ460611 GEL460611:GEM460611 GOH460611:GOI460611 GYD460611:GYE460611 HHZ460611:HIA460611 HRV460611:HRW460611 IBR460611:IBS460611 ILN460611:ILO460611 IVJ460611:IVK460611 JFF460611:JFG460611 JPB460611:JPC460611 JYX460611:JYY460611 KIT460611:KIU460611 KSP460611:KSQ460611 LCL460611:LCM460611 LMH460611:LMI460611 LWD460611:LWE460611 MFZ460611:MGA460611 MPV460611:MPW460611 MZR460611:MZS460611 NJN460611:NJO460611 NTJ460611:NTK460611 ODF460611:ODG460611 ONB460611:ONC460611 OWX460611:OWY460611 PGT460611:PGU460611 PQP460611:PQQ460611 QAL460611:QAM460611 QKH460611:QKI460611 QUD460611:QUE460611 RDZ460611:REA460611 RNV460611:RNW460611 RXR460611:RXS460611 SHN460611:SHO460611 SRJ460611:SRK460611 TBF460611:TBG460611 TLB460611:TLC460611 TUX460611:TUY460611 UET460611:UEU460611 UOP460611:UOQ460611 UYL460611:UYM460611 VIH460611:VII460611 VSD460611:VSE460611 WBZ460611:WCA460611 WLV460611:WLW460611 WVR460611:WVS460611 J526147:K526147 JF526147:JG526147 TB526147:TC526147 ACX526147:ACY526147 AMT526147:AMU526147 AWP526147:AWQ526147 BGL526147:BGM526147 BQH526147:BQI526147 CAD526147:CAE526147 CJZ526147:CKA526147 CTV526147:CTW526147 DDR526147:DDS526147 DNN526147:DNO526147 DXJ526147:DXK526147 EHF526147:EHG526147 ERB526147:ERC526147 FAX526147:FAY526147 FKT526147:FKU526147 FUP526147:FUQ526147 GEL526147:GEM526147 GOH526147:GOI526147 GYD526147:GYE526147 HHZ526147:HIA526147 HRV526147:HRW526147 IBR526147:IBS526147 ILN526147:ILO526147 IVJ526147:IVK526147 JFF526147:JFG526147 JPB526147:JPC526147 JYX526147:JYY526147 KIT526147:KIU526147 KSP526147:KSQ526147 LCL526147:LCM526147 LMH526147:LMI526147 LWD526147:LWE526147 MFZ526147:MGA526147 MPV526147:MPW526147 MZR526147:MZS526147 NJN526147:NJO526147 NTJ526147:NTK526147 ODF526147:ODG526147 ONB526147:ONC526147 OWX526147:OWY526147 PGT526147:PGU526147 PQP526147:PQQ526147 QAL526147:QAM526147 QKH526147:QKI526147 QUD526147:QUE526147 RDZ526147:REA526147 RNV526147:RNW526147 RXR526147:RXS526147 SHN526147:SHO526147 SRJ526147:SRK526147 TBF526147:TBG526147 TLB526147:TLC526147 TUX526147:TUY526147 UET526147:UEU526147 UOP526147:UOQ526147 UYL526147:UYM526147 VIH526147:VII526147 VSD526147:VSE526147 WBZ526147:WCA526147 WLV526147:WLW526147 WVR526147:WVS526147 J591683:K591683 JF591683:JG591683 TB591683:TC591683 ACX591683:ACY591683 AMT591683:AMU591683 AWP591683:AWQ591683 BGL591683:BGM591683 BQH591683:BQI591683 CAD591683:CAE591683 CJZ591683:CKA591683 CTV591683:CTW591683 DDR591683:DDS591683 DNN591683:DNO591683 DXJ591683:DXK591683 EHF591683:EHG591683 ERB591683:ERC591683 FAX591683:FAY591683 FKT591683:FKU591683 FUP591683:FUQ591683 GEL591683:GEM591683 GOH591683:GOI591683 GYD591683:GYE591683 HHZ591683:HIA591683 HRV591683:HRW591683 IBR591683:IBS591683 ILN591683:ILO591683 IVJ591683:IVK591683 JFF591683:JFG591683 JPB591683:JPC591683 JYX591683:JYY591683 KIT591683:KIU591683 KSP591683:KSQ591683 LCL591683:LCM591683 LMH591683:LMI591683 LWD591683:LWE591683 MFZ591683:MGA591683 MPV591683:MPW591683 MZR591683:MZS591683 NJN591683:NJO591683 NTJ591683:NTK591683 ODF591683:ODG591683 ONB591683:ONC591683 OWX591683:OWY591683 PGT591683:PGU591683 PQP591683:PQQ591683 QAL591683:QAM591683 QKH591683:QKI591683 QUD591683:QUE591683 RDZ591683:REA591683 RNV591683:RNW591683 RXR591683:RXS591683 SHN591683:SHO591683 SRJ591683:SRK591683 TBF591683:TBG591683 TLB591683:TLC591683 TUX591683:TUY591683 UET591683:UEU591683 UOP591683:UOQ591683 UYL591683:UYM591683 VIH591683:VII591683 VSD591683:VSE591683 WBZ591683:WCA591683 WLV591683:WLW591683 WVR591683:WVS591683 J657219:K657219 JF657219:JG657219 TB657219:TC657219 ACX657219:ACY657219 AMT657219:AMU657219 AWP657219:AWQ657219 BGL657219:BGM657219 BQH657219:BQI657219 CAD657219:CAE657219 CJZ657219:CKA657219 CTV657219:CTW657219 DDR657219:DDS657219 DNN657219:DNO657219 DXJ657219:DXK657219 EHF657219:EHG657219 ERB657219:ERC657219 FAX657219:FAY657219 FKT657219:FKU657219 FUP657219:FUQ657219 GEL657219:GEM657219 GOH657219:GOI657219 GYD657219:GYE657219 HHZ657219:HIA657219 HRV657219:HRW657219 IBR657219:IBS657219 ILN657219:ILO657219 IVJ657219:IVK657219 JFF657219:JFG657219 JPB657219:JPC657219 JYX657219:JYY657219 KIT657219:KIU657219 KSP657219:KSQ657219 LCL657219:LCM657219 LMH657219:LMI657219 LWD657219:LWE657219 MFZ657219:MGA657219 MPV657219:MPW657219 MZR657219:MZS657219 NJN657219:NJO657219 NTJ657219:NTK657219 ODF657219:ODG657219 ONB657219:ONC657219 OWX657219:OWY657219 PGT657219:PGU657219 PQP657219:PQQ657219 QAL657219:QAM657219 QKH657219:QKI657219 QUD657219:QUE657219 RDZ657219:REA657219 RNV657219:RNW657219 RXR657219:RXS657219 SHN657219:SHO657219 SRJ657219:SRK657219 TBF657219:TBG657219 TLB657219:TLC657219 TUX657219:TUY657219 UET657219:UEU657219 UOP657219:UOQ657219 UYL657219:UYM657219 VIH657219:VII657219 VSD657219:VSE657219 WBZ657219:WCA657219 WLV657219:WLW657219 WVR657219:WVS657219 J722755:K722755 JF722755:JG722755 TB722755:TC722755 ACX722755:ACY722755 AMT722755:AMU722755 AWP722755:AWQ722755 BGL722755:BGM722755 BQH722755:BQI722755 CAD722755:CAE722755 CJZ722755:CKA722755 CTV722755:CTW722755 DDR722755:DDS722755 DNN722755:DNO722755 DXJ722755:DXK722755 EHF722755:EHG722755 ERB722755:ERC722755 FAX722755:FAY722755 FKT722755:FKU722755 FUP722755:FUQ722755 GEL722755:GEM722755 GOH722755:GOI722755 GYD722755:GYE722755 HHZ722755:HIA722755 HRV722755:HRW722755 IBR722755:IBS722755 ILN722755:ILO722755 IVJ722755:IVK722755 JFF722755:JFG722755 JPB722755:JPC722755 JYX722755:JYY722755 KIT722755:KIU722755 KSP722755:KSQ722755 LCL722755:LCM722755 LMH722755:LMI722755 LWD722755:LWE722755 MFZ722755:MGA722755 MPV722755:MPW722755 MZR722755:MZS722755 NJN722755:NJO722755 NTJ722755:NTK722755 ODF722755:ODG722755 ONB722755:ONC722755 OWX722755:OWY722755 PGT722755:PGU722755 PQP722755:PQQ722755 QAL722755:QAM722755 QKH722755:QKI722755 QUD722755:QUE722755 RDZ722755:REA722755 RNV722755:RNW722755 RXR722755:RXS722755 SHN722755:SHO722755 SRJ722755:SRK722755 TBF722755:TBG722755 TLB722755:TLC722755 TUX722755:TUY722755 UET722755:UEU722755 UOP722755:UOQ722755 UYL722755:UYM722755 VIH722755:VII722755 VSD722755:VSE722755 WBZ722755:WCA722755 WLV722755:WLW722755 WVR722755:WVS722755 J788291:K788291 JF788291:JG788291 TB788291:TC788291 ACX788291:ACY788291 AMT788291:AMU788291 AWP788291:AWQ788291 BGL788291:BGM788291 BQH788291:BQI788291 CAD788291:CAE788291 CJZ788291:CKA788291 CTV788291:CTW788291 DDR788291:DDS788291 DNN788291:DNO788291 DXJ788291:DXK788291 EHF788291:EHG788291 ERB788291:ERC788291 FAX788291:FAY788291 FKT788291:FKU788291 FUP788291:FUQ788291 GEL788291:GEM788291 GOH788291:GOI788291 GYD788291:GYE788291 HHZ788291:HIA788291 HRV788291:HRW788291 IBR788291:IBS788291 ILN788291:ILO788291 IVJ788291:IVK788291 JFF788291:JFG788291 JPB788291:JPC788291 JYX788291:JYY788291 KIT788291:KIU788291 KSP788291:KSQ788291 LCL788291:LCM788291 LMH788291:LMI788291 LWD788291:LWE788291 MFZ788291:MGA788291 MPV788291:MPW788291 MZR788291:MZS788291 NJN788291:NJO788291 NTJ788291:NTK788291 ODF788291:ODG788291 ONB788291:ONC788291 OWX788291:OWY788291 PGT788291:PGU788291 PQP788291:PQQ788291 QAL788291:QAM788291 QKH788291:QKI788291 QUD788291:QUE788291 RDZ788291:REA788291 RNV788291:RNW788291 RXR788291:RXS788291 SHN788291:SHO788291 SRJ788291:SRK788291 TBF788291:TBG788291 TLB788291:TLC788291 TUX788291:TUY788291 UET788291:UEU788291 UOP788291:UOQ788291 UYL788291:UYM788291 VIH788291:VII788291 VSD788291:VSE788291 WBZ788291:WCA788291 WLV788291:WLW788291 WVR788291:WVS788291 J853827:K853827 JF853827:JG853827 TB853827:TC853827 ACX853827:ACY853827 AMT853827:AMU853827 AWP853827:AWQ853827 BGL853827:BGM853827 BQH853827:BQI853827 CAD853827:CAE853827 CJZ853827:CKA853827 CTV853827:CTW853827 DDR853827:DDS853827 DNN853827:DNO853827 DXJ853827:DXK853827 EHF853827:EHG853827 ERB853827:ERC853827 FAX853827:FAY853827 FKT853827:FKU853827 FUP853827:FUQ853827 GEL853827:GEM853827 GOH853827:GOI853827 GYD853827:GYE853827 HHZ853827:HIA853827 HRV853827:HRW853827 IBR853827:IBS853827 ILN853827:ILO853827 IVJ853827:IVK853827 JFF853827:JFG853827 JPB853827:JPC853827 JYX853827:JYY853827 KIT853827:KIU853827 KSP853827:KSQ853827 LCL853827:LCM853827 LMH853827:LMI853827 LWD853827:LWE853827 MFZ853827:MGA853827 MPV853827:MPW853827 MZR853827:MZS853827 NJN853827:NJO853827 NTJ853827:NTK853827 ODF853827:ODG853827 ONB853827:ONC853827 OWX853827:OWY853827 PGT853827:PGU853827 PQP853827:PQQ853827 QAL853827:QAM853827 QKH853827:QKI853827 QUD853827:QUE853827 RDZ853827:REA853827 RNV853827:RNW853827 RXR853827:RXS853827 SHN853827:SHO853827 SRJ853827:SRK853827 TBF853827:TBG853827 TLB853827:TLC853827 TUX853827:TUY853827 UET853827:UEU853827 UOP853827:UOQ853827 UYL853827:UYM853827 VIH853827:VII853827 VSD853827:VSE853827 WBZ853827:WCA853827 WLV853827:WLW853827 WVR853827:WVS853827 J919363:K919363 JF919363:JG919363 TB919363:TC919363 ACX919363:ACY919363 AMT919363:AMU919363 AWP919363:AWQ919363 BGL919363:BGM919363 BQH919363:BQI919363 CAD919363:CAE919363 CJZ919363:CKA919363 CTV919363:CTW919363 DDR919363:DDS919363 DNN919363:DNO919363 DXJ919363:DXK919363 EHF919363:EHG919363 ERB919363:ERC919363 FAX919363:FAY919363 FKT919363:FKU919363 FUP919363:FUQ919363 GEL919363:GEM919363 GOH919363:GOI919363 GYD919363:GYE919363 HHZ919363:HIA919363 HRV919363:HRW919363 IBR919363:IBS919363 ILN919363:ILO919363 IVJ919363:IVK919363 JFF919363:JFG919363 JPB919363:JPC919363 JYX919363:JYY919363 KIT919363:KIU919363 KSP919363:KSQ919363 LCL919363:LCM919363 LMH919363:LMI919363 LWD919363:LWE919363 MFZ919363:MGA919363 MPV919363:MPW919363 MZR919363:MZS919363 NJN919363:NJO919363 NTJ919363:NTK919363 ODF919363:ODG919363 ONB919363:ONC919363 OWX919363:OWY919363 PGT919363:PGU919363 PQP919363:PQQ919363 QAL919363:QAM919363 QKH919363:QKI919363 QUD919363:QUE919363 RDZ919363:REA919363 RNV919363:RNW919363 RXR919363:RXS919363 SHN919363:SHO919363 SRJ919363:SRK919363 TBF919363:TBG919363 TLB919363:TLC919363 TUX919363:TUY919363 UET919363:UEU919363 UOP919363:UOQ919363 UYL919363:UYM919363 VIH919363:VII919363 VSD919363:VSE919363 WBZ919363:WCA919363 WLV919363:WLW919363 WVR919363:WVS919363 J984899:K984899 JF984899:JG984899 TB984899:TC984899 ACX984899:ACY984899 AMT984899:AMU984899 AWP984899:AWQ984899 BGL984899:BGM984899 BQH984899:BQI984899 CAD984899:CAE984899 CJZ984899:CKA984899 CTV984899:CTW984899 DDR984899:DDS984899 DNN984899:DNO984899 DXJ984899:DXK984899 EHF984899:EHG984899 ERB984899:ERC984899 FAX984899:FAY984899 FKT984899:FKU984899 FUP984899:FUQ984899 GEL984899:GEM984899 GOH984899:GOI984899 GYD984899:GYE984899 HHZ984899:HIA984899 HRV984899:HRW984899 IBR984899:IBS984899 ILN984899:ILO984899 IVJ984899:IVK984899 JFF984899:JFG984899 JPB984899:JPC984899 JYX984899:JYY984899 KIT984899:KIU984899 KSP984899:KSQ984899 LCL984899:LCM984899 LMH984899:LMI984899 LWD984899:LWE984899 MFZ984899:MGA984899 MPV984899:MPW984899 MZR984899:MZS984899 NJN984899:NJO984899 NTJ984899:NTK984899 ODF984899:ODG984899 ONB984899:ONC984899 OWX984899:OWY984899 PGT984899:PGU984899 PQP984899:PQQ984899 QAL984899:QAM984899 QKH984899:QKI984899 QUD984899:QUE984899 RDZ984899:REA984899 RNV984899:RNW984899 RXR984899:RXS984899 SHN984899:SHO984899 SRJ984899:SRK984899 TBF984899:TBG984899 TLB984899:TLC984899 TUX984899:TUY984899 UET984899:UEU984899 UOP984899:UOQ984899 UYL984899:UYM984899 VIH984899:VII984899 VSD984899:VSE984899 WBZ984899:WCA984899 WLV984899:WLW984899 WVR984899:WVS984899 J983:K983 JF983:JG983 TB983:TC983 ACX983:ACY983 AMT983:AMU983 AWP983:AWQ983 BGL983:BGM983 BQH983:BQI983 CAD983:CAE983 CJZ983:CKA983 CTV983:CTW983 DDR983:DDS983 DNN983:DNO983 DXJ983:DXK983 EHF983:EHG983 ERB983:ERC983 FAX983:FAY983 FKT983:FKU983 FUP983:FUQ983 GEL983:GEM983 GOH983:GOI983 GYD983:GYE983 HHZ983:HIA983 HRV983:HRW983 IBR983:IBS983 ILN983:ILO983 IVJ983:IVK983 JFF983:JFG983 JPB983:JPC983 JYX983:JYY983 KIT983:KIU983 KSP983:KSQ983 LCL983:LCM983 LMH983:LMI983 LWD983:LWE983 MFZ983:MGA983 MPV983:MPW983 MZR983:MZS983 NJN983:NJO983 NTJ983:NTK983 ODF983:ODG983 ONB983:ONC983 OWX983:OWY983 PGT983:PGU983 PQP983:PQQ983 QAL983:QAM983 QKH983:QKI983 QUD983:QUE983 RDZ983:REA983 RNV983:RNW983 RXR983:RXS983 SHN983:SHO983 SRJ983:SRK983 TBF983:TBG983 TLB983:TLC983 TUX983:TUY983 UET983:UEU983 UOP983:UOQ983 UYL983:UYM983 VIH983:VII983 VSD983:VSE983 WBZ983:WCA983 WLV983:WLW983 WVR983:WVS983 J66519:K66519 JF66519:JG66519 TB66519:TC66519 ACX66519:ACY66519 AMT66519:AMU66519 AWP66519:AWQ66519 BGL66519:BGM66519 BQH66519:BQI66519 CAD66519:CAE66519 CJZ66519:CKA66519 CTV66519:CTW66519 DDR66519:DDS66519 DNN66519:DNO66519 DXJ66519:DXK66519 EHF66519:EHG66519 ERB66519:ERC66519 FAX66519:FAY66519 FKT66519:FKU66519 FUP66519:FUQ66519 GEL66519:GEM66519 GOH66519:GOI66519 GYD66519:GYE66519 HHZ66519:HIA66519 HRV66519:HRW66519 IBR66519:IBS66519 ILN66519:ILO66519 IVJ66519:IVK66519 JFF66519:JFG66519 JPB66519:JPC66519 JYX66519:JYY66519 KIT66519:KIU66519 KSP66519:KSQ66519 LCL66519:LCM66519 LMH66519:LMI66519 LWD66519:LWE66519 MFZ66519:MGA66519 MPV66519:MPW66519 MZR66519:MZS66519 NJN66519:NJO66519 NTJ66519:NTK66519 ODF66519:ODG66519 ONB66519:ONC66519 OWX66519:OWY66519 PGT66519:PGU66519 PQP66519:PQQ66519 QAL66519:QAM66519 QKH66519:QKI66519 QUD66519:QUE66519 RDZ66519:REA66519 RNV66519:RNW66519 RXR66519:RXS66519 SHN66519:SHO66519 SRJ66519:SRK66519 TBF66519:TBG66519 TLB66519:TLC66519 TUX66519:TUY66519 UET66519:UEU66519 UOP66519:UOQ66519 UYL66519:UYM66519 VIH66519:VII66519 VSD66519:VSE66519 WBZ66519:WCA66519 WLV66519:WLW66519 WVR66519:WVS66519 J132055:K132055 JF132055:JG132055 TB132055:TC132055 ACX132055:ACY132055 AMT132055:AMU132055 AWP132055:AWQ132055 BGL132055:BGM132055 BQH132055:BQI132055 CAD132055:CAE132055 CJZ132055:CKA132055 CTV132055:CTW132055 DDR132055:DDS132055 DNN132055:DNO132055 DXJ132055:DXK132055 EHF132055:EHG132055 ERB132055:ERC132055 FAX132055:FAY132055 FKT132055:FKU132055 FUP132055:FUQ132055 GEL132055:GEM132055 GOH132055:GOI132055 GYD132055:GYE132055 HHZ132055:HIA132055 HRV132055:HRW132055 IBR132055:IBS132055 ILN132055:ILO132055 IVJ132055:IVK132055 JFF132055:JFG132055 JPB132055:JPC132055 JYX132055:JYY132055 KIT132055:KIU132055 KSP132055:KSQ132055 LCL132055:LCM132055 LMH132055:LMI132055 LWD132055:LWE132055 MFZ132055:MGA132055 MPV132055:MPW132055 MZR132055:MZS132055 NJN132055:NJO132055 NTJ132055:NTK132055 ODF132055:ODG132055 ONB132055:ONC132055 OWX132055:OWY132055 PGT132055:PGU132055 PQP132055:PQQ132055 QAL132055:QAM132055 QKH132055:QKI132055 QUD132055:QUE132055 RDZ132055:REA132055 RNV132055:RNW132055 RXR132055:RXS132055 SHN132055:SHO132055 SRJ132055:SRK132055 TBF132055:TBG132055 TLB132055:TLC132055 TUX132055:TUY132055 UET132055:UEU132055 UOP132055:UOQ132055 UYL132055:UYM132055 VIH132055:VII132055 VSD132055:VSE132055 WBZ132055:WCA132055 WLV132055:WLW132055 WVR132055:WVS132055 J197591:K197591 JF197591:JG197591 TB197591:TC197591 ACX197591:ACY197591 AMT197591:AMU197591 AWP197591:AWQ197591 BGL197591:BGM197591 BQH197591:BQI197591 CAD197591:CAE197591 CJZ197591:CKA197591 CTV197591:CTW197591 DDR197591:DDS197591 DNN197591:DNO197591 DXJ197591:DXK197591 EHF197591:EHG197591 ERB197591:ERC197591 FAX197591:FAY197591 FKT197591:FKU197591 FUP197591:FUQ197591 GEL197591:GEM197591 GOH197591:GOI197591 GYD197591:GYE197591 HHZ197591:HIA197591 HRV197591:HRW197591 IBR197591:IBS197591 ILN197591:ILO197591 IVJ197591:IVK197591 JFF197591:JFG197591 JPB197591:JPC197591 JYX197591:JYY197591 KIT197591:KIU197591 KSP197591:KSQ197591 LCL197591:LCM197591 LMH197591:LMI197591 LWD197591:LWE197591 MFZ197591:MGA197591 MPV197591:MPW197591 MZR197591:MZS197591 NJN197591:NJO197591 NTJ197591:NTK197591 ODF197591:ODG197591 ONB197591:ONC197591 OWX197591:OWY197591 PGT197591:PGU197591 PQP197591:PQQ197591 QAL197591:QAM197591 QKH197591:QKI197591 QUD197591:QUE197591 RDZ197591:REA197591 RNV197591:RNW197591 RXR197591:RXS197591 SHN197591:SHO197591 SRJ197591:SRK197591 TBF197591:TBG197591 TLB197591:TLC197591 TUX197591:TUY197591 UET197591:UEU197591 UOP197591:UOQ197591 UYL197591:UYM197591 VIH197591:VII197591 VSD197591:VSE197591 WBZ197591:WCA197591 WLV197591:WLW197591 WVR197591:WVS197591 J263127:K263127 JF263127:JG263127 TB263127:TC263127 ACX263127:ACY263127 AMT263127:AMU263127 AWP263127:AWQ263127 BGL263127:BGM263127 BQH263127:BQI263127 CAD263127:CAE263127 CJZ263127:CKA263127 CTV263127:CTW263127 DDR263127:DDS263127 DNN263127:DNO263127 DXJ263127:DXK263127 EHF263127:EHG263127 ERB263127:ERC263127 FAX263127:FAY263127 FKT263127:FKU263127 FUP263127:FUQ263127 GEL263127:GEM263127 GOH263127:GOI263127 GYD263127:GYE263127 HHZ263127:HIA263127 HRV263127:HRW263127 IBR263127:IBS263127 ILN263127:ILO263127 IVJ263127:IVK263127 JFF263127:JFG263127 JPB263127:JPC263127 JYX263127:JYY263127 KIT263127:KIU263127 KSP263127:KSQ263127 LCL263127:LCM263127 LMH263127:LMI263127 LWD263127:LWE263127 MFZ263127:MGA263127 MPV263127:MPW263127 MZR263127:MZS263127 NJN263127:NJO263127 NTJ263127:NTK263127 ODF263127:ODG263127 ONB263127:ONC263127 OWX263127:OWY263127 PGT263127:PGU263127 PQP263127:PQQ263127 QAL263127:QAM263127 QKH263127:QKI263127 QUD263127:QUE263127 RDZ263127:REA263127 RNV263127:RNW263127 RXR263127:RXS263127 SHN263127:SHO263127 SRJ263127:SRK263127 TBF263127:TBG263127 TLB263127:TLC263127 TUX263127:TUY263127 UET263127:UEU263127 UOP263127:UOQ263127 UYL263127:UYM263127 VIH263127:VII263127 VSD263127:VSE263127 WBZ263127:WCA263127 WLV263127:WLW263127 WVR263127:WVS263127 J328663:K328663 JF328663:JG328663 TB328663:TC328663 ACX328663:ACY328663 AMT328663:AMU328663 AWP328663:AWQ328663 BGL328663:BGM328663 BQH328663:BQI328663 CAD328663:CAE328663 CJZ328663:CKA328663 CTV328663:CTW328663 DDR328663:DDS328663 DNN328663:DNO328663 DXJ328663:DXK328663 EHF328663:EHG328663 ERB328663:ERC328663 FAX328663:FAY328663 FKT328663:FKU328663 FUP328663:FUQ328663 GEL328663:GEM328663 GOH328663:GOI328663 GYD328663:GYE328663 HHZ328663:HIA328663 HRV328663:HRW328663 IBR328663:IBS328663 ILN328663:ILO328663 IVJ328663:IVK328663 JFF328663:JFG328663 JPB328663:JPC328663 JYX328663:JYY328663 KIT328663:KIU328663 KSP328663:KSQ328663 LCL328663:LCM328663 LMH328663:LMI328663 LWD328663:LWE328663 MFZ328663:MGA328663 MPV328663:MPW328663 MZR328663:MZS328663 NJN328663:NJO328663 NTJ328663:NTK328663 ODF328663:ODG328663 ONB328663:ONC328663 OWX328663:OWY328663 PGT328663:PGU328663 PQP328663:PQQ328663 QAL328663:QAM328663 QKH328663:QKI328663 QUD328663:QUE328663 RDZ328663:REA328663 RNV328663:RNW328663 RXR328663:RXS328663 SHN328663:SHO328663 SRJ328663:SRK328663 TBF328663:TBG328663 TLB328663:TLC328663 TUX328663:TUY328663 UET328663:UEU328663 UOP328663:UOQ328663 UYL328663:UYM328663 VIH328663:VII328663 VSD328663:VSE328663 WBZ328663:WCA328663 WLV328663:WLW328663 WVR328663:WVS328663 J394199:K394199 JF394199:JG394199 TB394199:TC394199 ACX394199:ACY394199 AMT394199:AMU394199 AWP394199:AWQ394199 BGL394199:BGM394199 BQH394199:BQI394199 CAD394199:CAE394199 CJZ394199:CKA394199 CTV394199:CTW394199 DDR394199:DDS394199 DNN394199:DNO394199 DXJ394199:DXK394199 EHF394199:EHG394199 ERB394199:ERC394199 FAX394199:FAY394199 FKT394199:FKU394199 FUP394199:FUQ394199 GEL394199:GEM394199 GOH394199:GOI394199 GYD394199:GYE394199 HHZ394199:HIA394199 HRV394199:HRW394199 IBR394199:IBS394199 ILN394199:ILO394199 IVJ394199:IVK394199 JFF394199:JFG394199 JPB394199:JPC394199 JYX394199:JYY394199 KIT394199:KIU394199 KSP394199:KSQ394199 LCL394199:LCM394199 LMH394199:LMI394199 LWD394199:LWE394199 MFZ394199:MGA394199 MPV394199:MPW394199 MZR394199:MZS394199 NJN394199:NJO394199 NTJ394199:NTK394199 ODF394199:ODG394199 ONB394199:ONC394199 OWX394199:OWY394199 PGT394199:PGU394199 PQP394199:PQQ394199 QAL394199:QAM394199 QKH394199:QKI394199 QUD394199:QUE394199 RDZ394199:REA394199 RNV394199:RNW394199 RXR394199:RXS394199 SHN394199:SHO394199 SRJ394199:SRK394199 TBF394199:TBG394199 TLB394199:TLC394199 TUX394199:TUY394199 UET394199:UEU394199 UOP394199:UOQ394199 UYL394199:UYM394199 VIH394199:VII394199 VSD394199:VSE394199 WBZ394199:WCA394199 WLV394199:WLW394199 WVR394199:WVS394199 J459735:K459735 JF459735:JG459735 TB459735:TC459735 ACX459735:ACY459735 AMT459735:AMU459735 AWP459735:AWQ459735 BGL459735:BGM459735 BQH459735:BQI459735 CAD459735:CAE459735 CJZ459735:CKA459735 CTV459735:CTW459735 DDR459735:DDS459735 DNN459735:DNO459735 DXJ459735:DXK459735 EHF459735:EHG459735 ERB459735:ERC459735 FAX459735:FAY459735 FKT459735:FKU459735 FUP459735:FUQ459735 GEL459735:GEM459735 GOH459735:GOI459735 GYD459735:GYE459735 HHZ459735:HIA459735 HRV459735:HRW459735 IBR459735:IBS459735 ILN459735:ILO459735 IVJ459735:IVK459735 JFF459735:JFG459735 JPB459735:JPC459735 JYX459735:JYY459735 KIT459735:KIU459735 KSP459735:KSQ459735 LCL459735:LCM459735 LMH459735:LMI459735 LWD459735:LWE459735 MFZ459735:MGA459735 MPV459735:MPW459735 MZR459735:MZS459735 NJN459735:NJO459735 NTJ459735:NTK459735 ODF459735:ODG459735 ONB459735:ONC459735 OWX459735:OWY459735 PGT459735:PGU459735 PQP459735:PQQ459735 QAL459735:QAM459735 QKH459735:QKI459735 QUD459735:QUE459735 RDZ459735:REA459735 RNV459735:RNW459735 RXR459735:RXS459735 SHN459735:SHO459735 SRJ459735:SRK459735 TBF459735:TBG459735 TLB459735:TLC459735 TUX459735:TUY459735 UET459735:UEU459735 UOP459735:UOQ459735 UYL459735:UYM459735 VIH459735:VII459735 VSD459735:VSE459735 WBZ459735:WCA459735 WLV459735:WLW459735 WVR459735:WVS459735 J525271:K525271 JF525271:JG525271 TB525271:TC525271 ACX525271:ACY525271 AMT525271:AMU525271 AWP525271:AWQ525271 BGL525271:BGM525271 BQH525271:BQI525271 CAD525271:CAE525271 CJZ525271:CKA525271 CTV525271:CTW525271 DDR525271:DDS525271 DNN525271:DNO525271 DXJ525271:DXK525271 EHF525271:EHG525271 ERB525271:ERC525271 FAX525271:FAY525271 FKT525271:FKU525271 FUP525271:FUQ525271 GEL525271:GEM525271 GOH525271:GOI525271 GYD525271:GYE525271 HHZ525271:HIA525271 HRV525271:HRW525271 IBR525271:IBS525271 ILN525271:ILO525271 IVJ525271:IVK525271 JFF525271:JFG525271 JPB525271:JPC525271 JYX525271:JYY525271 KIT525271:KIU525271 KSP525271:KSQ525271 LCL525271:LCM525271 LMH525271:LMI525271 LWD525271:LWE525271 MFZ525271:MGA525271 MPV525271:MPW525271 MZR525271:MZS525271 NJN525271:NJO525271 NTJ525271:NTK525271 ODF525271:ODG525271 ONB525271:ONC525271 OWX525271:OWY525271 PGT525271:PGU525271 PQP525271:PQQ525271 QAL525271:QAM525271 QKH525271:QKI525271 QUD525271:QUE525271 RDZ525271:REA525271 RNV525271:RNW525271 RXR525271:RXS525271 SHN525271:SHO525271 SRJ525271:SRK525271 TBF525271:TBG525271 TLB525271:TLC525271 TUX525271:TUY525271 UET525271:UEU525271 UOP525271:UOQ525271 UYL525271:UYM525271 VIH525271:VII525271 VSD525271:VSE525271 WBZ525271:WCA525271 WLV525271:WLW525271 WVR525271:WVS525271 J590807:K590807 JF590807:JG590807 TB590807:TC590807 ACX590807:ACY590807 AMT590807:AMU590807 AWP590807:AWQ590807 BGL590807:BGM590807 BQH590807:BQI590807 CAD590807:CAE590807 CJZ590807:CKA590807 CTV590807:CTW590807 DDR590807:DDS590807 DNN590807:DNO590807 DXJ590807:DXK590807 EHF590807:EHG590807 ERB590807:ERC590807 FAX590807:FAY590807 FKT590807:FKU590807 FUP590807:FUQ590807 GEL590807:GEM590807 GOH590807:GOI590807 GYD590807:GYE590807 HHZ590807:HIA590807 HRV590807:HRW590807 IBR590807:IBS590807 ILN590807:ILO590807 IVJ590807:IVK590807 JFF590807:JFG590807 JPB590807:JPC590807 JYX590807:JYY590807 KIT590807:KIU590807 KSP590807:KSQ590807 LCL590807:LCM590807 LMH590807:LMI590807 LWD590807:LWE590807 MFZ590807:MGA590807 MPV590807:MPW590807 MZR590807:MZS590807 NJN590807:NJO590807 NTJ590807:NTK590807 ODF590807:ODG590807 ONB590807:ONC590807 OWX590807:OWY590807 PGT590807:PGU590807 PQP590807:PQQ590807 QAL590807:QAM590807 QKH590807:QKI590807 QUD590807:QUE590807 RDZ590807:REA590807 RNV590807:RNW590807 RXR590807:RXS590807 SHN590807:SHO590807 SRJ590807:SRK590807 TBF590807:TBG590807 TLB590807:TLC590807 TUX590807:TUY590807 UET590807:UEU590807 UOP590807:UOQ590807 UYL590807:UYM590807 VIH590807:VII590807 VSD590807:VSE590807 WBZ590807:WCA590807 WLV590807:WLW590807 WVR590807:WVS590807 J656343:K656343 JF656343:JG656343 TB656343:TC656343 ACX656343:ACY656343 AMT656343:AMU656343 AWP656343:AWQ656343 BGL656343:BGM656343 BQH656343:BQI656343 CAD656343:CAE656343 CJZ656343:CKA656343 CTV656343:CTW656343 DDR656343:DDS656343 DNN656343:DNO656343 DXJ656343:DXK656343 EHF656343:EHG656343 ERB656343:ERC656343 FAX656343:FAY656343 FKT656343:FKU656343 FUP656343:FUQ656343 GEL656343:GEM656343 GOH656343:GOI656343 GYD656343:GYE656343 HHZ656343:HIA656343 HRV656343:HRW656343 IBR656343:IBS656343 ILN656343:ILO656343 IVJ656343:IVK656343 JFF656343:JFG656343 JPB656343:JPC656343 JYX656343:JYY656343 KIT656343:KIU656343 KSP656343:KSQ656343 LCL656343:LCM656343 LMH656343:LMI656343 LWD656343:LWE656343 MFZ656343:MGA656343 MPV656343:MPW656343 MZR656343:MZS656343 NJN656343:NJO656343 NTJ656343:NTK656343 ODF656343:ODG656343 ONB656343:ONC656343 OWX656343:OWY656343 PGT656343:PGU656343 PQP656343:PQQ656343 QAL656343:QAM656343 QKH656343:QKI656343 QUD656343:QUE656343 RDZ656343:REA656343 RNV656343:RNW656343 RXR656343:RXS656343 SHN656343:SHO656343 SRJ656343:SRK656343 TBF656343:TBG656343 TLB656343:TLC656343 TUX656343:TUY656343 UET656343:UEU656343 UOP656343:UOQ656343 UYL656343:UYM656343 VIH656343:VII656343 VSD656343:VSE656343 WBZ656343:WCA656343 WLV656343:WLW656343 WVR656343:WVS656343 J721879:K721879 JF721879:JG721879 TB721879:TC721879 ACX721879:ACY721879 AMT721879:AMU721879 AWP721879:AWQ721879 BGL721879:BGM721879 BQH721879:BQI721879 CAD721879:CAE721879 CJZ721879:CKA721879 CTV721879:CTW721879 DDR721879:DDS721879 DNN721879:DNO721879 DXJ721879:DXK721879 EHF721879:EHG721879 ERB721879:ERC721879 FAX721879:FAY721879 FKT721879:FKU721879 FUP721879:FUQ721879 GEL721879:GEM721879 GOH721879:GOI721879 GYD721879:GYE721879 HHZ721879:HIA721879 HRV721879:HRW721879 IBR721879:IBS721879 ILN721879:ILO721879 IVJ721879:IVK721879 JFF721879:JFG721879 JPB721879:JPC721879 JYX721879:JYY721879 KIT721879:KIU721879 KSP721879:KSQ721879 LCL721879:LCM721879 LMH721879:LMI721879 LWD721879:LWE721879 MFZ721879:MGA721879 MPV721879:MPW721879 MZR721879:MZS721879 NJN721879:NJO721879 NTJ721879:NTK721879 ODF721879:ODG721879 ONB721879:ONC721879 OWX721879:OWY721879 PGT721879:PGU721879 PQP721879:PQQ721879 QAL721879:QAM721879 QKH721879:QKI721879 QUD721879:QUE721879 RDZ721879:REA721879 RNV721879:RNW721879 RXR721879:RXS721879 SHN721879:SHO721879 SRJ721879:SRK721879 TBF721879:TBG721879 TLB721879:TLC721879 TUX721879:TUY721879 UET721879:UEU721879 UOP721879:UOQ721879 UYL721879:UYM721879 VIH721879:VII721879 VSD721879:VSE721879 WBZ721879:WCA721879 WLV721879:WLW721879 WVR721879:WVS721879 J787415:K787415 JF787415:JG787415 TB787415:TC787415 ACX787415:ACY787415 AMT787415:AMU787415 AWP787415:AWQ787415 BGL787415:BGM787415 BQH787415:BQI787415 CAD787415:CAE787415 CJZ787415:CKA787415 CTV787415:CTW787415 DDR787415:DDS787415 DNN787415:DNO787415 DXJ787415:DXK787415 EHF787415:EHG787415 ERB787415:ERC787415 FAX787415:FAY787415 FKT787415:FKU787415 FUP787415:FUQ787415 GEL787415:GEM787415 GOH787415:GOI787415 GYD787415:GYE787415 HHZ787415:HIA787415 HRV787415:HRW787415 IBR787415:IBS787415 ILN787415:ILO787415 IVJ787415:IVK787415 JFF787415:JFG787415 JPB787415:JPC787415 JYX787415:JYY787415 KIT787415:KIU787415 KSP787415:KSQ787415 LCL787415:LCM787415 LMH787415:LMI787415 LWD787415:LWE787415 MFZ787415:MGA787415 MPV787415:MPW787415 MZR787415:MZS787415 NJN787415:NJO787415 NTJ787415:NTK787415 ODF787415:ODG787415 ONB787415:ONC787415 OWX787415:OWY787415 PGT787415:PGU787415 PQP787415:PQQ787415 QAL787415:QAM787415 QKH787415:QKI787415 QUD787415:QUE787415 RDZ787415:REA787415 RNV787415:RNW787415 RXR787415:RXS787415 SHN787415:SHO787415 SRJ787415:SRK787415 TBF787415:TBG787415 TLB787415:TLC787415 TUX787415:TUY787415 UET787415:UEU787415 UOP787415:UOQ787415 UYL787415:UYM787415 VIH787415:VII787415 VSD787415:VSE787415 WBZ787415:WCA787415 WLV787415:WLW787415 WVR787415:WVS787415 J852951:K852951 JF852951:JG852951 TB852951:TC852951 ACX852951:ACY852951 AMT852951:AMU852951 AWP852951:AWQ852951 BGL852951:BGM852951 BQH852951:BQI852951 CAD852951:CAE852951 CJZ852951:CKA852951 CTV852951:CTW852951 DDR852951:DDS852951 DNN852951:DNO852951 DXJ852951:DXK852951 EHF852951:EHG852951 ERB852951:ERC852951 FAX852951:FAY852951 FKT852951:FKU852951 FUP852951:FUQ852951 GEL852951:GEM852951 GOH852951:GOI852951 GYD852951:GYE852951 HHZ852951:HIA852951 HRV852951:HRW852951 IBR852951:IBS852951 ILN852951:ILO852951 IVJ852951:IVK852951 JFF852951:JFG852951 JPB852951:JPC852951 JYX852951:JYY852951 KIT852951:KIU852951 KSP852951:KSQ852951 LCL852951:LCM852951 LMH852951:LMI852951 LWD852951:LWE852951 MFZ852951:MGA852951 MPV852951:MPW852951 MZR852951:MZS852951 NJN852951:NJO852951 NTJ852951:NTK852951 ODF852951:ODG852951 ONB852951:ONC852951 OWX852951:OWY852951 PGT852951:PGU852951 PQP852951:PQQ852951 QAL852951:QAM852951 QKH852951:QKI852951 QUD852951:QUE852951 RDZ852951:REA852951 RNV852951:RNW852951 RXR852951:RXS852951 SHN852951:SHO852951 SRJ852951:SRK852951 TBF852951:TBG852951 TLB852951:TLC852951 TUX852951:TUY852951 UET852951:UEU852951 UOP852951:UOQ852951 UYL852951:UYM852951 VIH852951:VII852951 VSD852951:VSE852951 WBZ852951:WCA852951 WLV852951:WLW852951 WVR852951:WVS852951 J918487:K918487 JF918487:JG918487 TB918487:TC918487 ACX918487:ACY918487 AMT918487:AMU918487 AWP918487:AWQ918487 BGL918487:BGM918487 BQH918487:BQI918487 CAD918487:CAE918487 CJZ918487:CKA918487 CTV918487:CTW918487 DDR918487:DDS918487 DNN918487:DNO918487 DXJ918487:DXK918487 EHF918487:EHG918487 ERB918487:ERC918487 FAX918487:FAY918487 FKT918487:FKU918487 FUP918487:FUQ918487 GEL918487:GEM918487 GOH918487:GOI918487 GYD918487:GYE918487 HHZ918487:HIA918487 HRV918487:HRW918487 IBR918487:IBS918487 ILN918487:ILO918487 IVJ918487:IVK918487 JFF918487:JFG918487 JPB918487:JPC918487 JYX918487:JYY918487 KIT918487:KIU918487 KSP918487:KSQ918487 LCL918487:LCM918487 LMH918487:LMI918487 LWD918487:LWE918487 MFZ918487:MGA918487 MPV918487:MPW918487 MZR918487:MZS918487 NJN918487:NJO918487 NTJ918487:NTK918487 ODF918487:ODG918487 ONB918487:ONC918487 OWX918487:OWY918487 PGT918487:PGU918487 PQP918487:PQQ918487 QAL918487:QAM918487 QKH918487:QKI918487 QUD918487:QUE918487 RDZ918487:REA918487 RNV918487:RNW918487 RXR918487:RXS918487 SHN918487:SHO918487 SRJ918487:SRK918487 TBF918487:TBG918487 TLB918487:TLC918487 TUX918487:TUY918487 UET918487:UEU918487 UOP918487:UOQ918487 UYL918487:UYM918487 VIH918487:VII918487 VSD918487:VSE918487 WBZ918487:WCA918487 WLV918487:WLW918487 WVR918487:WVS918487 J984023:K984023 JF984023:JG984023 TB984023:TC984023 ACX984023:ACY984023 AMT984023:AMU984023 AWP984023:AWQ984023 BGL984023:BGM984023 BQH984023:BQI984023 CAD984023:CAE984023 CJZ984023:CKA984023 CTV984023:CTW984023 DDR984023:DDS984023 DNN984023:DNO984023 DXJ984023:DXK984023 EHF984023:EHG984023 ERB984023:ERC984023 FAX984023:FAY984023 FKT984023:FKU984023 FUP984023:FUQ984023 GEL984023:GEM984023 GOH984023:GOI984023 GYD984023:GYE984023 HHZ984023:HIA984023 HRV984023:HRW984023 IBR984023:IBS984023 ILN984023:ILO984023 IVJ984023:IVK984023 JFF984023:JFG984023 JPB984023:JPC984023 JYX984023:JYY984023 KIT984023:KIU984023 KSP984023:KSQ984023 LCL984023:LCM984023 LMH984023:LMI984023 LWD984023:LWE984023 MFZ984023:MGA984023 MPV984023:MPW984023 MZR984023:MZS984023 NJN984023:NJO984023 NTJ984023:NTK984023 ODF984023:ODG984023 ONB984023:ONC984023 OWX984023:OWY984023 PGT984023:PGU984023 PQP984023:PQQ984023 QAL984023:QAM984023 QKH984023:QKI984023 QUD984023:QUE984023 RDZ984023:REA984023 RNV984023:RNW984023 RXR984023:RXS984023 SHN984023:SHO984023 SRJ984023:SRK984023 TBF984023:TBG984023 TLB984023:TLC984023 TUX984023:TUY984023 UET984023:UEU984023 UOP984023:UOQ984023 UYL984023:UYM984023 VIH984023:VII984023 VSD984023:VSE984023 WBZ984023:WCA984023 WLV984023:WLW984023 WVR984023:WVS984023 J578:K578 JF578:JG578 TB578:TC578 ACX578:ACY578 AMT578:AMU578 AWP578:AWQ578 BGL578:BGM578 BQH578:BQI578 CAD578:CAE578 CJZ578:CKA578 CTV578:CTW578 DDR578:DDS578 DNN578:DNO578 DXJ578:DXK578 EHF578:EHG578 ERB578:ERC578 FAX578:FAY578 FKT578:FKU578 FUP578:FUQ578 GEL578:GEM578 GOH578:GOI578 GYD578:GYE578 HHZ578:HIA578 HRV578:HRW578 IBR578:IBS578 ILN578:ILO578 IVJ578:IVK578 JFF578:JFG578 JPB578:JPC578 JYX578:JYY578 KIT578:KIU578 KSP578:KSQ578 LCL578:LCM578 LMH578:LMI578 LWD578:LWE578 MFZ578:MGA578 MPV578:MPW578 MZR578:MZS578 NJN578:NJO578 NTJ578:NTK578 ODF578:ODG578 ONB578:ONC578 OWX578:OWY578 PGT578:PGU578 PQP578:PQQ578 QAL578:QAM578 QKH578:QKI578 QUD578:QUE578 RDZ578:REA578 RNV578:RNW578 RXR578:RXS578 SHN578:SHO578 SRJ578:SRK578 TBF578:TBG578 TLB578:TLC578 TUX578:TUY578 UET578:UEU578 UOP578:UOQ578 UYL578:UYM578 VIH578:VII578 VSD578:VSE578 WBZ578:WCA578 WLV578:WLW578 WVR578:WVS578 J66114:K66114 JF66114:JG66114 TB66114:TC66114 ACX66114:ACY66114 AMT66114:AMU66114 AWP66114:AWQ66114 BGL66114:BGM66114 BQH66114:BQI66114 CAD66114:CAE66114 CJZ66114:CKA66114 CTV66114:CTW66114 DDR66114:DDS66114 DNN66114:DNO66114 DXJ66114:DXK66114 EHF66114:EHG66114 ERB66114:ERC66114 FAX66114:FAY66114 FKT66114:FKU66114 FUP66114:FUQ66114 GEL66114:GEM66114 GOH66114:GOI66114 GYD66114:GYE66114 HHZ66114:HIA66114 HRV66114:HRW66114 IBR66114:IBS66114 ILN66114:ILO66114 IVJ66114:IVK66114 JFF66114:JFG66114 JPB66114:JPC66114 JYX66114:JYY66114 KIT66114:KIU66114 KSP66114:KSQ66114 LCL66114:LCM66114 LMH66114:LMI66114 LWD66114:LWE66114 MFZ66114:MGA66114 MPV66114:MPW66114 MZR66114:MZS66114 NJN66114:NJO66114 NTJ66114:NTK66114 ODF66114:ODG66114 ONB66114:ONC66114 OWX66114:OWY66114 PGT66114:PGU66114 PQP66114:PQQ66114 QAL66114:QAM66114 QKH66114:QKI66114 QUD66114:QUE66114 RDZ66114:REA66114 RNV66114:RNW66114 RXR66114:RXS66114 SHN66114:SHO66114 SRJ66114:SRK66114 TBF66114:TBG66114 TLB66114:TLC66114 TUX66114:TUY66114 UET66114:UEU66114 UOP66114:UOQ66114 UYL66114:UYM66114 VIH66114:VII66114 VSD66114:VSE66114 WBZ66114:WCA66114 WLV66114:WLW66114 WVR66114:WVS66114 J131650:K131650 JF131650:JG131650 TB131650:TC131650 ACX131650:ACY131650 AMT131650:AMU131650 AWP131650:AWQ131650 BGL131650:BGM131650 BQH131650:BQI131650 CAD131650:CAE131650 CJZ131650:CKA131650 CTV131650:CTW131650 DDR131650:DDS131650 DNN131650:DNO131650 DXJ131650:DXK131650 EHF131650:EHG131650 ERB131650:ERC131650 FAX131650:FAY131650 FKT131650:FKU131650 FUP131650:FUQ131650 GEL131650:GEM131650 GOH131650:GOI131650 GYD131650:GYE131650 HHZ131650:HIA131650 HRV131650:HRW131650 IBR131650:IBS131650 ILN131650:ILO131650 IVJ131650:IVK131650 JFF131650:JFG131650 JPB131650:JPC131650 JYX131650:JYY131650 KIT131650:KIU131650 KSP131650:KSQ131650 LCL131650:LCM131650 LMH131650:LMI131650 LWD131650:LWE131650 MFZ131650:MGA131650 MPV131650:MPW131650 MZR131650:MZS131650 NJN131650:NJO131650 NTJ131650:NTK131650 ODF131650:ODG131650 ONB131650:ONC131650 OWX131650:OWY131650 PGT131650:PGU131650 PQP131650:PQQ131650 QAL131650:QAM131650 QKH131650:QKI131650 QUD131650:QUE131650 RDZ131650:REA131650 RNV131650:RNW131650 RXR131650:RXS131650 SHN131650:SHO131650 SRJ131650:SRK131650 TBF131650:TBG131650 TLB131650:TLC131650 TUX131650:TUY131650 UET131650:UEU131650 UOP131650:UOQ131650 UYL131650:UYM131650 VIH131650:VII131650 VSD131650:VSE131650 WBZ131650:WCA131650 WLV131650:WLW131650 WVR131650:WVS131650 J197186:K197186 JF197186:JG197186 TB197186:TC197186 ACX197186:ACY197186 AMT197186:AMU197186 AWP197186:AWQ197186 BGL197186:BGM197186 BQH197186:BQI197186 CAD197186:CAE197186 CJZ197186:CKA197186 CTV197186:CTW197186 DDR197186:DDS197186 DNN197186:DNO197186 DXJ197186:DXK197186 EHF197186:EHG197186 ERB197186:ERC197186 FAX197186:FAY197186 FKT197186:FKU197186 FUP197186:FUQ197186 GEL197186:GEM197186 GOH197186:GOI197186 GYD197186:GYE197186 HHZ197186:HIA197186 HRV197186:HRW197186 IBR197186:IBS197186 ILN197186:ILO197186 IVJ197186:IVK197186 JFF197186:JFG197186 JPB197186:JPC197186 JYX197186:JYY197186 KIT197186:KIU197186 KSP197186:KSQ197186 LCL197186:LCM197186 LMH197186:LMI197186 LWD197186:LWE197186 MFZ197186:MGA197186 MPV197186:MPW197186 MZR197186:MZS197186 NJN197186:NJO197186 NTJ197186:NTK197186 ODF197186:ODG197186 ONB197186:ONC197186 OWX197186:OWY197186 PGT197186:PGU197186 PQP197186:PQQ197186 QAL197186:QAM197186 QKH197186:QKI197186 QUD197186:QUE197186 RDZ197186:REA197186 RNV197186:RNW197186 RXR197186:RXS197186 SHN197186:SHO197186 SRJ197186:SRK197186 TBF197186:TBG197186 TLB197186:TLC197186 TUX197186:TUY197186 UET197186:UEU197186 UOP197186:UOQ197186 UYL197186:UYM197186 VIH197186:VII197186 VSD197186:VSE197186 WBZ197186:WCA197186 WLV197186:WLW197186 WVR197186:WVS197186 J262722:K262722 JF262722:JG262722 TB262722:TC262722 ACX262722:ACY262722 AMT262722:AMU262722 AWP262722:AWQ262722 BGL262722:BGM262722 BQH262722:BQI262722 CAD262722:CAE262722 CJZ262722:CKA262722 CTV262722:CTW262722 DDR262722:DDS262722 DNN262722:DNO262722 DXJ262722:DXK262722 EHF262722:EHG262722 ERB262722:ERC262722 FAX262722:FAY262722 FKT262722:FKU262722 FUP262722:FUQ262722 GEL262722:GEM262722 GOH262722:GOI262722 GYD262722:GYE262722 HHZ262722:HIA262722 HRV262722:HRW262722 IBR262722:IBS262722 ILN262722:ILO262722 IVJ262722:IVK262722 JFF262722:JFG262722 JPB262722:JPC262722 JYX262722:JYY262722 KIT262722:KIU262722 KSP262722:KSQ262722 LCL262722:LCM262722 LMH262722:LMI262722 LWD262722:LWE262722 MFZ262722:MGA262722 MPV262722:MPW262722 MZR262722:MZS262722 NJN262722:NJO262722 NTJ262722:NTK262722 ODF262722:ODG262722 ONB262722:ONC262722 OWX262722:OWY262722 PGT262722:PGU262722 PQP262722:PQQ262722 QAL262722:QAM262722 QKH262722:QKI262722 QUD262722:QUE262722 RDZ262722:REA262722 RNV262722:RNW262722 RXR262722:RXS262722 SHN262722:SHO262722 SRJ262722:SRK262722 TBF262722:TBG262722 TLB262722:TLC262722 TUX262722:TUY262722 UET262722:UEU262722 UOP262722:UOQ262722 UYL262722:UYM262722 VIH262722:VII262722 VSD262722:VSE262722 WBZ262722:WCA262722 WLV262722:WLW262722 WVR262722:WVS262722 J328258:K328258 JF328258:JG328258 TB328258:TC328258 ACX328258:ACY328258 AMT328258:AMU328258 AWP328258:AWQ328258 BGL328258:BGM328258 BQH328258:BQI328258 CAD328258:CAE328258 CJZ328258:CKA328258 CTV328258:CTW328258 DDR328258:DDS328258 DNN328258:DNO328258 DXJ328258:DXK328258 EHF328258:EHG328258 ERB328258:ERC328258 FAX328258:FAY328258 FKT328258:FKU328258 FUP328258:FUQ328258 GEL328258:GEM328258 GOH328258:GOI328258 GYD328258:GYE328258 HHZ328258:HIA328258 HRV328258:HRW328258 IBR328258:IBS328258 ILN328258:ILO328258 IVJ328258:IVK328258 JFF328258:JFG328258 JPB328258:JPC328258 JYX328258:JYY328258 KIT328258:KIU328258 KSP328258:KSQ328258 LCL328258:LCM328258 LMH328258:LMI328258 LWD328258:LWE328258 MFZ328258:MGA328258 MPV328258:MPW328258 MZR328258:MZS328258 NJN328258:NJO328258 NTJ328258:NTK328258 ODF328258:ODG328258 ONB328258:ONC328258 OWX328258:OWY328258 PGT328258:PGU328258 PQP328258:PQQ328258 QAL328258:QAM328258 QKH328258:QKI328258 QUD328258:QUE328258 RDZ328258:REA328258 RNV328258:RNW328258 RXR328258:RXS328258 SHN328258:SHO328258 SRJ328258:SRK328258 TBF328258:TBG328258 TLB328258:TLC328258 TUX328258:TUY328258 UET328258:UEU328258 UOP328258:UOQ328258 UYL328258:UYM328258 VIH328258:VII328258 VSD328258:VSE328258 WBZ328258:WCA328258 WLV328258:WLW328258 WVR328258:WVS328258 J393794:K393794 JF393794:JG393794 TB393794:TC393794 ACX393794:ACY393794 AMT393794:AMU393794 AWP393794:AWQ393794 BGL393794:BGM393794 BQH393794:BQI393794 CAD393794:CAE393794 CJZ393794:CKA393794 CTV393794:CTW393794 DDR393794:DDS393794 DNN393794:DNO393794 DXJ393794:DXK393794 EHF393794:EHG393794 ERB393794:ERC393794 FAX393794:FAY393794 FKT393794:FKU393794 FUP393794:FUQ393794 GEL393794:GEM393794 GOH393794:GOI393794 GYD393794:GYE393794 HHZ393794:HIA393794 HRV393794:HRW393794 IBR393794:IBS393794 ILN393794:ILO393794 IVJ393794:IVK393794 JFF393794:JFG393794 JPB393794:JPC393794 JYX393794:JYY393794 KIT393794:KIU393794 KSP393794:KSQ393794 LCL393794:LCM393794 LMH393794:LMI393794 LWD393794:LWE393794 MFZ393794:MGA393794 MPV393794:MPW393794 MZR393794:MZS393794 NJN393794:NJO393794 NTJ393794:NTK393794 ODF393794:ODG393794 ONB393794:ONC393794 OWX393794:OWY393794 PGT393794:PGU393794 PQP393794:PQQ393794 QAL393794:QAM393794 QKH393794:QKI393794 QUD393794:QUE393794 RDZ393794:REA393794 RNV393794:RNW393794 RXR393794:RXS393794 SHN393794:SHO393794 SRJ393794:SRK393794 TBF393794:TBG393794 TLB393794:TLC393794 TUX393794:TUY393794 UET393794:UEU393794 UOP393794:UOQ393794 UYL393794:UYM393794 VIH393794:VII393794 VSD393794:VSE393794 WBZ393794:WCA393794 WLV393794:WLW393794 WVR393794:WVS393794 J459330:K459330 JF459330:JG459330 TB459330:TC459330 ACX459330:ACY459330 AMT459330:AMU459330 AWP459330:AWQ459330 BGL459330:BGM459330 BQH459330:BQI459330 CAD459330:CAE459330 CJZ459330:CKA459330 CTV459330:CTW459330 DDR459330:DDS459330 DNN459330:DNO459330 DXJ459330:DXK459330 EHF459330:EHG459330 ERB459330:ERC459330 FAX459330:FAY459330 FKT459330:FKU459330 FUP459330:FUQ459330 GEL459330:GEM459330 GOH459330:GOI459330 GYD459330:GYE459330 HHZ459330:HIA459330 HRV459330:HRW459330 IBR459330:IBS459330 ILN459330:ILO459330 IVJ459330:IVK459330 JFF459330:JFG459330 JPB459330:JPC459330 JYX459330:JYY459330 KIT459330:KIU459330 KSP459330:KSQ459330 LCL459330:LCM459330 LMH459330:LMI459330 LWD459330:LWE459330 MFZ459330:MGA459330 MPV459330:MPW459330 MZR459330:MZS459330 NJN459330:NJO459330 NTJ459330:NTK459330 ODF459330:ODG459330 ONB459330:ONC459330 OWX459330:OWY459330 PGT459330:PGU459330 PQP459330:PQQ459330 QAL459330:QAM459330 QKH459330:QKI459330 QUD459330:QUE459330 RDZ459330:REA459330 RNV459330:RNW459330 RXR459330:RXS459330 SHN459330:SHO459330 SRJ459330:SRK459330 TBF459330:TBG459330 TLB459330:TLC459330 TUX459330:TUY459330 UET459330:UEU459330 UOP459330:UOQ459330 UYL459330:UYM459330 VIH459330:VII459330 VSD459330:VSE459330 WBZ459330:WCA459330 WLV459330:WLW459330 WVR459330:WVS459330 J524866:K524866 JF524866:JG524866 TB524866:TC524866 ACX524866:ACY524866 AMT524866:AMU524866 AWP524866:AWQ524866 BGL524866:BGM524866 BQH524866:BQI524866 CAD524866:CAE524866 CJZ524866:CKA524866 CTV524866:CTW524866 DDR524866:DDS524866 DNN524866:DNO524866 DXJ524866:DXK524866 EHF524866:EHG524866 ERB524866:ERC524866 FAX524866:FAY524866 FKT524866:FKU524866 FUP524866:FUQ524866 GEL524866:GEM524866 GOH524866:GOI524866 GYD524866:GYE524866 HHZ524866:HIA524866 HRV524866:HRW524866 IBR524866:IBS524866 ILN524866:ILO524866 IVJ524866:IVK524866 JFF524866:JFG524866 JPB524866:JPC524866 JYX524866:JYY524866 KIT524866:KIU524866 KSP524866:KSQ524866 LCL524866:LCM524866 LMH524866:LMI524866 LWD524866:LWE524866 MFZ524866:MGA524866 MPV524866:MPW524866 MZR524866:MZS524866 NJN524866:NJO524866 NTJ524866:NTK524866 ODF524866:ODG524866 ONB524866:ONC524866 OWX524866:OWY524866 PGT524866:PGU524866 PQP524866:PQQ524866 QAL524866:QAM524866 QKH524866:QKI524866 QUD524866:QUE524866 RDZ524866:REA524866 RNV524866:RNW524866 RXR524866:RXS524866 SHN524866:SHO524866 SRJ524866:SRK524866 TBF524866:TBG524866 TLB524866:TLC524866 TUX524866:TUY524866 UET524866:UEU524866 UOP524866:UOQ524866 UYL524866:UYM524866 VIH524866:VII524866 VSD524866:VSE524866 WBZ524866:WCA524866 WLV524866:WLW524866 WVR524866:WVS524866 J590402:K590402 JF590402:JG590402 TB590402:TC590402 ACX590402:ACY590402 AMT590402:AMU590402 AWP590402:AWQ590402 BGL590402:BGM590402 BQH590402:BQI590402 CAD590402:CAE590402 CJZ590402:CKA590402 CTV590402:CTW590402 DDR590402:DDS590402 DNN590402:DNO590402 DXJ590402:DXK590402 EHF590402:EHG590402 ERB590402:ERC590402 FAX590402:FAY590402 FKT590402:FKU590402 FUP590402:FUQ590402 GEL590402:GEM590402 GOH590402:GOI590402 GYD590402:GYE590402 HHZ590402:HIA590402 HRV590402:HRW590402 IBR590402:IBS590402 ILN590402:ILO590402 IVJ590402:IVK590402 JFF590402:JFG590402 JPB590402:JPC590402 JYX590402:JYY590402 KIT590402:KIU590402 KSP590402:KSQ590402 LCL590402:LCM590402 LMH590402:LMI590402 LWD590402:LWE590402 MFZ590402:MGA590402 MPV590402:MPW590402 MZR590402:MZS590402 NJN590402:NJO590402 NTJ590402:NTK590402 ODF590402:ODG590402 ONB590402:ONC590402 OWX590402:OWY590402 PGT590402:PGU590402 PQP590402:PQQ590402 QAL590402:QAM590402 QKH590402:QKI590402 QUD590402:QUE590402 RDZ590402:REA590402 RNV590402:RNW590402 RXR590402:RXS590402 SHN590402:SHO590402 SRJ590402:SRK590402 TBF590402:TBG590402 TLB590402:TLC590402 TUX590402:TUY590402 UET590402:UEU590402 UOP590402:UOQ590402 UYL590402:UYM590402 VIH590402:VII590402 VSD590402:VSE590402 WBZ590402:WCA590402 WLV590402:WLW590402 WVR590402:WVS590402 J655938:K655938 JF655938:JG655938 TB655938:TC655938 ACX655938:ACY655938 AMT655938:AMU655938 AWP655938:AWQ655938 BGL655938:BGM655938 BQH655938:BQI655938 CAD655938:CAE655938 CJZ655938:CKA655938 CTV655938:CTW655938 DDR655938:DDS655938 DNN655938:DNO655938 DXJ655938:DXK655938 EHF655938:EHG655938 ERB655938:ERC655938 FAX655938:FAY655938 FKT655938:FKU655938 FUP655938:FUQ655938 GEL655938:GEM655938 GOH655938:GOI655938 GYD655938:GYE655938 HHZ655938:HIA655938 HRV655938:HRW655938 IBR655938:IBS655938 ILN655938:ILO655938 IVJ655938:IVK655938 JFF655938:JFG655938 JPB655938:JPC655938 JYX655938:JYY655938 KIT655938:KIU655938 KSP655938:KSQ655938 LCL655938:LCM655938 LMH655938:LMI655938 LWD655938:LWE655938 MFZ655938:MGA655938 MPV655938:MPW655938 MZR655938:MZS655938 NJN655938:NJO655938 NTJ655938:NTK655938 ODF655938:ODG655938 ONB655938:ONC655938 OWX655938:OWY655938 PGT655938:PGU655938 PQP655938:PQQ655938 QAL655938:QAM655938 QKH655938:QKI655938 QUD655938:QUE655938 RDZ655938:REA655938 RNV655938:RNW655938 RXR655938:RXS655938 SHN655938:SHO655938 SRJ655938:SRK655938 TBF655938:TBG655938 TLB655938:TLC655938 TUX655938:TUY655938 UET655938:UEU655938 UOP655938:UOQ655938 UYL655938:UYM655938 VIH655938:VII655938 VSD655938:VSE655938 WBZ655938:WCA655938 WLV655938:WLW655938 WVR655938:WVS655938 J721474:K721474 JF721474:JG721474 TB721474:TC721474 ACX721474:ACY721474 AMT721474:AMU721474 AWP721474:AWQ721474 BGL721474:BGM721474 BQH721474:BQI721474 CAD721474:CAE721474 CJZ721474:CKA721474 CTV721474:CTW721474 DDR721474:DDS721474 DNN721474:DNO721474 DXJ721474:DXK721474 EHF721474:EHG721474 ERB721474:ERC721474 FAX721474:FAY721474 FKT721474:FKU721474 FUP721474:FUQ721474 GEL721474:GEM721474 GOH721474:GOI721474 GYD721474:GYE721474 HHZ721474:HIA721474 HRV721474:HRW721474 IBR721474:IBS721474 ILN721474:ILO721474 IVJ721474:IVK721474 JFF721474:JFG721474 JPB721474:JPC721474 JYX721474:JYY721474 KIT721474:KIU721474 KSP721474:KSQ721474 LCL721474:LCM721474 LMH721474:LMI721474 LWD721474:LWE721474 MFZ721474:MGA721474 MPV721474:MPW721474 MZR721474:MZS721474 NJN721474:NJO721474 NTJ721474:NTK721474 ODF721474:ODG721474 ONB721474:ONC721474 OWX721474:OWY721474 PGT721474:PGU721474 PQP721474:PQQ721474 QAL721474:QAM721474 QKH721474:QKI721474 QUD721474:QUE721474 RDZ721474:REA721474 RNV721474:RNW721474 RXR721474:RXS721474 SHN721474:SHO721474 SRJ721474:SRK721474 TBF721474:TBG721474 TLB721474:TLC721474 TUX721474:TUY721474 UET721474:UEU721474 UOP721474:UOQ721474 UYL721474:UYM721474 VIH721474:VII721474 VSD721474:VSE721474 WBZ721474:WCA721474 WLV721474:WLW721474 WVR721474:WVS721474 J787010:K787010 JF787010:JG787010 TB787010:TC787010 ACX787010:ACY787010 AMT787010:AMU787010 AWP787010:AWQ787010 BGL787010:BGM787010 BQH787010:BQI787010 CAD787010:CAE787010 CJZ787010:CKA787010 CTV787010:CTW787010 DDR787010:DDS787010 DNN787010:DNO787010 DXJ787010:DXK787010 EHF787010:EHG787010 ERB787010:ERC787010 FAX787010:FAY787010 FKT787010:FKU787010 FUP787010:FUQ787010 GEL787010:GEM787010 GOH787010:GOI787010 GYD787010:GYE787010 HHZ787010:HIA787010 HRV787010:HRW787010 IBR787010:IBS787010 ILN787010:ILO787010 IVJ787010:IVK787010 JFF787010:JFG787010 JPB787010:JPC787010 JYX787010:JYY787010 KIT787010:KIU787010 KSP787010:KSQ787010 LCL787010:LCM787010 LMH787010:LMI787010 LWD787010:LWE787010 MFZ787010:MGA787010 MPV787010:MPW787010 MZR787010:MZS787010 NJN787010:NJO787010 NTJ787010:NTK787010 ODF787010:ODG787010 ONB787010:ONC787010 OWX787010:OWY787010 PGT787010:PGU787010 PQP787010:PQQ787010 QAL787010:QAM787010 QKH787010:QKI787010 QUD787010:QUE787010 RDZ787010:REA787010 RNV787010:RNW787010 RXR787010:RXS787010 SHN787010:SHO787010 SRJ787010:SRK787010 TBF787010:TBG787010 TLB787010:TLC787010 TUX787010:TUY787010 UET787010:UEU787010 UOP787010:UOQ787010 UYL787010:UYM787010 VIH787010:VII787010 VSD787010:VSE787010 WBZ787010:WCA787010 WLV787010:WLW787010 WVR787010:WVS787010 J852546:K852546 JF852546:JG852546 TB852546:TC852546 ACX852546:ACY852546 AMT852546:AMU852546 AWP852546:AWQ852546 BGL852546:BGM852546 BQH852546:BQI852546 CAD852546:CAE852546 CJZ852546:CKA852546 CTV852546:CTW852546 DDR852546:DDS852546 DNN852546:DNO852546 DXJ852546:DXK852546 EHF852546:EHG852546 ERB852546:ERC852546 FAX852546:FAY852546 FKT852546:FKU852546 FUP852546:FUQ852546 GEL852546:GEM852546 GOH852546:GOI852546 GYD852546:GYE852546 HHZ852546:HIA852546 HRV852546:HRW852546 IBR852546:IBS852546 ILN852546:ILO852546 IVJ852546:IVK852546 JFF852546:JFG852546 JPB852546:JPC852546 JYX852546:JYY852546 KIT852546:KIU852546 KSP852546:KSQ852546 LCL852546:LCM852546 LMH852546:LMI852546 LWD852546:LWE852546 MFZ852546:MGA852546 MPV852546:MPW852546 MZR852546:MZS852546 NJN852546:NJO852546 NTJ852546:NTK852546 ODF852546:ODG852546 ONB852546:ONC852546 OWX852546:OWY852546 PGT852546:PGU852546 PQP852546:PQQ852546 QAL852546:QAM852546 QKH852546:QKI852546 QUD852546:QUE852546 RDZ852546:REA852546 RNV852546:RNW852546 RXR852546:RXS852546 SHN852546:SHO852546 SRJ852546:SRK852546 TBF852546:TBG852546 TLB852546:TLC852546 TUX852546:TUY852546 UET852546:UEU852546 UOP852546:UOQ852546 UYL852546:UYM852546 VIH852546:VII852546 VSD852546:VSE852546 WBZ852546:WCA852546 WLV852546:WLW852546 WVR852546:WVS852546 J918082:K918082 JF918082:JG918082 TB918082:TC918082 ACX918082:ACY918082 AMT918082:AMU918082 AWP918082:AWQ918082 BGL918082:BGM918082 BQH918082:BQI918082 CAD918082:CAE918082 CJZ918082:CKA918082 CTV918082:CTW918082 DDR918082:DDS918082 DNN918082:DNO918082 DXJ918082:DXK918082 EHF918082:EHG918082 ERB918082:ERC918082 FAX918082:FAY918082 FKT918082:FKU918082 FUP918082:FUQ918082 GEL918082:GEM918082 GOH918082:GOI918082 GYD918082:GYE918082 HHZ918082:HIA918082 HRV918082:HRW918082 IBR918082:IBS918082 ILN918082:ILO918082 IVJ918082:IVK918082 JFF918082:JFG918082 JPB918082:JPC918082 JYX918082:JYY918082 KIT918082:KIU918082 KSP918082:KSQ918082 LCL918082:LCM918082 LMH918082:LMI918082 LWD918082:LWE918082 MFZ918082:MGA918082 MPV918082:MPW918082 MZR918082:MZS918082 NJN918082:NJO918082 NTJ918082:NTK918082 ODF918082:ODG918082 ONB918082:ONC918082 OWX918082:OWY918082 PGT918082:PGU918082 PQP918082:PQQ918082 QAL918082:QAM918082 QKH918082:QKI918082 QUD918082:QUE918082 RDZ918082:REA918082 RNV918082:RNW918082 RXR918082:RXS918082 SHN918082:SHO918082 SRJ918082:SRK918082 TBF918082:TBG918082 TLB918082:TLC918082 TUX918082:TUY918082 UET918082:UEU918082 UOP918082:UOQ918082 UYL918082:UYM918082 VIH918082:VII918082 VSD918082:VSE918082 WBZ918082:WCA918082 WLV918082:WLW918082 WVR918082:WVS918082 J983618:K983618 JF983618:JG983618 TB983618:TC983618 ACX983618:ACY983618 AMT983618:AMU983618 AWP983618:AWQ983618 BGL983618:BGM983618 BQH983618:BQI983618 CAD983618:CAE983618 CJZ983618:CKA983618 CTV983618:CTW983618 DDR983618:DDS983618 DNN983618:DNO983618 DXJ983618:DXK983618 EHF983618:EHG983618 ERB983618:ERC983618 FAX983618:FAY983618 FKT983618:FKU983618 FUP983618:FUQ983618 GEL983618:GEM983618 GOH983618:GOI983618 GYD983618:GYE983618 HHZ983618:HIA983618 HRV983618:HRW983618 IBR983618:IBS983618 ILN983618:ILO983618 IVJ983618:IVK983618 JFF983618:JFG983618 JPB983618:JPC983618 JYX983618:JYY983618 KIT983618:KIU983618 KSP983618:KSQ983618 LCL983618:LCM983618 LMH983618:LMI983618 LWD983618:LWE983618 MFZ983618:MGA983618 MPV983618:MPW983618 MZR983618:MZS983618 NJN983618:NJO983618 NTJ983618:NTK983618 ODF983618:ODG983618 ONB983618:ONC983618 OWX983618:OWY983618 PGT983618:PGU983618 PQP983618:PQQ983618 QAL983618:QAM983618 QKH983618:QKI983618 QUD983618:QUE983618 RDZ983618:REA983618 RNV983618:RNW983618 RXR983618:RXS983618 SHN983618:SHO983618 SRJ983618:SRK983618 TBF983618:TBG983618 TLB983618:TLC983618 TUX983618:TUY983618 UET983618:UEU983618 UOP983618:UOQ983618 UYL983618:UYM983618 VIH983618:VII983618 VSD983618:VSE983618 WBZ983618:WCA983618 WLV983618:WLW983618 WVR983618:WVS983618 J623:K623 JF623:JG623 TB623:TC623 ACX623:ACY623 AMT623:AMU623 AWP623:AWQ623 BGL623:BGM623 BQH623:BQI623 CAD623:CAE623 CJZ623:CKA623 CTV623:CTW623 DDR623:DDS623 DNN623:DNO623 DXJ623:DXK623 EHF623:EHG623 ERB623:ERC623 FAX623:FAY623 FKT623:FKU623 FUP623:FUQ623 GEL623:GEM623 GOH623:GOI623 GYD623:GYE623 HHZ623:HIA623 HRV623:HRW623 IBR623:IBS623 ILN623:ILO623 IVJ623:IVK623 JFF623:JFG623 JPB623:JPC623 JYX623:JYY623 KIT623:KIU623 KSP623:KSQ623 LCL623:LCM623 LMH623:LMI623 LWD623:LWE623 MFZ623:MGA623 MPV623:MPW623 MZR623:MZS623 NJN623:NJO623 NTJ623:NTK623 ODF623:ODG623 ONB623:ONC623 OWX623:OWY623 PGT623:PGU623 PQP623:PQQ623 QAL623:QAM623 QKH623:QKI623 QUD623:QUE623 RDZ623:REA623 RNV623:RNW623 RXR623:RXS623 SHN623:SHO623 SRJ623:SRK623 TBF623:TBG623 TLB623:TLC623 TUX623:TUY623 UET623:UEU623 UOP623:UOQ623 UYL623:UYM623 VIH623:VII623 VSD623:VSE623 WBZ623:WCA623 WLV623:WLW623 WVR623:WVS623 J66159:K66159 JF66159:JG66159 TB66159:TC66159 ACX66159:ACY66159 AMT66159:AMU66159 AWP66159:AWQ66159 BGL66159:BGM66159 BQH66159:BQI66159 CAD66159:CAE66159 CJZ66159:CKA66159 CTV66159:CTW66159 DDR66159:DDS66159 DNN66159:DNO66159 DXJ66159:DXK66159 EHF66159:EHG66159 ERB66159:ERC66159 FAX66159:FAY66159 FKT66159:FKU66159 FUP66159:FUQ66159 GEL66159:GEM66159 GOH66159:GOI66159 GYD66159:GYE66159 HHZ66159:HIA66159 HRV66159:HRW66159 IBR66159:IBS66159 ILN66159:ILO66159 IVJ66159:IVK66159 JFF66159:JFG66159 JPB66159:JPC66159 JYX66159:JYY66159 KIT66159:KIU66159 KSP66159:KSQ66159 LCL66159:LCM66159 LMH66159:LMI66159 LWD66159:LWE66159 MFZ66159:MGA66159 MPV66159:MPW66159 MZR66159:MZS66159 NJN66159:NJO66159 NTJ66159:NTK66159 ODF66159:ODG66159 ONB66159:ONC66159 OWX66159:OWY66159 PGT66159:PGU66159 PQP66159:PQQ66159 QAL66159:QAM66159 QKH66159:QKI66159 QUD66159:QUE66159 RDZ66159:REA66159 RNV66159:RNW66159 RXR66159:RXS66159 SHN66159:SHO66159 SRJ66159:SRK66159 TBF66159:TBG66159 TLB66159:TLC66159 TUX66159:TUY66159 UET66159:UEU66159 UOP66159:UOQ66159 UYL66159:UYM66159 VIH66159:VII66159 VSD66159:VSE66159 WBZ66159:WCA66159 WLV66159:WLW66159 WVR66159:WVS66159 J131695:K131695 JF131695:JG131695 TB131695:TC131695 ACX131695:ACY131695 AMT131695:AMU131695 AWP131695:AWQ131695 BGL131695:BGM131695 BQH131695:BQI131695 CAD131695:CAE131695 CJZ131695:CKA131695 CTV131695:CTW131695 DDR131695:DDS131695 DNN131695:DNO131695 DXJ131695:DXK131695 EHF131695:EHG131695 ERB131695:ERC131695 FAX131695:FAY131695 FKT131695:FKU131695 FUP131695:FUQ131695 GEL131695:GEM131695 GOH131695:GOI131695 GYD131695:GYE131695 HHZ131695:HIA131695 HRV131695:HRW131695 IBR131695:IBS131695 ILN131695:ILO131695 IVJ131695:IVK131695 JFF131695:JFG131695 JPB131695:JPC131695 JYX131695:JYY131695 KIT131695:KIU131695 KSP131695:KSQ131695 LCL131695:LCM131695 LMH131695:LMI131695 LWD131695:LWE131695 MFZ131695:MGA131695 MPV131695:MPW131695 MZR131695:MZS131695 NJN131695:NJO131695 NTJ131695:NTK131695 ODF131695:ODG131695 ONB131695:ONC131695 OWX131695:OWY131695 PGT131695:PGU131695 PQP131695:PQQ131695 QAL131695:QAM131695 QKH131695:QKI131695 QUD131695:QUE131695 RDZ131695:REA131695 RNV131695:RNW131695 RXR131695:RXS131695 SHN131695:SHO131695 SRJ131695:SRK131695 TBF131695:TBG131695 TLB131695:TLC131695 TUX131695:TUY131695 UET131695:UEU131695 UOP131695:UOQ131695 UYL131695:UYM131695 VIH131695:VII131695 VSD131695:VSE131695 WBZ131695:WCA131695 WLV131695:WLW131695 WVR131695:WVS131695 J197231:K197231 JF197231:JG197231 TB197231:TC197231 ACX197231:ACY197231 AMT197231:AMU197231 AWP197231:AWQ197231 BGL197231:BGM197231 BQH197231:BQI197231 CAD197231:CAE197231 CJZ197231:CKA197231 CTV197231:CTW197231 DDR197231:DDS197231 DNN197231:DNO197231 DXJ197231:DXK197231 EHF197231:EHG197231 ERB197231:ERC197231 FAX197231:FAY197231 FKT197231:FKU197231 FUP197231:FUQ197231 GEL197231:GEM197231 GOH197231:GOI197231 GYD197231:GYE197231 HHZ197231:HIA197231 HRV197231:HRW197231 IBR197231:IBS197231 ILN197231:ILO197231 IVJ197231:IVK197231 JFF197231:JFG197231 JPB197231:JPC197231 JYX197231:JYY197231 KIT197231:KIU197231 KSP197231:KSQ197231 LCL197231:LCM197231 LMH197231:LMI197231 LWD197231:LWE197231 MFZ197231:MGA197231 MPV197231:MPW197231 MZR197231:MZS197231 NJN197231:NJO197231 NTJ197231:NTK197231 ODF197231:ODG197231 ONB197231:ONC197231 OWX197231:OWY197231 PGT197231:PGU197231 PQP197231:PQQ197231 QAL197231:QAM197231 QKH197231:QKI197231 QUD197231:QUE197231 RDZ197231:REA197231 RNV197231:RNW197231 RXR197231:RXS197231 SHN197231:SHO197231 SRJ197231:SRK197231 TBF197231:TBG197231 TLB197231:TLC197231 TUX197231:TUY197231 UET197231:UEU197231 UOP197231:UOQ197231 UYL197231:UYM197231 VIH197231:VII197231 VSD197231:VSE197231 WBZ197231:WCA197231 WLV197231:WLW197231 WVR197231:WVS197231 J262767:K262767 JF262767:JG262767 TB262767:TC262767 ACX262767:ACY262767 AMT262767:AMU262767 AWP262767:AWQ262767 BGL262767:BGM262767 BQH262767:BQI262767 CAD262767:CAE262767 CJZ262767:CKA262767 CTV262767:CTW262767 DDR262767:DDS262767 DNN262767:DNO262767 DXJ262767:DXK262767 EHF262767:EHG262767 ERB262767:ERC262767 FAX262767:FAY262767 FKT262767:FKU262767 FUP262767:FUQ262767 GEL262767:GEM262767 GOH262767:GOI262767 GYD262767:GYE262767 HHZ262767:HIA262767 HRV262767:HRW262767 IBR262767:IBS262767 ILN262767:ILO262767 IVJ262767:IVK262767 JFF262767:JFG262767 JPB262767:JPC262767 JYX262767:JYY262767 KIT262767:KIU262767 KSP262767:KSQ262767 LCL262767:LCM262767 LMH262767:LMI262767 LWD262767:LWE262767 MFZ262767:MGA262767 MPV262767:MPW262767 MZR262767:MZS262767 NJN262767:NJO262767 NTJ262767:NTK262767 ODF262767:ODG262767 ONB262767:ONC262767 OWX262767:OWY262767 PGT262767:PGU262767 PQP262767:PQQ262767 QAL262767:QAM262767 QKH262767:QKI262767 QUD262767:QUE262767 RDZ262767:REA262767 RNV262767:RNW262767 RXR262767:RXS262767 SHN262767:SHO262767 SRJ262767:SRK262767 TBF262767:TBG262767 TLB262767:TLC262767 TUX262767:TUY262767 UET262767:UEU262767 UOP262767:UOQ262767 UYL262767:UYM262767 VIH262767:VII262767 VSD262767:VSE262767 WBZ262767:WCA262767 WLV262767:WLW262767 WVR262767:WVS262767 J328303:K328303 JF328303:JG328303 TB328303:TC328303 ACX328303:ACY328303 AMT328303:AMU328303 AWP328303:AWQ328303 BGL328303:BGM328303 BQH328303:BQI328303 CAD328303:CAE328303 CJZ328303:CKA328303 CTV328303:CTW328303 DDR328303:DDS328303 DNN328303:DNO328303 DXJ328303:DXK328303 EHF328303:EHG328303 ERB328303:ERC328303 FAX328303:FAY328303 FKT328303:FKU328303 FUP328303:FUQ328303 GEL328303:GEM328303 GOH328303:GOI328303 GYD328303:GYE328303 HHZ328303:HIA328303 HRV328303:HRW328303 IBR328303:IBS328303 ILN328303:ILO328303 IVJ328303:IVK328303 JFF328303:JFG328303 JPB328303:JPC328303 JYX328303:JYY328303 KIT328303:KIU328303 KSP328303:KSQ328303 LCL328303:LCM328303 LMH328303:LMI328303 LWD328303:LWE328303 MFZ328303:MGA328303 MPV328303:MPW328303 MZR328303:MZS328303 NJN328303:NJO328303 NTJ328303:NTK328303 ODF328303:ODG328303 ONB328303:ONC328303 OWX328303:OWY328303 PGT328303:PGU328303 PQP328303:PQQ328303 QAL328303:QAM328303 QKH328303:QKI328303 QUD328303:QUE328303 RDZ328303:REA328303 RNV328303:RNW328303 RXR328303:RXS328303 SHN328303:SHO328303 SRJ328303:SRK328303 TBF328303:TBG328303 TLB328303:TLC328303 TUX328303:TUY328303 UET328303:UEU328303 UOP328303:UOQ328303 UYL328303:UYM328303 VIH328303:VII328303 VSD328303:VSE328303 WBZ328303:WCA328303 WLV328303:WLW328303 WVR328303:WVS328303 J393839:K393839 JF393839:JG393839 TB393839:TC393839 ACX393839:ACY393839 AMT393839:AMU393839 AWP393839:AWQ393839 BGL393839:BGM393839 BQH393839:BQI393839 CAD393839:CAE393839 CJZ393839:CKA393839 CTV393839:CTW393839 DDR393839:DDS393839 DNN393839:DNO393839 DXJ393839:DXK393839 EHF393839:EHG393839 ERB393839:ERC393839 FAX393839:FAY393839 FKT393839:FKU393839 FUP393839:FUQ393839 GEL393839:GEM393839 GOH393839:GOI393839 GYD393839:GYE393839 HHZ393839:HIA393839 HRV393839:HRW393839 IBR393839:IBS393839 ILN393839:ILO393839 IVJ393839:IVK393839 JFF393839:JFG393839 JPB393839:JPC393839 JYX393839:JYY393839 KIT393839:KIU393839 KSP393839:KSQ393839 LCL393839:LCM393839 LMH393839:LMI393839 LWD393839:LWE393839 MFZ393839:MGA393839 MPV393839:MPW393839 MZR393839:MZS393839 NJN393839:NJO393839 NTJ393839:NTK393839 ODF393839:ODG393839 ONB393839:ONC393839 OWX393839:OWY393839 PGT393839:PGU393839 PQP393839:PQQ393839 QAL393839:QAM393839 QKH393839:QKI393839 QUD393839:QUE393839 RDZ393839:REA393839 RNV393839:RNW393839 RXR393839:RXS393839 SHN393839:SHO393839 SRJ393839:SRK393839 TBF393839:TBG393839 TLB393839:TLC393839 TUX393839:TUY393839 UET393839:UEU393839 UOP393839:UOQ393839 UYL393839:UYM393839 VIH393839:VII393839 VSD393839:VSE393839 WBZ393839:WCA393839 WLV393839:WLW393839 WVR393839:WVS393839 J459375:K459375 JF459375:JG459375 TB459375:TC459375 ACX459375:ACY459375 AMT459375:AMU459375 AWP459375:AWQ459375 BGL459375:BGM459375 BQH459375:BQI459375 CAD459375:CAE459375 CJZ459375:CKA459375 CTV459375:CTW459375 DDR459375:DDS459375 DNN459375:DNO459375 DXJ459375:DXK459375 EHF459375:EHG459375 ERB459375:ERC459375 FAX459375:FAY459375 FKT459375:FKU459375 FUP459375:FUQ459375 GEL459375:GEM459375 GOH459375:GOI459375 GYD459375:GYE459375 HHZ459375:HIA459375 HRV459375:HRW459375 IBR459375:IBS459375 ILN459375:ILO459375 IVJ459375:IVK459375 JFF459375:JFG459375 JPB459375:JPC459375 JYX459375:JYY459375 KIT459375:KIU459375 KSP459375:KSQ459375 LCL459375:LCM459375 LMH459375:LMI459375 LWD459375:LWE459375 MFZ459375:MGA459375 MPV459375:MPW459375 MZR459375:MZS459375 NJN459375:NJO459375 NTJ459375:NTK459375 ODF459375:ODG459375 ONB459375:ONC459375 OWX459375:OWY459375 PGT459375:PGU459375 PQP459375:PQQ459375 QAL459375:QAM459375 QKH459375:QKI459375 QUD459375:QUE459375 RDZ459375:REA459375 RNV459375:RNW459375 RXR459375:RXS459375 SHN459375:SHO459375 SRJ459375:SRK459375 TBF459375:TBG459375 TLB459375:TLC459375 TUX459375:TUY459375 UET459375:UEU459375 UOP459375:UOQ459375 UYL459375:UYM459375 VIH459375:VII459375 VSD459375:VSE459375 WBZ459375:WCA459375 WLV459375:WLW459375 WVR459375:WVS459375 J524911:K524911 JF524911:JG524911 TB524911:TC524911 ACX524911:ACY524911 AMT524911:AMU524911 AWP524911:AWQ524911 BGL524911:BGM524911 BQH524911:BQI524911 CAD524911:CAE524911 CJZ524911:CKA524911 CTV524911:CTW524911 DDR524911:DDS524911 DNN524911:DNO524911 DXJ524911:DXK524911 EHF524911:EHG524911 ERB524911:ERC524911 FAX524911:FAY524911 FKT524911:FKU524911 FUP524911:FUQ524911 GEL524911:GEM524911 GOH524911:GOI524911 GYD524911:GYE524911 HHZ524911:HIA524911 HRV524911:HRW524911 IBR524911:IBS524911 ILN524911:ILO524911 IVJ524911:IVK524911 JFF524911:JFG524911 JPB524911:JPC524911 JYX524911:JYY524911 KIT524911:KIU524911 KSP524911:KSQ524911 LCL524911:LCM524911 LMH524911:LMI524911 LWD524911:LWE524911 MFZ524911:MGA524911 MPV524911:MPW524911 MZR524911:MZS524911 NJN524911:NJO524911 NTJ524911:NTK524911 ODF524911:ODG524911 ONB524911:ONC524911 OWX524911:OWY524911 PGT524911:PGU524911 PQP524911:PQQ524911 QAL524911:QAM524911 QKH524911:QKI524911 QUD524911:QUE524911 RDZ524911:REA524911 RNV524911:RNW524911 RXR524911:RXS524911 SHN524911:SHO524911 SRJ524911:SRK524911 TBF524911:TBG524911 TLB524911:TLC524911 TUX524911:TUY524911 UET524911:UEU524911 UOP524911:UOQ524911 UYL524911:UYM524911 VIH524911:VII524911 VSD524911:VSE524911 WBZ524911:WCA524911 WLV524911:WLW524911 WVR524911:WVS524911 J590447:K590447 JF590447:JG590447 TB590447:TC590447 ACX590447:ACY590447 AMT590447:AMU590447 AWP590447:AWQ590447 BGL590447:BGM590447 BQH590447:BQI590447 CAD590447:CAE590447 CJZ590447:CKA590447 CTV590447:CTW590447 DDR590447:DDS590447 DNN590447:DNO590447 DXJ590447:DXK590447 EHF590447:EHG590447 ERB590447:ERC590447 FAX590447:FAY590447 FKT590447:FKU590447 FUP590447:FUQ590447 GEL590447:GEM590447 GOH590447:GOI590447 GYD590447:GYE590447 HHZ590447:HIA590447 HRV590447:HRW590447 IBR590447:IBS590447 ILN590447:ILO590447 IVJ590447:IVK590447 JFF590447:JFG590447 JPB590447:JPC590447 JYX590447:JYY590447 KIT590447:KIU590447 KSP590447:KSQ590447 LCL590447:LCM590447 LMH590447:LMI590447 LWD590447:LWE590447 MFZ590447:MGA590447 MPV590447:MPW590447 MZR590447:MZS590447 NJN590447:NJO590447 NTJ590447:NTK590447 ODF590447:ODG590447 ONB590447:ONC590447 OWX590447:OWY590447 PGT590447:PGU590447 PQP590447:PQQ590447 QAL590447:QAM590447 QKH590447:QKI590447 QUD590447:QUE590447 RDZ590447:REA590447 RNV590447:RNW590447 RXR590447:RXS590447 SHN590447:SHO590447 SRJ590447:SRK590447 TBF590447:TBG590447 TLB590447:TLC590447 TUX590447:TUY590447 UET590447:UEU590447 UOP590447:UOQ590447 UYL590447:UYM590447 VIH590447:VII590447 VSD590447:VSE590447 WBZ590447:WCA590447 WLV590447:WLW590447 WVR590447:WVS590447 J655983:K655983 JF655983:JG655983 TB655983:TC655983 ACX655983:ACY655983 AMT655983:AMU655983 AWP655983:AWQ655983 BGL655983:BGM655983 BQH655983:BQI655983 CAD655983:CAE655983 CJZ655983:CKA655983 CTV655983:CTW655983 DDR655983:DDS655983 DNN655983:DNO655983 DXJ655983:DXK655983 EHF655983:EHG655983 ERB655983:ERC655983 FAX655983:FAY655983 FKT655983:FKU655983 FUP655983:FUQ655983 GEL655983:GEM655983 GOH655983:GOI655983 GYD655983:GYE655983 HHZ655983:HIA655983 HRV655983:HRW655983 IBR655983:IBS655983 ILN655983:ILO655983 IVJ655983:IVK655983 JFF655983:JFG655983 JPB655983:JPC655983 JYX655983:JYY655983 KIT655983:KIU655983 KSP655983:KSQ655983 LCL655983:LCM655983 LMH655983:LMI655983 LWD655983:LWE655983 MFZ655983:MGA655983 MPV655983:MPW655983 MZR655983:MZS655983 NJN655983:NJO655983 NTJ655983:NTK655983 ODF655983:ODG655983 ONB655983:ONC655983 OWX655983:OWY655983 PGT655983:PGU655983 PQP655983:PQQ655983 QAL655983:QAM655983 QKH655983:QKI655983 QUD655983:QUE655983 RDZ655983:REA655983 RNV655983:RNW655983 RXR655983:RXS655983 SHN655983:SHO655983 SRJ655983:SRK655983 TBF655983:TBG655983 TLB655983:TLC655983 TUX655983:TUY655983 UET655983:UEU655983 UOP655983:UOQ655983 UYL655983:UYM655983 VIH655983:VII655983 VSD655983:VSE655983 WBZ655983:WCA655983 WLV655983:WLW655983 WVR655983:WVS655983 J721519:K721519 JF721519:JG721519 TB721519:TC721519 ACX721519:ACY721519 AMT721519:AMU721519 AWP721519:AWQ721519 BGL721519:BGM721519 BQH721519:BQI721519 CAD721519:CAE721519 CJZ721519:CKA721519 CTV721519:CTW721519 DDR721519:DDS721519 DNN721519:DNO721519 DXJ721519:DXK721519 EHF721519:EHG721519 ERB721519:ERC721519 FAX721519:FAY721519 FKT721519:FKU721519 FUP721519:FUQ721519 GEL721519:GEM721519 GOH721519:GOI721519 GYD721519:GYE721519 HHZ721519:HIA721519 HRV721519:HRW721519 IBR721519:IBS721519 ILN721519:ILO721519 IVJ721519:IVK721519 JFF721519:JFG721519 JPB721519:JPC721519 JYX721519:JYY721519 KIT721519:KIU721519 KSP721519:KSQ721519 LCL721519:LCM721519 LMH721519:LMI721519 LWD721519:LWE721519 MFZ721519:MGA721519 MPV721519:MPW721519 MZR721519:MZS721519 NJN721519:NJO721519 NTJ721519:NTK721519 ODF721519:ODG721519 ONB721519:ONC721519 OWX721519:OWY721519 PGT721519:PGU721519 PQP721519:PQQ721519 QAL721519:QAM721519 QKH721519:QKI721519 QUD721519:QUE721519 RDZ721519:REA721519 RNV721519:RNW721519 RXR721519:RXS721519 SHN721519:SHO721519 SRJ721519:SRK721519 TBF721519:TBG721519 TLB721519:TLC721519 TUX721519:TUY721519 UET721519:UEU721519 UOP721519:UOQ721519 UYL721519:UYM721519 VIH721519:VII721519 VSD721519:VSE721519 WBZ721519:WCA721519 WLV721519:WLW721519 WVR721519:WVS721519 J787055:K787055 JF787055:JG787055 TB787055:TC787055 ACX787055:ACY787055 AMT787055:AMU787055 AWP787055:AWQ787055 BGL787055:BGM787055 BQH787055:BQI787055 CAD787055:CAE787055 CJZ787055:CKA787055 CTV787055:CTW787055 DDR787055:DDS787055 DNN787055:DNO787055 DXJ787055:DXK787055 EHF787055:EHG787055 ERB787055:ERC787055 FAX787055:FAY787055 FKT787055:FKU787055 FUP787055:FUQ787055 GEL787055:GEM787055 GOH787055:GOI787055 GYD787055:GYE787055 HHZ787055:HIA787055 HRV787055:HRW787055 IBR787055:IBS787055 ILN787055:ILO787055 IVJ787055:IVK787055 JFF787055:JFG787055 JPB787055:JPC787055 JYX787055:JYY787055 KIT787055:KIU787055 KSP787055:KSQ787055 LCL787055:LCM787055 LMH787055:LMI787055 LWD787055:LWE787055 MFZ787055:MGA787055 MPV787055:MPW787055 MZR787055:MZS787055 NJN787055:NJO787055 NTJ787055:NTK787055 ODF787055:ODG787055 ONB787055:ONC787055 OWX787055:OWY787055 PGT787055:PGU787055 PQP787055:PQQ787055 QAL787055:QAM787055 QKH787055:QKI787055 QUD787055:QUE787055 RDZ787055:REA787055 RNV787055:RNW787055 RXR787055:RXS787055 SHN787055:SHO787055 SRJ787055:SRK787055 TBF787055:TBG787055 TLB787055:TLC787055 TUX787055:TUY787055 UET787055:UEU787055 UOP787055:UOQ787055 UYL787055:UYM787055 VIH787055:VII787055 VSD787055:VSE787055 WBZ787055:WCA787055 WLV787055:WLW787055 WVR787055:WVS787055 J852591:K852591 JF852591:JG852591 TB852591:TC852591 ACX852591:ACY852591 AMT852591:AMU852591 AWP852591:AWQ852591 BGL852591:BGM852591 BQH852591:BQI852591 CAD852591:CAE852591 CJZ852591:CKA852591 CTV852591:CTW852591 DDR852591:DDS852591 DNN852591:DNO852591 DXJ852591:DXK852591 EHF852591:EHG852591 ERB852591:ERC852591 FAX852591:FAY852591 FKT852591:FKU852591 FUP852591:FUQ852591 GEL852591:GEM852591 GOH852591:GOI852591 GYD852591:GYE852591 HHZ852591:HIA852591 HRV852591:HRW852591 IBR852591:IBS852591 ILN852591:ILO852591 IVJ852591:IVK852591 JFF852591:JFG852591 JPB852591:JPC852591 JYX852591:JYY852591 KIT852591:KIU852591 KSP852591:KSQ852591 LCL852591:LCM852591 LMH852591:LMI852591 LWD852591:LWE852591 MFZ852591:MGA852591 MPV852591:MPW852591 MZR852591:MZS852591 NJN852591:NJO852591 NTJ852591:NTK852591 ODF852591:ODG852591 ONB852591:ONC852591 OWX852591:OWY852591 PGT852591:PGU852591 PQP852591:PQQ852591 QAL852591:QAM852591 QKH852591:QKI852591 QUD852591:QUE852591 RDZ852591:REA852591 RNV852591:RNW852591 RXR852591:RXS852591 SHN852591:SHO852591 SRJ852591:SRK852591 TBF852591:TBG852591 TLB852591:TLC852591 TUX852591:TUY852591 UET852591:UEU852591 UOP852591:UOQ852591 UYL852591:UYM852591 VIH852591:VII852591 VSD852591:VSE852591 WBZ852591:WCA852591 WLV852591:WLW852591 WVR852591:WVS852591 J918127:K918127 JF918127:JG918127 TB918127:TC918127 ACX918127:ACY918127 AMT918127:AMU918127 AWP918127:AWQ918127 BGL918127:BGM918127 BQH918127:BQI918127 CAD918127:CAE918127 CJZ918127:CKA918127 CTV918127:CTW918127 DDR918127:DDS918127 DNN918127:DNO918127 DXJ918127:DXK918127 EHF918127:EHG918127 ERB918127:ERC918127 FAX918127:FAY918127 FKT918127:FKU918127 FUP918127:FUQ918127 GEL918127:GEM918127 GOH918127:GOI918127 GYD918127:GYE918127 HHZ918127:HIA918127 HRV918127:HRW918127 IBR918127:IBS918127 ILN918127:ILO918127 IVJ918127:IVK918127 JFF918127:JFG918127 JPB918127:JPC918127 JYX918127:JYY918127 KIT918127:KIU918127 KSP918127:KSQ918127 LCL918127:LCM918127 LMH918127:LMI918127 LWD918127:LWE918127 MFZ918127:MGA918127 MPV918127:MPW918127 MZR918127:MZS918127 NJN918127:NJO918127 NTJ918127:NTK918127 ODF918127:ODG918127 ONB918127:ONC918127 OWX918127:OWY918127 PGT918127:PGU918127 PQP918127:PQQ918127 QAL918127:QAM918127 QKH918127:QKI918127 QUD918127:QUE918127 RDZ918127:REA918127 RNV918127:RNW918127 RXR918127:RXS918127 SHN918127:SHO918127 SRJ918127:SRK918127 TBF918127:TBG918127 TLB918127:TLC918127 TUX918127:TUY918127 UET918127:UEU918127 UOP918127:UOQ918127 UYL918127:UYM918127 VIH918127:VII918127 VSD918127:VSE918127 WBZ918127:WCA918127 WLV918127:WLW918127 WVR918127:WVS918127 J983663:K983663 JF983663:JG983663 TB983663:TC983663 ACX983663:ACY983663 AMT983663:AMU983663 AWP983663:AWQ983663 BGL983663:BGM983663 BQH983663:BQI983663 CAD983663:CAE983663 CJZ983663:CKA983663 CTV983663:CTW983663 DDR983663:DDS983663 DNN983663:DNO983663 DXJ983663:DXK983663 EHF983663:EHG983663 ERB983663:ERC983663 FAX983663:FAY983663 FKT983663:FKU983663 FUP983663:FUQ983663 GEL983663:GEM983663 GOH983663:GOI983663 GYD983663:GYE983663 HHZ983663:HIA983663 HRV983663:HRW983663 IBR983663:IBS983663 ILN983663:ILO983663 IVJ983663:IVK983663 JFF983663:JFG983663 JPB983663:JPC983663 JYX983663:JYY983663 KIT983663:KIU983663 KSP983663:KSQ983663 LCL983663:LCM983663 LMH983663:LMI983663 LWD983663:LWE983663 MFZ983663:MGA983663 MPV983663:MPW983663 MZR983663:MZS983663 NJN983663:NJO983663 NTJ983663:NTK983663 ODF983663:ODG983663 ONB983663:ONC983663 OWX983663:OWY983663 PGT983663:PGU983663 PQP983663:PQQ983663 QAL983663:QAM983663 QKH983663:QKI983663 QUD983663:QUE983663 RDZ983663:REA983663 RNV983663:RNW983663 RXR983663:RXS983663 SHN983663:SHO983663 SRJ983663:SRK983663 TBF983663:TBG983663 TLB983663:TLC983663 TUX983663:TUY983663 UET983663:UEU983663 UOP983663:UOQ983663 UYL983663:UYM983663 VIH983663:VII983663 VSD983663:VSE983663 WBZ983663:WCA983663 WLV983663:WLW983663 WVR983663:WVS983663 J1028:K1028 JF1028:JG1028 TB1028:TC1028 ACX1028:ACY1028 AMT1028:AMU1028 AWP1028:AWQ1028 BGL1028:BGM1028 BQH1028:BQI1028 CAD1028:CAE1028 CJZ1028:CKA1028 CTV1028:CTW1028 DDR1028:DDS1028 DNN1028:DNO1028 DXJ1028:DXK1028 EHF1028:EHG1028 ERB1028:ERC1028 FAX1028:FAY1028 FKT1028:FKU1028 FUP1028:FUQ1028 GEL1028:GEM1028 GOH1028:GOI1028 GYD1028:GYE1028 HHZ1028:HIA1028 HRV1028:HRW1028 IBR1028:IBS1028 ILN1028:ILO1028 IVJ1028:IVK1028 JFF1028:JFG1028 JPB1028:JPC1028 JYX1028:JYY1028 KIT1028:KIU1028 KSP1028:KSQ1028 LCL1028:LCM1028 LMH1028:LMI1028 LWD1028:LWE1028 MFZ1028:MGA1028 MPV1028:MPW1028 MZR1028:MZS1028 NJN1028:NJO1028 NTJ1028:NTK1028 ODF1028:ODG1028 ONB1028:ONC1028 OWX1028:OWY1028 PGT1028:PGU1028 PQP1028:PQQ1028 QAL1028:QAM1028 QKH1028:QKI1028 QUD1028:QUE1028 RDZ1028:REA1028 RNV1028:RNW1028 RXR1028:RXS1028 SHN1028:SHO1028 SRJ1028:SRK1028 TBF1028:TBG1028 TLB1028:TLC1028 TUX1028:TUY1028 UET1028:UEU1028 UOP1028:UOQ1028 UYL1028:UYM1028 VIH1028:VII1028 VSD1028:VSE1028 WBZ1028:WCA1028 WLV1028:WLW1028 WVR1028:WVS1028 J66564:K66564 JF66564:JG66564 TB66564:TC66564 ACX66564:ACY66564 AMT66564:AMU66564 AWP66564:AWQ66564 BGL66564:BGM66564 BQH66564:BQI66564 CAD66564:CAE66564 CJZ66564:CKA66564 CTV66564:CTW66564 DDR66564:DDS66564 DNN66564:DNO66564 DXJ66564:DXK66564 EHF66564:EHG66564 ERB66564:ERC66564 FAX66564:FAY66564 FKT66564:FKU66564 FUP66564:FUQ66564 GEL66564:GEM66564 GOH66564:GOI66564 GYD66564:GYE66564 HHZ66564:HIA66564 HRV66564:HRW66564 IBR66564:IBS66564 ILN66564:ILO66564 IVJ66564:IVK66564 JFF66564:JFG66564 JPB66564:JPC66564 JYX66564:JYY66564 KIT66564:KIU66564 KSP66564:KSQ66564 LCL66564:LCM66564 LMH66564:LMI66564 LWD66564:LWE66564 MFZ66564:MGA66564 MPV66564:MPW66564 MZR66564:MZS66564 NJN66564:NJO66564 NTJ66564:NTK66564 ODF66564:ODG66564 ONB66564:ONC66564 OWX66564:OWY66564 PGT66564:PGU66564 PQP66564:PQQ66564 QAL66564:QAM66564 QKH66564:QKI66564 QUD66564:QUE66564 RDZ66564:REA66564 RNV66564:RNW66564 RXR66564:RXS66564 SHN66564:SHO66564 SRJ66564:SRK66564 TBF66564:TBG66564 TLB66564:TLC66564 TUX66564:TUY66564 UET66564:UEU66564 UOP66564:UOQ66564 UYL66564:UYM66564 VIH66564:VII66564 VSD66564:VSE66564 WBZ66564:WCA66564 WLV66564:WLW66564 WVR66564:WVS66564 J132100:K132100 JF132100:JG132100 TB132100:TC132100 ACX132100:ACY132100 AMT132100:AMU132100 AWP132100:AWQ132100 BGL132100:BGM132100 BQH132100:BQI132100 CAD132100:CAE132100 CJZ132100:CKA132100 CTV132100:CTW132100 DDR132100:DDS132100 DNN132100:DNO132100 DXJ132100:DXK132100 EHF132100:EHG132100 ERB132100:ERC132100 FAX132100:FAY132100 FKT132100:FKU132100 FUP132100:FUQ132100 GEL132100:GEM132100 GOH132100:GOI132100 GYD132100:GYE132100 HHZ132100:HIA132100 HRV132100:HRW132100 IBR132100:IBS132100 ILN132100:ILO132100 IVJ132100:IVK132100 JFF132100:JFG132100 JPB132100:JPC132100 JYX132100:JYY132100 KIT132100:KIU132100 KSP132100:KSQ132100 LCL132100:LCM132100 LMH132100:LMI132100 LWD132100:LWE132100 MFZ132100:MGA132100 MPV132100:MPW132100 MZR132100:MZS132100 NJN132100:NJO132100 NTJ132100:NTK132100 ODF132100:ODG132100 ONB132100:ONC132100 OWX132100:OWY132100 PGT132100:PGU132100 PQP132100:PQQ132100 QAL132100:QAM132100 QKH132100:QKI132100 QUD132100:QUE132100 RDZ132100:REA132100 RNV132100:RNW132100 RXR132100:RXS132100 SHN132100:SHO132100 SRJ132100:SRK132100 TBF132100:TBG132100 TLB132100:TLC132100 TUX132100:TUY132100 UET132100:UEU132100 UOP132100:UOQ132100 UYL132100:UYM132100 VIH132100:VII132100 VSD132100:VSE132100 WBZ132100:WCA132100 WLV132100:WLW132100 WVR132100:WVS132100 J197636:K197636 JF197636:JG197636 TB197636:TC197636 ACX197636:ACY197636 AMT197636:AMU197636 AWP197636:AWQ197636 BGL197636:BGM197636 BQH197636:BQI197636 CAD197636:CAE197636 CJZ197636:CKA197636 CTV197636:CTW197636 DDR197636:DDS197636 DNN197636:DNO197636 DXJ197636:DXK197636 EHF197636:EHG197636 ERB197636:ERC197636 FAX197636:FAY197636 FKT197636:FKU197636 FUP197636:FUQ197636 GEL197636:GEM197636 GOH197636:GOI197636 GYD197636:GYE197636 HHZ197636:HIA197636 HRV197636:HRW197636 IBR197636:IBS197636 ILN197636:ILO197636 IVJ197636:IVK197636 JFF197636:JFG197636 JPB197636:JPC197636 JYX197636:JYY197636 KIT197636:KIU197636 KSP197636:KSQ197636 LCL197636:LCM197636 LMH197636:LMI197636 LWD197636:LWE197636 MFZ197636:MGA197636 MPV197636:MPW197636 MZR197636:MZS197636 NJN197636:NJO197636 NTJ197636:NTK197636 ODF197636:ODG197636 ONB197636:ONC197636 OWX197636:OWY197636 PGT197636:PGU197636 PQP197636:PQQ197636 QAL197636:QAM197636 QKH197636:QKI197636 QUD197636:QUE197636 RDZ197636:REA197636 RNV197636:RNW197636 RXR197636:RXS197636 SHN197636:SHO197636 SRJ197636:SRK197636 TBF197636:TBG197636 TLB197636:TLC197636 TUX197636:TUY197636 UET197636:UEU197636 UOP197636:UOQ197636 UYL197636:UYM197636 VIH197636:VII197636 VSD197636:VSE197636 WBZ197636:WCA197636 WLV197636:WLW197636 WVR197636:WVS197636 J263172:K263172 JF263172:JG263172 TB263172:TC263172 ACX263172:ACY263172 AMT263172:AMU263172 AWP263172:AWQ263172 BGL263172:BGM263172 BQH263172:BQI263172 CAD263172:CAE263172 CJZ263172:CKA263172 CTV263172:CTW263172 DDR263172:DDS263172 DNN263172:DNO263172 DXJ263172:DXK263172 EHF263172:EHG263172 ERB263172:ERC263172 FAX263172:FAY263172 FKT263172:FKU263172 FUP263172:FUQ263172 GEL263172:GEM263172 GOH263172:GOI263172 GYD263172:GYE263172 HHZ263172:HIA263172 HRV263172:HRW263172 IBR263172:IBS263172 ILN263172:ILO263172 IVJ263172:IVK263172 JFF263172:JFG263172 JPB263172:JPC263172 JYX263172:JYY263172 KIT263172:KIU263172 KSP263172:KSQ263172 LCL263172:LCM263172 LMH263172:LMI263172 LWD263172:LWE263172 MFZ263172:MGA263172 MPV263172:MPW263172 MZR263172:MZS263172 NJN263172:NJO263172 NTJ263172:NTK263172 ODF263172:ODG263172 ONB263172:ONC263172 OWX263172:OWY263172 PGT263172:PGU263172 PQP263172:PQQ263172 QAL263172:QAM263172 QKH263172:QKI263172 QUD263172:QUE263172 RDZ263172:REA263172 RNV263172:RNW263172 RXR263172:RXS263172 SHN263172:SHO263172 SRJ263172:SRK263172 TBF263172:TBG263172 TLB263172:TLC263172 TUX263172:TUY263172 UET263172:UEU263172 UOP263172:UOQ263172 UYL263172:UYM263172 VIH263172:VII263172 VSD263172:VSE263172 WBZ263172:WCA263172 WLV263172:WLW263172 WVR263172:WVS263172 J328708:K328708 JF328708:JG328708 TB328708:TC328708 ACX328708:ACY328708 AMT328708:AMU328708 AWP328708:AWQ328708 BGL328708:BGM328708 BQH328708:BQI328708 CAD328708:CAE328708 CJZ328708:CKA328708 CTV328708:CTW328708 DDR328708:DDS328708 DNN328708:DNO328708 DXJ328708:DXK328708 EHF328708:EHG328708 ERB328708:ERC328708 FAX328708:FAY328708 FKT328708:FKU328708 FUP328708:FUQ328708 GEL328708:GEM328708 GOH328708:GOI328708 GYD328708:GYE328708 HHZ328708:HIA328708 HRV328708:HRW328708 IBR328708:IBS328708 ILN328708:ILO328708 IVJ328708:IVK328708 JFF328708:JFG328708 JPB328708:JPC328708 JYX328708:JYY328708 KIT328708:KIU328708 KSP328708:KSQ328708 LCL328708:LCM328708 LMH328708:LMI328708 LWD328708:LWE328708 MFZ328708:MGA328708 MPV328708:MPW328708 MZR328708:MZS328708 NJN328708:NJO328708 NTJ328708:NTK328708 ODF328708:ODG328708 ONB328708:ONC328708 OWX328708:OWY328708 PGT328708:PGU328708 PQP328708:PQQ328708 QAL328708:QAM328708 QKH328708:QKI328708 QUD328708:QUE328708 RDZ328708:REA328708 RNV328708:RNW328708 RXR328708:RXS328708 SHN328708:SHO328708 SRJ328708:SRK328708 TBF328708:TBG328708 TLB328708:TLC328708 TUX328708:TUY328708 UET328708:UEU328708 UOP328708:UOQ328708 UYL328708:UYM328708 VIH328708:VII328708 VSD328708:VSE328708 WBZ328708:WCA328708 WLV328708:WLW328708 WVR328708:WVS328708 J394244:K394244 JF394244:JG394244 TB394244:TC394244 ACX394244:ACY394244 AMT394244:AMU394244 AWP394244:AWQ394244 BGL394244:BGM394244 BQH394244:BQI394244 CAD394244:CAE394244 CJZ394244:CKA394244 CTV394244:CTW394244 DDR394244:DDS394244 DNN394244:DNO394244 DXJ394244:DXK394244 EHF394244:EHG394244 ERB394244:ERC394244 FAX394244:FAY394244 FKT394244:FKU394244 FUP394244:FUQ394244 GEL394244:GEM394244 GOH394244:GOI394244 GYD394244:GYE394244 HHZ394244:HIA394244 HRV394244:HRW394244 IBR394244:IBS394244 ILN394244:ILO394244 IVJ394244:IVK394244 JFF394244:JFG394244 JPB394244:JPC394244 JYX394244:JYY394244 KIT394244:KIU394244 KSP394244:KSQ394244 LCL394244:LCM394244 LMH394244:LMI394244 LWD394244:LWE394244 MFZ394244:MGA394244 MPV394244:MPW394244 MZR394244:MZS394244 NJN394244:NJO394244 NTJ394244:NTK394244 ODF394244:ODG394244 ONB394244:ONC394244 OWX394244:OWY394244 PGT394244:PGU394244 PQP394244:PQQ394244 QAL394244:QAM394244 QKH394244:QKI394244 QUD394244:QUE394244 RDZ394244:REA394244 RNV394244:RNW394244 RXR394244:RXS394244 SHN394244:SHO394244 SRJ394244:SRK394244 TBF394244:TBG394244 TLB394244:TLC394244 TUX394244:TUY394244 UET394244:UEU394244 UOP394244:UOQ394244 UYL394244:UYM394244 VIH394244:VII394244 VSD394244:VSE394244 WBZ394244:WCA394244 WLV394244:WLW394244 WVR394244:WVS394244 J459780:K459780 JF459780:JG459780 TB459780:TC459780 ACX459780:ACY459780 AMT459780:AMU459780 AWP459780:AWQ459780 BGL459780:BGM459780 BQH459780:BQI459780 CAD459780:CAE459780 CJZ459780:CKA459780 CTV459780:CTW459780 DDR459780:DDS459780 DNN459780:DNO459780 DXJ459780:DXK459780 EHF459780:EHG459780 ERB459780:ERC459780 FAX459780:FAY459780 FKT459780:FKU459780 FUP459780:FUQ459780 GEL459780:GEM459780 GOH459780:GOI459780 GYD459780:GYE459780 HHZ459780:HIA459780 HRV459780:HRW459780 IBR459780:IBS459780 ILN459780:ILO459780 IVJ459780:IVK459780 JFF459780:JFG459780 JPB459780:JPC459780 JYX459780:JYY459780 KIT459780:KIU459780 KSP459780:KSQ459780 LCL459780:LCM459780 LMH459780:LMI459780 LWD459780:LWE459780 MFZ459780:MGA459780 MPV459780:MPW459780 MZR459780:MZS459780 NJN459780:NJO459780 NTJ459780:NTK459780 ODF459780:ODG459780 ONB459780:ONC459780 OWX459780:OWY459780 PGT459780:PGU459780 PQP459780:PQQ459780 QAL459780:QAM459780 QKH459780:QKI459780 QUD459780:QUE459780 RDZ459780:REA459780 RNV459780:RNW459780 RXR459780:RXS459780 SHN459780:SHO459780 SRJ459780:SRK459780 TBF459780:TBG459780 TLB459780:TLC459780 TUX459780:TUY459780 UET459780:UEU459780 UOP459780:UOQ459780 UYL459780:UYM459780 VIH459780:VII459780 VSD459780:VSE459780 WBZ459780:WCA459780 WLV459780:WLW459780 WVR459780:WVS459780 J525316:K525316 JF525316:JG525316 TB525316:TC525316 ACX525316:ACY525316 AMT525316:AMU525316 AWP525316:AWQ525316 BGL525316:BGM525316 BQH525316:BQI525316 CAD525316:CAE525316 CJZ525316:CKA525316 CTV525316:CTW525316 DDR525316:DDS525316 DNN525316:DNO525316 DXJ525316:DXK525316 EHF525316:EHG525316 ERB525316:ERC525316 FAX525316:FAY525316 FKT525316:FKU525316 FUP525316:FUQ525316 GEL525316:GEM525316 GOH525316:GOI525316 GYD525316:GYE525316 HHZ525316:HIA525316 HRV525316:HRW525316 IBR525316:IBS525316 ILN525316:ILO525316 IVJ525316:IVK525316 JFF525316:JFG525316 JPB525316:JPC525316 JYX525316:JYY525316 KIT525316:KIU525316 KSP525316:KSQ525316 LCL525316:LCM525316 LMH525316:LMI525316 LWD525316:LWE525316 MFZ525316:MGA525316 MPV525316:MPW525316 MZR525316:MZS525316 NJN525316:NJO525316 NTJ525316:NTK525316 ODF525316:ODG525316 ONB525316:ONC525316 OWX525316:OWY525316 PGT525316:PGU525316 PQP525316:PQQ525316 QAL525316:QAM525316 QKH525316:QKI525316 QUD525316:QUE525316 RDZ525316:REA525316 RNV525316:RNW525316 RXR525316:RXS525316 SHN525316:SHO525316 SRJ525316:SRK525316 TBF525316:TBG525316 TLB525316:TLC525316 TUX525316:TUY525316 UET525316:UEU525316 UOP525316:UOQ525316 UYL525316:UYM525316 VIH525316:VII525316 VSD525316:VSE525316 WBZ525316:WCA525316 WLV525316:WLW525316 WVR525316:WVS525316 J590852:K590852 JF590852:JG590852 TB590852:TC590852 ACX590852:ACY590852 AMT590852:AMU590852 AWP590852:AWQ590852 BGL590852:BGM590852 BQH590852:BQI590852 CAD590852:CAE590852 CJZ590852:CKA590852 CTV590852:CTW590852 DDR590852:DDS590852 DNN590852:DNO590852 DXJ590852:DXK590852 EHF590852:EHG590852 ERB590852:ERC590852 FAX590852:FAY590852 FKT590852:FKU590852 FUP590852:FUQ590852 GEL590852:GEM590852 GOH590852:GOI590852 GYD590852:GYE590852 HHZ590852:HIA590852 HRV590852:HRW590852 IBR590852:IBS590852 ILN590852:ILO590852 IVJ590852:IVK590852 JFF590852:JFG590852 JPB590852:JPC590852 JYX590852:JYY590852 KIT590852:KIU590852 KSP590852:KSQ590852 LCL590852:LCM590852 LMH590852:LMI590852 LWD590852:LWE590852 MFZ590852:MGA590852 MPV590852:MPW590852 MZR590852:MZS590852 NJN590852:NJO590852 NTJ590852:NTK590852 ODF590852:ODG590852 ONB590852:ONC590852 OWX590852:OWY590852 PGT590852:PGU590852 PQP590852:PQQ590852 QAL590852:QAM590852 QKH590852:QKI590852 QUD590852:QUE590852 RDZ590852:REA590852 RNV590852:RNW590852 RXR590852:RXS590852 SHN590852:SHO590852 SRJ590852:SRK590852 TBF590852:TBG590852 TLB590852:TLC590852 TUX590852:TUY590852 UET590852:UEU590852 UOP590852:UOQ590852 UYL590852:UYM590852 VIH590852:VII590852 VSD590852:VSE590852 WBZ590852:WCA590852 WLV590852:WLW590852 WVR590852:WVS590852 J656388:K656388 JF656388:JG656388 TB656388:TC656388 ACX656388:ACY656388 AMT656388:AMU656388 AWP656388:AWQ656388 BGL656388:BGM656388 BQH656388:BQI656388 CAD656388:CAE656388 CJZ656388:CKA656388 CTV656388:CTW656388 DDR656388:DDS656388 DNN656388:DNO656388 DXJ656388:DXK656388 EHF656388:EHG656388 ERB656388:ERC656388 FAX656388:FAY656388 FKT656388:FKU656388 FUP656388:FUQ656388 GEL656388:GEM656388 GOH656388:GOI656388 GYD656388:GYE656388 HHZ656388:HIA656388 HRV656388:HRW656388 IBR656388:IBS656388 ILN656388:ILO656388 IVJ656388:IVK656388 JFF656388:JFG656388 JPB656388:JPC656388 JYX656388:JYY656388 KIT656388:KIU656388 KSP656388:KSQ656388 LCL656388:LCM656388 LMH656388:LMI656388 LWD656388:LWE656388 MFZ656388:MGA656388 MPV656388:MPW656388 MZR656388:MZS656388 NJN656388:NJO656388 NTJ656388:NTK656388 ODF656388:ODG656388 ONB656388:ONC656388 OWX656388:OWY656388 PGT656388:PGU656388 PQP656388:PQQ656388 QAL656388:QAM656388 QKH656388:QKI656388 QUD656388:QUE656388 RDZ656388:REA656388 RNV656388:RNW656388 RXR656388:RXS656388 SHN656388:SHO656388 SRJ656388:SRK656388 TBF656388:TBG656388 TLB656388:TLC656388 TUX656388:TUY656388 UET656388:UEU656388 UOP656388:UOQ656388 UYL656388:UYM656388 VIH656388:VII656388 VSD656388:VSE656388 WBZ656388:WCA656388 WLV656388:WLW656388 WVR656388:WVS656388 J721924:K721924 JF721924:JG721924 TB721924:TC721924 ACX721924:ACY721924 AMT721924:AMU721924 AWP721924:AWQ721924 BGL721924:BGM721924 BQH721924:BQI721924 CAD721924:CAE721924 CJZ721924:CKA721924 CTV721924:CTW721924 DDR721924:DDS721924 DNN721924:DNO721924 DXJ721924:DXK721924 EHF721924:EHG721924 ERB721924:ERC721924 FAX721924:FAY721924 FKT721924:FKU721924 FUP721924:FUQ721924 GEL721924:GEM721924 GOH721924:GOI721924 GYD721924:GYE721924 HHZ721924:HIA721924 HRV721924:HRW721924 IBR721924:IBS721924 ILN721924:ILO721924 IVJ721924:IVK721924 JFF721924:JFG721924 JPB721924:JPC721924 JYX721924:JYY721924 KIT721924:KIU721924 KSP721924:KSQ721924 LCL721924:LCM721924 LMH721924:LMI721924 LWD721924:LWE721924 MFZ721924:MGA721924 MPV721924:MPW721924 MZR721924:MZS721924 NJN721924:NJO721924 NTJ721924:NTK721924 ODF721924:ODG721924 ONB721924:ONC721924 OWX721924:OWY721924 PGT721924:PGU721924 PQP721924:PQQ721924 QAL721924:QAM721924 QKH721924:QKI721924 QUD721924:QUE721924 RDZ721924:REA721924 RNV721924:RNW721924 RXR721924:RXS721924 SHN721924:SHO721924 SRJ721924:SRK721924 TBF721924:TBG721924 TLB721924:TLC721924 TUX721924:TUY721924 UET721924:UEU721924 UOP721924:UOQ721924 UYL721924:UYM721924 VIH721924:VII721924 VSD721924:VSE721924 WBZ721924:WCA721924 WLV721924:WLW721924 WVR721924:WVS721924 J787460:K787460 JF787460:JG787460 TB787460:TC787460 ACX787460:ACY787460 AMT787460:AMU787460 AWP787460:AWQ787460 BGL787460:BGM787460 BQH787460:BQI787460 CAD787460:CAE787460 CJZ787460:CKA787460 CTV787460:CTW787460 DDR787460:DDS787460 DNN787460:DNO787460 DXJ787460:DXK787460 EHF787460:EHG787460 ERB787460:ERC787460 FAX787460:FAY787460 FKT787460:FKU787460 FUP787460:FUQ787460 GEL787460:GEM787460 GOH787460:GOI787460 GYD787460:GYE787460 HHZ787460:HIA787460 HRV787460:HRW787460 IBR787460:IBS787460 ILN787460:ILO787460 IVJ787460:IVK787460 JFF787460:JFG787460 JPB787460:JPC787460 JYX787460:JYY787460 KIT787460:KIU787460 KSP787460:KSQ787460 LCL787460:LCM787460 LMH787460:LMI787460 LWD787460:LWE787460 MFZ787460:MGA787460 MPV787460:MPW787460 MZR787460:MZS787460 NJN787460:NJO787460 NTJ787460:NTK787460 ODF787460:ODG787460 ONB787460:ONC787460 OWX787460:OWY787460 PGT787460:PGU787460 PQP787460:PQQ787460 QAL787460:QAM787460 QKH787460:QKI787460 QUD787460:QUE787460 RDZ787460:REA787460 RNV787460:RNW787460 RXR787460:RXS787460 SHN787460:SHO787460 SRJ787460:SRK787460 TBF787460:TBG787460 TLB787460:TLC787460 TUX787460:TUY787460 UET787460:UEU787460 UOP787460:UOQ787460 UYL787460:UYM787460 VIH787460:VII787460 VSD787460:VSE787460 WBZ787460:WCA787460 WLV787460:WLW787460 WVR787460:WVS787460 J852996:K852996 JF852996:JG852996 TB852996:TC852996 ACX852996:ACY852996 AMT852996:AMU852996 AWP852996:AWQ852996 BGL852996:BGM852996 BQH852996:BQI852996 CAD852996:CAE852996 CJZ852996:CKA852996 CTV852996:CTW852996 DDR852996:DDS852996 DNN852996:DNO852996 DXJ852996:DXK852996 EHF852996:EHG852996 ERB852996:ERC852996 FAX852996:FAY852996 FKT852996:FKU852996 FUP852996:FUQ852996 GEL852996:GEM852996 GOH852996:GOI852996 GYD852996:GYE852996 HHZ852996:HIA852996 HRV852996:HRW852996 IBR852996:IBS852996 ILN852996:ILO852996 IVJ852996:IVK852996 JFF852996:JFG852996 JPB852996:JPC852996 JYX852996:JYY852996 KIT852996:KIU852996 KSP852996:KSQ852996 LCL852996:LCM852996 LMH852996:LMI852996 LWD852996:LWE852996 MFZ852996:MGA852996 MPV852996:MPW852996 MZR852996:MZS852996 NJN852996:NJO852996 NTJ852996:NTK852996 ODF852996:ODG852996 ONB852996:ONC852996 OWX852996:OWY852996 PGT852996:PGU852996 PQP852996:PQQ852996 QAL852996:QAM852996 QKH852996:QKI852996 QUD852996:QUE852996 RDZ852996:REA852996 RNV852996:RNW852996 RXR852996:RXS852996 SHN852996:SHO852996 SRJ852996:SRK852996 TBF852996:TBG852996 TLB852996:TLC852996 TUX852996:TUY852996 UET852996:UEU852996 UOP852996:UOQ852996 UYL852996:UYM852996 VIH852996:VII852996 VSD852996:VSE852996 WBZ852996:WCA852996 WLV852996:WLW852996 WVR852996:WVS852996 J918532:K918532 JF918532:JG918532 TB918532:TC918532 ACX918532:ACY918532 AMT918532:AMU918532 AWP918532:AWQ918532 BGL918532:BGM918532 BQH918532:BQI918532 CAD918532:CAE918532 CJZ918532:CKA918532 CTV918532:CTW918532 DDR918532:DDS918532 DNN918532:DNO918532 DXJ918532:DXK918532 EHF918532:EHG918532 ERB918532:ERC918532 FAX918532:FAY918532 FKT918532:FKU918532 FUP918532:FUQ918532 GEL918532:GEM918532 GOH918532:GOI918532 GYD918532:GYE918532 HHZ918532:HIA918532 HRV918532:HRW918532 IBR918532:IBS918532 ILN918532:ILO918532 IVJ918532:IVK918532 JFF918532:JFG918532 JPB918532:JPC918532 JYX918532:JYY918532 KIT918532:KIU918532 KSP918532:KSQ918532 LCL918532:LCM918532 LMH918532:LMI918532 LWD918532:LWE918532 MFZ918532:MGA918532 MPV918532:MPW918532 MZR918532:MZS918532 NJN918532:NJO918532 NTJ918532:NTK918532 ODF918532:ODG918532 ONB918532:ONC918532 OWX918532:OWY918532 PGT918532:PGU918532 PQP918532:PQQ918532 QAL918532:QAM918532 QKH918532:QKI918532 QUD918532:QUE918532 RDZ918532:REA918532 RNV918532:RNW918532 RXR918532:RXS918532 SHN918532:SHO918532 SRJ918532:SRK918532 TBF918532:TBG918532 TLB918532:TLC918532 TUX918532:TUY918532 UET918532:UEU918532 UOP918532:UOQ918532 UYL918532:UYM918532 VIH918532:VII918532 VSD918532:VSE918532 WBZ918532:WCA918532 WLV918532:WLW918532 WVR918532:WVS918532 J984068:K984068 JF984068:JG984068 TB984068:TC984068 ACX984068:ACY984068 AMT984068:AMU984068 AWP984068:AWQ984068 BGL984068:BGM984068 BQH984068:BQI984068 CAD984068:CAE984068 CJZ984068:CKA984068 CTV984068:CTW984068 DDR984068:DDS984068 DNN984068:DNO984068 DXJ984068:DXK984068 EHF984068:EHG984068 ERB984068:ERC984068 FAX984068:FAY984068 FKT984068:FKU984068 FUP984068:FUQ984068 GEL984068:GEM984068 GOH984068:GOI984068 GYD984068:GYE984068 HHZ984068:HIA984068 HRV984068:HRW984068 IBR984068:IBS984068 ILN984068:ILO984068 IVJ984068:IVK984068 JFF984068:JFG984068 JPB984068:JPC984068 JYX984068:JYY984068 KIT984068:KIU984068 KSP984068:KSQ984068 LCL984068:LCM984068 LMH984068:LMI984068 LWD984068:LWE984068 MFZ984068:MGA984068 MPV984068:MPW984068 MZR984068:MZS984068 NJN984068:NJO984068 NTJ984068:NTK984068 ODF984068:ODG984068 ONB984068:ONC984068 OWX984068:OWY984068 PGT984068:PGU984068 PQP984068:PQQ984068 QAL984068:QAM984068 QKH984068:QKI984068 QUD984068:QUE984068 RDZ984068:REA984068 RNV984068:RNW984068 RXR984068:RXS984068 SHN984068:SHO984068 SRJ984068:SRK984068 TBF984068:TBG984068 TLB984068:TLC984068 TUX984068:TUY984068 UET984068:UEU984068 UOP984068:UOQ984068 UYL984068:UYM984068 VIH984068:VII984068 VSD984068:VSE984068 WBZ984068:WCA984068 WLV984068:WLW984068 WVR984068:WVS984068 J533:K533 JF533:JG533 TB533:TC533 ACX533:ACY533 AMT533:AMU533 AWP533:AWQ533 BGL533:BGM533 BQH533:BQI533 CAD533:CAE533 CJZ533:CKA533 CTV533:CTW533 DDR533:DDS533 DNN533:DNO533 DXJ533:DXK533 EHF533:EHG533 ERB533:ERC533 FAX533:FAY533 FKT533:FKU533 FUP533:FUQ533 GEL533:GEM533 GOH533:GOI533 GYD533:GYE533 HHZ533:HIA533 HRV533:HRW533 IBR533:IBS533 ILN533:ILO533 IVJ533:IVK533 JFF533:JFG533 JPB533:JPC533 JYX533:JYY533 KIT533:KIU533 KSP533:KSQ533 LCL533:LCM533 LMH533:LMI533 LWD533:LWE533 MFZ533:MGA533 MPV533:MPW533 MZR533:MZS533 NJN533:NJO533 NTJ533:NTK533 ODF533:ODG533 ONB533:ONC533 OWX533:OWY533 PGT533:PGU533 PQP533:PQQ533 QAL533:QAM533 QKH533:QKI533 QUD533:QUE533 RDZ533:REA533 RNV533:RNW533 RXR533:RXS533 SHN533:SHO533 SRJ533:SRK533 TBF533:TBG533 TLB533:TLC533 TUX533:TUY533 UET533:UEU533 UOP533:UOQ533 UYL533:UYM533 VIH533:VII533 VSD533:VSE533 WBZ533:WCA533 WLV533:WLW533 WVR533:WVS533 J66069:K66069 JF66069:JG66069 TB66069:TC66069 ACX66069:ACY66069 AMT66069:AMU66069 AWP66069:AWQ66069 BGL66069:BGM66069 BQH66069:BQI66069 CAD66069:CAE66069 CJZ66069:CKA66069 CTV66069:CTW66069 DDR66069:DDS66069 DNN66069:DNO66069 DXJ66069:DXK66069 EHF66069:EHG66069 ERB66069:ERC66069 FAX66069:FAY66069 FKT66069:FKU66069 FUP66069:FUQ66069 GEL66069:GEM66069 GOH66069:GOI66069 GYD66069:GYE66069 HHZ66069:HIA66069 HRV66069:HRW66069 IBR66069:IBS66069 ILN66069:ILO66069 IVJ66069:IVK66069 JFF66069:JFG66069 JPB66069:JPC66069 JYX66069:JYY66069 KIT66069:KIU66069 KSP66069:KSQ66069 LCL66069:LCM66069 LMH66069:LMI66069 LWD66069:LWE66069 MFZ66069:MGA66069 MPV66069:MPW66069 MZR66069:MZS66069 NJN66069:NJO66069 NTJ66069:NTK66069 ODF66069:ODG66069 ONB66069:ONC66069 OWX66069:OWY66069 PGT66069:PGU66069 PQP66069:PQQ66069 QAL66069:QAM66069 QKH66069:QKI66069 QUD66069:QUE66069 RDZ66069:REA66069 RNV66069:RNW66069 RXR66069:RXS66069 SHN66069:SHO66069 SRJ66069:SRK66069 TBF66069:TBG66069 TLB66069:TLC66069 TUX66069:TUY66069 UET66069:UEU66069 UOP66069:UOQ66069 UYL66069:UYM66069 VIH66069:VII66069 VSD66069:VSE66069 WBZ66069:WCA66069 WLV66069:WLW66069 WVR66069:WVS66069 J131605:K131605 JF131605:JG131605 TB131605:TC131605 ACX131605:ACY131605 AMT131605:AMU131605 AWP131605:AWQ131605 BGL131605:BGM131605 BQH131605:BQI131605 CAD131605:CAE131605 CJZ131605:CKA131605 CTV131605:CTW131605 DDR131605:DDS131605 DNN131605:DNO131605 DXJ131605:DXK131605 EHF131605:EHG131605 ERB131605:ERC131605 FAX131605:FAY131605 FKT131605:FKU131605 FUP131605:FUQ131605 GEL131605:GEM131605 GOH131605:GOI131605 GYD131605:GYE131605 HHZ131605:HIA131605 HRV131605:HRW131605 IBR131605:IBS131605 ILN131605:ILO131605 IVJ131605:IVK131605 JFF131605:JFG131605 JPB131605:JPC131605 JYX131605:JYY131605 KIT131605:KIU131605 KSP131605:KSQ131605 LCL131605:LCM131605 LMH131605:LMI131605 LWD131605:LWE131605 MFZ131605:MGA131605 MPV131605:MPW131605 MZR131605:MZS131605 NJN131605:NJO131605 NTJ131605:NTK131605 ODF131605:ODG131605 ONB131605:ONC131605 OWX131605:OWY131605 PGT131605:PGU131605 PQP131605:PQQ131605 QAL131605:QAM131605 QKH131605:QKI131605 QUD131605:QUE131605 RDZ131605:REA131605 RNV131605:RNW131605 RXR131605:RXS131605 SHN131605:SHO131605 SRJ131605:SRK131605 TBF131605:TBG131605 TLB131605:TLC131605 TUX131605:TUY131605 UET131605:UEU131605 UOP131605:UOQ131605 UYL131605:UYM131605 VIH131605:VII131605 VSD131605:VSE131605 WBZ131605:WCA131605 WLV131605:WLW131605 WVR131605:WVS131605 J197141:K197141 JF197141:JG197141 TB197141:TC197141 ACX197141:ACY197141 AMT197141:AMU197141 AWP197141:AWQ197141 BGL197141:BGM197141 BQH197141:BQI197141 CAD197141:CAE197141 CJZ197141:CKA197141 CTV197141:CTW197141 DDR197141:DDS197141 DNN197141:DNO197141 DXJ197141:DXK197141 EHF197141:EHG197141 ERB197141:ERC197141 FAX197141:FAY197141 FKT197141:FKU197141 FUP197141:FUQ197141 GEL197141:GEM197141 GOH197141:GOI197141 GYD197141:GYE197141 HHZ197141:HIA197141 HRV197141:HRW197141 IBR197141:IBS197141 ILN197141:ILO197141 IVJ197141:IVK197141 JFF197141:JFG197141 JPB197141:JPC197141 JYX197141:JYY197141 KIT197141:KIU197141 KSP197141:KSQ197141 LCL197141:LCM197141 LMH197141:LMI197141 LWD197141:LWE197141 MFZ197141:MGA197141 MPV197141:MPW197141 MZR197141:MZS197141 NJN197141:NJO197141 NTJ197141:NTK197141 ODF197141:ODG197141 ONB197141:ONC197141 OWX197141:OWY197141 PGT197141:PGU197141 PQP197141:PQQ197141 QAL197141:QAM197141 QKH197141:QKI197141 QUD197141:QUE197141 RDZ197141:REA197141 RNV197141:RNW197141 RXR197141:RXS197141 SHN197141:SHO197141 SRJ197141:SRK197141 TBF197141:TBG197141 TLB197141:TLC197141 TUX197141:TUY197141 UET197141:UEU197141 UOP197141:UOQ197141 UYL197141:UYM197141 VIH197141:VII197141 VSD197141:VSE197141 WBZ197141:WCA197141 WLV197141:WLW197141 WVR197141:WVS197141 J262677:K262677 JF262677:JG262677 TB262677:TC262677 ACX262677:ACY262677 AMT262677:AMU262677 AWP262677:AWQ262677 BGL262677:BGM262677 BQH262677:BQI262677 CAD262677:CAE262677 CJZ262677:CKA262677 CTV262677:CTW262677 DDR262677:DDS262677 DNN262677:DNO262677 DXJ262677:DXK262677 EHF262677:EHG262677 ERB262677:ERC262677 FAX262677:FAY262677 FKT262677:FKU262677 FUP262677:FUQ262677 GEL262677:GEM262677 GOH262677:GOI262677 GYD262677:GYE262677 HHZ262677:HIA262677 HRV262677:HRW262677 IBR262677:IBS262677 ILN262677:ILO262677 IVJ262677:IVK262677 JFF262677:JFG262677 JPB262677:JPC262677 JYX262677:JYY262677 KIT262677:KIU262677 KSP262677:KSQ262677 LCL262677:LCM262677 LMH262677:LMI262677 LWD262677:LWE262677 MFZ262677:MGA262677 MPV262677:MPW262677 MZR262677:MZS262677 NJN262677:NJO262677 NTJ262677:NTK262677 ODF262677:ODG262677 ONB262677:ONC262677 OWX262677:OWY262677 PGT262677:PGU262677 PQP262677:PQQ262677 QAL262677:QAM262677 QKH262677:QKI262677 QUD262677:QUE262677 RDZ262677:REA262677 RNV262677:RNW262677 RXR262677:RXS262677 SHN262677:SHO262677 SRJ262677:SRK262677 TBF262677:TBG262677 TLB262677:TLC262677 TUX262677:TUY262677 UET262677:UEU262677 UOP262677:UOQ262677 UYL262677:UYM262677 VIH262677:VII262677 VSD262677:VSE262677 WBZ262677:WCA262677 WLV262677:WLW262677 WVR262677:WVS262677 J328213:K328213 JF328213:JG328213 TB328213:TC328213 ACX328213:ACY328213 AMT328213:AMU328213 AWP328213:AWQ328213 BGL328213:BGM328213 BQH328213:BQI328213 CAD328213:CAE328213 CJZ328213:CKA328213 CTV328213:CTW328213 DDR328213:DDS328213 DNN328213:DNO328213 DXJ328213:DXK328213 EHF328213:EHG328213 ERB328213:ERC328213 FAX328213:FAY328213 FKT328213:FKU328213 FUP328213:FUQ328213 GEL328213:GEM328213 GOH328213:GOI328213 GYD328213:GYE328213 HHZ328213:HIA328213 HRV328213:HRW328213 IBR328213:IBS328213 ILN328213:ILO328213 IVJ328213:IVK328213 JFF328213:JFG328213 JPB328213:JPC328213 JYX328213:JYY328213 KIT328213:KIU328213 KSP328213:KSQ328213 LCL328213:LCM328213 LMH328213:LMI328213 LWD328213:LWE328213 MFZ328213:MGA328213 MPV328213:MPW328213 MZR328213:MZS328213 NJN328213:NJO328213 NTJ328213:NTK328213 ODF328213:ODG328213 ONB328213:ONC328213 OWX328213:OWY328213 PGT328213:PGU328213 PQP328213:PQQ328213 QAL328213:QAM328213 QKH328213:QKI328213 QUD328213:QUE328213 RDZ328213:REA328213 RNV328213:RNW328213 RXR328213:RXS328213 SHN328213:SHO328213 SRJ328213:SRK328213 TBF328213:TBG328213 TLB328213:TLC328213 TUX328213:TUY328213 UET328213:UEU328213 UOP328213:UOQ328213 UYL328213:UYM328213 VIH328213:VII328213 VSD328213:VSE328213 WBZ328213:WCA328213 WLV328213:WLW328213 WVR328213:WVS328213 J393749:K393749 JF393749:JG393749 TB393749:TC393749 ACX393749:ACY393749 AMT393749:AMU393749 AWP393749:AWQ393749 BGL393749:BGM393749 BQH393749:BQI393749 CAD393749:CAE393749 CJZ393749:CKA393749 CTV393749:CTW393749 DDR393749:DDS393749 DNN393749:DNO393749 DXJ393749:DXK393749 EHF393749:EHG393749 ERB393749:ERC393749 FAX393749:FAY393749 FKT393749:FKU393749 FUP393749:FUQ393749 GEL393749:GEM393749 GOH393749:GOI393749 GYD393749:GYE393749 HHZ393749:HIA393749 HRV393749:HRW393749 IBR393749:IBS393749 ILN393749:ILO393749 IVJ393749:IVK393749 JFF393749:JFG393749 JPB393749:JPC393749 JYX393749:JYY393749 KIT393749:KIU393749 KSP393749:KSQ393749 LCL393749:LCM393749 LMH393749:LMI393749 LWD393749:LWE393749 MFZ393749:MGA393749 MPV393749:MPW393749 MZR393749:MZS393749 NJN393749:NJO393749 NTJ393749:NTK393749 ODF393749:ODG393749 ONB393749:ONC393749 OWX393749:OWY393749 PGT393749:PGU393749 PQP393749:PQQ393749 QAL393749:QAM393749 QKH393749:QKI393749 QUD393749:QUE393749 RDZ393749:REA393749 RNV393749:RNW393749 RXR393749:RXS393749 SHN393749:SHO393749 SRJ393749:SRK393749 TBF393749:TBG393749 TLB393749:TLC393749 TUX393749:TUY393749 UET393749:UEU393749 UOP393749:UOQ393749 UYL393749:UYM393749 VIH393749:VII393749 VSD393749:VSE393749 WBZ393749:WCA393749 WLV393749:WLW393749 WVR393749:WVS393749 J459285:K459285 JF459285:JG459285 TB459285:TC459285 ACX459285:ACY459285 AMT459285:AMU459285 AWP459285:AWQ459285 BGL459285:BGM459285 BQH459285:BQI459285 CAD459285:CAE459285 CJZ459285:CKA459285 CTV459285:CTW459285 DDR459285:DDS459285 DNN459285:DNO459285 DXJ459285:DXK459285 EHF459285:EHG459285 ERB459285:ERC459285 FAX459285:FAY459285 FKT459285:FKU459285 FUP459285:FUQ459285 GEL459285:GEM459285 GOH459285:GOI459285 GYD459285:GYE459285 HHZ459285:HIA459285 HRV459285:HRW459285 IBR459285:IBS459285 ILN459285:ILO459285 IVJ459285:IVK459285 JFF459285:JFG459285 JPB459285:JPC459285 JYX459285:JYY459285 KIT459285:KIU459285 KSP459285:KSQ459285 LCL459285:LCM459285 LMH459285:LMI459285 LWD459285:LWE459285 MFZ459285:MGA459285 MPV459285:MPW459285 MZR459285:MZS459285 NJN459285:NJO459285 NTJ459285:NTK459285 ODF459285:ODG459285 ONB459285:ONC459285 OWX459285:OWY459285 PGT459285:PGU459285 PQP459285:PQQ459285 QAL459285:QAM459285 QKH459285:QKI459285 QUD459285:QUE459285 RDZ459285:REA459285 RNV459285:RNW459285 RXR459285:RXS459285 SHN459285:SHO459285 SRJ459285:SRK459285 TBF459285:TBG459285 TLB459285:TLC459285 TUX459285:TUY459285 UET459285:UEU459285 UOP459285:UOQ459285 UYL459285:UYM459285 VIH459285:VII459285 VSD459285:VSE459285 WBZ459285:WCA459285 WLV459285:WLW459285 WVR459285:WVS459285 J524821:K524821 JF524821:JG524821 TB524821:TC524821 ACX524821:ACY524821 AMT524821:AMU524821 AWP524821:AWQ524821 BGL524821:BGM524821 BQH524821:BQI524821 CAD524821:CAE524821 CJZ524821:CKA524821 CTV524821:CTW524821 DDR524821:DDS524821 DNN524821:DNO524821 DXJ524821:DXK524821 EHF524821:EHG524821 ERB524821:ERC524821 FAX524821:FAY524821 FKT524821:FKU524821 FUP524821:FUQ524821 GEL524821:GEM524821 GOH524821:GOI524821 GYD524821:GYE524821 HHZ524821:HIA524821 HRV524821:HRW524821 IBR524821:IBS524821 ILN524821:ILO524821 IVJ524821:IVK524821 JFF524821:JFG524821 JPB524821:JPC524821 JYX524821:JYY524821 KIT524821:KIU524821 KSP524821:KSQ524821 LCL524821:LCM524821 LMH524821:LMI524821 LWD524821:LWE524821 MFZ524821:MGA524821 MPV524821:MPW524821 MZR524821:MZS524821 NJN524821:NJO524821 NTJ524821:NTK524821 ODF524821:ODG524821 ONB524821:ONC524821 OWX524821:OWY524821 PGT524821:PGU524821 PQP524821:PQQ524821 QAL524821:QAM524821 QKH524821:QKI524821 QUD524821:QUE524821 RDZ524821:REA524821 RNV524821:RNW524821 RXR524821:RXS524821 SHN524821:SHO524821 SRJ524821:SRK524821 TBF524821:TBG524821 TLB524821:TLC524821 TUX524821:TUY524821 UET524821:UEU524821 UOP524821:UOQ524821 UYL524821:UYM524821 VIH524821:VII524821 VSD524821:VSE524821 WBZ524821:WCA524821 WLV524821:WLW524821 WVR524821:WVS524821 J590357:K590357 JF590357:JG590357 TB590357:TC590357 ACX590357:ACY590357 AMT590357:AMU590357 AWP590357:AWQ590357 BGL590357:BGM590357 BQH590357:BQI590357 CAD590357:CAE590357 CJZ590357:CKA590357 CTV590357:CTW590357 DDR590357:DDS590357 DNN590357:DNO590357 DXJ590357:DXK590357 EHF590357:EHG590357 ERB590357:ERC590357 FAX590357:FAY590357 FKT590357:FKU590357 FUP590357:FUQ590357 GEL590357:GEM590357 GOH590357:GOI590357 GYD590357:GYE590357 HHZ590357:HIA590357 HRV590357:HRW590357 IBR590357:IBS590357 ILN590357:ILO590357 IVJ590357:IVK590357 JFF590357:JFG590357 JPB590357:JPC590357 JYX590357:JYY590357 KIT590357:KIU590357 KSP590357:KSQ590357 LCL590357:LCM590357 LMH590357:LMI590357 LWD590357:LWE590357 MFZ590357:MGA590357 MPV590357:MPW590357 MZR590357:MZS590357 NJN590357:NJO590357 NTJ590357:NTK590357 ODF590357:ODG590357 ONB590357:ONC590357 OWX590357:OWY590357 PGT590357:PGU590357 PQP590357:PQQ590357 QAL590357:QAM590357 QKH590357:QKI590357 QUD590357:QUE590357 RDZ590357:REA590357 RNV590357:RNW590357 RXR590357:RXS590357 SHN590357:SHO590357 SRJ590357:SRK590357 TBF590357:TBG590357 TLB590357:TLC590357 TUX590357:TUY590357 UET590357:UEU590357 UOP590357:UOQ590357 UYL590357:UYM590357 VIH590357:VII590357 VSD590357:VSE590357 WBZ590357:WCA590357 WLV590357:WLW590357 WVR590357:WVS590357 J655893:K655893 JF655893:JG655893 TB655893:TC655893 ACX655893:ACY655893 AMT655893:AMU655893 AWP655893:AWQ655893 BGL655893:BGM655893 BQH655893:BQI655893 CAD655893:CAE655893 CJZ655893:CKA655893 CTV655893:CTW655893 DDR655893:DDS655893 DNN655893:DNO655893 DXJ655893:DXK655893 EHF655893:EHG655893 ERB655893:ERC655893 FAX655893:FAY655893 FKT655893:FKU655893 FUP655893:FUQ655893 GEL655893:GEM655893 GOH655893:GOI655893 GYD655893:GYE655893 HHZ655893:HIA655893 HRV655893:HRW655893 IBR655893:IBS655893 ILN655893:ILO655893 IVJ655893:IVK655893 JFF655893:JFG655893 JPB655893:JPC655893 JYX655893:JYY655893 KIT655893:KIU655893 KSP655893:KSQ655893 LCL655893:LCM655893 LMH655893:LMI655893 LWD655893:LWE655893 MFZ655893:MGA655893 MPV655893:MPW655893 MZR655893:MZS655893 NJN655893:NJO655893 NTJ655893:NTK655893 ODF655893:ODG655893 ONB655893:ONC655893 OWX655893:OWY655893 PGT655893:PGU655893 PQP655893:PQQ655893 QAL655893:QAM655893 QKH655893:QKI655893 QUD655893:QUE655893 RDZ655893:REA655893 RNV655893:RNW655893 RXR655893:RXS655893 SHN655893:SHO655893 SRJ655893:SRK655893 TBF655893:TBG655893 TLB655893:TLC655893 TUX655893:TUY655893 UET655893:UEU655893 UOP655893:UOQ655893 UYL655893:UYM655893 VIH655893:VII655893 VSD655893:VSE655893 WBZ655893:WCA655893 WLV655893:WLW655893 WVR655893:WVS655893 J721429:K721429 JF721429:JG721429 TB721429:TC721429 ACX721429:ACY721429 AMT721429:AMU721429 AWP721429:AWQ721429 BGL721429:BGM721429 BQH721429:BQI721429 CAD721429:CAE721429 CJZ721429:CKA721429 CTV721429:CTW721429 DDR721429:DDS721429 DNN721429:DNO721429 DXJ721429:DXK721429 EHF721429:EHG721429 ERB721429:ERC721429 FAX721429:FAY721429 FKT721429:FKU721429 FUP721429:FUQ721429 GEL721429:GEM721429 GOH721429:GOI721429 GYD721429:GYE721429 HHZ721429:HIA721429 HRV721429:HRW721429 IBR721429:IBS721429 ILN721429:ILO721429 IVJ721429:IVK721429 JFF721429:JFG721429 JPB721429:JPC721429 JYX721429:JYY721429 KIT721429:KIU721429 KSP721429:KSQ721429 LCL721429:LCM721429 LMH721429:LMI721429 LWD721429:LWE721429 MFZ721429:MGA721429 MPV721429:MPW721429 MZR721429:MZS721429 NJN721429:NJO721429 NTJ721429:NTK721429 ODF721429:ODG721429 ONB721429:ONC721429 OWX721429:OWY721429 PGT721429:PGU721429 PQP721429:PQQ721429 QAL721429:QAM721429 QKH721429:QKI721429 QUD721429:QUE721429 RDZ721429:REA721429 RNV721429:RNW721429 RXR721429:RXS721429 SHN721429:SHO721429 SRJ721429:SRK721429 TBF721429:TBG721429 TLB721429:TLC721429 TUX721429:TUY721429 UET721429:UEU721429 UOP721429:UOQ721429 UYL721429:UYM721429 VIH721429:VII721429 VSD721429:VSE721429 WBZ721429:WCA721429 WLV721429:WLW721429 WVR721429:WVS721429 J786965:K786965 JF786965:JG786965 TB786965:TC786965 ACX786965:ACY786965 AMT786965:AMU786965 AWP786965:AWQ786965 BGL786965:BGM786965 BQH786965:BQI786965 CAD786965:CAE786965 CJZ786965:CKA786965 CTV786965:CTW786965 DDR786965:DDS786965 DNN786965:DNO786965 DXJ786965:DXK786965 EHF786965:EHG786965 ERB786965:ERC786965 FAX786965:FAY786965 FKT786965:FKU786965 FUP786965:FUQ786965 GEL786965:GEM786965 GOH786965:GOI786965 GYD786965:GYE786965 HHZ786965:HIA786965 HRV786965:HRW786965 IBR786965:IBS786965 ILN786965:ILO786965 IVJ786965:IVK786965 JFF786965:JFG786965 JPB786965:JPC786965 JYX786965:JYY786965 KIT786965:KIU786965 KSP786965:KSQ786965 LCL786965:LCM786965 LMH786965:LMI786965 LWD786965:LWE786965 MFZ786965:MGA786965 MPV786965:MPW786965 MZR786965:MZS786965 NJN786965:NJO786965 NTJ786965:NTK786965 ODF786965:ODG786965 ONB786965:ONC786965 OWX786965:OWY786965 PGT786965:PGU786965 PQP786965:PQQ786965 QAL786965:QAM786965 QKH786965:QKI786965 QUD786965:QUE786965 RDZ786965:REA786965 RNV786965:RNW786965 RXR786965:RXS786965 SHN786965:SHO786965 SRJ786965:SRK786965 TBF786965:TBG786965 TLB786965:TLC786965 TUX786965:TUY786965 UET786965:UEU786965 UOP786965:UOQ786965 UYL786965:UYM786965 VIH786965:VII786965 VSD786965:VSE786965 WBZ786965:WCA786965 WLV786965:WLW786965 WVR786965:WVS786965 J852501:K852501 JF852501:JG852501 TB852501:TC852501 ACX852501:ACY852501 AMT852501:AMU852501 AWP852501:AWQ852501 BGL852501:BGM852501 BQH852501:BQI852501 CAD852501:CAE852501 CJZ852501:CKA852501 CTV852501:CTW852501 DDR852501:DDS852501 DNN852501:DNO852501 DXJ852501:DXK852501 EHF852501:EHG852501 ERB852501:ERC852501 FAX852501:FAY852501 FKT852501:FKU852501 FUP852501:FUQ852501 GEL852501:GEM852501 GOH852501:GOI852501 GYD852501:GYE852501 HHZ852501:HIA852501 HRV852501:HRW852501 IBR852501:IBS852501 ILN852501:ILO852501 IVJ852501:IVK852501 JFF852501:JFG852501 JPB852501:JPC852501 JYX852501:JYY852501 KIT852501:KIU852501 KSP852501:KSQ852501 LCL852501:LCM852501 LMH852501:LMI852501 LWD852501:LWE852501 MFZ852501:MGA852501 MPV852501:MPW852501 MZR852501:MZS852501 NJN852501:NJO852501 NTJ852501:NTK852501 ODF852501:ODG852501 ONB852501:ONC852501 OWX852501:OWY852501 PGT852501:PGU852501 PQP852501:PQQ852501 QAL852501:QAM852501 QKH852501:QKI852501 QUD852501:QUE852501 RDZ852501:REA852501 RNV852501:RNW852501 RXR852501:RXS852501 SHN852501:SHO852501 SRJ852501:SRK852501 TBF852501:TBG852501 TLB852501:TLC852501 TUX852501:TUY852501 UET852501:UEU852501 UOP852501:UOQ852501 UYL852501:UYM852501 VIH852501:VII852501 VSD852501:VSE852501 WBZ852501:WCA852501 WLV852501:WLW852501 WVR852501:WVS852501 J918037:K918037 JF918037:JG918037 TB918037:TC918037 ACX918037:ACY918037 AMT918037:AMU918037 AWP918037:AWQ918037 BGL918037:BGM918037 BQH918037:BQI918037 CAD918037:CAE918037 CJZ918037:CKA918037 CTV918037:CTW918037 DDR918037:DDS918037 DNN918037:DNO918037 DXJ918037:DXK918037 EHF918037:EHG918037 ERB918037:ERC918037 FAX918037:FAY918037 FKT918037:FKU918037 FUP918037:FUQ918037 GEL918037:GEM918037 GOH918037:GOI918037 GYD918037:GYE918037 HHZ918037:HIA918037 HRV918037:HRW918037 IBR918037:IBS918037 ILN918037:ILO918037 IVJ918037:IVK918037 JFF918037:JFG918037 JPB918037:JPC918037 JYX918037:JYY918037 KIT918037:KIU918037 KSP918037:KSQ918037 LCL918037:LCM918037 LMH918037:LMI918037 LWD918037:LWE918037 MFZ918037:MGA918037 MPV918037:MPW918037 MZR918037:MZS918037 NJN918037:NJO918037 NTJ918037:NTK918037 ODF918037:ODG918037 ONB918037:ONC918037 OWX918037:OWY918037 PGT918037:PGU918037 PQP918037:PQQ918037 QAL918037:QAM918037 QKH918037:QKI918037 QUD918037:QUE918037 RDZ918037:REA918037 RNV918037:RNW918037 RXR918037:RXS918037 SHN918037:SHO918037 SRJ918037:SRK918037 TBF918037:TBG918037 TLB918037:TLC918037 TUX918037:TUY918037 UET918037:UEU918037 UOP918037:UOQ918037 UYL918037:UYM918037 VIH918037:VII918037 VSD918037:VSE918037 WBZ918037:WCA918037 WLV918037:WLW918037 WVR918037:WVS918037 J983573:K983573 JF983573:JG983573 TB983573:TC983573 ACX983573:ACY983573 AMT983573:AMU983573 AWP983573:AWQ983573 BGL983573:BGM983573 BQH983573:BQI983573 CAD983573:CAE983573 CJZ983573:CKA983573 CTV983573:CTW983573 DDR983573:DDS983573 DNN983573:DNO983573 DXJ983573:DXK983573 EHF983573:EHG983573 ERB983573:ERC983573 FAX983573:FAY983573 FKT983573:FKU983573 FUP983573:FUQ983573 GEL983573:GEM983573 GOH983573:GOI983573 GYD983573:GYE983573 HHZ983573:HIA983573 HRV983573:HRW983573 IBR983573:IBS983573 ILN983573:ILO983573 IVJ983573:IVK983573 JFF983573:JFG983573 JPB983573:JPC983573 JYX983573:JYY983573 KIT983573:KIU983573 KSP983573:KSQ983573 LCL983573:LCM983573 LMH983573:LMI983573 LWD983573:LWE983573 MFZ983573:MGA983573 MPV983573:MPW983573 MZR983573:MZS983573 NJN983573:NJO983573 NTJ983573:NTK983573 ODF983573:ODG983573 ONB983573:ONC983573 OWX983573:OWY983573 PGT983573:PGU983573 PQP983573:PQQ983573 QAL983573:QAM983573 QKH983573:QKI983573 QUD983573:QUE983573 RDZ983573:REA983573 RNV983573:RNW983573 RXR983573:RXS983573 SHN983573:SHO983573 SRJ983573:SRK983573 TBF983573:TBG983573 TLB983573:TLC983573 TUX983573:TUY983573 UET983573:UEU983573 UOP983573:UOQ983573 UYL983573:UYM983573 VIH983573:VII983573 VSD983573:VSE983573 WBZ983573:WCA983573 WLV983573:WLW983573 WVR983573:WVS983573 J499:K499 JF499:JG499 TB499:TC499 ACX499:ACY499 AMT499:AMU499 AWP499:AWQ499 BGL499:BGM499 BQH499:BQI499 CAD499:CAE499 CJZ499:CKA499 CTV499:CTW499 DDR499:DDS499 DNN499:DNO499 DXJ499:DXK499 EHF499:EHG499 ERB499:ERC499 FAX499:FAY499 FKT499:FKU499 FUP499:FUQ499 GEL499:GEM499 GOH499:GOI499 GYD499:GYE499 HHZ499:HIA499 HRV499:HRW499 IBR499:IBS499 ILN499:ILO499 IVJ499:IVK499 JFF499:JFG499 JPB499:JPC499 JYX499:JYY499 KIT499:KIU499 KSP499:KSQ499 LCL499:LCM499 LMH499:LMI499 LWD499:LWE499 MFZ499:MGA499 MPV499:MPW499 MZR499:MZS499 NJN499:NJO499 NTJ499:NTK499 ODF499:ODG499 ONB499:ONC499 OWX499:OWY499 PGT499:PGU499 PQP499:PQQ499 QAL499:QAM499 QKH499:QKI499 QUD499:QUE499 RDZ499:REA499 RNV499:RNW499 RXR499:RXS499 SHN499:SHO499 SRJ499:SRK499 TBF499:TBG499 TLB499:TLC499 TUX499:TUY499 UET499:UEU499 UOP499:UOQ499 UYL499:UYM499 VIH499:VII499 VSD499:VSE499 WBZ499:WCA499 WLV499:WLW499 WVR499:WVS499 J66035:K66035 JF66035:JG66035 TB66035:TC66035 ACX66035:ACY66035 AMT66035:AMU66035 AWP66035:AWQ66035 BGL66035:BGM66035 BQH66035:BQI66035 CAD66035:CAE66035 CJZ66035:CKA66035 CTV66035:CTW66035 DDR66035:DDS66035 DNN66035:DNO66035 DXJ66035:DXK66035 EHF66035:EHG66035 ERB66035:ERC66035 FAX66035:FAY66035 FKT66035:FKU66035 FUP66035:FUQ66035 GEL66035:GEM66035 GOH66035:GOI66035 GYD66035:GYE66035 HHZ66035:HIA66035 HRV66035:HRW66035 IBR66035:IBS66035 ILN66035:ILO66035 IVJ66035:IVK66035 JFF66035:JFG66035 JPB66035:JPC66035 JYX66035:JYY66035 KIT66035:KIU66035 KSP66035:KSQ66035 LCL66035:LCM66035 LMH66035:LMI66035 LWD66035:LWE66035 MFZ66035:MGA66035 MPV66035:MPW66035 MZR66035:MZS66035 NJN66035:NJO66035 NTJ66035:NTK66035 ODF66035:ODG66035 ONB66035:ONC66035 OWX66035:OWY66035 PGT66035:PGU66035 PQP66035:PQQ66035 QAL66035:QAM66035 QKH66035:QKI66035 QUD66035:QUE66035 RDZ66035:REA66035 RNV66035:RNW66035 RXR66035:RXS66035 SHN66035:SHO66035 SRJ66035:SRK66035 TBF66035:TBG66035 TLB66035:TLC66035 TUX66035:TUY66035 UET66035:UEU66035 UOP66035:UOQ66035 UYL66035:UYM66035 VIH66035:VII66035 VSD66035:VSE66035 WBZ66035:WCA66035 WLV66035:WLW66035 WVR66035:WVS66035 J131571:K131571 JF131571:JG131571 TB131571:TC131571 ACX131571:ACY131571 AMT131571:AMU131571 AWP131571:AWQ131571 BGL131571:BGM131571 BQH131571:BQI131571 CAD131571:CAE131571 CJZ131571:CKA131571 CTV131571:CTW131571 DDR131571:DDS131571 DNN131571:DNO131571 DXJ131571:DXK131571 EHF131571:EHG131571 ERB131571:ERC131571 FAX131571:FAY131571 FKT131571:FKU131571 FUP131571:FUQ131571 GEL131571:GEM131571 GOH131571:GOI131571 GYD131571:GYE131571 HHZ131571:HIA131571 HRV131571:HRW131571 IBR131571:IBS131571 ILN131571:ILO131571 IVJ131571:IVK131571 JFF131571:JFG131571 JPB131571:JPC131571 JYX131571:JYY131571 KIT131571:KIU131571 KSP131571:KSQ131571 LCL131571:LCM131571 LMH131571:LMI131571 LWD131571:LWE131571 MFZ131571:MGA131571 MPV131571:MPW131571 MZR131571:MZS131571 NJN131571:NJO131571 NTJ131571:NTK131571 ODF131571:ODG131571 ONB131571:ONC131571 OWX131571:OWY131571 PGT131571:PGU131571 PQP131571:PQQ131571 QAL131571:QAM131571 QKH131571:QKI131571 QUD131571:QUE131571 RDZ131571:REA131571 RNV131571:RNW131571 RXR131571:RXS131571 SHN131571:SHO131571 SRJ131571:SRK131571 TBF131571:TBG131571 TLB131571:TLC131571 TUX131571:TUY131571 UET131571:UEU131571 UOP131571:UOQ131571 UYL131571:UYM131571 VIH131571:VII131571 VSD131571:VSE131571 WBZ131571:WCA131571 WLV131571:WLW131571 WVR131571:WVS131571 J197107:K197107 JF197107:JG197107 TB197107:TC197107 ACX197107:ACY197107 AMT197107:AMU197107 AWP197107:AWQ197107 BGL197107:BGM197107 BQH197107:BQI197107 CAD197107:CAE197107 CJZ197107:CKA197107 CTV197107:CTW197107 DDR197107:DDS197107 DNN197107:DNO197107 DXJ197107:DXK197107 EHF197107:EHG197107 ERB197107:ERC197107 FAX197107:FAY197107 FKT197107:FKU197107 FUP197107:FUQ197107 GEL197107:GEM197107 GOH197107:GOI197107 GYD197107:GYE197107 HHZ197107:HIA197107 HRV197107:HRW197107 IBR197107:IBS197107 ILN197107:ILO197107 IVJ197107:IVK197107 JFF197107:JFG197107 JPB197107:JPC197107 JYX197107:JYY197107 KIT197107:KIU197107 KSP197107:KSQ197107 LCL197107:LCM197107 LMH197107:LMI197107 LWD197107:LWE197107 MFZ197107:MGA197107 MPV197107:MPW197107 MZR197107:MZS197107 NJN197107:NJO197107 NTJ197107:NTK197107 ODF197107:ODG197107 ONB197107:ONC197107 OWX197107:OWY197107 PGT197107:PGU197107 PQP197107:PQQ197107 QAL197107:QAM197107 QKH197107:QKI197107 QUD197107:QUE197107 RDZ197107:REA197107 RNV197107:RNW197107 RXR197107:RXS197107 SHN197107:SHO197107 SRJ197107:SRK197107 TBF197107:TBG197107 TLB197107:TLC197107 TUX197107:TUY197107 UET197107:UEU197107 UOP197107:UOQ197107 UYL197107:UYM197107 VIH197107:VII197107 VSD197107:VSE197107 WBZ197107:WCA197107 WLV197107:WLW197107 WVR197107:WVS197107 J262643:K262643 JF262643:JG262643 TB262643:TC262643 ACX262643:ACY262643 AMT262643:AMU262643 AWP262643:AWQ262643 BGL262643:BGM262643 BQH262643:BQI262643 CAD262643:CAE262643 CJZ262643:CKA262643 CTV262643:CTW262643 DDR262643:DDS262643 DNN262643:DNO262643 DXJ262643:DXK262643 EHF262643:EHG262643 ERB262643:ERC262643 FAX262643:FAY262643 FKT262643:FKU262643 FUP262643:FUQ262643 GEL262643:GEM262643 GOH262643:GOI262643 GYD262643:GYE262643 HHZ262643:HIA262643 HRV262643:HRW262643 IBR262643:IBS262643 ILN262643:ILO262643 IVJ262643:IVK262643 JFF262643:JFG262643 JPB262643:JPC262643 JYX262643:JYY262643 KIT262643:KIU262643 KSP262643:KSQ262643 LCL262643:LCM262643 LMH262643:LMI262643 LWD262643:LWE262643 MFZ262643:MGA262643 MPV262643:MPW262643 MZR262643:MZS262643 NJN262643:NJO262643 NTJ262643:NTK262643 ODF262643:ODG262643 ONB262643:ONC262643 OWX262643:OWY262643 PGT262643:PGU262643 PQP262643:PQQ262643 QAL262643:QAM262643 QKH262643:QKI262643 QUD262643:QUE262643 RDZ262643:REA262643 RNV262643:RNW262643 RXR262643:RXS262643 SHN262643:SHO262643 SRJ262643:SRK262643 TBF262643:TBG262643 TLB262643:TLC262643 TUX262643:TUY262643 UET262643:UEU262643 UOP262643:UOQ262643 UYL262643:UYM262643 VIH262643:VII262643 VSD262643:VSE262643 WBZ262643:WCA262643 WLV262643:WLW262643 WVR262643:WVS262643 J328179:K328179 JF328179:JG328179 TB328179:TC328179 ACX328179:ACY328179 AMT328179:AMU328179 AWP328179:AWQ328179 BGL328179:BGM328179 BQH328179:BQI328179 CAD328179:CAE328179 CJZ328179:CKA328179 CTV328179:CTW328179 DDR328179:DDS328179 DNN328179:DNO328179 DXJ328179:DXK328179 EHF328179:EHG328179 ERB328179:ERC328179 FAX328179:FAY328179 FKT328179:FKU328179 FUP328179:FUQ328179 GEL328179:GEM328179 GOH328179:GOI328179 GYD328179:GYE328179 HHZ328179:HIA328179 HRV328179:HRW328179 IBR328179:IBS328179 ILN328179:ILO328179 IVJ328179:IVK328179 JFF328179:JFG328179 JPB328179:JPC328179 JYX328179:JYY328179 KIT328179:KIU328179 KSP328179:KSQ328179 LCL328179:LCM328179 LMH328179:LMI328179 LWD328179:LWE328179 MFZ328179:MGA328179 MPV328179:MPW328179 MZR328179:MZS328179 NJN328179:NJO328179 NTJ328179:NTK328179 ODF328179:ODG328179 ONB328179:ONC328179 OWX328179:OWY328179 PGT328179:PGU328179 PQP328179:PQQ328179 QAL328179:QAM328179 QKH328179:QKI328179 QUD328179:QUE328179 RDZ328179:REA328179 RNV328179:RNW328179 RXR328179:RXS328179 SHN328179:SHO328179 SRJ328179:SRK328179 TBF328179:TBG328179 TLB328179:TLC328179 TUX328179:TUY328179 UET328179:UEU328179 UOP328179:UOQ328179 UYL328179:UYM328179 VIH328179:VII328179 VSD328179:VSE328179 WBZ328179:WCA328179 WLV328179:WLW328179 WVR328179:WVS328179 J393715:K393715 JF393715:JG393715 TB393715:TC393715 ACX393715:ACY393715 AMT393715:AMU393715 AWP393715:AWQ393715 BGL393715:BGM393715 BQH393715:BQI393715 CAD393715:CAE393715 CJZ393715:CKA393715 CTV393715:CTW393715 DDR393715:DDS393715 DNN393715:DNO393715 DXJ393715:DXK393715 EHF393715:EHG393715 ERB393715:ERC393715 FAX393715:FAY393715 FKT393715:FKU393715 FUP393715:FUQ393715 GEL393715:GEM393715 GOH393715:GOI393715 GYD393715:GYE393715 HHZ393715:HIA393715 HRV393715:HRW393715 IBR393715:IBS393715 ILN393715:ILO393715 IVJ393715:IVK393715 JFF393715:JFG393715 JPB393715:JPC393715 JYX393715:JYY393715 KIT393715:KIU393715 KSP393715:KSQ393715 LCL393715:LCM393715 LMH393715:LMI393715 LWD393715:LWE393715 MFZ393715:MGA393715 MPV393715:MPW393715 MZR393715:MZS393715 NJN393715:NJO393715 NTJ393715:NTK393715 ODF393715:ODG393715 ONB393715:ONC393715 OWX393715:OWY393715 PGT393715:PGU393715 PQP393715:PQQ393715 QAL393715:QAM393715 QKH393715:QKI393715 QUD393715:QUE393715 RDZ393715:REA393715 RNV393715:RNW393715 RXR393715:RXS393715 SHN393715:SHO393715 SRJ393715:SRK393715 TBF393715:TBG393715 TLB393715:TLC393715 TUX393715:TUY393715 UET393715:UEU393715 UOP393715:UOQ393715 UYL393715:UYM393715 VIH393715:VII393715 VSD393715:VSE393715 WBZ393715:WCA393715 WLV393715:WLW393715 WVR393715:WVS393715 J459251:K459251 JF459251:JG459251 TB459251:TC459251 ACX459251:ACY459251 AMT459251:AMU459251 AWP459251:AWQ459251 BGL459251:BGM459251 BQH459251:BQI459251 CAD459251:CAE459251 CJZ459251:CKA459251 CTV459251:CTW459251 DDR459251:DDS459251 DNN459251:DNO459251 DXJ459251:DXK459251 EHF459251:EHG459251 ERB459251:ERC459251 FAX459251:FAY459251 FKT459251:FKU459251 FUP459251:FUQ459251 GEL459251:GEM459251 GOH459251:GOI459251 GYD459251:GYE459251 HHZ459251:HIA459251 HRV459251:HRW459251 IBR459251:IBS459251 ILN459251:ILO459251 IVJ459251:IVK459251 JFF459251:JFG459251 JPB459251:JPC459251 JYX459251:JYY459251 KIT459251:KIU459251 KSP459251:KSQ459251 LCL459251:LCM459251 LMH459251:LMI459251 LWD459251:LWE459251 MFZ459251:MGA459251 MPV459251:MPW459251 MZR459251:MZS459251 NJN459251:NJO459251 NTJ459251:NTK459251 ODF459251:ODG459251 ONB459251:ONC459251 OWX459251:OWY459251 PGT459251:PGU459251 PQP459251:PQQ459251 QAL459251:QAM459251 QKH459251:QKI459251 QUD459251:QUE459251 RDZ459251:REA459251 RNV459251:RNW459251 RXR459251:RXS459251 SHN459251:SHO459251 SRJ459251:SRK459251 TBF459251:TBG459251 TLB459251:TLC459251 TUX459251:TUY459251 UET459251:UEU459251 UOP459251:UOQ459251 UYL459251:UYM459251 VIH459251:VII459251 VSD459251:VSE459251 WBZ459251:WCA459251 WLV459251:WLW459251 WVR459251:WVS459251 J524787:K524787 JF524787:JG524787 TB524787:TC524787 ACX524787:ACY524787 AMT524787:AMU524787 AWP524787:AWQ524787 BGL524787:BGM524787 BQH524787:BQI524787 CAD524787:CAE524787 CJZ524787:CKA524787 CTV524787:CTW524787 DDR524787:DDS524787 DNN524787:DNO524787 DXJ524787:DXK524787 EHF524787:EHG524787 ERB524787:ERC524787 FAX524787:FAY524787 FKT524787:FKU524787 FUP524787:FUQ524787 GEL524787:GEM524787 GOH524787:GOI524787 GYD524787:GYE524787 HHZ524787:HIA524787 HRV524787:HRW524787 IBR524787:IBS524787 ILN524787:ILO524787 IVJ524787:IVK524787 JFF524787:JFG524787 JPB524787:JPC524787 JYX524787:JYY524787 KIT524787:KIU524787 KSP524787:KSQ524787 LCL524787:LCM524787 LMH524787:LMI524787 LWD524787:LWE524787 MFZ524787:MGA524787 MPV524787:MPW524787 MZR524787:MZS524787 NJN524787:NJO524787 NTJ524787:NTK524787 ODF524787:ODG524787 ONB524787:ONC524787 OWX524787:OWY524787 PGT524787:PGU524787 PQP524787:PQQ524787 QAL524787:QAM524787 QKH524787:QKI524787 QUD524787:QUE524787 RDZ524787:REA524787 RNV524787:RNW524787 RXR524787:RXS524787 SHN524787:SHO524787 SRJ524787:SRK524787 TBF524787:TBG524787 TLB524787:TLC524787 TUX524787:TUY524787 UET524787:UEU524787 UOP524787:UOQ524787 UYL524787:UYM524787 VIH524787:VII524787 VSD524787:VSE524787 WBZ524787:WCA524787 WLV524787:WLW524787 WVR524787:WVS524787 J590323:K590323 JF590323:JG590323 TB590323:TC590323 ACX590323:ACY590323 AMT590323:AMU590323 AWP590323:AWQ590323 BGL590323:BGM590323 BQH590323:BQI590323 CAD590323:CAE590323 CJZ590323:CKA590323 CTV590323:CTW590323 DDR590323:DDS590323 DNN590323:DNO590323 DXJ590323:DXK590323 EHF590323:EHG590323 ERB590323:ERC590323 FAX590323:FAY590323 FKT590323:FKU590323 FUP590323:FUQ590323 GEL590323:GEM590323 GOH590323:GOI590323 GYD590323:GYE590323 HHZ590323:HIA590323 HRV590323:HRW590323 IBR590323:IBS590323 ILN590323:ILO590323 IVJ590323:IVK590323 JFF590323:JFG590323 JPB590323:JPC590323 JYX590323:JYY590323 KIT590323:KIU590323 KSP590323:KSQ590323 LCL590323:LCM590323 LMH590323:LMI590323 LWD590323:LWE590323 MFZ590323:MGA590323 MPV590323:MPW590323 MZR590323:MZS590323 NJN590323:NJO590323 NTJ590323:NTK590323 ODF590323:ODG590323 ONB590323:ONC590323 OWX590323:OWY590323 PGT590323:PGU590323 PQP590323:PQQ590323 QAL590323:QAM590323 QKH590323:QKI590323 QUD590323:QUE590323 RDZ590323:REA590323 RNV590323:RNW590323 RXR590323:RXS590323 SHN590323:SHO590323 SRJ590323:SRK590323 TBF590323:TBG590323 TLB590323:TLC590323 TUX590323:TUY590323 UET590323:UEU590323 UOP590323:UOQ590323 UYL590323:UYM590323 VIH590323:VII590323 VSD590323:VSE590323 WBZ590323:WCA590323 WLV590323:WLW590323 WVR590323:WVS590323 J655859:K655859 JF655859:JG655859 TB655859:TC655859 ACX655859:ACY655859 AMT655859:AMU655859 AWP655859:AWQ655859 BGL655859:BGM655859 BQH655859:BQI655859 CAD655859:CAE655859 CJZ655859:CKA655859 CTV655859:CTW655859 DDR655859:DDS655859 DNN655859:DNO655859 DXJ655859:DXK655859 EHF655859:EHG655859 ERB655859:ERC655859 FAX655859:FAY655859 FKT655859:FKU655859 FUP655859:FUQ655859 GEL655859:GEM655859 GOH655859:GOI655859 GYD655859:GYE655859 HHZ655859:HIA655859 HRV655859:HRW655859 IBR655859:IBS655859 ILN655859:ILO655859 IVJ655859:IVK655859 JFF655859:JFG655859 JPB655859:JPC655859 JYX655859:JYY655859 KIT655859:KIU655859 KSP655859:KSQ655859 LCL655859:LCM655859 LMH655859:LMI655859 LWD655859:LWE655859 MFZ655859:MGA655859 MPV655859:MPW655859 MZR655859:MZS655859 NJN655859:NJO655859 NTJ655859:NTK655859 ODF655859:ODG655859 ONB655859:ONC655859 OWX655859:OWY655859 PGT655859:PGU655859 PQP655859:PQQ655859 QAL655859:QAM655859 QKH655859:QKI655859 QUD655859:QUE655859 RDZ655859:REA655859 RNV655859:RNW655859 RXR655859:RXS655859 SHN655859:SHO655859 SRJ655859:SRK655859 TBF655859:TBG655859 TLB655859:TLC655859 TUX655859:TUY655859 UET655859:UEU655859 UOP655859:UOQ655859 UYL655859:UYM655859 VIH655859:VII655859 VSD655859:VSE655859 WBZ655859:WCA655859 WLV655859:WLW655859 WVR655859:WVS655859 J721395:K721395 JF721395:JG721395 TB721395:TC721395 ACX721395:ACY721395 AMT721395:AMU721395 AWP721395:AWQ721395 BGL721395:BGM721395 BQH721395:BQI721395 CAD721395:CAE721395 CJZ721395:CKA721395 CTV721395:CTW721395 DDR721395:DDS721395 DNN721395:DNO721395 DXJ721395:DXK721395 EHF721395:EHG721395 ERB721395:ERC721395 FAX721395:FAY721395 FKT721395:FKU721395 FUP721395:FUQ721395 GEL721395:GEM721395 GOH721395:GOI721395 GYD721395:GYE721395 HHZ721395:HIA721395 HRV721395:HRW721395 IBR721395:IBS721395 ILN721395:ILO721395 IVJ721395:IVK721395 JFF721395:JFG721395 JPB721395:JPC721395 JYX721395:JYY721395 KIT721395:KIU721395 KSP721395:KSQ721395 LCL721395:LCM721395 LMH721395:LMI721395 LWD721395:LWE721395 MFZ721395:MGA721395 MPV721395:MPW721395 MZR721395:MZS721395 NJN721395:NJO721395 NTJ721395:NTK721395 ODF721395:ODG721395 ONB721395:ONC721395 OWX721395:OWY721395 PGT721395:PGU721395 PQP721395:PQQ721395 QAL721395:QAM721395 QKH721395:QKI721395 QUD721395:QUE721395 RDZ721395:REA721395 RNV721395:RNW721395 RXR721395:RXS721395 SHN721395:SHO721395 SRJ721395:SRK721395 TBF721395:TBG721395 TLB721395:TLC721395 TUX721395:TUY721395 UET721395:UEU721395 UOP721395:UOQ721395 UYL721395:UYM721395 VIH721395:VII721395 VSD721395:VSE721395 WBZ721395:WCA721395 WLV721395:WLW721395 WVR721395:WVS721395 J786931:K786931 JF786931:JG786931 TB786931:TC786931 ACX786931:ACY786931 AMT786931:AMU786931 AWP786931:AWQ786931 BGL786931:BGM786931 BQH786931:BQI786931 CAD786931:CAE786931 CJZ786931:CKA786931 CTV786931:CTW786931 DDR786931:DDS786931 DNN786931:DNO786931 DXJ786931:DXK786931 EHF786931:EHG786931 ERB786931:ERC786931 FAX786931:FAY786931 FKT786931:FKU786931 FUP786931:FUQ786931 GEL786931:GEM786931 GOH786931:GOI786931 GYD786931:GYE786931 HHZ786931:HIA786931 HRV786931:HRW786931 IBR786931:IBS786931 ILN786931:ILO786931 IVJ786931:IVK786931 JFF786931:JFG786931 JPB786931:JPC786931 JYX786931:JYY786931 KIT786931:KIU786931 KSP786931:KSQ786931 LCL786931:LCM786931 LMH786931:LMI786931 LWD786931:LWE786931 MFZ786931:MGA786931 MPV786931:MPW786931 MZR786931:MZS786931 NJN786931:NJO786931 NTJ786931:NTK786931 ODF786931:ODG786931 ONB786931:ONC786931 OWX786931:OWY786931 PGT786931:PGU786931 PQP786931:PQQ786931 QAL786931:QAM786931 QKH786931:QKI786931 QUD786931:QUE786931 RDZ786931:REA786931 RNV786931:RNW786931 RXR786931:RXS786931 SHN786931:SHO786931 SRJ786931:SRK786931 TBF786931:TBG786931 TLB786931:TLC786931 TUX786931:TUY786931 UET786931:UEU786931 UOP786931:UOQ786931 UYL786931:UYM786931 VIH786931:VII786931 VSD786931:VSE786931 WBZ786931:WCA786931 WLV786931:WLW786931 WVR786931:WVS786931 J852467:K852467 JF852467:JG852467 TB852467:TC852467 ACX852467:ACY852467 AMT852467:AMU852467 AWP852467:AWQ852467 BGL852467:BGM852467 BQH852467:BQI852467 CAD852467:CAE852467 CJZ852467:CKA852467 CTV852467:CTW852467 DDR852467:DDS852467 DNN852467:DNO852467 DXJ852467:DXK852467 EHF852467:EHG852467 ERB852467:ERC852467 FAX852467:FAY852467 FKT852467:FKU852467 FUP852467:FUQ852467 GEL852467:GEM852467 GOH852467:GOI852467 GYD852467:GYE852467 HHZ852467:HIA852467 HRV852467:HRW852467 IBR852467:IBS852467 ILN852467:ILO852467 IVJ852467:IVK852467 JFF852467:JFG852467 JPB852467:JPC852467 JYX852467:JYY852467 KIT852467:KIU852467 KSP852467:KSQ852467 LCL852467:LCM852467 LMH852467:LMI852467 LWD852467:LWE852467 MFZ852467:MGA852467 MPV852467:MPW852467 MZR852467:MZS852467 NJN852467:NJO852467 NTJ852467:NTK852467 ODF852467:ODG852467 ONB852467:ONC852467 OWX852467:OWY852467 PGT852467:PGU852467 PQP852467:PQQ852467 QAL852467:QAM852467 QKH852467:QKI852467 QUD852467:QUE852467 RDZ852467:REA852467 RNV852467:RNW852467 RXR852467:RXS852467 SHN852467:SHO852467 SRJ852467:SRK852467 TBF852467:TBG852467 TLB852467:TLC852467 TUX852467:TUY852467 UET852467:UEU852467 UOP852467:UOQ852467 UYL852467:UYM852467 VIH852467:VII852467 VSD852467:VSE852467 WBZ852467:WCA852467 WLV852467:WLW852467 WVR852467:WVS852467 J918003:K918003 JF918003:JG918003 TB918003:TC918003 ACX918003:ACY918003 AMT918003:AMU918003 AWP918003:AWQ918003 BGL918003:BGM918003 BQH918003:BQI918003 CAD918003:CAE918003 CJZ918003:CKA918003 CTV918003:CTW918003 DDR918003:DDS918003 DNN918003:DNO918003 DXJ918003:DXK918003 EHF918003:EHG918003 ERB918003:ERC918003 FAX918003:FAY918003 FKT918003:FKU918003 FUP918003:FUQ918003 GEL918003:GEM918003 GOH918003:GOI918003 GYD918003:GYE918003 HHZ918003:HIA918003 HRV918003:HRW918003 IBR918003:IBS918003 ILN918003:ILO918003 IVJ918003:IVK918003 JFF918003:JFG918003 JPB918003:JPC918003 JYX918003:JYY918003 KIT918003:KIU918003 KSP918003:KSQ918003 LCL918003:LCM918003 LMH918003:LMI918003 LWD918003:LWE918003 MFZ918003:MGA918003 MPV918003:MPW918003 MZR918003:MZS918003 NJN918003:NJO918003 NTJ918003:NTK918003 ODF918003:ODG918003 ONB918003:ONC918003 OWX918003:OWY918003 PGT918003:PGU918003 PQP918003:PQQ918003 QAL918003:QAM918003 QKH918003:QKI918003 QUD918003:QUE918003 RDZ918003:REA918003 RNV918003:RNW918003 RXR918003:RXS918003 SHN918003:SHO918003 SRJ918003:SRK918003 TBF918003:TBG918003 TLB918003:TLC918003 TUX918003:TUY918003 UET918003:UEU918003 UOP918003:UOQ918003 UYL918003:UYM918003 VIH918003:VII918003 VSD918003:VSE918003 WBZ918003:WCA918003 WLV918003:WLW918003 WVR918003:WVS918003 J983539:K983539 JF983539:JG983539 TB983539:TC983539 ACX983539:ACY983539 AMT983539:AMU983539 AWP983539:AWQ983539 BGL983539:BGM983539 BQH983539:BQI983539 CAD983539:CAE983539 CJZ983539:CKA983539 CTV983539:CTW983539 DDR983539:DDS983539 DNN983539:DNO983539 DXJ983539:DXK983539 EHF983539:EHG983539 ERB983539:ERC983539 FAX983539:FAY983539 FKT983539:FKU983539 FUP983539:FUQ983539 GEL983539:GEM983539 GOH983539:GOI983539 GYD983539:GYE983539 HHZ983539:HIA983539 HRV983539:HRW983539 IBR983539:IBS983539 ILN983539:ILO983539 IVJ983539:IVK983539 JFF983539:JFG983539 JPB983539:JPC983539 JYX983539:JYY983539 KIT983539:KIU983539 KSP983539:KSQ983539 LCL983539:LCM983539 LMH983539:LMI983539 LWD983539:LWE983539 MFZ983539:MGA983539 MPV983539:MPW983539 MZR983539:MZS983539 NJN983539:NJO983539 NTJ983539:NTK983539 ODF983539:ODG983539 ONB983539:ONC983539 OWX983539:OWY983539 PGT983539:PGU983539 PQP983539:PQQ983539 QAL983539:QAM983539 QKH983539:QKI983539 QUD983539:QUE983539 RDZ983539:REA983539 RNV983539:RNW983539 RXR983539:RXS983539 SHN983539:SHO983539 SRJ983539:SRK983539 TBF983539:TBG983539 TLB983539:TLC983539 TUX983539:TUY983539 UET983539:UEU983539 UOP983539:UOQ983539 UYL983539:UYM983539 VIH983539:VII983539 VSD983539:VSE983539 WBZ983539:WCA983539 WLV983539:WLW983539 WVR983539:WVS983539 J367:K367 JF367:JG367 TB367:TC367 ACX367:ACY367 AMT367:AMU367 AWP367:AWQ367 BGL367:BGM367 BQH367:BQI367 CAD367:CAE367 CJZ367:CKA367 CTV367:CTW367 DDR367:DDS367 DNN367:DNO367 DXJ367:DXK367 EHF367:EHG367 ERB367:ERC367 FAX367:FAY367 FKT367:FKU367 FUP367:FUQ367 GEL367:GEM367 GOH367:GOI367 GYD367:GYE367 HHZ367:HIA367 HRV367:HRW367 IBR367:IBS367 ILN367:ILO367 IVJ367:IVK367 JFF367:JFG367 JPB367:JPC367 JYX367:JYY367 KIT367:KIU367 KSP367:KSQ367 LCL367:LCM367 LMH367:LMI367 LWD367:LWE367 MFZ367:MGA367 MPV367:MPW367 MZR367:MZS367 NJN367:NJO367 NTJ367:NTK367 ODF367:ODG367 ONB367:ONC367 OWX367:OWY367 PGT367:PGU367 PQP367:PQQ367 QAL367:QAM367 QKH367:QKI367 QUD367:QUE367 RDZ367:REA367 RNV367:RNW367 RXR367:RXS367 SHN367:SHO367 SRJ367:SRK367 TBF367:TBG367 TLB367:TLC367 TUX367:TUY367 UET367:UEU367 UOP367:UOQ367 UYL367:UYM367 VIH367:VII367 VSD367:VSE367 WBZ367:WCA367 WLV367:WLW367 WVR367:WVS367 J65903:K65903 JF65903:JG65903 TB65903:TC65903 ACX65903:ACY65903 AMT65903:AMU65903 AWP65903:AWQ65903 BGL65903:BGM65903 BQH65903:BQI65903 CAD65903:CAE65903 CJZ65903:CKA65903 CTV65903:CTW65903 DDR65903:DDS65903 DNN65903:DNO65903 DXJ65903:DXK65903 EHF65903:EHG65903 ERB65903:ERC65903 FAX65903:FAY65903 FKT65903:FKU65903 FUP65903:FUQ65903 GEL65903:GEM65903 GOH65903:GOI65903 GYD65903:GYE65903 HHZ65903:HIA65903 HRV65903:HRW65903 IBR65903:IBS65903 ILN65903:ILO65903 IVJ65903:IVK65903 JFF65903:JFG65903 JPB65903:JPC65903 JYX65903:JYY65903 KIT65903:KIU65903 KSP65903:KSQ65903 LCL65903:LCM65903 LMH65903:LMI65903 LWD65903:LWE65903 MFZ65903:MGA65903 MPV65903:MPW65903 MZR65903:MZS65903 NJN65903:NJO65903 NTJ65903:NTK65903 ODF65903:ODG65903 ONB65903:ONC65903 OWX65903:OWY65903 PGT65903:PGU65903 PQP65903:PQQ65903 QAL65903:QAM65903 QKH65903:QKI65903 QUD65903:QUE65903 RDZ65903:REA65903 RNV65903:RNW65903 RXR65903:RXS65903 SHN65903:SHO65903 SRJ65903:SRK65903 TBF65903:TBG65903 TLB65903:TLC65903 TUX65903:TUY65903 UET65903:UEU65903 UOP65903:UOQ65903 UYL65903:UYM65903 VIH65903:VII65903 VSD65903:VSE65903 WBZ65903:WCA65903 WLV65903:WLW65903 WVR65903:WVS65903 J131439:K131439 JF131439:JG131439 TB131439:TC131439 ACX131439:ACY131439 AMT131439:AMU131439 AWP131439:AWQ131439 BGL131439:BGM131439 BQH131439:BQI131439 CAD131439:CAE131439 CJZ131439:CKA131439 CTV131439:CTW131439 DDR131439:DDS131439 DNN131439:DNO131439 DXJ131439:DXK131439 EHF131439:EHG131439 ERB131439:ERC131439 FAX131439:FAY131439 FKT131439:FKU131439 FUP131439:FUQ131439 GEL131439:GEM131439 GOH131439:GOI131439 GYD131439:GYE131439 HHZ131439:HIA131439 HRV131439:HRW131439 IBR131439:IBS131439 ILN131439:ILO131439 IVJ131439:IVK131439 JFF131439:JFG131439 JPB131439:JPC131439 JYX131439:JYY131439 KIT131439:KIU131439 KSP131439:KSQ131439 LCL131439:LCM131439 LMH131439:LMI131439 LWD131439:LWE131439 MFZ131439:MGA131439 MPV131439:MPW131439 MZR131439:MZS131439 NJN131439:NJO131439 NTJ131439:NTK131439 ODF131439:ODG131439 ONB131439:ONC131439 OWX131439:OWY131439 PGT131439:PGU131439 PQP131439:PQQ131439 QAL131439:QAM131439 QKH131439:QKI131439 QUD131439:QUE131439 RDZ131439:REA131439 RNV131439:RNW131439 RXR131439:RXS131439 SHN131439:SHO131439 SRJ131439:SRK131439 TBF131439:TBG131439 TLB131439:TLC131439 TUX131439:TUY131439 UET131439:UEU131439 UOP131439:UOQ131439 UYL131439:UYM131439 VIH131439:VII131439 VSD131439:VSE131439 WBZ131439:WCA131439 WLV131439:WLW131439 WVR131439:WVS131439 J196975:K196975 JF196975:JG196975 TB196975:TC196975 ACX196975:ACY196975 AMT196975:AMU196975 AWP196975:AWQ196975 BGL196975:BGM196975 BQH196975:BQI196975 CAD196975:CAE196975 CJZ196975:CKA196975 CTV196975:CTW196975 DDR196975:DDS196975 DNN196975:DNO196975 DXJ196975:DXK196975 EHF196975:EHG196975 ERB196975:ERC196975 FAX196975:FAY196975 FKT196975:FKU196975 FUP196975:FUQ196975 GEL196975:GEM196975 GOH196975:GOI196975 GYD196975:GYE196975 HHZ196975:HIA196975 HRV196975:HRW196975 IBR196975:IBS196975 ILN196975:ILO196975 IVJ196975:IVK196975 JFF196975:JFG196975 JPB196975:JPC196975 JYX196975:JYY196975 KIT196975:KIU196975 KSP196975:KSQ196975 LCL196975:LCM196975 LMH196975:LMI196975 LWD196975:LWE196975 MFZ196975:MGA196975 MPV196975:MPW196975 MZR196975:MZS196975 NJN196975:NJO196975 NTJ196975:NTK196975 ODF196975:ODG196975 ONB196975:ONC196975 OWX196975:OWY196975 PGT196975:PGU196975 PQP196975:PQQ196975 QAL196975:QAM196975 QKH196975:QKI196975 QUD196975:QUE196975 RDZ196975:REA196975 RNV196975:RNW196975 RXR196975:RXS196975 SHN196975:SHO196975 SRJ196975:SRK196975 TBF196975:TBG196975 TLB196975:TLC196975 TUX196975:TUY196975 UET196975:UEU196975 UOP196975:UOQ196975 UYL196975:UYM196975 VIH196975:VII196975 VSD196975:VSE196975 WBZ196975:WCA196975 WLV196975:WLW196975 WVR196975:WVS196975 J262511:K262511 JF262511:JG262511 TB262511:TC262511 ACX262511:ACY262511 AMT262511:AMU262511 AWP262511:AWQ262511 BGL262511:BGM262511 BQH262511:BQI262511 CAD262511:CAE262511 CJZ262511:CKA262511 CTV262511:CTW262511 DDR262511:DDS262511 DNN262511:DNO262511 DXJ262511:DXK262511 EHF262511:EHG262511 ERB262511:ERC262511 FAX262511:FAY262511 FKT262511:FKU262511 FUP262511:FUQ262511 GEL262511:GEM262511 GOH262511:GOI262511 GYD262511:GYE262511 HHZ262511:HIA262511 HRV262511:HRW262511 IBR262511:IBS262511 ILN262511:ILO262511 IVJ262511:IVK262511 JFF262511:JFG262511 JPB262511:JPC262511 JYX262511:JYY262511 KIT262511:KIU262511 KSP262511:KSQ262511 LCL262511:LCM262511 LMH262511:LMI262511 LWD262511:LWE262511 MFZ262511:MGA262511 MPV262511:MPW262511 MZR262511:MZS262511 NJN262511:NJO262511 NTJ262511:NTK262511 ODF262511:ODG262511 ONB262511:ONC262511 OWX262511:OWY262511 PGT262511:PGU262511 PQP262511:PQQ262511 QAL262511:QAM262511 QKH262511:QKI262511 QUD262511:QUE262511 RDZ262511:REA262511 RNV262511:RNW262511 RXR262511:RXS262511 SHN262511:SHO262511 SRJ262511:SRK262511 TBF262511:TBG262511 TLB262511:TLC262511 TUX262511:TUY262511 UET262511:UEU262511 UOP262511:UOQ262511 UYL262511:UYM262511 VIH262511:VII262511 VSD262511:VSE262511 WBZ262511:WCA262511 WLV262511:WLW262511 WVR262511:WVS262511 J328047:K328047 JF328047:JG328047 TB328047:TC328047 ACX328047:ACY328047 AMT328047:AMU328047 AWP328047:AWQ328047 BGL328047:BGM328047 BQH328047:BQI328047 CAD328047:CAE328047 CJZ328047:CKA328047 CTV328047:CTW328047 DDR328047:DDS328047 DNN328047:DNO328047 DXJ328047:DXK328047 EHF328047:EHG328047 ERB328047:ERC328047 FAX328047:FAY328047 FKT328047:FKU328047 FUP328047:FUQ328047 GEL328047:GEM328047 GOH328047:GOI328047 GYD328047:GYE328047 HHZ328047:HIA328047 HRV328047:HRW328047 IBR328047:IBS328047 ILN328047:ILO328047 IVJ328047:IVK328047 JFF328047:JFG328047 JPB328047:JPC328047 JYX328047:JYY328047 KIT328047:KIU328047 KSP328047:KSQ328047 LCL328047:LCM328047 LMH328047:LMI328047 LWD328047:LWE328047 MFZ328047:MGA328047 MPV328047:MPW328047 MZR328047:MZS328047 NJN328047:NJO328047 NTJ328047:NTK328047 ODF328047:ODG328047 ONB328047:ONC328047 OWX328047:OWY328047 PGT328047:PGU328047 PQP328047:PQQ328047 QAL328047:QAM328047 QKH328047:QKI328047 QUD328047:QUE328047 RDZ328047:REA328047 RNV328047:RNW328047 RXR328047:RXS328047 SHN328047:SHO328047 SRJ328047:SRK328047 TBF328047:TBG328047 TLB328047:TLC328047 TUX328047:TUY328047 UET328047:UEU328047 UOP328047:UOQ328047 UYL328047:UYM328047 VIH328047:VII328047 VSD328047:VSE328047 WBZ328047:WCA328047 WLV328047:WLW328047 WVR328047:WVS328047 J393583:K393583 JF393583:JG393583 TB393583:TC393583 ACX393583:ACY393583 AMT393583:AMU393583 AWP393583:AWQ393583 BGL393583:BGM393583 BQH393583:BQI393583 CAD393583:CAE393583 CJZ393583:CKA393583 CTV393583:CTW393583 DDR393583:DDS393583 DNN393583:DNO393583 DXJ393583:DXK393583 EHF393583:EHG393583 ERB393583:ERC393583 FAX393583:FAY393583 FKT393583:FKU393583 FUP393583:FUQ393583 GEL393583:GEM393583 GOH393583:GOI393583 GYD393583:GYE393583 HHZ393583:HIA393583 HRV393583:HRW393583 IBR393583:IBS393583 ILN393583:ILO393583 IVJ393583:IVK393583 JFF393583:JFG393583 JPB393583:JPC393583 JYX393583:JYY393583 KIT393583:KIU393583 KSP393583:KSQ393583 LCL393583:LCM393583 LMH393583:LMI393583 LWD393583:LWE393583 MFZ393583:MGA393583 MPV393583:MPW393583 MZR393583:MZS393583 NJN393583:NJO393583 NTJ393583:NTK393583 ODF393583:ODG393583 ONB393583:ONC393583 OWX393583:OWY393583 PGT393583:PGU393583 PQP393583:PQQ393583 QAL393583:QAM393583 QKH393583:QKI393583 QUD393583:QUE393583 RDZ393583:REA393583 RNV393583:RNW393583 RXR393583:RXS393583 SHN393583:SHO393583 SRJ393583:SRK393583 TBF393583:TBG393583 TLB393583:TLC393583 TUX393583:TUY393583 UET393583:UEU393583 UOP393583:UOQ393583 UYL393583:UYM393583 VIH393583:VII393583 VSD393583:VSE393583 WBZ393583:WCA393583 WLV393583:WLW393583 WVR393583:WVS393583 J459119:K459119 JF459119:JG459119 TB459119:TC459119 ACX459119:ACY459119 AMT459119:AMU459119 AWP459119:AWQ459119 BGL459119:BGM459119 BQH459119:BQI459119 CAD459119:CAE459119 CJZ459119:CKA459119 CTV459119:CTW459119 DDR459119:DDS459119 DNN459119:DNO459119 DXJ459119:DXK459119 EHF459119:EHG459119 ERB459119:ERC459119 FAX459119:FAY459119 FKT459119:FKU459119 FUP459119:FUQ459119 GEL459119:GEM459119 GOH459119:GOI459119 GYD459119:GYE459119 HHZ459119:HIA459119 HRV459119:HRW459119 IBR459119:IBS459119 ILN459119:ILO459119 IVJ459119:IVK459119 JFF459119:JFG459119 JPB459119:JPC459119 JYX459119:JYY459119 KIT459119:KIU459119 KSP459119:KSQ459119 LCL459119:LCM459119 LMH459119:LMI459119 LWD459119:LWE459119 MFZ459119:MGA459119 MPV459119:MPW459119 MZR459119:MZS459119 NJN459119:NJO459119 NTJ459119:NTK459119 ODF459119:ODG459119 ONB459119:ONC459119 OWX459119:OWY459119 PGT459119:PGU459119 PQP459119:PQQ459119 QAL459119:QAM459119 QKH459119:QKI459119 QUD459119:QUE459119 RDZ459119:REA459119 RNV459119:RNW459119 RXR459119:RXS459119 SHN459119:SHO459119 SRJ459119:SRK459119 TBF459119:TBG459119 TLB459119:TLC459119 TUX459119:TUY459119 UET459119:UEU459119 UOP459119:UOQ459119 UYL459119:UYM459119 VIH459119:VII459119 VSD459119:VSE459119 WBZ459119:WCA459119 WLV459119:WLW459119 WVR459119:WVS459119 J524655:K524655 JF524655:JG524655 TB524655:TC524655 ACX524655:ACY524655 AMT524655:AMU524655 AWP524655:AWQ524655 BGL524655:BGM524655 BQH524655:BQI524655 CAD524655:CAE524655 CJZ524655:CKA524655 CTV524655:CTW524655 DDR524655:DDS524655 DNN524655:DNO524655 DXJ524655:DXK524655 EHF524655:EHG524655 ERB524655:ERC524655 FAX524655:FAY524655 FKT524655:FKU524655 FUP524655:FUQ524655 GEL524655:GEM524655 GOH524655:GOI524655 GYD524655:GYE524655 HHZ524655:HIA524655 HRV524655:HRW524655 IBR524655:IBS524655 ILN524655:ILO524655 IVJ524655:IVK524655 JFF524655:JFG524655 JPB524655:JPC524655 JYX524655:JYY524655 KIT524655:KIU524655 KSP524655:KSQ524655 LCL524655:LCM524655 LMH524655:LMI524655 LWD524655:LWE524655 MFZ524655:MGA524655 MPV524655:MPW524655 MZR524655:MZS524655 NJN524655:NJO524655 NTJ524655:NTK524655 ODF524655:ODG524655 ONB524655:ONC524655 OWX524655:OWY524655 PGT524655:PGU524655 PQP524655:PQQ524655 QAL524655:QAM524655 QKH524655:QKI524655 QUD524655:QUE524655 RDZ524655:REA524655 RNV524655:RNW524655 RXR524655:RXS524655 SHN524655:SHO524655 SRJ524655:SRK524655 TBF524655:TBG524655 TLB524655:TLC524655 TUX524655:TUY524655 UET524655:UEU524655 UOP524655:UOQ524655 UYL524655:UYM524655 VIH524655:VII524655 VSD524655:VSE524655 WBZ524655:WCA524655 WLV524655:WLW524655 WVR524655:WVS524655 J590191:K590191 JF590191:JG590191 TB590191:TC590191 ACX590191:ACY590191 AMT590191:AMU590191 AWP590191:AWQ590191 BGL590191:BGM590191 BQH590191:BQI590191 CAD590191:CAE590191 CJZ590191:CKA590191 CTV590191:CTW590191 DDR590191:DDS590191 DNN590191:DNO590191 DXJ590191:DXK590191 EHF590191:EHG590191 ERB590191:ERC590191 FAX590191:FAY590191 FKT590191:FKU590191 FUP590191:FUQ590191 GEL590191:GEM590191 GOH590191:GOI590191 GYD590191:GYE590191 HHZ590191:HIA590191 HRV590191:HRW590191 IBR590191:IBS590191 ILN590191:ILO590191 IVJ590191:IVK590191 JFF590191:JFG590191 JPB590191:JPC590191 JYX590191:JYY590191 KIT590191:KIU590191 KSP590191:KSQ590191 LCL590191:LCM590191 LMH590191:LMI590191 LWD590191:LWE590191 MFZ590191:MGA590191 MPV590191:MPW590191 MZR590191:MZS590191 NJN590191:NJO590191 NTJ590191:NTK590191 ODF590191:ODG590191 ONB590191:ONC590191 OWX590191:OWY590191 PGT590191:PGU590191 PQP590191:PQQ590191 QAL590191:QAM590191 QKH590191:QKI590191 QUD590191:QUE590191 RDZ590191:REA590191 RNV590191:RNW590191 RXR590191:RXS590191 SHN590191:SHO590191 SRJ590191:SRK590191 TBF590191:TBG590191 TLB590191:TLC590191 TUX590191:TUY590191 UET590191:UEU590191 UOP590191:UOQ590191 UYL590191:UYM590191 VIH590191:VII590191 VSD590191:VSE590191 WBZ590191:WCA590191 WLV590191:WLW590191 WVR590191:WVS590191 J655727:K655727 JF655727:JG655727 TB655727:TC655727 ACX655727:ACY655727 AMT655727:AMU655727 AWP655727:AWQ655727 BGL655727:BGM655727 BQH655727:BQI655727 CAD655727:CAE655727 CJZ655727:CKA655727 CTV655727:CTW655727 DDR655727:DDS655727 DNN655727:DNO655727 DXJ655727:DXK655727 EHF655727:EHG655727 ERB655727:ERC655727 FAX655727:FAY655727 FKT655727:FKU655727 FUP655727:FUQ655727 GEL655727:GEM655727 GOH655727:GOI655727 GYD655727:GYE655727 HHZ655727:HIA655727 HRV655727:HRW655727 IBR655727:IBS655727 ILN655727:ILO655727 IVJ655727:IVK655727 JFF655727:JFG655727 JPB655727:JPC655727 JYX655727:JYY655727 KIT655727:KIU655727 KSP655727:KSQ655727 LCL655727:LCM655727 LMH655727:LMI655727 LWD655727:LWE655727 MFZ655727:MGA655727 MPV655727:MPW655727 MZR655727:MZS655727 NJN655727:NJO655727 NTJ655727:NTK655727 ODF655727:ODG655727 ONB655727:ONC655727 OWX655727:OWY655727 PGT655727:PGU655727 PQP655727:PQQ655727 QAL655727:QAM655727 QKH655727:QKI655727 QUD655727:QUE655727 RDZ655727:REA655727 RNV655727:RNW655727 RXR655727:RXS655727 SHN655727:SHO655727 SRJ655727:SRK655727 TBF655727:TBG655727 TLB655727:TLC655727 TUX655727:TUY655727 UET655727:UEU655727 UOP655727:UOQ655727 UYL655727:UYM655727 VIH655727:VII655727 VSD655727:VSE655727 WBZ655727:WCA655727 WLV655727:WLW655727 WVR655727:WVS655727 J721263:K721263 JF721263:JG721263 TB721263:TC721263 ACX721263:ACY721263 AMT721263:AMU721263 AWP721263:AWQ721263 BGL721263:BGM721263 BQH721263:BQI721263 CAD721263:CAE721263 CJZ721263:CKA721263 CTV721263:CTW721263 DDR721263:DDS721263 DNN721263:DNO721263 DXJ721263:DXK721263 EHF721263:EHG721263 ERB721263:ERC721263 FAX721263:FAY721263 FKT721263:FKU721263 FUP721263:FUQ721263 GEL721263:GEM721263 GOH721263:GOI721263 GYD721263:GYE721263 HHZ721263:HIA721263 HRV721263:HRW721263 IBR721263:IBS721263 ILN721263:ILO721263 IVJ721263:IVK721263 JFF721263:JFG721263 JPB721263:JPC721263 JYX721263:JYY721263 KIT721263:KIU721263 KSP721263:KSQ721263 LCL721263:LCM721263 LMH721263:LMI721263 LWD721263:LWE721263 MFZ721263:MGA721263 MPV721263:MPW721263 MZR721263:MZS721263 NJN721263:NJO721263 NTJ721263:NTK721263 ODF721263:ODG721263 ONB721263:ONC721263 OWX721263:OWY721263 PGT721263:PGU721263 PQP721263:PQQ721263 QAL721263:QAM721263 QKH721263:QKI721263 QUD721263:QUE721263 RDZ721263:REA721263 RNV721263:RNW721263 RXR721263:RXS721263 SHN721263:SHO721263 SRJ721263:SRK721263 TBF721263:TBG721263 TLB721263:TLC721263 TUX721263:TUY721263 UET721263:UEU721263 UOP721263:UOQ721263 UYL721263:UYM721263 VIH721263:VII721263 VSD721263:VSE721263 WBZ721263:WCA721263 WLV721263:WLW721263 WVR721263:WVS721263 J786799:K786799 JF786799:JG786799 TB786799:TC786799 ACX786799:ACY786799 AMT786799:AMU786799 AWP786799:AWQ786799 BGL786799:BGM786799 BQH786799:BQI786799 CAD786799:CAE786799 CJZ786799:CKA786799 CTV786799:CTW786799 DDR786799:DDS786799 DNN786799:DNO786799 DXJ786799:DXK786799 EHF786799:EHG786799 ERB786799:ERC786799 FAX786799:FAY786799 FKT786799:FKU786799 FUP786799:FUQ786799 GEL786799:GEM786799 GOH786799:GOI786799 GYD786799:GYE786799 HHZ786799:HIA786799 HRV786799:HRW786799 IBR786799:IBS786799 ILN786799:ILO786799 IVJ786799:IVK786799 JFF786799:JFG786799 JPB786799:JPC786799 JYX786799:JYY786799 KIT786799:KIU786799 KSP786799:KSQ786799 LCL786799:LCM786799 LMH786799:LMI786799 LWD786799:LWE786799 MFZ786799:MGA786799 MPV786799:MPW786799 MZR786799:MZS786799 NJN786799:NJO786799 NTJ786799:NTK786799 ODF786799:ODG786799 ONB786799:ONC786799 OWX786799:OWY786799 PGT786799:PGU786799 PQP786799:PQQ786799 QAL786799:QAM786799 QKH786799:QKI786799 QUD786799:QUE786799 RDZ786799:REA786799 RNV786799:RNW786799 RXR786799:RXS786799 SHN786799:SHO786799 SRJ786799:SRK786799 TBF786799:TBG786799 TLB786799:TLC786799 TUX786799:TUY786799 UET786799:UEU786799 UOP786799:UOQ786799 UYL786799:UYM786799 VIH786799:VII786799 VSD786799:VSE786799 WBZ786799:WCA786799 WLV786799:WLW786799 WVR786799:WVS786799 J852335:K852335 JF852335:JG852335 TB852335:TC852335 ACX852335:ACY852335 AMT852335:AMU852335 AWP852335:AWQ852335 BGL852335:BGM852335 BQH852335:BQI852335 CAD852335:CAE852335 CJZ852335:CKA852335 CTV852335:CTW852335 DDR852335:DDS852335 DNN852335:DNO852335 DXJ852335:DXK852335 EHF852335:EHG852335 ERB852335:ERC852335 FAX852335:FAY852335 FKT852335:FKU852335 FUP852335:FUQ852335 GEL852335:GEM852335 GOH852335:GOI852335 GYD852335:GYE852335 HHZ852335:HIA852335 HRV852335:HRW852335 IBR852335:IBS852335 ILN852335:ILO852335 IVJ852335:IVK852335 JFF852335:JFG852335 JPB852335:JPC852335 JYX852335:JYY852335 KIT852335:KIU852335 KSP852335:KSQ852335 LCL852335:LCM852335 LMH852335:LMI852335 LWD852335:LWE852335 MFZ852335:MGA852335 MPV852335:MPW852335 MZR852335:MZS852335 NJN852335:NJO852335 NTJ852335:NTK852335 ODF852335:ODG852335 ONB852335:ONC852335 OWX852335:OWY852335 PGT852335:PGU852335 PQP852335:PQQ852335 QAL852335:QAM852335 QKH852335:QKI852335 QUD852335:QUE852335 RDZ852335:REA852335 RNV852335:RNW852335 RXR852335:RXS852335 SHN852335:SHO852335 SRJ852335:SRK852335 TBF852335:TBG852335 TLB852335:TLC852335 TUX852335:TUY852335 UET852335:UEU852335 UOP852335:UOQ852335 UYL852335:UYM852335 VIH852335:VII852335 VSD852335:VSE852335 WBZ852335:WCA852335 WLV852335:WLW852335 WVR852335:WVS852335 J917871:K917871 JF917871:JG917871 TB917871:TC917871 ACX917871:ACY917871 AMT917871:AMU917871 AWP917871:AWQ917871 BGL917871:BGM917871 BQH917871:BQI917871 CAD917871:CAE917871 CJZ917871:CKA917871 CTV917871:CTW917871 DDR917871:DDS917871 DNN917871:DNO917871 DXJ917871:DXK917871 EHF917871:EHG917871 ERB917871:ERC917871 FAX917871:FAY917871 FKT917871:FKU917871 FUP917871:FUQ917871 GEL917871:GEM917871 GOH917871:GOI917871 GYD917871:GYE917871 HHZ917871:HIA917871 HRV917871:HRW917871 IBR917871:IBS917871 ILN917871:ILO917871 IVJ917871:IVK917871 JFF917871:JFG917871 JPB917871:JPC917871 JYX917871:JYY917871 KIT917871:KIU917871 KSP917871:KSQ917871 LCL917871:LCM917871 LMH917871:LMI917871 LWD917871:LWE917871 MFZ917871:MGA917871 MPV917871:MPW917871 MZR917871:MZS917871 NJN917871:NJO917871 NTJ917871:NTK917871 ODF917871:ODG917871 ONB917871:ONC917871 OWX917871:OWY917871 PGT917871:PGU917871 PQP917871:PQQ917871 QAL917871:QAM917871 QKH917871:QKI917871 QUD917871:QUE917871 RDZ917871:REA917871 RNV917871:RNW917871 RXR917871:RXS917871 SHN917871:SHO917871 SRJ917871:SRK917871 TBF917871:TBG917871 TLB917871:TLC917871 TUX917871:TUY917871 UET917871:UEU917871 UOP917871:UOQ917871 UYL917871:UYM917871 VIH917871:VII917871 VSD917871:VSE917871 WBZ917871:WCA917871 WLV917871:WLW917871 WVR917871:WVS917871 J983407:K983407 JF983407:JG983407 TB983407:TC983407 ACX983407:ACY983407 AMT983407:AMU983407 AWP983407:AWQ983407 BGL983407:BGM983407 BQH983407:BQI983407 CAD983407:CAE983407 CJZ983407:CKA983407 CTV983407:CTW983407 DDR983407:DDS983407 DNN983407:DNO983407 DXJ983407:DXK983407 EHF983407:EHG983407 ERB983407:ERC983407 FAX983407:FAY983407 FKT983407:FKU983407 FUP983407:FUQ983407 GEL983407:GEM983407 GOH983407:GOI983407 GYD983407:GYE983407 HHZ983407:HIA983407 HRV983407:HRW983407 IBR983407:IBS983407 ILN983407:ILO983407 IVJ983407:IVK983407 JFF983407:JFG983407 JPB983407:JPC983407 JYX983407:JYY983407 KIT983407:KIU983407 KSP983407:KSQ983407 LCL983407:LCM983407 LMH983407:LMI983407 LWD983407:LWE983407 MFZ983407:MGA983407 MPV983407:MPW983407 MZR983407:MZS983407 NJN983407:NJO983407 NTJ983407:NTK983407 ODF983407:ODG983407 ONB983407:ONC983407 OWX983407:OWY983407 PGT983407:PGU983407 PQP983407:PQQ983407 QAL983407:QAM983407 QKH983407:QKI983407 QUD983407:QUE983407 RDZ983407:REA983407 RNV983407:RNW983407 RXR983407:RXS983407 SHN983407:SHO983407 SRJ983407:SRK983407 TBF983407:TBG983407 TLB983407:TLC983407 TUX983407:TUY983407 UET983407:UEU983407 UOP983407:UOQ983407 UYL983407:UYM983407 VIH983407:VII983407 VSD983407:VSE983407 WBZ983407:WCA983407 WLV983407:WLW983407 WVR983407:WVS983407 J49:K49 JF49:JG49 TB49:TC49 ACX49:ACY49 AMT49:AMU49 AWP49:AWQ49 BGL49:BGM49 BQH49:BQI49 CAD49:CAE49 CJZ49:CKA49 CTV49:CTW49 DDR49:DDS49 DNN49:DNO49 DXJ49:DXK49 EHF49:EHG49 ERB49:ERC49 FAX49:FAY49 FKT49:FKU49 FUP49:FUQ49 GEL49:GEM49 GOH49:GOI49 GYD49:GYE49 HHZ49:HIA49 HRV49:HRW49 IBR49:IBS49 ILN49:ILO49 IVJ49:IVK49 JFF49:JFG49 JPB49:JPC49 JYX49:JYY49 KIT49:KIU49 KSP49:KSQ49 LCL49:LCM49 LMH49:LMI49 LWD49:LWE49 MFZ49:MGA49 MPV49:MPW49 MZR49:MZS49 NJN49:NJO49 NTJ49:NTK49 ODF49:ODG49 ONB49:ONC49 OWX49:OWY49 PGT49:PGU49 PQP49:PQQ49 QAL49:QAM49 QKH49:QKI49 QUD49:QUE49 RDZ49:REA49 RNV49:RNW49 RXR49:RXS49 SHN49:SHO49 SRJ49:SRK49 TBF49:TBG49 TLB49:TLC49 TUX49:TUY49 UET49:UEU49 UOP49:UOQ49 UYL49:UYM49 VIH49:VII49 VSD49:VSE49 WBZ49:WCA49 WLV49:WLW49 WVR49:WVS49 J65585:K65585 JF65585:JG65585 TB65585:TC65585 ACX65585:ACY65585 AMT65585:AMU65585 AWP65585:AWQ65585 BGL65585:BGM65585 BQH65585:BQI65585 CAD65585:CAE65585 CJZ65585:CKA65585 CTV65585:CTW65585 DDR65585:DDS65585 DNN65585:DNO65585 DXJ65585:DXK65585 EHF65585:EHG65585 ERB65585:ERC65585 FAX65585:FAY65585 FKT65585:FKU65585 FUP65585:FUQ65585 GEL65585:GEM65585 GOH65585:GOI65585 GYD65585:GYE65585 HHZ65585:HIA65585 HRV65585:HRW65585 IBR65585:IBS65585 ILN65585:ILO65585 IVJ65585:IVK65585 JFF65585:JFG65585 JPB65585:JPC65585 JYX65585:JYY65585 KIT65585:KIU65585 KSP65585:KSQ65585 LCL65585:LCM65585 LMH65585:LMI65585 LWD65585:LWE65585 MFZ65585:MGA65585 MPV65585:MPW65585 MZR65585:MZS65585 NJN65585:NJO65585 NTJ65585:NTK65585 ODF65585:ODG65585 ONB65585:ONC65585 OWX65585:OWY65585 PGT65585:PGU65585 PQP65585:PQQ65585 QAL65585:QAM65585 QKH65585:QKI65585 QUD65585:QUE65585 RDZ65585:REA65585 RNV65585:RNW65585 RXR65585:RXS65585 SHN65585:SHO65585 SRJ65585:SRK65585 TBF65585:TBG65585 TLB65585:TLC65585 TUX65585:TUY65585 UET65585:UEU65585 UOP65585:UOQ65585 UYL65585:UYM65585 VIH65585:VII65585 VSD65585:VSE65585 WBZ65585:WCA65585 WLV65585:WLW65585 WVR65585:WVS65585 J131121:K131121 JF131121:JG131121 TB131121:TC131121 ACX131121:ACY131121 AMT131121:AMU131121 AWP131121:AWQ131121 BGL131121:BGM131121 BQH131121:BQI131121 CAD131121:CAE131121 CJZ131121:CKA131121 CTV131121:CTW131121 DDR131121:DDS131121 DNN131121:DNO131121 DXJ131121:DXK131121 EHF131121:EHG131121 ERB131121:ERC131121 FAX131121:FAY131121 FKT131121:FKU131121 FUP131121:FUQ131121 GEL131121:GEM131121 GOH131121:GOI131121 GYD131121:GYE131121 HHZ131121:HIA131121 HRV131121:HRW131121 IBR131121:IBS131121 ILN131121:ILO131121 IVJ131121:IVK131121 JFF131121:JFG131121 JPB131121:JPC131121 JYX131121:JYY131121 KIT131121:KIU131121 KSP131121:KSQ131121 LCL131121:LCM131121 LMH131121:LMI131121 LWD131121:LWE131121 MFZ131121:MGA131121 MPV131121:MPW131121 MZR131121:MZS131121 NJN131121:NJO131121 NTJ131121:NTK131121 ODF131121:ODG131121 ONB131121:ONC131121 OWX131121:OWY131121 PGT131121:PGU131121 PQP131121:PQQ131121 QAL131121:QAM131121 QKH131121:QKI131121 QUD131121:QUE131121 RDZ131121:REA131121 RNV131121:RNW131121 RXR131121:RXS131121 SHN131121:SHO131121 SRJ131121:SRK131121 TBF131121:TBG131121 TLB131121:TLC131121 TUX131121:TUY131121 UET131121:UEU131121 UOP131121:UOQ131121 UYL131121:UYM131121 VIH131121:VII131121 VSD131121:VSE131121 WBZ131121:WCA131121 WLV131121:WLW131121 WVR131121:WVS131121 J196657:K196657 JF196657:JG196657 TB196657:TC196657 ACX196657:ACY196657 AMT196657:AMU196657 AWP196657:AWQ196657 BGL196657:BGM196657 BQH196657:BQI196657 CAD196657:CAE196657 CJZ196657:CKA196657 CTV196657:CTW196657 DDR196657:DDS196657 DNN196657:DNO196657 DXJ196657:DXK196657 EHF196657:EHG196657 ERB196657:ERC196657 FAX196657:FAY196657 FKT196657:FKU196657 FUP196657:FUQ196657 GEL196657:GEM196657 GOH196657:GOI196657 GYD196657:GYE196657 HHZ196657:HIA196657 HRV196657:HRW196657 IBR196657:IBS196657 ILN196657:ILO196657 IVJ196657:IVK196657 JFF196657:JFG196657 JPB196657:JPC196657 JYX196657:JYY196657 KIT196657:KIU196657 KSP196657:KSQ196657 LCL196657:LCM196657 LMH196657:LMI196657 LWD196657:LWE196657 MFZ196657:MGA196657 MPV196657:MPW196657 MZR196657:MZS196657 NJN196657:NJO196657 NTJ196657:NTK196657 ODF196657:ODG196657 ONB196657:ONC196657 OWX196657:OWY196657 PGT196657:PGU196657 PQP196657:PQQ196657 QAL196657:QAM196657 QKH196657:QKI196657 QUD196657:QUE196657 RDZ196657:REA196657 RNV196657:RNW196657 RXR196657:RXS196657 SHN196657:SHO196657 SRJ196657:SRK196657 TBF196657:TBG196657 TLB196657:TLC196657 TUX196657:TUY196657 UET196657:UEU196657 UOP196657:UOQ196657 UYL196657:UYM196657 VIH196657:VII196657 VSD196657:VSE196657 WBZ196657:WCA196657 WLV196657:WLW196657 WVR196657:WVS196657 J262193:K262193 JF262193:JG262193 TB262193:TC262193 ACX262193:ACY262193 AMT262193:AMU262193 AWP262193:AWQ262193 BGL262193:BGM262193 BQH262193:BQI262193 CAD262193:CAE262193 CJZ262193:CKA262193 CTV262193:CTW262193 DDR262193:DDS262193 DNN262193:DNO262193 DXJ262193:DXK262193 EHF262193:EHG262193 ERB262193:ERC262193 FAX262193:FAY262193 FKT262193:FKU262193 FUP262193:FUQ262193 GEL262193:GEM262193 GOH262193:GOI262193 GYD262193:GYE262193 HHZ262193:HIA262193 HRV262193:HRW262193 IBR262193:IBS262193 ILN262193:ILO262193 IVJ262193:IVK262193 JFF262193:JFG262193 JPB262193:JPC262193 JYX262193:JYY262193 KIT262193:KIU262193 KSP262193:KSQ262193 LCL262193:LCM262193 LMH262193:LMI262193 LWD262193:LWE262193 MFZ262193:MGA262193 MPV262193:MPW262193 MZR262193:MZS262193 NJN262193:NJO262193 NTJ262193:NTK262193 ODF262193:ODG262193 ONB262193:ONC262193 OWX262193:OWY262193 PGT262193:PGU262193 PQP262193:PQQ262193 QAL262193:QAM262193 QKH262193:QKI262193 QUD262193:QUE262193 RDZ262193:REA262193 RNV262193:RNW262193 RXR262193:RXS262193 SHN262193:SHO262193 SRJ262193:SRK262193 TBF262193:TBG262193 TLB262193:TLC262193 TUX262193:TUY262193 UET262193:UEU262193 UOP262193:UOQ262193 UYL262193:UYM262193 VIH262193:VII262193 VSD262193:VSE262193 WBZ262193:WCA262193 WLV262193:WLW262193 WVR262193:WVS262193 J327729:K327729 JF327729:JG327729 TB327729:TC327729 ACX327729:ACY327729 AMT327729:AMU327729 AWP327729:AWQ327729 BGL327729:BGM327729 BQH327729:BQI327729 CAD327729:CAE327729 CJZ327729:CKA327729 CTV327729:CTW327729 DDR327729:DDS327729 DNN327729:DNO327729 DXJ327729:DXK327729 EHF327729:EHG327729 ERB327729:ERC327729 FAX327729:FAY327729 FKT327729:FKU327729 FUP327729:FUQ327729 GEL327729:GEM327729 GOH327729:GOI327729 GYD327729:GYE327729 HHZ327729:HIA327729 HRV327729:HRW327729 IBR327729:IBS327729 ILN327729:ILO327729 IVJ327729:IVK327729 JFF327729:JFG327729 JPB327729:JPC327729 JYX327729:JYY327729 KIT327729:KIU327729 KSP327729:KSQ327729 LCL327729:LCM327729 LMH327729:LMI327729 LWD327729:LWE327729 MFZ327729:MGA327729 MPV327729:MPW327729 MZR327729:MZS327729 NJN327729:NJO327729 NTJ327729:NTK327729 ODF327729:ODG327729 ONB327729:ONC327729 OWX327729:OWY327729 PGT327729:PGU327729 PQP327729:PQQ327729 QAL327729:QAM327729 QKH327729:QKI327729 QUD327729:QUE327729 RDZ327729:REA327729 RNV327729:RNW327729 RXR327729:RXS327729 SHN327729:SHO327729 SRJ327729:SRK327729 TBF327729:TBG327729 TLB327729:TLC327729 TUX327729:TUY327729 UET327729:UEU327729 UOP327729:UOQ327729 UYL327729:UYM327729 VIH327729:VII327729 VSD327729:VSE327729 WBZ327729:WCA327729 WLV327729:WLW327729 WVR327729:WVS327729 J393265:K393265 JF393265:JG393265 TB393265:TC393265 ACX393265:ACY393265 AMT393265:AMU393265 AWP393265:AWQ393265 BGL393265:BGM393265 BQH393265:BQI393265 CAD393265:CAE393265 CJZ393265:CKA393265 CTV393265:CTW393265 DDR393265:DDS393265 DNN393265:DNO393265 DXJ393265:DXK393265 EHF393265:EHG393265 ERB393265:ERC393265 FAX393265:FAY393265 FKT393265:FKU393265 FUP393265:FUQ393265 GEL393265:GEM393265 GOH393265:GOI393265 GYD393265:GYE393265 HHZ393265:HIA393265 HRV393265:HRW393265 IBR393265:IBS393265 ILN393265:ILO393265 IVJ393265:IVK393265 JFF393265:JFG393265 JPB393265:JPC393265 JYX393265:JYY393265 KIT393265:KIU393265 KSP393265:KSQ393265 LCL393265:LCM393265 LMH393265:LMI393265 LWD393265:LWE393265 MFZ393265:MGA393265 MPV393265:MPW393265 MZR393265:MZS393265 NJN393265:NJO393265 NTJ393265:NTK393265 ODF393265:ODG393265 ONB393265:ONC393265 OWX393265:OWY393265 PGT393265:PGU393265 PQP393265:PQQ393265 QAL393265:QAM393265 QKH393265:QKI393265 QUD393265:QUE393265 RDZ393265:REA393265 RNV393265:RNW393265 RXR393265:RXS393265 SHN393265:SHO393265 SRJ393265:SRK393265 TBF393265:TBG393265 TLB393265:TLC393265 TUX393265:TUY393265 UET393265:UEU393265 UOP393265:UOQ393265 UYL393265:UYM393265 VIH393265:VII393265 VSD393265:VSE393265 WBZ393265:WCA393265 WLV393265:WLW393265 WVR393265:WVS393265 J458801:K458801 JF458801:JG458801 TB458801:TC458801 ACX458801:ACY458801 AMT458801:AMU458801 AWP458801:AWQ458801 BGL458801:BGM458801 BQH458801:BQI458801 CAD458801:CAE458801 CJZ458801:CKA458801 CTV458801:CTW458801 DDR458801:DDS458801 DNN458801:DNO458801 DXJ458801:DXK458801 EHF458801:EHG458801 ERB458801:ERC458801 FAX458801:FAY458801 FKT458801:FKU458801 FUP458801:FUQ458801 GEL458801:GEM458801 GOH458801:GOI458801 GYD458801:GYE458801 HHZ458801:HIA458801 HRV458801:HRW458801 IBR458801:IBS458801 ILN458801:ILO458801 IVJ458801:IVK458801 JFF458801:JFG458801 JPB458801:JPC458801 JYX458801:JYY458801 KIT458801:KIU458801 KSP458801:KSQ458801 LCL458801:LCM458801 LMH458801:LMI458801 LWD458801:LWE458801 MFZ458801:MGA458801 MPV458801:MPW458801 MZR458801:MZS458801 NJN458801:NJO458801 NTJ458801:NTK458801 ODF458801:ODG458801 ONB458801:ONC458801 OWX458801:OWY458801 PGT458801:PGU458801 PQP458801:PQQ458801 QAL458801:QAM458801 QKH458801:QKI458801 QUD458801:QUE458801 RDZ458801:REA458801 RNV458801:RNW458801 RXR458801:RXS458801 SHN458801:SHO458801 SRJ458801:SRK458801 TBF458801:TBG458801 TLB458801:TLC458801 TUX458801:TUY458801 UET458801:UEU458801 UOP458801:UOQ458801 UYL458801:UYM458801 VIH458801:VII458801 VSD458801:VSE458801 WBZ458801:WCA458801 WLV458801:WLW458801 WVR458801:WVS458801 J524337:K524337 JF524337:JG524337 TB524337:TC524337 ACX524337:ACY524337 AMT524337:AMU524337 AWP524337:AWQ524337 BGL524337:BGM524337 BQH524337:BQI524337 CAD524337:CAE524337 CJZ524337:CKA524337 CTV524337:CTW524337 DDR524337:DDS524337 DNN524337:DNO524337 DXJ524337:DXK524337 EHF524337:EHG524337 ERB524337:ERC524337 FAX524337:FAY524337 FKT524337:FKU524337 FUP524337:FUQ524337 GEL524337:GEM524337 GOH524337:GOI524337 GYD524337:GYE524337 HHZ524337:HIA524337 HRV524337:HRW524337 IBR524337:IBS524337 ILN524337:ILO524337 IVJ524337:IVK524337 JFF524337:JFG524337 JPB524337:JPC524337 JYX524337:JYY524337 KIT524337:KIU524337 KSP524337:KSQ524337 LCL524337:LCM524337 LMH524337:LMI524337 LWD524337:LWE524337 MFZ524337:MGA524337 MPV524337:MPW524337 MZR524337:MZS524337 NJN524337:NJO524337 NTJ524337:NTK524337 ODF524337:ODG524337 ONB524337:ONC524337 OWX524337:OWY524337 PGT524337:PGU524337 PQP524337:PQQ524337 QAL524337:QAM524337 QKH524337:QKI524337 QUD524337:QUE524337 RDZ524337:REA524337 RNV524337:RNW524337 RXR524337:RXS524337 SHN524337:SHO524337 SRJ524337:SRK524337 TBF524337:TBG524337 TLB524337:TLC524337 TUX524337:TUY524337 UET524337:UEU524337 UOP524337:UOQ524337 UYL524337:UYM524337 VIH524337:VII524337 VSD524337:VSE524337 WBZ524337:WCA524337 WLV524337:WLW524337 WVR524337:WVS524337 J589873:K589873 JF589873:JG589873 TB589873:TC589873 ACX589873:ACY589873 AMT589873:AMU589873 AWP589873:AWQ589873 BGL589873:BGM589873 BQH589873:BQI589873 CAD589873:CAE589873 CJZ589873:CKA589873 CTV589873:CTW589873 DDR589873:DDS589873 DNN589873:DNO589873 DXJ589873:DXK589873 EHF589873:EHG589873 ERB589873:ERC589873 FAX589873:FAY589873 FKT589873:FKU589873 FUP589873:FUQ589873 GEL589873:GEM589873 GOH589873:GOI589873 GYD589873:GYE589873 HHZ589873:HIA589873 HRV589873:HRW589873 IBR589873:IBS589873 ILN589873:ILO589873 IVJ589873:IVK589873 JFF589873:JFG589873 JPB589873:JPC589873 JYX589873:JYY589873 KIT589873:KIU589873 KSP589873:KSQ589873 LCL589873:LCM589873 LMH589873:LMI589873 LWD589873:LWE589873 MFZ589873:MGA589873 MPV589873:MPW589873 MZR589873:MZS589873 NJN589873:NJO589873 NTJ589873:NTK589873 ODF589873:ODG589873 ONB589873:ONC589873 OWX589873:OWY589873 PGT589873:PGU589873 PQP589873:PQQ589873 QAL589873:QAM589873 QKH589873:QKI589873 QUD589873:QUE589873 RDZ589873:REA589873 RNV589873:RNW589873 RXR589873:RXS589873 SHN589873:SHO589873 SRJ589873:SRK589873 TBF589873:TBG589873 TLB589873:TLC589873 TUX589873:TUY589873 UET589873:UEU589873 UOP589873:UOQ589873 UYL589873:UYM589873 VIH589873:VII589873 VSD589873:VSE589873 WBZ589873:WCA589873 WLV589873:WLW589873 WVR589873:WVS589873 J655409:K655409 JF655409:JG655409 TB655409:TC655409 ACX655409:ACY655409 AMT655409:AMU655409 AWP655409:AWQ655409 BGL655409:BGM655409 BQH655409:BQI655409 CAD655409:CAE655409 CJZ655409:CKA655409 CTV655409:CTW655409 DDR655409:DDS655409 DNN655409:DNO655409 DXJ655409:DXK655409 EHF655409:EHG655409 ERB655409:ERC655409 FAX655409:FAY655409 FKT655409:FKU655409 FUP655409:FUQ655409 GEL655409:GEM655409 GOH655409:GOI655409 GYD655409:GYE655409 HHZ655409:HIA655409 HRV655409:HRW655409 IBR655409:IBS655409 ILN655409:ILO655409 IVJ655409:IVK655409 JFF655409:JFG655409 JPB655409:JPC655409 JYX655409:JYY655409 KIT655409:KIU655409 KSP655409:KSQ655409 LCL655409:LCM655409 LMH655409:LMI655409 LWD655409:LWE655409 MFZ655409:MGA655409 MPV655409:MPW655409 MZR655409:MZS655409 NJN655409:NJO655409 NTJ655409:NTK655409 ODF655409:ODG655409 ONB655409:ONC655409 OWX655409:OWY655409 PGT655409:PGU655409 PQP655409:PQQ655409 QAL655409:QAM655409 QKH655409:QKI655409 QUD655409:QUE655409 RDZ655409:REA655409 RNV655409:RNW655409 RXR655409:RXS655409 SHN655409:SHO655409 SRJ655409:SRK655409 TBF655409:TBG655409 TLB655409:TLC655409 TUX655409:TUY655409 UET655409:UEU655409 UOP655409:UOQ655409 UYL655409:UYM655409 VIH655409:VII655409 VSD655409:VSE655409 WBZ655409:WCA655409 WLV655409:WLW655409 WVR655409:WVS655409 J720945:K720945 JF720945:JG720945 TB720945:TC720945 ACX720945:ACY720945 AMT720945:AMU720945 AWP720945:AWQ720945 BGL720945:BGM720945 BQH720945:BQI720945 CAD720945:CAE720945 CJZ720945:CKA720945 CTV720945:CTW720945 DDR720945:DDS720945 DNN720945:DNO720945 DXJ720945:DXK720945 EHF720945:EHG720945 ERB720945:ERC720945 FAX720945:FAY720945 FKT720945:FKU720945 FUP720945:FUQ720945 GEL720945:GEM720945 GOH720945:GOI720945 GYD720945:GYE720945 HHZ720945:HIA720945 HRV720945:HRW720945 IBR720945:IBS720945 ILN720945:ILO720945 IVJ720945:IVK720945 JFF720945:JFG720945 JPB720945:JPC720945 JYX720945:JYY720945 KIT720945:KIU720945 KSP720945:KSQ720945 LCL720945:LCM720945 LMH720945:LMI720945 LWD720945:LWE720945 MFZ720945:MGA720945 MPV720945:MPW720945 MZR720945:MZS720945 NJN720945:NJO720945 NTJ720945:NTK720945 ODF720945:ODG720945 ONB720945:ONC720945 OWX720945:OWY720945 PGT720945:PGU720945 PQP720945:PQQ720945 QAL720945:QAM720945 QKH720945:QKI720945 QUD720945:QUE720945 RDZ720945:REA720945 RNV720945:RNW720945 RXR720945:RXS720945 SHN720945:SHO720945 SRJ720945:SRK720945 TBF720945:TBG720945 TLB720945:TLC720945 TUX720945:TUY720945 UET720945:UEU720945 UOP720945:UOQ720945 UYL720945:UYM720945 VIH720945:VII720945 VSD720945:VSE720945 WBZ720945:WCA720945 WLV720945:WLW720945 WVR720945:WVS720945 J786481:K786481 JF786481:JG786481 TB786481:TC786481 ACX786481:ACY786481 AMT786481:AMU786481 AWP786481:AWQ786481 BGL786481:BGM786481 BQH786481:BQI786481 CAD786481:CAE786481 CJZ786481:CKA786481 CTV786481:CTW786481 DDR786481:DDS786481 DNN786481:DNO786481 DXJ786481:DXK786481 EHF786481:EHG786481 ERB786481:ERC786481 FAX786481:FAY786481 FKT786481:FKU786481 FUP786481:FUQ786481 GEL786481:GEM786481 GOH786481:GOI786481 GYD786481:GYE786481 HHZ786481:HIA786481 HRV786481:HRW786481 IBR786481:IBS786481 ILN786481:ILO786481 IVJ786481:IVK786481 JFF786481:JFG786481 JPB786481:JPC786481 JYX786481:JYY786481 KIT786481:KIU786481 KSP786481:KSQ786481 LCL786481:LCM786481 LMH786481:LMI786481 LWD786481:LWE786481 MFZ786481:MGA786481 MPV786481:MPW786481 MZR786481:MZS786481 NJN786481:NJO786481 NTJ786481:NTK786481 ODF786481:ODG786481 ONB786481:ONC786481 OWX786481:OWY786481 PGT786481:PGU786481 PQP786481:PQQ786481 QAL786481:QAM786481 QKH786481:QKI786481 QUD786481:QUE786481 RDZ786481:REA786481 RNV786481:RNW786481 RXR786481:RXS786481 SHN786481:SHO786481 SRJ786481:SRK786481 TBF786481:TBG786481 TLB786481:TLC786481 TUX786481:TUY786481 UET786481:UEU786481 UOP786481:UOQ786481 UYL786481:UYM786481 VIH786481:VII786481 VSD786481:VSE786481 WBZ786481:WCA786481 WLV786481:WLW786481 WVR786481:WVS786481 J852017:K852017 JF852017:JG852017 TB852017:TC852017 ACX852017:ACY852017 AMT852017:AMU852017 AWP852017:AWQ852017 BGL852017:BGM852017 BQH852017:BQI852017 CAD852017:CAE852017 CJZ852017:CKA852017 CTV852017:CTW852017 DDR852017:DDS852017 DNN852017:DNO852017 DXJ852017:DXK852017 EHF852017:EHG852017 ERB852017:ERC852017 FAX852017:FAY852017 FKT852017:FKU852017 FUP852017:FUQ852017 GEL852017:GEM852017 GOH852017:GOI852017 GYD852017:GYE852017 HHZ852017:HIA852017 HRV852017:HRW852017 IBR852017:IBS852017 ILN852017:ILO852017 IVJ852017:IVK852017 JFF852017:JFG852017 JPB852017:JPC852017 JYX852017:JYY852017 KIT852017:KIU852017 KSP852017:KSQ852017 LCL852017:LCM852017 LMH852017:LMI852017 LWD852017:LWE852017 MFZ852017:MGA852017 MPV852017:MPW852017 MZR852017:MZS852017 NJN852017:NJO852017 NTJ852017:NTK852017 ODF852017:ODG852017 ONB852017:ONC852017 OWX852017:OWY852017 PGT852017:PGU852017 PQP852017:PQQ852017 QAL852017:QAM852017 QKH852017:QKI852017 QUD852017:QUE852017 RDZ852017:REA852017 RNV852017:RNW852017 RXR852017:RXS852017 SHN852017:SHO852017 SRJ852017:SRK852017 TBF852017:TBG852017 TLB852017:TLC852017 TUX852017:TUY852017 UET852017:UEU852017 UOP852017:UOQ852017 UYL852017:UYM852017 VIH852017:VII852017 VSD852017:VSE852017 WBZ852017:WCA852017 WLV852017:WLW852017 WVR852017:WVS852017 J917553:K917553 JF917553:JG917553 TB917553:TC917553 ACX917553:ACY917553 AMT917553:AMU917553 AWP917553:AWQ917553 BGL917553:BGM917553 BQH917553:BQI917553 CAD917553:CAE917553 CJZ917553:CKA917553 CTV917553:CTW917553 DDR917553:DDS917553 DNN917553:DNO917553 DXJ917553:DXK917553 EHF917553:EHG917553 ERB917553:ERC917553 FAX917553:FAY917553 FKT917553:FKU917553 FUP917553:FUQ917553 GEL917553:GEM917553 GOH917553:GOI917553 GYD917553:GYE917553 HHZ917553:HIA917553 HRV917553:HRW917553 IBR917553:IBS917553 ILN917553:ILO917553 IVJ917553:IVK917553 JFF917553:JFG917553 JPB917553:JPC917553 JYX917553:JYY917553 KIT917553:KIU917553 KSP917553:KSQ917553 LCL917553:LCM917553 LMH917553:LMI917553 LWD917553:LWE917553 MFZ917553:MGA917553 MPV917553:MPW917553 MZR917553:MZS917553 NJN917553:NJO917553 NTJ917553:NTK917553 ODF917553:ODG917553 ONB917553:ONC917553 OWX917553:OWY917553 PGT917553:PGU917553 PQP917553:PQQ917553 QAL917553:QAM917553 QKH917553:QKI917553 QUD917553:QUE917553 RDZ917553:REA917553 RNV917553:RNW917553 RXR917553:RXS917553 SHN917553:SHO917553 SRJ917553:SRK917553 TBF917553:TBG917553 TLB917553:TLC917553 TUX917553:TUY917553 UET917553:UEU917553 UOP917553:UOQ917553 UYL917553:UYM917553 VIH917553:VII917553 VSD917553:VSE917553 WBZ917553:WCA917553 WLV917553:WLW917553 WVR917553:WVS917553 J983089:K983089 JF983089:JG983089 TB983089:TC983089 ACX983089:ACY983089 AMT983089:AMU983089 AWP983089:AWQ983089 BGL983089:BGM983089 BQH983089:BQI983089 CAD983089:CAE983089 CJZ983089:CKA983089 CTV983089:CTW983089 DDR983089:DDS983089 DNN983089:DNO983089 DXJ983089:DXK983089 EHF983089:EHG983089 ERB983089:ERC983089 FAX983089:FAY983089 FKT983089:FKU983089 FUP983089:FUQ983089 GEL983089:GEM983089 GOH983089:GOI983089 GYD983089:GYE983089 HHZ983089:HIA983089 HRV983089:HRW983089 IBR983089:IBS983089 ILN983089:ILO983089 IVJ983089:IVK983089 JFF983089:JFG983089 JPB983089:JPC983089 JYX983089:JYY983089 KIT983089:KIU983089 KSP983089:KSQ983089 LCL983089:LCM983089 LMH983089:LMI983089 LWD983089:LWE983089 MFZ983089:MGA983089 MPV983089:MPW983089 MZR983089:MZS983089 NJN983089:NJO983089 NTJ983089:NTK983089 ODF983089:ODG983089 ONB983089:ONC983089 OWX983089:OWY983089 PGT983089:PGU983089 PQP983089:PQQ983089 QAL983089:QAM983089 QKH983089:QKI983089 QUD983089:QUE983089 RDZ983089:REA983089 RNV983089:RNW983089 RXR983089:RXS983089 SHN983089:SHO983089 SRJ983089:SRK983089 TBF983089:TBG983089 TLB983089:TLC983089 TUX983089:TUY983089 UET983089:UEU983089 UOP983089:UOQ983089 UYL983089:UYM983089 VIH983089:VII983089 VSD983089:VSE983089 WBZ983089:WCA983089 WLV983089:WLW983089 WVR983089:WVS983089 I229:J229 JE229:JF229 TA229:TB229 ACW229:ACX229 AMS229:AMT229 AWO229:AWP229 BGK229:BGL229 BQG229:BQH229 CAC229:CAD229 CJY229:CJZ229 CTU229:CTV229 DDQ229:DDR229 DNM229:DNN229 DXI229:DXJ229 EHE229:EHF229 ERA229:ERB229 FAW229:FAX229 FKS229:FKT229 FUO229:FUP229 GEK229:GEL229 GOG229:GOH229 GYC229:GYD229 HHY229:HHZ229 HRU229:HRV229 IBQ229:IBR229 ILM229:ILN229 IVI229:IVJ229 JFE229:JFF229 JPA229:JPB229 JYW229:JYX229 KIS229:KIT229 KSO229:KSP229 LCK229:LCL229 LMG229:LMH229 LWC229:LWD229 MFY229:MFZ229 MPU229:MPV229 MZQ229:MZR229 NJM229:NJN229 NTI229:NTJ229 ODE229:ODF229 ONA229:ONB229 OWW229:OWX229 PGS229:PGT229 PQO229:PQP229 QAK229:QAL229 QKG229:QKH229 QUC229:QUD229 RDY229:RDZ229 RNU229:RNV229 RXQ229:RXR229 SHM229:SHN229 SRI229:SRJ229 TBE229:TBF229 TLA229:TLB229 TUW229:TUX229 UES229:UET229 UOO229:UOP229 UYK229:UYL229 VIG229:VIH229 VSC229:VSD229 WBY229:WBZ229 WLU229:WLV229 WVQ229:WVR229 I65765:J65765 JE65765:JF65765 TA65765:TB65765 ACW65765:ACX65765 AMS65765:AMT65765 AWO65765:AWP65765 BGK65765:BGL65765 BQG65765:BQH65765 CAC65765:CAD65765 CJY65765:CJZ65765 CTU65765:CTV65765 DDQ65765:DDR65765 DNM65765:DNN65765 DXI65765:DXJ65765 EHE65765:EHF65765 ERA65765:ERB65765 FAW65765:FAX65765 FKS65765:FKT65765 FUO65765:FUP65765 GEK65765:GEL65765 GOG65765:GOH65765 GYC65765:GYD65765 HHY65765:HHZ65765 HRU65765:HRV65765 IBQ65765:IBR65765 ILM65765:ILN65765 IVI65765:IVJ65765 JFE65765:JFF65765 JPA65765:JPB65765 JYW65765:JYX65765 KIS65765:KIT65765 KSO65765:KSP65765 LCK65765:LCL65765 LMG65765:LMH65765 LWC65765:LWD65765 MFY65765:MFZ65765 MPU65765:MPV65765 MZQ65765:MZR65765 NJM65765:NJN65765 NTI65765:NTJ65765 ODE65765:ODF65765 ONA65765:ONB65765 OWW65765:OWX65765 PGS65765:PGT65765 PQO65765:PQP65765 QAK65765:QAL65765 QKG65765:QKH65765 QUC65765:QUD65765 RDY65765:RDZ65765 RNU65765:RNV65765 RXQ65765:RXR65765 SHM65765:SHN65765 SRI65765:SRJ65765 TBE65765:TBF65765 TLA65765:TLB65765 TUW65765:TUX65765 UES65765:UET65765 UOO65765:UOP65765 UYK65765:UYL65765 VIG65765:VIH65765 VSC65765:VSD65765 WBY65765:WBZ65765 WLU65765:WLV65765 WVQ65765:WVR65765 I131301:J131301 JE131301:JF131301 TA131301:TB131301 ACW131301:ACX131301 AMS131301:AMT131301 AWO131301:AWP131301 BGK131301:BGL131301 BQG131301:BQH131301 CAC131301:CAD131301 CJY131301:CJZ131301 CTU131301:CTV131301 DDQ131301:DDR131301 DNM131301:DNN131301 DXI131301:DXJ131301 EHE131301:EHF131301 ERA131301:ERB131301 FAW131301:FAX131301 FKS131301:FKT131301 FUO131301:FUP131301 GEK131301:GEL131301 GOG131301:GOH131301 GYC131301:GYD131301 HHY131301:HHZ131301 HRU131301:HRV131301 IBQ131301:IBR131301 ILM131301:ILN131301 IVI131301:IVJ131301 JFE131301:JFF131301 JPA131301:JPB131301 JYW131301:JYX131301 KIS131301:KIT131301 KSO131301:KSP131301 LCK131301:LCL131301 LMG131301:LMH131301 LWC131301:LWD131301 MFY131301:MFZ131301 MPU131301:MPV131301 MZQ131301:MZR131301 NJM131301:NJN131301 NTI131301:NTJ131301 ODE131301:ODF131301 ONA131301:ONB131301 OWW131301:OWX131301 PGS131301:PGT131301 PQO131301:PQP131301 QAK131301:QAL131301 QKG131301:QKH131301 QUC131301:QUD131301 RDY131301:RDZ131301 RNU131301:RNV131301 RXQ131301:RXR131301 SHM131301:SHN131301 SRI131301:SRJ131301 TBE131301:TBF131301 TLA131301:TLB131301 TUW131301:TUX131301 UES131301:UET131301 UOO131301:UOP131301 UYK131301:UYL131301 VIG131301:VIH131301 VSC131301:VSD131301 WBY131301:WBZ131301 WLU131301:WLV131301 WVQ131301:WVR131301 I196837:J196837 JE196837:JF196837 TA196837:TB196837 ACW196837:ACX196837 AMS196837:AMT196837 AWO196837:AWP196837 BGK196837:BGL196837 BQG196837:BQH196837 CAC196837:CAD196837 CJY196837:CJZ196837 CTU196837:CTV196837 DDQ196837:DDR196837 DNM196837:DNN196837 DXI196837:DXJ196837 EHE196837:EHF196837 ERA196837:ERB196837 FAW196837:FAX196837 FKS196837:FKT196837 FUO196837:FUP196837 GEK196837:GEL196837 GOG196837:GOH196837 GYC196837:GYD196837 HHY196837:HHZ196837 HRU196837:HRV196837 IBQ196837:IBR196837 ILM196837:ILN196837 IVI196837:IVJ196837 JFE196837:JFF196837 JPA196837:JPB196837 JYW196837:JYX196837 KIS196837:KIT196837 KSO196837:KSP196837 LCK196837:LCL196837 LMG196837:LMH196837 LWC196837:LWD196837 MFY196837:MFZ196837 MPU196837:MPV196837 MZQ196837:MZR196837 NJM196837:NJN196837 NTI196837:NTJ196837 ODE196837:ODF196837 ONA196837:ONB196837 OWW196837:OWX196837 PGS196837:PGT196837 PQO196837:PQP196837 QAK196837:QAL196837 QKG196837:QKH196837 QUC196837:QUD196837 RDY196837:RDZ196837 RNU196837:RNV196837 RXQ196837:RXR196837 SHM196837:SHN196837 SRI196837:SRJ196837 TBE196837:TBF196837 TLA196837:TLB196837 TUW196837:TUX196837 UES196837:UET196837 UOO196837:UOP196837 UYK196837:UYL196837 VIG196837:VIH196837 VSC196837:VSD196837 WBY196837:WBZ196837 WLU196837:WLV196837 WVQ196837:WVR196837 I262373:J262373 JE262373:JF262373 TA262373:TB262373 ACW262373:ACX262373 AMS262373:AMT262373 AWO262373:AWP262373 BGK262373:BGL262373 BQG262373:BQH262373 CAC262373:CAD262373 CJY262373:CJZ262373 CTU262373:CTV262373 DDQ262373:DDR262373 DNM262373:DNN262373 DXI262373:DXJ262373 EHE262373:EHF262373 ERA262373:ERB262373 FAW262373:FAX262373 FKS262373:FKT262373 FUO262373:FUP262373 GEK262373:GEL262373 GOG262373:GOH262373 GYC262373:GYD262373 HHY262373:HHZ262373 HRU262373:HRV262373 IBQ262373:IBR262373 ILM262373:ILN262373 IVI262373:IVJ262373 JFE262373:JFF262373 JPA262373:JPB262373 JYW262373:JYX262373 KIS262373:KIT262373 KSO262373:KSP262373 LCK262373:LCL262373 LMG262373:LMH262373 LWC262373:LWD262373 MFY262373:MFZ262373 MPU262373:MPV262373 MZQ262373:MZR262373 NJM262373:NJN262373 NTI262373:NTJ262373 ODE262373:ODF262373 ONA262373:ONB262373 OWW262373:OWX262373 PGS262373:PGT262373 PQO262373:PQP262373 QAK262373:QAL262373 QKG262373:QKH262373 QUC262373:QUD262373 RDY262373:RDZ262373 RNU262373:RNV262373 RXQ262373:RXR262373 SHM262373:SHN262373 SRI262373:SRJ262373 TBE262373:TBF262373 TLA262373:TLB262373 TUW262373:TUX262373 UES262373:UET262373 UOO262373:UOP262373 UYK262373:UYL262373 VIG262373:VIH262373 VSC262373:VSD262373 WBY262373:WBZ262373 WLU262373:WLV262373 WVQ262373:WVR262373 I327909:J327909 JE327909:JF327909 TA327909:TB327909 ACW327909:ACX327909 AMS327909:AMT327909 AWO327909:AWP327909 BGK327909:BGL327909 BQG327909:BQH327909 CAC327909:CAD327909 CJY327909:CJZ327909 CTU327909:CTV327909 DDQ327909:DDR327909 DNM327909:DNN327909 DXI327909:DXJ327909 EHE327909:EHF327909 ERA327909:ERB327909 FAW327909:FAX327909 FKS327909:FKT327909 FUO327909:FUP327909 GEK327909:GEL327909 GOG327909:GOH327909 GYC327909:GYD327909 HHY327909:HHZ327909 HRU327909:HRV327909 IBQ327909:IBR327909 ILM327909:ILN327909 IVI327909:IVJ327909 JFE327909:JFF327909 JPA327909:JPB327909 JYW327909:JYX327909 KIS327909:KIT327909 KSO327909:KSP327909 LCK327909:LCL327909 LMG327909:LMH327909 LWC327909:LWD327909 MFY327909:MFZ327909 MPU327909:MPV327909 MZQ327909:MZR327909 NJM327909:NJN327909 NTI327909:NTJ327909 ODE327909:ODF327909 ONA327909:ONB327909 OWW327909:OWX327909 PGS327909:PGT327909 PQO327909:PQP327909 QAK327909:QAL327909 QKG327909:QKH327909 QUC327909:QUD327909 RDY327909:RDZ327909 RNU327909:RNV327909 RXQ327909:RXR327909 SHM327909:SHN327909 SRI327909:SRJ327909 TBE327909:TBF327909 TLA327909:TLB327909 TUW327909:TUX327909 UES327909:UET327909 UOO327909:UOP327909 UYK327909:UYL327909 VIG327909:VIH327909 VSC327909:VSD327909 WBY327909:WBZ327909 WLU327909:WLV327909 WVQ327909:WVR327909 I393445:J393445 JE393445:JF393445 TA393445:TB393445 ACW393445:ACX393445 AMS393445:AMT393445 AWO393445:AWP393445 BGK393445:BGL393445 BQG393445:BQH393445 CAC393445:CAD393445 CJY393445:CJZ393445 CTU393445:CTV393445 DDQ393445:DDR393445 DNM393445:DNN393445 DXI393445:DXJ393445 EHE393445:EHF393445 ERA393445:ERB393445 FAW393445:FAX393445 FKS393445:FKT393445 FUO393445:FUP393445 GEK393445:GEL393445 GOG393445:GOH393445 GYC393445:GYD393445 HHY393445:HHZ393445 HRU393445:HRV393445 IBQ393445:IBR393445 ILM393445:ILN393445 IVI393445:IVJ393445 JFE393445:JFF393445 JPA393445:JPB393445 JYW393445:JYX393445 KIS393445:KIT393445 KSO393445:KSP393445 LCK393445:LCL393445 LMG393445:LMH393445 LWC393445:LWD393445 MFY393445:MFZ393445 MPU393445:MPV393445 MZQ393445:MZR393445 NJM393445:NJN393445 NTI393445:NTJ393445 ODE393445:ODF393445 ONA393445:ONB393445 OWW393445:OWX393445 PGS393445:PGT393445 PQO393445:PQP393445 QAK393445:QAL393445 QKG393445:QKH393445 QUC393445:QUD393445 RDY393445:RDZ393445 RNU393445:RNV393445 RXQ393445:RXR393445 SHM393445:SHN393445 SRI393445:SRJ393445 TBE393445:TBF393445 TLA393445:TLB393445 TUW393445:TUX393445 UES393445:UET393445 UOO393445:UOP393445 UYK393445:UYL393445 VIG393445:VIH393445 VSC393445:VSD393445 WBY393445:WBZ393445 WLU393445:WLV393445 WVQ393445:WVR393445 I458981:J458981 JE458981:JF458981 TA458981:TB458981 ACW458981:ACX458981 AMS458981:AMT458981 AWO458981:AWP458981 BGK458981:BGL458981 BQG458981:BQH458981 CAC458981:CAD458981 CJY458981:CJZ458981 CTU458981:CTV458981 DDQ458981:DDR458981 DNM458981:DNN458981 DXI458981:DXJ458981 EHE458981:EHF458981 ERA458981:ERB458981 FAW458981:FAX458981 FKS458981:FKT458981 FUO458981:FUP458981 GEK458981:GEL458981 GOG458981:GOH458981 GYC458981:GYD458981 HHY458981:HHZ458981 HRU458981:HRV458981 IBQ458981:IBR458981 ILM458981:ILN458981 IVI458981:IVJ458981 JFE458981:JFF458981 JPA458981:JPB458981 JYW458981:JYX458981 KIS458981:KIT458981 KSO458981:KSP458981 LCK458981:LCL458981 LMG458981:LMH458981 LWC458981:LWD458981 MFY458981:MFZ458981 MPU458981:MPV458981 MZQ458981:MZR458981 NJM458981:NJN458981 NTI458981:NTJ458981 ODE458981:ODF458981 ONA458981:ONB458981 OWW458981:OWX458981 PGS458981:PGT458981 PQO458981:PQP458981 QAK458981:QAL458981 QKG458981:QKH458981 QUC458981:QUD458981 RDY458981:RDZ458981 RNU458981:RNV458981 RXQ458981:RXR458981 SHM458981:SHN458981 SRI458981:SRJ458981 TBE458981:TBF458981 TLA458981:TLB458981 TUW458981:TUX458981 UES458981:UET458981 UOO458981:UOP458981 UYK458981:UYL458981 VIG458981:VIH458981 VSC458981:VSD458981 WBY458981:WBZ458981 WLU458981:WLV458981 WVQ458981:WVR458981 I524517:J524517 JE524517:JF524517 TA524517:TB524517 ACW524517:ACX524517 AMS524517:AMT524517 AWO524517:AWP524517 BGK524517:BGL524517 BQG524517:BQH524517 CAC524517:CAD524517 CJY524517:CJZ524517 CTU524517:CTV524517 DDQ524517:DDR524517 DNM524517:DNN524517 DXI524517:DXJ524517 EHE524517:EHF524517 ERA524517:ERB524517 FAW524517:FAX524517 FKS524517:FKT524517 FUO524517:FUP524517 GEK524517:GEL524517 GOG524517:GOH524517 GYC524517:GYD524517 HHY524517:HHZ524517 HRU524517:HRV524517 IBQ524517:IBR524517 ILM524517:ILN524517 IVI524517:IVJ524517 JFE524517:JFF524517 JPA524517:JPB524517 JYW524517:JYX524517 KIS524517:KIT524517 KSO524517:KSP524517 LCK524517:LCL524517 LMG524517:LMH524517 LWC524517:LWD524517 MFY524517:MFZ524517 MPU524517:MPV524517 MZQ524517:MZR524517 NJM524517:NJN524517 NTI524517:NTJ524517 ODE524517:ODF524517 ONA524517:ONB524517 OWW524517:OWX524517 PGS524517:PGT524517 PQO524517:PQP524517 QAK524517:QAL524517 QKG524517:QKH524517 QUC524517:QUD524517 RDY524517:RDZ524517 RNU524517:RNV524517 RXQ524517:RXR524517 SHM524517:SHN524517 SRI524517:SRJ524517 TBE524517:TBF524517 TLA524517:TLB524517 TUW524517:TUX524517 UES524517:UET524517 UOO524517:UOP524517 UYK524517:UYL524517 VIG524517:VIH524517 VSC524517:VSD524517 WBY524517:WBZ524517 WLU524517:WLV524517 WVQ524517:WVR524517 I590053:J590053 JE590053:JF590053 TA590053:TB590053 ACW590053:ACX590053 AMS590053:AMT590053 AWO590053:AWP590053 BGK590053:BGL590053 BQG590053:BQH590053 CAC590053:CAD590053 CJY590053:CJZ590053 CTU590053:CTV590053 DDQ590053:DDR590053 DNM590053:DNN590053 DXI590053:DXJ590053 EHE590053:EHF590053 ERA590053:ERB590053 FAW590053:FAX590053 FKS590053:FKT590053 FUO590053:FUP590053 GEK590053:GEL590053 GOG590053:GOH590053 GYC590053:GYD590053 HHY590053:HHZ590053 HRU590053:HRV590053 IBQ590053:IBR590053 ILM590053:ILN590053 IVI590053:IVJ590053 JFE590053:JFF590053 JPA590053:JPB590053 JYW590053:JYX590053 KIS590053:KIT590053 KSO590053:KSP590053 LCK590053:LCL590053 LMG590053:LMH590053 LWC590053:LWD590053 MFY590053:MFZ590053 MPU590053:MPV590053 MZQ590053:MZR590053 NJM590053:NJN590053 NTI590053:NTJ590053 ODE590053:ODF590053 ONA590053:ONB590053 OWW590053:OWX590053 PGS590053:PGT590053 PQO590053:PQP590053 QAK590053:QAL590053 QKG590053:QKH590053 QUC590053:QUD590053 RDY590053:RDZ590053 RNU590053:RNV590053 RXQ590053:RXR590053 SHM590053:SHN590053 SRI590053:SRJ590053 TBE590053:TBF590053 TLA590053:TLB590053 TUW590053:TUX590053 UES590053:UET590053 UOO590053:UOP590053 UYK590053:UYL590053 VIG590053:VIH590053 VSC590053:VSD590053 WBY590053:WBZ590053 WLU590053:WLV590053 WVQ590053:WVR590053 I655589:J655589 JE655589:JF655589 TA655589:TB655589 ACW655589:ACX655589 AMS655589:AMT655589 AWO655589:AWP655589 BGK655589:BGL655589 BQG655589:BQH655589 CAC655589:CAD655589 CJY655589:CJZ655589 CTU655589:CTV655589 DDQ655589:DDR655589 DNM655589:DNN655589 DXI655589:DXJ655589 EHE655589:EHF655589 ERA655589:ERB655589 FAW655589:FAX655589 FKS655589:FKT655589 FUO655589:FUP655589 GEK655589:GEL655589 GOG655589:GOH655589 GYC655589:GYD655589 HHY655589:HHZ655589 HRU655589:HRV655589 IBQ655589:IBR655589 ILM655589:ILN655589 IVI655589:IVJ655589 JFE655589:JFF655589 JPA655589:JPB655589 JYW655589:JYX655589 KIS655589:KIT655589 KSO655589:KSP655589 LCK655589:LCL655589 LMG655589:LMH655589 LWC655589:LWD655589 MFY655589:MFZ655589 MPU655589:MPV655589 MZQ655589:MZR655589 NJM655589:NJN655589 NTI655589:NTJ655589 ODE655589:ODF655589 ONA655589:ONB655589 OWW655589:OWX655589 PGS655589:PGT655589 PQO655589:PQP655589 QAK655589:QAL655589 QKG655589:QKH655589 QUC655589:QUD655589 RDY655589:RDZ655589 RNU655589:RNV655589 RXQ655589:RXR655589 SHM655589:SHN655589 SRI655589:SRJ655589 TBE655589:TBF655589 TLA655589:TLB655589 TUW655589:TUX655589 UES655589:UET655589 UOO655589:UOP655589 UYK655589:UYL655589 VIG655589:VIH655589 VSC655589:VSD655589 WBY655589:WBZ655589 WLU655589:WLV655589 WVQ655589:WVR655589 I721125:J721125 JE721125:JF721125 TA721125:TB721125 ACW721125:ACX721125 AMS721125:AMT721125 AWO721125:AWP721125 BGK721125:BGL721125 BQG721125:BQH721125 CAC721125:CAD721125 CJY721125:CJZ721125 CTU721125:CTV721125 DDQ721125:DDR721125 DNM721125:DNN721125 DXI721125:DXJ721125 EHE721125:EHF721125 ERA721125:ERB721125 FAW721125:FAX721125 FKS721125:FKT721125 FUO721125:FUP721125 GEK721125:GEL721125 GOG721125:GOH721125 GYC721125:GYD721125 HHY721125:HHZ721125 HRU721125:HRV721125 IBQ721125:IBR721125 ILM721125:ILN721125 IVI721125:IVJ721125 JFE721125:JFF721125 JPA721125:JPB721125 JYW721125:JYX721125 KIS721125:KIT721125 KSO721125:KSP721125 LCK721125:LCL721125 LMG721125:LMH721125 LWC721125:LWD721125 MFY721125:MFZ721125 MPU721125:MPV721125 MZQ721125:MZR721125 NJM721125:NJN721125 NTI721125:NTJ721125 ODE721125:ODF721125 ONA721125:ONB721125 OWW721125:OWX721125 PGS721125:PGT721125 PQO721125:PQP721125 QAK721125:QAL721125 QKG721125:QKH721125 QUC721125:QUD721125 RDY721125:RDZ721125 RNU721125:RNV721125 RXQ721125:RXR721125 SHM721125:SHN721125 SRI721125:SRJ721125 TBE721125:TBF721125 TLA721125:TLB721125 TUW721125:TUX721125 UES721125:UET721125 UOO721125:UOP721125 UYK721125:UYL721125 VIG721125:VIH721125 VSC721125:VSD721125 WBY721125:WBZ721125 WLU721125:WLV721125 WVQ721125:WVR721125 I786661:J786661 JE786661:JF786661 TA786661:TB786661 ACW786661:ACX786661 AMS786661:AMT786661 AWO786661:AWP786661 BGK786661:BGL786661 BQG786661:BQH786661 CAC786661:CAD786661 CJY786661:CJZ786661 CTU786661:CTV786661 DDQ786661:DDR786661 DNM786661:DNN786661 DXI786661:DXJ786661 EHE786661:EHF786661 ERA786661:ERB786661 FAW786661:FAX786661 FKS786661:FKT786661 FUO786661:FUP786661 GEK786661:GEL786661 GOG786661:GOH786661 GYC786661:GYD786661 HHY786661:HHZ786661 HRU786661:HRV786661 IBQ786661:IBR786661 ILM786661:ILN786661 IVI786661:IVJ786661 JFE786661:JFF786661 JPA786661:JPB786661 JYW786661:JYX786661 KIS786661:KIT786661 KSO786661:KSP786661 LCK786661:LCL786661 LMG786661:LMH786661 LWC786661:LWD786661 MFY786661:MFZ786661 MPU786661:MPV786661 MZQ786661:MZR786661 NJM786661:NJN786661 NTI786661:NTJ786661 ODE786661:ODF786661 ONA786661:ONB786661 OWW786661:OWX786661 PGS786661:PGT786661 PQO786661:PQP786661 QAK786661:QAL786661 QKG786661:QKH786661 QUC786661:QUD786661 RDY786661:RDZ786661 RNU786661:RNV786661 RXQ786661:RXR786661 SHM786661:SHN786661 SRI786661:SRJ786661 TBE786661:TBF786661 TLA786661:TLB786661 TUW786661:TUX786661 UES786661:UET786661 UOO786661:UOP786661 UYK786661:UYL786661 VIG786661:VIH786661 VSC786661:VSD786661 WBY786661:WBZ786661 WLU786661:WLV786661 WVQ786661:WVR786661 I852197:J852197 JE852197:JF852197 TA852197:TB852197 ACW852197:ACX852197 AMS852197:AMT852197 AWO852197:AWP852197 BGK852197:BGL852197 BQG852197:BQH852197 CAC852197:CAD852197 CJY852197:CJZ852197 CTU852197:CTV852197 DDQ852197:DDR852197 DNM852197:DNN852197 DXI852197:DXJ852197 EHE852197:EHF852197 ERA852197:ERB852197 FAW852197:FAX852197 FKS852197:FKT852197 FUO852197:FUP852197 GEK852197:GEL852197 GOG852197:GOH852197 GYC852197:GYD852197 HHY852197:HHZ852197 HRU852197:HRV852197 IBQ852197:IBR852197 ILM852197:ILN852197 IVI852197:IVJ852197 JFE852197:JFF852197 JPA852197:JPB852197 JYW852197:JYX852197 KIS852197:KIT852197 KSO852197:KSP852197 LCK852197:LCL852197 LMG852197:LMH852197 LWC852197:LWD852197 MFY852197:MFZ852197 MPU852197:MPV852197 MZQ852197:MZR852197 NJM852197:NJN852197 NTI852197:NTJ852197 ODE852197:ODF852197 ONA852197:ONB852197 OWW852197:OWX852197 PGS852197:PGT852197 PQO852197:PQP852197 QAK852197:QAL852197 QKG852197:QKH852197 QUC852197:QUD852197 RDY852197:RDZ852197 RNU852197:RNV852197 RXQ852197:RXR852197 SHM852197:SHN852197 SRI852197:SRJ852197 TBE852197:TBF852197 TLA852197:TLB852197 TUW852197:TUX852197 UES852197:UET852197 UOO852197:UOP852197 UYK852197:UYL852197 VIG852197:VIH852197 VSC852197:VSD852197 WBY852197:WBZ852197 WLU852197:WLV852197 WVQ852197:WVR852197 I917733:J917733 JE917733:JF917733 TA917733:TB917733 ACW917733:ACX917733 AMS917733:AMT917733 AWO917733:AWP917733 BGK917733:BGL917733 BQG917733:BQH917733 CAC917733:CAD917733 CJY917733:CJZ917733 CTU917733:CTV917733 DDQ917733:DDR917733 DNM917733:DNN917733 DXI917733:DXJ917733 EHE917733:EHF917733 ERA917733:ERB917733 FAW917733:FAX917733 FKS917733:FKT917733 FUO917733:FUP917733 GEK917733:GEL917733 GOG917733:GOH917733 GYC917733:GYD917733 HHY917733:HHZ917733 HRU917733:HRV917733 IBQ917733:IBR917733 ILM917733:ILN917733 IVI917733:IVJ917733 JFE917733:JFF917733 JPA917733:JPB917733 JYW917733:JYX917733 KIS917733:KIT917733 KSO917733:KSP917733 LCK917733:LCL917733 LMG917733:LMH917733 LWC917733:LWD917733 MFY917733:MFZ917733 MPU917733:MPV917733 MZQ917733:MZR917733 NJM917733:NJN917733 NTI917733:NTJ917733 ODE917733:ODF917733 ONA917733:ONB917733 OWW917733:OWX917733 PGS917733:PGT917733 PQO917733:PQP917733 QAK917733:QAL917733 QKG917733:QKH917733 QUC917733:QUD917733 RDY917733:RDZ917733 RNU917733:RNV917733 RXQ917733:RXR917733 SHM917733:SHN917733 SRI917733:SRJ917733 TBE917733:TBF917733 TLA917733:TLB917733 TUW917733:TUX917733 UES917733:UET917733 UOO917733:UOP917733 UYK917733:UYL917733 VIG917733:VIH917733 VSC917733:VSD917733 WBY917733:WBZ917733 WLU917733:WLV917733 WVQ917733:WVR917733 I983269:J983269 JE983269:JF983269 TA983269:TB983269 ACW983269:ACX983269 AMS983269:AMT983269 AWO983269:AWP983269 BGK983269:BGL983269 BQG983269:BQH983269 CAC983269:CAD983269 CJY983269:CJZ983269 CTU983269:CTV983269 DDQ983269:DDR983269 DNM983269:DNN983269 DXI983269:DXJ983269 EHE983269:EHF983269 ERA983269:ERB983269 FAW983269:FAX983269 FKS983269:FKT983269 FUO983269:FUP983269 GEK983269:GEL983269 GOG983269:GOH983269 GYC983269:GYD983269 HHY983269:HHZ983269 HRU983269:HRV983269 IBQ983269:IBR983269 ILM983269:ILN983269 IVI983269:IVJ983269 JFE983269:JFF983269 JPA983269:JPB983269 JYW983269:JYX983269 KIS983269:KIT983269 KSO983269:KSP983269 LCK983269:LCL983269 LMG983269:LMH983269 LWC983269:LWD983269 MFY983269:MFZ983269 MPU983269:MPV983269 MZQ983269:MZR983269 NJM983269:NJN983269 NTI983269:NTJ983269 ODE983269:ODF983269 ONA983269:ONB983269 OWW983269:OWX983269 PGS983269:PGT983269 PQO983269:PQP983269 QAK983269:QAL983269 QKG983269:QKH983269 QUC983269:QUD983269 RDY983269:RDZ983269 RNU983269:RNV983269 RXQ983269:RXR983269 SHM983269:SHN983269 SRI983269:SRJ983269 TBE983269:TBF983269 TLA983269:TLB983269 TUW983269:TUX983269 UES983269:UET983269 UOO983269:UOP983269 UYK983269:UYL983269 VIG983269:VIH983269 VSC983269:VSD983269 WBY983269:WBZ983269 WLU983269:WLV983269 WVQ983269:WVR983269 J94:K94 JF94:JG94 TB94:TC94 ACX94:ACY94 AMT94:AMU94 AWP94:AWQ94 BGL94:BGM94 BQH94:BQI94 CAD94:CAE94 CJZ94:CKA94 CTV94:CTW94 DDR94:DDS94 DNN94:DNO94 DXJ94:DXK94 EHF94:EHG94 ERB94:ERC94 FAX94:FAY94 FKT94:FKU94 FUP94:FUQ94 GEL94:GEM94 GOH94:GOI94 GYD94:GYE94 HHZ94:HIA94 HRV94:HRW94 IBR94:IBS94 ILN94:ILO94 IVJ94:IVK94 JFF94:JFG94 JPB94:JPC94 JYX94:JYY94 KIT94:KIU94 KSP94:KSQ94 LCL94:LCM94 LMH94:LMI94 LWD94:LWE94 MFZ94:MGA94 MPV94:MPW94 MZR94:MZS94 NJN94:NJO94 NTJ94:NTK94 ODF94:ODG94 ONB94:ONC94 OWX94:OWY94 PGT94:PGU94 PQP94:PQQ94 QAL94:QAM94 QKH94:QKI94 QUD94:QUE94 RDZ94:REA94 RNV94:RNW94 RXR94:RXS94 SHN94:SHO94 SRJ94:SRK94 TBF94:TBG94 TLB94:TLC94 TUX94:TUY94 UET94:UEU94 UOP94:UOQ94 UYL94:UYM94 VIH94:VII94 VSD94:VSE94 WBZ94:WCA94 WLV94:WLW94 WVR94:WVS94 J65630:K65630 JF65630:JG65630 TB65630:TC65630 ACX65630:ACY65630 AMT65630:AMU65630 AWP65630:AWQ65630 BGL65630:BGM65630 BQH65630:BQI65630 CAD65630:CAE65630 CJZ65630:CKA65630 CTV65630:CTW65630 DDR65630:DDS65630 DNN65630:DNO65630 DXJ65630:DXK65630 EHF65630:EHG65630 ERB65630:ERC65630 FAX65630:FAY65630 FKT65630:FKU65630 FUP65630:FUQ65630 GEL65630:GEM65630 GOH65630:GOI65630 GYD65630:GYE65630 HHZ65630:HIA65630 HRV65630:HRW65630 IBR65630:IBS65630 ILN65630:ILO65630 IVJ65630:IVK65630 JFF65630:JFG65630 JPB65630:JPC65630 JYX65630:JYY65630 KIT65630:KIU65630 KSP65630:KSQ65630 LCL65630:LCM65630 LMH65630:LMI65630 LWD65630:LWE65630 MFZ65630:MGA65630 MPV65630:MPW65630 MZR65630:MZS65630 NJN65630:NJO65630 NTJ65630:NTK65630 ODF65630:ODG65630 ONB65630:ONC65630 OWX65630:OWY65630 PGT65630:PGU65630 PQP65630:PQQ65630 QAL65630:QAM65630 QKH65630:QKI65630 QUD65630:QUE65630 RDZ65630:REA65630 RNV65630:RNW65630 RXR65630:RXS65630 SHN65630:SHO65630 SRJ65630:SRK65630 TBF65630:TBG65630 TLB65630:TLC65630 TUX65630:TUY65630 UET65630:UEU65630 UOP65630:UOQ65630 UYL65630:UYM65630 VIH65630:VII65630 VSD65630:VSE65630 WBZ65630:WCA65630 WLV65630:WLW65630 WVR65630:WVS65630 J131166:K131166 JF131166:JG131166 TB131166:TC131166 ACX131166:ACY131166 AMT131166:AMU131166 AWP131166:AWQ131166 BGL131166:BGM131166 BQH131166:BQI131166 CAD131166:CAE131166 CJZ131166:CKA131166 CTV131166:CTW131166 DDR131166:DDS131166 DNN131166:DNO131166 DXJ131166:DXK131166 EHF131166:EHG131166 ERB131166:ERC131166 FAX131166:FAY131166 FKT131166:FKU131166 FUP131166:FUQ131166 GEL131166:GEM131166 GOH131166:GOI131166 GYD131166:GYE131166 HHZ131166:HIA131166 HRV131166:HRW131166 IBR131166:IBS131166 ILN131166:ILO131166 IVJ131166:IVK131166 JFF131166:JFG131166 JPB131166:JPC131166 JYX131166:JYY131166 KIT131166:KIU131166 KSP131166:KSQ131166 LCL131166:LCM131166 LMH131166:LMI131166 LWD131166:LWE131166 MFZ131166:MGA131166 MPV131166:MPW131166 MZR131166:MZS131166 NJN131166:NJO131166 NTJ131166:NTK131166 ODF131166:ODG131166 ONB131166:ONC131166 OWX131166:OWY131166 PGT131166:PGU131166 PQP131166:PQQ131166 QAL131166:QAM131166 QKH131166:QKI131166 QUD131166:QUE131166 RDZ131166:REA131166 RNV131166:RNW131166 RXR131166:RXS131166 SHN131166:SHO131166 SRJ131166:SRK131166 TBF131166:TBG131166 TLB131166:TLC131166 TUX131166:TUY131166 UET131166:UEU131166 UOP131166:UOQ131166 UYL131166:UYM131166 VIH131166:VII131166 VSD131166:VSE131166 WBZ131166:WCA131166 WLV131166:WLW131166 WVR131166:WVS131166 J196702:K196702 JF196702:JG196702 TB196702:TC196702 ACX196702:ACY196702 AMT196702:AMU196702 AWP196702:AWQ196702 BGL196702:BGM196702 BQH196702:BQI196702 CAD196702:CAE196702 CJZ196702:CKA196702 CTV196702:CTW196702 DDR196702:DDS196702 DNN196702:DNO196702 DXJ196702:DXK196702 EHF196702:EHG196702 ERB196702:ERC196702 FAX196702:FAY196702 FKT196702:FKU196702 FUP196702:FUQ196702 GEL196702:GEM196702 GOH196702:GOI196702 GYD196702:GYE196702 HHZ196702:HIA196702 HRV196702:HRW196702 IBR196702:IBS196702 ILN196702:ILO196702 IVJ196702:IVK196702 JFF196702:JFG196702 JPB196702:JPC196702 JYX196702:JYY196702 KIT196702:KIU196702 KSP196702:KSQ196702 LCL196702:LCM196702 LMH196702:LMI196702 LWD196702:LWE196702 MFZ196702:MGA196702 MPV196702:MPW196702 MZR196702:MZS196702 NJN196702:NJO196702 NTJ196702:NTK196702 ODF196702:ODG196702 ONB196702:ONC196702 OWX196702:OWY196702 PGT196702:PGU196702 PQP196702:PQQ196702 QAL196702:QAM196702 QKH196702:QKI196702 QUD196702:QUE196702 RDZ196702:REA196702 RNV196702:RNW196702 RXR196702:RXS196702 SHN196702:SHO196702 SRJ196702:SRK196702 TBF196702:TBG196702 TLB196702:TLC196702 TUX196702:TUY196702 UET196702:UEU196702 UOP196702:UOQ196702 UYL196702:UYM196702 VIH196702:VII196702 VSD196702:VSE196702 WBZ196702:WCA196702 WLV196702:WLW196702 WVR196702:WVS196702 J262238:K262238 JF262238:JG262238 TB262238:TC262238 ACX262238:ACY262238 AMT262238:AMU262238 AWP262238:AWQ262238 BGL262238:BGM262238 BQH262238:BQI262238 CAD262238:CAE262238 CJZ262238:CKA262238 CTV262238:CTW262238 DDR262238:DDS262238 DNN262238:DNO262238 DXJ262238:DXK262238 EHF262238:EHG262238 ERB262238:ERC262238 FAX262238:FAY262238 FKT262238:FKU262238 FUP262238:FUQ262238 GEL262238:GEM262238 GOH262238:GOI262238 GYD262238:GYE262238 HHZ262238:HIA262238 HRV262238:HRW262238 IBR262238:IBS262238 ILN262238:ILO262238 IVJ262238:IVK262238 JFF262238:JFG262238 JPB262238:JPC262238 JYX262238:JYY262238 KIT262238:KIU262238 KSP262238:KSQ262238 LCL262238:LCM262238 LMH262238:LMI262238 LWD262238:LWE262238 MFZ262238:MGA262238 MPV262238:MPW262238 MZR262238:MZS262238 NJN262238:NJO262238 NTJ262238:NTK262238 ODF262238:ODG262238 ONB262238:ONC262238 OWX262238:OWY262238 PGT262238:PGU262238 PQP262238:PQQ262238 QAL262238:QAM262238 QKH262238:QKI262238 QUD262238:QUE262238 RDZ262238:REA262238 RNV262238:RNW262238 RXR262238:RXS262238 SHN262238:SHO262238 SRJ262238:SRK262238 TBF262238:TBG262238 TLB262238:TLC262238 TUX262238:TUY262238 UET262238:UEU262238 UOP262238:UOQ262238 UYL262238:UYM262238 VIH262238:VII262238 VSD262238:VSE262238 WBZ262238:WCA262238 WLV262238:WLW262238 WVR262238:WVS262238 J327774:K327774 JF327774:JG327774 TB327774:TC327774 ACX327774:ACY327774 AMT327774:AMU327774 AWP327774:AWQ327774 BGL327774:BGM327774 BQH327774:BQI327774 CAD327774:CAE327774 CJZ327774:CKA327774 CTV327774:CTW327774 DDR327774:DDS327774 DNN327774:DNO327774 DXJ327774:DXK327774 EHF327774:EHG327774 ERB327774:ERC327774 FAX327774:FAY327774 FKT327774:FKU327774 FUP327774:FUQ327774 GEL327774:GEM327774 GOH327774:GOI327774 GYD327774:GYE327774 HHZ327774:HIA327774 HRV327774:HRW327774 IBR327774:IBS327774 ILN327774:ILO327774 IVJ327774:IVK327774 JFF327774:JFG327774 JPB327774:JPC327774 JYX327774:JYY327774 KIT327774:KIU327774 KSP327774:KSQ327774 LCL327774:LCM327774 LMH327774:LMI327774 LWD327774:LWE327774 MFZ327774:MGA327774 MPV327774:MPW327774 MZR327774:MZS327774 NJN327774:NJO327774 NTJ327774:NTK327774 ODF327774:ODG327774 ONB327774:ONC327774 OWX327774:OWY327774 PGT327774:PGU327774 PQP327774:PQQ327774 QAL327774:QAM327774 QKH327774:QKI327774 QUD327774:QUE327774 RDZ327774:REA327774 RNV327774:RNW327774 RXR327774:RXS327774 SHN327774:SHO327774 SRJ327774:SRK327774 TBF327774:TBG327774 TLB327774:TLC327774 TUX327774:TUY327774 UET327774:UEU327774 UOP327774:UOQ327774 UYL327774:UYM327774 VIH327774:VII327774 VSD327774:VSE327774 WBZ327774:WCA327774 WLV327774:WLW327774 WVR327774:WVS327774 J393310:K393310 JF393310:JG393310 TB393310:TC393310 ACX393310:ACY393310 AMT393310:AMU393310 AWP393310:AWQ393310 BGL393310:BGM393310 BQH393310:BQI393310 CAD393310:CAE393310 CJZ393310:CKA393310 CTV393310:CTW393310 DDR393310:DDS393310 DNN393310:DNO393310 DXJ393310:DXK393310 EHF393310:EHG393310 ERB393310:ERC393310 FAX393310:FAY393310 FKT393310:FKU393310 FUP393310:FUQ393310 GEL393310:GEM393310 GOH393310:GOI393310 GYD393310:GYE393310 HHZ393310:HIA393310 HRV393310:HRW393310 IBR393310:IBS393310 ILN393310:ILO393310 IVJ393310:IVK393310 JFF393310:JFG393310 JPB393310:JPC393310 JYX393310:JYY393310 KIT393310:KIU393310 KSP393310:KSQ393310 LCL393310:LCM393310 LMH393310:LMI393310 LWD393310:LWE393310 MFZ393310:MGA393310 MPV393310:MPW393310 MZR393310:MZS393310 NJN393310:NJO393310 NTJ393310:NTK393310 ODF393310:ODG393310 ONB393310:ONC393310 OWX393310:OWY393310 PGT393310:PGU393310 PQP393310:PQQ393310 QAL393310:QAM393310 QKH393310:QKI393310 QUD393310:QUE393310 RDZ393310:REA393310 RNV393310:RNW393310 RXR393310:RXS393310 SHN393310:SHO393310 SRJ393310:SRK393310 TBF393310:TBG393310 TLB393310:TLC393310 TUX393310:TUY393310 UET393310:UEU393310 UOP393310:UOQ393310 UYL393310:UYM393310 VIH393310:VII393310 VSD393310:VSE393310 WBZ393310:WCA393310 WLV393310:WLW393310 WVR393310:WVS393310 J458846:K458846 JF458846:JG458846 TB458846:TC458846 ACX458846:ACY458846 AMT458846:AMU458846 AWP458846:AWQ458846 BGL458846:BGM458846 BQH458846:BQI458846 CAD458846:CAE458846 CJZ458846:CKA458846 CTV458846:CTW458846 DDR458846:DDS458846 DNN458846:DNO458846 DXJ458846:DXK458846 EHF458846:EHG458846 ERB458846:ERC458846 FAX458846:FAY458846 FKT458846:FKU458846 FUP458846:FUQ458846 GEL458846:GEM458846 GOH458846:GOI458846 GYD458846:GYE458846 HHZ458846:HIA458846 HRV458846:HRW458846 IBR458846:IBS458846 ILN458846:ILO458846 IVJ458846:IVK458846 JFF458846:JFG458846 JPB458846:JPC458846 JYX458846:JYY458846 KIT458846:KIU458846 KSP458846:KSQ458846 LCL458846:LCM458846 LMH458846:LMI458846 LWD458846:LWE458846 MFZ458846:MGA458846 MPV458846:MPW458846 MZR458846:MZS458846 NJN458846:NJO458846 NTJ458846:NTK458846 ODF458846:ODG458846 ONB458846:ONC458846 OWX458846:OWY458846 PGT458846:PGU458846 PQP458846:PQQ458846 QAL458846:QAM458846 QKH458846:QKI458846 QUD458846:QUE458846 RDZ458846:REA458846 RNV458846:RNW458846 RXR458846:RXS458846 SHN458846:SHO458846 SRJ458846:SRK458846 TBF458846:TBG458846 TLB458846:TLC458846 TUX458846:TUY458846 UET458846:UEU458846 UOP458846:UOQ458846 UYL458846:UYM458846 VIH458846:VII458846 VSD458846:VSE458846 WBZ458846:WCA458846 WLV458846:WLW458846 WVR458846:WVS458846 J524382:K524382 JF524382:JG524382 TB524382:TC524382 ACX524382:ACY524382 AMT524382:AMU524382 AWP524382:AWQ524382 BGL524382:BGM524382 BQH524382:BQI524382 CAD524382:CAE524382 CJZ524382:CKA524382 CTV524382:CTW524382 DDR524382:DDS524382 DNN524382:DNO524382 DXJ524382:DXK524382 EHF524382:EHG524382 ERB524382:ERC524382 FAX524382:FAY524382 FKT524382:FKU524382 FUP524382:FUQ524382 GEL524382:GEM524382 GOH524382:GOI524382 GYD524382:GYE524382 HHZ524382:HIA524382 HRV524382:HRW524382 IBR524382:IBS524382 ILN524382:ILO524382 IVJ524382:IVK524382 JFF524382:JFG524382 JPB524382:JPC524382 JYX524382:JYY524382 KIT524382:KIU524382 KSP524382:KSQ524382 LCL524382:LCM524382 LMH524382:LMI524382 LWD524382:LWE524382 MFZ524382:MGA524382 MPV524382:MPW524382 MZR524382:MZS524382 NJN524382:NJO524382 NTJ524382:NTK524382 ODF524382:ODG524382 ONB524382:ONC524382 OWX524382:OWY524382 PGT524382:PGU524382 PQP524382:PQQ524382 QAL524382:QAM524382 QKH524382:QKI524382 QUD524382:QUE524382 RDZ524382:REA524382 RNV524382:RNW524382 RXR524382:RXS524382 SHN524382:SHO524382 SRJ524382:SRK524382 TBF524382:TBG524382 TLB524382:TLC524382 TUX524382:TUY524382 UET524382:UEU524382 UOP524382:UOQ524382 UYL524382:UYM524382 VIH524382:VII524382 VSD524382:VSE524382 WBZ524382:WCA524382 WLV524382:WLW524382 WVR524382:WVS524382 J589918:K589918 JF589918:JG589918 TB589918:TC589918 ACX589918:ACY589918 AMT589918:AMU589918 AWP589918:AWQ589918 BGL589918:BGM589918 BQH589918:BQI589918 CAD589918:CAE589918 CJZ589918:CKA589918 CTV589918:CTW589918 DDR589918:DDS589918 DNN589918:DNO589918 DXJ589918:DXK589918 EHF589918:EHG589918 ERB589918:ERC589918 FAX589918:FAY589918 FKT589918:FKU589918 FUP589918:FUQ589918 GEL589918:GEM589918 GOH589918:GOI589918 GYD589918:GYE589918 HHZ589918:HIA589918 HRV589918:HRW589918 IBR589918:IBS589918 ILN589918:ILO589918 IVJ589918:IVK589918 JFF589918:JFG589918 JPB589918:JPC589918 JYX589918:JYY589918 KIT589918:KIU589918 KSP589918:KSQ589918 LCL589918:LCM589918 LMH589918:LMI589918 LWD589918:LWE589918 MFZ589918:MGA589918 MPV589918:MPW589918 MZR589918:MZS589918 NJN589918:NJO589918 NTJ589918:NTK589918 ODF589918:ODG589918 ONB589918:ONC589918 OWX589918:OWY589918 PGT589918:PGU589918 PQP589918:PQQ589918 QAL589918:QAM589918 QKH589918:QKI589918 QUD589918:QUE589918 RDZ589918:REA589918 RNV589918:RNW589918 RXR589918:RXS589918 SHN589918:SHO589918 SRJ589918:SRK589918 TBF589918:TBG589918 TLB589918:TLC589918 TUX589918:TUY589918 UET589918:UEU589918 UOP589918:UOQ589918 UYL589918:UYM589918 VIH589918:VII589918 VSD589918:VSE589918 WBZ589918:WCA589918 WLV589918:WLW589918 WVR589918:WVS589918 J655454:K655454 JF655454:JG655454 TB655454:TC655454 ACX655454:ACY655454 AMT655454:AMU655454 AWP655454:AWQ655454 BGL655454:BGM655454 BQH655454:BQI655454 CAD655454:CAE655454 CJZ655454:CKA655454 CTV655454:CTW655454 DDR655454:DDS655454 DNN655454:DNO655454 DXJ655454:DXK655454 EHF655454:EHG655454 ERB655454:ERC655454 FAX655454:FAY655454 FKT655454:FKU655454 FUP655454:FUQ655454 GEL655454:GEM655454 GOH655454:GOI655454 GYD655454:GYE655454 HHZ655454:HIA655454 HRV655454:HRW655454 IBR655454:IBS655454 ILN655454:ILO655454 IVJ655454:IVK655454 JFF655454:JFG655454 JPB655454:JPC655454 JYX655454:JYY655454 KIT655454:KIU655454 KSP655454:KSQ655454 LCL655454:LCM655454 LMH655454:LMI655454 LWD655454:LWE655454 MFZ655454:MGA655454 MPV655454:MPW655454 MZR655454:MZS655454 NJN655454:NJO655454 NTJ655454:NTK655454 ODF655454:ODG655454 ONB655454:ONC655454 OWX655454:OWY655454 PGT655454:PGU655454 PQP655454:PQQ655454 QAL655454:QAM655454 QKH655454:QKI655454 QUD655454:QUE655454 RDZ655454:REA655454 RNV655454:RNW655454 RXR655454:RXS655454 SHN655454:SHO655454 SRJ655454:SRK655454 TBF655454:TBG655454 TLB655454:TLC655454 TUX655454:TUY655454 UET655454:UEU655454 UOP655454:UOQ655454 UYL655454:UYM655454 VIH655454:VII655454 VSD655454:VSE655454 WBZ655454:WCA655454 WLV655454:WLW655454 WVR655454:WVS655454 J720990:K720990 JF720990:JG720990 TB720990:TC720990 ACX720990:ACY720990 AMT720990:AMU720990 AWP720990:AWQ720990 BGL720990:BGM720990 BQH720990:BQI720990 CAD720990:CAE720990 CJZ720990:CKA720990 CTV720990:CTW720990 DDR720990:DDS720990 DNN720990:DNO720990 DXJ720990:DXK720990 EHF720990:EHG720990 ERB720990:ERC720990 FAX720990:FAY720990 FKT720990:FKU720990 FUP720990:FUQ720990 GEL720990:GEM720990 GOH720990:GOI720990 GYD720990:GYE720990 HHZ720990:HIA720990 HRV720990:HRW720990 IBR720990:IBS720990 ILN720990:ILO720990 IVJ720990:IVK720990 JFF720990:JFG720990 JPB720990:JPC720990 JYX720990:JYY720990 KIT720990:KIU720990 KSP720990:KSQ720990 LCL720990:LCM720990 LMH720990:LMI720990 LWD720990:LWE720990 MFZ720990:MGA720990 MPV720990:MPW720990 MZR720990:MZS720990 NJN720990:NJO720990 NTJ720990:NTK720990 ODF720990:ODG720990 ONB720990:ONC720990 OWX720990:OWY720990 PGT720990:PGU720990 PQP720990:PQQ720990 QAL720990:QAM720990 QKH720990:QKI720990 QUD720990:QUE720990 RDZ720990:REA720990 RNV720990:RNW720990 RXR720990:RXS720990 SHN720990:SHO720990 SRJ720990:SRK720990 TBF720990:TBG720990 TLB720990:TLC720990 TUX720990:TUY720990 UET720990:UEU720990 UOP720990:UOQ720990 UYL720990:UYM720990 VIH720990:VII720990 VSD720990:VSE720990 WBZ720990:WCA720990 WLV720990:WLW720990 WVR720990:WVS720990 J786526:K786526 JF786526:JG786526 TB786526:TC786526 ACX786526:ACY786526 AMT786526:AMU786526 AWP786526:AWQ786526 BGL786526:BGM786526 BQH786526:BQI786526 CAD786526:CAE786526 CJZ786526:CKA786526 CTV786526:CTW786526 DDR786526:DDS786526 DNN786526:DNO786526 DXJ786526:DXK786526 EHF786526:EHG786526 ERB786526:ERC786526 FAX786526:FAY786526 FKT786526:FKU786526 FUP786526:FUQ786526 GEL786526:GEM786526 GOH786526:GOI786526 GYD786526:GYE786526 HHZ786526:HIA786526 HRV786526:HRW786526 IBR786526:IBS786526 ILN786526:ILO786526 IVJ786526:IVK786526 JFF786526:JFG786526 JPB786526:JPC786526 JYX786526:JYY786526 KIT786526:KIU786526 KSP786526:KSQ786526 LCL786526:LCM786526 LMH786526:LMI786526 LWD786526:LWE786526 MFZ786526:MGA786526 MPV786526:MPW786526 MZR786526:MZS786526 NJN786526:NJO786526 NTJ786526:NTK786526 ODF786526:ODG786526 ONB786526:ONC786526 OWX786526:OWY786526 PGT786526:PGU786526 PQP786526:PQQ786526 QAL786526:QAM786526 QKH786526:QKI786526 QUD786526:QUE786526 RDZ786526:REA786526 RNV786526:RNW786526 RXR786526:RXS786526 SHN786526:SHO786526 SRJ786526:SRK786526 TBF786526:TBG786526 TLB786526:TLC786526 TUX786526:TUY786526 UET786526:UEU786526 UOP786526:UOQ786526 UYL786526:UYM786526 VIH786526:VII786526 VSD786526:VSE786526 WBZ786526:WCA786526 WLV786526:WLW786526 WVR786526:WVS786526 J852062:K852062 JF852062:JG852062 TB852062:TC852062 ACX852062:ACY852062 AMT852062:AMU852062 AWP852062:AWQ852062 BGL852062:BGM852062 BQH852062:BQI852062 CAD852062:CAE852062 CJZ852062:CKA852062 CTV852062:CTW852062 DDR852062:DDS852062 DNN852062:DNO852062 DXJ852062:DXK852062 EHF852062:EHG852062 ERB852062:ERC852062 FAX852062:FAY852062 FKT852062:FKU852062 FUP852062:FUQ852062 GEL852062:GEM852062 GOH852062:GOI852062 GYD852062:GYE852062 HHZ852062:HIA852062 HRV852062:HRW852062 IBR852062:IBS852062 ILN852062:ILO852062 IVJ852062:IVK852062 JFF852062:JFG852062 JPB852062:JPC852062 JYX852062:JYY852062 KIT852062:KIU852062 KSP852062:KSQ852062 LCL852062:LCM852062 LMH852062:LMI852062 LWD852062:LWE852062 MFZ852062:MGA852062 MPV852062:MPW852062 MZR852062:MZS852062 NJN852062:NJO852062 NTJ852062:NTK852062 ODF852062:ODG852062 ONB852062:ONC852062 OWX852062:OWY852062 PGT852062:PGU852062 PQP852062:PQQ852062 QAL852062:QAM852062 QKH852062:QKI852062 QUD852062:QUE852062 RDZ852062:REA852062 RNV852062:RNW852062 RXR852062:RXS852062 SHN852062:SHO852062 SRJ852062:SRK852062 TBF852062:TBG852062 TLB852062:TLC852062 TUX852062:TUY852062 UET852062:UEU852062 UOP852062:UOQ852062 UYL852062:UYM852062 VIH852062:VII852062 VSD852062:VSE852062 WBZ852062:WCA852062 WLV852062:WLW852062 WVR852062:WVS852062 J917598:K917598 JF917598:JG917598 TB917598:TC917598 ACX917598:ACY917598 AMT917598:AMU917598 AWP917598:AWQ917598 BGL917598:BGM917598 BQH917598:BQI917598 CAD917598:CAE917598 CJZ917598:CKA917598 CTV917598:CTW917598 DDR917598:DDS917598 DNN917598:DNO917598 DXJ917598:DXK917598 EHF917598:EHG917598 ERB917598:ERC917598 FAX917598:FAY917598 FKT917598:FKU917598 FUP917598:FUQ917598 GEL917598:GEM917598 GOH917598:GOI917598 GYD917598:GYE917598 HHZ917598:HIA917598 HRV917598:HRW917598 IBR917598:IBS917598 ILN917598:ILO917598 IVJ917598:IVK917598 JFF917598:JFG917598 JPB917598:JPC917598 JYX917598:JYY917598 KIT917598:KIU917598 KSP917598:KSQ917598 LCL917598:LCM917598 LMH917598:LMI917598 LWD917598:LWE917598 MFZ917598:MGA917598 MPV917598:MPW917598 MZR917598:MZS917598 NJN917598:NJO917598 NTJ917598:NTK917598 ODF917598:ODG917598 ONB917598:ONC917598 OWX917598:OWY917598 PGT917598:PGU917598 PQP917598:PQQ917598 QAL917598:QAM917598 QKH917598:QKI917598 QUD917598:QUE917598 RDZ917598:REA917598 RNV917598:RNW917598 RXR917598:RXS917598 SHN917598:SHO917598 SRJ917598:SRK917598 TBF917598:TBG917598 TLB917598:TLC917598 TUX917598:TUY917598 UET917598:UEU917598 UOP917598:UOQ917598 UYL917598:UYM917598 VIH917598:VII917598 VSD917598:VSE917598 WBZ917598:WCA917598 WLV917598:WLW917598 WVR917598:WVS917598 J983134:K983134 JF983134:JG983134 TB983134:TC983134 ACX983134:ACY983134 AMT983134:AMU983134 AWP983134:AWQ983134 BGL983134:BGM983134 BQH983134:BQI983134 CAD983134:CAE983134 CJZ983134:CKA983134 CTV983134:CTW983134 DDR983134:DDS983134 DNN983134:DNO983134 DXJ983134:DXK983134 EHF983134:EHG983134 ERB983134:ERC983134 FAX983134:FAY983134 FKT983134:FKU983134 FUP983134:FUQ983134 GEL983134:GEM983134 GOH983134:GOI983134 GYD983134:GYE983134 HHZ983134:HIA983134 HRV983134:HRW983134 IBR983134:IBS983134 ILN983134:ILO983134 IVJ983134:IVK983134 JFF983134:JFG983134 JPB983134:JPC983134 JYX983134:JYY983134 KIT983134:KIU983134 KSP983134:KSQ983134 LCL983134:LCM983134 LMH983134:LMI983134 LWD983134:LWE983134 MFZ983134:MGA983134 MPV983134:MPW983134 MZR983134:MZS983134 NJN983134:NJO983134 NTJ983134:NTK983134 ODF983134:ODG983134 ONB983134:ONC983134 OWX983134:OWY983134 PGT983134:PGU983134 PQP983134:PQQ983134 QAL983134:QAM983134 QKH983134:QKI983134 QUD983134:QUE983134 RDZ983134:REA983134 RNV983134:RNW983134 RXR983134:RXS983134 SHN983134:SHO983134 SRJ983134:SRK983134 TBF983134:TBG983134 TLB983134:TLC983134 TUX983134:TUY983134 UET983134:UEU983134 UOP983134:UOQ983134 UYL983134:UYM983134 VIH983134:VII983134 VSD983134:VSE983134 WBZ983134:WCA983134 WLV983134:WLW983134 WVR983134:WVS983134 J319:K319 JF319:JG319 TB319:TC319 ACX319:ACY319 AMT319:AMU319 AWP319:AWQ319 BGL319:BGM319 BQH319:BQI319 CAD319:CAE319 CJZ319:CKA319 CTV319:CTW319 DDR319:DDS319 DNN319:DNO319 DXJ319:DXK319 EHF319:EHG319 ERB319:ERC319 FAX319:FAY319 FKT319:FKU319 FUP319:FUQ319 GEL319:GEM319 GOH319:GOI319 GYD319:GYE319 HHZ319:HIA319 HRV319:HRW319 IBR319:IBS319 ILN319:ILO319 IVJ319:IVK319 JFF319:JFG319 JPB319:JPC319 JYX319:JYY319 KIT319:KIU319 KSP319:KSQ319 LCL319:LCM319 LMH319:LMI319 LWD319:LWE319 MFZ319:MGA319 MPV319:MPW319 MZR319:MZS319 NJN319:NJO319 NTJ319:NTK319 ODF319:ODG319 ONB319:ONC319 OWX319:OWY319 PGT319:PGU319 PQP319:PQQ319 QAL319:QAM319 QKH319:QKI319 QUD319:QUE319 RDZ319:REA319 RNV319:RNW319 RXR319:RXS319 SHN319:SHO319 SRJ319:SRK319 TBF319:TBG319 TLB319:TLC319 TUX319:TUY319 UET319:UEU319 UOP319:UOQ319 UYL319:UYM319 VIH319:VII319 VSD319:VSE319 WBZ319:WCA319 WLV319:WLW319 WVR319:WVS319 J65855:K65855 JF65855:JG65855 TB65855:TC65855 ACX65855:ACY65855 AMT65855:AMU65855 AWP65855:AWQ65855 BGL65855:BGM65855 BQH65855:BQI65855 CAD65855:CAE65855 CJZ65855:CKA65855 CTV65855:CTW65855 DDR65855:DDS65855 DNN65855:DNO65855 DXJ65855:DXK65855 EHF65855:EHG65855 ERB65855:ERC65855 FAX65855:FAY65855 FKT65855:FKU65855 FUP65855:FUQ65855 GEL65855:GEM65855 GOH65855:GOI65855 GYD65855:GYE65855 HHZ65855:HIA65855 HRV65855:HRW65855 IBR65855:IBS65855 ILN65855:ILO65855 IVJ65855:IVK65855 JFF65855:JFG65855 JPB65855:JPC65855 JYX65855:JYY65855 KIT65855:KIU65855 KSP65855:KSQ65855 LCL65855:LCM65855 LMH65855:LMI65855 LWD65855:LWE65855 MFZ65855:MGA65855 MPV65855:MPW65855 MZR65855:MZS65855 NJN65855:NJO65855 NTJ65855:NTK65855 ODF65855:ODG65855 ONB65855:ONC65855 OWX65855:OWY65855 PGT65855:PGU65855 PQP65855:PQQ65855 QAL65855:QAM65855 QKH65855:QKI65855 QUD65855:QUE65855 RDZ65855:REA65855 RNV65855:RNW65855 RXR65855:RXS65855 SHN65855:SHO65855 SRJ65855:SRK65855 TBF65855:TBG65855 TLB65855:TLC65855 TUX65855:TUY65855 UET65855:UEU65855 UOP65855:UOQ65855 UYL65855:UYM65855 VIH65855:VII65855 VSD65855:VSE65855 WBZ65855:WCA65855 WLV65855:WLW65855 WVR65855:WVS65855 J131391:K131391 JF131391:JG131391 TB131391:TC131391 ACX131391:ACY131391 AMT131391:AMU131391 AWP131391:AWQ131391 BGL131391:BGM131391 BQH131391:BQI131391 CAD131391:CAE131391 CJZ131391:CKA131391 CTV131391:CTW131391 DDR131391:DDS131391 DNN131391:DNO131391 DXJ131391:DXK131391 EHF131391:EHG131391 ERB131391:ERC131391 FAX131391:FAY131391 FKT131391:FKU131391 FUP131391:FUQ131391 GEL131391:GEM131391 GOH131391:GOI131391 GYD131391:GYE131391 HHZ131391:HIA131391 HRV131391:HRW131391 IBR131391:IBS131391 ILN131391:ILO131391 IVJ131391:IVK131391 JFF131391:JFG131391 JPB131391:JPC131391 JYX131391:JYY131391 KIT131391:KIU131391 KSP131391:KSQ131391 LCL131391:LCM131391 LMH131391:LMI131391 LWD131391:LWE131391 MFZ131391:MGA131391 MPV131391:MPW131391 MZR131391:MZS131391 NJN131391:NJO131391 NTJ131391:NTK131391 ODF131391:ODG131391 ONB131391:ONC131391 OWX131391:OWY131391 PGT131391:PGU131391 PQP131391:PQQ131391 QAL131391:QAM131391 QKH131391:QKI131391 QUD131391:QUE131391 RDZ131391:REA131391 RNV131391:RNW131391 RXR131391:RXS131391 SHN131391:SHO131391 SRJ131391:SRK131391 TBF131391:TBG131391 TLB131391:TLC131391 TUX131391:TUY131391 UET131391:UEU131391 UOP131391:UOQ131391 UYL131391:UYM131391 VIH131391:VII131391 VSD131391:VSE131391 WBZ131391:WCA131391 WLV131391:WLW131391 WVR131391:WVS131391 J196927:K196927 JF196927:JG196927 TB196927:TC196927 ACX196927:ACY196927 AMT196927:AMU196927 AWP196927:AWQ196927 BGL196927:BGM196927 BQH196927:BQI196927 CAD196927:CAE196927 CJZ196927:CKA196927 CTV196927:CTW196927 DDR196927:DDS196927 DNN196927:DNO196927 DXJ196927:DXK196927 EHF196927:EHG196927 ERB196927:ERC196927 FAX196927:FAY196927 FKT196927:FKU196927 FUP196927:FUQ196927 GEL196927:GEM196927 GOH196927:GOI196927 GYD196927:GYE196927 HHZ196927:HIA196927 HRV196927:HRW196927 IBR196927:IBS196927 ILN196927:ILO196927 IVJ196927:IVK196927 JFF196927:JFG196927 JPB196927:JPC196927 JYX196927:JYY196927 KIT196927:KIU196927 KSP196927:KSQ196927 LCL196927:LCM196927 LMH196927:LMI196927 LWD196927:LWE196927 MFZ196927:MGA196927 MPV196927:MPW196927 MZR196927:MZS196927 NJN196927:NJO196927 NTJ196927:NTK196927 ODF196927:ODG196927 ONB196927:ONC196927 OWX196927:OWY196927 PGT196927:PGU196927 PQP196927:PQQ196927 QAL196927:QAM196927 QKH196927:QKI196927 QUD196927:QUE196927 RDZ196927:REA196927 RNV196927:RNW196927 RXR196927:RXS196927 SHN196927:SHO196927 SRJ196927:SRK196927 TBF196927:TBG196927 TLB196927:TLC196927 TUX196927:TUY196927 UET196927:UEU196927 UOP196927:UOQ196927 UYL196927:UYM196927 VIH196927:VII196927 VSD196927:VSE196927 WBZ196927:WCA196927 WLV196927:WLW196927 WVR196927:WVS196927 J262463:K262463 JF262463:JG262463 TB262463:TC262463 ACX262463:ACY262463 AMT262463:AMU262463 AWP262463:AWQ262463 BGL262463:BGM262463 BQH262463:BQI262463 CAD262463:CAE262463 CJZ262463:CKA262463 CTV262463:CTW262463 DDR262463:DDS262463 DNN262463:DNO262463 DXJ262463:DXK262463 EHF262463:EHG262463 ERB262463:ERC262463 FAX262463:FAY262463 FKT262463:FKU262463 FUP262463:FUQ262463 GEL262463:GEM262463 GOH262463:GOI262463 GYD262463:GYE262463 HHZ262463:HIA262463 HRV262463:HRW262463 IBR262463:IBS262463 ILN262463:ILO262463 IVJ262463:IVK262463 JFF262463:JFG262463 JPB262463:JPC262463 JYX262463:JYY262463 KIT262463:KIU262463 KSP262463:KSQ262463 LCL262463:LCM262463 LMH262463:LMI262463 LWD262463:LWE262463 MFZ262463:MGA262463 MPV262463:MPW262463 MZR262463:MZS262463 NJN262463:NJO262463 NTJ262463:NTK262463 ODF262463:ODG262463 ONB262463:ONC262463 OWX262463:OWY262463 PGT262463:PGU262463 PQP262463:PQQ262463 QAL262463:QAM262463 QKH262463:QKI262463 QUD262463:QUE262463 RDZ262463:REA262463 RNV262463:RNW262463 RXR262463:RXS262463 SHN262463:SHO262463 SRJ262463:SRK262463 TBF262463:TBG262463 TLB262463:TLC262463 TUX262463:TUY262463 UET262463:UEU262463 UOP262463:UOQ262463 UYL262463:UYM262463 VIH262463:VII262463 VSD262463:VSE262463 WBZ262463:WCA262463 WLV262463:WLW262463 WVR262463:WVS262463 J327999:K327999 JF327999:JG327999 TB327999:TC327999 ACX327999:ACY327999 AMT327999:AMU327999 AWP327999:AWQ327999 BGL327999:BGM327999 BQH327999:BQI327999 CAD327999:CAE327999 CJZ327999:CKA327999 CTV327999:CTW327999 DDR327999:DDS327999 DNN327999:DNO327999 DXJ327999:DXK327999 EHF327999:EHG327999 ERB327999:ERC327999 FAX327999:FAY327999 FKT327999:FKU327999 FUP327999:FUQ327999 GEL327999:GEM327999 GOH327999:GOI327999 GYD327999:GYE327999 HHZ327999:HIA327999 HRV327999:HRW327999 IBR327999:IBS327999 ILN327999:ILO327999 IVJ327999:IVK327999 JFF327999:JFG327999 JPB327999:JPC327999 JYX327999:JYY327999 KIT327999:KIU327999 KSP327999:KSQ327999 LCL327999:LCM327999 LMH327999:LMI327999 LWD327999:LWE327999 MFZ327999:MGA327999 MPV327999:MPW327999 MZR327999:MZS327999 NJN327999:NJO327999 NTJ327999:NTK327999 ODF327999:ODG327999 ONB327999:ONC327999 OWX327999:OWY327999 PGT327999:PGU327999 PQP327999:PQQ327999 QAL327999:QAM327999 QKH327999:QKI327999 QUD327999:QUE327999 RDZ327999:REA327999 RNV327999:RNW327999 RXR327999:RXS327999 SHN327999:SHO327999 SRJ327999:SRK327999 TBF327999:TBG327999 TLB327999:TLC327999 TUX327999:TUY327999 UET327999:UEU327999 UOP327999:UOQ327999 UYL327999:UYM327999 VIH327999:VII327999 VSD327999:VSE327999 WBZ327999:WCA327999 WLV327999:WLW327999 WVR327999:WVS327999 J393535:K393535 JF393535:JG393535 TB393535:TC393535 ACX393535:ACY393535 AMT393535:AMU393535 AWP393535:AWQ393535 BGL393535:BGM393535 BQH393535:BQI393535 CAD393535:CAE393535 CJZ393535:CKA393535 CTV393535:CTW393535 DDR393535:DDS393535 DNN393535:DNO393535 DXJ393535:DXK393535 EHF393535:EHG393535 ERB393535:ERC393535 FAX393535:FAY393535 FKT393535:FKU393535 FUP393535:FUQ393535 GEL393535:GEM393535 GOH393535:GOI393535 GYD393535:GYE393535 HHZ393535:HIA393535 HRV393535:HRW393535 IBR393535:IBS393535 ILN393535:ILO393535 IVJ393535:IVK393535 JFF393535:JFG393535 JPB393535:JPC393535 JYX393535:JYY393535 KIT393535:KIU393535 KSP393535:KSQ393535 LCL393535:LCM393535 LMH393535:LMI393535 LWD393535:LWE393535 MFZ393535:MGA393535 MPV393535:MPW393535 MZR393535:MZS393535 NJN393535:NJO393535 NTJ393535:NTK393535 ODF393535:ODG393535 ONB393535:ONC393535 OWX393535:OWY393535 PGT393535:PGU393535 PQP393535:PQQ393535 QAL393535:QAM393535 QKH393535:QKI393535 QUD393535:QUE393535 RDZ393535:REA393535 RNV393535:RNW393535 RXR393535:RXS393535 SHN393535:SHO393535 SRJ393535:SRK393535 TBF393535:TBG393535 TLB393535:TLC393535 TUX393535:TUY393535 UET393535:UEU393535 UOP393535:UOQ393535 UYL393535:UYM393535 VIH393535:VII393535 VSD393535:VSE393535 WBZ393535:WCA393535 WLV393535:WLW393535 WVR393535:WVS393535 J459071:K459071 JF459071:JG459071 TB459071:TC459071 ACX459071:ACY459071 AMT459071:AMU459071 AWP459071:AWQ459071 BGL459071:BGM459071 BQH459071:BQI459071 CAD459071:CAE459071 CJZ459071:CKA459071 CTV459071:CTW459071 DDR459071:DDS459071 DNN459071:DNO459071 DXJ459071:DXK459071 EHF459071:EHG459071 ERB459071:ERC459071 FAX459071:FAY459071 FKT459071:FKU459071 FUP459071:FUQ459071 GEL459071:GEM459071 GOH459071:GOI459071 GYD459071:GYE459071 HHZ459071:HIA459071 HRV459071:HRW459071 IBR459071:IBS459071 ILN459071:ILO459071 IVJ459071:IVK459071 JFF459071:JFG459071 JPB459071:JPC459071 JYX459071:JYY459071 KIT459071:KIU459071 KSP459071:KSQ459071 LCL459071:LCM459071 LMH459071:LMI459071 LWD459071:LWE459071 MFZ459071:MGA459071 MPV459071:MPW459071 MZR459071:MZS459071 NJN459071:NJO459071 NTJ459071:NTK459071 ODF459071:ODG459071 ONB459071:ONC459071 OWX459071:OWY459071 PGT459071:PGU459071 PQP459071:PQQ459071 QAL459071:QAM459071 QKH459071:QKI459071 QUD459071:QUE459071 RDZ459071:REA459071 RNV459071:RNW459071 RXR459071:RXS459071 SHN459071:SHO459071 SRJ459071:SRK459071 TBF459071:TBG459071 TLB459071:TLC459071 TUX459071:TUY459071 UET459071:UEU459071 UOP459071:UOQ459071 UYL459071:UYM459071 VIH459071:VII459071 VSD459071:VSE459071 WBZ459071:WCA459071 WLV459071:WLW459071 WVR459071:WVS459071 J524607:K524607 JF524607:JG524607 TB524607:TC524607 ACX524607:ACY524607 AMT524607:AMU524607 AWP524607:AWQ524607 BGL524607:BGM524607 BQH524607:BQI524607 CAD524607:CAE524607 CJZ524607:CKA524607 CTV524607:CTW524607 DDR524607:DDS524607 DNN524607:DNO524607 DXJ524607:DXK524607 EHF524607:EHG524607 ERB524607:ERC524607 FAX524607:FAY524607 FKT524607:FKU524607 FUP524607:FUQ524607 GEL524607:GEM524607 GOH524607:GOI524607 GYD524607:GYE524607 HHZ524607:HIA524607 HRV524607:HRW524607 IBR524607:IBS524607 ILN524607:ILO524607 IVJ524607:IVK524607 JFF524607:JFG524607 JPB524607:JPC524607 JYX524607:JYY524607 KIT524607:KIU524607 KSP524607:KSQ524607 LCL524607:LCM524607 LMH524607:LMI524607 LWD524607:LWE524607 MFZ524607:MGA524607 MPV524607:MPW524607 MZR524607:MZS524607 NJN524607:NJO524607 NTJ524607:NTK524607 ODF524607:ODG524607 ONB524607:ONC524607 OWX524607:OWY524607 PGT524607:PGU524607 PQP524607:PQQ524607 QAL524607:QAM524607 QKH524607:QKI524607 QUD524607:QUE524607 RDZ524607:REA524607 RNV524607:RNW524607 RXR524607:RXS524607 SHN524607:SHO524607 SRJ524607:SRK524607 TBF524607:TBG524607 TLB524607:TLC524607 TUX524607:TUY524607 UET524607:UEU524607 UOP524607:UOQ524607 UYL524607:UYM524607 VIH524607:VII524607 VSD524607:VSE524607 WBZ524607:WCA524607 WLV524607:WLW524607 WVR524607:WVS524607 J590143:K590143 JF590143:JG590143 TB590143:TC590143 ACX590143:ACY590143 AMT590143:AMU590143 AWP590143:AWQ590143 BGL590143:BGM590143 BQH590143:BQI590143 CAD590143:CAE590143 CJZ590143:CKA590143 CTV590143:CTW590143 DDR590143:DDS590143 DNN590143:DNO590143 DXJ590143:DXK590143 EHF590143:EHG590143 ERB590143:ERC590143 FAX590143:FAY590143 FKT590143:FKU590143 FUP590143:FUQ590143 GEL590143:GEM590143 GOH590143:GOI590143 GYD590143:GYE590143 HHZ590143:HIA590143 HRV590143:HRW590143 IBR590143:IBS590143 ILN590143:ILO590143 IVJ590143:IVK590143 JFF590143:JFG590143 JPB590143:JPC590143 JYX590143:JYY590143 KIT590143:KIU590143 KSP590143:KSQ590143 LCL590143:LCM590143 LMH590143:LMI590143 LWD590143:LWE590143 MFZ590143:MGA590143 MPV590143:MPW590143 MZR590143:MZS590143 NJN590143:NJO590143 NTJ590143:NTK590143 ODF590143:ODG590143 ONB590143:ONC590143 OWX590143:OWY590143 PGT590143:PGU590143 PQP590143:PQQ590143 QAL590143:QAM590143 QKH590143:QKI590143 QUD590143:QUE590143 RDZ590143:REA590143 RNV590143:RNW590143 RXR590143:RXS590143 SHN590143:SHO590143 SRJ590143:SRK590143 TBF590143:TBG590143 TLB590143:TLC590143 TUX590143:TUY590143 UET590143:UEU590143 UOP590143:UOQ590143 UYL590143:UYM590143 VIH590143:VII590143 VSD590143:VSE590143 WBZ590143:WCA590143 WLV590143:WLW590143 WVR590143:WVS590143 J655679:K655679 JF655679:JG655679 TB655679:TC655679 ACX655679:ACY655679 AMT655679:AMU655679 AWP655679:AWQ655679 BGL655679:BGM655679 BQH655679:BQI655679 CAD655679:CAE655679 CJZ655679:CKA655679 CTV655679:CTW655679 DDR655679:DDS655679 DNN655679:DNO655679 DXJ655679:DXK655679 EHF655679:EHG655679 ERB655679:ERC655679 FAX655679:FAY655679 FKT655679:FKU655679 FUP655679:FUQ655679 GEL655679:GEM655679 GOH655679:GOI655679 GYD655679:GYE655679 HHZ655679:HIA655679 HRV655679:HRW655679 IBR655679:IBS655679 ILN655679:ILO655679 IVJ655679:IVK655679 JFF655679:JFG655679 JPB655679:JPC655679 JYX655679:JYY655679 KIT655679:KIU655679 KSP655679:KSQ655679 LCL655679:LCM655679 LMH655679:LMI655679 LWD655679:LWE655679 MFZ655679:MGA655679 MPV655679:MPW655679 MZR655679:MZS655679 NJN655679:NJO655679 NTJ655679:NTK655679 ODF655679:ODG655679 ONB655679:ONC655679 OWX655679:OWY655679 PGT655679:PGU655679 PQP655679:PQQ655679 QAL655679:QAM655679 QKH655679:QKI655679 QUD655679:QUE655679 RDZ655679:REA655679 RNV655679:RNW655679 RXR655679:RXS655679 SHN655679:SHO655679 SRJ655679:SRK655679 TBF655679:TBG655679 TLB655679:TLC655679 TUX655679:TUY655679 UET655679:UEU655679 UOP655679:UOQ655679 UYL655679:UYM655679 VIH655679:VII655679 VSD655679:VSE655679 WBZ655679:WCA655679 WLV655679:WLW655679 WVR655679:WVS655679 J721215:K721215 JF721215:JG721215 TB721215:TC721215 ACX721215:ACY721215 AMT721215:AMU721215 AWP721215:AWQ721215 BGL721215:BGM721215 BQH721215:BQI721215 CAD721215:CAE721215 CJZ721215:CKA721215 CTV721215:CTW721215 DDR721215:DDS721215 DNN721215:DNO721215 DXJ721215:DXK721215 EHF721215:EHG721215 ERB721215:ERC721215 FAX721215:FAY721215 FKT721215:FKU721215 FUP721215:FUQ721215 GEL721215:GEM721215 GOH721215:GOI721215 GYD721215:GYE721215 HHZ721215:HIA721215 HRV721215:HRW721215 IBR721215:IBS721215 ILN721215:ILO721215 IVJ721215:IVK721215 JFF721215:JFG721215 JPB721215:JPC721215 JYX721215:JYY721215 KIT721215:KIU721215 KSP721215:KSQ721215 LCL721215:LCM721215 LMH721215:LMI721215 LWD721215:LWE721215 MFZ721215:MGA721215 MPV721215:MPW721215 MZR721215:MZS721215 NJN721215:NJO721215 NTJ721215:NTK721215 ODF721215:ODG721215 ONB721215:ONC721215 OWX721215:OWY721215 PGT721215:PGU721215 PQP721215:PQQ721215 QAL721215:QAM721215 QKH721215:QKI721215 QUD721215:QUE721215 RDZ721215:REA721215 RNV721215:RNW721215 RXR721215:RXS721215 SHN721215:SHO721215 SRJ721215:SRK721215 TBF721215:TBG721215 TLB721215:TLC721215 TUX721215:TUY721215 UET721215:UEU721215 UOP721215:UOQ721215 UYL721215:UYM721215 VIH721215:VII721215 VSD721215:VSE721215 WBZ721215:WCA721215 WLV721215:WLW721215 WVR721215:WVS721215 J786751:K786751 JF786751:JG786751 TB786751:TC786751 ACX786751:ACY786751 AMT786751:AMU786751 AWP786751:AWQ786751 BGL786751:BGM786751 BQH786751:BQI786751 CAD786751:CAE786751 CJZ786751:CKA786751 CTV786751:CTW786751 DDR786751:DDS786751 DNN786751:DNO786751 DXJ786751:DXK786751 EHF786751:EHG786751 ERB786751:ERC786751 FAX786751:FAY786751 FKT786751:FKU786751 FUP786751:FUQ786751 GEL786751:GEM786751 GOH786751:GOI786751 GYD786751:GYE786751 HHZ786751:HIA786751 HRV786751:HRW786751 IBR786751:IBS786751 ILN786751:ILO786751 IVJ786751:IVK786751 JFF786751:JFG786751 JPB786751:JPC786751 JYX786751:JYY786751 KIT786751:KIU786751 KSP786751:KSQ786751 LCL786751:LCM786751 LMH786751:LMI786751 LWD786751:LWE786751 MFZ786751:MGA786751 MPV786751:MPW786751 MZR786751:MZS786751 NJN786751:NJO786751 NTJ786751:NTK786751 ODF786751:ODG786751 ONB786751:ONC786751 OWX786751:OWY786751 PGT786751:PGU786751 PQP786751:PQQ786751 QAL786751:QAM786751 QKH786751:QKI786751 QUD786751:QUE786751 RDZ786751:REA786751 RNV786751:RNW786751 RXR786751:RXS786751 SHN786751:SHO786751 SRJ786751:SRK786751 TBF786751:TBG786751 TLB786751:TLC786751 TUX786751:TUY786751 UET786751:UEU786751 UOP786751:UOQ786751 UYL786751:UYM786751 VIH786751:VII786751 VSD786751:VSE786751 WBZ786751:WCA786751 WLV786751:WLW786751 WVR786751:WVS786751 J852287:K852287 JF852287:JG852287 TB852287:TC852287 ACX852287:ACY852287 AMT852287:AMU852287 AWP852287:AWQ852287 BGL852287:BGM852287 BQH852287:BQI852287 CAD852287:CAE852287 CJZ852287:CKA852287 CTV852287:CTW852287 DDR852287:DDS852287 DNN852287:DNO852287 DXJ852287:DXK852287 EHF852287:EHG852287 ERB852287:ERC852287 FAX852287:FAY852287 FKT852287:FKU852287 FUP852287:FUQ852287 GEL852287:GEM852287 GOH852287:GOI852287 GYD852287:GYE852287 HHZ852287:HIA852287 HRV852287:HRW852287 IBR852287:IBS852287 ILN852287:ILO852287 IVJ852287:IVK852287 JFF852287:JFG852287 JPB852287:JPC852287 JYX852287:JYY852287 KIT852287:KIU852287 KSP852287:KSQ852287 LCL852287:LCM852287 LMH852287:LMI852287 LWD852287:LWE852287 MFZ852287:MGA852287 MPV852287:MPW852287 MZR852287:MZS852287 NJN852287:NJO852287 NTJ852287:NTK852287 ODF852287:ODG852287 ONB852287:ONC852287 OWX852287:OWY852287 PGT852287:PGU852287 PQP852287:PQQ852287 QAL852287:QAM852287 QKH852287:QKI852287 QUD852287:QUE852287 RDZ852287:REA852287 RNV852287:RNW852287 RXR852287:RXS852287 SHN852287:SHO852287 SRJ852287:SRK852287 TBF852287:TBG852287 TLB852287:TLC852287 TUX852287:TUY852287 UET852287:UEU852287 UOP852287:UOQ852287 UYL852287:UYM852287 VIH852287:VII852287 VSD852287:VSE852287 WBZ852287:WCA852287 WLV852287:WLW852287 WVR852287:WVS852287 J917823:K917823 JF917823:JG917823 TB917823:TC917823 ACX917823:ACY917823 AMT917823:AMU917823 AWP917823:AWQ917823 BGL917823:BGM917823 BQH917823:BQI917823 CAD917823:CAE917823 CJZ917823:CKA917823 CTV917823:CTW917823 DDR917823:DDS917823 DNN917823:DNO917823 DXJ917823:DXK917823 EHF917823:EHG917823 ERB917823:ERC917823 FAX917823:FAY917823 FKT917823:FKU917823 FUP917823:FUQ917823 GEL917823:GEM917823 GOH917823:GOI917823 GYD917823:GYE917823 HHZ917823:HIA917823 HRV917823:HRW917823 IBR917823:IBS917823 ILN917823:ILO917823 IVJ917823:IVK917823 JFF917823:JFG917823 JPB917823:JPC917823 JYX917823:JYY917823 KIT917823:KIU917823 KSP917823:KSQ917823 LCL917823:LCM917823 LMH917823:LMI917823 LWD917823:LWE917823 MFZ917823:MGA917823 MPV917823:MPW917823 MZR917823:MZS917823 NJN917823:NJO917823 NTJ917823:NTK917823 ODF917823:ODG917823 ONB917823:ONC917823 OWX917823:OWY917823 PGT917823:PGU917823 PQP917823:PQQ917823 QAL917823:QAM917823 QKH917823:QKI917823 QUD917823:QUE917823 RDZ917823:REA917823 RNV917823:RNW917823 RXR917823:RXS917823 SHN917823:SHO917823 SRJ917823:SRK917823 TBF917823:TBG917823 TLB917823:TLC917823 TUX917823:TUY917823 UET917823:UEU917823 UOP917823:UOQ917823 UYL917823:UYM917823 VIH917823:VII917823 VSD917823:VSE917823 WBZ917823:WCA917823 WLV917823:WLW917823 WVR917823:WVS917823 J983359:K983359 JF983359:JG983359 TB983359:TC983359 ACX983359:ACY983359 AMT983359:AMU983359 AWP983359:AWQ983359 BGL983359:BGM983359 BQH983359:BQI983359 CAD983359:CAE983359 CJZ983359:CKA983359 CTV983359:CTW983359 DDR983359:DDS983359 DNN983359:DNO983359 DXJ983359:DXK983359 EHF983359:EHG983359 ERB983359:ERC983359 FAX983359:FAY983359 FKT983359:FKU983359 FUP983359:FUQ983359 GEL983359:GEM983359 GOH983359:GOI983359 GYD983359:GYE983359 HHZ983359:HIA983359 HRV983359:HRW983359 IBR983359:IBS983359 ILN983359:ILO983359 IVJ983359:IVK983359 JFF983359:JFG983359 JPB983359:JPC983359 JYX983359:JYY983359 KIT983359:KIU983359 KSP983359:KSQ983359 LCL983359:LCM983359 LMH983359:LMI983359 LWD983359:LWE983359 MFZ983359:MGA983359 MPV983359:MPW983359 MZR983359:MZS983359 NJN983359:NJO983359 NTJ983359:NTK983359 ODF983359:ODG983359 ONB983359:ONC983359 OWX983359:OWY983359 PGT983359:PGU983359 PQP983359:PQQ983359 QAL983359:QAM983359 QKH983359:QKI983359 QUD983359:QUE983359 RDZ983359:REA983359 RNV983359:RNW983359 RXR983359:RXS983359 SHN983359:SHO983359 SRJ983359:SRK983359 TBF983359:TBG983359 TLB983359:TLC983359 TUX983359:TUY983359 UET983359:UEU983359 UOP983359:UOQ983359 UYL983359:UYM983359 VIH983359:VII983359 VSD983359:VSE983359 WBZ983359:WCA983359 WLV983359:WLW983359 WVR983359:WVS983359 J1061:K1061 JF1061:JG1061 TB1061:TC1061 ACX1061:ACY1061 AMT1061:AMU1061 AWP1061:AWQ1061 BGL1061:BGM1061 BQH1061:BQI1061 CAD1061:CAE1061 CJZ1061:CKA1061 CTV1061:CTW1061 DDR1061:DDS1061 DNN1061:DNO1061 DXJ1061:DXK1061 EHF1061:EHG1061 ERB1061:ERC1061 FAX1061:FAY1061 FKT1061:FKU1061 FUP1061:FUQ1061 GEL1061:GEM1061 GOH1061:GOI1061 GYD1061:GYE1061 HHZ1061:HIA1061 HRV1061:HRW1061 IBR1061:IBS1061 ILN1061:ILO1061 IVJ1061:IVK1061 JFF1061:JFG1061 JPB1061:JPC1061 JYX1061:JYY1061 KIT1061:KIU1061 KSP1061:KSQ1061 LCL1061:LCM1061 LMH1061:LMI1061 LWD1061:LWE1061 MFZ1061:MGA1061 MPV1061:MPW1061 MZR1061:MZS1061 NJN1061:NJO1061 NTJ1061:NTK1061 ODF1061:ODG1061 ONB1061:ONC1061 OWX1061:OWY1061 PGT1061:PGU1061 PQP1061:PQQ1061 QAL1061:QAM1061 QKH1061:QKI1061 QUD1061:QUE1061 RDZ1061:REA1061 RNV1061:RNW1061 RXR1061:RXS1061 SHN1061:SHO1061 SRJ1061:SRK1061 TBF1061:TBG1061 TLB1061:TLC1061 TUX1061:TUY1061 UET1061:UEU1061 UOP1061:UOQ1061 UYL1061:UYM1061 VIH1061:VII1061 VSD1061:VSE1061 WBZ1061:WCA1061 WLV1061:WLW1061 WVR1061:WVS1061 J66597:K66597 JF66597:JG66597 TB66597:TC66597 ACX66597:ACY66597 AMT66597:AMU66597 AWP66597:AWQ66597 BGL66597:BGM66597 BQH66597:BQI66597 CAD66597:CAE66597 CJZ66597:CKA66597 CTV66597:CTW66597 DDR66597:DDS66597 DNN66597:DNO66597 DXJ66597:DXK66597 EHF66597:EHG66597 ERB66597:ERC66597 FAX66597:FAY66597 FKT66597:FKU66597 FUP66597:FUQ66597 GEL66597:GEM66597 GOH66597:GOI66597 GYD66597:GYE66597 HHZ66597:HIA66597 HRV66597:HRW66597 IBR66597:IBS66597 ILN66597:ILO66597 IVJ66597:IVK66597 JFF66597:JFG66597 JPB66597:JPC66597 JYX66597:JYY66597 KIT66597:KIU66597 KSP66597:KSQ66597 LCL66597:LCM66597 LMH66597:LMI66597 LWD66597:LWE66597 MFZ66597:MGA66597 MPV66597:MPW66597 MZR66597:MZS66597 NJN66597:NJO66597 NTJ66597:NTK66597 ODF66597:ODG66597 ONB66597:ONC66597 OWX66597:OWY66597 PGT66597:PGU66597 PQP66597:PQQ66597 QAL66597:QAM66597 QKH66597:QKI66597 QUD66597:QUE66597 RDZ66597:REA66597 RNV66597:RNW66597 RXR66597:RXS66597 SHN66597:SHO66597 SRJ66597:SRK66597 TBF66597:TBG66597 TLB66597:TLC66597 TUX66597:TUY66597 UET66597:UEU66597 UOP66597:UOQ66597 UYL66597:UYM66597 VIH66597:VII66597 VSD66597:VSE66597 WBZ66597:WCA66597 WLV66597:WLW66597 WVR66597:WVS66597 J132133:K132133 JF132133:JG132133 TB132133:TC132133 ACX132133:ACY132133 AMT132133:AMU132133 AWP132133:AWQ132133 BGL132133:BGM132133 BQH132133:BQI132133 CAD132133:CAE132133 CJZ132133:CKA132133 CTV132133:CTW132133 DDR132133:DDS132133 DNN132133:DNO132133 DXJ132133:DXK132133 EHF132133:EHG132133 ERB132133:ERC132133 FAX132133:FAY132133 FKT132133:FKU132133 FUP132133:FUQ132133 GEL132133:GEM132133 GOH132133:GOI132133 GYD132133:GYE132133 HHZ132133:HIA132133 HRV132133:HRW132133 IBR132133:IBS132133 ILN132133:ILO132133 IVJ132133:IVK132133 JFF132133:JFG132133 JPB132133:JPC132133 JYX132133:JYY132133 KIT132133:KIU132133 KSP132133:KSQ132133 LCL132133:LCM132133 LMH132133:LMI132133 LWD132133:LWE132133 MFZ132133:MGA132133 MPV132133:MPW132133 MZR132133:MZS132133 NJN132133:NJO132133 NTJ132133:NTK132133 ODF132133:ODG132133 ONB132133:ONC132133 OWX132133:OWY132133 PGT132133:PGU132133 PQP132133:PQQ132133 QAL132133:QAM132133 QKH132133:QKI132133 QUD132133:QUE132133 RDZ132133:REA132133 RNV132133:RNW132133 RXR132133:RXS132133 SHN132133:SHO132133 SRJ132133:SRK132133 TBF132133:TBG132133 TLB132133:TLC132133 TUX132133:TUY132133 UET132133:UEU132133 UOP132133:UOQ132133 UYL132133:UYM132133 VIH132133:VII132133 VSD132133:VSE132133 WBZ132133:WCA132133 WLV132133:WLW132133 WVR132133:WVS132133 J197669:K197669 JF197669:JG197669 TB197669:TC197669 ACX197669:ACY197669 AMT197669:AMU197669 AWP197669:AWQ197669 BGL197669:BGM197669 BQH197669:BQI197669 CAD197669:CAE197669 CJZ197669:CKA197669 CTV197669:CTW197669 DDR197669:DDS197669 DNN197669:DNO197669 DXJ197669:DXK197669 EHF197669:EHG197669 ERB197669:ERC197669 FAX197669:FAY197669 FKT197669:FKU197669 FUP197669:FUQ197669 GEL197669:GEM197669 GOH197669:GOI197669 GYD197669:GYE197669 HHZ197669:HIA197669 HRV197669:HRW197669 IBR197669:IBS197669 ILN197669:ILO197669 IVJ197669:IVK197669 JFF197669:JFG197669 JPB197669:JPC197669 JYX197669:JYY197669 KIT197669:KIU197669 KSP197669:KSQ197669 LCL197669:LCM197669 LMH197669:LMI197669 LWD197669:LWE197669 MFZ197669:MGA197669 MPV197669:MPW197669 MZR197669:MZS197669 NJN197669:NJO197669 NTJ197669:NTK197669 ODF197669:ODG197669 ONB197669:ONC197669 OWX197669:OWY197669 PGT197669:PGU197669 PQP197669:PQQ197669 QAL197669:QAM197669 QKH197669:QKI197669 QUD197669:QUE197669 RDZ197669:REA197669 RNV197669:RNW197669 RXR197669:RXS197669 SHN197669:SHO197669 SRJ197669:SRK197669 TBF197669:TBG197669 TLB197669:TLC197669 TUX197669:TUY197669 UET197669:UEU197669 UOP197669:UOQ197669 UYL197669:UYM197669 VIH197669:VII197669 VSD197669:VSE197669 WBZ197669:WCA197669 WLV197669:WLW197669 WVR197669:WVS197669 J263205:K263205 JF263205:JG263205 TB263205:TC263205 ACX263205:ACY263205 AMT263205:AMU263205 AWP263205:AWQ263205 BGL263205:BGM263205 BQH263205:BQI263205 CAD263205:CAE263205 CJZ263205:CKA263205 CTV263205:CTW263205 DDR263205:DDS263205 DNN263205:DNO263205 DXJ263205:DXK263205 EHF263205:EHG263205 ERB263205:ERC263205 FAX263205:FAY263205 FKT263205:FKU263205 FUP263205:FUQ263205 GEL263205:GEM263205 GOH263205:GOI263205 GYD263205:GYE263205 HHZ263205:HIA263205 HRV263205:HRW263205 IBR263205:IBS263205 ILN263205:ILO263205 IVJ263205:IVK263205 JFF263205:JFG263205 JPB263205:JPC263205 JYX263205:JYY263205 KIT263205:KIU263205 KSP263205:KSQ263205 LCL263205:LCM263205 LMH263205:LMI263205 LWD263205:LWE263205 MFZ263205:MGA263205 MPV263205:MPW263205 MZR263205:MZS263205 NJN263205:NJO263205 NTJ263205:NTK263205 ODF263205:ODG263205 ONB263205:ONC263205 OWX263205:OWY263205 PGT263205:PGU263205 PQP263205:PQQ263205 QAL263205:QAM263205 QKH263205:QKI263205 QUD263205:QUE263205 RDZ263205:REA263205 RNV263205:RNW263205 RXR263205:RXS263205 SHN263205:SHO263205 SRJ263205:SRK263205 TBF263205:TBG263205 TLB263205:TLC263205 TUX263205:TUY263205 UET263205:UEU263205 UOP263205:UOQ263205 UYL263205:UYM263205 VIH263205:VII263205 VSD263205:VSE263205 WBZ263205:WCA263205 WLV263205:WLW263205 WVR263205:WVS263205 J328741:K328741 JF328741:JG328741 TB328741:TC328741 ACX328741:ACY328741 AMT328741:AMU328741 AWP328741:AWQ328741 BGL328741:BGM328741 BQH328741:BQI328741 CAD328741:CAE328741 CJZ328741:CKA328741 CTV328741:CTW328741 DDR328741:DDS328741 DNN328741:DNO328741 DXJ328741:DXK328741 EHF328741:EHG328741 ERB328741:ERC328741 FAX328741:FAY328741 FKT328741:FKU328741 FUP328741:FUQ328741 GEL328741:GEM328741 GOH328741:GOI328741 GYD328741:GYE328741 HHZ328741:HIA328741 HRV328741:HRW328741 IBR328741:IBS328741 ILN328741:ILO328741 IVJ328741:IVK328741 JFF328741:JFG328741 JPB328741:JPC328741 JYX328741:JYY328741 KIT328741:KIU328741 KSP328741:KSQ328741 LCL328741:LCM328741 LMH328741:LMI328741 LWD328741:LWE328741 MFZ328741:MGA328741 MPV328741:MPW328741 MZR328741:MZS328741 NJN328741:NJO328741 NTJ328741:NTK328741 ODF328741:ODG328741 ONB328741:ONC328741 OWX328741:OWY328741 PGT328741:PGU328741 PQP328741:PQQ328741 QAL328741:QAM328741 QKH328741:QKI328741 QUD328741:QUE328741 RDZ328741:REA328741 RNV328741:RNW328741 RXR328741:RXS328741 SHN328741:SHO328741 SRJ328741:SRK328741 TBF328741:TBG328741 TLB328741:TLC328741 TUX328741:TUY328741 UET328741:UEU328741 UOP328741:UOQ328741 UYL328741:UYM328741 VIH328741:VII328741 VSD328741:VSE328741 WBZ328741:WCA328741 WLV328741:WLW328741 WVR328741:WVS328741 J394277:K394277 JF394277:JG394277 TB394277:TC394277 ACX394277:ACY394277 AMT394277:AMU394277 AWP394277:AWQ394277 BGL394277:BGM394277 BQH394277:BQI394277 CAD394277:CAE394277 CJZ394277:CKA394277 CTV394277:CTW394277 DDR394277:DDS394277 DNN394277:DNO394277 DXJ394277:DXK394277 EHF394277:EHG394277 ERB394277:ERC394277 FAX394277:FAY394277 FKT394277:FKU394277 FUP394277:FUQ394277 GEL394277:GEM394277 GOH394277:GOI394277 GYD394277:GYE394277 HHZ394277:HIA394277 HRV394277:HRW394277 IBR394277:IBS394277 ILN394277:ILO394277 IVJ394277:IVK394277 JFF394277:JFG394277 JPB394277:JPC394277 JYX394277:JYY394277 KIT394277:KIU394277 KSP394277:KSQ394277 LCL394277:LCM394277 LMH394277:LMI394277 LWD394277:LWE394277 MFZ394277:MGA394277 MPV394277:MPW394277 MZR394277:MZS394277 NJN394277:NJO394277 NTJ394277:NTK394277 ODF394277:ODG394277 ONB394277:ONC394277 OWX394277:OWY394277 PGT394277:PGU394277 PQP394277:PQQ394277 QAL394277:QAM394277 QKH394277:QKI394277 QUD394277:QUE394277 RDZ394277:REA394277 RNV394277:RNW394277 RXR394277:RXS394277 SHN394277:SHO394277 SRJ394277:SRK394277 TBF394277:TBG394277 TLB394277:TLC394277 TUX394277:TUY394277 UET394277:UEU394277 UOP394277:UOQ394277 UYL394277:UYM394277 VIH394277:VII394277 VSD394277:VSE394277 WBZ394277:WCA394277 WLV394277:WLW394277 WVR394277:WVS394277 J459813:K459813 JF459813:JG459813 TB459813:TC459813 ACX459813:ACY459813 AMT459813:AMU459813 AWP459813:AWQ459813 BGL459813:BGM459813 BQH459813:BQI459813 CAD459813:CAE459813 CJZ459813:CKA459813 CTV459813:CTW459813 DDR459813:DDS459813 DNN459813:DNO459813 DXJ459813:DXK459813 EHF459813:EHG459813 ERB459813:ERC459813 FAX459813:FAY459813 FKT459813:FKU459813 FUP459813:FUQ459813 GEL459813:GEM459813 GOH459813:GOI459813 GYD459813:GYE459813 HHZ459813:HIA459813 HRV459813:HRW459813 IBR459813:IBS459813 ILN459813:ILO459813 IVJ459813:IVK459813 JFF459813:JFG459813 JPB459813:JPC459813 JYX459813:JYY459813 KIT459813:KIU459813 KSP459813:KSQ459813 LCL459813:LCM459813 LMH459813:LMI459813 LWD459813:LWE459813 MFZ459813:MGA459813 MPV459813:MPW459813 MZR459813:MZS459813 NJN459813:NJO459813 NTJ459813:NTK459813 ODF459813:ODG459813 ONB459813:ONC459813 OWX459813:OWY459813 PGT459813:PGU459813 PQP459813:PQQ459813 QAL459813:QAM459813 QKH459813:QKI459813 QUD459813:QUE459813 RDZ459813:REA459813 RNV459813:RNW459813 RXR459813:RXS459813 SHN459813:SHO459813 SRJ459813:SRK459813 TBF459813:TBG459813 TLB459813:TLC459813 TUX459813:TUY459813 UET459813:UEU459813 UOP459813:UOQ459813 UYL459813:UYM459813 VIH459813:VII459813 VSD459813:VSE459813 WBZ459813:WCA459813 WLV459813:WLW459813 WVR459813:WVS459813 J525349:K525349 JF525349:JG525349 TB525349:TC525349 ACX525349:ACY525349 AMT525349:AMU525349 AWP525349:AWQ525349 BGL525349:BGM525349 BQH525349:BQI525349 CAD525349:CAE525349 CJZ525349:CKA525349 CTV525349:CTW525349 DDR525349:DDS525349 DNN525349:DNO525349 DXJ525349:DXK525349 EHF525349:EHG525349 ERB525349:ERC525349 FAX525349:FAY525349 FKT525349:FKU525349 FUP525349:FUQ525349 GEL525349:GEM525349 GOH525349:GOI525349 GYD525349:GYE525349 HHZ525349:HIA525349 HRV525349:HRW525349 IBR525349:IBS525349 ILN525349:ILO525349 IVJ525349:IVK525349 JFF525349:JFG525349 JPB525349:JPC525349 JYX525349:JYY525349 KIT525349:KIU525349 KSP525349:KSQ525349 LCL525349:LCM525349 LMH525349:LMI525349 LWD525349:LWE525349 MFZ525349:MGA525349 MPV525349:MPW525349 MZR525349:MZS525349 NJN525349:NJO525349 NTJ525349:NTK525349 ODF525349:ODG525349 ONB525349:ONC525349 OWX525349:OWY525349 PGT525349:PGU525349 PQP525349:PQQ525349 QAL525349:QAM525349 QKH525349:QKI525349 QUD525349:QUE525349 RDZ525349:REA525349 RNV525349:RNW525349 RXR525349:RXS525349 SHN525349:SHO525349 SRJ525349:SRK525349 TBF525349:TBG525349 TLB525349:TLC525349 TUX525349:TUY525349 UET525349:UEU525349 UOP525349:UOQ525349 UYL525349:UYM525349 VIH525349:VII525349 VSD525349:VSE525349 WBZ525349:WCA525349 WLV525349:WLW525349 WVR525349:WVS525349 J590885:K590885 JF590885:JG590885 TB590885:TC590885 ACX590885:ACY590885 AMT590885:AMU590885 AWP590885:AWQ590885 BGL590885:BGM590885 BQH590885:BQI590885 CAD590885:CAE590885 CJZ590885:CKA590885 CTV590885:CTW590885 DDR590885:DDS590885 DNN590885:DNO590885 DXJ590885:DXK590885 EHF590885:EHG590885 ERB590885:ERC590885 FAX590885:FAY590885 FKT590885:FKU590885 FUP590885:FUQ590885 GEL590885:GEM590885 GOH590885:GOI590885 GYD590885:GYE590885 HHZ590885:HIA590885 HRV590885:HRW590885 IBR590885:IBS590885 ILN590885:ILO590885 IVJ590885:IVK590885 JFF590885:JFG590885 JPB590885:JPC590885 JYX590885:JYY590885 KIT590885:KIU590885 KSP590885:KSQ590885 LCL590885:LCM590885 LMH590885:LMI590885 LWD590885:LWE590885 MFZ590885:MGA590885 MPV590885:MPW590885 MZR590885:MZS590885 NJN590885:NJO590885 NTJ590885:NTK590885 ODF590885:ODG590885 ONB590885:ONC590885 OWX590885:OWY590885 PGT590885:PGU590885 PQP590885:PQQ590885 QAL590885:QAM590885 QKH590885:QKI590885 QUD590885:QUE590885 RDZ590885:REA590885 RNV590885:RNW590885 RXR590885:RXS590885 SHN590885:SHO590885 SRJ590885:SRK590885 TBF590885:TBG590885 TLB590885:TLC590885 TUX590885:TUY590885 UET590885:UEU590885 UOP590885:UOQ590885 UYL590885:UYM590885 VIH590885:VII590885 VSD590885:VSE590885 WBZ590885:WCA590885 WLV590885:WLW590885 WVR590885:WVS590885 J656421:K656421 JF656421:JG656421 TB656421:TC656421 ACX656421:ACY656421 AMT656421:AMU656421 AWP656421:AWQ656421 BGL656421:BGM656421 BQH656421:BQI656421 CAD656421:CAE656421 CJZ656421:CKA656421 CTV656421:CTW656421 DDR656421:DDS656421 DNN656421:DNO656421 DXJ656421:DXK656421 EHF656421:EHG656421 ERB656421:ERC656421 FAX656421:FAY656421 FKT656421:FKU656421 FUP656421:FUQ656421 GEL656421:GEM656421 GOH656421:GOI656421 GYD656421:GYE656421 HHZ656421:HIA656421 HRV656421:HRW656421 IBR656421:IBS656421 ILN656421:ILO656421 IVJ656421:IVK656421 JFF656421:JFG656421 JPB656421:JPC656421 JYX656421:JYY656421 KIT656421:KIU656421 KSP656421:KSQ656421 LCL656421:LCM656421 LMH656421:LMI656421 LWD656421:LWE656421 MFZ656421:MGA656421 MPV656421:MPW656421 MZR656421:MZS656421 NJN656421:NJO656421 NTJ656421:NTK656421 ODF656421:ODG656421 ONB656421:ONC656421 OWX656421:OWY656421 PGT656421:PGU656421 PQP656421:PQQ656421 QAL656421:QAM656421 QKH656421:QKI656421 QUD656421:QUE656421 RDZ656421:REA656421 RNV656421:RNW656421 RXR656421:RXS656421 SHN656421:SHO656421 SRJ656421:SRK656421 TBF656421:TBG656421 TLB656421:TLC656421 TUX656421:TUY656421 UET656421:UEU656421 UOP656421:UOQ656421 UYL656421:UYM656421 VIH656421:VII656421 VSD656421:VSE656421 WBZ656421:WCA656421 WLV656421:WLW656421 WVR656421:WVS656421 J721957:K721957 JF721957:JG721957 TB721957:TC721957 ACX721957:ACY721957 AMT721957:AMU721957 AWP721957:AWQ721957 BGL721957:BGM721957 BQH721957:BQI721957 CAD721957:CAE721957 CJZ721957:CKA721957 CTV721957:CTW721957 DDR721957:DDS721957 DNN721957:DNO721957 DXJ721957:DXK721957 EHF721957:EHG721957 ERB721957:ERC721957 FAX721957:FAY721957 FKT721957:FKU721957 FUP721957:FUQ721957 GEL721957:GEM721957 GOH721957:GOI721957 GYD721957:GYE721957 HHZ721957:HIA721957 HRV721957:HRW721957 IBR721957:IBS721957 ILN721957:ILO721957 IVJ721957:IVK721957 JFF721957:JFG721957 JPB721957:JPC721957 JYX721957:JYY721957 KIT721957:KIU721957 KSP721957:KSQ721957 LCL721957:LCM721957 LMH721957:LMI721957 LWD721957:LWE721957 MFZ721957:MGA721957 MPV721957:MPW721957 MZR721957:MZS721957 NJN721957:NJO721957 NTJ721957:NTK721957 ODF721957:ODG721957 ONB721957:ONC721957 OWX721957:OWY721957 PGT721957:PGU721957 PQP721957:PQQ721957 QAL721957:QAM721957 QKH721957:QKI721957 QUD721957:QUE721957 RDZ721957:REA721957 RNV721957:RNW721957 RXR721957:RXS721957 SHN721957:SHO721957 SRJ721957:SRK721957 TBF721957:TBG721957 TLB721957:TLC721957 TUX721957:TUY721957 UET721957:UEU721957 UOP721957:UOQ721957 UYL721957:UYM721957 VIH721957:VII721957 VSD721957:VSE721957 WBZ721957:WCA721957 WLV721957:WLW721957 WVR721957:WVS721957 J787493:K787493 JF787493:JG787493 TB787493:TC787493 ACX787493:ACY787493 AMT787493:AMU787493 AWP787493:AWQ787493 BGL787493:BGM787493 BQH787493:BQI787493 CAD787493:CAE787493 CJZ787493:CKA787493 CTV787493:CTW787493 DDR787493:DDS787493 DNN787493:DNO787493 DXJ787493:DXK787493 EHF787493:EHG787493 ERB787493:ERC787493 FAX787493:FAY787493 FKT787493:FKU787493 FUP787493:FUQ787493 GEL787493:GEM787493 GOH787493:GOI787493 GYD787493:GYE787493 HHZ787493:HIA787493 HRV787493:HRW787493 IBR787493:IBS787493 ILN787493:ILO787493 IVJ787493:IVK787493 JFF787493:JFG787493 JPB787493:JPC787493 JYX787493:JYY787493 KIT787493:KIU787493 KSP787493:KSQ787493 LCL787493:LCM787493 LMH787493:LMI787493 LWD787493:LWE787493 MFZ787493:MGA787493 MPV787493:MPW787493 MZR787493:MZS787493 NJN787493:NJO787493 NTJ787493:NTK787493 ODF787493:ODG787493 ONB787493:ONC787493 OWX787493:OWY787493 PGT787493:PGU787493 PQP787493:PQQ787493 QAL787493:QAM787493 QKH787493:QKI787493 QUD787493:QUE787493 RDZ787493:REA787493 RNV787493:RNW787493 RXR787493:RXS787493 SHN787493:SHO787493 SRJ787493:SRK787493 TBF787493:TBG787493 TLB787493:TLC787493 TUX787493:TUY787493 UET787493:UEU787493 UOP787493:UOQ787493 UYL787493:UYM787493 VIH787493:VII787493 VSD787493:VSE787493 WBZ787493:WCA787493 WLV787493:WLW787493 WVR787493:WVS787493 J853029:K853029 JF853029:JG853029 TB853029:TC853029 ACX853029:ACY853029 AMT853029:AMU853029 AWP853029:AWQ853029 BGL853029:BGM853029 BQH853029:BQI853029 CAD853029:CAE853029 CJZ853029:CKA853029 CTV853029:CTW853029 DDR853029:DDS853029 DNN853029:DNO853029 DXJ853029:DXK853029 EHF853029:EHG853029 ERB853029:ERC853029 FAX853029:FAY853029 FKT853029:FKU853029 FUP853029:FUQ853029 GEL853029:GEM853029 GOH853029:GOI853029 GYD853029:GYE853029 HHZ853029:HIA853029 HRV853029:HRW853029 IBR853029:IBS853029 ILN853029:ILO853029 IVJ853029:IVK853029 JFF853029:JFG853029 JPB853029:JPC853029 JYX853029:JYY853029 KIT853029:KIU853029 KSP853029:KSQ853029 LCL853029:LCM853029 LMH853029:LMI853029 LWD853029:LWE853029 MFZ853029:MGA853029 MPV853029:MPW853029 MZR853029:MZS853029 NJN853029:NJO853029 NTJ853029:NTK853029 ODF853029:ODG853029 ONB853029:ONC853029 OWX853029:OWY853029 PGT853029:PGU853029 PQP853029:PQQ853029 QAL853029:QAM853029 QKH853029:QKI853029 QUD853029:QUE853029 RDZ853029:REA853029 RNV853029:RNW853029 RXR853029:RXS853029 SHN853029:SHO853029 SRJ853029:SRK853029 TBF853029:TBG853029 TLB853029:TLC853029 TUX853029:TUY853029 UET853029:UEU853029 UOP853029:UOQ853029 UYL853029:UYM853029 VIH853029:VII853029 VSD853029:VSE853029 WBZ853029:WCA853029 WLV853029:WLW853029 WVR853029:WVS853029 J918565:K918565 JF918565:JG918565 TB918565:TC918565 ACX918565:ACY918565 AMT918565:AMU918565 AWP918565:AWQ918565 BGL918565:BGM918565 BQH918565:BQI918565 CAD918565:CAE918565 CJZ918565:CKA918565 CTV918565:CTW918565 DDR918565:DDS918565 DNN918565:DNO918565 DXJ918565:DXK918565 EHF918565:EHG918565 ERB918565:ERC918565 FAX918565:FAY918565 FKT918565:FKU918565 FUP918565:FUQ918565 GEL918565:GEM918565 GOH918565:GOI918565 GYD918565:GYE918565 HHZ918565:HIA918565 HRV918565:HRW918565 IBR918565:IBS918565 ILN918565:ILO918565 IVJ918565:IVK918565 JFF918565:JFG918565 JPB918565:JPC918565 JYX918565:JYY918565 KIT918565:KIU918565 KSP918565:KSQ918565 LCL918565:LCM918565 LMH918565:LMI918565 LWD918565:LWE918565 MFZ918565:MGA918565 MPV918565:MPW918565 MZR918565:MZS918565 NJN918565:NJO918565 NTJ918565:NTK918565 ODF918565:ODG918565 ONB918565:ONC918565 OWX918565:OWY918565 PGT918565:PGU918565 PQP918565:PQQ918565 QAL918565:QAM918565 QKH918565:QKI918565 QUD918565:QUE918565 RDZ918565:REA918565 RNV918565:RNW918565 RXR918565:RXS918565 SHN918565:SHO918565 SRJ918565:SRK918565 TBF918565:TBG918565 TLB918565:TLC918565 TUX918565:TUY918565 UET918565:UEU918565 UOP918565:UOQ918565 UYL918565:UYM918565 VIH918565:VII918565 VSD918565:VSE918565 WBZ918565:WCA918565 WLV918565:WLW918565 WVR918565:WVS918565 J984101:K984101 JF984101:JG984101 TB984101:TC984101 ACX984101:ACY984101 AMT984101:AMU984101 AWP984101:AWQ984101 BGL984101:BGM984101 BQH984101:BQI984101 CAD984101:CAE984101 CJZ984101:CKA984101 CTV984101:CTW984101 DDR984101:DDS984101 DNN984101:DNO984101 DXJ984101:DXK984101 EHF984101:EHG984101 ERB984101:ERC984101 FAX984101:FAY984101 FKT984101:FKU984101 FUP984101:FUQ984101 GEL984101:GEM984101 GOH984101:GOI984101 GYD984101:GYE984101 HHZ984101:HIA984101 HRV984101:HRW984101 IBR984101:IBS984101 ILN984101:ILO984101 IVJ984101:IVK984101 JFF984101:JFG984101 JPB984101:JPC984101 JYX984101:JYY984101 KIT984101:KIU984101 KSP984101:KSQ984101 LCL984101:LCM984101 LMH984101:LMI984101 LWD984101:LWE984101 MFZ984101:MGA984101 MPV984101:MPW984101 MZR984101:MZS984101 NJN984101:NJO984101 NTJ984101:NTK984101 ODF984101:ODG984101 ONB984101:ONC984101 OWX984101:OWY984101 PGT984101:PGU984101 PQP984101:PQQ984101 QAL984101:QAM984101 QKH984101:QKI984101 QUD984101:QUE984101 RDZ984101:REA984101 RNV984101:RNW984101 RXR984101:RXS984101 SHN984101:SHO984101 SRJ984101:SRK984101 TBF984101:TBG984101 TLB984101:TLC984101 TUX984101:TUY984101 UET984101:UEU984101 UOP984101:UOQ984101 UYL984101:UYM984101 VIH984101:VII984101 VSD984101:VSE984101 WBZ984101:WCA984101 WLV984101:WLW984101 WVR984101:WVS984101 J1106:K1106 JF1106:JG1106 TB1106:TC1106 ACX1106:ACY1106 AMT1106:AMU1106 AWP1106:AWQ1106 BGL1106:BGM1106 BQH1106:BQI1106 CAD1106:CAE1106 CJZ1106:CKA1106 CTV1106:CTW1106 DDR1106:DDS1106 DNN1106:DNO1106 DXJ1106:DXK1106 EHF1106:EHG1106 ERB1106:ERC1106 FAX1106:FAY1106 FKT1106:FKU1106 FUP1106:FUQ1106 GEL1106:GEM1106 GOH1106:GOI1106 GYD1106:GYE1106 HHZ1106:HIA1106 HRV1106:HRW1106 IBR1106:IBS1106 ILN1106:ILO1106 IVJ1106:IVK1106 JFF1106:JFG1106 JPB1106:JPC1106 JYX1106:JYY1106 KIT1106:KIU1106 KSP1106:KSQ1106 LCL1106:LCM1106 LMH1106:LMI1106 LWD1106:LWE1106 MFZ1106:MGA1106 MPV1106:MPW1106 MZR1106:MZS1106 NJN1106:NJO1106 NTJ1106:NTK1106 ODF1106:ODG1106 ONB1106:ONC1106 OWX1106:OWY1106 PGT1106:PGU1106 PQP1106:PQQ1106 QAL1106:QAM1106 QKH1106:QKI1106 QUD1106:QUE1106 RDZ1106:REA1106 RNV1106:RNW1106 RXR1106:RXS1106 SHN1106:SHO1106 SRJ1106:SRK1106 TBF1106:TBG1106 TLB1106:TLC1106 TUX1106:TUY1106 UET1106:UEU1106 UOP1106:UOQ1106 UYL1106:UYM1106 VIH1106:VII1106 VSD1106:VSE1106 WBZ1106:WCA1106 WLV1106:WLW1106 WVR1106:WVS1106 J66642:K66642 JF66642:JG66642 TB66642:TC66642 ACX66642:ACY66642 AMT66642:AMU66642 AWP66642:AWQ66642 BGL66642:BGM66642 BQH66642:BQI66642 CAD66642:CAE66642 CJZ66642:CKA66642 CTV66642:CTW66642 DDR66642:DDS66642 DNN66642:DNO66642 DXJ66642:DXK66642 EHF66642:EHG66642 ERB66642:ERC66642 FAX66642:FAY66642 FKT66642:FKU66642 FUP66642:FUQ66642 GEL66642:GEM66642 GOH66642:GOI66642 GYD66642:GYE66642 HHZ66642:HIA66642 HRV66642:HRW66642 IBR66642:IBS66642 ILN66642:ILO66642 IVJ66642:IVK66642 JFF66642:JFG66642 JPB66642:JPC66642 JYX66642:JYY66642 KIT66642:KIU66642 KSP66642:KSQ66642 LCL66642:LCM66642 LMH66642:LMI66642 LWD66642:LWE66642 MFZ66642:MGA66642 MPV66642:MPW66642 MZR66642:MZS66642 NJN66642:NJO66642 NTJ66642:NTK66642 ODF66642:ODG66642 ONB66642:ONC66642 OWX66642:OWY66642 PGT66642:PGU66642 PQP66642:PQQ66642 QAL66642:QAM66642 QKH66642:QKI66642 QUD66642:QUE66642 RDZ66642:REA66642 RNV66642:RNW66642 RXR66642:RXS66642 SHN66642:SHO66642 SRJ66642:SRK66642 TBF66642:TBG66642 TLB66642:TLC66642 TUX66642:TUY66642 UET66642:UEU66642 UOP66642:UOQ66642 UYL66642:UYM66642 VIH66642:VII66642 VSD66642:VSE66642 WBZ66642:WCA66642 WLV66642:WLW66642 WVR66642:WVS66642 J132178:K132178 JF132178:JG132178 TB132178:TC132178 ACX132178:ACY132178 AMT132178:AMU132178 AWP132178:AWQ132178 BGL132178:BGM132178 BQH132178:BQI132178 CAD132178:CAE132178 CJZ132178:CKA132178 CTV132178:CTW132178 DDR132178:DDS132178 DNN132178:DNO132178 DXJ132178:DXK132178 EHF132178:EHG132178 ERB132178:ERC132178 FAX132178:FAY132178 FKT132178:FKU132178 FUP132178:FUQ132178 GEL132178:GEM132178 GOH132178:GOI132178 GYD132178:GYE132178 HHZ132178:HIA132178 HRV132178:HRW132178 IBR132178:IBS132178 ILN132178:ILO132178 IVJ132178:IVK132178 JFF132178:JFG132178 JPB132178:JPC132178 JYX132178:JYY132178 KIT132178:KIU132178 KSP132178:KSQ132178 LCL132178:LCM132178 LMH132178:LMI132178 LWD132178:LWE132178 MFZ132178:MGA132178 MPV132178:MPW132178 MZR132178:MZS132178 NJN132178:NJO132178 NTJ132178:NTK132178 ODF132178:ODG132178 ONB132178:ONC132178 OWX132178:OWY132178 PGT132178:PGU132178 PQP132178:PQQ132178 QAL132178:QAM132178 QKH132178:QKI132178 QUD132178:QUE132178 RDZ132178:REA132178 RNV132178:RNW132178 RXR132178:RXS132178 SHN132178:SHO132178 SRJ132178:SRK132178 TBF132178:TBG132178 TLB132178:TLC132178 TUX132178:TUY132178 UET132178:UEU132178 UOP132178:UOQ132178 UYL132178:UYM132178 VIH132178:VII132178 VSD132178:VSE132178 WBZ132178:WCA132178 WLV132178:WLW132178 WVR132178:WVS132178 J197714:K197714 JF197714:JG197714 TB197714:TC197714 ACX197714:ACY197714 AMT197714:AMU197714 AWP197714:AWQ197714 BGL197714:BGM197714 BQH197714:BQI197714 CAD197714:CAE197714 CJZ197714:CKA197714 CTV197714:CTW197714 DDR197714:DDS197714 DNN197714:DNO197714 DXJ197714:DXK197714 EHF197714:EHG197714 ERB197714:ERC197714 FAX197714:FAY197714 FKT197714:FKU197714 FUP197714:FUQ197714 GEL197714:GEM197714 GOH197714:GOI197714 GYD197714:GYE197714 HHZ197714:HIA197714 HRV197714:HRW197714 IBR197714:IBS197714 ILN197714:ILO197714 IVJ197714:IVK197714 JFF197714:JFG197714 JPB197714:JPC197714 JYX197714:JYY197714 KIT197714:KIU197714 KSP197714:KSQ197714 LCL197714:LCM197714 LMH197714:LMI197714 LWD197714:LWE197714 MFZ197714:MGA197714 MPV197714:MPW197714 MZR197714:MZS197714 NJN197714:NJO197714 NTJ197714:NTK197714 ODF197714:ODG197714 ONB197714:ONC197714 OWX197714:OWY197714 PGT197714:PGU197714 PQP197714:PQQ197714 QAL197714:QAM197714 QKH197714:QKI197714 QUD197714:QUE197714 RDZ197714:REA197714 RNV197714:RNW197714 RXR197714:RXS197714 SHN197714:SHO197714 SRJ197714:SRK197714 TBF197714:TBG197714 TLB197714:TLC197714 TUX197714:TUY197714 UET197714:UEU197714 UOP197714:UOQ197714 UYL197714:UYM197714 VIH197714:VII197714 VSD197714:VSE197714 WBZ197714:WCA197714 WLV197714:WLW197714 WVR197714:WVS197714 J263250:K263250 JF263250:JG263250 TB263250:TC263250 ACX263250:ACY263250 AMT263250:AMU263250 AWP263250:AWQ263250 BGL263250:BGM263250 BQH263250:BQI263250 CAD263250:CAE263250 CJZ263250:CKA263250 CTV263250:CTW263250 DDR263250:DDS263250 DNN263250:DNO263250 DXJ263250:DXK263250 EHF263250:EHG263250 ERB263250:ERC263250 FAX263250:FAY263250 FKT263250:FKU263250 FUP263250:FUQ263250 GEL263250:GEM263250 GOH263250:GOI263250 GYD263250:GYE263250 HHZ263250:HIA263250 HRV263250:HRW263250 IBR263250:IBS263250 ILN263250:ILO263250 IVJ263250:IVK263250 JFF263250:JFG263250 JPB263250:JPC263250 JYX263250:JYY263250 KIT263250:KIU263250 KSP263250:KSQ263250 LCL263250:LCM263250 LMH263250:LMI263250 LWD263250:LWE263250 MFZ263250:MGA263250 MPV263250:MPW263250 MZR263250:MZS263250 NJN263250:NJO263250 NTJ263250:NTK263250 ODF263250:ODG263250 ONB263250:ONC263250 OWX263250:OWY263250 PGT263250:PGU263250 PQP263250:PQQ263250 QAL263250:QAM263250 QKH263250:QKI263250 QUD263250:QUE263250 RDZ263250:REA263250 RNV263250:RNW263250 RXR263250:RXS263250 SHN263250:SHO263250 SRJ263250:SRK263250 TBF263250:TBG263250 TLB263250:TLC263250 TUX263250:TUY263250 UET263250:UEU263250 UOP263250:UOQ263250 UYL263250:UYM263250 VIH263250:VII263250 VSD263250:VSE263250 WBZ263250:WCA263250 WLV263250:WLW263250 WVR263250:WVS263250 J328786:K328786 JF328786:JG328786 TB328786:TC328786 ACX328786:ACY328786 AMT328786:AMU328786 AWP328786:AWQ328786 BGL328786:BGM328786 BQH328786:BQI328786 CAD328786:CAE328786 CJZ328786:CKA328786 CTV328786:CTW328786 DDR328786:DDS328786 DNN328786:DNO328786 DXJ328786:DXK328786 EHF328786:EHG328786 ERB328786:ERC328786 FAX328786:FAY328786 FKT328786:FKU328786 FUP328786:FUQ328786 GEL328786:GEM328786 GOH328786:GOI328786 GYD328786:GYE328786 HHZ328786:HIA328786 HRV328786:HRW328786 IBR328786:IBS328786 ILN328786:ILO328786 IVJ328786:IVK328786 JFF328786:JFG328786 JPB328786:JPC328786 JYX328786:JYY328786 KIT328786:KIU328786 KSP328786:KSQ328786 LCL328786:LCM328786 LMH328786:LMI328786 LWD328786:LWE328786 MFZ328786:MGA328786 MPV328786:MPW328786 MZR328786:MZS328786 NJN328786:NJO328786 NTJ328786:NTK328786 ODF328786:ODG328786 ONB328786:ONC328786 OWX328786:OWY328786 PGT328786:PGU328786 PQP328786:PQQ328786 QAL328786:QAM328786 QKH328786:QKI328786 QUD328786:QUE328786 RDZ328786:REA328786 RNV328786:RNW328786 RXR328786:RXS328786 SHN328786:SHO328786 SRJ328786:SRK328786 TBF328786:TBG328786 TLB328786:TLC328786 TUX328786:TUY328786 UET328786:UEU328786 UOP328786:UOQ328786 UYL328786:UYM328786 VIH328786:VII328786 VSD328786:VSE328786 WBZ328786:WCA328786 WLV328786:WLW328786 WVR328786:WVS328786 J394322:K394322 JF394322:JG394322 TB394322:TC394322 ACX394322:ACY394322 AMT394322:AMU394322 AWP394322:AWQ394322 BGL394322:BGM394322 BQH394322:BQI394322 CAD394322:CAE394322 CJZ394322:CKA394322 CTV394322:CTW394322 DDR394322:DDS394322 DNN394322:DNO394322 DXJ394322:DXK394322 EHF394322:EHG394322 ERB394322:ERC394322 FAX394322:FAY394322 FKT394322:FKU394322 FUP394322:FUQ394322 GEL394322:GEM394322 GOH394322:GOI394322 GYD394322:GYE394322 HHZ394322:HIA394322 HRV394322:HRW394322 IBR394322:IBS394322 ILN394322:ILO394322 IVJ394322:IVK394322 JFF394322:JFG394322 JPB394322:JPC394322 JYX394322:JYY394322 KIT394322:KIU394322 KSP394322:KSQ394322 LCL394322:LCM394322 LMH394322:LMI394322 LWD394322:LWE394322 MFZ394322:MGA394322 MPV394322:MPW394322 MZR394322:MZS394322 NJN394322:NJO394322 NTJ394322:NTK394322 ODF394322:ODG394322 ONB394322:ONC394322 OWX394322:OWY394322 PGT394322:PGU394322 PQP394322:PQQ394322 QAL394322:QAM394322 QKH394322:QKI394322 QUD394322:QUE394322 RDZ394322:REA394322 RNV394322:RNW394322 RXR394322:RXS394322 SHN394322:SHO394322 SRJ394322:SRK394322 TBF394322:TBG394322 TLB394322:TLC394322 TUX394322:TUY394322 UET394322:UEU394322 UOP394322:UOQ394322 UYL394322:UYM394322 VIH394322:VII394322 VSD394322:VSE394322 WBZ394322:WCA394322 WLV394322:WLW394322 WVR394322:WVS394322 J459858:K459858 JF459858:JG459858 TB459858:TC459858 ACX459858:ACY459858 AMT459858:AMU459858 AWP459858:AWQ459858 BGL459858:BGM459858 BQH459858:BQI459858 CAD459858:CAE459858 CJZ459858:CKA459858 CTV459858:CTW459858 DDR459858:DDS459858 DNN459858:DNO459858 DXJ459858:DXK459858 EHF459858:EHG459858 ERB459858:ERC459858 FAX459858:FAY459858 FKT459858:FKU459858 FUP459858:FUQ459858 GEL459858:GEM459858 GOH459858:GOI459858 GYD459858:GYE459858 HHZ459858:HIA459858 HRV459858:HRW459858 IBR459858:IBS459858 ILN459858:ILO459858 IVJ459858:IVK459858 JFF459858:JFG459858 JPB459858:JPC459858 JYX459858:JYY459858 KIT459858:KIU459858 KSP459858:KSQ459858 LCL459858:LCM459858 LMH459858:LMI459858 LWD459858:LWE459858 MFZ459858:MGA459858 MPV459858:MPW459858 MZR459858:MZS459858 NJN459858:NJO459858 NTJ459858:NTK459858 ODF459858:ODG459858 ONB459858:ONC459858 OWX459858:OWY459858 PGT459858:PGU459858 PQP459858:PQQ459858 QAL459858:QAM459858 QKH459858:QKI459858 QUD459858:QUE459858 RDZ459858:REA459858 RNV459858:RNW459858 RXR459858:RXS459858 SHN459858:SHO459858 SRJ459858:SRK459858 TBF459858:TBG459858 TLB459858:TLC459858 TUX459858:TUY459858 UET459858:UEU459858 UOP459858:UOQ459858 UYL459858:UYM459858 VIH459858:VII459858 VSD459858:VSE459858 WBZ459858:WCA459858 WLV459858:WLW459858 WVR459858:WVS459858 J525394:K525394 JF525394:JG525394 TB525394:TC525394 ACX525394:ACY525394 AMT525394:AMU525394 AWP525394:AWQ525394 BGL525394:BGM525394 BQH525394:BQI525394 CAD525394:CAE525394 CJZ525394:CKA525394 CTV525394:CTW525394 DDR525394:DDS525394 DNN525394:DNO525394 DXJ525394:DXK525394 EHF525394:EHG525394 ERB525394:ERC525394 FAX525394:FAY525394 FKT525394:FKU525394 FUP525394:FUQ525394 GEL525394:GEM525394 GOH525394:GOI525394 GYD525394:GYE525394 HHZ525394:HIA525394 HRV525394:HRW525394 IBR525394:IBS525394 ILN525394:ILO525394 IVJ525394:IVK525394 JFF525394:JFG525394 JPB525394:JPC525394 JYX525394:JYY525394 KIT525394:KIU525394 KSP525394:KSQ525394 LCL525394:LCM525394 LMH525394:LMI525394 LWD525394:LWE525394 MFZ525394:MGA525394 MPV525394:MPW525394 MZR525394:MZS525394 NJN525394:NJO525394 NTJ525394:NTK525394 ODF525394:ODG525394 ONB525394:ONC525394 OWX525394:OWY525394 PGT525394:PGU525394 PQP525394:PQQ525394 QAL525394:QAM525394 QKH525394:QKI525394 QUD525394:QUE525394 RDZ525394:REA525394 RNV525394:RNW525394 RXR525394:RXS525394 SHN525394:SHO525394 SRJ525394:SRK525394 TBF525394:TBG525394 TLB525394:TLC525394 TUX525394:TUY525394 UET525394:UEU525394 UOP525394:UOQ525394 UYL525394:UYM525394 VIH525394:VII525394 VSD525394:VSE525394 WBZ525394:WCA525394 WLV525394:WLW525394 WVR525394:WVS525394 J590930:K590930 JF590930:JG590930 TB590930:TC590930 ACX590930:ACY590930 AMT590930:AMU590930 AWP590930:AWQ590930 BGL590930:BGM590930 BQH590930:BQI590930 CAD590930:CAE590930 CJZ590930:CKA590930 CTV590930:CTW590930 DDR590930:DDS590930 DNN590930:DNO590930 DXJ590930:DXK590930 EHF590930:EHG590930 ERB590930:ERC590930 FAX590930:FAY590930 FKT590930:FKU590930 FUP590930:FUQ590930 GEL590930:GEM590930 GOH590930:GOI590930 GYD590930:GYE590930 HHZ590930:HIA590930 HRV590930:HRW590930 IBR590930:IBS590930 ILN590930:ILO590930 IVJ590930:IVK590930 JFF590930:JFG590930 JPB590930:JPC590930 JYX590930:JYY590930 KIT590930:KIU590930 KSP590930:KSQ590930 LCL590930:LCM590930 LMH590930:LMI590930 LWD590930:LWE590930 MFZ590930:MGA590930 MPV590930:MPW590930 MZR590930:MZS590930 NJN590930:NJO590930 NTJ590930:NTK590930 ODF590930:ODG590930 ONB590930:ONC590930 OWX590930:OWY590930 PGT590930:PGU590930 PQP590930:PQQ590930 QAL590930:QAM590930 QKH590930:QKI590930 QUD590930:QUE590930 RDZ590930:REA590930 RNV590930:RNW590930 RXR590930:RXS590930 SHN590930:SHO590930 SRJ590930:SRK590930 TBF590930:TBG590930 TLB590930:TLC590930 TUX590930:TUY590930 UET590930:UEU590930 UOP590930:UOQ590930 UYL590930:UYM590930 VIH590930:VII590930 VSD590930:VSE590930 WBZ590930:WCA590930 WLV590930:WLW590930 WVR590930:WVS590930 J656466:K656466 JF656466:JG656466 TB656466:TC656466 ACX656466:ACY656466 AMT656466:AMU656466 AWP656466:AWQ656466 BGL656466:BGM656466 BQH656466:BQI656466 CAD656466:CAE656466 CJZ656466:CKA656466 CTV656466:CTW656466 DDR656466:DDS656466 DNN656466:DNO656466 DXJ656466:DXK656466 EHF656466:EHG656466 ERB656466:ERC656466 FAX656466:FAY656466 FKT656466:FKU656466 FUP656466:FUQ656466 GEL656466:GEM656466 GOH656466:GOI656466 GYD656466:GYE656466 HHZ656466:HIA656466 HRV656466:HRW656466 IBR656466:IBS656466 ILN656466:ILO656466 IVJ656466:IVK656466 JFF656466:JFG656466 JPB656466:JPC656466 JYX656466:JYY656466 KIT656466:KIU656466 KSP656466:KSQ656466 LCL656466:LCM656466 LMH656466:LMI656466 LWD656466:LWE656466 MFZ656466:MGA656466 MPV656466:MPW656466 MZR656466:MZS656466 NJN656466:NJO656466 NTJ656466:NTK656466 ODF656466:ODG656466 ONB656466:ONC656466 OWX656466:OWY656466 PGT656466:PGU656466 PQP656466:PQQ656466 QAL656466:QAM656466 QKH656466:QKI656466 QUD656466:QUE656466 RDZ656466:REA656466 RNV656466:RNW656466 RXR656466:RXS656466 SHN656466:SHO656466 SRJ656466:SRK656466 TBF656466:TBG656466 TLB656466:TLC656466 TUX656466:TUY656466 UET656466:UEU656466 UOP656466:UOQ656466 UYL656466:UYM656466 VIH656466:VII656466 VSD656466:VSE656466 WBZ656466:WCA656466 WLV656466:WLW656466 WVR656466:WVS656466 J722002:K722002 JF722002:JG722002 TB722002:TC722002 ACX722002:ACY722002 AMT722002:AMU722002 AWP722002:AWQ722002 BGL722002:BGM722002 BQH722002:BQI722002 CAD722002:CAE722002 CJZ722002:CKA722002 CTV722002:CTW722002 DDR722002:DDS722002 DNN722002:DNO722002 DXJ722002:DXK722002 EHF722002:EHG722002 ERB722002:ERC722002 FAX722002:FAY722002 FKT722002:FKU722002 FUP722002:FUQ722002 GEL722002:GEM722002 GOH722002:GOI722002 GYD722002:GYE722002 HHZ722002:HIA722002 HRV722002:HRW722002 IBR722002:IBS722002 ILN722002:ILO722002 IVJ722002:IVK722002 JFF722002:JFG722002 JPB722002:JPC722002 JYX722002:JYY722002 KIT722002:KIU722002 KSP722002:KSQ722002 LCL722002:LCM722002 LMH722002:LMI722002 LWD722002:LWE722002 MFZ722002:MGA722002 MPV722002:MPW722002 MZR722002:MZS722002 NJN722002:NJO722002 NTJ722002:NTK722002 ODF722002:ODG722002 ONB722002:ONC722002 OWX722002:OWY722002 PGT722002:PGU722002 PQP722002:PQQ722002 QAL722002:QAM722002 QKH722002:QKI722002 QUD722002:QUE722002 RDZ722002:REA722002 RNV722002:RNW722002 RXR722002:RXS722002 SHN722002:SHO722002 SRJ722002:SRK722002 TBF722002:TBG722002 TLB722002:TLC722002 TUX722002:TUY722002 UET722002:UEU722002 UOP722002:UOQ722002 UYL722002:UYM722002 VIH722002:VII722002 VSD722002:VSE722002 WBZ722002:WCA722002 WLV722002:WLW722002 WVR722002:WVS722002 J787538:K787538 JF787538:JG787538 TB787538:TC787538 ACX787538:ACY787538 AMT787538:AMU787538 AWP787538:AWQ787538 BGL787538:BGM787538 BQH787538:BQI787538 CAD787538:CAE787538 CJZ787538:CKA787538 CTV787538:CTW787538 DDR787538:DDS787538 DNN787538:DNO787538 DXJ787538:DXK787538 EHF787538:EHG787538 ERB787538:ERC787538 FAX787538:FAY787538 FKT787538:FKU787538 FUP787538:FUQ787538 GEL787538:GEM787538 GOH787538:GOI787538 GYD787538:GYE787538 HHZ787538:HIA787538 HRV787538:HRW787538 IBR787538:IBS787538 ILN787538:ILO787538 IVJ787538:IVK787538 JFF787538:JFG787538 JPB787538:JPC787538 JYX787538:JYY787538 KIT787538:KIU787538 KSP787538:KSQ787538 LCL787538:LCM787538 LMH787538:LMI787538 LWD787538:LWE787538 MFZ787538:MGA787538 MPV787538:MPW787538 MZR787538:MZS787538 NJN787538:NJO787538 NTJ787538:NTK787538 ODF787538:ODG787538 ONB787538:ONC787538 OWX787538:OWY787538 PGT787538:PGU787538 PQP787538:PQQ787538 QAL787538:QAM787538 QKH787538:QKI787538 QUD787538:QUE787538 RDZ787538:REA787538 RNV787538:RNW787538 RXR787538:RXS787538 SHN787538:SHO787538 SRJ787538:SRK787538 TBF787538:TBG787538 TLB787538:TLC787538 TUX787538:TUY787538 UET787538:UEU787538 UOP787538:UOQ787538 UYL787538:UYM787538 VIH787538:VII787538 VSD787538:VSE787538 WBZ787538:WCA787538 WLV787538:WLW787538 WVR787538:WVS787538 J853074:K853074 JF853074:JG853074 TB853074:TC853074 ACX853074:ACY853074 AMT853074:AMU853074 AWP853074:AWQ853074 BGL853074:BGM853074 BQH853074:BQI853074 CAD853074:CAE853074 CJZ853074:CKA853074 CTV853074:CTW853074 DDR853074:DDS853074 DNN853074:DNO853074 DXJ853074:DXK853074 EHF853074:EHG853074 ERB853074:ERC853074 FAX853074:FAY853074 FKT853074:FKU853074 FUP853074:FUQ853074 GEL853074:GEM853074 GOH853074:GOI853074 GYD853074:GYE853074 HHZ853074:HIA853074 HRV853074:HRW853074 IBR853074:IBS853074 ILN853074:ILO853074 IVJ853074:IVK853074 JFF853074:JFG853074 JPB853074:JPC853074 JYX853074:JYY853074 KIT853074:KIU853074 KSP853074:KSQ853074 LCL853074:LCM853074 LMH853074:LMI853074 LWD853074:LWE853074 MFZ853074:MGA853074 MPV853074:MPW853074 MZR853074:MZS853074 NJN853074:NJO853074 NTJ853074:NTK853074 ODF853074:ODG853074 ONB853074:ONC853074 OWX853074:OWY853074 PGT853074:PGU853074 PQP853074:PQQ853074 QAL853074:QAM853074 QKH853074:QKI853074 QUD853074:QUE853074 RDZ853074:REA853074 RNV853074:RNW853074 RXR853074:RXS853074 SHN853074:SHO853074 SRJ853074:SRK853074 TBF853074:TBG853074 TLB853074:TLC853074 TUX853074:TUY853074 UET853074:UEU853074 UOP853074:UOQ853074 UYL853074:UYM853074 VIH853074:VII853074 VSD853074:VSE853074 WBZ853074:WCA853074 WLV853074:WLW853074 WVR853074:WVS853074 J918610:K918610 JF918610:JG918610 TB918610:TC918610 ACX918610:ACY918610 AMT918610:AMU918610 AWP918610:AWQ918610 BGL918610:BGM918610 BQH918610:BQI918610 CAD918610:CAE918610 CJZ918610:CKA918610 CTV918610:CTW918610 DDR918610:DDS918610 DNN918610:DNO918610 DXJ918610:DXK918610 EHF918610:EHG918610 ERB918610:ERC918610 FAX918610:FAY918610 FKT918610:FKU918610 FUP918610:FUQ918610 GEL918610:GEM918610 GOH918610:GOI918610 GYD918610:GYE918610 HHZ918610:HIA918610 HRV918610:HRW918610 IBR918610:IBS918610 ILN918610:ILO918610 IVJ918610:IVK918610 JFF918610:JFG918610 JPB918610:JPC918610 JYX918610:JYY918610 KIT918610:KIU918610 KSP918610:KSQ918610 LCL918610:LCM918610 LMH918610:LMI918610 LWD918610:LWE918610 MFZ918610:MGA918610 MPV918610:MPW918610 MZR918610:MZS918610 NJN918610:NJO918610 NTJ918610:NTK918610 ODF918610:ODG918610 ONB918610:ONC918610 OWX918610:OWY918610 PGT918610:PGU918610 PQP918610:PQQ918610 QAL918610:QAM918610 QKH918610:QKI918610 QUD918610:QUE918610 RDZ918610:REA918610 RNV918610:RNW918610 RXR918610:RXS918610 SHN918610:SHO918610 SRJ918610:SRK918610 TBF918610:TBG918610 TLB918610:TLC918610 TUX918610:TUY918610 UET918610:UEU918610 UOP918610:UOQ918610 UYL918610:UYM918610 VIH918610:VII918610 VSD918610:VSE918610 WBZ918610:WCA918610 WLV918610:WLW918610 WVR918610:WVS918610 J984146:K984146 JF984146:JG984146 TB984146:TC984146 ACX984146:ACY984146 AMT984146:AMU984146 AWP984146:AWQ984146 BGL984146:BGM984146 BQH984146:BQI984146 CAD984146:CAE984146 CJZ984146:CKA984146 CTV984146:CTW984146 DDR984146:DDS984146 DNN984146:DNO984146 DXJ984146:DXK984146 EHF984146:EHG984146 ERB984146:ERC984146 FAX984146:FAY984146 FKT984146:FKU984146 FUP984146:FUQ984146 GEL984146:GEM984146 GOH984146:GOI984146 GYD984146:GYE984146 HHZ984146:HIA984146 HRV984146:HRW984146 IBR984146:IBS984146 ILN984146:ILO984146 IVJ984146:IVK984146 JFF984146:JFG984146 JPB984146:JPC984146 JYX984146:JYY984146 KIT984146:KIU984146 KSP984146:KSQ984146 LCL984146:LCM984146 LMH984146:LMI984146 LWD984146:LWE984146 MFZ984146:MGA984146 MPV984146:MPW984146 MZR984146:MZS984146 NJN984146:NJO984146 NTJ984146:NTK984146 ODF984146:ODG984146 ONB984146:ONC984146 OWX984146:OWY984146 PGT984146:PGU984146 PQP984146:PQQ984146 QAL984146:QAM984146 QKH984146:QKI984146 QUD984146:QUE984146 RDZ984146:REA984146 RNV984146:RNW984146 RXR984146:RXS984146 SHN984146:SHO984146 SRJ984146:SRK984146 TBF984146:TBG984146 TLB984146:TLC984146 TUX984146:TUY984146 UET984146:UEU984146 UOP984146:UOQ984146 UYL984146:UYM984146 VIH984146:VII984146 VSD984146:VSE984146 WBZ984146:WCA984146 WLV984146:WLW984146 WVR984146:WVS984146 J1151:K1151 JF1151:JG1151 TB1151:TC1151 ACX1151:ACY1151 AMT1151:AMU1151 AWP1151:AWQ1151 BGL1151:BGM1151 BQH1151:BQI1151 CAD1151:CAE1151 CJZ1151:CKA1151 CTV1151:CTW1151 DDR1151:DDS1151 DNN1151:DNO1151 DXJ1151:DXK1151 EHF1151:EHG1151 ERB1151:ERC1151 FAX1151:FAY1151 FKT1151:FKU1151 FUP1151:FUQ1151 GEL1151:GEM1151 GOH1151:GOI1151 GYD1151:GYE1151 HHZ1151:HIA1151 HRV1151:HRW1151 IBR1151:IBS1151 ILN1151:ILO1151 IVJ1151:IVK1151 JFF1151:JFG1151 JPB1151:JPC1151 JYX1151:JYY1151 KIT1151:KIU1151 KSP1151:KSQ1151 LCL1151:LCM1151 LMH1151:LMI1151 LWD1151:LWE1151 MFZ1151:MGA1151 MPV1151:MPW1151 MZR1151:MZS1151 NJN1151:NJO1151 NTJ1151:NTK1151 ODF1151:ODG1151 ONB1151:ONC1151 OWX1151:OWY1151 PGT1151:PGU1151 PQP1151:PQQ1151 QAL1151:QAM1151 QKH1151:QKI1151 QUD1151:QUE1151 RDZ1151:REA1151 RNV1151:RNW1151 RXR1151:RXS1151 SHN1151:SHO1151 SRJ1151:SRK1151 TBF1151:TBG1151 TLB1151:TLC1151 TUX1151:TUY1151 UET1151:UEU1151 UOP1151:UOQ1151 UYL1151:UYM1151 VIH1151:VII1151 VSD1151:VSE1151 WBZ1151:WCA1151 WLV1151:WLW1151 WVR1151:WVS1151 J66687:K66687 JF66687:JG66687 TB66687:TC66687 ACX66687:ACY66687 AMT66687:AMU66687 AWP66687:AWQ66687 BGL66687:BGM66687 BQH66687:BQI66687 CAD66687:CAE66687 CJZ66687:CKA66687 CTV66687:CTW66687 DDR66687:DDS66687 DNN66687:DNO66687 DXJ66687:DXK66687 EHF66687:EHG66687 ERB66687:ERC66687 FAX66687:FAY66687 FKT66687:FKU66687 FUP66687:FUQ66687 GEL66687:GEM66687 GOH66687:GOI66687 GYD66687:GYE66687 HHZ66687:HIA66687 HRV66687:HRW66687 IBR66687:IBS66687 ILN66687:ILO66687 IVJ66687:IVK66687 JFF66687:JFG66687 JPB66687:JPC66687 JYX66687:JYY66687 KIT66687:KIU66687 KSP66687:KSQ66687 LCL66687:LCM66687 LMH66687:LMI66687 LWD66687:LWE66687 MFZ66687:MGA66687 MPV66687:MPW66687 MZR66687:MZS66687 NJN66687:NJO66687 NTJ66687:NTK66687 ODF66687:ODG66687 ONB66687:ONC66687 OWX66687:OWY66687 PGT66687:PGU66687 PQP66687:PQQ66687 QAL66687:QAM66687 QKH66687:QKI66687 QUD66687:QUE66687 RDZ66687:REA66687 RNV66687:RNW66687 RXR66687:RXS66687 SHN66687:SHO66687 SRJ66687:SRK66687 TBF66687:TBG66687 TLB66687:TLC66687 TUX66687:TUY66687 UET66687:UEU66687 UOP66687:UOQ66687 UYL66687:UYM66687 VIH66687:VII66687 VSD66687:VSE66687 WBZ66687:WCA66687 WLV66687:WLW66687 WVR66687:WVS66687 J132223:K132223 JF132223:JG132223 TB132223:TC132223 ACX132223:ACY132223 AMT132223:AMU132223 AWP132223:AWQ132223 BGL132223:BGM132223 BQH132223:BQI132223 CAD132223:CAE132223 CJZ132223:CKA132223 CTV132223:CTW132223 DDR132223:DDS132223 DNN132223:DNO132223 DXJ132223:DXK132223 EHF132223:EHG132223 ERB132223:ERC132223 FAX132223:FAY132223 FKT132223:FKU132223 FUP132223:FUQ132223 GEL132223:GEM132223 GOH132223:GOI132223 GYD132223:GYE132223 HHZ132223:HIA132223 HRV132223:HRW132223 IBR132223:IBS132223 ILN132223:ILO132223 IVJ132223:IVK132223 JFF132223:JFG132223 JPB132223:JPC132223 JYX132223:JYY132223 KIT132223:KIU132223 KSP132223:KSQ132223 LCL132223:LCM132223 LMH132223:LMI132223 LWD132223:LWE132223 MFZ132223:MGA132223 MPV132223:MPW132223 MZR132223:MZS132223 NJN132223:NJO132223 NTJ132223:NTK132223 ODF132223:ODG132223 ONB132223:ONC132223 OWX132223:OWY132223 PGT132223:PGU132223 PQP132223:PQQ132223 QAL132223:QAM132223 QKH132223:QKI132223 QUD132223:QUE132223 RDZ132223:REA132223 RNV132223:RNW132223 RXR132223:RXS132223 SHN132223:SHO132223 SRJ132223:SRK132223 TBF132223:TBG132223 TLB132223:TLC132223 TUX132223:TUY132223 UET132223:UEU132223 UOP132223:UOQ132223 UYL132223:UYM132223 VIH132223:VII132223 VSD132223:VSE132223 WBZ132223:WCA132223 WLV132223:WLW132223 WVR132223:WVS132223 J197759:K197759 JF197759:JG197759 TB197759:TC197759 ACX197759:ACY197759 AMT197759:AMU197759 AWP197759:AWQ197759 BGL197759:BGM197759 BQH197759:BQI197759 CAD197759:CAE197759 CJZ197759:CKA197759 CTV197759:CTW197759 DDR197759:DDS197759 DNN197759:DNO197759 DXJ197759:DXK197759 EHF197759:EHG197759 ERB197759:ERC197759 FAX197759:FAY197759 FKT197759:FKU197759 FUP197759:FUQ197759 GEL197759:GEM197759 GOH197759:GOI197759 GYD197759:GYE197759 HHZ197759:HIA197759 HRV197759:HRW197759 IBR197759:IBS197759 ILN197759:ILO197759 IVJ197759:IVK197759 JFF197759:JFG197759 JPB197759:JPC197759 JYX197759:JYY197759 KIT197759:KIU197759 KSP197759:KSQ197759 LCL197759:LCM197759 LMH197759:LMI197759 LWD197759:LWE197759 MFZ197759:MGA197759 MPV197759:MPW197759 MZR197759:MZS197759 NJN197759:NJO197759 NTJ197759:NTK197759 ODF197759:ODG197759 ONB197759:ONC197759 OWX197759:OWY197759 PGT197759:PGU197759 PQP197759:PQQ197759 QAL197759:QAM197759 QKH197759:QKI197759 QUD197759:QUE197759 RDZ197759:REA197759 RNV197759:RNW197759 RXR197759:RXS197759 SHN197759:SHO197759 SRJ197759:SRK197759 TBF197759:TBG197759 TLB197759:TLC197759 TUX197759:TUY197759 UET197759:UEU197759 UOP197759:UOQ197759 UYL197759:UYM197759 VIH197759:VII197759 VSD197759:VSE197759 WBZ197759:WCA197759 WLV197759:WLW197759 WVR197759:WVS197759 J263295:K263295 JF263295:JG263295 TB263295:TC263295 ACX263295:ACY263295 AMT263295:AMU263295 AWP263295:AWQ263295 BGL263295:BGM263295 BQH263295:BQI263295 CAD263295:CAE263295 CJZ263295:CKA263295 CTV263295:CTW263295 DDR263295:DDS263295 DNN263295:DNO263295 DXJ263295:DXK263295 EHF263295:EHG263295 ERB263295:ERC263295 FAX263295:FAY263295 FKT263295:FKU263295 FUP263295:FUQ263295 GEL263295:GEM263295 GOH263295:GOI263295 GYD263295:GYE263295 HHZ263295:HIA263295 HRV263295:HRW263295 IBR263295:IBS263295 ILN263295:ILO263295 IVJ263295:IVK263295 JFF263295:JFG263295 JPB263295:JPC263295 JYX263295:JYY263295 KIT263295:KIU263295 KSP263295:KSQ263295 LCL263295:LCM263295 LMH263295:LMI263295 LWD263295:LWE263295 MFZ263295:MGA263295 MPV263295:MPW263295 MZR263295:MZS263295 NJN263295:NJO263295 NTJ263295:NTK263295 ODF263295:ODG263295 ONB263295:ONC263295 OWX263295:OWY263295 PGT263295:PGU263295 PQP263295:PQQ263295 QAL263295:QAM263295 QKH263295:QKI263295 QUD263295:QUE263295 RDZ263295:REA263295 RNV263295:RNW263295 RXR263295:RXS263295 SHN263295:SHO263295 SRJ263295:SRK263295 TBF263295:TBG263295 TLB263295:TLC263295 TUX263295:TUY263295 UET263295:UEU263295 UOP263295:UOQ263295 UYL263295:UYM263295 VIH263295:VII263295 VSD263295:VSE263295 WBZ263295:WCA263295 WLV263295:WLW263295 WVR263295:WVS263295 J328831:K328831 JF328831:JG328831 TB328831:TC328831 ACX328831:ACY328831 AMT328831:AMU328831 AWP328831:AWQ328831 BGL328831:BGM328831 BQH328831:BQI328831 CAD328831:CAE328831 CJZ328831:CKA328831 CTV328831:CTW328831 DDR328831:DDS328831 DNN328831:DNO328831 DXJ328831:DXK328831 EHF328831:EHG328831 ERB328831:ERC328831 FAX328831:FAY328831 FKT328831:FKU328831 FUP328831:FUQ328831 GEL328831:GEM328831 GOH328831:GOI328831 GYD328831:GYE328831 HHZ328831:HIA328831 HRV328831:HRW328831 IBR328831:IBS328831 ILN328831:ILO328831 IVJ328831:IVK328831 JFF328831:JFG328831 JPB328831:JPC328831 JYX328831:JYY328831 KIT328831:KIU328831 KSP328831:KSQ328831 LCL328831:LCM328831 LMH328831:LMI328831 LWD328831:LWE328831 MFZ328831:MGA328831 MPV328831:MPW328831 MZR328831:MZS328831 NJN328831:NJO328831 NTJ328831:NTK328831 ODF328831:ODG328831 ONB328831:ONC328831 OWX328831:OWY328831 PGT328831:PGU328831 PQP328831:PQQ328831 QAL328831:QAM328831 QKH328831:QKI328831 QUD328831:QUE328831 RDZ328831:REA328831 RNV328831:RNW328831 RXR328831:RXS328831 SHN328831:SHO328831 SRJ328831:SRK328831 TBF328831:TBG328831 TLB328831:TLC328831 TUX328831:TUY328831 UET328831:UEU328831 UOP328831:UOQ328831 UYL328831:UYM328831 VIH328831:VII328831 VSD328831:VSE328831 WBZ328831:WCA328831 WLV328831:WLW328831 WVR328831:WVS328831 J394367:K394367 JF394367:JG394367 TB394367:TC394367 ACX394367:ACY394367 AMT394367:AMU394367 AWP394367:AWQ394367 BGL394367:BGM394367 BQH394367:BQI394367 CAD394367:CAE394367 CJZ394367:CKA394367 CTV394367:CTW394367 DDR394367:DDS394367 DNN394367:DNO394367 DXJ394367:DXK394367 EHF394367:EHG394367 ERB394367:ERC394367 FAX394367:FAY394367 FKT394367:FKU394367 FUP394367:FUQ394367 GEL394367:GEM394367 GOH394367:GOI394367 GYD394367:GYE394367 HHZ394367:HIA394367 HRV394367:HRW394367 IBR394367:IBS394367 ILN394367:ILO394367 IVJ394367:IVK394367 JFF394367:JFG394367 JPB394367:JPC394367 JYX394367:JYY394367 KIT394367:KIU394367 KSP394367:KSQ394367 LCL394367:LCM394367 LMH394367:LMI394367 LWD394367:LWE394367 MFZ394367:MGA394367 MPV394367:MPW394367 MZR394367:MZS394367 NJN394367:NJO394367 NTJ394367:NTK394367 ODF394367:ODG394367 ONB394367:ONC394367 OWX394367:OWY394367 PGT394367:PGU394367 PQP394367:PQQ394367 QAL394367:QAM394367 QKH394367:QKI394367 QUD394367:QUE394367 RDZ394367:REA394367 RNV394367:RNW394367 RXR394367:RXS394367 SHN394367:SHO394367 SRJ394367:SRK394367 TBF394367:TBG394367 TLB394367:TLC394367 TUX394367:TUY394367 UET394367:UEU394367 UOP394367:UOQ394367 UYL394367:UYM394367 VIH394367:VII394367 VSD394367:VSE394367 WBZ394367:WCA394367 WLV394367:WLW394367 WVR394367:WVS394367 J459903:K459903 JF459903:JG459903 TB459903:TC459903 ACX459903:ACY459903 AMT459903:AMU459903 AWP459903:AWQ459903 BGL459903:BGM459903 BQH459903:BQI459903 CAD459903:CAE459903 CJZ459903:CKA459903 CTV459903:CTW459903 DDR459903:DDS459903 DNN459903:DNO459903 DXJ459903:DXK459903 EHF459903:EHG459903 ERB459903:ERC459903 FAX459903:FAY459903 FKT459903:FKU459903 FUP459903:FUQ459903 GEL459903:GEM459903 GOH459903:GOI459903 GYD459903:GYE459903 HHZ459903:HIA459903 HRV459903:HRW459903 IBR459903:IBS459903 ILN459903:ILO459903 IVJ459903:IVK459903 JFF459903:JFG459903 JPB459903:JPC459903 JYX459903:JYY459903 KIT459903:KIU459903 KSP459903:KSQ459903 LCL459903:LCM459903 LMH459903:LMI459903 LWD459903:LWE459903 MFZ459903:MGA459903 MPV459903:MPW459903 MZR459903:MZS459903 NJN459903:NJO459903 NTJ459903:NTK459903 ODF459903:ODG459903 ONB459903:ONC459903 OWX459903:OWY459903 PGT459903:PGU459903 PQP459903:PQQ459903 QAL459903:QAM459903 QKH459903:QKI459903 QUD459903:QUE459903 RDZ459903:REA459903 RNV459903:RNW459903 RXR459903:RXS459903 SHN459903:SHO459903 SRJ459903:SRK459903 TBF459903:TBG459903 TLB459903:TLC459903 TUX459903:TUY459903 UET459903:UEU459903 UOP459903:UOQ459903 UYL459903:UYM459903 VIH459903:VII459903 VSD459903:VSE459903 WBZ459903:WCA459903 WLV459903:WLW459903 WVR459903:WVS459903 J525439:K525439 JF525439:JG525439 TB525439:TC525439 ACX525439:ACY525439 AMT525439:AMU525439 AWP525439:AWQ525439 BGL525439:BGM525439 BQH525439:BQI525439 CAD525439:CAE525439 CJZ525439:CKA525439 CTV525439:CTW525439 DDR525439:DDS525439 DNN525439:DNO525439 DXJ525439:DXK525439 EHF525439:EHG525439 ERB525439:ERC525439 FAX525439:FAY525439 FKT525439:FKU525439 FUP525439:FUQ525439 GEL525439:GEM525439 GOH525439:GOI525439 GYD525439:GYE525439 HHZ525439:HIA525439 HRV525439:HRW525439 IBR525439:IBS525439 ILN525439:ILO525439 IVJ525439:IVK525439 JFF525439:JFG525439 JPB525439:JPC525439 JYX525439:JYY525439 KIT525439:KIU525439 KSP525439:KSQ525439 LCL525439:LCM525439 LMH525439:LMI525439 LWD525439:LWE525439 MFZ525439:MGA525439 MPV525439:MPW525439 MZR525439:MZS525439 NJN525439:NJO525439 NTJ525439:NTK525439 ODF525439:ODG525439 ONB525439:ONC525439 OWX525439:OWY525439 PGT525439:PGU525439 PQP525439:PQQ525439 QAL525439:QAM525439 QKH525439:QKI525439 QUD525439:QUE525439 RDZ525439:REA525439 RNV525439:RNW525439 RXR525439:RXS525439 SHN525439:SHO525439 SRJ525439:SRK525439 TBF525439:TBG525439 TLB525439:TLC525439 TUX525439:TUY525439 UET525439:UEU525439 UOP525439:UOQ525439 UYL525439:UYM525439 VIH525439:VII525439 VSD525439:VSE525439 WBZ525439:WCA525439 WLV525439:WLW525439 WVR525439:WVS525439 J590975:K590975 JF590975:JG590975 TB590975:TC590975 ACX590975:ACY590975 AMT590975:AMU590975 AWP590975:AWQ590975 BGL590975:BGM590975 BQH590975:BQI590975 CAD590975:CAE590975 CJZ590975:CKA590975 CTV590975:CTW590975 DDR590975:DDS590975 DNN590975:DNO590975 DXJ590975:DXK590975 EHF590975:EHG590975 ERB590975:ERC590975 FAX590975:FAY590975 FKT590975:FKU590975 FUP590975:FUQ590975 GEL590975:GEM590975 GOH590975:GOI590975 GYD590975:GYE590975 HHZ590975:HIA590975 HRV590975:HRW590975 IBR590975:IBS590975 ILN590975:ILO590975 IVJ590975:IVK590975 JFF590975:JFG590975 JPB590975:JPC590975 JYX590975:JYY590975 KIT590975:KIU590975 KSP590975:KSQ590975 LCL590975:LCM590975 LMH590975:LMI590975 LWD590975:LWE590975 MFZ590975:MGA590975 MPV590975:MPW590975 MZR590975:MZS590975 NJN590975:NJO590975 NTJ590975:NTK590975 ODF590975:ODG590975 ONB590975:ONC590975 OWX590975:OWY590975 PGT590975:PGU590975 PQP590975:PQQ590975 QAL590975:QAM590975 QKH590975:QKI590975 QUD590975:QUE590975 RDZ590975:REA590975 RNV590975:RNW590975 RXR590975:RXS590975 SHN590975:SHO590975 SRJ590975:SRK590975 TBF590975:TBG590975 TLB590975:TLC590975 TUX590975:TUY590975 UET590975:UEU590975 UOP590975:UOQ590975 UYL590975:UYM590975 VIH590975:VII590975 VSD590975:VSE590975 WBZ590975:WCA590975 WLV590975:WLW590975 WVR590975:WVS590975 J656511:K656511 JF656511:JG656511 TB656511:TC656511 ACX656511:ACY656511 AMT656511:AMU656511 AWP656511:AWQ656511 BGL656511:BGM656511 BQH656511:BQI656511 CAD656511:CAE656511 CJZ656511:CKA656511 CTV656511:CTW656511 DDR656511:DDS656511 DNN656511:DNO656511 DXJ656511:DXK656511 EHF656511:EHG656511 ERB656511:ERC656511 FAX656511:FAY656511 FKT656511:FKU656511 FUP656511:FUQ656511 GEL656511:GEM656511 GOH656511:GOI656511 GYD656511:GYE656511 HHZ656511:HIA656511 HRV656511:HRW656511 IBR656511:IBS656511 ILN656511:ILO656511 IVJ656511:IVK656511 JFF656511:JFG656511 JPB656511:JPC656511 JYX656511:JYY656511 KIT656511:KIU656511 KSP656511:KSQ656511 LCL656511:LCM656511 LMH656511:LMI656511 LWD656511:LWE656511 MFZ656511:MGA656511 MPV656511:MPW656511 MZR656511:MZS656511 NJN656511:NJO656511 NTJ656511:NTK656511 ODF656511:ODG656511 ONB656511:ONC656511 OWX656511:OWY656511 PGT656511:PGU656511 PQP656511:PQQ656511 QAL656511:QAM656511 QKH656511:QKI656511 QUD656511:QUE656511 RDZ656511:REA656511 RNV656511:RNW656511 RXR656511:RXS656511 SHN656511:SHO656511 SRJ656511:SRK656511 TBF656511:TBG656511 TLB656511:TLC656511 TUX656511:TUY656511 UET656511:UEU656511 UOP656511:UOQ656511 UYL656511:UYM656511 VIH656511:VII656511 VSD656511:VSE656511 WBZ656511:WCA656511 WLV656511:WLW656511 WVR656511:WVS656511 J722047:K722047 JF722047:JG722047 TB722047:TC722047 ACX722047:ACY722047 AMT722047:AMU722047 AWP722047:AWQ722047 BGL722047:BGM722047 BQH722047:BQI722047 CAD722047:CAE722047 CJZ722047:CKA722047 CTV722047:CTW722047 DDR722047:DDS722047 DNN722047:DNO722047 DXJ722047:DXK722047 EHF722047:EHG722047 ERB722047:ERC722047 FAX722047:FAY722047 FKT722047:FKU722047 FUP722047:FUQ722047 GEL722047:GEM722047 GOH722047:GOI722047 GYD722047:GYE722047 HHZ722047:HIA722047 HRV722047:HRW722047 IBR722047:IBS722047 ILN722047:ILO722047 IVJ722047:IVK722047 JFF722047:JFG722047 JPB722047:JPC722047 JYX722047:JYY722047 KIT722047:KIU722047 KSP722047:KSQ722047 LCL722047:LCM722047 LMH722047:LMI722047 LWD722047:LWE722047 MFZ722047:MGA722047 MPV722047:MPW722047 MZR722047:MZS722047 NJN722047:NJO722047 NTJ722047:NTK722047 ODF722047:ODG722047 ONB722047:ONC722047 OWX722047:OWY722047 PGT722047:PGU722047 PQP722047:PQQ722047 QAL722047:QAM722047 QKH722047:QKI722047 QUD722047:QUE722047 RDZ722047:REA722047 RNV722047:RNW722047 RXR722047:RXS722047 SHN722047:SHO722047 SRJ722047:SRK722047 TBF722047:TBG722047 TLB722047:TLC722047 TUX722047:TUY722047 UET722047:UEU722047 UOP722047:UOQ722047 UYL722047:UYM722047 VIH722047:VII722047 VSD722047:VSE722047 WBZ722047:WCA722047 WLV722047:WLW722047 WVR722047:WVS722047 J787583:K787583 JF787583:JG787583 TB787583:TC787583 ACX787583:ACY787583 AMT787583:AMU787583 AWP787583:AWQ787583 BGL787583:BGM787583 BQH787583:BQI787583 CAD787583:CAE787583 CJZ787583:CKA787583 CTV787583:CTW787583 DDR787583:DDS787583 DNN787583:DNO787583 DXJ787583:DXK787583 EHF787583:EHG787583 ERB787583:ERC787583 FAX787583:FAY787583 FKT787583:FKU787583 FUP787583:FUQ787583 GEL787583:GEM787583 GOH787583:GOI787583 GYD787583:GYE787583 HHZ787583:HIA787583 HRV787583:HRW787583 IBR787583:IBS787583 ILN787583:ILO787583 IVJ787583:IVK787583 JFF787583:JFG787583 JPB787583:JPC787583 JYX787583:JYY787583 KIT787583:KIU787583 KSP787583:KSQ787583 LCL787583:LCM787583 LMH787583:LMI787583 LWD787583:LWE787583 MFZ787583:MGA787583 MPV787583:MPW787583 MZR787583:MZS787583 NJN787583:NJO787583 NTJ787583:NTK787583 ODF787583:ODG787583 ONB787583:ONC787583 OWX787583:OWY787583 PGT787583:PGU787583 PQP787583:PQQ787583 QAL787583:QAM787583 QKH787583:QKI787583 QUD787583:QUE787583 RDZ787583:REA787583 RNV787583:RNW787583 RXR787583:RXS787583 SHN787583:SHO787583 SRJ787583:SRK787583 TBF787583:TBG787583 TLB787583:TLC787583 TUX787583:TUY787583 UET787583:UEU787583 UOP787583:UOQ787583 UYL787583:UYM787583 VIH787583:VII787583 VSD787583:VSE787583 WBZ787583:WCA787583 WLV787583:WLW787583 WVR787583:WVS787583 J853119:K853119 JF853119:JG853119 TB853119:TC853119 ACX853119:ACY853119 AMT853119:AMU853119 AWP853119:AWQ853119 BGL853119:BGM853119 BQH853119:BQI853119 CAD853119:CAE853119 CJZ853119:CKA853119 CTV853119:CTW853119 DDR853119:DDS853119 DNN853119:DNO853119 DXJ853119:DXK853119 EHF853119:EHG853119 ERB853119:ERC853119 FAX853119:FAY853119 FKT853119:FKU853119 FUP853119:FUQ853119 GEL853119:GEM853119 GOH853119:GOI853119 GYD853119:GYE853119 HHZ853119:HIA853119 HRV853119:HRW853119 IBR853119:IBS853119 ILN853119:ILO853119 IVJ853119:IVK853119 JFF853119:JFG853119 JPB853119:JPC853119 JYX853119:JYY853119 KIT853119:KIU853119 KSP853119:KSQ853119 LCL853119:LCM853119 LMH853119:LMI853119 LWD853119:LWE853119 MFZ853119:MGA853119 MPV853119:MPW853119 MZR853119:MZS853119 NJN853119:NJO853119 NTJ853119:NTK853119 ODF853119:ODG853119 ONB853119:ONC853119 OWX853119:OWY853119 PGT853119:PGU853119 PQP853119:PQQ853119 QAL853119:QAM853119 QKH853119:QKI853119 QUD853119:QUE853119 RDZ853119:REA853119 RNV853119:RNW853119 RXR853119:RXS853119 SHN853119:SHO853119 SRJ853119:SRK853119 TBF853119:TBG853119 TLB853119:TLC853119 TUX853119:TUY853119 UET853119:UEU853119 UOP853119:UOQ853119 UYL853119:UYM853119 VIH853119:VII853119 VSD853119:VSE853119 WBZ853119:WCA853119 WLV853119:WLW853119 WVR853119:WVS853119 J918655:K918655 JF918655:JG918655 TB918655:TC918655 ACX918655:ACY918655 AMT918655:AMU918655 AWP918655:AWQ918655 BGL918655:BGM918655 BQH918655:BQI918655 CAD918655:CAE918655 CJZ918655:CKA918655 CTV918655:CTW918655 DDR918655:DDS918655 DNN918655:DNO918655 DXJ918655:DXK918655 EHF918655:EHG918655 ERB918655:ERC918655 FAX918655:FAY918655 FKT918655:FKU918655 FUP918655:FUQ918655 GEL918655:GEM918655 GOH918655:GOI918655 GYD918655:GYE918655 HHZ918655:HIA918655 HRV918655:HRW918655 IBR918655:IBS918655 ILN918655:ILO918655 IVJ918655:IVK918655 JFF918655:JFG918655 JPB918655:JPC918655 JYX918655:JYY918655 KIT918655:KIU918655 KSP918655:KSQ918655 LCL918655:LCM918655 LMH918655:LMI918655 LWD918655:LWE918655 MFZ918655:MGA918655 MPV918655:MPW918655 MZR918655:MZS918655 NJN918655:NJO918655 NTJ918655:NTK918655 ODF918655:ODG918655 ONB918655:ONC918655 OWX918655:OWY918655 PGT918655:PGU918655 PQP918655:PQQ918655 QAL918655:QAM918655 QKH918655:QKI918655 QUD918655:QUE918655 RDZ918655:REA918655 RNV918655:RNW918655 RXR918655:RXS918655 SHN918655:SHO918655 SRJ918655:SRK918655 TBF918655:TBG918655 TLB918655:TLC918655 TUX918655:TUY918655 UET918655:UEU918655 UOP918655:UOQ918655 UYL918655:UYM918655 VIH918655:VII918655 VSD918655:VSE918655 WBZ918655:WCA918655 WLV918655:WLW918655 WVR918655:WVS918655 J984191:K984191 JF984191:JG984191 TB984191:TC984191 ACX984191:ACY984191 AMT984191:AMU984191 AWP984191:AWQ984191 BGL984191:BGM984191 BQH984191:BQI984191 CAD984191:CAE984191 CJZ984191:CKA984191 CTV984191:CTW984191 DDR984191:DDS984191 DNN984191:DNO984191 DXJ984191:DXK984191 EHF984191:EHG984191 ERB984191:ERC984191 FAX984191:FAY984191 FKT984191:FKU984191 FUP984191:FUQ984191 GEL984191:GEM984191 GOH984191:GOI984191 GYD984191:GYE984191 HHZ984191:HIA984191 HRV984191:HRW984191 IBR984191:IBS984191 ILN984191:ILO984191 IVJ984191:IVK984191 JFF984191:JFG984191 JPB984191:JPC984191 JYX984191:JYY984191 KIT984191:KIU984191 KSP984191:KSQ984191 LCL984191:LCM984191 LMH984191:LMI984191 LWD984191:LWE984191 MFZ984191:MGA984191 MPV984191:MPW984191 MZR984191:MZS984191 NJN984191:NJO984191 NTJ984191:NTK984191 ODF984191:ODG984191 ONB984191:ONC984191 OWX984191:OWY984191 PGT984191:PGU984191 PQP984191:PQQ984191 QAL984191:QAM984191 QKH984191:QKI984191 QUD984191:QUE984191 RDZ984191:REA984191 RNV984191:RNW984191 RXR984191:RXS984191 SHN984191:SHO984191 SRJ984191:SRK984191 TBF984191:TBG984191 TLB984191:TLC984191 TUX984191:TUY984191 UET984191:UEU984191 UOP984191:UOQ984191 UYL984191:UYM984191 VIH984191:VII984191 VSD984191:VSE984191 WBZ984191:WCA984191 WLV984191:WLW984191 WVR984191:WVS984191 J1196:K1196 JF1196:JG1196 TB1196:TC1196 ACX1196:ACY1196 AMT1196:AMU1196 AWP1196:AWQ1196 BGL1196:BGM1196 BQH1196:BQI1196 CAD1196:CAE1196 CJZ1196:CKA1196 CTV1196:CTW1196 DDR1196:DDS1196 DNN1196:DNO1196 DXJ1196:DXK1196 EHF1196:EHG1196 ERB1196:ERC1196 FAX1196:FAY1196 FKT1196:FKU1196 FUP1196:FUQ1196 GEL1196:GEM1196 GOH1196:GOI1196 GYD1196:GYE1196 HHZ1196:HIA1196 HRV1196:HRW1196 IBR1196:IBS1196 ILN1196:ILO1196 IVJ1196:IVK1196 JFF1196:JFG1196 JPB1196:JPC1196 JYX1196:JYY1196 KIT1196:KIU1196 KSP1196:KSQ1196 LCL1196:LCM1196 LMH1196:LMI1196 LWD1196:LWE1196 MFZ1196:MGA1196 MPV1196:MPW1196 MZR1196:MZS1196 NJN1196:NJO1196 NTJ1196:NTK1196 ODF1196:ODG1196 ONB1196:ONC1196 OWX1196:OWY1196 PGT1196:PGU1196 PQP1196:PQQ1196 QAL1196:QAM1196 QKH1196:QKI1196 QUD1196:QUE1196 RDZ1196:REA1196 RNV1196:RNW1196 RXR1196:RXS1196 SHN1196:SHO1196 SRJ1196:SRK1196 TBF1196:TBG1196 TLB1196:TLC1196 TUX1196:TUY1196 UET1196:UEU1196 UOP1196:UOQ1196 UYL1196:UYM1196 VIH1196:VII1196 VSD1196:VSE1196 WBZ1196:WCA1196 WLV1196:WLW1196 WVR1196:WVS1196 J66732:K66732 JF66732:JG66732 TB66732:TC66732 ACX66732:ACY66732 AMT66732:AMU66732 AWP66732:AWQ66732 BGL66732:BGM66732 BQH66732:BQI66732 CAD66732:CAE66732 CJZ66732:CKA66732 CTV66732:CTW66732 DDR66732:DDS66732 DNN66732:DNO66732 DXJ66732:DXK66732 EHF66732:EHG66732 ERB66732:ERC66732 FAX66732:FAY66732 FKT66732:FKU66732 FUP66732:FUQ66732 GEL66732:GEM66732 GOH66732:GOI66732 GYD66732:GYE66732 HHZ66732:HIA66732 HRV66732:HRW66732 IBR66732:IBS66732 ILN66732:ILO66732 IVJ66732:IVK66732 JFF66732:JFG66732 JPB66732:JPC66732 JYX66732:JYY66732 KIT66732:KIU66732 KSP66732:KSQ66732 LCL66732:LCM66732 LMH66732:LMI66732 LWD66732:LWE66732 MFZ66732:MGA66732 MPV66732:MPW66732 MZR66732:MZS66732 NJN66732:NJO66732 NTJ66732:NTK66732 ODF66732:ODG66732 ONB66732:ONC66732 OWX66732:OWY66732 PGT66732:PGU66732 PQP66732:PQQ66732 QAL66732:QAM66732 QKH66732:QKI66732 QUD66732:QUE66732 RDZ66732:REA66732 RNV66732:RNW66732 RXR66732:RXS66732 SHN66732:SHO66732 SRJ66732:SRK66732 TBF66732:TBG66732 TLB66732:TLC66732 TUX66732:TUY66732 UET66732:UEU66732 UOP66732:UOQ66732 UYL66732:UYM66732 VIH66732:VII66732 VSD66732:VSE66732 WBZ66732:WCA66732 WLV66732:WLW66732 WVR66732:WVS66732 J132268:K132268 JF132268:JG132268 TB132268:TC132268 ACX132268:ACY132268 AMT132268:AMU132268 AWP132268:AWQ132268 BGL132268:BGM132268 BQH132268:BQI132268 CAD132268:CAE132268 CJZ132268:CKA132268 CTV132268:CTW132268 DDR132268:DDS132268 DNN132268:DNO132268 DXJ132268:DXK132268 EHF132268:EHG132268 ERB132268:ERC132268 FAX132268:FAY132268 FKT132268:FKU132268 FUP132268:FUQ132268 GEL132268:GEM132268 GOH132268:GOI132268 GYD132268:GYE132268 HHZ132268:HIA132268 HRV132268:HRW132268 IBR132268:IBS132268 ILN132268:ILO132268 IVJ132268:IVK132268 JFF132268:JFG132268 JPB132268:JPC132268 JYX132268:JYY132268 KIT132268:KIU132268 KSP132268:KSQ132268 LCL132268:LCM132268 LMH132268:LMI132268 LWD132268:LWE132268 MFZ132268:MGA132268 MPV132268:MPW132268 MZR132268:MZS132268 NJN132268:NJO132268 NTJ132268:NTK132268 ODF132268:ODG132268 ONB132268:ONC132268 OWX132268:OWY132268 PGT132268:PGU132268 PQP132268:PQQ132268 QAL132268:QAM132268 QKH132268:QKI132268 QUD132268:QUE132268 RDZ132268:REA132268 RNV132268:RNW132268 RXR132268:RXS132268 SHN132268:SHO132268 SRJ132268:SRK132268 TBF132268:TBG132268 TLB132268:TLC132268 TUX132268:TUY132268 UET132268:UEU132268 UOP132268:UOQ132268 UYL132268:UYM132268 VIH132268:VII132268 VSD132268:VSE132268 WBZ132268:WCA132268 WLV132268:WLW132268 WVR132268:WVS132268 J197804:K197804 JF197804:JG197804 TB197804:TC197804 ACX197804:ACY197804 AMT197804:AMU197804 AWP197804:AWQ197804 BGL197804:BGM197804 BQH197804:BQI197804 CAD197804:CAE197804 CJZ197804:CKA197804 CTV197804:CTW197804 DDR197804:DDS197804 DNN197804:DNO197804 DXJ197804:DXK197804 EHF197804:EHG197804 ERB197804:ERC197804 FAX197804:FAY197804 FKT197804:FKU197804 FUP197804:FUQ197804 GEL197804:GEM197804 GOH197804:GOI197804 GYD197804:GYE197804 HHZ197804:HIA197804 HRV197804:HRW197804 IBR197804:IBS197804 ILN197804:ILO197804 IVJ197804:IVK197804 JFF197804:JFG197804 JPB197804:JPC197804 JYX197804:JYY197804 KIT197804:KIU197804 KSP197804:KSQ197804 LCL197804:LCM197804 LMH197804:LMI197804 LWD197804:LWE197804 MFZ197804:MGA197804 MPV197804:MPW197804 MZR197804:MZS197804 NJN197804:NJO197804 NTJ197804:NTK197804 ODF197804:ODG197804 ONB197804:ONC197804 OWX197804:OWY197804 PGT197804:PGU197804 PQP197804:PQQ197804 QAL197804:QAM197804 QKH197804:QKI197804 QUD197804:QUE197804 RDZ197804:REA197804 RNV197804:RNW197804 RXR197804:RXS197804 SHN197804:SHO197804 SRJ197804:SRK197804 TBF197804:TBG197804 TLB197804:TLC197804 TUX197804:TUY197804 UET197804:UEU197804 UOP197804:UOQ197804 UYL197804:UYM197804 VIH197804:VII197804 VSD197804:VSE197804 WBZ197804:WCA197804 WLV197804:WLW197804 WVR197804:WVS197804 J263340:K263340 JF263340:JG263340 TB263340:TC263340 ACX263340:ACY263340 AMT263340:AMU263340 AWP263340:AWQ263340 BGL263340:BGM263340 BQH263340:BQI263340 CAD263340:CAE263340 CJZ263340:CKA263340 CTV263340:CTW263340 DDR263340:DDS263340 DNN263340:DNO263340 DXJ263340:DXK263340 EHF263340:EHG263340 ERB263340:ERC263340 FAX263340:FAY263340 FKT263340:FKU263340 FUP263340:FUQ263340 GEL263340:GEM263340 GOH263340:GOI263340 GYD263340:GYE263340 HHZ263340:HIA263340 HRV263340:HRW263340 IBR263340:IBS263340 ILN263340:ILO263340 IVJ263340:IVK263340 JFF263340:JFG263340 JPB263340:JPC263340 JYX263340:JYY263340 KIT263340:KIU263340 KSP263340:KSQ263340 LCL263340:LCM263340 LMH263340:LMI263340 LWD263340:LWE263340 MFZ263340:MGA263340 MPV263340:MPW263340 MZR263340:MZS263340 NJN263340:NJO263340 NTJ263340:NTK263340 ODF263340:ODG263340 ONB263340:ONC263340 OWX263340:OWY263340 PGT263340:PGU263340 PQP263340:PQQ263340 QAL263340:QAM263340 QKH263340:QKI263340 QUD263340:QUE263340 RDZ263340:REA263340 RNV263340:RNW263340 RXR263340:RXS263340 SHN263340:SHO263340 SRJ263340:SRK263340 TBF263340:TBG263340 TLB263340:TLC263340 TUX263340:TUY263340 UET263340:UEU263340 UOP263340:UOQ263340 UYL263340:UYM263340 VIH263340:VII263340 VSD263340:VSE263340 WBZ263340:WCA263340 WLV263340:WLW263340 WVR263340:WVS263340 J328876:K328876 JF328876:JG328876 TB328876:TC328876 ACX328876:ACY328876 AMT328876:AMU328876 AWP328876:AWQ328876 BGL328876:BGM328876 BQH328876:BQI328876 CAD328876:CAE328876 CJZ328876:CKA328876 CTV328876:CTW328876 DDR328876:DDS328876 DNN328876:DNO328876 DXJ328876:DXK328876 EHF328876:EHG328876 ERB328876:ERC328876 FAX328876:FAY328876 FKT328876:FKU328876 FUP328876:FUQ328876 GEL328876:GEM328876 GOH328876:GOI328876 GYD328876:GYE328876 HHZ328876:HIA328876 HRV328876:HRW328876 IBR328876:IBS328876 ILN328876:ILO328876 IVJ328876:IVK328876 JFF328876:JFG328876 JPB328876:JPC328876 JYX328876:JYY328876 KIT328876:KIU328876 KSP328876:KSQ328876 LCL328876:LCM328876 LMH328876:LMI328876 LWD328876:LWE328876 MFZ328876:MGA328876 MPV328876:MPW328876 MZR328876:MZS328876 NJN328876:NJO328876 NTJ328876:NTK328876 ODF328876:ODG328876 ONB328876:ONC328876 OWX328876:OWY328876 PGT328876:PGU328876 PQP328876:PQQ328876 QAL328876:QAM328876 QKH328876:QKI328876 QUD328876:QUE328876 RDZ328876:REA328876 RNV328876:RNW328876 RXR328876:RXS328876 SHN328876:SHO328876 SRJ328876:SRK328876 TBF328876:TBG328876 TLB328876:TLC328876 TUX328876:TUY328876 UET328876:UEU328876 UOP328876:UOQ328876 UYL328876:UYM328876 VIH328876:VII328876 VSD328876:VSE328876 WBZ328876:WCA328876 WLV328876:WLW328876 WVR328876:WVS328876 J394412:K394412 JF394412:JG394412 TB394412:TC394412 ACX394412:ACY394412 AMT394412:AMU394412 AWP394412:AWQ394412 BGL394412:BGM394412 BQH394412:BQI394412 CAD394412:CAE394412 CJZ394412:CKA394412 CTV394412:CTW394412 DDR394412:DDS394412 DNN394412:DNO394412 DXJ394412:DXK394412 EHF394412:EHG394412 ERB394412:ERC394412 FAX394412:FAY394412 FKT394412:FKU394412 FUP394412:FUQ394412 GEL394412:GEM394412 GOH394412:GOI394412 GYD394412:GYE394412 HHZ394412:HIA394412 HRV394412:HRW394412 IBR394412:IBS394412 ILN394412:ILO394412 IVJ394412:IVK394412 JFF394412:JFG394412 JPB394412:JPC394412 JYX394412:JYY394412 KIT394412:KIU394412 KSP394412:KSQ394412 LCL394412:LCM394412 LMH394412:LMI394412 LWD394412:LWE394412 MFZ394412:MGA394412 MPV394412:MPW394412 MZR394412:MZS394412 NJN394412:NJO394412 NTJ394412:NTK394412 ODF394412:ODG394412 ONB394412:ONC394412 OWX394412:OWY394412 PGT394412:PGU394412 PQP394412:PQQ394412 QAL394412:QAM394412 QKH394412:QKI394412 QUD394412:QUE394412 RDZ394412:REA394412 RNV394412:RNW394412 RXR394412:RXS394412 SHN394412:SHO394412 SRJ394412:SRK394412 TBF394412:TBG394412 TLB394412:TLC394412 TUX394412:TUY394412 UET394412:UEU394412 UOP394412:UOQ394412 UYL394412:UYM394412 VIH394412:VII394412 VSD394412:VSE394412 WBZ394412:WCA394412 WLV394412:WLW394412 WVR394412:WVS394412 J459948:K459948 JF459948:JG459948 TB459948:TC459948 ACX459948:ACY459948 AMT459948:AMU459948 AWP459948:AWQ459948 BGL459948:BGM459948 BQH459948:BQI459948 CAD459948:CAE459948 CJZ459948:CKA459948 CTV459948:CTW459948 DDR459948:DDS459948 DNN459948:DNO459948 DXJ459948:DXK459948 EHF459948:EHG459948 ERB459948:ERC459948 FAX459948:FAY459948 FKT459948:FKU459948 FUP459948:FUQ459948 GEL459948:GEM459948 GOH459948:GOI459948 GYD459948:GYE459948 HHZ459948:HIA459948 HRV459948:HRW459948 IBR459948:IBS459948 ILN459948:ILO459948 IVJ459948:IVK459948 JFF459948:JFG459948 JPB459948:JPC459948 JYX459948:JYY459948 KIT459948:KIU459948 KSP459948:KSQ459948 LCL459948:LCM459948 LMH459948:LMI459948 LWD459948:LWE459948 MFZ459948:MGA459948 MPV459948:MPW459948 MZR459948:MZS459948 NJN459948:NJO459948 NTJ459948:NTK459948 ODF459948:ODG459948 ONB459948:ONC459948 OWX459948:OWY459948 PGT459948:PGU459948 PQP459948:PQQ459948 QAL459948:QAM459948 QKH459948:QKI459948 QUD459948:QUE459948 RDZ459948:REA459948 RNV459948:RNW459948 RXR459948:RXS459948 SHN459948:SHO459948 SRJ459948:SRK459948 TBF459948:TBG459948 TLB459948:TLC459948 TUX459948:TUY459948 UET459948:UEU459948 UOP459948:UOQ459948 UYL459948:UYM459948 VIH459948:VII459948 VSD459948:VSE459948 WBZ459948:WCA459948 WLV459948:WLW459948 WVR459948:WVS459948 J525484:K525484 JF525484:JG525484 TB525484:TC525484 ACX525484:ACY525484 AMT525484:AMU525484 AWP525484:AWQ525484 BGL525484:BGM525484 BQH525484:BQI525484 CAD525484:CAE525484 CJZ525484:CKA525484 CTV525484:CTW525484 DDR525484:DDS525484 DNN525484:DNO525484 DXJ525484:DXK525484 EHF525484:EHG525484 ERB525484:ERC525484 FAX525484:FAY525484 FKT525484:FKU525484 FUP525484:FUQ525484 GEL525484:GEM525484 GOH525484:GOI525484 GYD525484:GYE525484 HHZ525484:HIA525484 HRV525484:HRW525484 IBR525484:IBS525484 ILN525484:ILO525484 IVJ525484:IVK525484 JFF525484:JFG525484 JPB525484:JPC525484 JYX525484:JYY525484 KIT525484:KIU525484 KSP525484:KSQ525484 LCL525484:LCM525484 LMH525484:LMI525484 LWD525484:LWE525484 MFZ525484:MGA525484 MPV525484:MPW525484 MZR525484:MZS525484 NJN525484:NJO525484 NTJ525484:NTK525484 ODF525484:ODG525484 ONB525484:ONC525484 OWX525484:OWY525484 PGT525484:PGU525484 PQP525484:PQQ525484 QAL525484:QAM525484 QKH525484:QKI525484 QUD525484:QUE525484 RDZ525484:REA525484 RNV525484:RNW525484 RXR525484:RXS525484 SHN525484:SHO525484 SRJ525484:SRK525484 TBF525484:TBG525484 TLB525484:TLC525484 TUX525484:TUY525484 UET525484:UEU525484 UOP525484:UOQ525484 UYL525484:UYM525484 VIH525484:VII525484 VSD525484:VSE525484 WBZ525484:WCA525484 WLV525484:WLW525484 WVR525484:WVS525484 J591020:K591020 JF591020:JG591020 TB591020:TC591020 ACX591020:ACY591020 AMT591020:AMU591020 AWP591020:AWQ591020 BGL591020:BGM591020 BQH591020:BQI591020 CAD591020:CAE591020 CJZ591020:CKA591020 CTV591020:CTW591020 DDR591020:DDS591020 DNN591020:DNO591020 DXJ591020:DXK591020 EHF591020:EHG591020 ERB591020:ERC591020 FAX591020:FAY591020 FKT591020:FKU591020 FUP591020:FUQ591020 GEL591020:GEM591020 GOH591020:GOI591020 GYD591020:GYE591020 HHZ591020:HIA591020 HRV591020:HRW591020 IBR591020:IBS591020 ILN591020:ILO591020 IVJ591020:IVK591020 JFF591020:JFG591020 JPB591020:JPC591020 JYX591020:JYY591020 KIT591020:KIU591020 KSP591020:KSQ591020 LCL591020:LCM591020 LMH591020:LMI591020 LWD591020:LWE591020 MFZ591020:MGA591020 MPV591020:MPW591020 MZR591020:MZS591020 NJN591020:NJO591020 NTJ591020:NTK591020 ODF591020:ODG591020 ONB591020:ONC591020 OWX591020:OWY591020 PGT591020:PGU591020 PQP591020:PQQ591020 QAL591020:QAM591020 QKH591020:QKI591020 QUD591020:QUE591020 RDZ591020:REA591020 RNV591020:RNW591020 RXR591020:RXS591020 SHN591020:SHO591020 SRJ591020:SRK591020 TBF591020:TBG591020 TLB591020:TLC591020 TUX591020:TUY591020 UET591020:UEU591020 UOP591020:UOQ591020 UYL591020:UYM591020 VIH591020:VII591020 VSD591020:VSE591020 WBZ591020:WCA591020 WLV591020:WLW591020 WVR591020:WVS591020 J656556:K656556 JF656556:JG656556 TB656556:TC656556 ACX656556:ACY656556 AMT656556:AMU656556 AWP656556:AWQ656556 BGL656556:BGM656556 BQH656556:BQI656556 CAD656556:CAE656556 CJZ656556:CKA656556 CTV656556:CTW656556 DDR656556:DDS656556 DNN656556:DNO656556 DXJ656556:DXK656556 EHF656556:EHG656556 ERB656556:ERC656556 FAX656556:FAY656556 FKT656556:FKU656556 FUP656556:FUQ656556 GEL656556:GEM656556 GOH656556:GOI656556 GYD656556:GYE656556 HHZ656556:HIA656556 HRV656556:HRW656556 IBR656556:IBS656556 ILN656556:ILO656556 IVJ656556:IVK656556 JFF656556:JFG656556 JPB656556:JPC656556 JYX656556:JYY656556 KIT656556:KIU656556 KSP656556:KSQ656556 LCL656556:LCM656556 LMH656556:LMI656556 LWD656556:LWE656556 MFZ656556:MGA656556 MPV656556:MPW656556 MZR656556:MZS656556 NJN656556:NJO656556 NTJ656556:NTK656556 ODF656556:ODG656556 ONB656556:ONC656556 OWX656556:OWY656556 PGT656556:PGU656556 PQP656556:PQQ656556 QAL656556:QAM656556 QKH656556:QKI656556 QUD656556:QUE656556 RDZ656556:REA656556 RNV656556:RNW656556 RXR656556:RXS656556 SHN656556:SHO656556 SRJ656556:SRK656556 TBF656556:TBG656556 TLB656556:TLC656556 TUX656556:TUY656556 UET656556:UEU656556 UOP656556:UOQ656556 UYL656556:UYM656556 VIH656556:VII656556 VSD656556:VSE656556 WBZ656556:WCA656556 WLV656556:WLW656556 WVR656556:WVS656556 J722092:K722092 JF722092:JG722092 TB722092:TC722092 ACX722092:ACY722092 AMT722092:AMU722092 AWP722092:AWQ722092 BGL722092:BGM722092 BQH722092:BQI722092 CAD722092:CAE722092 CJZ722092:CKA722092 CTV722092:CTW722092 DDR722092:DDS722092 DNN722092:DNO722092 DXJ722092:DXK722092 EHF722092:EHG722092 ERB722092:ERC722092 FAX722092:FAY722092 FKT722092:FKU722092 FUP722092:FUQ722092 GEL722092:GEM722092 GOH722092:GOI722092 GYD722092:GYE722092 HHZ722092:HIA722092 HRV722092:HRW722092 IBR722092:IBS722092 ILN722092:ILO722092 IVJ722092:IVK722092 JFF722092:JFG722092 JPB722092:JPC722092 JYX722092:JYY722092 KIT722092:KIU722092 KSP722092:KSQ722092 LCL722092:LCM722092 LMH722092:LMI722092 LWD722092:LWE722092 MFZ722092:MGA722092 MPV722092:MPW722092 MZR722092:MZS722092 NJN722092:NJO722092 NTJ722092:NTK722092 ODF722092:ODG722092 ONB722092:ONC722092 OWX722092:OWY722092 PGT722092:PGU722092 PQP722092:PQQ722092 QAL722092:QAM722092 QKH722092:QKI722092 QUD722092:QUE722092 RDZ722092:REA722092 RNV722092:RNW722092 RXR722092:RXS722092 SHN722092:SHO722092 SRJ722092:SRK722092 TBF722092:TBG722092 TLB722092:TLC722092 TUX722092:TUY722092 UET722092:UEU722092 UOP722092:UOQ722092 UYL722092:UYM722092 VIH722092:VII722092 VSD722092:VSE722092 WBZ722092:WCA722092 WLV722092:WLW722092 WVR722092:WVS722092 J787628:K787628 JF787628:JG787628 TB787628:TC787628 ACX787628:ACY787628 AMT787628:AMU787628 AWP787628:AWQ787628 BGL787628:BGM787628 BQH787628:BQI787628 CAD787628:CAE787628 CJZ787628:CKA787628 CTV787628:CTW787628 DDR787628:DDS787628 DNN787628:DNO787628 DXJ787628:DXK787628 EHF787628:EHG787628 ERB787628:ERC787628 FAX787628:FAY787628 FKT787628:FKU787628 FUP787628:FUQ787628 GEL787628:GEM787628 GOH787628:GOI787628 GYD787628:GYE787628 HHZ787628:HIA787628 HRV787628:HRW787628 IBR787628:IBS787628 ILN787628:ILO787628 IVJ787628:IVK787628 JFF787628:JFG787628 JPB787628:JPC787628 JYX787628:JYY787628 KIT787628:KIU787628 KSP787628:KSQ787628 LCL787628:LCM787628 LMH787628:LMI787628 LWD787628:LWE787628 MFZ787628:MGA787628 MPV787628:MPW787628 MZR787628:MZS787628 NJN787628:NJO787628 NTJ787628:NTK787628 ODF787628:ODG787628 ONB787628:ONC787628 OWX787628:OWY787628 PGT787628:PGU787628 PQP787628:PQQ787628 QAL787628:QAM787628 QKH787628:QKI787628 QUD787628:QUE787628 RDZ787628:REA787628 RNV787628:RNW787628 RXR787628:RXS787628 SHN787628:SHO787628 SRJ787628:SRK787628 TBF787628:TBG787628 TLB787628:TLC787628 TUX787628:TUY787628 UET787628:UEU787628 UOP787628:UOQ787628 UYL787628:UYM787628 VIH787628:VII787628 VSD787628:VSE787628 WBZ787628:WCA787628 WLV787628:WLW787628 WVR787628:WVS787628 J853164:K853164 JF853164:JG853164 TB853164:TC853164 ACX853164:ACY853164 AMT853164:AMU853164 AWP853164:AWQ853164 BGL853164:BGM853164 BQH853164:BQI853164 CAD853164:CAE853164 CJZ853164:CKA853164 CTV853164:CTW853164 DDR853164:DDS853164 DNN853164:DNO853164 DXJ853164:DXK853164 EHF853164:EHG853164 ERB853164:ERC853164 FAX853164:FAY853164 FKT853164:FKU853164 FUP853164:FUQ853164 GEL853164:GEM853164 GOH853164:GOI853164 GYD853164:GYE853164 HHZ853164:HIA853164 HRV853164:HRW853164 IBR853164:IBS853164 ILN853164:ILO853164 IVJ853164:IVK853164 JFF853164:JFG853164 JPB853164:JPC853164 JYX853164:JYY853164 KIT853164:KIU853164 KSP853164:KSQ853164 LCL853164:LCM853164 LMH853164:LMI853164 LWD853164:LWE853164 MFZ853164:MGA853164 MPV853164:MPW853164 MZR853164:MZS853164 NJN853164:NJO853164 NTJ853164:NTK853164 ODF853164:ODG853164 ONB853164:ONC853164 OWX853164:OWY853164 PGT853164:PGU853164 PQP853164:PQQ853164 QAL853164:QAM853164 QKH853164:QKI853164 QUD853164:QUE853164 RDZ853164:REA853164 RNV853164:RNW853164 RXR853164:RXS853164 SHN853164:SHO853164 SRJ853164:SRK853164 TBF853164:TBG853164 TLB853164:TLC853164 TUX853164:TUY853164 UET853164:UEU853164 UOP853164:UOQ853164 UYL853164:UYM853164 VIH853164:VII853164 VSD853164:VSE853164 WBZ853164:WCA853164 WLV853164:WLW853164 WVR853164:WVS853164 J918700:K918700 JF918700:JG918700 TB918700:TC918700 ACX918700:ACY918700 AMT918700:AMU918700 AWP918700:AWQ918700 BGL918700:BGM918700 BQH918700:BQI918700 CAD918700:CAE918700 CJZ918700:CKA918700 CTV918700:CTW918700 DDR918700:DDS918700 DNN918700:DNO918700 DXJ918700:DXK918700 EHF918700:EHG918700 ERB918700:ERC918700 FAX918700:FAY918700 FKT918700:FKU918700 FUP918700:FUQ918700 GEL918700:GEM918700 GOH918700:GOI918700 GYD918700:GYE918700 HHZ918700:HIA918700 HRV918700:HRW918700 IBR918700:IBS918700 ILN918700:ILO918700 IVJ918700:IVK918700 JFF918700:JFG918700 JPB918700:JPC918700 JYX918700:JYY918700 KIT918700:KIU918700 KSP918700:KSQ918700 LCL918700:LCM918700 LMH918700:LMI918700 LWD918700:LWE918700 MFZ918700:MGA918700 MPV918700:MPW918700 MZR918700:MZS918700 NJN918700:NJO918700 NTJ918700:NTK918700 ODF918700:ODG918700 ONB918700:ONC918700 OWX918700:OWY918700 PGT918700:PGU918700 PQP918700:PQQ918700 QAL918700:QAM918700 QKH918700:QKI918700 QUD918700:QUE918700 RDZ918700:REA918700 RNV918700:RNW918700 RXR918700:RXS918700 SHN918700:SHO918700 SRJ918700:SRK918700 TBF918700:TBG918700 TLB918700:TLC918700 TUX918700:TUY918700 UET918700:UEU918700 UOP918700:UOQ918700 UYL918700:UYM918700 VIH918700:VII918700 VSD918700:VSE918700 WBZ918700:WCA918700 WLV918700:WLW918700 WVR918700:WVS918700 J984236:K984236 JF984236:JG984236 TB984236:TC984236 ACX984236:ACY984236 AMT984236:AMU984236 AWP984236:AWQ984236 BGL984236:BGM984236 BQH984236:BQI984236 CAD984236:CAE984236 CJZ984236:CKA984236 CTV984236:CTW984236 DDR984236:DDS984236 DNN984236:DNO984236 DXJ984236:DXK984236 EHF984236:EHG984236 ERB984236:ERC984236 FAX984236:FAY984236 FKT984236:FKU984236 FUP984236:FUQ984236 GEL984236:GEM984236 GOH984236:GOI984236 GYD984236:GYE984236 HHZ984236:HIA984236 HRV984236:HRW984236 IBR984236:IBS984236 ILN984236:ILO984236 IVJ984236:IVK984236 JFF984236:JFG984236 JPB984236:JPC984236 JYX984236:JYY984236 KIT984236:KIU984236 KSP984236:KSQ984236 LCL984236:LCM984236 LMH984236:LMI984236 LWD984236:LWE984236 MFZ984236:MGA984236 MPV984236:MPW984236 MZR984236:MZS984236 NJN984236:NJO984236 NTJ984236:NTK984236 ODF984236:ODG984236 ONB984236:ONC984236 OWX984236:OWY984236 PGT984236:PGU984236 PQP984236:PQQ984236 QAL984236:QAM984236 QKH984236:QKI984236 QUD984236:QUE984236 RDZ984236:REA984236 RNV984236:RNW984236 RXR984236:RXS984236 SHN984236:SHO984236 SRJ984236:SRK984236 TBF984236:TBG984236 TLB984236:TLC984236 TUX984236:TUY984236 UET984236:UEU984236 UOP984236:UOQ984236 UYL984236:UYM984236 VIH984236:VII984236 VSD984236:VSE984236 WBZ984236:WCA984236 WLV984236:WLW984236 WVR984236:WVS984236</xm:sqref>
        </x14:dataValidation>
        <x14:dataValidation type="list" allowBlank="1" showInputMessage="1" showErrorMessage="1" xr:uid="{00000000-0002-0000-0A00-000034000000}">
          <x14:formula1>
            <xm:f>$Y$25:$AB$25</xm:f>
          </x14:formula1>
          <xm:sqref>I1866:J1866 JE1866:JF1866 TA1866:TB1866 ACW1866:ACX1866 AMS1866:AMT1866 AWO1866:AWP1866 BGK1866:BGL1866 BQG1866:BQH1866 CAC1866:CAD1866 CJY1866:CJZ1866 CTU1866:CTV1866 DDQ1866:DDR1866 DNM1866:DNN1866 DXI1866:DXJ1866 EHE1866:EHF1866 ERA1866:ERB1866 FAW1866:FAX1866 FKS1866:FKT1866 FUO1866:FUP1866 GEK1866:GEL1866 GOG1866:GOH1866 GYC1866:GYD1866 HHY1866:HHZ1866 HRU1866:HRV1866 IBQ1866:IBR1866 ILM1866:ILN1866 IVI1866:IVJ1866 JFE1866:JFF1866 JPA1866:JPB1866 JYW1866:JYX1866 KIS1866:KIT1866 KSO1866:KSP1866 LCK1866:LCL1866 LMG1866:LMH1866 LWC1866:LWD1866 MFY1866:MFZ1866 MPU1866:MPV1866 MZQ1866:MZR1866 NJM1866:NJN1866 NTI1866:NTJ1866 ODE1866:ODF1866 ONA1866:ONB1866 OWW1866:OWX1866 PGS1866:PGT1866 PQO1866:PQP1866 QAK1866:QAL1866 QKG1866:QKH1866 QUC1866:QUD1866 RDY1866:RDZ1866 RNU1866:RNV1866 RXQ1866:RXR1866 SHM1866:SHN1866 SRI1866:SRJ1866 TBE1866:TBF1866 TLA1866:TLB1866 TUW1866:TUX1866 UES1866:UET1866 UOO1866:UOP1866 UYK1866:UYL1866 VIG1866:VIH1866 VSC1866:VSD1866 WBY1866:WBZ1866 WLU1866:WLV1866 WVQ1866:WVR1866 I67402:J67402 JE67402:JF67402 TA67402:TB67402 ACW67402:ACX67402 AMS67402:AMT67402 AWO67402:AWP67402 BGK67402:BGL67402 BQG67402:BQH67402 CAC67402:CAD67402 CJY67402:CJZ67402 CTU67402:CTV67402 DDQ67402:DDR67402 DNM67402:DNN67402 DXI67402:DXJ67402 EHE67402:EHF67402 ERA67402:ERB67402 FAW67402:FAX67402 FKS67402:FKT67402 FUO67402:FUP67402 GEK67402:GEL67402 GOG67402:GOH67402 GYC67402:GYD67402 HHY67402:HHZ67402 HRU67402:HRV67402 IBQ67402:IBR67402 ILM67402:ILN67402 IVI67402:IVJ67402 JFE67402:JFF67402 JPA67402:JPB67402 JYW67402:JYX67402 KIS67402:KIT67402 KSO67402:KSP67402 LCK67402:LCL67402 LMG67402:LMH67402 LWC67402:LWD67402 MFY67402:MFZ67402 MPU67402:MPV67402 MZQ67402:MZR67402 NJM67402:NJN67402 NTI67402:NTJ67402 ODE67402:ODF67402 ONA67402:ONB67402 OWW67402:OWX67402 PGS67402:PGT67402 PQO67402:PQP67402 QAK67402:QAL67402 QKG67402:QKH67402 QUC67402:QUD67402 RDY67402:RDZ67402 RNU67402:RNV67402 RXQ67402:RXR67402 SHM67402:SHN67402 SRI67402:SRJ67402 TBE67402:TBF67402 TLA67402:TLB67402 TUW67402:TUX67402 UES67402:UET67402 UOO67402:UOP67402 UYK67402:UYL67402 VIG67402:VIH67402 VSC67402:VSD67402 WBY67402:WBZ67402 WLU67402:WLV67402 WVQ67402:WVR67402 I132938:J132938 JE132938:JF132938 TA132938:TB132938 ACW132938:ACX132938 AMS132938:AMT132938 AWO132938:AWP132938 BGK132938:BGL132938 BQG132938:BQH132938 CAC132938:CAD132938 CJY132938:CJZ132938 CTU132938:CTV132938 DDQ132938:DDR132938 DNM132938:DNN132938 DXI132938:DXJ132938 EHE132938:EHF132938 ERA132938:ERB132938 FAW132938:FAX132938 FKS132938:FKT132938 FUO132938:FUP132938 GEK132938:GEL132938 GOG132938:GOH132938 GYC132938:GYD132938 HHY132938:HHZ132938 HRU132938:HRV132938 IBQ132938:IBR132938 ILM132938:ILN132938 IVI132938:IVJ132938 JFE132938:JFF132938 JPA132938:JPB132938 JYW132938:JYX132938 KIS132938:KIT132938 KSO132938:KSP132938 LCK132938:LCL132938 LMG132938:LMH132938 LWC132938:LWD132938 MFY132938:MFZ132938 MPU132938:MPV132938 MZQ132938:MZR132938 NJM132938:NJN132938 NTI132938:NTJ132938 ODE132938:ODF132938 ONA132938:ONB132938 OWW132938:OWX132938 PGS132938:PGT132938 PQO132938:PQP132938 QAK132938:QAL132938 QKG132938:QKH132938 QUC132938:QUD132938 RDY132938:RDZ132938 RNU132938:RNV132938 RXQ132938:RXR132938 SHM132938:SHN132938 SRI132938:SRJ132938 TBE132938:TBF132938 TLA132938:TLB132938 TUW132938:TUX132938 UES132938:UET132938 UOO132938:UOP132938 UYK132938:UYL132938 VIG132938:VIH132938 VSC132938:VSD132938 WBY132938:WBZ132938 WLU132938:WLV132938 WVQ132938:WVR132938 I198474:J198474 JE198474:JF198474 TA198474:TB198474 ACW198474:ACX198474 AMS198474:AMT198474 AWO198474:AWP198474 BGK198474:BGL198474 BQG198474:BQH198474 CAC198474:CAD198474 CJY198474:CJZ198474 CTU198474:CTV198474 DDQ198474:DDR198474 DNM198474:DNN198474 DXI198474:DXJ198474 EHE198474:EHF198474 ERA198474:ERB198474 FAW198474:FAX198474 FKS198474:FKT198474 FUO198474:FUP198474 GEK198474:GEL198474 GOG198474:GOH198474 GYC198474:GYD198474 HHY198474:HHZ198474 HRU198474:HRV198474 IBQ198474:IBR198474 ILM198474:ILN198474 IVI198474:IVJ198474 JFE198474:JFF198474 JPA198474:JPB198474 JYW198474:JYX198474 KIS198474:KIT198474 KSO198474:KSP198474 LCK198474:LCL198474 LMG198474:LMH198474 LWC198474:LWD198474 MFY198474:MFZ198474 MPU198474:MPV198474 MZQ198474:MZR198474 NJM198474:NJN198474 NTI198474:NTJ198474 ODE198474:ODF198474 ONA198474:ONB198474 OWW198474:OWX198474 PGS198474:PGT198474 PQO198474:PQP198474 QAK198474:QAL198474 QKG198474:QKH198474 QUC198474:QUD198474 RDY198474:RDZ198474 RNU198474:RNV198474 RXQ198474:RXR198474 SHM198474:SHN198474 SRI198474:SRJ198474 TBE198474:TBF198474 TLA198474:TLB198474 TUW198474:TUX198474 UES198474:UET198474 UOO198474:UOP198474 UYK198474:UYL198474 VIG198474:VIH198474 VSC198474:VSD198474 WBY198474:WBZ198474 WLU198474:WLV198474 WVQ198474:WVR198474 I264010:J264010 JE264010:JF264010 TA264010:TB264010 ACW264010:ACX264010 AMS264010:AMT264010 AWO264010:AWP264010 BGK264010:BGL264010 BQG264010:BQH264010 CAC264010:CAD264010 CJY264010:CJZ264010 CTU264010:CTV264010 DDQ264010:DDR264010 DNM264010:DNN264010 DXI264010:DXJ264010 EHE264010:EHF264010 ERA264010:ERB264010 FAW264010:FAX264010 FKS264010:FKT264010 FUO264010:FUP264010 GEK264010:GEL264010 GOG264010:GOH264010 GYC264010:GYD264010 HHY264010:HHZ264010 HRU264010:HRV264010 IBQ264010:IBR264010 ILM264010:ILN264010 IVI264010:IVJ264010 JFE264010:JFF264010 JPA264010:JPB264010 JYW264010:JYX264010 KIS264010:KIT264010 KSO264010:KSP264010 LCK264010:LCL264010 LMG264010:LMH264010 LWC264010:LWD264010 MFY264010:MFZ264010 MPU264010:MPV264010 MZQ264010:MZR264010 NJM264010:NJN264010 NTI264010:NTJ264010 ODE264010:ODF264010 ONA264010:ONB264010 OWW264010:OWX264010 PGS264010:PGT264010 PQO264010:PQP264010 QAK264010:QAL264010 QKG264010:QKH264010 QUC264010:QUD264010 RDY264010:RDZ264010 RNU264010:RNV264010 RXQ264010:RXR264010 SHM264010:SHN264010 SRI264010:SRJ264010 TBE264010:TBF264010 TLA264010:TLB264010 TUW264010:TUX264010 UES264010:UET264010 UOO264010:UOP264010 UYK264010:UYL264010 VIG264010:VIH264010 VSC264010:VSD264010 WBY264010:WBZ264010 WLU264010:WLV264010 WVQ264010:WVR264010 I329546:J329546 JE329546:JF329546 TA329546:TB329546 ACW329546:ACX329546 AMS329546:AMT329546 AWO329546:AWP329546 BGK329546:BGL329546 BQG329546:BQH329546 CAC329546:CAD329546 CJY329546:CJZ329546 CTU329546:CTV329546 DDQ329546:DDR329546 DNM329546:DNN329546 DXI329546:DXJ329546 EHE329546:EHF329546 ERA329546:ERB329546 FAW329546:FAX329546 FKS329546:FKT329546 FUO329546:FUP329546 GEK329546:GEL329546 GOG329546:GOH329546 GYC329546:GYD329546 HHY329546:HHZ329546 HRU329546:HRV329546 IBQ329546:IBR329546 ILM329546:ILN329546 IVI329546:IVJ329546 JFE329546:JFF329546 JPA329546:JPB329546 JYW329546:JYX329546 KIS329546:KIT329546 KSO329546:KSP329546 LCK329546:LCL329546 LMG329546:LMH329546 LWC329546:LWD329546 MFY329546:MFZ329546 MPU329546:MPV329546 MZQ329546:MZR329546 NJM329546:NJN329546 NTI329546:NTJ329546 ODE329546:ODF329546 ONA329546:ONB329546 OWW329546:OWX329546 PGS329546:PGT329546 PQO329546:PQP329546 QAK329546:QAL329546 QKG329546:QKH329546 QUC329546:QUD329546 RDY329546:RDZ329546 RNU329546:RNV329546 RXQ329546:RXR329546 SHM329546:SHN329546 SRI329546:SRJ329546 TBE329546:TBF329546 TLA329546:TLB329546 TUW329546:TUX329546 UES329546:UET329546 UOO329546:UOP329546 UYK329546:UYL329546 VIG329546:VIH329546 VSC329546:VSD329546 WBY329546:WBZ329546 WLU329546:WLV329546 WVQ329546:WVR329546 I395082:J395082 JE395082:JF395082 TA395082:TB395082 ACW395082:ACX395082 AMS395082:AMT395082 AWO395082:AWP395082 BGK395082:BGL395082 BQG395082:BQH395082 CAC395082:CAD395082 CJY395082:CJZ395082 CTU395082:CTV395082 DDQ395082:DDR395082 DNM395082:DNN395082 DXI395082:DXJ395082 EHE395082:EHF395082 ERA395082:ERB395082 FAW395082:FAX395082 FKS395082:FKT395082 FUO395082:FUP395082 GEK395082:GEL395082 GOG395082:GOH395082 GYC395082:GYD395082 HHY395082:HHZ395082 HRU395082:HRV395082 IBQ395082:IBR395082 ILM395082:ILN395082 IVI395082:IVJ395082 JFE395082:JFF395082 JPA395082:JPB395082 JYW395082:JYX395082 KIS395082:KIT395082 KSO395082:KSP395082 LCK395082:LCL395082 LMG395082:LMH395082 LWC395082:LWD395082 MFY395082:MFZ395082 MPU395082:MPV395082 MZQ395082:MZR395082 NJM395082:NJN395082 NTI395082:NTJ395082 ODE395082:ODF395082 ONA395082:ONB395082 OWW395082:OWX395082 PGS395082:PGT395082 PQO395082:PQP395082 QAK395082:QAL395082 QKG395082:QKH395082 QUC395082:QUD395082 RDY395082:RDZ395082 RNU395082:RNV395082 RXQ395082:RXR395082 SHM395082:SHN395082 SRI395082:SRJ395082 TBE395082:TBF395082 TLA395082:TLB395082 TUW395082:TUX395082 UES395082:UET395082 UOO395082:UOP395082 UYK395082:UYL395082 VIG395082:VIH395082 VSC395082:VSD395082 WBY395082:WBZ395082 WLU395082:WLV395082 WVQ395082:WVR395082 I460618:J460618 JE460618:JF460618 TA460618:TB460618 ACW460618:ACX460618 AMS460618:AMT460618 AWO460618:AWP460618 BGK460618:BGL460618 BQG460618:BQH460618 CAC460618:CAD460618 CJY460618:CJZ460618 CTU460618:CTV460618 DDQ460618:DDR460618 DNM460618:DNN460618 DXI460618:DXJ460618 EHE460618:EHF460618 ERA460618:ERB460618 FAW460618:FAX460618 FKS460618:FKT460618 FUO460618:FUP460618 GEK460618:GEL460618 GOG460618:GOH460618 GYC460618:GYD460618 HHY460618:HHZ460618 HRU460618:HRV460618 IBQ460618:IBR460618 ILM460618:ILN460618 IVI460618:IVJ460618 JFE460618:JFF460618 JPA460618:JPB460618 JYW460618:JYX460618 KIS460618:KIT460618 KSO460618:KSP460618 LCK460618:LCL460618 LMG460618:LMH460618 LWC460618:LWD460618 MFY460618:MFZ460618 MPU460618:MPV460618 MZQ460618:MZR460618 NJM460618:NJN460618 NTI460618:NTJ460618 ODE460618:ODF460618 ONA460618:ONB460618 OWW460618:OWX460618 PGS460618:PGT460618 PQO460618:PQP460618 QAK460618:QAL460618 QKG460618:QKH460618 QUC460618:QUD460618 RDY460618:RDZ460618 RNU460618:RNV460618 RXQ460618:RXR460618 SHM460618:SHN460618 SRI460618:SRJ460618 TBE460618:TBF460618 TLA460618:TLB460618 TUW460618:TUX460618 UES460618:UET460618 UOO460618:UOP460618 UYK460618:UYL460618 VIG460618:VIH460618 VSC460618:VSD460618 WBY460618:WBZ460618 WLU460618:WLV460618 WVQ460618:WVR460618 I526154:J526154 JE526154:JF526154 TA526154:TB526154 ACW526154:ACX526154 AMS526154:AMT526154 AWO526154:AWP526154 BGK526154:BGL526154 BQG526154:BQH526154 CAC526154:CAD526154 CJY526154:CJZ526154 CTU526154:CTV526154 DDQ526154:DDR526154 DNM526154:DNN526154 DXI526154:DXJ526154 EHE526154:EHF526154 ERA526154:ERB526154 FAW526154:FAX526154 FKS526154:FKT526154 FUO526154:FUP526154 GEK526154:GEL526154 GOG526154:GOH526154 GYC526154:GYD526154 HHY526154:HHZ526154 HRU526154:HRV526154 IBQ526154:IBR526154 ILM526154:ILN526154 IVI526154:IVJ526154 JFE526154:JFF526154 JPA526154:JPB526154 JYW526154:JYX526154 KIS526154:KIT526154 KSO526154:KSP526154 LCK526154:LCL526154 LMG526154:LMH526154 LWC526154:LWD526154 MFY526154:MFZ526154 MPU526154:MPV526154 MZQ526154:MZR526154 NJM526154:NJN526154 NTI526154:NTJ526154 ODE526154:ODF526154 ONA526154:ONB526154 OWW526154:OWX526154 PGS526154:PGT526154 PQO526154:PQP526154 QAK526154:QAL526154 QKG526154:QKH526154 QUC526154:QUD526154 RDY526154:RDZ526154 RNU526154:RNV526154 RXQ526154:RXR526154 SHM526154:SHN526154 SRI526154:SRJ526154 TBE526154:TBF526154 TLA526154:TLB526154 TUW526154:TUX526154 UES526154:UET526154 UOO526154:UOP526154 UYK526154:UYL526154 VIG526154:VIH526154 VSC526154:VSD526154 WBY526154:WBZ526154 WLU526154:WLV526154 WVQ526154:WVR526154 I591690:J591690 JE591690:JF591690 TA591690:TB591690 ACW591690:ACX591690 AMS591690:AMT591690 AWO591690:AWP591690 BGK591690:BGL591690 BQG591690:BQH591690 CAC591690:CAD591690 CJY591690:CJZ591690 CTU591690:CTV591690 DDQ591690:DDR591690 DNM591690:DNN591690 DXI591690:DXJ591690 EHE591690:EHF591690 ERA591690:ERB591690 FAW591690:FAX591690 FKS591690:FKT591690 FUO591690:FUP591690 GEK591690:GEL591690 GOG591690:GOH591690 GYC591690:GYD591690 HHY591690:HHZ591690 HRU591690:HRV591690 IBQ591690:IBR591690 ILM591690:ILN591690 IVI591690:IVJ591690 JFE591690:JFF591690 JPA591690:JPB591690 JYW591690:JYX591690 KIS591690:KIT591690 KSO591690:KSP591690 LCK591690:LCL591690 LMG591690:LMH591690 LWC591690:LWD591690 MFY591690:MFZ591690 MPU591690:MPV591690 MZQ591690:MZR591690 NJM591690:NJN591690 NTI591690:NTJ591690 ODE591690:ODF591690 ONA591690:ONB591690 OWW591690:OWX591690 PGS591690:PGT591690 PQO591690:PQP591690 QAK591690:QAL591690 QKG591690:QKH591690 QUC591690:QUD591690 RDY591690:RDZ591690 RNU591690:RNV591690 RXQ591690:RXR591690 SHM591690:SHN591690 SRI591690:SRJ591690 TBE591690:TBF591690 TLA591690:TLB591690 TUW591690:TUX591690 UES591690:UET591690 UOO591690:UOP591690 UYK591690:UYL591690 VIG591690:VIH591690 VSC591690:VSD591690 WBY591690:WBZ591690 WLU591690:WLV591690 WVQ591690:WVR591690 I657226:J657226 JE657226:JF657226 TA657226:TB657226 ACW657226:ACX657226 AMS657226:AMT657226 AWO657226:AWP657226 BGK657226:BGL657226 BQG657226:BQH657226 CAC657226:CAD657226 CJY657226:CJZ657226 CTU657226:CTV657226 DDQ657226:DDR657226 DNM657226:DNN657226 DXI657226:DXJ657226 EHE657226:EHF657226 ERA657226:ERB657226 FAW657226:FAX657226 FKS657226:FKT657226 FUO657226:FUP657226 GEK657226:GEL657226 GOG657226:GOH657226 GYC657226:GYD657226 HHY657226:HHZ657226 HRU657226:HRV657226 IBQ657226:IBR657226 ILM657226:ILN657226 IVI657226:IVJ657226 JFE657226:JFF657226 JPA657226:JPB657226 JYW657226:JYX657226 KIS657226:KIT657226 KSO657226:KSP657226 LCK657226:LCL657226 LMG657226:LMH657226 LWC657226:LWD657226 MFY657226:MFZ657226 MPU657226:MPV657226 MZQ657226:MZR657226 NJM657226:NJN657226 NTI657226:NTJ657226 ODE657226:ODF657226 ONA657226:ONB657226 OWW657226:OWX657226 PGS657226:PGT657226 PQO657226:PQP657226 QAK657226:QAL657226 QKG657226:QKH657226 QUC657226:QUD657226 RDY657226:RDZ657226 RNU657226:RNV657226 RXQ657226:RXR657226 SHM657226:SHN657226 SRI657226:SRJ657226 TBE657226:TBF657226 TLA657226:TLB657226 TUW657226:TUX657226 UES657226:UET657226 UOO657226:UOP657226 UYK657226:UYL657226 VIG657226:VIH657226 VSC657226:VSD657226 WBY657226:WBZ657226 WLU657226:WLV657226 WVQ657226:WVR657226 I722762:J722762 JE722762:JF722762 TA722762:TB722762 ACW722762:ACX722762 AMS722762:AMT722762 AWO722762:AWP722762 BGK722762:BGL722762 BQG722762:BQH722762 CAC722762:CAD722762 CJY722762:CJZ722762 CTU722762:CTV722762 DDQ722762:DDR722762 DNM722762:DNN722762 DXI722762:DXJ722762 EHE722762:EHF722762 ERA722762:ERB722762 FAW722762:FAX722762 FKS722762:FKT722762 FUO722762:FUP722762 GEK722762:GEL722762 GOG722762:GOH722762 GYC722762:GYD722762 HHY722762:HHZ722762 HRU722762:HRV722762 IBQ722762:IBR722762 ILM722762:ILN722762 IVI722762:IVJ722762 JFE722762:JFF722762 JPA722762:JPB722762 JYW722762:JYX722762 KIS722762:KIT722762 KSO722762:KSP722762 LCK722762:LCL722762 LMG722762:LMH722762 LWC722762:LWD722762 MFY722762:MFZ722762 MPU722762:MPV722762 MZQ722762:MZR722762 NJM722762:NJN722762 NTI722762:NTJ722762 ODE722762:ODF722762 ONA722762:ONB722762 OWW722762:OWX722762 PGS722762:PGT722762 PQO722762:PQP722762 QAK722762:QAL722762 QKG722762:QKH722762 QUC722762:QUD722762 RDY722762:RDZ722762 RNU722762:RNV722762 RXQ722762:RXR722762 SHM722762:SHN722762 SRI722762:SRJ722762 TBE722762:TBF722762 TLA722762:TLB722762 TUW722762:TUX722762 UES722762:UET722762 UOO722762:UOP722762 UYK722762:UYL722762 VIG722762:VIH722762 VSC722762:VSD722762 WBY722762:WBZ722762 WLU722762:WLV722762 WVQ722762:WVR722762 I788298:J788298 JE788298:JF788298 TA788298:TB788298 ACW788298:ACX788298 AMS788298:AMT788298 AWO788298:AWP788298 BGK788298:BGL788298 BQG788298:BQH788298 CAC788298:CAD788298 CJY788298:CJZ788298 CTU788298:CTV788298 DDQ788298:DDR788298 DNM788298:DNN788298 DXI788298:DXJ788298 EHE788298:EHF788298 ERA788298:ERB788298 FAW788298:FAX788298 FKS788298:FKT788298 FUO788298:FUP788298 GEK788298:GEL788298 GOG788298:GOH788298 GYC788298:GYD788298 HHY788298:HHZ788298 HRU788298:HRV788298 IBQ788298:IBR788298 ILM788298:ILN788298 IVI788298:IVJ788298 JFE788298:JFF788298 JPA788298:JPB788298 JYW788298:JYX788298 KIS788298:KIT788298 KSO788298:KSP788298 LCK788298:LCL788298 LMG788298:LMH788298 LWC788298:LWD788298 MFY788298:MFZ788298 MPU788298:MPV788298 MZQ788298:MZR788298 NJM788298:NJN788298 NTI788298:NTJ788298 ODE788298:ODF788298 ONA788298:ONB788298 OWW788298:OWX788298 PGS788298:PGT788298 PQO788298:PQP788298 QAK788298:QAL788298 QKG788298:QKH788298 QUC788298:QUD788298 RDY788298:RDZ788298 RNU788298:RNV788298 RXQ788298:RXR788298 SHM788298:SHN788298 SRI788298:SRJ788298 TBE788298:TBF788298 TLA788298:TLB788298 TUW788298:TUX788298 UES788298:UET788298 UOO788298:UOP788298 UYK788298:UYL788298 VIG788298:VIH788298 VSC788298:VSD788298 WBY788298:WBZ788298 WLU788298:WLV788298 WVQ788298:WVR788298 I853834:J853834 JE853834:JF853834 TA853834:TB853834 ACW853834:ACX853834 AMS853834:AMT853834 AWO853834:AWP853834 BGK853834:BGL853834 BQG853834:BQH853834 CAC853834:CAD853834 CJY853834:CJZ853834 CTU853834:CTV853834 DDQ853834:DDR853834 DNM853834:DNN853834 DXI853834:DXJ853834 EHE853834:EHF853834 ERA853834:ERB853834 FAW853834:FAX853834 FKS853834:FKT853834 FUO853834:FUP853834 GEK853834:GEL853834 GOG853834:GOH853834 GYC853834:GYD853834 HHY853834:HHZ853834 HRU853834:HRV853834 IBQ853834:IBR853834 ILM853834:ILN853834 IVI853834:IVJ853834 JFE853834:JFF853834 JPA853834:JPB853834 JYW853834:JYX853834 KIS853834:KIT853834 KSO853834:KSP853834 LCK853834:LCL853834 LMG853834:LMH853834 LWC853834:LWD853834 MFY853834:MFZ853834 MPU853834:MPV853834 MZQ853834:MZR853834 NJM853834:NJN853834 NTI853834:NTJ853834 ODE853834:ODF853834 ONA853834:ONB853834 OWW853834:OWX853834 PGS853834:PGT853834 PQO853834:PQP853834 QAK853834:QAL853834 QKG853834:QKH853834 QUC853834:QUD853834 RDY853834:RDZ853834 RNU853834:RNV853834 RXQ853834:RXR853834 SHM853834:SHN853834 SRI853834:SRJ853834 TBE853834:TBF853834 TLA853834:TLB853834 TUW853834:TUX853834 UES853834:UET853834 UOO853834:UOP853834 UYK853834:UYL853834 VIG853834:VIH853834 VSC853834:VSD853834 WBY853834:WBZ853834 WLU853834:WLV853834 WVQ853834:WVR853834 I919370:J919370 JE919370:JF919370 TA919370:TB919370 ACW919370:ACX919370 AMS919370:AMT919370 AWO919370:AWP919370 BGK919370:BGL919370 BQG919370:BQH919370 CAC919370:CAD919370 CJY919370:CJZ919370 CTU919370:CTV919370 DDQ919370:DDR919370 DNM919370:DNN919370 DXI919370:DXJ919370 EHE919370:EHF919370 ERA919370:ERB919370 FAW919370:FAX919370 FKS919370:FKT919370 FUO919370:FUP919370 GEK919370:GEL919370 GOG919370:GOH919370 GYC919370:GYD919370 HHY919370:HHZ919370 HRU919370:HRV919370 IBQ919370:IBR919370 ILM919370:ILN919370 IVI919370:IVJ919370 JFE919370:JFF919370 JPA919370:JPB919370 JYW919370:JYX919370 KIS919370:KIT919370 KSO919370:KSP919370 LCK919370:LCL919370 LMG919370:LMH919370 LWC919370:LWD919370 MFY919370:MFZ919370 MPU919370:MPV919370 MZQ919370:MZR919370 NJM919370:NJN919370 NTI919370:NTJ919370 ODE919370:ODF919370 ONA919370:ONB919370 OWW919370:OWX919370 PGS919370:PGT919370 PQO919370:PQP919370 QAK919370:QAL919370 QKG919370:QKH919370 QUC919370:QUD919370 RDY919370:RDZ919370 RNU919370:RNV919370 RXQ919370:RXR919370 SHM919370:SHN919370 SRI919370:SRJ919370 TBE919370:TBF919370 TLA919370:TLB919370 TUW919370:TUX919370 UES919370:UET919370 UOO919370:UOP919370 UYK919370:UYL919370 VIG919370:VIH919370 VSC919370:VSD919370 WBY919370:WBZ919370 WLU919370:WLV919370 WVQ919370:WVR919370 I984906:J984906 JE984906:JF984906 TA984906:TB984906 ACW984906:ACX984906 AMS984906:AMT984906 AWO984906:AWP984906 BGK984906:BGL984906 BQG984906:BQH984906 CAC984906:CAD984906 CJY984906:CJZ984906 CTU984906:CTV984906 DDQ984906:DDR984906 DNM984906:DNN984906 DXI984906:DXJ984906 EHE984906:EHF984906 ERA984906:ERB984906 FAW984906:FAX984906 FKS984906:FKT984906 FUO984906:FUP984906 GEK984906:GEL984906 GOG984906:GOH984906 GYC984906:GYD984906 HHY984906:HHZ984906 HRU984906:HRV984906 IBQ984906:IBR984906 ILM984906:ILN984906 IVI984906:IVJ984906 JFE984906:JFF984906 JPA984906:JPB984906 JYW984906:JYX984906 KIS984906:KIT984906 KSO984906:KSP984906 LCK984906:LCL984906 LMG984906:LMH984906 LWC984906:LWD984906 MFY984906:MFZ984906 MPU984906:MPV984906 MZQ984906:MZR984906 NJM984906:NJN984906 NTI984906:NTJ984906 ODE984906:ODF984906 ONA984906:ONB984906 OWW984906:OWX984906 PGS984906:PGT984906 PQO984906:PQP984906 QAK984906:QAL984906 QKG984906:QKH984906 QUC984906:QUD984906 RDY984906:RDZ984906 RNU984906:RNV984906 RXQ984906:RXR984906 SHM984906:SHN984906 SRI984906:SRJ984906 TBE984906:TBF984906 TLA984906:TLB984906 TUW984906:TUX984906 UES984906:UET984906 UOO984906:UOP984906 UYK984906:UYL984906 VIG984906:VIH984906 VSC984906:VSD984906 WBY984906:WBZ984906 WLU984906:WLV984906 WVQ984906:WVR984906 I1035:J1035 JE1035:JF1035 TA1035:TB1035 ACW1035:ACX1035 AMS1035:AMT1035 AWO1035:AWP1035 BGK1035:BGL1035 BQG1035:BQH1035 CAC1035:CAD1035 CJY1035:CJZ1035 CTU1035:CTV1035 DDQ1035:DDR1035 DNM1035:DNN1035 DXI1035:DXJ1035 EHE1035:EHF1035 ERA1035:ERB1035 FAW1035:FAX1035 FKS1035:FKT1035 FUO1035:FUP1035 GEK1035:GEL1035 GOG1035:GOH1035 GYC1035:GYD1035 HHY1035:HHZ1035 HRU1035:HRV1035 IBQ1035:IBR1035 ILM1035:ILN1035 IVI1035:IVJ1035 JFE1035:JFF1035 JPA1035:JPB1035 JYW1035:JYX1035 KIS1035:KIT1035 KSO1035:KSP1035 LCK1035:LCL1035 LMG1035:LMH1035 LWC1035:LWD1035 MFY1035:MFZ1035 MPU1035:MPV1035 MZQ1035:MZR1035 NJM1035:NJN1035 NTI1035:NTJ1035 ODE1035:ODF1035 ONA1035:ONB1035 OWW1035:OWX1035 PGS1035:PGT1035 PQO1035:PQP1035 QAK1035:QAL1035 QKG1035:QKH1035 QUC1035:QUD1035 RDY1035:RDZ1035 RNU1035:RNV1035 RXQ1035:RXR1035 SHM1035:SHN1035 SRI1035:SRJ1035 TBE1035:TBF1035 TLA1035:TLB1035 TUW1035:TUX1035 UES1035:UET1035 UOO1035:UOP1035 UYK1035:UYL1035 VIG1035:VIH1035 VSC1035:VSD1035 WBY1035:WBZ1035 WLU1035:WLV1035 WVQ1035:WVR1035 I66571:J66571 JE66571:JF66571 TA66571:TB66571 ACW66571:ACX66571 AMS66571:AMT66571 AWO66571:AWP66571 BGK66571:BGL66571 BQG66571:BQH66571 CAC66571:CAD66571 CJY66571:CJZ66571 CTU66571:CTV66571 DDQ66571:DDR66571 DNM66571:DNN66571 DXI66571:DXJ66571 EHE66571:EHF66571 ERA66571:ERB66571 FAW66571:FAX66571 FKS66571:FKT66571 FUO66571:FUP66571 GEK66571:GEL66571 GOG66571:GOH66571 GYC66571:GYD66571 HHY66571:HHZ66571 HRU66571:HRV66571 IBQ66571:IBR66571 ILM66571:ILN66571 IVI66571:IVJ66571 JFE66571:JFF66571 JPA66571:JPB66571 JYW66571:JYX66571 KIS66571:KIT66571 KSO66571:KSP66571 LCK66571:LCL66571 LMG66571:LMH66571 LWC66571:LWD66571 MFY66571:MFZ66571 MPU66571:MPV66571 MZQ66571:MZR66571 NJM66571:NJN66571 NTI66571:NTJ66571 ODE66571:ODF66571 ONA66571:ONB66571 OWW66571:OWX66571 PGS66571:PGT66571 PQO66571:PQP66571 QAK66571:QAL66571 QKG66571:QKH66571 QUC66571:QUD66571 RDY66571:RDZ66571 RNU66571:RNV66571 RXQ66571:RXR66571 SHM66571:SHN66571 SRI66571:SRJ66571 TBE66571:TBF66571 TLA66571:TLB66571 TUW66571:TUX66571 UES66571:UET66571 UOO66571:UOP66571 UYK66571:UYL66571 VIG66571:VIH66571 VSC66571:VSD66571 WBY66571:WBZ66571 WLU66571:WLV66571 WVQ66571:WVR66571 I132107:J132107 JE132107:JF132107 TA132107:TB132107 ACW132107:ACX132107 AMS132107:AMT132107 AWO132107:AWP132107 BGK132107:BGL132107 BQG132107:BQH132107 CAC132107:CAD132107 CJY132107:CJZ132107 CTU132107:CTV132107 DDQ132107:DDR132107 DNM132107:DNN132107 DXI132107:DXJ132107 EHE132107:EHF132107 ERA132107:ERB132107 FAW132107:FAX132107 FKS132107:FKT132107 FUO132107:FUP132107 GEK132107:GEL132107 GOG132107:GOH132107 GYC132107:GYD132107 HHY132107:HHZ132107 HRU132107:HRV132107 IBQ132107:IBR132107 ILM132107:ILN132107 IVI132107:IVJ132107 JFE132107:JFF132107 JPA132107:JPB132107 JYW132107:JYX132107 KIS132107:KIT132107 KSO132107:KSP132107 LCK132107:LCL132107 LMG132107:LMH132107 LWC132107:LWD132107 MFY132107:MFZ132107 MPU132107:MPV132107 MZQ132107:MZR132107 NJM132107:NJN132107 NTI132107:NTJ132107 ODE132107:ODF132107 ONA132107:ONB132107 OWW132107:OWX132107 PGS132107:PGT132107 PQO132107:PQP132107 QAK132107:QAL132107 QKG132107:QKH132107 QUC132107:QUD132107 RDY132107:RDZ132107 RNU132107:RNV132107 RXQ132107:RXR132107 SHM132107:SHN132107 SRI132107:SRJ132107 TBE132107:TBF132107 TLA132107:TLB132107 TUW132107:TUX132107 UES132107:UET132107 UOO132107:UOP132107 UYK132107:UYL132107 VIG132107:VIH132107 VSC132107:VSD132107 WBY132107:WBZ132107 WLU132107:WLV132107 WVQ132107:WVR132107 I197643:J197643 JE197643:JF197643 TA197643:TB197643 ACW197643:ACX197643 AMS197643:AMT197643 AWO197643:AWP197643 BGK197643:BGL197643 BQG197643:BQH197643 CAC197643:CAD197643 CJY197643:CJZ197643 CTU197643:CTV197643 DDQ197643:DDR197643 DNM197643:DNN197643 DXI197643:DXJ197643 EHE197643:EHF197643 ERA197643:ERB197643 FAW197643:FAX197643 FKS197643:FKT197643 FUO197643:FUP197643 GEK197643:GEL197643 GOG197643:GOH197643 GYC197643:GYD197643 HHY197643:HHZ197643 HRU197643:HRV197643 IBQ197643:IBR197643 ILM197643:ILN197643 IVI197643:IVJ197643 JFE197643:JFF197643 JPA197643:JPB197643 JYW197643:JYX197643 KIS197643:KIT197643 KSO197643:KSP197643 LCK197643:LCL197643 LMG197643:LMH197643 LWC197643:LWD197643 MFY197643:MFZ197643 MPU197643:MPV197643 MZQ197643:MZR197643 NJM197643:NJN197643 NTI197643:NTJ197643 ODE197643:ODF197643 ONA197643:ONB197643 OWW197643:OWX197643 PGS197643:PGT197643 PQO197643:PQP197643 QAK197643:QAL197643 QKG197643:QKH197643 QUC197643:QUD197643 RDY197643:RDZ197643 RNU197643:RNV197643 RXQ197643:RXR197643 SHM197643:SHN197643 SRI197643:SRJ197643 TBE197643:TBF197643 TLA197643:TLB197643 TUW197643:TUX197643 UES197643:UET197643 UOO197643:UOP197643 UYK197643:UYL197643 VIG197643:VIH197643 VSC197643:VSD197643 WBY197643:WBZ197643 WLU197643:WLV197643 WVQ197643:WVR197643 I263179:J263179 JE263179:JF263179 TA263179:TB263179 ACW263179:ACX263179 AMS263179:AMT263179 AWO263179:AWP263179 BGK263179:BGL263179 BQG263179:BQH263179 CAC263179:CAD263179 CJY263179:CJZ263179 CTU263179:CTV263179 DDQ263179:DDR263179 DNM263179:DNN263179 DXI263179:DXJ263179 EHE263179:EHF263179 ERA263179:ERB263179 FAW263179:FAX263179 FKS263179:FKT263179 FUO263179:FUP263179 GEK263179:GEL263179 GOG263179:GOH263179 GYC263179:GYD263179 HHY263179:HHZ263179 HRU263179:HRV263179 IBQ263179:IBR263179 ILM263179:ILN263179 IVI263179:IVJ263179 JFE263179:JFF263179 JPA263179:JPB263179 JYW263179:JYX263179 KIS263179:KIT263179 KSO263179:KSP263179 LCK263179:LCL263179 LMG263179:LMH263179 LWC263179:LWD263179 MFY263179:MFZ263179 MPU263179:MPV263179 MZQ263179:MZR263179 NJM263179:NJN263179 NTI263179:NTJ263179 ODE263179:ODF263179 ONA263179:ONB263179 OWW263179:OWX263179 PGS263179:PGT263179 PQO263179:PQP263179 QAK263179:QAL263179 QKG263179:QKH263179 QUC263179:QUD263179 RDY263179:RDZ263179 RNU263179:RNV263179 RXQ263179:RXR263179 SHM263179:SHN263179 SRI263179:SRJ263179 TBE263179:TBF263179 TLA263179:TLB263179 TUW263179:TUX263179 UES263179:UET263179 UOO263179:UOP263179 UYK263179:UYL263179 VIG263179:VIH263179 VSC263179:VSD263179 WBY263179:WBZ263179 WLU263179:WLV263179 WVQ263179:WVR263179 I328715:J328715 JE328715:JF328715 TA328715:TB328715 ACW328715:ACX328715 AMS328715:AMT328715 AWO328715:AWP328715 BGK328715:BGL328715 BQG328715:BQH328715 CAC328715:CAD328715 CJY328715:CJZ328715 CTU328715:CTV328715 DDQ328715:DDR328715 DNM328715:DNN328715 DXI328715:DXJ328715 EHE328715:EHF328715 ERA328715:ERB328715 FAW328715:FAX328715 FKS328715:FKT328715 FUO328715:FUP328715 GEK328715:GEL328715 GOG328715:GOH328715 GYC328715:GYD328715 HHY328715:HHZ328715 HRU328715:HRV328715 IBQ328715:IBR328715 ILM328715:ILN328715 IVI328715:IVJ328715 JFE328715:JFF328715 JPA328715:JPB328715 JYW328715:JYX328715 KIS328715:KIT328715 KSO328715:KSP328715 LCK328715:LCL328715 LMG328715:LMH328715 LWC328715:LWD328715 MFY328715:MFZ328715 MPU328715:MPV328715 MZQ328715:MZR328715 NJM328715:NJN328715 NTI328715:NTJ328715 ODE328715:ODF328715 ONA328715:ONB328715 OWW328715:OWX328715 PGS328715:PGT328715 PQO328715:PQP328715 QAK328715:QAL328715 QKG328715:QKH328715 QUC328715:QUD328715 RDY328715:RDZ328715 RNU328715:RNV328715 RXQ328715:RXR328715 SHM328715:SHN328715 SRI328715:SRJ328715 TBE328715:TBF328715 TLA328715:TLB328715 TUW328715:TUX328715 UES328715:UET328715 UOO328715:UOP328715 UYK328715:UYL328715 VIG328715:VIH328715 VSC328715:VSD328715 WBY328715:WBZ328715 WLU328715:WLV328715 WVQ328715:WVR328715 I394251:J394251 JE394251:JF394251 TA394251:TB394251 ACW394251:ACX394251 AMS394251:AMT394251 AWO394251:AWP394251 BGK394251:BGL394251 BQG394251:BQH394251 CAC394251:CAD394251 CJY394251:CJZ394251 CTU394251:CTV394251 DDQ394251:DDR394251 DNM394251:DNN394251 DXI394251:DXJ394251 EHE394251:EHF394251 ERA394251:ERB394251 FAW394251:FAX394251 FKS394251:FKT394251 FUO394251:FUP394251 GEK394251:GEL394251 GOG394251:GOH394251 GYC394251:GYD394251 HHY394251:HHZ394251 HRU394251:HRV394251 IBQ394251:IBR394251 ILM394251:ILN394251 IVI394251:IVJ394251 JFE394251:JFF394251 JPA394251:JPB394251 JYW394251:JYX394251 KIS394251:KIT394251 KSO394251:KSP394251 LCK394251:LCL394251 LMG394251:LMH394251 LWC394251:LWD394251 MFY394251:MFZ394251 MPU394251:MPV394251 MZQ394251:MZR394251 NJM394251:NJN394251 NTI394251:NTJ394251 ODE394251:ODF394251 ONA394251:ONB394251 OWW394251:OWX394251 PGS394251:PGT394251 PQO394251:PQP394251 QAK394251:QAL394251 QKG394251:QKH394251 QUC394251:QUD394251 RDY394251:RDZ394251 RNU394251:RNV394251 RXQ394251:RXR394251 SHM394251:SHN394251 SRI394251:SRJ394251 TBE394251:TBF394251 TLA394251:TLB394251 TUW394251:TUX394251 UES394251:UET394251 UOO394251:UOP394251 UYK394251:UYL394251 VIG394251:VIH394251 VSC394251:VSD394251 WBY394251:WBZ394251 WLU394251:WLV394251 WVQ394251:WVR394251 I459787:J459787 JE459787:JF459787 TA459787:TB459787 ACW459787:ACX459787 AMS459787:AMT459787 AWO459787:AWP459787 BGK459787:BGL459787 BQG459787:BQH459787 CAC459787:CAD459787 CJY459787:CJZ459787 CTU459787:CTV459787 DDQ459787:DDR459787 DNM459787:DNN459787 DXI459787:DXJ459787 EHE459787:EHF459787 ERA459787:ERB459787 FAW459787:FAX459787 FKS459787:FKT459787 FUO459787:FUP459787 GEK459787:GEL459787 GOG459787:GOH459787 GYC459787:GYD459787 HHY459787:HHZ459787 HRU459787:HRV459787 IBQ459787:IBR459787 ILM459787:ILN459787 IVI459787:IVJ459787 JFE459787:JFF459787 JPA459787:JPB459787 JYW459787:JYX459787 KIS459787:KIT459787 KSO459787:KSP459787 LCK459787:LCL459787 LMG459787:LMH459787 LWC459787:LWD459787 MFY459787:MFZ459787 MPU459787:MPV459787 MZQ459787:MZR459787 NJM459787:NJN459787 NTI459787:NTJ459787 ODE459787:ODF459787 ONA459787:ONB459787 OWW459787:OWX459787 PGS459787:PGT459787 PQO459787:PQP459787 QAK459787:QAL459787 QKG459787:QKH459787 QUC459787:QUD459787 RDY459787:RDZ459787 RNU459787:RNV459787 RXQ459787:RXR459787 SHM459787:SHN459787 SRI459787:SRJ459787 TBE459787:TBF459787 TLA459787:TLB459787 TUW459787:TUX459787 UES459787:UET459787 UOO459787:UOP459787 UYK459787:UYL459787 VIG459787:VIH459787 VSC459787:VSD459787 WBY459787:WBZ459787 WLU459787:WLV459787 WVQ459787:WVR459787 I525323:J525323 JE525323:JF525323 TA525323:TB525323 ACW525323:ACX525323 AMS525323:AMT525323 AWO525323:AWP525323 BGK525323:BGL525323 BQG525323:BQH525323 CAC525323:CAD525323 CJY525323:CJZ525323 CTU525323:CTV525323 DDQ525323:DDR525323 DNM525323:DNN525323 DXI525323:DXJ525323 EHE525323:EHF525323 ERA525323:ERB525323 FAW525323:FAX525323 FKS525323:FKT525323 FUO525323:FUP525323 GEK525323:GEL525323 GOG525323:GOH525323 GYC525323:GYD525323 HHY525323:HHZ525323 HRU525323:HRV525323 IBQ525323:IBR525323 ILM525323:ILN525323 IVI525323:IVJ525323 JFE525323:JFF525323 JPA525323:JPB525323 JYW525323:JYX525323 KIS525323:KIT525323 KSO525323:KSP525323 LCK525323:LCL525323 LMG525323:LMH525323 LWC525323:LWD525323 MFY525323:MFZ525323 MPU525323:MPV525323 MZQ525323:MZR525323 NJM525323:NJN525323 NTI525323:NTJ525323 ODE525323:ODF525323 ONA525323:ONB525323 OWW525323:OWX525323 PGS525323:PGT525323 PQO525323:PQP525323 QAK525323:QAL525323 QKG525323:QKH525323 QUC525323:QUD525323 RDY525323:RDZ525323 RNU525323:RNV525323 RXQ525323:RXR525323 SHM525323:SHN525323 SRI525323:SRJ525323 TBE525323:TBF525323 TLA525323:TLB525323 TUW525323:TUX525323 UES525323:UET525323 UOO525323:UOP525323 UYK525323:UYL525323 VIG525323:VIH525323 VSC525323:VSD525323 WBY525323:WBZ525323 WLU525323:WLV525323 WVQ525323:WVR525323 I590859:J590859 JE590859:JF590859 TA590859:TB590859 ACW590859:ACX590859 AMS590859:AMT590859 AWO590859:AWP590859 BGK590859:BGL590859 BQG590859:BQH590859 CAC590859:CAD590859 CJY590859:CJZ590859 CTU590859:CTV590859 DDQ590859:DDR590859 DNM590859:DNN590859 DXI590859:DXJ590859 EHE590859:EHF590859 ERA590859:ERB590859 FAW590859:FAX590859 FKS590859:FKT590859 FUO590859:FUP590859 GEK590859:GEL590859 GOG590859:GOH590859 GYC590859:GYD590859 HHY590859:HHZ590859 HRU590859:HRV590859 IBQ590859:IBR590859 ILM590859:ILN590859 IVI590859:IVJ590859 JFE590859:JFF590859 JPA590859:JPB590859 JYW590859:JYX590859 KIS590859:KIT590859 KSO590859:KSP590859 LCK590859:LCL590859 LMG590859:LMH590859 LWC590859:LWD590859 MFY590859:MFZ590859 MPU590859:MPV590859 MZQ590859:MZR590859 NJM590859:NJN590859 NTI590859:NTJ590859 ODE590859:ODF590859 ONA590859:ONB590859 OWW590859:OWX590859 PGS590859:PGT590859 PQO590859:PQP590859 QAK590859:QAL590859 QKG590859:QKH590859 QUC590859:QUD590859 RDY590859:RDZ590859 RNU590859:RNV590859 RXQ590859:RXR590859 SHM590859:SHN590859 SRI590859:SRJ590859 TBE590859:TBF590859 TLA590859:TLB590859 TUW590859:TUX590859 UES590859:UET590859 UOO590859:UOP590859 UYK590859:UYL590859 VIG590859:VIH590859 VSC590859:VSD590859 WBY590859:WBZ590859 WLU590859:WLV590859 WVQ590859:WVR590859 I656395:J656395 JE656395:JF656395 TA656395:TB656395 ACW656395:ACX656395 AMS656395:AMT656395 AWO656395:AWP656395 BGK656395:BGL656395 BQG656395:BQH656395 CAC656395:CAD656395 CJY656395:CJZ656395 CTU656395:CTV656395 DDQ656395:DDR656395 DNM656395:DNN656395 DXI656395:DXJ656395 EHE656395:EHF656395 ERA656395:ERB656395 FAW656395:FAX656395 FKS656395:FKT656395 FUO656395:FUP656395 GEK656395:GEL656395 GOG656395:GOH656395 GYC656395:GYD656395 HHY656395:HHZ656395 HRU656395:HRV656395 IBQ656395:IBR656395 ILM656395:ILN656395 IVI656395:IVJ656395 JFE656395:JFF656395 JPA656395:JPB656395 JYW656395:JYX656395 KIS656395:KIT656395 KSO656395:KSP656395 LCK656395:LCL656395 LMG656395:LMH656395 LWC656395:LWD656395 MFY656395:MFZ656395 MPU656395:MPV656395 MZQ656395:MZR656395 NJM656395:NJN656395 NTI656395:NTJ656395 ODE656395:ODF656395 ONA656395:ONB656395 OWW656395:OWX656395 PGS656395:PGT656395 PQO656395:PQP656395 QAK656395:QAL656395 QKG656395:QKH656395 QUC656395:QUD656395 RDY656395:RDZ656395 RNU656395:RNV656395 RXQ656395:RXR656395 SHM656395:SHN656395 SRI656395:SRJ656395 TBE656395:TBF656395 TLA656395:TLB656395 TUW656395:TUX656395 UES656395:UET656395 UOO656395:UOP656395 UYK656395:UYL656395 VIG656395:VIH656395 VSC656395:VSD656395 WBY656395:WBZ656395 WLU656395:WLV656395 WVQ656395:WVR656395 I721931:J721931 JE721931:JF721931 TA721931:TB721931 ACW721931:ACX721931 AMS721931:AMT721931 AWO721931:AWP721931 BGK721931:BGL721931 BQG721931:BQH721931 CAC721931:CAD721931 CJY721931:CJZ721931 CTU721931:CTV721931 DDQ721931:DDR721931 DNM721931:DNN721931 DXI721931:DXJ721931 EHE721931:EHF721931 ERA721931:ERB721931 FAW721931:FAX721931 FKS721931:FKT721931 FUO721931:FUP721931 GEK721931:GEL721931 GOG721931:GOH721931 GYC721931:GYD721931 HHY721931:HHZ721931 HRU721931:HRV721931 IBQ721931:IBR721931 ILM721931:ILN721931 IVI721931:IVJ721931 JFE721931:JFF721931 JPA721931:JPB721931 JYW721931:JYX721931 KIS721931:KIT721931 KSO721931:KSP721931 LCK721931:LCL721931 LMG721931:LMH721931 LWC721931:LWD721931 MFY721931:MFZ721931 MPU721931:MPV721931 MZQ721931:MZR721931 NJM721931:NJN721931 NTI721931:NTJ721931 ODE721931:ODF721931 ONA721931:ONB721931 OWW721931:OWX721931 PGS721931:PGT721931 PQO721931:PQP721931 QAK721931:QAL721931 QKG721931:QKH721931 QUC721931:QUD721931 RDY721931:RDZ721931 RNU721931:RNV721931 RXQ721931:RXR721931 SHM721931:SHN721931 SRI721931:SRJ721931 TBE721931:TBF721931 TLA721931:TLB721931 TUW721931:TUX721931 UES721931:UET721931 UOO721931:UOP721931 UYK721931:UYL721931 VIG721931:VIH721931 VSC721931:VSD721931 WBY721931:WBZ721931 WLU721931:WLV721931 WVQ721931:WVR721931 I787467:J787467 JE787467:JF787467 TA787467:TB787467 ACW787467:ACX787467 AMS787467:AMT787467 AWO787467:AWP787467 BGK787467:BGL787467 BQG787467:BQH787467 CAC787467:CAD787467 CJY787467:CJZ787467 CTU787467:CTV787467 DDQ787467:DDR787467 DNM787467:DNN787467 DXI787467:DXJ787467 EHE787467:EHF787467 ERA787467:ERB787467 FAW787467:FAX787467 FKS787467:FKT787467 FUO787467:FUP787467 GEK787467:GEL787467 GOG787467:GOH787467 GYC787467:GYD787467 HHY787467:HHZ787467 HRU787467:HRV787467 IBQ787467:IBR787467 ILM787467:ILN787467 IVI787467:IVJ787467 JFE787467:JFF787467 JPA787467:JPB787467 JYW787467:JYX787467 KIS787467:KIT787467 KSO787467:KSP787467 LCK787467:LCL787467 LMG787467:LMH787467 LWC787467:LWD787467 MFY787467:MFZ787467 MPU787467:MPV787467 MZQ787467:MZR787467 NJM787467:NJN787467 NTI787467:NTJ787467 ODE787467:ODF787467 ONA787467:ONB787467 OWW787467:OWX787467 PGS787467:PGT787467 PQO787467:PQP787467 QAK787467:QAL787467 QKG787467:QKH787467 QUC787467:QUD787467 RDY787467:RDZ787467 RNU787467:RNV787467 RXQ787467:RXR787467 SHM787467:SHN787467 SRI787467:SRJ787467 TBE787467:TBF787467 TLA787467:TLB787467 TUW787467:TUX787467 UES787467:UET787467 UOO787467:UOP787467 UYK787467:UYL787467 VIG787467:VIH787467 VSC787467:VSD787467 WBY787467:WBZ787467 WLU787467:WLV787467 WVQ787467:WVR787467 I853003:J853003 JE853003:JF853003 TA853003:TB853003 ACW853003:ACX853003 AMS853003:AMT853003 AWO853003:AWP853003 BGK853003:BGL853003 BQG853003:BQH853003 CAC853003:CAD853003 CJY853003:CJZ853003 CTU853003:CTV853003 DDQ853003:DDR853003 DNM853003:DNN853003 DXI853003:DXJ853003 EHE853003:EHF853003 ERA853003:ERB853003 FAW853003:FAX853003 FKS853003:FKT853003 FUO853003:FUP853003 GEK853003:GEL853003 GOG853003:GOH853003 GYC853003:GYD853003 HHY853003:HHZ853003 HRU853003:HRV853003 IBQ853003:IBR853003 ILM853003:ILN853003 IVI853003:IVJ853003 JFE853003:JFF853003 JPA853003:JPB853003 JYW853003:JYX853003 KIS853003:KIT853003 KSO853003:KSP853003 LCK853003:LCL853003 LMG853003:LMH853003 LWC853003:LWD853003 MFY853003:MFZ853003 MPU853003:MPV853003 MZQ853003:MZR853003 NJM853003:NJN853003 NTI853003:NTJ853003 ODE853003:ODF853003 ONA853003:ONB853003 OWW853003:OWX853003 PGS853003:PGT853003 PQO853003:PQP853003 QAK853003:QAL853003 QKG853003:QKH853003 QUC853003:QUD853003 RDY853003:RDZ853003 RNU853003:RNV853003 RXQ853003:RXR853003 SHM853003:SHN853003 SRI853003:SRJ853003 TBE853003:TBF853003 TLA853003:TLB853003 TUW853003:TUX853003 UES853003:UET853003 UOO853003:UOP853003 UYK853003:UYL853003 VIG853003:VIH853003 VSC853003:VSD853003 WBY853003:WBZ853003 WLU853003:WLV853003 WVQ853003:WVR853003 I918539:J918539 JE918539:JF918539 TA918539:TB918539 ACW918539:ACX918539 AMS918539:AMT918539 AWO918539:AWP918539 BGK918539:BGL918539 BQG918539:BQH918539 CAC918539:CAD918539 CJY918539:CJZ918539 CTU918539:CTV918539 DDQ918539:DDR918539 DNM918539:DNN918539 DXI918539:DXJ918539 EHE918539:EHF918539 ERA918539:ERB918539 FAW918539:FAX918539 FKS918539:FKT918539 FUO918539:FUP918539 GEK918539:GEL918539 GOG918539:GOH918539 GYC918539:GYD918539 HHY918539:HHZ918539 HRU918539:HRV918539 IBQ918539:IBR918539 ILM918539:ILN918539 IVI918539:IVJ918539 JFE918539:JFF918539 JPA918539:JPB918539 JYW918539:JYX918539 KIS918539:KIT918539 KSO918539:KSP918539 LCK918539:LCL918539 LMG918539:LMH918539 LWC918539:LWD918539 MFY918539:MFZ918539 MPU918539:MPV918539 MZQ918539:MZR918539 NJM918539:NJN918539 NTI918539:NTJ918539 ODE918539:ODF918539 ONA918539:ONB918539 OWW918539:OWX918539 PGS918539:PGT918539 PQO918539:PQP918539 QAK918539:QAL918539 QKG918539:QKH918539 QUC918539:QUD918539 RDY918539:RDZ918539 RNU918539:RNV918539 RXQ918539:RXR918539 SHM918539:SHN918539 SRI918539:SRJ918539 TBE918539:TBF918539 TLA918539:TLB918539 TUW918539:TUX918539 UES918539:UET918539 UOO918539:UOP918539 UYK918539:UYL918539 VIG918539:VIH918539 VSC918539:VSD918539 WBY918539:WBZ918539 WLU918539:WLV918539 WVQ918539:WVR918539 I984075:J984075 JE984075:JF984075 TA984075:TB984075 ACW984075:ACX984075 AMS984075:AMT984075 AWO984075:AWP984075 BGK984075:BGL984075 BQG984075:BQH984075 CAC984075:CAD984075 CJY984075:CJZ984075 CTU984075:CTV984075 DDQ984075:DDR984075 DNM984075:DNN984075 DXI984075:DXJ984075 EHE984075:EHF984075 ERA984075:ERB984075 FAW984075:FAX984075 FKS984075:FKT984075 FUO984075:FUP984075 GEK984075:GEL984075 GOG984075:GOH984075 GYC984075:GYD984075 HHY984075:HHZ984075 HRU984075:HRV984075 IBQ984075:IBR984075 ILM984075:ILN984075 IVI984075:IVJ984075 JFE984075:JFF984075 JPA984075:JPB984075 JYW984075:JYX984075 KIS984075:KIT984075 KSO984075:KSP984075 LCK984075:LCL984075 LMG984075:LMH984075 LWC984075:LWD984075 MFY984075:MFZ984075 MPU984075:MPV984075 MZQ984075:MZR984075 NJM984075:NJN984075 NTI984075:NTJ984075 ODE984075:ODF984075 ONA984075:ONB984075 OWW984075:OWX984075 PGS984075:PGT984075 PQO984075:PQP984075 QAK984075:QAL984075 QKG984075:QKH984075 QUC984075:QUD984075 RDY984075:RDZ984075 RNU984075:RNV984075 RXQ984075:RXR984075 SHM984075:SHN984075 SRI984075:SRJ984075 TBE984075:TBF984075 TLA984075:TLB984075 TUW984075:TUX984075 UES984075:UET984075 UOO984075:UOP984075 UYK984075:UYL984075 VIG984075:VIH984075 VSC984075:VSD984075 WBY984075:WBZ984075 WLU984075:WLV984075 WVQ984075:WVR984075 I990:J990 JE990:JF990 TA990:TB990 ACW990:ACX990 AMS990:AMT990 AWO990:AWP990 BGK990:BGL990 BQG990:BQH990 CAC990:CAD990 CJY990:CJZ990 CTU990:CTV990 DDQ990:DDR990 DNM990:DNN990 DXI990:DXJ990 EHE990:EHF990 ERA990:ERB990 FAW990:FAX990 FKS990:FKT990 FUO990:FUP990 GEK990:GEL990 GOG990:GOH990 GYC990:GYD990 HHY990:HHZ990 HRU990:HRV990 IBQ990:IBR990 ILM990:ILN990 IVI990:IVJ990 JFE990:JFF990 JPA990:JPB990 JYW990:JYX990 KIS990:KIT990 KSO990:KSP990 LCK990:LCL990 LMG990:LMH990 LWC990:LWD990 MFY990:MFZ990 MPU990:MPV990 MZQ990:MZR990 NJM990:NJN990 NTI990:NTJ990 ODE990:ODF990 ONA990:ONB990 OWW990:OWX990 PGS990:PGT990 PQO990:PQP990 QAK990:QAL990 QKG990:QKH990 QUC990:QUD990 RDY990:RDZ990 RNU990:RNV990 RXQ990:RXR990 SHM990:SHN990 SRI990:SRJ990 TBE990:TBF990 TLA990:TLB990 TUW990:TUX990 UES990:UET990 UOO990:UOP990 UYK990:UYL990 VIG990:VIH990 VSC990:VSD990 WBY990:WBZ990 WLU990:WLV990 WVQ990:WVR990 I66526:J66526 JE66526:JF66526 TA66526:TB66526 ACW66526:ACX66526 AMS66526:AMT66526 AWO66526:AWP66526 BGK66526:BGL66526 BQG66526:BQH66526 CAC66526:CAD66526 CJY66526:CJZ66526 CTU66526:CTV66526 DDQ66526:DDR66526 DNM66526:DNN66526 DXI66526:DXJ66526 EHE66526:EHF66526 ERA66526:ERB66526 FAW66526:FAX66526 FKS66526:FKT66526 FUO66526:FUP66526 GEK66526:GEL66526 GOG66526:GOH66526 GYC66526:GYD66526 HHY66526:HHZ66526 HRU66526:HRV66526 IBQ66526:IBR66526 ILM66526:ILN66526 IVI66526:IVJ66526 JFE66526:JFF66526 JPA66526:JPB66526 JYW66526:JYX66526 KIS66526:KIT66526 KSO66526:KSP66526 LCK66526:LCL66526 LMG66526:LMH66526 LWC66526:LWD66526 MFY66526:MFZ66526 MPU66526:MPV66526 MZQ66526:MZR66526 NJM66526:NJN66526 NTI66526:NTJ66526 ODE66526:ODF66526 ONA66526:ONB66526 OWW66526:OWX66526 PGS66526:PGT66526 PQO66526:PQP66526 QAK66526:QAL66526 QKG66526:QKH66526 QUC66526:QUD66526 RDY66526:RDZ66526 RNU66526:RNV66526 RXQ66526:RXR66526 SHM66526:SHN66526 SRI66526:SRJ66526 TBE66526:TBF66526 TLA66526:TLB66526 TUW66526:TUX66526 UES66526:UET66526 UOO66526:UOP66526 UYK66526:UYL66526 VIG66526:VIH66526 VSC66526:VSD66526 WBY66526:WBZ66526 WLU66526:WLV66526 WVQ66526:WVR66526 I132062:J132062 JE132062:JF132062 TA132062:TB132062 ACW132062:ACX132062 AMS132062:AMT132062 AWO132062:AWP132062 BGK132062:BGL132062 BQG132062:BQH132062 CAC132062:CAD132062 CJY132062:CJZ132062 CTU132062:CTV132062 DDQ132062:DDR132062 DNM132062:DNN132062 DXI132062:DXJ132062 EHE132062:EHF132062 ERA132062:ERB132062 FAW132062:FAX132062 FKS132062:FKT132062 FUO132062:FUP132062 GEK132062:GEL132062 GOG132062:GOH132062 GYC132062:GYD132062 HHY132062:HHZ132062 HRU132062:HRV132062 IBQ132062:IBR132062 ILM132062:ILN132062 IVI132062:IVJ132062 JFE132062:JFF132062 JPA132062:JPB132062 JYW132062:JYX132062 KIS132062:KIT132062 KSO132062:KSP132062 LCK132062:LCL132062 LMG132062:LMH132062 LWC132062:LWD132062 MFY132062:MFZ132062 MPU132062:MPV132062 MZQ132062:MZR132062 NJM132062:NJN132062 NTI132062:NTJ132062 ODE132062:ODF132062 ONA132062:ONB132062 OWW132062:OWX132062 PGS132062:PGT132062 PQO132062:PQP132062 QAK132062:QAL132062 QKG132062:QKH132062 QUC132062:QUD132062 RDY132062:RDZ132062 RNU132062:RNV132062 RXQ132062:RXR132062 SHM132062:SHN132062 SRI132062:SRJ132062 TBE132062:TBF132062 TLA132062:TLB132062 TUW132062:TUX132062 UES132062:UET132062 UOO132062:UOP132062 UYK132062:UYL132062 VIG132062:VIH132062 VSC132062:VSD132062 WBY132062:WBZ132062 WLU132062:WLV132062 WVQ132062:WVR132062 I197598:J197598 JE197598:JF197598 TA197598:TB197598 ACW197598:ACX197598 AMS197598:AMT197598 AWO197598:AWP197598 BGK197598:BGL197598 BQG197598:BQH197598 CAC197598:CAD197598 CJY197598:CJZ197598 CTU197598:CTV197598 DDQ197598:DDR197598 DNM197598:DNN197598 DXI197598:DXJ197598 EHE197598:EHF197598 ERA197598:ERB197598 FAW197598:FAX197598 FKS197598:FKT197598 FUO197598:FUP197598 GEK197598:GEL197598 GOG197598:GOH197598 GYC197598:GYD197598 HHY197598:HHZ197598 HRU197598:HRV197598 IBQ197598:IBR197598 ILM197598:ILN197598 IVI197598:IVJ197598 JFE197598:JFF197598 JPA197598:JPB197598 JYW197598:JYX197598 KIS197598:KIT197598 KSO197598:KSP197598 LCK197598:LCL197598 LMG197598:LMH197598 LWC197598:LWD197598 MFY197598:MFZ197598 MPU197598:MPV197598 MZQ197598:MZR197598 NJM197598:NJN197598 NTI197598:NTJ197598 ODE197598:ODF197598 ONA197598:ONB197598 OWW197598:OWX197598 PGS197598:PGT197598 PQO197598:PQP197598 QAK197598:QAL197598 QKG197598:QKH197598 QUC197598:QUD197598 RDY197598:RDZ197598 RNU197598:RNV197598 RXQ197598:RXR197598 SHM197598:SHN197598 SRI197598:SRJ197598 TBE197598:TBF197598 TLA197598:TLB197598 TUW197598:TUX197598 UES197598:UET197598 UOO197598:UOP197598 UYK197598:UYL197598 VIG197598:VIH197598 VSC197598:VSD197598 WBY197598:WBZ197598 WLU197598:WLV197598 WVQ197598:WVR197598 I263134:J263134 JE263134:JF263134 TA263134:TB263134 ACW263134:ACX263134 AMS263134:AMT263134 AWO263134:AWP263134 BGK263134:BGL263134 BQG263134:BQH263134 CAC263134:CAD263134 CJY263134:CJZ263134 CTU263134:CTV263134 DDQ263134:DDR263134 DNM263134:DNN263134 DXI263134:DXJ263134 EHE263134:EHF263134 ERA263134:ERB263134 FAW263134:FAX263134 FKS263134:FKT263134 FUO263134:FUP263134 GEK263134:GEL263134 GOG263134:GOH263134 GYC263134:GYD263134 HHY263134:HHZ263134 HRU263134:HRV263134 IBQ263134:IBR263134 ILM263134:ILN263134 IVI263134:IVJ263134 JFE263134:JFF263134 JPA263134:JPB263134 JYW263134:JYX263134 KIS263134:KIT263134 KSO263134:KSP263134 LCK263134:LCL263134 LMG263134:LMH263134 LWC263134:LWD263134 MFY263134:MFZ263134 MPU263134:MPV263134 MZQ263134:MZR263134 NJM263134:NJN263134 NTI263134:NTJ263134 ODE263134:ODF263134 ONA263134:ONB263134 OWW263134:OWX263134 PGS263134:PGT263134 PQO263134:PQP263134 QAK263134:QAL263134 QKG263134:QKH263134 QUC263134:QUD263134 RDY263134:RDZ263134 RNU263134:RNV263134 RXQ263134:RXR263134 SHM263134:SHN263134 SRI263134:SRJ263134 TBE263134:TBF263134 TLA263134:TLB263134 TUW263134:TUX263134 UES263134:UET263134 UOO263134:UOP263134 UYK263134:UYL263134 VIG263134:VIH263134 VSC263134:VSD263134 WBY263134:WBZ263134 WLU263134:WLV263134 WVQ263134:WVR263134 I328670:J328670 JE328670:JF328670 TA328670:TB328670 ACW328670:ACX328670 AMS328670:AMT328670 AWO328670:AWP328670 BGK328670:BGL328670 BQG328670:BQH328670 CAC328670:CAD328670 CJY328670:CJZ328670 CTU328670:CTV328670 DDQ328670:DDR328670 DNM328670:DNN328670 DXI328670:DXJ328670 EHE328670:EHF328670 ERA328670:ERB328670 FAW328670:FAX328670 FKS328670:FKT328670 FUO328670:FUP328670 GEK328670:GEL328670 GOG328670:GOH328670 GYC328670:GYD328670 HHY328670:HHZ328670 HRU328670:HRV328670 IBQ328670:IBR328670 ILM328670:ILN328670 IVI328670:IVJ328670 JFE328670:JFF328670 JPA328670:JPB328670 JYW328670:JYX328670 KIS328670:KIT328670 KSO328670:KSP328670 LCK328670:LCL328670 LMG328670:LMH328670 LWC328670:LWD328670 MFY328670:MFZ328670 MPU328670:MPV328670 MZQ328670:MZR328670 NJM328670:NJN328670 NTI328670:NTJ328670 ODE328670:ODF328670 ONA328670:ONB328670 OWW328670:OWX328670 PGS328670:PGT328670 PQO328670:PQP328670 QAK328670:QAL328670 QKG328670:QKH328670 QUC328670:QUD328670 RDY328670:RDZ328670 RNU328670:RNV328670 RXQ328670:RXR328670 SHM328670:SHN328670 SRI328670:SRJ328670 TBE328670:TBF328670 TLA328670:TLB328670 TUW328670:TUX328670 UES328670:UET328670 UOO328670:UOP328670 UYK328670:UYL328670 VIG328670:VIH328670 VSC328670:VSD328670 WBY328670:WBZ328670 WLU328670:WLV328670 WVQ328670:WVR328670 I394206:J394206 JE394206:JF394206 TA394206:TB394206 ACW394206:ACX394206 AMS394206:AMT394206 AWO394206:AWP394206 BGK394206:BGL394206 BQG394206:BQH394206 CAC394206:CAD394206 CJY394206:CJZ394206 CTU394206:CTV394206 DDQ394206:DDR394206 DNM394206:DNN394206 DXI394206:DXJ394206 EHE394206:EHF394206 ERA394206:ERB394206 FAW394206:FAX394206 FKS394206:FKT394206 FUO394206:FUP394206 GEK394206:GEL394206 GOG394206:GOH394206 GYC394206:GYD394206 HHY394206:HHZ394206 HRU394206:HRV394206 IBQ394206:IBR394206 ILM394206:ILN394206 IVI394206:IVJ394206 JFE394206:JFF394206 JPA394206:JPB394206 JYW394206:JYX394206 KIS394206:KIT394206 KSO394206:KSP394206 LCK394206:LCL394206 LMG394206:LMH394206 LWC394206:LWD394206 MFY394206:MFZ394206 MPU394206:MPV394206 MZQ394206:MZR394206 NJM394206:NJN394206 NTI394206:NTJ394206 ODE394206:ODF394206 ONA394206:ONB394206 OWW394206:OWX394206 PGS394206:PGT394206 PQO394206:PQP394206 QAK394206:QAL394206 QKG394206:QKH394206 QUC394206:QUD394206 RDY394206:RDZ394206 RNU394206:RNV394206 RXQ394206:RXR394206 SHM394206:SHN394206 SRI394206:SRJ394206 TBE394206:TBF394206 TLA394206:TLB394206 TUW394206:TUX394206 UES394206:UET394206 UOO394206:UOP394206 UYK394206:UYL394206 VIG394206:VIH394206 VSC394206:VSD394206 WBY394206:WBZ394206 WLU394206:WLV394206 WVQ394206:WVR394206 I459742:J459742 JE459742:JF459742 TA459742:TB459742 ACW459742:ACX459742 AMS459742:AMT459742 AWO459742:AWP459742 BGK459742:BGL459742 BQG459742:BQH459742 CAC459742:CAD459742 CJY459742:CJZ459742 CTU459742:CTV459742 DDQ459742:DDR459742 DNM459742:DNN459742 DXI459742:DXJ459742 EHE459742:EHF459742 ERA459742:ERB459742 FAW459742:FAX459742 FKS459742:FKT459742 FUO459742:FUP459742 GEK459742:GEL459742 GOG459742:GOH459742 GYC459742:GYD459742 HHY459742:HHZ459742 HRU459742:HRV459742 IBQ459742:IBR459742 ILM459742:ILN459742 IVI459742:IVJ459742 JFE459742:JFF459742 JPA459742:JPB459742 JYW459742:JYX459742 KIS459742:KIT459742 KSO459742:KSP459742 LCK459742:LCL459742 LMG459742:LMH459742 LWC459742:LWD459742 MFY459742:MFZ459742 MPU459742:MPV459742 MZQ459742:MZR459742 NJM459742:NJN459742 NTI459742:NTJ459742 ODE459742:ODF459742 ONA459742:ONB459742 OWW459742:OWX459742 PGS459742:PGT459742 PQO459742:PQP459742 QAK459742:QAL459742 QKG459742:QKH459742 QUC459742:QUD459742 RDY459742:RDZ459742 RNU459742:RNV459742 RXQ459742:RXR459742 SHM459742:SHN459742 SRI459742:SRJ459742 TBE459742:TBF459742 TLA459742:TLB459742 TUW459742:TUX459742 UES459742:UET459742 UOO459742:UOP459742 UYK459742:UYL459742 VIG459742:VIH459742 VSC459742:VSD459742 WBY459742:WBZ459742 WLU459742:WLV459742 WVQ459742:WVR459742 I525278:J525278 JE525278:JF525278 TA525278:TB525278 ACW525278:ACX525278 AMS525278:AMT525278 AWO525278:AWP525278 BGK525278:BGL525278 BQG525278:BQH525278 CAC525278:CAD525278 CJY525278:CJZ525278 CTU525278:CTV525278 DDQ525278:DDR525278 DNM525278:DNN525278 DXI525278:DXJ525278 EHE525278:EHF525278 ERA525278:ERB525278 FAW525278:FAX525278 FKS525278:FKT525278 FUO525278:FUP525278 GEK525278:GEL525278 GOG525278:GOH525278 GYC525278:GYD525278 HHY525278:HHZ525278 HRU525278:HRV525278 IBQ525278:IBR525278 ILM525278:ILN525278 IVI525278:IVJ525278 JFE525278:JFF525278 JPA525278:JPB525278 JYW525278:JYX525278 KIS525278:KIT525278 KSO525278:KSP525278 LCK525278:LCL525278 LMG525278:LMH525278 LWC525278:LWD525278 MFY525278:MFZ525278 MPU525278:MPV525278 MZQ525278:MZR525278 NJM525278:NJN525278 NTI525278:NTJ525278 ODE525278:ODF525278 ONA525278:ONB525278 OWW525278:OWX525278 PGS525278:PGT525278 PQO525278:PQP525278 QAK525278:QAL525278 QKG525278:QKH525278 QUC525278:QUD525278 RDY525278:RDZ525278 RNU525278:RNV525278 RXQ525278:RXR525278 SHM525278:SHN525278 SRI525278:SRJ525278 TBE525278:TBF525278 TLA525278:TLB525278 TUW525278:TUX525278 UES525278:UET525278 UOO525278:UOP525278 UYK525278:UYL525278 VIG525278:VIH525278 VSC525278:VSD525278 WBY525278:WBZ525278 WLU525278:WLV525278 WVQ525278:WVR525278 I590814:J590814 JE590814:JF590814 TA590814:TB590814 ACW590814:ACX590814 AMS590814:AMT590814 AWO590814:AWP590814 BGK590814:BGL590814 BQG590814:BQH590814 CAC590814:CAD590814 CJY590814:CJZ590814 CTU590814:CTV590814 DDQ590814:DDR590814 DNM590814:DNN590814 DXI590814:DXJ590814 EHE590814:EHF590814 ERA590814:ERB590814 FAW590814:FAX590814 FKS590814:FKT590814 FUO590814:FUP590814 GEK590814:GEL590814 GOG590814:GOH590814 GYC590814:GYD590814 HHY590814:HHZ590814 HRU590814:HRV590814 IBQ590814:IBR590814 ILM590814:ILN590814 IVI590814:IVJ590814 JFE590814:JFF590814 JPA590814:JPB590814 JYW590814:JYX590814 KIS590814:KIT590814 KSO590814:KSP590814 LCK590814:LCL590814 LMG590814:LMH590814 LWC590814:LWD590814 MFY590814:MFZ590814 MPU590814:MPV590814 MZQ590814:MZR590814 NJM590814:NJN590814 NTI590814:NTJ590814 ODE590814:ODF590814 ONA590814:ONB590814 OWW590814:OWX590814 PGS590814:PGT590814 PQO590814:PQP590814 QAK590814:QAL590814 QKG590814:QKH590814 QUC590814:QUD590814 RDY590814:RDZ590814 RNU590814:RNV590814 RXQ590814:RXR590814 SHM590814:SHN590814 SRI590814:SRJ590814 TBE590814:TBF590814 TLA590814:TLB590814 TUW590814:TUX590814 UES590814:UET590814 UOO590814:UOP590814 UYK590814:UYL590814 VIG590814:VIH590814 VSC590814:VSD590814 WBY590814:WBZ590814 WLU590814:WLV590814 WVQ590814:WVR590814 I656350:J656350 JE656350:JF656350 TA656350:TB656350 ACW656350:ACX656350 AMS656350:AMT656350 AWO656350:AWP656350 BGK656350:BGL656350 BQG656350:BQH656350 CAC656350:CAD656350 CJY656350:CJZ656350 CTU656350:CTV656350 DDQ656350:DDR656350 DNM656350:DNN656350 DXI656350:DXJ656350 EHE656350:EHF656350 ERA656350:ERB656350 FAW656350:FAX656350 FKS656350:FKT656350 FUO656350:FUP656350 GEK656350:GEL656350 GOG656350:GOH656350 GYC656350:GYD656350 HHY656350:HHZ656350 HRU656350:HRV656350 IBQ656350:IBR656350 ILM656350:ILN656350 IVI656350:IVJ656350 JFE656350:JFF656350 JPA656350:JPB656350 JYW656350:JYX656350 KIS656350:KIT656350 KSO656350:KSP656350 LCK656350:LCL656350 LMG656350:LMH656350 LWC656350:LWD656350 MFY656350:MFZ656350 MPU656350:MPV656350 MZQ656350:MZR656350 NJM656350:NJN656350 NTI656350:NTJ656350 ODE656350:ODF656350 ONA656350:ONB656350 OWW656350:OWX656350 PGS656350:PGT656350 PQO656350:PQP656350 QAK656350:QAL656350 QKG656350:QKH656350 QUC656350:QUD656350 RDY656350:RDZ656350 RNU656350:RNV656350 RXQ656350:RXR656350 SHM656350:SHN656350 SRI656350:SRJ656350 TBE656350:TBF656350 TLA656350:TLB656350 TUW656350:TUX656350 UES656350:UET656350 UOO656350:UOP656350 UYK656350:UYL656350 VIG656350:VIH656350 VSC656350:VSD656350 WBY656350:WBZ656350 WLU656350:WLV656350 WVQ656350:WVR656350 I721886:J721886 JE721886:JF721886 TA721886:TB721886 ACW721886:ACX721886 AMS721886:AMT721886 AWO721886:AWP721886 BGK721886:BGL721886 BQG721886:BQH721886 CAC721886:CAD721886 CJY721886:CJZ721886 CTU721886:CTV721886 DDQ721886:DDR721886 DNM721886:DNN721886 DXI721886:DXJ721886 EHE721886:EHF721886 ERA721886:ERB721886 FAW721886:FAX721886 FKS721886:FKT721886 FUO721886:FUP721886 GEK721886:GEL721886 GOG721886:GOH721886 GYC721886:GYD721886 HHY721886:HHZ721886 HRU721886:HRV721886 IBQ721886:IBR721886 ILM721886:ILN721886 IVI721886:IVJ721886 JFE721886:JFF721886 JPA721886:JPB721886 JYW721886:JYX721886 KIS721886:KIT721886 KSO721886:KSP721886 LCK721886:LCL721886 LMG721886:LMH721886 LWC721886:LWD721886 MFY721886:MFZ721886 MPU721886:MPV721886 MZQ721886:MZR721886 NJM721886:NJN721886 NTI721886:NTJ721886 ODE721886:ODF721886 ONA721886:ONB721886 OWW721886:OWX721886 PGS721886:PGT721886 PQO721886:PQP721886 QAK721886:QAL721886 QKG721886:QKH721886 QUC721886:QUD721886 RDY721886:RDZ721886 RNU721886:RNV721886 RXQ721886:RXR721886 SHM721886:SHN721886 SRI721886:SRJ721886 TBE721886:TBF721886 TLA721886:TLB721886 TUW721886:TUX721886 UES721886:UET721886 UOO721886:UOP721886 UYK721886:UYL721886 VIG721886:VIH721886 VSC721886:VSD721886 WBY721886:WBZ721886 WLU721886:WLV721886 WVQ721886:WVR721886 I787422:J787422 JE787422:JF787422 TA787422:TB787422 ACW787422:ACX787422 AMS787422:AMT787422 AWO787422:AWP787422 BGK787422:BGL787422 BQG787422:BQH787422 CAC787422:CAD787422 CJY787422:CJZ787422 CTU787422:CTV787422 DDQ787422:DDR787422 DNM787422:DNN787422 DXI787422:DXJ787422 EHE787422:EHF787422 ERA787422:ERB787422 FAW787422:FAX787422 FKS787422:FKT787422 FUO787422:FUP787422 GEK787422:GEL787422 GOG787422:GOH787422 GYC787422:GYD787422 HHY787422:HHZ787422 HRU787422:HRV787422 IBQ787422:IBR787422 ILM787422:ILN787422 IVI787422:IVJ787422 JFE787422:JFF787422 JPA787422:JPB787422 JYW787422:JYX787422 KIS787422:KIT787422 KSO787422:KSP787422 LCK787422:LCL787422 LMG787422:LMH787422 LWC787422:LWD787422 MFY787422:MFZ787422 MPU787422:MPV787422 MZQ787422:MZR787422 NJM787422:NJN787422 NTI787422:NTJ787422 ODE787422:ODF787422 ONA787422:ONB787422 OWW787422:OWX787422 PGS787422:PGT787422 PQO787422:PQP787422 QAK787422:QAL787422 QKG787422:QKH787422 QUC787422:QUD787422 RDY787422:RDZ787422 RNU787422:RNV787422 RXQ787422:RXR787422 SHM787422:SHN787422 SRI787422:SRJ787422 TBE787422:TBF787422 TLA787422:TLB787422 TUW787422:TUX787422 UES787422:UET787422 UOO787422:UOP787422 UYK787422:UYL787422 VIG787422:VIH787422 VSC787422:VSD787422 WBY787422:WBZ787422 WLU787422:WLV787422 WVQ787422:WVR787422 I852958:J852958 JE852958:JF852958 TA852958:TB852958 ACW852958:ACX852958 AMS852958:AMT852958 AWO852958:AWP852958 BGK852958:BGL852958 BQG852958:BQH852958 CAC852958:CAD852958 CJY852958:CJZ852958 CTU852958:CTV852958 DDQ852958:DDR852958 DNM852958:DNN852958 DXI852958:DXJ852958 EHE852958:EHF852958 ERA852958:ERB852958 FAW852958:FAX852958 FKS852958:FKT852958 FUO852958:FUP852958 GEK852958:GEL852958 GOG852958:GOH852958 GYC852958:GYD852958 HHY852958:HHZ852958 HRU852958:HRV852958 IBQ852958:IBR852958 ILM852958:ILN852958 IVI852958:IVJ852958 JFE852958:JFF852958 JPA852958:JPB852958 JYW852958:JYX852958 KIS852958:KIT852958 KSO852958:KSP852958 LCK852958:LCL852958 LMG852958:LMH852958 LWC852958:LWD852958 MFY852958:MFZ852958 MPU852958:MPV852958 MZQ852958:MZR852958 NJM852958:NJN852958 NTI852958:NTJ852958 ODE852958:ODF852958 ONA852958:ONB852958 OWW852958:OWX852958 PGS852958:PGT852958 PQO852958:PQP852958 QAK852958:QAL852958 QKG852958:QKH852958 QUC852958:QUD852958 RDY852958:RDZ852958 RNU852958:RNV852958 RXQ852958:RXR852958 SHM852958:SHN852958 SRI852958:SRJ852958 TBE852958:TBF852958 TLA852958:TLB852958 TUW852958:TUX852958 UES852958:UET852958 UOO852958:UOP852958 UYK852958:UYL852958 VIG852958:VIH852958 VSC852958:VSD852958 WBY852958:WBZ852958 WLU852958:WLV852958 WVQ852958:WVR852958 I918494:J918494 JE918494:JF918494 TA918494:TB918494 ACW918494:ACX918494 AMS918494:AMT918494 AWO918494:AWP918494 BGK918494:BGL918494 BQG918494:BQH918494 CAC918494:CAD918494 CJY918494:CJZ918494 CTU918494:CTV918494 DDQ918494:DDR918494 DNM918494:DNN918494 DXI918494:DXJ918494 EHE918494:EHF918494 ERA918494:ERB918494 FAW918494:FAX918494 FKS918494:FKT918494 FUO918494:FUP918494 GEK918494:GEL918494 GOG918494:GOH918494 GYC918494:GYD918494 HHY918494:HHZ918494 HRU918494:HRV918494 IBQ918494:IBR918494 ILM918494:ILN918494 IVI918494:IVJ918494 JFE918494:JFF918494 JPA918494:JPB918494 JYW918494:JYX918494 KIS918494:KIT918494 KSO918494:KSP918494 LCK918494:LCL918494 LMG918494:LMH918494 LWC918494:LWD918494 MFY918494:MFZ918494 MPU918494:MPV918494 MZQ918494:MZR918494 NJM918494:NJN918494 NTI918494:NTJ918494 ODE918494:ODF918494 ONA918494:ONB918494 OWW918494:OWX918494 PGS918494:PGT918494 PQO918494:PQP918494 QAK918494:QAL918494 QKG918494:QKH918494 QUC918494:QUD918494 RDY918494:RDZ918494 RNU918494:RNV918494 RXQ918494:RXR918494 SHM918494:SHN918494 SRI918494:SRJ918494 TBE918494:TBF918494 TLA918494:TLB918494 TUW918494:TUX918494 UES918494:UET918494 UOO918494:UOP918494 UYK918494:UYL918494 VIG918494:VIH918494 VSC918494:VSD918494 WBY918494:WBZ918494 WLU918494:WLV918494 WVQ918494:WVR918494 I984030:J984030 JE984030:JF984030 TA984030:TB984030 ACW984030:ACX984030 AMS984030:AMT984030 AWO984030:AWP984030 BGK984030:BGL984030 BQG984030:BQH984030 CAC984030:CAD984030 CJY984030:CJZ984030 CTU984030:CTV984030 DDQ984030:DDR984030 DNM984030:DNN984030 DXI984030:DXJ984030 EHE984030:EHF984030 ERA984030:ERB984030 FAW984030:FAX984030 FKS984030:FKT984030 FUO984030:FUP984030 GEK984030:GEL984030 GOG984030:GOH984030 GYC984030:GYD984030 HHY984030:HHZ984030 HRU984030:HRV984030 IBQ984030:IBR984030 ILM984030:ILN984030 IVI984030:IVJ984030 JFE984030:JFF984030 JPA984030:JPB984030 JYW984030:JYX984030 KIS984030:KIT984030 KSO984030:KSP984030 LCK984030:LCL984030 LMG984030:LMH984030 LWC984030:LWD984030 MFY984030:MFZ984030 MPU984030:MPV984030 MZQ984030:MZR984030 NJM984030:NJN984030 NTI984030:NTJ984030 ODE984030:ODF984030 ONA984030:ONB984030 OWW984030:OWX984030 PGS984030:PGT984030 PQO984030:PQP984030 QAK984030:QAL984030 QKG984030:QKH984030 QUC984030:QUD984030 RDY984030:RDZ984030 RNU984030:RNV984030 RXQ984030:RXR984030 SHM984030:SHN984030 SRI984030:SRJ984030 TBE984030:TBF984030 TLA984030:TLB984030 TUW984030:TUX984030 UES984030:UET984030 UOO984030:UOP984030 UYK984030:UYL984030 VIG984030:VIH984030 VSC984030:VSD984030 WBY984030:WBZ984030 WLU984030:WLV984030 WVQ984030:WVR984030 I630:J630 JE630:JF630 TA630:TB630 ACW630:ACX630 AMS630:AMT630 AWO630:AWP630 BGK630:BGL630 BQG630:BQH630 CAC630:CAD630 CJY630:CJZ630 CTU630:CTV630 DDQ630:DDR630 DNM630:DNN630 DXI630:DXJ630 EHE630:EHF630 ERA630:ERB630 FAW630:FAX630 FKS630:FKT630 FUO630:FUP630 GEK630:GEL630 GOG630:GOH630 GYC630:GYD630 HHY630:HHZ630 HRU630:HRV630 IBQ630:IBR630 ILM630:ILN630 IVI630:IVJ630 JFE630:JFF630 JPA630:JPB630 JYW630:JYX630 KIS630:KIT630 KSO630:KSP630 LCK630:LCL630 LMG630:LMH630 LWC630:LWD630 MFY630:MFZ630 MPU630:MPV630 MZQ630:MZR630 NJM630:NJN630 NTI630:NTJ630 ODE630:ODF630 ONA630:ONB630 OWW630:OWX630 PGS630:PGT630 PQO630:PQP630 QAK630:QAL630 QKG630:QKH630 QUC630:QUD630 RDY630:RDZ630 RNU630:RNV630 RXQ630:RXR630 SHM630:SHN630 SRI630:SRJ630 TBE630:TBF630 TLA630:TLB630 TUW630:TUX630 UES630:UET630 UOO630:UOP630 UYK630:UYL630 VIG630:VIH630 VSC630:VSD630 WBY630:WBZ630 WLU630:WLV630 WVQ630:WVR630 I66166:J66166 JE66166:JF66166 TA66166:TB66166 ACW66166:ACX66166 AMS66166:AMT66166 AWO66166:AWP66166 BGK66166:BGL66166 BQG66166:BQH66166 CAC66166:CAD66166 CJY66166:CJZ66166 CTU66166:CTV66166 DDQ66166:DDR66166 DNM66166:DNN66166 DXI66166:DXJ66166 EHE66166:EHF66166 ERA66166:ERB66166 FAW66166:FAX66166 FKS66166:FKT66166 FUO66166:FUP66166 GEK66166:GEL66166 GOG66166:GOH66166 GYC66166:GYD66166 HHY66166:HHZ66166 HRU66166:HRV66166 IBQ66166:IBR66166 ILM66166:ILN66166 IVI66166:IVJ66166 JFE66166:JFF66166 JPA66166:JPB66166 JYW66166:JYX66166 KIS66166:KIT66166 KSO66166:KSP66166 LCK66166:LCL66166 LMG66166:LMH66166 LWC66166:LWD66166 MFY66166:MFZ66166 MPU66166:MPV66166 MZQ66166:MZR66166 NJM66166:NJN66166 NTI66166:NTJ66166 ODE66166:ODF66166 ONA66166:ONB66166 OWW66166:OWX66166 PGS66166:PGT66166 PQO66166:PQP66166 QAK66166:QAL66166 QKG66166:QKH66166 QUC66166:QUD66166 RDY66166:RDZ66166 RNU66166:RNV66166 RXQ66166:RXR66166 SHM66166:SHN66166 SRI66166:SRJ66166 TBE66166:TBF66166 TLA66166:TLB66166 TUW66166:TUX66166 UES66166:UET66166 UOO66166:UOP66166 UYK66166:UYL66166 VIG66166:VIH66166 VSC66166:VSD66166 WBY66166:WBZ66166 WLU66166:WLV66166 WVQ66166:WVR66166 I131702:J131702 JE131702:JF131702 TA131702:TB131702 ACW131702:ACX131702 AMS131702:AMT131702 AWO131702:AWP131702 BGK131702:BGL131702 BQG131702:BQH131702 CAC131702:CAD131702 CJY131702:CJZ131702 CTU131702:CTV131702 DDQ131702:DDR131702 DNM131702:DNN131702 DXI131702:DXJ131702 EHE131702:EHF131702 ERA131702:ERB131702 FAW131702:FAX131702 FKS131702:FKT131702 FUO131702:FUP131702 GEK131702:GEL131702 GOG131702:GOH131702 GYC131702:GYD131702 HHY131702:HHZ131702 HRU131702:HRV131702 IBQ131702:IBR131702 ILM131702:ILN131702 IVI131702:IVJ131702 JFE131702:JFF131702 JPA131702:JPB131702 JYW131702:JYX131702 KIS131702:KIT131702 KSO131702:KSP131702 LCK131702:LCL131702 LMG131702:LMH131702 LWC131702:LWD131702 MFY131702:MFZ131702 MPU131702:MPV131702 MZQ131702:MZR131702 NJM131702:NJN131702 NTI131702:NTJ131702 ODE131702:ODF131702 ONA131702:ONB131702 OWW131702:OWX131702 PGS131702:PGT131702 PQO131702:PQP131702 QAK131702:QAL131702 QKG131702:QKH131702 QUC131702:QUD131702 RDY131702:RDZ131702 RNU131702:RNV131702 RXQ131702:RXR131702 SHM131702:SHN131702 SRI131702:SRJ131702 TBE131702:TBF131702 TLA131702:TLB131702 TUW131702:TUX131702 UES131702:UET131702 UOO131702:UOP131702 UYK131702:UYL131702 VIG131702:VIH131702 VSC131702:VSD131702 WBY131702:WBZ131702 WLU131702:WLV131702 WVQ131702:WVR131702 I197238:J197238 JE197238:JF197238 TA197238:TB197238 ACW197238:ACX197238 AMS197238:AMT197238 AWO197238:AWP197238 BGK197238:BGL197238 BQG197238:BQH197238 CAC197238:CAD197238 CJY197238:CJZ197238 CTU197238:CTV197238 DDQ197238:DDR197238 DNM197238:DNN197238 DXI197238:DXJ197238 EHE197238:EHF197238 ERA197238:ERB197238 FAW197238:FAX197238 FKS197238:FKT197238 FUO197238:FUP197238 GEK197238:GEL197238 GOG197238:GOH197238 GYC197238:GYD197238 HHY197238:HHZ197238 HRU197238:HRV197238 IBQ197238:IBR197238 ILM197238:ILN197238 IVI197238:IVJ197238 JFE197238:JFF197238 JPA197238:JPB197238 JYW197238:JYX197238 KIS197238:KIT197238 KSO197238:KSP197238 LCK197238:LCL197238 LMG197238:LMH197238 LWC197238:LWD197238 MFY197238:MFZ197238 MPU197238:MPV197238 MZQ197238:MZR197238 NJM197238:NJN197238 NTI197238:NTJ197238 ODE197238:ODF197238 ONA197238:ONB197238 OWW197238:OWX197238 PGS197238:PGT197238 PQO197238:PQP197238 QAK197238:QAL197238 QKG197238:QKH197238 QUC197238:QUD197238 RDY197238:RDZ197238 RNU197238:RNV197238 RXQ197238:RXR197238 SHM197238:SHN197238 SRI197238:SRJ197238 TBE197238:TBF197238 TLA197238:TLB197238 TUW197238:TUX197238 UES197238:UET197238 UOO197238:UOP197238 UYK197238:UYL197238 VIG197238:VIH197238 VSC197238:VSD197238 WBY197238:WBZ197238 WLU197238:WLV197238 WVQ197238:WVR197238 I262774:J262774 JE262774:JF262774 TA262774:TB262774 ACW262774:ACX262774 AMS262774:AMT262774 AWO262774:AWP262774 BGK262774:BGL262774 BQG262774:BQH262774 CAC262774:CAD262774 CJY262774:CJZ262774 CTU262774:CTV262774 DDQ262774:DDR262774 DNM262774:DNN262774 DXI262774:DXJ262774 EHE262774:EHF262774 ERA262774:ERB262774 FAW262774:FAX262774 FKS262774:FKT262774 FUO262774:FUP262774 GEK262774:GEL262774 GOG262774:GOH262774 GYC262774:GYD262774 HHY262774:HHZ262774 HRU262774:HRV262774 IBQ262774:IBR262774 ILM262774:ILN262774 IVI262774:IVJ262774 JFE262774:JFF262774 JPA262774:JPB262774 JYW262774:JYX262774 KIS262774:KIT262774 KSO262774:KSP262774 LCK262774:LCL262774 LMG262774:LMH262774 LWC262774:LWD262774 MFY262774:MFZ262774 MPU262774:MPV262774 MZQ262774:MZR262774 NJM262774:NJN262774 NTI262774:NTJ262774 ODE262774:ODF262774 ONA262774:ONB262774 OWW262774:OWX262774 PGS262774:PGT262774 PQO262774:PQP262774 QAK262774:QAL262774 QKG262774:QKH262774 QUC262774:QUD262774 RDY262774:RDZ262774 RNU262774:RNV262774 RXQ262774:RXR262774 SHM262774:SHN262774 SRI262774:SRJ262774 TBE262774:TBF262774 TLA262774:TLB262774 TUW262774:TUX262774 UES262774:UET262774 UOO262774:UOP262774 UYK262774:UYL262774 VIG262774:VIH262774 VSC262774:VSD262774 WBY262774:WBZ262774 WLU262774:WLV262774 WVQ262774:WVR262774 I328310:J328310 JE328310:JF328310 TA328310:TB328310 ACW328310:ACX328310 AMS328310:AMT328310 AWO328310:AWP328310 BGK328310:BGL328310 BQG328310:BQH328310 CAC328310:CAD328310 CJY328310:CJZ328310 CTU328310:CTV328310 DDQ328310:DDR328310 DNM328310:DNN328310 DXI328310:DXJ328310 EHE328310:EHF328310 ERA328310:ERB328310 FAW328310:FAX328310 FKS328310:FKT328310 FUO328310:FUP328310 GEK328310:GEL328310 GOG328310:GOH328310 GYC328310:GYD328310 HHY328310:HHZ328310 HRU328310:HRV328310 IBQ328310:IBR328310 ILM328310:ILN328310 IVI328310:IVJ328310 JFE328310:JFF328310 JPA328310:JPB328310 JYW328310:JYX328310 KIS328310:KIT328310 KSO328310:KSP328310 LCK328310:LCL328310 LMG328310:LMH328310 LWC328310:LWD328310 MFY328310:MFZ328310 MPU328310:MPV328310 MZQ328310:MZR328310 NJM328310:NJN328310 NTI328310:NTJ328310 ODE328310:ODF328310 ONA328310:ONB328310 OWW328310:OWX328310 PGS328310:PGT328310 PQO328310:PQP328310 QAK328310:QAL328310 QKG328310:QKH328310 QUC328310:QUD328310 RDY328310:RDZ328310 RNU328310:RNV328310 RXQ328310:RXR328310 SHM328310:SHN328310 SRI328310:SRJ328310 TBE328310:TBF328310 TLA328310:TLB328310 TUW328310:TUX328310 UES328310:UET328310 UOO328310:UOP328310 UYK328310:UYL328310 VIG328310:VIH328310 VSC328310:VSD328310 WBY328310:WBZ328310 WLU328310:WLV328310 WVQ328310:WVR328310 I393846:J393846 JE393846:JF393846 TA393846:TB393846 ACW393846:ACX393846 AMS393846:AMT393846 AWO393846:AWP393846 BGK393846:BGL393846 BQG393846:BQH393846 CAC393846:CAD393846 CJY393846:CJZ393846 CTU393846:CTV393846 DDQ393846:DDR393846 DNM393846:DNN393846 DXI393846:DXJ393846 EHE393846:EHF393846 ERA393846:ERB393846 FAW393846:FAX393846 FKS393846:FKT393846 FUO393846:FUP393846 GEK393846:GEL393846 GOG393846:GOH393846 GYC393846:GYD393846 HHY393846:HHZ393846 HRU393846:HRV393846 IBQ393846:IBR393846 ILM393846:ILN393846 IVI393846:IVJ393846 JFE393846:JFF393846 JPA393846:JPB393846 JYW393846:JYX393846 KIS393846:KIT393846 KSO393846:KSP393846 LCK393846:LCL393846 LMG393846:LMH393846 LWC393846:LWD393846 MFY393846:MFZ393846 MPU393846:MPV393846 MZQ393846:MZR393846 NJM393846:NJN393846 NTI393846:NTJ393846 ODE393846:ODF393846 ONA393846:ONB393846 OWW393846:OWX393846 PGS393846:PGT393846 PQO393846:PQP393846 QAK393846:QAL393846 QKG393846:QKH393846 QUC393846:QUD393846 RDY393846:RDZ393846 RNU393846:RNV393846 RXQ393846:RXR393846 SHM393846:SHN393846 SRI393846:SRJ393846 TBE393846:TBF393846 TLA393846:TLB393846 TUW393846:TUX393846 UES393846:UET393846 UOO393846:UOP393846 UYK393846:UYL393846 VIG393846:VIH393846 VSC393846:VSD393846 WBY393846:WBZ393846 WLU393846:WLV393846 WVQ393846:WVR393846 I459382:J459382 JE459382:JF459382 TA459382:TB459382 ACW459382:ACX459382 AMS459382:AMT459382 AWO459382:AWP459382 BGK459382:BGL459382 BQG459382:BQH459382 CAC459382:CAD459382 CJY459382:CJZ459382 CTU459382:CTV459382 DDQ459382:DDR459382 DNM459382:DNN459382 DXI459382:DXJ459382 EHE459382:EHF459382 ERA459382:ERB459382 FAW459382:FAX459382 FKS459382:FKT459382 FUO459382:FUP459382 GEK459382:GEL459382 GOG459382:GOH459382 GYC459382:GYD459382 HHY459382:HHZ459382 HRU459382:HRV459382 IBQ459382:IBR459382 ILM459382:ILN459382 IVI459382:IVJ459382 JFE459382:JFF459382 JPA459382:JPB459382 JYW459382:JYX459382 KIS459382:KIT459382 KSO459382:KSP459382 LCK459382:LCL459382 LMG459382:LMH459382 LWC459382:LWD459382 MFY459382:MFZ459382 MPU459382:MPV459382 MZQ459382:MZR459382 NJM459382:NJN459382 NTI459382:NTJ459382 ODE459382:ODF459382 ONA459382:ONB459382 OWW459382:OWX459382 PGS459382:PGT459382 PQO459382:PQP459382 QAK459382:QAL459382 QKG459382:QKH459382 QUC459382:QUD459382 RDY459382:RDZ459382 RNU459382:RNV459382 RXQ459382:RXR459382 SHM459382:SHN459382 SRI459382:SRJ459382 TBE459382:TBF459382 TLA459382:TLB459382 TUW459382:TUX459382 UES459382:UET459382 UOO459382:UOP459382 UYK459382:UYL459382 VIG459382:VIH459382 VSC459382:VSD459382 WBY459382:WBZ459382 WLU459382:WLV459382 WVQ459382:WVR459382 I524918:J524918 JE524918:JF524918 TA524918:TB524918 ACW524918:ACX524918 AMS524918:AMT524918 AWO524918:AWP524918 BGK524918:BGL524918 BQG524918:BQH524918 CAC524918:CAD524918 CJY524918:CJZ524918 CTU524918:CTV524918 DDQ524918:DDR524918 DNM524918:DNN524918 DXI524918:DXJ524918 EHE524918:EHF524918 ERA524918:ERB524918 FAW524918:FAX524918 FKS524918:FKT524918 FUO524918:FUP524918 GEK524918:GEL524918 GOG524918:GOH524918 GYC524918:GYD524918 HHY524918:HHZ524918 HRU524918:HRV524918 IBQ524918:IBR524918 ILM524918:ILN524918 IVI524918:IVJ524918 JFE524918:JFF524918 JPA524918:JPB524918 JYW524918:JYX524918 KIS524918:KIT524918 KSO524918:KSP524918 LCK524918:LCL524918 LMG524918:LMH524918 LWC524918:LWD524918 MFY524918:MFZ524918 MPU524918:MPV524918 MZQ524918:MZR524918 NJM524918:NJN524918 NTI524918:NTJ524918 ODE524918:ODF524918 ONA524918:ONB524918 OWW524918:OWX524918 PGS524918:PGT524918 PQO524918:PQP524918 QAK524918:QAL524918 QKG524918:QKH524918 QUC524918:QUD524918 RDY524918:RDZ524918 RNU524918:RNV524918 RXQ524918:RXR524918 SHM524918:SHN524918 SRI524918:SRJ524918 TBE524918:TBF524918 TLA524918:TLB524918 TUW524918:TUX524918 UES524918:UET524918 UOO524918:UOP524918 UYK524918:UYL524918 VIG524918:VIH524918 VSC524918:VSD524918 WBY524918:WBZ524918 WLU524918:WLV524918 WVQ524918:WVR524918 I590454:J590454 JE590454:JF590454 TA590454:TB590454 ACW590454:ACX590454 AMS590454:AMT590454 AWO590454:AWP590454 BGK590454:BGL590454 BQG590454:BQH590454 CAC590454:CAD590454 CJY590454:CJZ590454 CTU590454:CTV590454 DDQ590454:DDR590454 DNM590454:DNN590454 DXI590454:DXJ590454 EHE590454:EHF590454 ERA590454:ERB590454 FAW590454:FAX590454 FKS590454:FKT590454 FUO590454:FUP590454 GEK590454:GEL590454 GOG590454:GOH590454 GYC590454:GYD590454 HHY590454:HHZ590454 HRU590454:HRV590454 IBQ590454:IBR590454 ILM590454:ILN590454 IVI590454:IVJ590454 JFE590454:JFF590454 JPA590454:JPB590454 JYW590454:JYX590454 KIS590454:KIT590454 KSO590454:KSP590454 LCK590454:LCL590454 LMG590454:LMH590454 LWC590454:LWD590454 MFY590454:MFZ590454 MPU590454:MPV590454 MZQ590454:MZR590454 NJM590454:NJN590454 NTI590454:NTJ590454 ODE590454:ODF590454 ONA590454:ONB590454 OWW590454:OWX590454 PGS590454:PGT590454 PQO590454:PQP590454 QAK590454:QAL590454 QKG590454:QKH590454 QUC590454:QUD590454 RDY590454:RDZ590454 RNU590454:RNV590454 RXQ590454:RXR590454 SHM590454:SHN590454 SRI590454:SRJ590454 TBE590454:TBF590454 TLA590454:TLB590454 TUW590454:TUX590454 UES590454:UET590454 UOO590454:UOP590454 UYK590454:UYL590454 VIG590454:VIH590454 VSC590454:VSD590454 WBY590454:WBZ590454 WLU590454:WLV590454 WVQ590454:WVR590454 I655990:J655990 JE655990:JF655990 TA655990:TB655990 ACW655990:ACX655990 AMS655990:AMT655990 AWO655990:AWP655990 BGK655990:BGL655990 BQG655990:BQH655990 CAC655990:CAD655990 CJY655990:CJZ655990 CTU655990:CTV655990 DDQ655990:DDR655990 DNM655990:DNN655990 DXI655990:DXJ655990 EHE655990:EHF655990 ERA655990:ERB655990 FAW655990:FAX655990 FKS655990:FKT655990 FUO655990:FUP655990 GEK655990:GEL655990 GOG655990:GOH655990 GYC655990:GYD655990 HHY655990:HHZ655990 HRU655990:HRV655990 IBQ655990:IBR655990 ILM655990:ILN655990 IVI655990:IVJ655990 JFE655990:JFF655990 JPA655990:JPB655990 JYW655990:JYX655990 KIS655990:KIT655990 KSO655990:KSP655990 LCK655990:LCL655990 LMG655990:LMH655990 LWC655990:LWD655990 MFY655990:MFZ655990 MPU655990:MPV655990 MZQ655990:MZR655990 NJM655990:NJN655990 NTI655990:NTJ655990 ODE655990:ODF655990 ONA655990:ONB655990 OWW655990:OWX655990 PGS655990:PGT655990 PQO655990:PQP655990 QAK655990:QAL655990 QKG655990:QKH655990 QUC655990:QUD655990 RDY655990:RDZ655990 RNU655990:RNV655990 RXQ655990:RXR655990 SHM655990:SHN655990 SRI655990:SRJ655990 TBE655990:TBF655990 TLA655990:TLB655990 TUW655990:TUX655990 UES655990:UET655990 UOO655990:UOP655990 UYK655990:UYL655990 VIG655990:VIH655990 VSC655990:VSD655990 WBY655990:WBZ655990 WLU655990:WLV655990 WVQ655990:WVR655990 I721526:J721526 JE721526:JF721526 TA721526:TB721526 ACW721526:ACX721526 AMS721526:AMT721526 AWO721526:AWP721526 BGK721526:BGL721526 BQG721526:BQH721526 CAC721526:CAD721526 CJY721526:CJZ721526 CTU721526:CTV721526 DDQ721526:DDR721526 DNM721526:DNN721526 DXI721526:DXJ721526 EHE721526:EHF721526 ERA721526:ERB721526 FAW721526:FAX721526 FKS721526:FKT721526 FUO721526:FUP721526 GEK721526:GEL721526 GOG721526:GOH721526 GYC721526:GYD721526 HHY721526:HHZ721526 HRU721526:HRV721526 IBQ721526:IBR721526 ILM721526:ILN721526 IVI721526:IVJ721526 JFE721526:JFF721526 JPA721526:JPB721526 JYW721526:JYX721526 KIS721526:KIT721526 KSO721526:KSP721526 LCK721526:LCL721526 LMG721526:LMH721526 LWC721526:LWD721526 MFY721526:MFZ721526 MPU721526:MPV721526 MZQ721526:MZR721526 NJM721526:NJN721526 NTI721526:NTJ721526 ODE721526:ODF721526 ONA721526:ONB721526 OWW721526:OWX721526 PGS721526:PGT721526 PQO721526:PQP721526 QAK721526:QAL721526 QKG721526:QKH721526 QUC721526:QUD721526 RDY721526:RDZ721526 RNU721526:RNV721526 RXQ721526:RXR721526 SHM721526:SHN721526 SRI721526:SRJ721526 TBE721526:TBF721526 TLA721526:TLB721526 TUW721526:TUX721526 UES721526:UET721526 UOO721526:UOP721526 UYK721526:UYL721526 VIG721526:VIH721526 VSC721526:VSD721526 WBY721526:WBZ721526 WLU721526:WLV721526 WVQ721526:WVR721526 I787062:J787062 JE787062:JF787062 TA787062:TB787062 ACW787062:ACX787062 AMS787062:AMT787062 AWO787062:AWP787062 BGK787062:BGL787062 BQG787062:BQH787062 CAC787062:CAD787062 CJY787062:CJZ787062 CTU787062:CTV787062 DDQ787062:DDR787062 DNM787062:DNN787062 DXI787062:DXJ787062 EHE787062:EHF787062 ERA787062:ERB787062 FAW787062:FAX787062 FKS787062:FKT787062 FUO787062:FUP787062 GEK787062:GEL787062 GOG787062:GOH787062 GYC787062:GYD787062 HHY787062:HHZ787062 HRU787062:HRV787062 IBQ787062:IBR787062 ILM787062:ILN787062 IVI787062:IVJ787062 JFE787062:JFF787062 JPA787062:JPB787062 JYW787062:JYX787062 KIS787062:KIT787062 KSO787062:KSP787062 LCK787062:LCL787062 LMG787062:LMH787062 LWC787062:LWD787062 MFY787062:MFZ787062 MPU787062:MPV787062 MZQ787062:MZR787062 NJM787062:NJN787062 NTI787062:NTJ787062 ODE787062:ODF787062 ONA787062:ONB787062 OWW787062:OWX787062 PGS787062:PGT787062 PQO787062:PQP787062 QAK787062:QAL787062 QKG787062:QKH787062 QUC787062:QUD787062 RDY787062:RDZ787062 RNU787062:RNV787062 RXQ787062:RXR787062 SHM787062:SHN787062 SRI787062:SRJ787062 TBE787062:TBF787062 TLA787062:TLB787062 TUW787062:TUX787062 UES787062:UET787062 UOO787062:UOP787062 UYK787062:UYL787062 VIG787062:VIH787062 VSC787062:VSD787062 WBY787062:WBZ787062 WLU787062:WLV787062 WVQ787062:WVR787062 I852598:J852598 JE852598:JF852598 TA852598:TB852598 ACW852598:ACX852598 AMS852598:AMT852598 AWO852598:AWP852598 BGK852598:BGL852598 BQG852598:BQH852598 CAC852598:CAD852598 CJY852598:CJZ852598 CTU852598:CTV852598 DDQ852598:DDR852598 DNM852598:DNN852598 DXI852598:DXJ852598 EHE852598:EHF852598 ERA852598:ERB852598 FAW852598:FAX852598 FKS852598:FKT852598 FUO852598:FUP852598 GEK852598:GEL852598 GOG852598:GOH852598 GYC852598:GYD852598 HHY852598:HHZ852598 HRU852598:HRV852598 IBQ852598:IBR852598 ILM852598:ILN852598 IVI852598:IVJ852598 JFE852598:JFF852598 JPA852598:JPB852598 JYW852598:JYX852598 KIS852598:KIT852598 KSO852598:KSP852598 LCK852598:LCL852598 LMG852598:LMH852598 LWC852598:LWD852598 MFY852598:MFZ852598 MPU852598:MPV852598 MZQ852598:MZR852598 NJM852598:NJN852598 NTI852598:NTJ852598 ODE852598:ODF852598 ONA852598:ONB852598 OWW852598:OWX852598 PGS852598:PGT852598 PQO852598:PQP852598 QAK852598:QAL852598 QKG852598:QKH852598 QUC852598:QUD852598 RDY852598:RDZ852598 RNU852598:RNV852598 RXQ852598:RXR852598 SHM852598:SHN852598 SRI852598:SRJ852598 TBE852598:TBF852598 TLA852598:TLB852598 TUW852598:TUX852598 UES852598:UET852598 UOO852598:UOP852598 UYK852598:UYL852598 VIG852598:VIH852598 VSC852598:VSD852598 WBY852598:WBZ852598 WLU852598:WLV852598 WVQ852598:WVR852598 I918134:J918134 JE918134:JF918134 TA918134:TB918134 ACW918134:ACX918134 AMS918134:AMT918134 AWO918134:AWP918134 BGK918134:BGL918134 BQG918134:BQH918134 CAC918134:CAD918134 CJY918134:CJZ918134 CTU918134:CTV918134 DDQ918134:DDR918134 DNM918134:DNN918134 DXI918134:DXJ918134 EHE918134:EHF918134 ERA918134:ERB918134 FAW918134:FAX918134 FKS918134:FKT918134 FUO918134:FUP918134 GEK918134:GEL918134 GOG918134:GOH918134 GYC918134:GYD918134 HHY918134:HHZ918134 HRU918134:HRV918134 IBQ918134:IBR918134 ILM918134:ILN918134 IVI918134:IVJ918134 JFE918134:JFF918134 JPA918134:JPB918134 JYW918134:JYX918134 KIS918134:KIT918134 KSO918134:KSP918134 LCK918134:LCL918134 LMG918134:LMH918134 LWC918134:LWD918134 MFY918134:MFZ918134 MPU918134:MPV918134 MZQ918134:MZR918134 NJM918134:NJN918134 NTI918134:NTJ918134 ODE918134:ODF918134 ONA918134:ONB918134 OWW918134:OWX918134 PGS918134:PGT918134 PQO918134:PQP918134 QAK918134:QAL918134 QKG918134:QKH918134 QUC918134:QUD918134 RDY918134:RDZ918134 RNU918134:RNV918134 RXQ918134:RXR918134 SHM918134:SHN918134 SRI918134:SRJ918134 TBE918134:TBF918134 TLA918134:TLB918134 TUW918134:TUX918134 UES918134:UET918134 UOO918134:UOP918134 UYK918134:UYL918134 VIG918134:VIH918134 VSC918134:VSD918134 WBY918134:WBZ918134 WLU918134:WLV918134 WVQ918134:WVR918134 I983670:J983670 JE983670:JF983670 TA983670:TB983670 ACW983670:ACX983670 AMS983670:AMT983670 AWO983670:AWP983670 BGK983670:BGL983670 BQG983670:BQH983670 CAC983670:CAD983670 CJY983670:CJZ983670 CTU983670:CTV983670 DDQ983670:DDR983670 DNM983670:DNN983670 DXI983670:DXJ983670 EHE983670:EHF983670 ERA983670:ERB983670 FAW983670:FAX983670 FKS983670:FKT983670 FUO983670:FUP983670 GEK983670:GEL983670 GOG983670:GOH983670 GYC983670:GYD983670 HHY983670:HHZ983670 HRU983670:HRV983670 IBQ983670:IBR983670 ILM983670:ILN983670 IVI983670:IVJ983670 JFE983670:JFF983670 JPA983670:JPB983670 JYW983670:JYX983670 KIS983670:KIT983670 KSO983670:KSP983670 LCK983670:LCL983670 LMG983670:LMH983670 LWC983670:LWD983670 MFY983670:MFZ983670 MPU983670:MPV983670 MZQ983670:MZR983670 NJM983670:NJN983670 NTI983670:NTJ983670 ODE983670:ODF983670 ONA983670:ONB983670 OWW983670:OWX983670 PGS983670:PGT983670 PQO983670:PQP983670 QAK983670:QAL983670 QKG983670:QKH983670 QUC983670:QUD983670 RDY983670:RDZ983670 RNU983670:RNV983670 RXQ983670:RXR983670 SHM983670:SHN983670 SRI983670:SRJ983670 TBE983670:TBF983670 TLA983670:TLB983670 TUW983670:TUX983670 UES983670:UET983670 UOO983670:UOP983670 UYK983670:UYL983670 VIG983670:VIH983670 VSC983670:VSD983670 WBY983670:WBZ983670 WLU983670:WLV983670 WVQ983670:WVR983670 I585:J585 JE585:JF585 TA585:TB585 ACW585:ACX585 AMS585:AMT585 AWO585:AWP585 BGK585:BGL585 BQG585:BQH585 CAC585:CAD585 CJY585:CJZ585 CTU585:CTV585 DDQ585:DDR585 DNM585:DNN585 DXI585:DXJ585 EHE585:EHF585 ERA585:ERB585 FAW585:FAX585 FKS585:FKT585 FUO585:FUP585 GEK585:GEL585 GOG585:GOH585 GYC585:GYD585 HHY585:HHZ585 HRU585:HRV585 IBQ585:IBR585 ILM585:ILN585 IVI585:IVJ585 JFE585:JFF585 JPA585:JPB585 JYW585:JYX585 KIS585:KIT585 KSO585:KSP585 LCK585:LCL585 LMG585:LMH585 LWC585:LWD585 MFY585:MFZ585 MPU585:MPV585 MZQ585:MZR585 NJM585:NJN585 NTI585:NTJ585 ODE585:ODF585 ONA585:ONB585 OWW585:OWX585 PGS585:PGT585 PQO585:PQP585 QAK585:QAL585 QKG585:QKH585 QUC585:QUD585 RDY585:RDZ585 RNU585:RNV585 RXQ585:RXR585 SHM585:SHN585 SRI585:SRJ585 TBE585:TBF585 TLA585:TLB585 TUW585:TUX585 UES585:UET585 UOO585:UOP585 UYK585:UYL585 VIG585:VIH585 VSC585:VSD585 WBY585:WBZ585 WLU585:WLV585 WVQ585:WVR585 I66121:J66121 JE66121:JF66121 TA66121:TB66121 ACW66121:ACX66121 AMS66121:AMT66121 AWO66121:AWP66121 BGK66121:BGL66121 BQG66121:BQH66121 CAC66121:CAD66121 CJY66121:CJZ66121 CTU66121:CTV66121 DDQ66121:DDR66121 DNM66121:DNN66121 DXI66121:DXJ66121 EHE66121:EHF66121 ERA66121:ERB66121 FAW66121:FAX66121 FKS66121:FKT66121 FUO66121:FUP66121 GEK66121:GEL66121 GOG66121:GOH66121 GYC66121:GYD66121 HHY66121:HHZ66121 HRU66121:HRV66121 IBQ66121:IBR66121 ILM66121:ILN66121 IVI66121:IVJ66121 JFE66121:JFF66121 JPA66121:JPB66121 JYW66121:JYX66121 KIS66121:KIT66121 KSO66121:KSP66121 LCK66121:LCL66121 LMG66121:LMH66121 LWC66121:LWD66121 MFY66121:MFZ66121 MPU66121:MPV66121 MZQ66121:MZR66121 NJM66121:NJN66121 NTI66121:NTJ66121 ODE66121:ODF66121 ONA66121:ONB66121 OWW66121:OWX66121 PGS66121:PGT66121 PQO66121:PQP66121 QAK66121:QAL66121 QKG66121:QKH66121 QUC66121:QUD66121 RDY66121:RDZ66121 RNU66121:RNV66121 RXQ66121:RXR66121 SHM66121:SHN66121 SRI66121:SRJ66121 TBE66121:TBF66121 TLA66121:TLB66121 TUW66121:TUX66121 UES66121:UET66121 UOO66121:UOP66121 UYK66121:UYL66121 VIG66121:VIH66121 VSC66121:VSD66121 WBY66121:WBZ66121 WLU66121:WLV66121 WVQ66121:WVR66121 I131657:J131657 JE131657:JF131657 TA131657:TB131657 ACW131657:ACX131657 AMS131657:AMT131657 AWO131657:AWP131657 BGK131657:BGL131657 BQG131657:BQH131657 CAC131657:CAD131657 CJY131657:CJZ131657 CTU131657:CTV131657 DDQ131657:DDR131657 DNM131657:DNN131657 DXI131657:DXJ131657 EHE131657:EHF131657 ERA131657:ERB131657 FAW131657:FAX131657 FKS131657:FKT131657 FUO131657:FUP131657 GEK131657:GEL131657 GOG131657:GOH131657 GYC131657:GYD131657 HHY131657:HHZ131657 HRU131657:HRV131657 IBQ131657:IBR131657 ILM131657:ILN131657 IVI131657:IVJ131657 JFE131657:JFF131657 JPA131657:JPB131657 JYW131657:JYX131657 KIS131657:KIT131657 KSO131657:KSP131657 LCK131657:LCL131657 LMG131657:LMH131657 LWC131657:LWD131657 MFY131657:MFZ131657 MPU131657:MPV131657 MZQ131657:MZR131657 NJM131657:NJN131657 NTI131657:NTJ131657 ODE131657:ODF131657 ONA131657:ONB131657 OWW131657:OWX131657 PGS131657:PGT131657 PQO131657:PQP131657 QAK131657:QAL131657 QKG131657:QKH131657 QUC131657:QUD131657 RDY131657:RDZ131657 RNU131657:RNV131657 RXQ131657:RXR131657 SHM131657:SHN131657 SRI131657:SRJ131657 TBE131657:TBF131657 TLA131657:TLB131657 TUW131657:TUX131657 UES131657:UET131657 UOO131657:UOP131657 UYK131657:UYL131657 VIG131657:VIH131657 VSC131657:VSD131657 WBY131657:WBZ131657 WLU131657:WLV131657 WVQ131657:WVR131657 I197193:J197193 JE197193:JF197193 TA197193:TB197193 ACW197193:ACX197193 AMS197193:AMT197193 AWO197193:AWP197193 BGK197193:BGL197193 BQG197193:BQH197193 CAC197193:CAD197193 CJY197193:CJZ197193 CTU197193:CTV197193 DDQ197193:DDR197193 DNM197193:DNN197193 DXI197193:DXJ197193 EHE197193:EHF197193 ERA197193:ERB197193 FAW197193:FAX197193 FKS197193:FKT197193 FUO197193:FUP197193 GEK197193:GEL197193 GOG197193:GOH197193 GYC197193:GYD197193 HHY197193:HHZ197193 HRU197193:HRV197193 IBQ197193:IBR197193 ILM197193:ILN197193 IVI197193:IVJ197193 JFE197193:JFF197193 JPA197193:JPB197193 JYW197193:JYX197193 KIS197193:KIT197193 KSO197193:KSP197193 LCK197193:LCL197193 LMG197193:LMH197193 LWC197193:LWD197193 MFY197193:MFZ197193 MPU197193:MPV197193 MZQ197193:MZR197193 NJM197193:NJN197193 NTI197193:NTJ197193 ODE197193:ODF197193 ONA197193:ONB197193 OWW197193:OWX197193 PGS197193:PGT197193 PQO197193:PQP197193 QAK197193:QAL197193 QKG197193:QKH197193 QUC197193:QUD197193 RDY197193:RDZ197193 RNU197193:RNV197193 RXQ197193:RXR197193 SHM197193:SHN197193 SRI197193:SRJ197193 TBE197193:TBF197193 TLA197193:TLB197193 TUW197193:TUX197193 UES197193:UET197193 UOO197193:UOP197193 UYK197193:UYL197193 VIG197193:VIH197193 VSC197193:VSD197193 WBY197193:WBZ197193 WLU197193:WLV197193 WVQ197193:WVR197193 I262729:J262729 JE262729:JF262729 TA262729:TB262729 ACW262729:ACX262729 AMS262729:AMT262729 AWO262729:AWP262729 BGK262729:BGL262729 BQG262729:BQH262729 CAC262729:CAD262729 CJY262729:CJZ262729 CTU262729:CTV262729 DDQ262729:DDR262729 DNM262729:DNN262729 DXI262729:DXJ262729 EHE262729:EHF262729 ERA262729:ERB262729 FAW262729:FAX262729 FKS262729:FKT262729 FUO262729:FUP262729 GEK262729:GEL262729 GOG262729:GOH262729 GYC262729:GYD262729 HHY262729:HHZ262729 HRU262729:HRV262729 IBQ262729:IBR262729 ILM262729:ILN262729 IVI262729:IVJ262729 JFE262729:JFF262729 JPA262729:JPB262729 JYW262729:JYX262729 KIS262729:KIT262729 KSO262729:KSP262729 LCK262729:LCL262729 LMG262729:LMH262729 LWC262729:LWD262729 MFY262729:MFZ262729 MPU262729:MPV262729 MZQ262729:MZR262729 NJM262729:NJN262729 NTI262729:NTJ262729 ODE262729:ODF262729 ONA262729:ONB262729 OWW262729:OWX262729 PGS262729:PGT262729 PQO262729:PQP262729 QAK262729:QAL262729 QKG262729:QKH262729 QUC262729:QUD262729 RDY262729:RDZ262729 RNU262729:RNV262729 RXQ262729:RXR262729 SHM262729:SHN262729 SRI262729:SRJ262729 TBE262729:TBF262729 TLA262729:TLB262729 TUW262729:TUX262729 UES262729:UET262729 UOO262729:UOP262729 UYK262729:UYL262729 VIG262729:VIH262729 VSC262729:VSD262729 WBY262729:WBZ262729 WLU262729:WLV262729 WVQ262729:WVR262729 I328265:J328265 JE328265:JF328265 TA328265:TB328265 ACW328265:ACX328265 AMS328265:AMT328265 AWO328265:AWP328265 BGK328265:BGL328265 BQG328265:BQH328265 CAC328265:CAD328265 CJY328265:CJZ328265 CTU328265:CTV328265 DDQ328265:DDR328265 DNM328265:DNN328265 DXI328265:DXJ328265 EHE328265:EHF328265 ERA328265:ERB328265 FAW328265:FAX328265 FKS328265:FKT328265 FUO328265:FUP328265 GEK328265:GEL328265 GOG328265:GOH328265 GYC328265:GYD328265 HHY328265:HHZ328265 HRU328265:HRV328265 IBQ328265:IBR328265 ILM328265:ILN328265 IVI328265:IVJ328265 JFE328265:JFF328265 JPA328265:JPB328265 JYW328265:JYX328265 KIS328265:KIT328265 KSO328265:KSP328265 LCK328265:LCL328265 LMG328265:LMH328265 LWC328265:LWD328265 MFY328265:MFZ328265 MPU328265:MPV328265 MZQ328265:MZR328265 NJM328265:NJN328265 NTI328265:NTJ328265 ODE328265:ODF328265 ONA328265:ONB328265 OWW328265:OWX328265 PGS328265:PGT328265 PQO328265:PQP328265 QAK328265:QAL328265 QKG328265:QKH328265 QUC328265:QUD328265 RDY328265:RDZ328265 RNU328265:RNV328265 RXQ328265:RXR328265 SHM328265:SHN328265 SRI328265:SRJ328265 TBE328265:TBF328265 TLA328265:TLB328265 TUW328265:TUX328265 UES328265:UET328265 UOO328265:UOP328265 UYK328265:UYL328265 VIG328265:VIH328265 VSC328265:VSD328265 WBY328265:WBZ328265 WLU328265:WLV328265 WVQ328265:WVR328265 I393801:J393801 JE393801:JF393801 TA393801:TB393801 ACW393801:ACX393801 AMS393801:AMT393801 AWO393801:AWP393801 BGK393801:BGL393801 BQG393801:BQH393801 CAC393801:CAD393801 CJY393801:CJZ393801 CTU393801:CTV393801 DDQ393801:DDR393801 DNM393801:DNN393801 DXI393801:DXJ393801 EHE393801:EHF393801 ERA393801:ERB393801 FAW393801:FAX393801 FKS393801:FKT393801 FUO393801:FUP393801 GEK393801:GEL393801 GOG393801:GOH393801 GYC393801:GYD393801 HHY393801:HHZ393801 HRU393801:HRV393801 IBQ393801:IBR393801 ILM393801:ILN393801 IVI393801:IVJ393801 JFE393801:JFF393801 JPA393801:JPB393801 JYW393801:JYX393801 KIS393801:KIT393801 KSO393801:KSP393801 LCK393801:LCL393801 LMG393801:LMH393801 LWC393801:LWD393801 MFY393801:MFZ393801 MPU393801:MPV393801 MZQ393801:MZR393801 NJM393801:NJN393801 NTI393801:NTJ393801 ODE393801:ODF393801 ONA393801:ONB393801 OWW393801:OWX393801 PGS393801:PGT393801 PQO393801:PQP393801 QAK393801:QAL393801 QKG393801:QKH393801 QUC393801:QUD393801 RDY393801:RDZ393801 RNU393801:RNV393801 RXQ393801:RXR393801 SHM393801:SHN393801 SRI393801:SRJ393801 TBE393801:TBF393801 TLA393801:TLB393801 TUW393801:TUX393801 UES393801:UET393801 UOO393801:UOP393801 UYK393801:UYL393801 VIG393801:VIH393801 VSC393801:VSD393801 WBY393801:WBZ393801 WLU393801:WLV393801 WVQ393801:WVR393801 I459337:J459337 JE459337:JF459337 TA459337:TB459337 ACW459337:ACX459337 AMS459337:AMT459337 AWO459337:AWP459337 BGK459337:BGL459337 BQG459337:BQH459337 CAC459337:CAD459337 CJY459337:CJZ459337 CTU459337:CTV459337 DDQ459337:DDR459337 DNM459337:DNN459337 DXI459337:DXJ459337 EHE459337:EHF459337 ERA459337:ERB459337 FAW459337:FAX459337 FKS459337:FKT459337 FUO459337:FUP459337 GEK459337:GEL459337 GOG459337:GOH459337 GYC459337:GYD459337 HHY459337:HHZ459337 HRU459337:HRV459337 IBQ459337:IBR459337 ILM459337:ILN459337 IVI459337:IVJ459337 JFE459337:JFF459337 JPA459337:JPB459337 JYW459337:JYX459337 KIS459337:KIT459337 KSO459337:KSP459337 LCK459337:LCL459337 LMG459337:LMH459337 LWC459337:LWD459337 MFY459337:MFZ459337 MPU459337:MPV459337 MZQ459337:MZR459337 NJM459337:NJN459337 NTI459337:NTJ459337 ODE459337:ODF459337 ONA459337:ONB459337 OWW459337:OWX459337 PGS459337:PGT459337 PQO459337:PQP459337 QAK459337:QAL459337 QKG459337:QKH459337 QUC459337:QUD459337 RDY459337:RDZ459337 RNU459337:RNV459337 RXQ459337:RXR459337 SHM459337:SHN459337 SRI459337:SRJ459337 TBE459337:TBF459337 TLA459337:TLB459337 TUW459337:TUX459337 UES459337:UET459337 UOO459337:UOP459337 UYK459337:UYL459337 VIG459337:VIH459337 VSC459337:VSD459337 WBY459337:WBZ459337 WLU459337:WLV459337 WVQ459337:WVR459337 I524873:J524873 JE524873:JF524873 TA524873:TB524873 ACW524873:ACX524873 AMS524873:AMT524873 AWO524873:AWP524873 BGK524873:BGL524873 BQG524873:BQH524873 CAC524873:CAD524873 CJY524873:CJZ524873 CTU524873:CTV524873 DDQ524873:DDR524873 DNM524873:DNN524873 DXI524873:DXJ524873 EHE524873:EHF524873 ERA524873:ERB524873 FAW524873:FAX524873 FKS524873:FKT524873 FUO524873:FUP524873 GEK524873:GEL524873 GOG524873:GOH524873 GYC524873:GYD524873 HHY524873:HHZ524873 HRU524873:HRV524873 IBQ524873:IBR524873 ILM524873:ILN524873 IVI524873:IVJ524873 JFE524873:JFF524873 JPA524873:JPB524873 JYW524873:JYX524873 KIS524873:KIT524873 KSO524873:KSP524873 LCK524873:LCL524873 LMG524873:LMH524873 LWC524873:LWD524873 MFY524873:MFZ524873 MPU524873:MPV524873 MZQ524873:MZR524873 NJM524873:NJN524873 NTI524873:NTJ524873 ODE524873:ODF524873 ONA524873:ONB524873 OWW524873:OWX524873 PGS524873:PGT524873 PQO524873:PQP524873 QAK524873:QAL524873 QKG524873:QKH524873 QUC524873:QUD524873 RDY524873:RDZ524873 RNU524873:RNV524873 RXQ524873:RXR524873 SHM524873:SHN524873 SRI524873:SRJ524873 TBE524873:TBF524873 TLA524873:TLB524873 TUW524873:TUX524873 UES524873:UET524873 UOO524873:UOP524873 UYK524873:UYL524873 VIG524873:VIH524873 VSC524873:VSD524873 WBY524873:WBZ524873 WLU524873:WLV524873 WVQ524873:WVR524873 I590409:J590409 JE590409:JF590409 TA590409:TB590409 ACW590409:ACX590409 AMS590409:AMT590409 AWO590409:AWP590409 BGK590409:BGL590409 BQG590409:BQH590409 CAC590409:CAD590409 CJY590409:CJZ590409 CTU590409:CTV590409 DDQ590409:DDR590409 DNM590409:DNN590409 DXI590409:DXJ590409 EHE590409:EHF590409 ERA590409:ERB590409 FAW590409:FAX590409 FKS590409:FKT590409 FUO590409:FUP590409 GEK590409:GEL590409 GOG590409:GOH590409 GYC590409:GYD590409 HHY590409:HHZ590409 HRU590409:HRV590409 IBQ590409:IBR590409 ILM590409:ILN590409 IVI590409:IVJ590409 JFE590409:JFF590409 JPA590409:JPB590409 JYW590409:JYX590409 KIS590409:KIT590409 KSO590409:KSP590409 LCK590409:LCL590409 LMG590409:LMH590409 LWC590409:LWD590409 MFY590409:MFZ590409 MPU590409:MPV590409 MZQ590409:MZR590409 NJM590409:NJN590409 NTI590409:NTJ590409 ODE590409:ODF590409 ONA590409:ONB590409 OWW590409:OWX590409 PGS590409:PGT590409 PQO590409:PQP590409 QAK590409:QAL590409 QKG590409:QKH590409 QUC590409:QUD590409 RDY590409:RDZ590409 RNU590409:RNV590409 RXQ590409:RXR590409 SHM590409:SHN590409 SRI590409:SRJ590409 TBE590409:TBF590409 TLA590409:TLB590409 TUW590409:TUX590409 UES590409:UET590409 UOO590409:UOP590409 UYK590409:UYL590409 VIG590409:VIH590409 VSC590409:VSD590409 WBY590409:WBZ590409 WLU590409:WLV590409 WVQ590409:WVR590409 I655945:J655945 JE655945:JF655945 TA655945:TB655945 ACW655945:ACX655945 AMS655945:AMT655945 AWO655945:AWP655945 BGK655945:BGL655945 BQG655945:BQH655945 CAC655945:CAD655945 CJY655945:CJZ655945 CTU655945:CTV655945 DDQ655945:DDR655945 DNM655945:DNN655945 DXI655945:DXJ655945 EHE655945:EHF655945 ERA655945:ERB655945 FAW655945:FAX655945 FKS655945:FKT655945 FUO655945:FUP655945 GEK655945:GEL655945 GOG655945:GOH655945 GYC655945:GYD655945 HHY655945:HHZ655945 HRU655945:HRV655945 IBQ655945:IBR655945 ILM655945:ILN655945 IVI655945:IVJ655945 JFE655945:JFF655945 JPA655945:JPB655945 JYW655945:JYX655945 KIS655945:KIT655945 KSO655945:KSP655945 LCK655945:LCL655945 LMG655945:LMH655945 LWC655945:LWD655945 MFY655945:MFZ655945 MPU655945:MPV655945 MZQ655945:MZR655945 NJM655945:NJN655945 NTI655945:NTJ655945 ODE655945:ODF655945 ONA655945:ONB655945 OWW655945:OWX655945 PGS655945:PGT655945 PQO655945:PQP655945 QAK655945:QAL655945 QKG655945:QKH655945 QUC655945:QUD655945 RDY655945:RDZ655945 RNU655945:RNV655945 RXQ655945:RXR655945 SHM655945:SHN655945 SRI655945:SRJ655945 TBE655945:TBF655945 TLA655945:TLB655945 TUW655945:TUX655945 UES655945:UET655945 UOO655945:UOP655945 UYK655945:UYL655945 VIG655945:VIH655945 VSC655945:VSD655945 WBY655945:WBZ655945 WLU655945:WLV655945 WVQ655945:WVR655945 I721481:J721481 JE721481:JF721481 TA721481:TB721481 ACW721481:ACX721481 AMS721481:AMT721481 AWO721481:AWP721481 BGK721481:BGL721481 BQG721481:BQH721481 CAC721481:CAD721481 CJY721481:CJZ721481 CTU721481:CTV721481 DDQ721481:DDR721481 DNM721481:DNN721481 DXI721481:DXJ721481 EHE721481:EHF721481 ERA721481:ERB721481 FAW721481:FAX721481 FKS721481:FKT721481 FUO721481:FUP721481 GEK721481:GEL721481 GOG721481:GOH721481 GYC721481:GYD721481 HHY721481:HHZ721481 HRU721481:HRV721481 IBQ721481:IBR721481 ILM721481:ILN721481 IVI721481:IVJ721481 JFE721481:JFF721481 JPA721481:JPB721481 JYW721481:JYX721481 KIS721481:KIT721481 KSO721481:KSP721481 LCK721481:LCL721481 LMG721481:LMH721481 LWC721481:LWD721481 MFY721481:MFZ721481 MPU721481:MPV721481 MZQ721481:MZR721481 NJM721481:NJN721481 NTI721481:NTJ721481 ODE721481:ODF721481 ONA721481:ONB721481 OWW721481:OWX721481 PGS721481:PGT721481 PQO721481:PQP721481 QAK721481:QAL721481 QKG721481:QKH721481 QUC721481:QUD721481 RDY721481:RDZ721481 RNU721481:RNV721481 RXQ721481:RXR721481 SHM721481:SHN721481 SRI721481:SRJ721481 TBE721481:TBF721481 TLA721481:TLB721481 TUW721481:TUX721481 UES721481:UET721481 UOO721481:UOP721481 UYK721481:UYL721481 VIG721481:VIH721481 VSC721481:VSD721481 WBY721481:WBZ721481 WLU721481:WLV721481 WVQ721481:WVR721481 I787017:J787017 JE787017:JF787017 TA787017:TB787017 ACW787017:ACX787017 AMS787017:AMT787017 AWO787017:AWP787017 BGK787017:BGL787017 BQG787017:BQH787017 CAC787017:CAD787017 CJY787017:CJZ787017 CTU787017:CTV787017 DDQ787017:DDR787017 DNM787017:DNN787017 DXI787017:DXJ787017 EHE787017:EHF787017 ERA787017:ERB787017 FAW787017:FAX787017 FKS787017:FKT787017 FUO787017:FUP787017 GEK787017:GEL787017 GOG787017:GOH787017 GYC787017:GYD787017 HHY787017:HHZ787017 HRU787017:HRV787017 IBQ787017:IBR787017 ILM787017:ILN787017 IVI787017:IVJ787017 JFE787017:JFF787017 JPA787017:JPB787017 JYW787017:JYX787017 KIS787017:KIT787017 KSO787017:KSP787017 LCK787017:LCL787017 LMG787017:LMH787017 LWC787017:LWD787017 MFY787017:MFZ787017 MPU787017:MPV787017 MZQ787017:MZR787017 NJM787017:NJN787017 NTI787017:NTJ787017 ODE787017:ODF787017 ONA787017:ONB787017 OWW787017:OWX787017 PGS787017:PGT787017 PQO787017:PQP787017 QAK787017:QAL787017 QKG787017:QKH787017 QUC787017:QUD787017 RDY787017:RDZ787017 RNU787017:RNV787017 RXQ787017:RXR787017 SHM787017:SHN787017 SRI787017:SRJ787017 TBE787017:TBF787017 TLA787017:TLB787017 TUW787017:TUX787017 UES787017:UET787017 UOO787017:UOP787017 UYK787017:UYL787017 VIG787017:VIH787017 VSC787017:VSD787017 WBY787017:WBZ787017 WLU787017:WLV787017 WVQ787017:WVR787017 I852553:J852553 JE852553:JF852553 TA852553:TB852553 ACW852553:ACX852553 AMS852553:AMT852553 AWO852553:AWP852553 BGK852553:BGL852553 BQG852553:BQH852553 CAC852553:CAD852553 CJY852553:CJZ852553 CTU852553:CTV852553 DDQ852553:DDR852553 DNM852553:DNN852553 DXI852553:DXJ852553 EHE852553:EHF852553 ERA852553:ERB852553 FAW852553:FAX852553 FKS852553:FKT852553 FUO852553:FUP852553 GEK852553:GEL852553 GOG852553:GOH852553 GYC852553:GYD852553 HHY852553:HHZ852553 HRU852553:HRV852553 IBQ852553:IBR852553 ILM852553:ILN852553 IVI852553:IVJ852553 JFE852553:JFF852553 JPA852553:JPB852553 JYW852553:JYX852553 KIS852553:KIT852553 KSO852553:KSP852553 LCK852553:LCL852553 LMG852553:LMH852553 LWC852553:LWD852553 MFY852553:MFZ852553 MPU852553:MPV852553 MZQ852553:MZR852553 NJM852553:NJN852553 NTI852553:NTJ852553 ODE852553:ODF852553 ONA852553:ONB852553 OWW852553:OWX852553 PGS852553:PGT852553 PQO852553:PQP852553 QAK852553:QAL852553 QKG852553:QKH852553 QUC852553:QUD852553 RDY852553:RDZ852553 RNU852553:RNV852553 RXQ852553:RXR852553 SHM852553:SHN852553 SRI852553:SRJ852553 TBE852553:TBF852553 TLA852553:TLB852553 TUW852553:TUX852553 UES852553:UET852553 UOO852553:UOP852553 UYK852553:UYL852553 VIG852553:VIH852553 VSC852553:VSD852553 WBY852553:WBZ852553 WLU852553:WLV852553 WVQ852553:WVR852553 I918089:J918089 JE918089:JF918089 TA918089:TB918089 ACW918089:ACX918089 AMS918089:AMT918089 AWO918089:AWP918089 BGK918089:BGL918089 BQG918089:BQH918089 CAC918089:CAD918089 CJY918089:CJZ918089 CTU918089:CTV918089 DDQ918089:DDR918089 DNM918089:DNN918089 DXI918089:DXJ918089 EHE918089:EHF918089 ERA918089:ERB918089 FAW918089:FAX918089 FKS918089:FKT918089 FUO918089:FUP918089 GEK918089:GEL918089 GOG918089:GOH918089 GYC918089:GYD918089 HHY918089:HHZ918089 HRU918089:HRV918089 IBQ918089:IBR918089 ILM918089:ILN918089 IVI918089:IVJ918089 JFE918089:JFF918089 JPA918089:JPB918089 JYW918089:JYX918089 KIS918089:KIT918089 KSO918089:KSP918089 LCK918089:LCL918089 LMG918089:LMH918089 LWC918089:LWD918089 MFY918089:MFZ918089 MPU918089:MPV918089 MZQ918089:MZR918089 NJM918089:NJN918089 NTI918089:NTJ918089 ODE918089:ODF918089 ONA918089:ONB918089 OWW918089:OWX918089 PGS918089:PGT918089 PQO918089:PQP918089 QAK918089:QAL918089 QKG918089:QKH918089 QUC918089:QUD918089 RDY918089:RDZ918089 RNU918089:RNV918089 RXQ918089:RXR918089 SHM918089:SHN918089 SRI918089:SRJ918089 TBE918089:TBF918089 TLA918089:TLB918089 TUW918089:TUX918089 UES918089:UET918089 UOO918089:UOP918089 UYK918089:UYL918089 VIG918089:VIH918089 VSC918089:VSD918089 WBY918089:WBZ918089 WLU918089:WLV918089 WVQ918089:WVR918089 I983625:J983625 JE983625:JF983625 TA983625:TB983625 ACW983625:ACX983625 AMS983625:AMT983625 AWO983625:AWP983625 BGK983625:BGL983625 BQG983625:BQH983625 CAC983625:CAD983625 CJY983625:CJZ983625 CTU983625:CTV983625 DDQ983625:DDR983625 DNM983625:DNN983625 DXI983625:DXJ983625 EHE983625:EHF983625 ERA983625:ERB983625 FAW983625:FAX983625 FKS983625:FKT983625 FUO983625:FUP983625 GEK983625:GEL983625 GOG983625:GOH983625 GYC983625:GYD983625 HHY983625:HHZ983625 HRU983625:HRV983625 IBQ983625:IBR983625 ILM983625:ILN983625 IVI983625:IVJ983625 JFE983625:JFF983625 JPA983625:JPB983625 JYW983625:JYX983625 KIS983625:KIT983625 KSO983625:KSP983625 LCK983625:LCL983625 LMG983625:LMH983625 LWC983625:LWD983625 MFY983625:MFZ983625 MPU983625:MPV983625 MZQ983625:MZR983625 NJM983625:NJN983625 NTI983625:NTJ983625 ODE983625:ODF983625 ONA983625:ONB983625 OWW983625:OWX983625 PGS983625:PGT983625 PQO983625:PQP983625 QAK983625:QAL983625 QKG983625:QKH983625 QUC983625:QUD983625 RDY983625:RDZ983625 RNU983625:RNV983625 RXQ983625:RXR983625 SHM983625:SHN983625 SRI983625:SRJ983625 TBE983625:TBF983625 TLA983625:TLB983625 TUW983625:TUX983625 UES983625:UET983625 UOO983625:UOP983625 UYK983625:UYL983625 VIG983625:VIH983625 VSC983625:VSD983625 WBY983625:WBZ983625 WLU983625:WLV983625 WVQ983625:WVR983625 I727:J727 JE727:JF727 TA727:TB727 ACW727:ACX727 AMS727:AMT727 AWO727:AWP727 BGK727:BGL727 BQG727:BQH727 CAC727:CAD727 CJY727:CJZ727 CTU727:CTV727 DDQ727:DDR727 DNM727:DNN727 DXI727:DXJ727 EHE727:EHF727 ERA727:ERB727 FAW727:FAX727 FKS727:FKT727 FUO727:FUP727 GEK727:GEL727 GOG727:GOH727 GYC727:GYD727 HHY727:HHZ727 HRU727:HRV727 IBQ727:IBR727 ILM727:ILN727 IVI727:IVJ727 JFE727:JFF727 JPA727:JPB727 JYW727:JYX727 KIS727:KIT727 KSO727:KSP727 LCK727:LCL727 LMG727:LMH727 LWC727:LWD727 MFY727:MFZ727 MPU727:MPV727 MZQ727:MZR727 NJM727:NJN727 NTI727:NTJ727 ODE727:ODF727 ONA727:ONB727 OWW727:OWX727 PGS727:PGT727 PQO727:PQP727 QAK727:QAL727 QKG727:QKH727 QUC727:QUD727 RDY727:RDZ727 RNU727:RNV727 RXQ727:RXR727 SHM727:SHN727 SRI727:SRJ727 TBE727:TBF727 TLA727:TLB727 TUW727:TUX727 UES727:UET727 UOO727:UOP727 UYK727:UYL727 VIG727:VIH727 VSC727:VSD727 WBY727:WBZ727 WLU727:WLV727 WVQ727:WVR727 I66263:J66263 JE66263:JF66263 TA66263:TB66263 ACW66263:ACX66263 AMS66263:AMT66263 AWO66263:AWP66263 BGK66263:BGL66263 BQG66263:BQH66263 CAC66263:CAD66263 CJY66263:CJZ66263 CTU66263:CTV66263 DDQ66263:DDR66263 DNM66263:DNN66263 DXI66263:DXJ66263 EHE66263:EHF66263 ERA66263:ERB66263 FAW66263:FAX66263 FKS66263:FKT66263 FUO66263:FUP66263 GEK66263:GEL66263 GOG66263:GOH66263 GYC66263:GYD66263 HHY66263:HHZ66263 HRU66263:HRV66263 IBQ66263:IBR66263 ILM66263:ILN66263 IVI66263:IVJ66263 JFE66263:JFF66263 JPA66263:JPB66263 JYW66263:JYX66263 KIS66263:KIT66263 KSO66263:KSP66263 LCK66263:LCL66263 LMG66263:LMH66263 LWC66263:LWD66263 MFY66263:MFZ66263 MPU66263:MPV66263 MZQ66263:MZR66263 NJM66263:NJN66263 NTI66263:NTJ66263 ODE66263:ODF66263 ONA66263:ONB66263 OWW66263:OWX66263 PGS66263:PGT66263 PQO66263:PQP66263 QAK66263:QAL66263 QKG66263:QKH66263 QUC66263:QUD66263 RDY66263:RDZ66263 RNU66263:RNV66263 RXQ66263:RXR66263 SHM66263:SHN66263 SRI66263:SRJ66263 TBE66263:TBF66263 TLA66263:TLB66263 TUW66263:TUX66263 UES66263:UET66263 UOO66263:UOP66263 UYK66263:UYL66263 VIG66263:VIH66263 VSC66263:VSD66263 WBY66263:WBZ66263 WLU66263:WLV66263 WVQ66263:WVR66263 I131799:J131799 JE131799:JF131799 TA131799:TB131799 ACW131799:ACX131799 AMS131799:AMT131799 AWO131799:AWP131799 BGK131799:BGL131799 BQG131799:BQH131799 CAC131799:CAD131799 CJY131799:CJZ131799 CTU131799:CTV131799 DDQ131799:DDR131799 DNM131799:DNN131799 DXI131799:DXJ131799 EHE131799:EHF131799 ERA131799:ERB131799 FAW131799:FAX131799 FKS131799:FKT131799 FUO131799:FUP131799 GEK131799:GEL131799 GOG131799:GOH131799 GYC131799:GYD131799 HHY131799:HHZ131799 HRU131799:HRV131799 IBQ131799:IBR131799 ILM131799:ILN131799 IVI131799:IVJ131799 JFE131799:JFF131799 JPA131799:JPB131799 JYW131799:JYX131799 KIS131799:KIT131799 KSO131799:KSP131799 LCK131799:LCL131799 LMG131799:LMH131799 LWC131799:LWD131799 MFY131799:MFZ131799 MPU131799:MPV131799 MZQ131799:MZR131799 NJM131799:NJN131799 NTI131799:NTJ131799 ODE131799:ODF131799 ONA131799:ONB131799 OWW131799:OWX131799 PGS131799:PGT131799 PQO131799:PQP131799 QAK131799:QAL131799 QKG131799:QKH131799 QUC131799:QUD131799 RDY131799:RDZ131799 RNU131799:RNV131799 RXQ131799:RXR131799 SHM131799:SHN131799 SRI131799:SRJ131799 TBE131799:TBF131799 TLA131799:TLB131799 TUW131799:TUX131799 UES131799:UET131799 UOO131799:UOP131799 UYK131799:UYL131799 VIG131799:VIH131799 VSC131799:VSD131799 WBY131799:WBZ131799 WLU131799:WLV131799 WVQ131799:WVR131799 I197335:J197335 JE197335:JF197335 TA197335:TB197335 ACW197335:ACX197335 AMS197335:AMT197335 AWO197335:AWP197335 BGK197335:BGL197335 BQG197335:BQH197335 CAC197335:CAD197335 CJY197335:CJZ197335 CTU197335:CTV197335 DDQ197335:DDR197335 DNM197335:DNN197335 DXI197335:DXJ197335 EHE197335:EHF197335 ERA197335:ERB197335 FAW197335:FAX197335 FKS197335:FKT197335 FUO197335:FUP197335 GEK197335:GEL197335 GOG197335:GOH197335 GYC197335:GYD197335 HHY197335:HHZ197335 HRU197335:HRV197335 IBQ197335:IBR197335 ILM197335:ILN197335 IVI197335:IVJ197335 JFE197335:JFF197335 JPA197335:JPB197335 JYW197335:JYX197335 KIS197335:KIT197335 KSO197335:KSP197335 LCK197335:LCL197335 LMG197335:LMH197335 LWC197335:LWD197335 MFY197335:MFZ197335 MPU197335:MPV197335 MZQ197335:MZR197335 NJM197335:NJN197335 NTI197335:NTJ197335 ODE197335:ODF197335 ONA197335:ONB197335 OWW197335:OWX197335 PGS197335:PGT197335 PQO197335:PQP197335 QAK197335:QAL197335 QKG197335:QKH197335 QUC197335:QUD197335 RDY197335:RDZ197335 RNU197335:RNV197335 RXQ197335:RXR197335 SHM197335:SHN197335 SRI197335:SRJ197335 TBE197335:TBF197335 TLA197335:TLB197335 TUW197335:TUX197335 UES197335:UET197335 UOO197335:UOP197335 UYK197335:UYL197335 VIG197335:VIH197335 VSC197335:VSD197335 WBY197335:WBZ197335 WLU197335:WLV197335 WVQ197335:WVR197335 I262871:J262871 JE262871:JF262871 TA262871:TB262871 ACW262871:ACX262871 AMS262871:AMT262871 AWO262871:AWP262871 BGK262871:BGL262871 BQG262871:BQH262871 CAC262871:CAD262871 CJY262871:CJZ262871 CTU262871:CTV262871 DDQ262871:DDR262871 DNM262871:DNN262871 DXI262871:DXJ262871 EHE262871:EHF262871 ERA262871:ERB262871 FAW262871:FAX262871 FKS262871:FKT262871 FUO262871:FUP262871 GEK262871:GEL262871 GOG262871:GOH262871 GYC262871:GYD262871 HHY262871:HHZ262871 HRU262871:HRV262871 IBQ262871:IBR262871 ILM262871:ILN262871 IVI262871:IVJ262871 JFE262871:JFF262871 JPA262871:JPB262871 JYW262871:JYX262871 KIS262871:KIT262871 KSO262871:KSP262871 LCK262871:LCL262871 LMG262871:LMH262871 LWC262871:LWD262871 MFY262871:MFZ262871 MPU262871:MPV262871 MZQ262871:MZR262871 NJM262871:NJN262871 NTI262871:NTJ262871 ODE262871:ODF262871 ONA262871:ONB262871 OWW262871:OWX262871 PGS262871:PGT262871 PQO262871:PQP262871 QAK262871:QAL262871 QKG262871:QKH262871 QUC262871:QUD262871 RDY262871:RDZ262871 RNU262871:RNV262871 RXQ262871:RXR262871 SHM262871:SHN262871 SRI262871:SRJ262871 TBE262871:TBF262871 TLA262871:TLB262871 TUW262871:TUX262871 UES262871:UET262871 UOO262871:UOP262871 UYK262871:UYL262871 VIG262871:VIH262871 VSC262871:VSD262871 WBY262871:WBZ262871 WLU262871:WLV262871 WVQ262871:WVR262871 I328407:J328407 JE328407:JF328407 TA328407:TB328407 ACW328407:ACX328407 AMS328407:AMT328407 AWO328407:AWP328407 BGK328407:BGL328407 BQG328407:BQH328407 CAC328407:CAD328407 CJY328407:CJZ328407 CTU328407:CTV328407 DDQ328407:DDR328407 DNM328407:DNN328407 DXI328407:DXJ328407 EHE328407:EHF328407 ERA328407:ERB328407 FAW328407:FAX328407 FKS328407:FKT328407 FUO328407:FUP328407 GEK328407:GEL328407 GOG328407:GOH328407 GYC328407:GYD328407 HHY328407:HHZ328407 HRU328407:HRV328407 IBQ328407:IBR328407 ILM328407:ILN328407 IVI328407:IVJ328407 JFE328407:JFF328407 JPA328407:JPB328407 JYW328407:JYX328407 KIS328407:KIT328407 KSO328407:KSP328407 LCK328407:LCL328407 LMG328407:LMH328407 LWC328407:LWD328407 MFY328407:MFZ328407 MPU328407:MPV328407 MZQ328407:MZR328407 NJM328407:NJN328407 NTI328407:NTJ328407 ODE328407:ODF328407 ONA328407:ONB328407 OWW328407:OWX328407 PGS328407:PGT328407 PQO328407:PQP328407 QAK328407:QAL328407 QKG328407:QKH328407 QUC328407:QUD328407 RDY328407:RDZ328407 RNU328407:RNV328407 RXQ328407:RXR328407 SHM328407:SHN328407 SRI328407:SRJ328407 TBE328407:TBF328407 TLA328407:TLB328407 TUW328407:TUX328407 UES328407:UET328407 UOO328407:UOP328407 UYK328407:UYL328407 VIG328407:VIH328407 VSC328407:VSD328407 WBY328407:WBZ328407 WLU328407:WLV328407 WVQ328407:WVR328407 I393943:J393943 JE393943:JF393943 TA393943:TB393943 ACW393943:ACX393943 AMS393943:AMT393943 AWO393943:AWP393943 BGK393943:BGL393943 BQG393943:BQH393943 CAC393943:CAD393943 CJY393943:CJZ393943 CTU393943:CTV393943 DDQ393943:DDR393943 DNM393943:DNN393943 DXI393943:DXJ393943 EHE393943:EHF393943 ERA393943:ERB393943 FAW393943:FAX393943 FKS393943:FKT393943 FUO393943:FUP393943 GEK393943:GEL393943 GOG393943:GOH393943 GYC393943:GYD393943 HHY393943:HHZ393943 HRU393943:HRV393943 IBQ393943:IBR393943 ILM393943:ILN393943 IVI393943:IVJ393943 JFE393943:JFF393943 JPA393943:JPB393943 JYW393943:JYX393943 KIS393943:KIT393943 KSO393943:KSP393943 LCK393943:LCL393943 LMG393943:LMH393943 LWC393943:LWD393943 MFY393943:MFZ393943 MPU393943:MPV393943 MZQ393943:MZR393943 NJM393943:NJN393943 NTI393943:NTJ393943 ODE393943:ODF393943 ONA393943:ONB393943 OWW393943:OWX393943 PGS393943:PGT393943 PQO393943:PQP393943 QAK393943:QAL393943 QKG393943:QKH393943 QUC393943:QUD393943 RDY393943:RDZ393943 RNU393943:RNV393943 RXQ393943:RXR393943 SHM393943:SHN393943 SRI393943:SRJ393943 TBE393943:TBF393943 TLA393943:TLB393943 TUW393943:TUX393943 UES393943:UET393943 UOO393943:UOP393943 UYK393943:UYL393943 VIG393943:VIH393943 VSC393943:VSD393943 WBY393943:WBZ393943 WLU393943:WLV393943 WVQ393943:WVR393943 I459479:J459479 JE459479:JF459479 TA459479:TB459479 ACW459479:ACX459479 AMS459479:AMT459479 AWO459479:AWP459479 BGK459479:BGL459479 BQG459479:BQH459479 CAC459479:CAD459479 CJY459479:CJZ459479 CTU459479:CTV459479 DDQ459479:DDR459479 DNM459479:DNN459479 DXI459479:DXJ459479 EHE459479:EHF459479 ERA459479:ERB459479 FAW459479:FAX459479 FKS459479:FKT459479 FUO459479:FUP459479 GEK459479:GEL459479 GOG459479:GOH459479 GYC459479:GYD459479 HHY459479:HHZ459479 HRU459479:HRV459479 IBQ459479:IBR459479 ILM459479:ILN459479 IVI459479:IVJ459479 JFE459479:JFF459479 JPA459479:JPB459479 JYW459479:JYX459479 KIS459479:KIT459479 KSO459479:KSP459479 LCK459479:LCL459479 LMG459479:LMH459479 LWC459479:LWD459479 MFY459479:MFZ459479 MPU459479:MPV459479 MZQ459479:MZR459479 NJM459479:NJN459479 NTI459479:NTJ459479 ODE459479:ODF459479 ONA459479:ONB459479 OWW459479:OWX459479 PGS459479:PGT459479 PQO459479:PQP459479 QAK459479:QAL459479 QKG459479:QKH459479 QUC459479:QUD459479 RDY459479:RDZ459479 RNU459479:RNV459479 RXQ459479:RXR459479 SHM459479:SHN459479 SRI459479:SRJ459479 TBE459479:TBF459479 TLA459479:TLB459479 TUW459479:TUX459479 UES459479:UET459479 UOO459479:UOP459479 UYK459479:UYL459479 VIG459479:VIH459479 VSC459479:VSD459479 WBY459479:WBZ459479 WLU459479:WLV459479 WVQ459479:WVR459479 I525015:J525015 JE525015:JF525015 TA525015:TB525015 ACW525015:ACX525015 AMS525015:AMT525015 AWO525015:AWP525015 BGK525015:BGL525015 BQG525015:BQH525015 CAC525015:CAD525015 CJY525015:CJZ525015 CTU525015:CTV525015 DDQ525015:DDR525015 DNM525015:DNN525015 DXI525015:DXJ525015 EHE525015:EHF525015 ERA525015:ERB525015 FAW525015:FAX525015 FKS525015:FKT525015 FUO525015:FUP525015 GEK525015:GEL525015 GOG525015:GOH525015 GYC525015:GYD525015 HHY525015:HHZ525015 HRU525015:HRV525015 IBQ525015:IBR525015 ILM525015:ILN525015 IVI525015:IVJ525015 JFE525015:JFF525015 JPA525015:JPB525015 JYW525015:JYX525015 KIS525015:KIT525015 KSO525015:KSP525015 LCK525015:LCL525015 LMG525015:LMH525015 LWC525015:LWD525015 MFY525015:MFZ525015 MPU525015:MPV525015 MZQ525015:MZR525015 NJM525015:NJN525015 NTI525015:NTJ525015 ODE525015:ODF525015 ONA525015:ONB525015 OWW525015:OWX525015 PGS525015:PGT525015 PQO525015:PQP525015 QAK525015:QAL525015 QKG525015:QKH525015 QUC525015:QUD525015 RDY525015:RDZ525015 RNU525015:RNV525015 RXQ525015:RXR525015 SHM525015:SHN525015 SRI525015:SRJ525015 TBE525015:TBF525015 TLA525015:TLB525015 TUW525015:TUX525015 UES525015:UET525015 UOO525015:UOP525015 UYK525015:UYL525015 VIG525015:VIH525015 VSC525015:VSD525015 WBY525015:WBZ525015 WLU525015:WLV525015 WVQ525015:WVR525015 I590551:J590551 JE590551:JF590551 TA590551:TB590551 ACW590551:ACX590551 AMS590551:AMT590551 AWO590551:AWP590551 BGK590551:BGL590551 BQG590551:BQH590551 CAC590551:CAD590551 CJY590551:CJZ590551 CTU590551:CTV590551 DDQ590551:DDR590551 DNM590551:DNN590551 DXI590551:DXJ590551 EHE590551:EHF590551 ERA590551:ERB590551 FAW590551:FAX590551 FKS590551:FKT590551 FUO590551:FUP590551 GEK590551:GEL590551 GOG590551:GOH590551 GYC590551:GYD590551 HHY590551:HHZ590551 HRU590551:HRV590551 IBQ590551:IBR590551 ILM590551:ILN590551 IVI590551:IVJ590551 JFE590551:JFF590551 JPA590551:JPB590551 JYW590551:JYX590551 KIS590551:KIT590551 KSO590551:KSP590551 LCK590551:LCL590551 LMG590551:LMH590551 LWC590551:LWD590551 MFY590551:MFZ590551 MPU590551:MPV590551 MZQ590551:MZR590551 NJM590551:NJN590551 NTI590551:NTJ590551 ODE590551:ODF590551 ONA590551:ONB590551 OWW590551:OWX590551 PGS590551:PGT590551 PQO590551:PQP590551 QAK590551:QAL590551 QKG590551:QKH590551 QUC590551:QUD590551 RDY590551:RDZ590551 RNU590551:RNV590551 RXQ590551:RXR590551 SHM590551:SHN590551 SRI590551:SRJ590551 TBE590551:TBF590551 TLA590551:TLB590551 TUW590551:TUX590551 UES590551:UET590551 UOO590551:UOP590551 UYK590551:UYL590551 VIG590551:VIH590551 VSC590551:VSD590551 WBY590551:WBZ590551 WLU590551:WLV590551 WVQ590551:WVR590551 I656087:J656087 JE656087:JF656087 TA656087:TB656087 ACW656087:ACX656087 AMS656087:AMT656087 AWO656087:AWP656087 BGK656087:BGL656087 BQG656087:BQH656087 CAC656087:CAD656087 CJY656087:CJZ656087 CTU656087:CTV656087 DDQ656087:DDR656087 DNM656087:DNN656087 DXI656087:DXJ656087 EHE656087:EHF656087 ERA656087:ERB656087 FAW656087:FAX656087 FKS656087:FKT656087 FUO656087:FUP656087 GEK656087:GEL656087 GOG656087:GOH656087 GYC656087:GYD656087 HHY656087:HHZ656087 HRU656087:HRV656087 IBQ656087:IBR656087 ILM656087:ILN656087 IVI656087:IVJ656087 JFE656087:JFF656087 JPA656087:JPB656087 JYW656087:JYX656087 KIS656087:KIT656087 KSO656087:KSP656087 LCK656087:LCL656087 LMG656087:LMH656087 LWC656087:LWD656087 MFY656087:MFZ656087 MPU656087:MPV656087 MZQ656087:MZR656087 NJM656087:NJN656087 NTI656087:NTJ656087 ODE656087:ODF656087 ONA656087:ONB656087 OWW656087:OWX656087 PGS656087:PGT656087 PQO656087:PQP656087 QAK656087:QAL656087 QKG656087:QKH656087 QUC656087:QUD656087 RDY656087:RDZ656087 RNU656087:RNV656087 RXQ656087:RXR656087 SHM656087:SHN656087 SRI656087:SRJ656087 TBE656087:TBF656087 TLA656087:TLB656087 TUW656087:TUX656087 UES656087:UET656087 UOO656087:UOP656087 UYK656087:UYL656087 VIG656087:VIH656087 VSC656087:VSD656087 WBY656087:WBZ656087 WLU656087:WLV656087 WVQ656087:WVR656087 I721623:J721623 JE721623:JF721623 TA721623:TB721623 ACW721623:ACX721623 AMS721623:AMT721623 AWO721623:AWP721623 BGK721623:BGL721623 BQG721623:BQH721623 CAC721623:CAD721623 CJY721623:CJZ721623 CTU721623:CTV721623 DDQ721623:DDR721623 DNM721623:DNN721623 DXI721623:DXJ721623 EHE721623:EHF721623 ERA721623:ERB721623 FAW721623:FAX721623 FKS721623:FKT721623 FUO721623:FUP721623 GEK721623:GEL721623 GOG721623:GOH721623 GYC721623:GYD721623 HHY721623:HHZ721623 HRU721623:HRV721623 IBQ721623:IBR721623 ILM721623:ILN721623 IVI721623:IVJ721623 JFE721623:JFF721623 JPA721623:JPB721623 JYW721623:JYX721623 KIS721623:KIT721623 KSO721623:KSP721623 LCK721623:LCL721623 LMG721623:LMH721623 LWC721623:LWD721623 MFY721623:MFZ721623 MPU721623:MPV721623 MZQ721623:MZR721623 NJM721623:NJN721623 NTI721623:NTJ721623 ODE721623:ODF721623 ONA721623:ONB721623 OWW721623:OWX721623 PGS721623:PGT721623 PQO721623:PQP721623 QAK721623:QAL721623 QKG721623:QKH721623 QUC721623:QUD721623 RDY721623:RDZ721623 RNU721623:RNV721623 RXQ721623:RXR721623 SHM721623:SHN721623 SRI721623:SRJ721623 TBE721623:TBF721623 TLA721623:TLB721623 TUW721623:TUX721623 UES721623:UET721623 UOO721623:UOP721623 UYK721623:UYL721623 VIG721623:VIH721623 VSC721623:VSD721623 WBY721623:WBZ721623 WLU721623:WLV721623 WVQ721623:WVR721623 I787159:J787159 JE787159:JF787159 TA787159:TB787159 ACW787159:ACX787159 AMS787159:AMT787159 AWO787159:AWP787159 BGK787159:BGL787159 BQG787159:BQH787159 CAC787159:CAD787159 CJY787159:CJZ787159 CTU787159:CTV787159 DDQ787159:DDR787159 DNM787159:DNN787159 DXI787159:DXJ787159 EHE787159:EHF787159 ERA787159:ERB787159 FAW787159:FAX787159 FKS787159:FKT787159 FUO787159:FUP787159 GEK787159:GEL787159 GOG787159:GOH787159 GYC787159:GYD787159 HHY787159:HHZ787159 HRU787159:HRV787159 IBQ787159:IBR787159 ILM787159:ILN787159 IVI787159:IVJ787159 JFE787159:JFF787159 JPA787159:JPB787159 JYW787159:JYX787159 KIS787159:KIT787159 KSO787159:KSP787159 LCK787159:LCL787159 LMG787159:LMH787159 LWC787159:LWD787159 MFY787159:MFZ787159 MPU787159:MPV787159 MZQ787159:MZR787159 NJM787159:NJN787159 NTI787159:NTJ787159 ODE787159:ODF787159 ONA787159:ONB787159 OWW787159:OWX787159 PGS787159:PGT787159 PQO787159:PQP787159 QAK787159:QAL787159 QKG787159:QKH787159 QUC787159:QUD787159 RDY787159:RDZ787159 RNU787159:RNV787159 RXQ787159:RXR787159 SHM787159:SHN787159 SRI787159:SRJ787159 TBE787159:TBF787159 TLA787159:TLB787159 TUW787159:TUX787159 UES787159:UET787159 UOO787159:UOP787159 UYK787159:UYL787159 VIG787159:VIH787159 VSC787159:VSD787159 WBY787159:WBZ787159 WLU787159:WLV787159 WVQ787159:WVR787159 I852695:J852695 JE852695:JF852695 TA852695:TB852695 ACW852695:ACX852695 AMS852695:AMT852695 AWO852695:AWP852695 BGK852695:BGL852695 BQG852695:BQH852695 CAC852695:CAD852695 CJY852695:CJZ852695 CTU852695:CTV852695 DDQ852695:DDR852695 DNM852695:DNN852695 DXI852695:DXJ852695 EHE852695:EHF852695 ERA852695:ERB852695 FAW852695:FAX852695 FKS852695:FKT852695 FUO852695:FUP852695 GEK852695:GEL852695 GOG852695:GOH852695 GYC852695:GYD852695 HHY852695:HHZ852695 HRU852695:HRV852695 IBQ852695:IBR852695 ILM852695:ILN852695 IVI852695:IVJ852695 JFE852695:JFF852695 JPA852695:JPB852695 JYW852695:JYX852695 KIS852695:KIT852695 KSO852695:KSP852695 LCK852695:LCL852695 LMG852695:LMH852695 LWC852695:LWD852695 MFY852695:MFZ852695 MPU852695:MPV852695 MZQ852695:MZR852695 NJM852695:NJN852695 NTI852695:NTJ852695 ODE852695:ODF852695 ONA852695:ONB852695 OWW852695:OWX852695 PGS852695:PGT852695 PQO852695:PQP852695 QAK852695:QAL852695 QKG852695:QKH852695 QUC852695:QUD852695 RDY852695:RDZ852695 RNU852695:RNV852695 RXQ852695:RXR852695 SHM852695:SHN852695 SRI852695:SRJ852695 TBE852695:TBF852695 TLA852695:TLB852695 TUW852695:TUX852695 UES852695:UET852695 UOO852695:UOP852695 UYK852695:UYL852695 VIG852695:VIH852695 VSC852695:VSD852695 WBY852695:WBZ852695 WLU852695:WLV852695 WVQ852695:WVR852695 I918231:J918231 JE918231:JF918231 TA918231:TB918231 ACW918231:ACX918231 AMS918231:AMT918231 AWO918231:AWP918231 BGK918231:BGL918231 BQG918231:BQH918231 CAC918231:CAD918231 CJY918231:CJZ918231 CTU918231:CTV918231 DDQ918231:DDR918231 DNM918231:DNN918231 DXI918231:DXJ918231 EHE918231:EHF918231 ERA918231:ERB918231 FAW918231:FAX918231 FKS918231:FKT918231 FUO918231:FUP918231 GEK918231:GEL918231 GOG918231:GOH918231 GYC918231:GYD918231 HHY918231:HHZ918231 HRU918231:HRV918231 IBQ918231:IBR918231 ILM918231:ILN918231 IVI918231:IVJ918231 JFE918231:JFF918231 JPA918231:JPB918231 JYW918231:JYX918231 KIS918231:KIT918231 KSO918231:KSP918231 LCK918231:LCL918231 LMG918231:LMH918231 LWC918231:LWD918231 MFY918231:MFZ918231 MPU918231:MPV918231 MZQ918231:MZR918231 NJM918231:NJN918231 NTI918231:NTJ918231 ODE918231:ODF918231 ONA918231:ONB918231 OWW918231:OWX918231 PGS918231:PGT918231 PQO918231:PQP918231 QAK918231:QAL918231 QKG918231:QKH918231 QUC918231:QUD918231 RDY918231:RDZ918231 RNU918231:RNV918231 RXQ918231:RXR918231 SHM918231:SHN918231 SRI918231:SRJ918231 TBE918231:TBF918231 TLA918231:TLB918231 TUW918231:TUX918231 UES918231:UET918231 UOO918231:UOP918231 UYK918231:UYL918231 VIG918231:VIH918231 VSC918231:VSD918231 WBY918231:WBZ918231 WLU918231:WLV918231 WVQ918231:WVR918231 I983767:J983767 JE983767:JF983767 TA983767:TB983767 ACW983767:ACX983767 AMS983767:AMT983767 AWO983767:AWP983767 BGK983767:BGL983767 BQG983767:BQH983767 CAC983767:CAD983767 CJY983767:CJZ983767 CTU983767:CTV983767 DDQ983767:DDR983767 DNM983767:DNN983767 DXI983767:DXJ983767 EHE983767:EHF983767 ERA983767:ERB983767 FAW983767:FAX983767 FKS983767:FKT983767 FUO983767:FUP983767 GEK983767:GEL983767 GOG983767:GOH983767 GYC983767:GYD983767 HHY983767:HHZ983767 HRU983767:HRV983767 IBQ983767:IBR983767 ILM983767:ILN983767 IVI983767:IVJ983767 JFE983767:JFF983767 JPA983767:JPB983767 JYW983767:JYX983767 KIS983767:KIT983767 KSO983767:KSP983767 LCK983767:LCL983767 LMG983767:LMH983767 LWC983767:LWD983767 MFY983767:MFZ983767 MPU983767:MPV983767 MZQ983767:MZR983767 NJM983767:NJN983767 NTI983767:NTJ983767 ODE983767:ODF983767 ONA983767:ONB983767 OWW983767:OWX983767 PGS983767:PGT983767 PQO983767:PQP983767 QAK983767:QAL983767 QKG983767:QKH983767 QUC983767:QUD983767 RDY983767:RDZ983767 RNU983767:RNV983767 RXQ983767:RXR983767 SHM983767:SHN983767 SRI983767:SRJ983767 TBE983767:TBF983767 TLA983767:TLB983767 TUW983767:TUX983767 UES983767:UET983767 UOO983767:UOP983767 UYK983767:UYL983767 VIG983767:VIH983767 VSC983767:VSD983767 WBY983767:WBZ983767 WLU983767:WLV983767 WVQ983767:WVR983767 I540:J540 JE540:JF540 TA540:TB540 ACW540:ACX540 AMS540:AMT540 AWO540:AWP540 BGK540:BGL540 BQG540:BQH540 CAC540:CAD540 CJY540:CJZ540 CTU540:CTV540 DDQ540:DDR540 DNM540:DNN540 DXI540:DXJ540 EHE540:EHF540 ERA540:ERB540 FAW540:FAX540 FKS540:FKT540 FUO540:FUP540 GEK540:GEL540 GOG540:GOH540 GYC540:GYD540 HHY540:HHZ540 HRU540:HRV540 IBQ540:IBR540 ILM540:ILN540 IVI540:IVJ540 JFE540:JFF540 JPA540:JPB540 JYW540:JYX540 KIS540:KIT540 KSO540:KSP540 LCK540:LCL540 LMG540:LMH540 LWC540:LWD540 MFY540:MFZ540 MPU540:MPV540 MZQ540:MZR540 NJM540:NJN540 NTI540:NTJ540 ODE540:ODF540 ONA540:ONB540 OWW540:OWX540 PGS540:PGT540 PQO540:PQP540 QAK540:QAL540 QKG540:QKH540 QUC540:QUD540 RDY540:RDZ540 RNU540:RNV540 RXQ540:RXR540 SHM540:SHN540 SRI540:SRJ540 TBE540:TBF540 TLA540:TLB540 TUW540:TUX540 UES540:UET540 UOO540:UOP540 UYK540:UYL540 VIG540:VIH540 VSC540:VSD540 WBY540:WBZ540 WLU540:WLV540 WVQ540:WVR540 I66076:J66076 JE66076:JF66076 TA66076:TB66076 ACW66076:ACX66076 AMS66076:AMT66076 AWO66076:AWP66076 BGK66076:BGL66076 BQG66076:BQH66076 CAC66076:CAD66076 CJY66076:CJZ66076 CTU66076:CTV66076 DDQ66076:DDR66076 DNM66076:DNN66076 DXI66076:DXJ66076 EHE66076:EHF66076 ERA66076:ERB66076 FAW66076:FAX66076 FKS66076:FKT66076 FUO66076:FUP66076 GEK66076:GEL66076 GOG66076:GOH66076 GYC66076:GYD66076 HHY66076:HHZ66076 HRU66076:HRV66076 IBQ66076:IBR66076 ILM66076:ILN66076 IVI66076:IVJ66076 JFE66076:JFF66076 JPA66076:JPB66076 JYW66076:JYX66076 KIS66076:KIT66076 KSO66076:KSP66076 LCK66076:LCL66076 LMG66076:LMH66076 LWC66076:LWD66076 MFY66076:MFZ66076 MPU66076:MPV66076 MZQ66076:MZR66076 NJM66076:NJN66076 NTI66076:NTJ66076 ODE66076:ODF66076 ONA66076:ONB66076 OWW66076:OWX66076 PGS66076:PGT66076 PQO66076:PQP66076 QAK66076:QAL66076 QKG66076:QKH66076 QUC66076:QUD66076 RDY66076:RDZ66076 RNU66076:RNV66076 RXQ66076:RXR66076 SHM66076:SHN66076 SRI66076:SRJ66076 TBE66076:TBF66076 TLA66076:TLB66076 TUW66076:TUX66076 UES66076:UET66076 UOO66076:UOP66076 UYK66076:UYL66076 VIG66076:VIH66076 VSC66076:VSD66076 WBY66076:WBZ66076 WLU66076:WLV66076 WVQ66076:WVR66076 I131612:J131612 JE131612:JF131612 TA131612:TB131612 ACW131612:ACX131612 AMS131612:AMT131612 AWO131612:AWP131612 BGK131612:BGL131612 BQG131612:BQH131612 CAC131612:CAD131612 CJY131612:CJZ131612 CTU131612:CTV131612 DDQ131612:DDR131612 DNM131612:DNN131612 DXI131612:DXJ131612 EHE131612:EHF131612 ERA131612:ERB131612 FAW131612:FAX131612 FKS131612:FKT131612 FUO131612:FUP131612 GEK131612:GEL131612 GOG131612:GOH131612 GYC131612:GYD131612 HHY131612:HHZ131612 HRU131612:HRV131612 IBQ131612:IBR131612 ILM131612:ILN131612 IVI131612:IVJ131612 JFE131612:JFF131612 JPA131612:JPB131612 JYW131612:JYX131612 KIS131612:KIT131612 KSO131612:KSP131612 LCK131612:LCL131612 LMG131612:LMH131612 LWC131612:LWD131612 MFY131612:MFZ131612 MPU131612:MPV131612 MZQ131612:MZR131612 NJM131612:NJN131612 NTI131612:NTJ131612 ODE131612:ODF131612 ONA131612:ONB131612 OWW131612:OWX131612 PGS131612:PGT131612 PQO131612:PQP131612 QAK131612:QAL131612 QKG131612:QKH131612 QUC131612:QUD131612 RDY131612:RDZ131612 RNU131612:RNV131612 RXQ131612:RXR131612 SHM131612:SHN131612 SRI131612:SRJ131612 TBE131612:TBF131612 TLA131612:TLB131612 TUW131612:TUX131612 UES131612:UET131612 UOO131612:UOP131612 UYK131612:UYL131612 VIG131612:VIH131612 VSC131612:VSD131612 WBY131612:WBZ131612 WLU131612:WLV131612 WVQ131612:WVR131612 I197148:J197148 JE197148:JF197148 TA197148:TB197148 ACW197148:ACX197148 AMS197148:AMT197148 AWO197148:AWP197148 BGK197148:BGL197148 BQG197148:BQH197148 CAC197148:CAD197148 CJY197148:CJZ197148 CTU197148:CTV197148 DDQ197148:DDR197148 DNM197148:DNN197148 DXI197148:DXJ197148 EHE197148:EHF197148 ERA197148:ERB197148 FAW197148:FAX197148 FKS197148:FKT197148 FUO197148:FUP197148 GEK197148:GEL197148 GOG197148:GOH197148 GYC197148:GYD197148 HHY197148:HHZ197148 HRU197148:HRV197148 IBQ197148:IBR197148 ILM197148:ILN197148 IVI197148:IVJ197148 JFE197148:JFF197148 JPA197148:JPB197148 JYW197148:JYX197148 KIS197148:KIT197148 KSO197148:KSP197148 LCK197148:LCL197148 LMG197148:LMH197148 LWC197148:LWD197148 MFY197148:MFZ197148 MPU197148:MPV197148 MZQ197148:MZR197148 NJM197148:NJN197148 NTI197148:NTJ197148 ODE197148:ODF197148 ONA197148:ONB197148 OWW197148:OWX197148 PGS197148:PGT197148 PQO197148:PQP197148 QAK197148:QAL197148 QKG197148:QKH197148 QUC197148:QUD197148 RDY197148:RDZ197148 RNU197148:RNV197148 RXQ197148:RXR197148 SHM197148:SHN197148 SRI197148:SRJ197148 TBE197148:TBF197148 TLA197148:TLB197148 TUW197148:TUX197148 UES197148:UET197148 UOO197148:UOP197148 UYK197148:UYL197148 VIG197148:VIH197148 VSC197148:VSD197148 WBY197148:WBZ197148 WLU197148:WLV197148 WVQ197148:WVR197148 I262684:J262684 JE262684:JF262684 TA262684:TB262684 ACW262684:ACX262684 AMS262684:AMT262684 AWO262684:AWP262684 BGK262684:BGL262684 BQG262684:BQH262684 CAC262684:CAD262684 CJY262684:CJZ262684 CTU262684:CTV262684 DDQ262684:DDR262684 DNM262684:DNN262684 DXI262684:DXJ262684 EHE262684:EHF262684 ERA262684:ERB262684 FAW262684:FAX262684 FKS262684:FKT262684 FUO262684:FUP262684 GEK262684:GEL262684 GOG262684:GOH262684 GYC262684:GYD262684 HHY262684:HHZ262684 HRU262684:HRV262684 IBQ262684:IBR262684 ILM262684:ILN262684 IVI262684:IVJ262684 JFE262684:JFF262684 JPA262684:JPB262684 JYW262684:JYX262684 KIS262684:KIT262684 KSO262684:KSP262684 LCK262684:LCL262684 LMG262684:LMH262684 LWC262684:LWD262684 MFY262684:MFZ262684 MPU262684:MPV262684 MZQ262684:MZR262684 NJM262684:NJN262684 NTI262684:NTJ262684 ODE262684:ODF262684 ONA262684:ONB262684 OWW262684:OWX262684 PGS262684:PGT262684 PQO262684:PQP262684 QAK262684:QAL262684 QKG262684:QKH262684 QUC262684:QUD262684 RDY262684:RDZ262684 RNU262684:RNV262684 RXQ262684:RXR262684 SHM262684:SHN262684 SRI262684:SRJ262684 TBE262684:TBF262684 TLA262684:TLB262684 TUW262684:TUX262684 UES262684:UET262684 UOO262684:UOP262684 UYK262684:UYL262684 VIG262684:VIH262684 VSC262684:VSD262684 WBY262684:WBZ262684 WLU262684:WLV262684 WVQ262684:WVR262684 I328220:J328220 JE328220:JF328220 TA328220:TB328220 ACW328220:ACX328220 AMS328220:AMT328220 AWO328220:AWP328220 BGK328220:BGL328220 BQG328220:BQH328220 CAC328220:CAD328220 CJY328220:CJZ328220 CTU328220:CTV328220 DDQ328220:DDR328220 DNM328220:DNN328220 DXI328220:DXJ328220 EHE328220:EHF328220 ERA328220:ERB328220 FAW328220:FAX328220 FKS328220:FKT328220 FUO328220:FUP328220 GEK328220:GEL328220 GOG328220:GOH328220 GYC328220:GYD328220 HHY328220:HHZ328220 HRU328220:HRV328220 IBQ328220:IBR328220 ILM328220:ILN328220 IVI328220:IVJ328220 JFE328220:JFF328220 JPA328220:JPB328220 JYW328220:JYX328220 KIS328220:KIT328220 KSO328220:KSP328220 LCK328220:LCL328220 LMG328220:LMH328220 LWC328220:LWD328220 MFY328220:MFZ328220 MPU328220:MPV328220 MZQ328220:MZR328220 NJM328220:NJN328220 NTI328220:NTJ328220 ODE328220:ODF328220 ONA328220:ONB328220 OWW328220:OWX328220 PGS328220:PGT328220 PQO328220:PQP328220 QAK328220:QAL328220 QKG328220:QKH328220 QUC328220:QUD328220 RDY328220:RDZ328220 RNU328220:RNV328220 RXQ328220:RXR328220 SHM328220:SHN328220 SRI328220:SRJ328220 TBE328220:TBF328220 TLA328220:TLB328220 TUW328220:TUX328220 UES328220:UET328220 UOO328220:UOP328220 UYK328220:UYL328220 VIG328220:VIH328220 VSC328220:VSD328220 WBY328220:WBZ328220 WLU328220:WLV328220 WVQ328220:WVR328220 I393756:J393756 JE393756:JF393756 TA393756:TB393756 ACW393756:ACX393756 AMS393756:AMT393756 AWO393756:AWP393756 BGK393756:BGL393756 BQG393756:BQH393756 CAC393756:CAD393756 CJY393756:CJZ393756 CTU393756:CTV393756 DDQ393756:DDR393756 DNM393756:DNN393756 DXI393756:DXJ393756 EHE393756:EHF393756 ERA393756:ERB393756 FAW393756:FAX393756 FKS393756:FKT393756 FUO393756:FUP393756 GEK393756:GEL393756 GOG393756:GOH393756 GYC393756:GYD393756 HHY393756:HHZ393756 HRU393756:HRV393756 IBQ393756:IBR393756 ILM393756:ILN393756 IVI393756:IVJ393756 JFE393756:JFF393756 JPA393756:JPB393756 JYW393756:JYX393756 KIS393756:KIT393756 KSO393756:KSP393756 LCK393756:LCL393756 LMG393756:LMH393756 LWC393756:LWD393756 MFY393756:MFZ393756 MPU393756:MPV393756 MZQ393756:MZR393756 NJM393756:NJN393756 NTI393756:NTJ393756 ODE393756:ODF393756 ONA393756:ONB393756 OWW393756:OWX393756 PGS393756:PGT393756 PQO393756:PQP393756 QAK393756:QAL393756 QKG393756:QKH393756 QUC393756:QUD393756 RDY393756:RDZ393756 RNU393756:RNV393756 RXQ393756:RXR393756 SHM393756:SHN393756 SRI393756:SRJ393756 TBE393756:TBF393756 TLA393756:TLB393756 TUW393756:TUX393756 UES393756:UET393756 UOO393756:UOP393756 UYK393756:UYL393756 VIG393756:VIH393756 VSC393756:VSD393756 WBY393756:WBZ393756 WLU393756:WLV393756 WVQ393756:WVR393756 I459292:J459292 JE459292:JF459292 TA459292:TB459292 ACW459292:ACX459292 AMS459292:AMT459292 AWO459292:AWP459292 BGK459292:BGL459292 BQG459292:BQH459292 CAC459292:CAD459292 CJY459292:CJZ459292 CTU459292:CTV459292 DDQ459292:DDR459292 DNM459292:DNN459292 DXI459292:DXJ459292 EHE459292:EHF459292 ERA459292:ERB459292 FAW459292:FAX459292 FKS459292:FKT459292 FUO459292:FUP459292 GEK459292:GEL459292 GOG459292:GOH459292 GYC459292:GYD459292 HHY459292:HHZ459292 HRU459292:HRV459292 IBQ459292:IBR459292 ILM459292:ILN459292 IVI459292:IVJ459292 JFE459292:JFF459292 JPA459292:JPB459292 JYW459292:JYX459292 KIS459292:KIT459292 KSO459292:KSP459292 LCK459292:LCL459292 LMG459292:LMH459292 LWC459292:LWD459292 MFY459292:MFZ459292 MPU459292:MPV459292 MZQ459292:MZR459292 NJM459292:NJN459292 NTI459292:NTJ459292 ODE459292:ODF459292 ONA459292:ONB459292 OWW459292:OWX459292 PGS459292:PGT459292 PQO459292:PQP459292 QAK459292:QAL459292 QKG459292:QKH459292 QUC459292:QUD459292 RDY459292:RDZ459292 RNU459292:RNV459292 RXQ459292:RXR459292 SHM459292:SHN459292 SRI459292:SRJ459292 TBE459292:TBF459292 TLA459292:TLB459292 TUW459292:TUX459292 UES459292:UET459292 UOO459292:UOP459292 UYK459292:UYL459292 VIG459292:VIH459292 VSC459292:VSD459292 WBY459292:WBZ459292 WLU459292:WLV459292 WVQ459292:WVR459292 I524828:J524828 JE524828:JF524828 TA524828:TB524828 ACW524828:ACX524828 AMS524828:AMT524828 AWO524828:AWP524828 BGK524828:BGL524828 BQG524828:BQH524828 CAC524828:CAD524828 CJY524828:CJZ524828 CTU524828:CTV524828 DDQ524828:DDR524828 DNM524828:DNN524828 DXI524828:DXJ524828 EHE524828:EHF524828 ERA524828:ERB524828 FAW524828:FAX524828 FKS524828:FKT524828 FUO524828:FUP524828 GEK524828:GEL524828 GOG524828:GOH524828 GYC524828:GYD524828 HHY524828:HHZ524828 HRU524828:HRV524828 IBQ524828:IBR524828 ILM524828:ILN524828 IVI524828:IVJ524828 JFE524828:JFF524828 JPA524828:JPB524828 JYW524828:JYX524828 KIS524828:KIT524828 KSO524828:KSP524828 LCK524828:LCL524828 LMG524828:LMH524828 LWC524828:LWD524828 MFY524828:MFZ524828 MPU524828:MPV524828 MZQ524828:MZR524828 NJM524828:NJN524828 NTI524828:NTJ524828 ODE524828:ODF524828 ONA524828:ONB524828 OWW524828:OWX524828 PGS524828:PGT524828 PQO524828:PQP524828 QAK524828:QAL524828 QKG524828:QKH524828 QUC524828:QUD524828 RDY524828:RDZ524828 RNU524828:RNV524828 RXQ524828:RXR524828 SHM524828:SHN524828 SRI524828:SRJ524828 TBE524828:TBF524828 TLA524828:TLB524828 TUW524828:TUX524828 UES524828:UET524828 UOO524828:UOP524828 UYK524828:UYL524828 VIG524828:VIH524828 VSC524828:VSD524828 WBY524828:WBZ524828 WLU524828:WLV524828 WVQ524828:WVR524828 I590364:J590364 JE590364:JF590364 TA590364:TB590364 ACW590364:ACX590364 AMS590364:AMT590364 AWO590364:AWP590364 BGK590364:BGL590364 BQG590364:BQH590364 CAC590364:CAD590364 CJY590364:CJZ590364 CTU590364:CTV590364 DDQ590364:DDR590364 DNM590364:DNN590364 DXI590364:DXJ590364 EHE590364:EHF590364 ERA590364:ERB590364 FAW590364:FAX590364 FKS590364:FKT590364 FUO590364:FUP590364 GEK590364:GEL590364 GOG590364:GOH590364 GYC590364:GYD590364 HHY590364:HHZ590364 HRU590364:HRV590364 IBQ590364:IBR590364 ILM590364:ILN590364 IVI590364:IVJ590364 JFE590364:JFF590364 JPA590364:JPB590364 JYW590364:JYX590364 KIS590364:KIT590364 KSO590364:KSP590364 LCK590364:LCL590364 LMG590364:LMH590364 LWC590364:LWD590364 MFY590364:MFZ590364 MPU590364:MPV590364 MZQ590364:MZR590364 NJM590364:NJN590364 NTI590364:NTJ590364 ODE590364:ODF590364 ONA590364:ONB590364 OWW590364:OWX590364 PGS590364:PGT590364 PQO590364:PQP590364 QAK590364:QAL590364 QKG590364:QKH590364 QUC590364:QUD590364 RDY590364:RDZ590364 RNU590364:RNV590364 RXQ590364:RXR590364 SHM590364:SHN590364 SRI590364:SRJ590364 TBE590364:TBF590364 TLA590364:TLB590364 TUW590364:TUX590364 UES590364:UET590364 UOO590364:UOP590364 UYK590364:UYL590364 VIG590364:VIH590364 VSC590364:VSD590364 WBY590364:WBZ590364 WLU590364:WLV590364 WVQ590364:WVR590364 I655900:J655900 JE655900:JF655900 TA655900:TB655900 ACW655900:ACX655900 AMS655900:AMT655900 AWO655900:AWP655900 BGK655900:BGL655900 BQG655900:BQH655900 CAC655900:CAD655900 CJY655900:CJZ655900 CTU655900:CTV655900 DDQ655900:DDR655900 DNM655900:DNN655900 DXI655900:DXJ655900 EHE655900:EHF655900 ERA655900:ERB655900 FAW655900:FAX655900 FKS655900:FKT655900 FUO655900:FUP655900 GEK655900:GEL655900 GOG655900:GOH655900 GYC655900:GYD655900 HHY655900:HHZ655900 HRU655900:HRV655900 IBQ655900:IBR655900 ILM655900:ILN655900 IVI655900:IVJ655900 JFE655900:JFF655900 JPA655900:JPB655900 JYW655900:JYX655900 KIS655900:KIT655900 KSO655900:KSP655900 LCK655900:LCL655900 LMG655900:LMH655900 LWC655900:LWD655900 MFY655900:MFZ655900 MPU655900:MPV655900 MZQ655900:MZR655900 NJM655900:NJN655900 NTI655900:NTJ655900 ODE655900:ODF655900 ONA655900:ONB655900 OWW655900:OWX655900 PGS655900:PGT655900 PQO655900:PQP655900 QAK655900:QAL655900 QKG655900:QKH655900 QUC655900:QUD655900 RDY655900:RDZ655900 RNU655900:RNV655900 RXQ655900:RXR655900 SHM655900:SHN655900 SRI655900:SRJ655900 TBE655900:TBF655900 TLA655900:TLB655900 TUW655900:TUX655900 UES655900:UET655900 UOO655900:UOP655900 UYK655900:UYL655900 VIG655900:VIH655900 VSC655900:VSD655900 WBY655900:WBZ655900 WLU655900:WLV655900 WVQ655900:WVR655900 I721436:J721436 JE721436:JF721436 TA721436:TB721436 ACW721436:ACX721436 AMS721436:AMT721436 AWO721436:AWP721436 BGK721436:BGL721436 BQG721436:BQH721436 CAC721436:CAD721436 CJY721436:CJZ721436 CTU721436:CTV721436 DDQ721436:DDR721436 DNM721436:DNN721436 DXI721436:DXJ721436 EHE721436:EHF721436 ERA721436:ERB721436 FAW721436:FAX721436 FKS721436:FKT721436 FUO721436:FUP721436 GEK721436:GEL721436 GOG721436:GOH721436 GYC721436:GYD721436 HHY721436:HHZ721436 HRU721436:HRV721436 IBQ721436:IBR721436 ILM721436:ILN721436 IVI721436:IVJ721436 JFE721436:JFF721436 JPA721436:JPB721436 JYW721436:JYX721436 KIS721436:KIT721436 KSO721436:KSP721436 LCK721436:LCL721436 LMG721436:LMH721436 LWC721436:LWD721436 MFY721436:MFZ721436 MPU721436:MPV721436 MZQ721436:MZR721436 NJM721436:NJN721436 NTI721436:NTJ721436 ODE721436:ODF721436 ONA721436:ONB721436 OWW721436:OWX721436 PGS721436:PGT721436 PQO721436:PQP721436 QAK721436:QAL721436 QKG721436:QKH721436 QUC721436:QUD721436 RDY721436:RDZ721436 RNU721436:RNV721436 RXQ721436:RXR721436 SHM721436:SHN721436 SRI721436:SRJ721436 TBE721436:TBF721436 TLA721436:TLB721436 TUW721436:TUX721436 UES721436:UET721436 UOO721436:UOP721436 UYK721436:UYL721436 VIG721436:VIH721436 VSC721436:VSD721436 WBY721436:WBZ721436 WLU721436:WLV721436 WVQ721436:WVR721436 I786972:J786972 JE786972:JF786972 TA786972:TB786972 ACW786972:ACX786972 AMS786972:AMT786972 AWO786972:AWP786972 BGK786972:BGL786972 BQG786972:BQH786972 CAC786972:CAD786972 CJY786972:CJZ786972 CTU786972:CTV786972 DDQ786972:DDR786972 DNM786972:DNN786972 DXI786972:DXJ786972 EHE786972:EHF786972 ERA786972:ERB786972 FAW786972:FAX786972 FKS786972:FKT786972 FUO786972:FUP786972 GEK786972:GEL786972 GOG786972:GOH786972 GYC786972:GYD786972 HHY786972:HHZ786972 HRU786972:HRV786972 IBQ786972:IBR786972 ILM786972:ILN786972 IVI786972:IVJ786972 JFE786972:JFF786972 JPA786972:JPB786972 JYW786972:JYX786972 KIS786972:KIT786972 KSO786972:KSP786972 LCK786972:LCL786972 LMG786972:LMH786972 LWC786972:LWD786972 MFY786972:MFZ786972 MPU786972:MPV786972 MZQ786972:MZR786972 NJM786972:NJN786972 NTI786972:NTJ786972 ODE786972:ODF786972 ONA786972:ONB786972 OWW786972:OWX786972 PGS786972:PGT786972 PQO786972:PQP786972 QAK786972:QAL786972 QKG786972:QKH786972 QUC786972:QUD786972 RDY786972:RDZ786972 RNU786972:RNV786972 RXQ786972:RXR786972 SHM786972:SHN786972 SRI786972:SRJ786972 TBE786972:TBF786972 TLA786972:TLB786972 TUW786972:TUX786972 UES786972:UET786972 UOO786972:UOP786972 UYK786972:UYL786972 VIG786972:VIH786972 VSC786972:VSD786972 WBY786972:WBZ786972 WLU786972:WLV786972 WVQ786972:WVR786972 I852508:J852508 JE852508:JF852508 TA852508:TB852508 ACW852508:ACX852508 AMS852508:AMT852508 AWO852508:AWP852508 BGK852508:BGL852508 BQG852508:BQH852508 CAC852508:CAD852508 CJY852508:CJZ852508 CTU852508:CTV852508 DDQ852508:DDR852508 DNM852508:DNN852508 DXI852508:DXJ852508 EHE852508:EHF852508 ERA852508:ERB852508 FAW852508:FAX852508 FKS852508:FKT852508 FUO852508:FUP852508 GEK852508:GEL852508 GOG852508:GOH852508 GYC852508:GYD852508 HHY852508:HHZ852508 HRU852508:HRV852508 IBQ852508:IBR852508 ILM852508:ILN852508 IVI852508:IVJ852508 JFE852508:JFF852508 JPA852508:JPB852508 JYW852508:JYX852508 KIS852508:KIT852508 KSO852508:KSP852508 LCK852508:LCL852508 LMG852508:LMH852508 LWC852508:LWD852508 MFY852508:MFZ852508 MPU852508:MPV852508 MZQ852508:MZR852508 NJM852508:NJN852508 NTI852508:NTJ852508 ODE852508:ODF852508 ONA852508:ONB852508 OWW852508:OWX852508 PGS852508:PGT852508 PQO852508:PQP852508 QAK852508:QAL852508 QKG852508:QKH852508 QUC852508:QUD852508 RDY852508:RDZ852508 RNU852508:RNV852508 RXQ852508:RXR852508 SHM852508:SHN852508 SRI852508:SRJ852508 TBE852508:TBF852508 TLA852508:TLB852508 TUW852508:TUX852508 UES852508:UET852508 UOO852508:UOP852508 UYK852508:UYL852508 VIG852508:VIH852508 VSC852508:VSD852508 WBY852508:WBZ852508 WLU852508:WLV852508 WVQ852508:WVR852508 I918044:J918044 JE918044:JF918044 TA918044:TB918044 ACW918044:ACX918044 AMS918044:AMT918044 AWO918044:AWP918044 BGK918044:BGL918044 BQG918044:BQH918044 CAC918044:CAD918044 CJY918044:CJZ918044 CTU918044:CTV918044 DDQ918044:DDR918044 DNM918044:DNN918044 DXI918044:DXJ918044 EHE918044:EHF918044 ERA918044:ERB918044 FAW918044:FAX918044 FKS918044:FKT918044 FUO918044:FUP918044 GEK918044:GEL918044 GOG918044:GOH918044 GYC918044:GYD918044 HHY918044:HHZ918044 HRU918044:HRV918044 IBQ918044:IBR918044 ILM918044:ILN918044 IVI918044:IVJ918044 JFE918044:JFF918044 JPA918044:JPB918044 JYW918044:JYX918044 KIS918044:KIT918044 KSO918044:KSP918044 LCK918044:LCL918044 LMG918044:LMH918044 LWC918044:LWD918044 MFY918044:MFZ918044 MPU918044:MPV918044 MZQ918044:MZR918044 NJM918044:NJN918044 NTI918044:NTJ918044 ODE918044:ODF918044 ONA918044:ONB918044 OWW918044:OWX918044 PGS918044:PGT918044 PQO918044:PQP918044 QAK918044:QAL918044 QKG918044:QKH918044 QUC918044:QUD918044 RDY918044:RDZ918044 RNU918044:RNV918044 RXQ918044:RXR918044 SHM918044:SHN918044 SRI918044:SRJ918044 TBE918044:TBF918044 TLA918044:TLB918044 TUW918044:TUX918044 UES918044:UET918044 UOO918044:UOP918044 UYK918044:UYL918044 VIG918044:VIH918044 VSC918044:VSD918044 WBY918044:WBZ918044 WLU918044:WLV918044 WVQ918044:WVR918044 I983580:J983580 JE983580:JF983580 TA983580:TB983580 ACW983580:ACX983580 AMS983580:AMT983580 AWO983580:AWP983580 BGK983580:BGL983580 BQG983580:BQH983580 CAC983580:CAD983580 CJY983580:CJZ983580 CTU983580:CTV983580 DDQ983580:DDR983580 DNM983580:DNN983580 DXI983580:DXJ983580 EHE983580:EHF983580 ERA983580:ERB983580 FAW983580:FAX983580 FKS983580:FKT983580 FUO983580:FUP983580 GEK983580:GEL983580 GOG983580:GOH983580 GYC983580:GYD983580 HHY983580:HHZ983580 HRU983580:HRV983580 IBQ983580:IBR983580 ILM983580:ILN983580 IVI983580:IVJ983580 JFE983580:JFF983580 JPA983580:JPB983580 JYW983580:JYX983580 KIS983580:KIT983580 KSO983580:KSP983580 LCK983580:LCL983580 LMG983580:LMH983580 LWC983580:LWD983580 MFY983580:MFZ983580 MPU983580:MPV983580 MZQ983580:MZR983580 NJM983580:NJN983580 NTI983580:NTJ983580 ODE983580:ODF983580 ONA983580:ONB983580 OWW983580:OWX983580 PGS983580:PGT983580 PQO983580:PQP983580 QAK983580:QAL983580 QKG983580:QKH983580 QUC983580:QUD983580 RDY983580:RDZ983580 RNU983580:RNV983580 RXQ983580:RXR983580 SHM983580:SHN983580 SRI983580:SRJ983580 TBE983580:TBF983580 TLA983580:TLB983580 TUW983580:TUX983580 UES983580:UET983580 UOO983580:UOP983580 UYK983580:UYL983580 VIG983580:VIH983580 VSC983580:VSD983580 WBY983580:WBZ983580 WLU983580:WLV983580 WVQ983580:WVR983580 I506:J506 JE506:JF506 TA506:TB506 ACW506:ACX506 AMS506:AMT506 AWO506:AWP506 BGK506:BGL506 BQG506:BQH506 CAC506:CAD506 CJY506:CJZ506 CTU506:CTV506 DDQ506:DDR506 DNM506:DNN506 DXI506:DXJ506 EHE506:EHF506 ERA506:ERB506 FAW506:FAX506 FKS506:FKT506 FUO506:FUP506 GEK506:GEL506 GOG506:GOH506 GYC506:GYD506 HHY506:HHZ506 HRU506:HRV506 IBQ506:IBR506 ILM506:ILN506 IVI506:IVJ506 JFE506:JFF506 JPA506:JPB506 JYW506:JYX506 KIS506:KIT506 KSO506:KSP506 LCK506:LCL506 LMG506:LMH506 LWC506:LWD506 MFY506:MFZ506 MPU506:MPV506 MZQ506:MZR506 NJM506:NJN506 NTI506:NTJ506 ODE506:ODF506 ONA506:ONB506 OWW506:OWX506 PGS506:PGT506 PQO506:PQP506 QAK506:QAL506 QKG506:QKH506 QUC506:QUD506 RDY506:RDZ506 RNU506:RNV506 RXQ506:RXR506 SHM506:SHN506 SRI506:SRJ506 TBE506:TBF506 TLA506:TLB506 TUW506:TUX506 UES506:UET506 UOO506:UOP506 UYK506:UYL506 VIG506:VIH506 VSC506:VSD506 WBY506:WBZ506 WLU506:WLV506 WVQ506:WVR506 I66042:J66042 JE66042:JF66042 TA66042:TB66042 ACW66042:ACX66042 AMS66042:AMT66042 AWO66042:AWP66042 BGK66042:BGL66042 BQG66042:BQH66042 CAC66042:CAD66042 CJY66042:CJZ66042 CTU66042:CTV66042 DDQ66042:DDR66042 DNM66042:DNN66042 DXI66042:DXJ66042 EHE66042:EHF66042 ERA66042:ERB66042 FAW66042:FAX66042 FKS66042:FKT66042 FUO66042:FUP66042 GEK66042:GEL66042 GOG66042:GOH66042 GYC66042:GYD66042 HHY66042:HHZ66042 HRU66042:HRV66042 IBQ66042:IBR66042 ILM66042:ILN66042 IVI66042:IVJ66042 JFE66042:JFF66042 JPA66042:JPB66042 JYW66042:JYX66042 KIS66042:KIT66042 KSO66042:KSP66042 LCK66042:LCL66042 LMG66042:LMH66042 LWC66042:LWD66042 MFY66042:MFZ66042 MPU66042:MPV66042 MZQ66042:MZR66042 NJM66042:NJN66042 NTI66042:NTJ66042 ODE66042:ODF66042 ONA66042:ONB66042 OWW66042:OWX66042 PGS66042:PGT66042 PQO66042:PQP66042 QAK66042:QAL66042 QKG66042:QKH66042 QUC66042:QUD66042 RDY66042:RDZ66042 RNU66042:RNV66042 RXQ66042:RXR66042 SHM66042:SHN66042 SRI66042:SRJ66042 TBE66042:TBF66042 TLA66042:TLB66042 TUW66042:TUX66042 UES66042:UET66042 UOO66042:UOP66042 UYK66042:UYL66042 VIG66042:VIH66042 VSC66042:VSD66042 WBY66042:WBZ66042 WLU66042:WLV66042 WVQ66042:WVR66042 I131578:J131578 JE131578:JF131578 TA131578:TB131578 ACW131578:ACX131578 AMS131578:AMT131578 AWO131578:AWP131578 BGK131578:BGL131578 BQG131578:BQH131578 CAC131578:CAD131578 CJY131578:CJZ131578 CTU131578:CTV131578 DDQ131578:DDR131578 DNM131578:DNN131578 DXI131578:DXJ131578 EHE131578:EHF131578 ERA131578:ERB131578 FAW131578:FAX131578 FKS131578:FKT131578 FUO131578:FUP131578 GEK131578:GEL131578 GOG131578:GOH131578 GYC131578:GYD131578 HHY131578:HHZ131578 HRU131578:HRV131578 IBQ131578:IBR131578 ILM131578:ILN131578 IVI131578:IVJ131578 JFE131578:JFF131578 JPA131578:JPB131578 JYW131578:JYX131578 KIS131578:KIT131578 KSO131578:KSP131578 LCK131578:LCL131578 LMG131578:LMH131578 LWC131578:LWD131578 MFY131578:MFZ131578 MPU131578:MPV131578 MZQ131578:MZR131578 NJM131578:NJN131578 NTI131578:NTJ131578 ODE131578:ODF131578 ONA131578:ONB131578 OWW131578:OWX131578 PGS131578:PGT131578 PQO131578:PQP131578 QAK131578:QAL131578 QKG131578:QKH131578 QUC131578:QUD131578 RDY131578:RDZ131578 RNU131578:RNV131578 RXQ131578:RXR131578 SHM131578:SHN131578 SRI131578:SRJ131578 TBE131578:TBF131578 TLA131578:TLB131578 TUW131578:TUX131578 UES131578:UET131578 UOO131578:UOP131578 UYK131578:UYL131578 VIG131578:VIH131578 VSC131578:VSD131578 WBY131578:WBZ131578 WLU131578:WLV131578 WVQ131578:WVR131578 I197114:J197114 JE197114:JF197114 TA197114:TB197114 ACW197114:ACX197114 AMS197114:AMT197114 AWO197114:AWP197114 BGK197114:BGL197114 BQG197114:BQH197114 CAC197114:CAD197114 CJY197114:CJZ197114 CTU197114:CTV197114 DDQ197114:DDR197114 DNM197114:DNN197114 DXI197114:DXJ197114 EHE197114:EHF197114 ERA197114:ERB197114 FAW197114:FAX197114 FKS197114:FKT197114 FUO197114:FUP197114 GEK197114:GEL197114 GOG197114:GOH197114 GYC197114:GYD197114 HHY197114:HHZ197114 HRU197114:HRV197114 IBQ197114:IBR197114 ILM197114:ILN197114 IVI197114:IVJ197114 JFE197114:JFF197114 JPA197114:JPB197114 JYW197114:JYX197114 KIS197114:KIT197114 KSO197114:KSP197114 LCK197114:LCL197114 LMG197114:LMH197114 LWC197114:LWD197114 MFY197114:MFZ197114 MPU197114:MPV197114 MZQ197114:MZR197114 NJM197114:NJN197114 NTI197114:NTJ197114 ODE197114:ODF197114 ONA197114:ONB197114 OWW197114:OWX197114 PGS197114:PGT197114 PQO197114:PQP197114 QAK197114:QAL197114 QKG197114:QKH197114 QUC197114:QUD197114 RDY197114:RDZ197114 RNU197114:RNV197114 RXQ197114:RXR197114 SHM197114:SHN197114 SRI197114:SRJ197114 TBE197114:TBF197114 TLA197114:TLB197114 TUW197114:TUX197114 UES197114:UET197114 UOO197114:UOP197114 UYK197114:UYL197114 VIG197114:VIH197114 VSC197114:VSD197114 WBY197114:WBZ197114 WLU197114:WLV197114 WVQ197114:WVR197114 I262650:J262650 JE262650:JF262650 TA262650:TB262650 ACW262650:ACX262650 AMS262650:AMT262650 AWO262650:AWP262650 BGK262650:BGL262650 BQG262650:BQH262650 CAC262650:CAD262650 CJY262650:CJZ262650 CTU262650:CTV262650 DDQ262650:DDR262650 DNM262650:DNN262650 DXI262650:DXJ262650 EHE262650:EHF262650 ERA262650:ERB262650 FAW262650:FAX262650 FKS262650:FKT262650 FUO262650:FUP262650 GEK262650:GEL262650 GOG262650:GOH262650 GYC262650:GYD262650 HHY262650:HHZ262650 HRU262650:HRV262650 IBQ262650:IBR262650 ILM262650:ILN262650 IVI262650:IVJ262650 JFE262650:JFF262650 JPA262650:JPB262650 JYW262650:JYX262650 KIS262650:KIT262650 KSO262650:KSP262650 LCK262650:LCL262650 LMG262650:LMH262650 LWC262650:LWD262650 MFY262650:MFZ262650 MPU262650:MPV262650 MZQ262650:MZR262650 NJM262650:NJN262650 NTI262650:NTJ262650 ODE262650:ODF262650 ONA262650:ONB262650 OWW262650:OWX262650 PGS262650:PGT262650 PQO262650:PQP262650 QAK262650:QAL262650 QKG262650:QKH262650 QUC262650:QUD262650 RDY262650:RDZ262650 RNU262650:RNV262650 RXQ262650:RXR262650 SHM262650:SHN262650 SRI262650:SRJ262650 TBE262650:TBF262650 TLA262650:TLB262650 TUW262650:TUX262650 UES262650:UET262650 UOO262650:UOP262650 UYK262650:UYL262650 VIG262650:VIH262650 VSC262650:VSD262650 WBY262650:WBZ262650 WLU262650:WLV262650 WVQ262650:WVR262650 I328186:J328186 JE328186:JF328186 TA328186:TB328186 ACW328186:ACX328186 AMS328186:AMT328186 AWO328186:AWP328186 BGK328186:BGL328186 BQG328186:BQH328186 CAC328186:CAD328186 CJY328186:CJZ328186 CTU328186:CTV328186 DDQ328186:DDR328186 DNM328186:DNN328186 DXI328186:DXJ328186 EHE328186:EHF328186 ERA328186:ERB328186 FAW328186:FAX328186 FKS328186:FKT328186 FUO328186:FUP328186 GEK328186:GEL328186 GOG328186:GOH328186 GYC328186:GYD328186 HHY328186:HHZ328186 HRU328186:HRV328186 IBQ328186:IBR328186 ILM328186:ILN328186 IVI328186:IVJ328186 JFE328186:JFF328186 JPA328186:JPB328186 JYW328186:JYX328186 KIS328186:KIT328186 KSO328186:KSP328186 LCK328186:LCL328186 LMG328186:LMH328186 LWC328186:LWD328186 MFY328186:MFZ328186 MPU328186:MPV328186 MZQ328186:MZR328186 NJM328186:NJN328186 NTI328186:NTJ328186 ODE328186:ODF328186 ONA328186:ONB328186 OWW328186:OWX328186 PGS328186:PGT328186 PQO328186:PQP328186 QAK328186:QAL328186 QKG328186:QKH328186 QUC328186:QUD328186 RDY328186:RDZ328186 RNU328186:RNV328186 RXQ328186:RXR328186 SHM328186:SHN328186 SRI328186:SRJ328186 TBE328186:TBF328186 TLA328186:TLB328186 TUW328186:TUX328186 UES328186:UET328186 UOO328186:UOP328186 UYK328186:UYL328186 VIG328186:VIH328186 VSC328186:VSD328186 WBY328186:WBZ328186 WLU328186:WLV328186 WVQ328186:WVR328186 I393722:J393722 JE393722:JF393722 TA393722:TB393722 ACW393722:ACX393722 AMS393722:AMT393722 AWO393722:AWP393722 BGK393722:BGL393722 BQG393722:BQH393722 CAC393722:CAD393722 CJY393722:CJZ393722 CTU393722:CTV393722 DDQ393722:DDR393722 DNM393722:DNN393722 DXI393722:DXJ393722 EHE393722:EHF393722 ERA393722:ERB393722 FAW393722:FAX393722 FKS393722:FKT393722 FUO393722:FUP393722 GEK393722:GEL393722 GOG393722:GOH393722 GYC393722:GYD393722 HHY393722:HHZ393722 HRU393722:HRV393722 IBQ393722:IBR393722 ILM393722:ILN393722 IVI393722:IVJ393722 JFE393722:JFF393722 JPA393722:JPB393722 JYW393722:JYX393722 KIS393722:KIT393722 KSO393722:KSP393722 LCK393722:LCL393722 LMG393722:LMH393722 LWC393722:LWD393722 MFY393722:MFZ393722 MPU393722:MPV393722 MZQ393722:MZR393722 NJM393722:NJN393722 NTI393722:NTJ393722 ODE393722:ODF393722 ONA393722:ONB393722 OWW393722:OWX393722 PGS393722:PGT393722 PQO393722:PQP393722 QAK393722:QAL393722 QKG393722:QKH393722 QUC393722:QUD393722 RDY393722:RDZ393722 RNU393722:RNV393722 RXQ393722:RXR393722 SHM393722:SHN393722 SRI393722:SRJ393722 TBE393722:TBF393722 TLA393722:TLB393722 TUW393722:TUX393722 UES393722:UET393722 UOO393722:UOP393722 UYK393722:UYL393722 VIG393722:VIH393722 VSC393722:VSD393722 WBY393722:WBZ393722 WLU393722:WLV393722 WVQ393722:WVR393722 I459258:J459258 JE459258:JF459258 TA459258:TB459258 ACW459258:ACX459258 AMS459258:AMT459258 AWO459258:AWP459258 BGK459258:BGL459258 BQG459258:BQH459258 CAC459258:CAD459258 CJY459258:CJZ459258 CTU459258:CTV459258 DDQ459258:DDR459258 DNM459258:DNN459258 DXI459258:DXJ459258 EHE459258:EHF459258 ERA459258:ERB459258 FAW459258:FAX459258 FKS459258:FKT459258 FUO459258:FUP459258 GEK459258:GEL459258 GOG459258:GOH459258 GYC459258:GYD459258 HHY459258:HHZ459258 HRU459258:HRV459258 IBQ459258:IBR459258 ILM459258:ILN459258 IVI459258:IVJ459258 JFE459258:JFF459258 JPA459258:JPB459258 JYW459258:JYX459258 KIS459258:KIT459258 KSO459258:KSP459258 LCK459258:LCL459258 LMG459258:LMH459258 LWC459258:LWD459258 MFY459258:MFZ459258 MPU459258:MPV459258 MZQ459258:MZR459258 NJM459258:NJN459258 NTI459258:NTJ459258 ODE459258:ODF459258 ONA459258:ONB459258 OWW459258:OWX459258 PGS459258:PGT459258 PQO459258:PQP459258 QAK459258:QAL459258 QKG459258:QKH459258 QUC459258:QUD459258 RDY459258:RDZ459258 RNU459258:RNV459258 RXQ459258:RXR459258 SHM459258:SHN459258 SRI459258:SRJ459258 TBE459258:TBF459258 TLA459258:TLB459258 TUW459258:TUX459258 UES459258:UET459258 UOO459258:UOP459258 UYK459258:UYL459258 VIG459258:VIH459258 VSC459258:VSD459258 WBY459258:WBZ459258 WLU459258:WLV459258 WVQ459258:WVR459258 I524794:J524794 JE524794:JF524794 TA524794:TB524794 ACW524794:ACX524794 AMS524794:AMT524794 AWO524794:AWP524794 BGK524794:BGL524794 BQG524794:BQH524794 CAC524794:CAD524794 CJY524794:CJZ524794 CTU524794:CTV524794 DDQ524794:DDR524794 DNM524794:DNN524794 DXI524794:DXJ524794 EHE524794:EHF524794 ERA524794:ERB524794 FAW524794:FAX524794 FKS524794:FKT524794 FUO524794:FUP524794 GEK524794:GEL524794 GOG524794:GOH524794 GYC524794:GYD524794 HHY524794:HHZ524794 HRU524794:HRV524794 IBQ524794:IBR524794 ILM524794:ILN524794 IVI524794:IVJ524794 JFE524794:JFF524794 JPA524794:JPB524794 JYW524794:JYX524794 KIS524794:KIT524794 KSO524794:KSP524794 LCK524794:LCL524794 LMG524794:LMH524794 LWC524794:LWD524794 MFY524794:MFZ524794 MPU524794:MPV524794 MZQ524794:MZR524794 NJM524794:NJN524794 NTI524794:NTJ524794 ODE524794:ODF524794 ONA524794:ONB524794 OWW524794:OWX524794 PGS524794:PGT524794 PQO524794:PQP524794 QAK524794:QAL524794 QKG524794:QKH524794 QUC524794:QUD524794 RDY524794:RDZ524794 RNU524794:RNV524794 RXQ524794:RXR524794 SHM524794:SHN524794 SRI524794:SRJ524794 TBE524794:TBF524794 TLA524794:TLB524794 TUW524794:TUX524794 UES524794:UET524794 UOO524794:UOP524794 UYK524794:UYL524794 VIG524794:VIH524794 VSC524794:VSD524794 WBY524794:WBZ524794 WLU524794:WLV524794 WVQ524794:WVR524794 I590330:J590330 JE590330:JF590330 TA590330:TB590330 ACW590330:ACX590330 AMS590330:AMT590330 AWO590330:AWP590330 BGK590330:BGL590330 BQG590330:BQH590330 CAC590330:CAD590330 CJY590330:CJZ590330 CTU590330:CTV590330 DDQ590330:DDR590330 DNM590330:DNN590330 DXI590330:DXJ590330 EHE590330:EHF590330 ERA590330:ERB590330 FAW590330:FAX590330 FKS590330:FKT590330 FUO590330:FUP590330 GEK590330:GEL590330 GOG590330:GOH590330 GYC590330:GYD590330 HHY590330:HHZ590330 HRU590330:HRV590330 IBQ590330:IBR590330 ILM590330:ILN590330 IVI590330:IVJ590330 JFE590330:JFF590330 JPA590330:JPB590330 JYW590330:JYX590330 KIS590330:KIT590330 KSO590330:KSP590330 LCK590330:LCL590330 LMG590330:LMH590330 LWC590330:LWD590330 MFY590330:MFZ590330 MPU590330:MPV590330 MZQ590330:MZR590330 NJM590330:NJN590330 NTI590330:NTJ590330 ODE590330:ODF590330 ONA590330:ONB590330 OWW590330:OWX590330 PGS590330:PGT590330 PQO590330:PQP590330 QAK590330:QAL590330 QKG590330:QKH590330 QUC590330:QUD590330 RDY590330:RDZ590330 RNU590330:RNV590330 RXQ590330:RXR590330 SHM590330:SHN590330 SRI590330:SRJ590330 TBE590330:TBF590330 TLA590330:TLB590330 TUW590330:TUX590330 UES590330:UET590330 UOO590330:UOP590330 UYK590330:UYL590330 VIG590330:VIH590330 VSC590330:VSD590330 WBY590330:WBZ590330 WLU590330:WLV590330 WVQ590330:WVR590330 I655866:J655866 JE655866:JF655866 TA655866:TB655866 ACW655866:ACX655866 AMS655866:AMT655866 AWO655866:AWP655866 BGK655866:BGL655866 BQG655866:BQH655866 CAC655866:CAD655866 CJY655866:CJZ655866 CTU655866:CTV655866 DDQ655866:DDR655866 DNM655866:DNN655866 DXI655866:DXJ655866 EHE655866:EHF655866 ERA655866:ERB655866 FAW655866:FAX655866 FKS655866:FKT655866 FUO655866:FUP655866 GEK655866:GEL655866 GOG655866:GOH655866 GYC655866:GYD655866 HHY655866:HHZ655866 HRU655866:HRV655866 IBQ655866:IBR655866 ILM655866:ILN655866 IVI655866:IVJ655866 JFE655866:JFF655866 JPA655866:JPB655866 JYW655866:JYX655866 KIS655866:KIT655866 KSO655866:KSP655866 LCK655866:LCL655866 LMG655866:LMH655866 LWC655866:LWD655866 MFY655866:MFZ655866 MPU655866:MPV655866 MZQ655866:MZR655866 NJM655866:NJN655866 NTI655866:NTJ655866 ODE655866:ODF655866 ONA655866:ONB655866 OWW655866:OWX655866 PGS655866:PGT655866 PQO655866:PQP655866 QAK655866:QAL655866 QKG655866:QKH655866 QUC655866:QUD655866 RDY655866:RDZ655866 RNU655866:RNV655866 RXQ655866:RXR655866 SHM655866:SHN655866 SRI655866:SRJ655866 TBE655866:TBF655866 TLA655866:TLB655866 TUW655866:TUX655866 UES655866:UET655866 UOO655866:UOP655866 UYK655866:UYL655866 VIG655866:VIH655866 VSC655866:VSD655866 WBY655866:WBZ655866 WLU655866:WLV655866 WVQ655866:WVR655866 I721402:J721402 JE721402:JF721402 TA721402:TB721402 ACW721402:ACX721402 AMS721402:AMT721402 AWO721402:AWP721402 BGK721402:BGL721402 BQG721402:BQH721402 CAC721402:CAD721402 CJY721402:CJZ721402 CTU721402:CTV721402 DDQ721402:DDR721402 DNM721402:DNN721402 DXI721402:DXJ721402 EHE721402:EHF721402 ERA721402:ERB721402 FAW721402:FAX721402 FKS721402:FKT721402 FUO721402:FUP721402 GEK721402:GEL721402 GOG721402:GOH721402 GYC721402:GYD721402 HHY721402:HHZ721402 HRU721402:HRV721402 IBQ721402:IBR721402 ILM721402:ILN721402 IVI721402:IVJ721402 JFE721402:JFF721402 JPA721402:JPB721402 JYW721402:JYX721402 KIS721402:KIT721402 KSO721402:KSP721402 LCK721402:LCL721402 LMG721402:LMH721402 LWC721402:LWD721402 MFY721402:MFZ721402 MPU721402:MPV721402 MZQ721402:MZR721402 NJM721402:NJN721402 NTI721402:NTJ721402 ODE721402:ODF721402 ONA721402:ONB721402 OWW721402:OWX721402 PGS721402:PGT721402 PQO721402:PQP721402 QAK721402:QAL721402 QKG721402:QKH721402 QUC721402:QUD721402 RDY721402:RDZ721402 RNU721402:RNV721402 RXQ721402:RXR721402 SHM721402:SHN721402 SRI721402:SRJ721402 TBE721402:TBF721402 TLA721402:TLB721402 TUW721402:TUX721402 UES721402:UET721402 UOO721402:UOP721402 UYK721402:UYL721402 VIG721402:VIH721402 VSC721402:VSD721402 WBY721402:WBZ721402 WLU721402:WLV721402 WVQ721402:WVR721402 I786938:J786938 JE786938:JF786938 TA786938:TB786938 ACW786938:ACX786938 AMS786938:AMT786938 AWO786938:AWP786938 BGK786938:BGL786938 BQG786938:BQH786938 CAC786938:CAD786938 CJY786938:CJZ786938 CTU786938:CTV786938 DDQ786938:DDR786938 DNM786938:DNN786938 DXI786938:DXJ786938 EHE786938:EHF786938 ERA786938:ERB786938 FAW786938:FAX786938 FKS786938:FKT786938 FUO786938:FUP786938 GEK786938:GEL786938 GOG786938:GOH786938 GYC786938:GYD786938 HHY786938:HHZ786938 HRU786938:HRV786938 IBQ786938:IBR786938 ILM786938:ILN786938 IVI786938:IVJ786938 JFE786938:JFF786938 JPA786938:JPB786938 JYW786938:JYX786938 KIS786938:KIT786938 KSO786938:KSP786938 LCK786938:LCL786938 LMG786938:LMH786938 LWC786938:LWD786938 MFY786938:MFZ786938 MPU786938:MPV786938 MZQ786938:MZR786938 NJM786938:NJN786938 NTI786938:NTJ786938 ODE786938:ODF786938 ONA786938:ONB786938 OWW786938:OWX786938 PGS786938:PGT786938 PQO786938:PQP786938 QAK786938:QAL786938 QKG786938:QKH786938 QUC786938:QUD786938 RDY786938:RDZ786938 RNU786938:RNV786938 RXQ786938:RXR786938 SHM786938:SHN786938 SRI786938:SRJ786938 TBE786938:TBF786938 TLA786938:TLB786938 TUW786938:TUX786938 UES786938:UET786938 UOO786938:UOP786938 UYK786938:UYL786938 VIG786938:VIH786938 VSC786938:VSD786938 WBY786938:WBZ786938 WLU786938:WLV786938 WVQ786938:WVR786938 I852474:J852474 JE852474:JF852474 TA852474:TB852474 ACW852474:ACX852474 AMS852474:AMT852474 AWO852474:AWP852474 BGK852474:BGL852474 BQG852474:BQH852474 CAC852474:CAD852474 CJY852474:CJZ852474 CTU852474:CTV852474 DDQ852474:DDR852474 DNM852474:DNN852474 DXI852474:DXJ852474 EHE852474:EHF852474 ERA852474:ERB852474 FAW852474:FAX852474 FKS852474:FKT852474 FUO852474:FUP852474 GEK852474:GEL852474 GOG852474:GOH852474 GYC852474:GYD852474 HHY852474:HHZ852474 HRU852474:HRV852474 IBQ852474:IBR852474 ILM852474:ILN852474 IVI852474:IVJ852474 JFE852474:JFF852474 JPA852474:JPB852474 JYW852474:JYX852474 KIS852474:KIT852474 KSO852474:KSP852474 LCK852474:LCL852474 LMG852474:LMH852474 LWC852474:LWD852474 MFY852474:MFZ852474 MPU852474:MPV852474 MZQ852474:MZR852474 NJM852474:NJN852474 NTI852474:NTJ852474 ODE852474:ODF852474 ONA852474:ONB852474 OWW852474:OWX852474 PGS852474:PGT852474 PQO852474:PQP852474 QAK852474:QAL852474 QKG852474:QKH852474 QUC852474:QUD852474 RDY852474:RDZ852474 RNU852474:RNV852474 RXQ852474:RXR852474 SHM852474:SHN852474 SRI852474:SRJ852474 TBE852474:TBF852474 TLA852474:TLB852474 TUW852474:TUX852474 UES852474:UET852474 UOO852474:UOP852474 UYK852474:UYL852474 VIG852474:VIH852474 VSC852474:VSD852474 WBY852474:WBZ852474 WLU852474:WLV852474 WVQ852474:WVR852474 I918010:J918010 JE918010:JF918010 TA918010:TB918010 ACW918010:ACX918010 AMS918010:AMT918010 AWO918010:AWP918010 BGK918010:BGL918010 BQG918010:BQH918010 CAC918010:CAD918010 CJY918010:CJZ918010 CTU918010:CTV918010 DDQ918010:DDR918010 DNM918010:DNN918010 DXI918010:DXJ918010 EHE918010:EHF918010 ERA918010:ERB918010 FAW918010:FAX918010 FKS918010:FKT918010 FUO918010:FUP918010 GEK918010:GEL918010 GOG918010:GOH918010 GYC918010:GYD918010 HHY918010:HHZ918010 HRU918010:HRV918010 IBQ918010:IBR918010 ILM918010:ILN918010 IVI918010:IVJ918010 JFE918010:JFF918010 JPA918010:JPB918010 JYW918010:JYX918010 KIS918010:KIT918010 KSO918010:KSP918010 LCK918010:LCL918010 LMG918010:LMH918010 LWC918010:LWD918010 MFY918010:MFZ918010 MPU918010:MPV918010 MZQ918010:MZR918010 NJM918010:NJN918010 NTI918010:NTJ918010 ODE918010:ODF918010 ONA918010:ONB918010 OWW918010:OWX918010 PGS918010:PGT918010 PQO918010:PQP918010 QAK918010:QAL918010 QKG918010:QKH918010 QUC918010:QUD918010 RDY918010:RDZ918010 RNU918010:RNV918010 RXQ918010:RXR918010 SHM918010:SHN918010 SRI918010:SRJ918010 TBE918010:TBF918010 TLA918010:TLB918010 TUW918010:TUX918010 UES918010:UET918010 UOO918010:UOP918010 UYK918010:UYL918010 VIG918010:VIH918010 VSC918010:VSD918010 WBY918010:WBZ918010 WLU918010:WLV918010 WVQ918010:WVR918010 I983546:J983546 JE983546:JF983546 TA983546:TB983546 ACW983546:ACX983546 AMS983546:AMT983546 AWO983546:AWP983546 BGK983546:BGL983546 BQG983546:BQH983546 CAC983546:CAD983546 CJY983546:CJZ983546 CTU983546:CTV983546 DDQ983546:DDR983546 DNM983546:DNN983546 DXI983546:DXJ983546 EHE983546:EHF983546 ERA983546:ERB983546 FAW983546:FAX983546 FKS983546:FKT983546 FUO983546:FUP983546 GEK983546:GEL983546 GOG983546:GOH983546 GYC983546:GYD983546 HHY983546:HHZ983546 HRU983546:HRV983546 IBQ983546:IBR983546 ILM983546:ILN983546 IVI983546:IVJ983546 JFE983546:JFF983546 JPA983546:JPB983546 JYW983546:JYX983546 KIS983546:KIT983546 KSO983546:KSP983546 LCK983546:LCL983546 LMG983546:LMH983546 LWC983546:LWD983546 MFY983546:MFZ983546 MPU983546:MPV983546 MZQ983546:MZR983546 NJM983546:NJN983546 NTI983546:NTJ983546 ODE983546:ODF983546 ONA983546:ONB983546 OWW983546:OWX983546 PGS983546:PGT983546 PQO983546:PQP983546 QAK983546:QAL983546 QKG983546:QKH983546 QUC983546:QUD983546 RDY983546:RDZ983546 RNU983546:RNV983546 RXQ983546:RXR983546 SHM983546:SHN983546 SRI983546:SRJ983546 TBE983546:TBF983546 TLA983546:TLB983546 TUW983546:TUX983546 UES983546:UET983546 UOO983546:UOP983546 UYK983546:UYL983546 VIG983546:VIH983546 VSC983546:VSD983546 WBY983546:WBZ983546 WLU983546:WLV983546 WVQ983546:WVR983546 I374:J374 JE374:JF374 TA374:TB374 ACW374:ACX374 AMS374:AMT374 AWO374:AWP374 BGK374:BGL374 BQG374:BQH374 CAC374:CAD374 CJY374:CJZ374 CTU374:CTV374 DDQ374:DDR374 DNM374:DNN374 DXI374:DXJ374 EHE374:EHF374 ERA374:ERB374 FAW374:FAX374 FKS374:FKT374 FUO374:FUP374 GEK374:GEL374 GOG374:GOH374 GYC374:GYD374 HHY374:HHZ374 HRU374:HRV374 IBQ374:IBR374 ILM374:ILN374 IVI374:IVJ374 JFE374:JFF374 JPA374:JPB374 JYW374:JYX374 KIS374:KIT374 KSO374:KSP374 LCK374:LCL374 LMG374:LMH374 LWC374:LWD374 MFY374:MFZ374 MPU374:MPV374 MZQ374:MZR374 NJM374:NJN374 NTI374:NTJ374 ODE374:ODF374 ONA374:ONB374 OWW374:OWX374 PGS374:PGT374 PQO374:PQP374 QAK374:QAL374 QKG374:QKH374 QUC374:QUD374 RDY374:RDZ374 RNU374:RNV374 RXQ374:RXR374 SHM374:SHN374 SRI374:SRJ374 TBE374:TBF374 TLA374:TLB374 TUW374:TUX374 UES374:UET374 UOO374:UOP374 UYK374:UYL374 VIG374:VIH374 VSC374:VSD374 WBY374:WBZ374 WLU374:WLV374 WVQ374:WVR374 I65910:J65910 JE65910:JF65910 TA65910:TB65910 ACW65910:ACX65910 AMS65910:AMT65910 AWO65910:AWP65910 BGK65910:BGL65910 BQG65910:BQH65910 CAC65910:CAD65910 CJY65910:CJZ65910 CTU65910:CTV65910 DDQ65910:DDR65910 DNM65910:DNN65910 DXI65910:DXJ65910 EHE65910:EHF65910 ERA65910:ERB65910 FAW65910:FAX65910 FKS65910:FKT65910 FUO65910:FUP65910 GEK65910:GEL65910 GOG65910:GOH65910 GYC65910:GYD65910 HHY65910:HHZ65910 HRU65910:HRV65910 IBQ65910:IBR65910 ILM65910:ILN65910 IVI65910:IVJ65910 JFE65910:JFF65910 JPA65910:JPB65910 JYW65910:JYX65910 KIS65910:KIT65910 KSO65910:KSP65910 LCK65910:LCL65910 LMG65910:LMH65910 LWC65910:LWD65910 MFY65910:MFZ65910 MPU65910:MPV65910 MZQ65910:MZR65910 NJM65910:NJN65910 NTI65910:NTJ65910 ODE65910:ODF65910 ONA65910:ONB65910 OWW65910:OWX65910 PGS65910:PGT65910 PQO65910:PQP65910 QAK65910:QAL65910 QKG65910:QKH65910 QUC65910:QUD65910 RDY65910:RDZ65910 RNU65910:RNV65910 RXQ65910:RXR65910 SHM65910:SHN65910 SRI65910:SRJ65910 TBE65910:TBF65910 TLA65910:TLB65910 TUW65910:TUX65910 UES65910:UET65910 UOO65910:UOP65910 UYK65910:UYL65910 VIG65910:VIH65910 VSC65910:VSD65910 WBY65910:WBZ65910 WLU65910:WLV65910 WVQ65910:WVR65910 I131446:J131446 JE131446:JF131446 TA131446:TB131446 ACW131446:ACX131446 AMS131446:AMT131446 AWO131446:AWP131446 BGK131446:BGL131446 BQG131446:BQH131446 CAC131446:CAD131446 CJY131446:CJZ131446 CTU131446:CTV131446 DDQ131446:DDR131446 DNM131446:DNN131446 DXI131446:DXJ131446 EHE131446:EHF131446 ERA131446:ERB131446 FAW131446:FAX131446 FKS131446:FKT131446 FUO131446:FUP131446 GEK131446:GEL131446 GOG131446:GOH131446 GYC131446:GYD131446 HHY131446:HHZ131446 HRU131446:HRV131446 IBQ131446:IBR131446 ILM131446:ILN131446 IVI131446:IVJ131446 JFE131446:JFF131446 JPA131446:JPB131446 JYW131446:JYX131446 KIS131446:KIT131446 KSO131446:KSP131446 LCK131446:LCL131446 LMG131446:LMH131446 LWC131446:LWD131446 MFY131446:MFZ131446 MPU131446:MPV131446 MZQ131446:MZR131446 NJM131446:NJN131446 NTI131446:NTJ131446 ODE131446:ODF131446 ONA131446:ONB131446 OWW131446:OWX131446 PGS131446:PGT131446 PQO131446:PQP131446 QAK131446:QAL131446 QKG131446:QKH131446 QUC131446:QUD131446 RDY131446:RDZ131446 RNU131446:RNV131446 RXQ131446:RXR131446 SHM131446:SHN131446 SRI131446:SRJ131446 TBE131446:TBF131446 TLA131446:TLB131446 TUW131446:TUX131446 UES131446:UET131446 UOO131446:UOP131446 UYK131446:UYL131446 VIG131446:VIH131446 VSC131446:VSD131446 WBY131446:WBZ131446 WLU131446:WLV131446 WVQ131446:WVR131446 I196982:J196982 JE196982:JF196982 TA196982:TB196982 ACW196982:ACX196982 AMS196982:AMT196982 AWO196982:AWP196982 BGK196982:BGL196982 BQG196982:BQH196982 CAC196982:CAD196982 CJY196982:CJZ196982 CTU196982:CTV196982 DDQ196982:DDR196982 DNM196982:DNN196982 DXI196982:DXJ196982 EHE196982:EHF196982 ERA196982:ERB196982 FAW196982:FAX196982 FKS196982:FKT196982 FUO196982:FUP196982 GEK196982:GEL196982 GOG196982:GOH196982 GYC196982:GYD196982 HHY196982:HHZ196982 HRU196982:HRV196982 IBQ196982:IBR196982 ILM196982:ILN196982 IVI196982:IVJ196982 JFE196982:JFF196982 JPA196982:JPB196982 JYW196982:JYX196982 KIS196982:KIT196982 KSO196982:KSP196982 LCK196982:LCL196982 LMG196982:LMH196982 LWC196982:LWD196982 MFY196982:MFZ196982 MPU196982:MPV196982 MZQ196982:MZR196982 NJM196982:NJN196982 NTI196982:NTJ196982 ODE196982:ODF196982 ONA196982:ONB196982 OWW196982:OWX196982 PGS196982:PGT196982 PQO196982:PQP196982 QAK196982:QAL196982 QKG196982:QKH196982 QUC196982:QUD196982 RDY196982:RDZ196982 RNU196982:RNV196982 RXQ196982:RXR196982 SHM196982:SHN196982 SRI196982:SRJ196982 TBE196982:TBF196982 TLA196982:TLB196982 TUW196982:TUX196982 UES196982:UET196982 UOO196982:UOP196982 UYK196982:UYL196982 VIG196982:VIH196982 VSC196982:VSD196982 WBY196982:WBZ196982 WLU196982:WLV196982 WVQ196982:WVR196982 I262518:J262518 JE262518:JF262518 TA262518:TB262518 ACW262518:ACX262518 AMS262518:AMT262518 AWO262518:AWP262518 BGK262518:BGL262518 BQG262518:BQH262518 CAC262518:CAD262518 CJY262518:CJZ262518 CTU262518:CTV262518 DDQ262518:DDR262518 DNM262518:DNN262518 DXI262518:DXJ262518 EHE262518:EHF262518 ERA262518:ERB262518 FAW262518:FAX262518 FKS262518:FKT262518 FUO262518:FUP262518 GEK262518:GEL262518 GOG262518:GOH262518 GYC262518:GYD262518 HHY262518:HHZ262518 HRU262518:HRV262518 IBQ262518:IBR262518 ILM262518:ILN262518 IVI262518:IVJ262518 JFE262518:JFF262518 JPA262518:JPB262518 JYW262518:JYX262518 KIS262518:KIT262518 KSO262518:KSP262518 LCK262518:LCL262518 LMG262518:LMH262518 LWC262518:LWD262518 MFY262518:MFZ262518 MPU262518:MPV262518 MZQ262518:MZR262518 NJM262518:NJN262518 NTI262518:NTJ262518 ODE262518:ODF262518 ONA262518:ONB262518 OWW262518:OWX262518 PGS262518:PGT262518 PQO262518:PQP262518 QAK262518:QAL262518 QKG262518:QKH262518 QUC262518:QUD262518 RDY262518:RDZ262518 RNU262518:RNV262518 RXQ262518:RXR262518 SHM262518:SHN262518 SRI262518:SRJ262518 TBE262518:TBF262518 TLA262518:TLB262518 TUW262518:TUX262518 UES262518:UET262518 UOO262518:UOP262518 UYK262518:UYL262518 VIG262518:VIH262518 VSC262518:VSD262518 WBY262518:WBZ262518 WLU262518:WLV262518 WVQ262518:WVR262518 I328054:J328054 JE328054:JF328054 TA328054:TB328054 ACW328054:ACX328054 AMS328054:AMT328054 AWO328054:AWP328054 BGK328054:BGL328054 BQG328054:BQH328054 CAC328054:CAD328054 CJY328054:CJZ328054 CTU328054:CTV328054 DDQ328054:DDR328054 DNM328054:DNN328054 DXI328054:DXJ328054 EHE328054:EHF328054 ERA328054:ERB328054 FAW328054:FAX328054 FKS328054:FKT328054 FUO328054:FUP328054 GEK328054:GEL328054 GOG328054:GOH328054 GYC328054:GYD328054 HHY328054:HHZ328054 HRU328054:HRV328054 IBQ328054:IBR328054 ILM328054:ILN328054 IVI328054:IVJ328054 JFE328054:JFF328054 JPA328054:JPB328054 JYW328054:JYX328054 KIS328054:KIT328054 KSO328054:KSP328054 LCK328054:LCL328054 LMG328054:LMH328054 LWC328054:LWD328054 MFY328054:MFZ328054 MPU328054:MPV328054 MZQ328054:MZR328054 NJM328054:NJN328054 NTI328054:NTJ328054 ODE328054:ODF328054 ONA328054:ONB328054 OWW328054:OWX328054 PGS328054:PGT328054 PQO328054:PQP328054 QAK328054:QAL328054 QKG328054:QKH328054 QUC328054:QUD328054 RDY328054:RDZ328054 RNU328054:RNV328054 RXQ328054:RXR328054 SHM328054:SHN328054 SRI328054:SRJ328054 TBE328054:TBF328054 TLA328054:TLB328054 TUW328054:TUX328054 UES328054:UET328054 UOO328054:UOP328054 UYK328054:UYL328054 VIG328054:VIH328054 VSC328054:VSD328054 WBY328054:WBZ328054 WLU328054:WLV328054 WVQ328054:WVR328054 I393590:J393590 JE393590:JF393590 TA393590:TB393590 ACW393590:ACX393590 AMS393590:AMT393590 AWO393590:AWP393590 BGK393590:BGL393590 BQG393590:BQH393590 CAC393590:CAD393590 CJY393590:CJZ393590 CTU393590:CTV393590 DDQ393590:DDR393590 DNM393590:DNN393590 DXI393590:DXJ393590 EHE393590:EHF393590 ERA393590:ERB393590 FAW393590:FAX393590 FKS393590:FKT393590 FUO393590:FUP393590 GEK393590:GEL393590 GOG393590:GOH393590 GYC393590:GYD393590 HHY393590:HHZ393590 HRU393590:HRV393590 IBQ393590:IBR393590 ILM393590:ILN393590 IVI393590:IVJ393590 JFE393590:JFF393590 JPA393590:JPB393590 JYW393590:JYX393590 KIS393590:KIT393590 KSO393590:KSP393590 LCK393590:LCL393590 LMG393590:LMH393590 LWC393590:LWD393590 MFY393590:MFZ393590 MPU393590:MPV393590 MZQ393590:MZR393590 NJM393590:NJN393590 NTI393590:NTJ393590 ODE393590:ODF393590 ONA393590:ONB393590 OWW393590:OWX393590 PGS393590:PGT393590 PQO393590:PQP393590 QAK393590:QAL393590 QKG393590:QKH393590 QUC393590:QUD393590 RDY393590:RDZ393590 RNU393590:RNV393590 RXQ393590:RXR393590 SHM393590:SHN393590 SRI393590:SRJ393590 TBE393590:TBF393590 TLA393590:TLB393590 TUW393590:TUX393590 UES393590:UET393590 UOO393590:UOP393590 UYK393590:UYL393590 VIG393590:VIH393590 VSC393590:VSD393590 WBY393590:WBZ393590 WLU393590:WLV393590 WVQ393590:WVR393590 I459126:J459126 JE459126:JF459126 TA459126:TB459126 ACW459126:ACX459126 AMS459126:AMT459126 AWO459126:AWP459126 BGK459126:BGL459126 BQG459126:BQH459126 CAC459126:CAD459126 CJY459126:CJZ459126 CTU459126:CTV459126 DDQ459126:DDR459126 DNM459126:DNN459126 DXI459126:DXJ459126 EHE459126:EHF459126 ERA459126:ERB459126 FAW459126:FAX459126 FKS459126:FKT459126 FUO459126:FUP459126 GEK459126:GEL459126 GOG459126:GOH459126 GYC459126:GYD459126 HHY459126:HHZ459126 HRU459126:HRV459126 IBQ459126:IBR459126 ILM459126:ILN459126 IVI459126:IVJ459126 JFE459126:JFF459126 JPA459126:JPB459126 JYW459126:JYX459126 KIS459126:KIT459126 KSO459126:KSP459126 LCK459126:LCL459126 LMG459126:LMH459126 LWC459126:LWD459126 MFY459126:MFZ459126 MPU459126:MPV459126 MZQ459126:MZR459126 NJM459126:NJN459126 NTI459126:NTJ459126 ODE459126:ODF459126 ONA459126:ONB459126 OWW459126:OWX459126 PGS459126:PGT459126 PQO459126:PQP459126 QAK459126:QAL459126 QKG459126:QKH459126 QUC459126:QUD459126 RDY459126:RDZ459126 RNU459126:RNV459126 RXQ459126:RXR459126 SHM459126:SHN459126 SRI459126:SRJ459126 TBE459126:TBF459126 TLA459126:TLB459126 TUW459126:TUX459126 UES459126:UET459126 UOO459126:UOP459126 UYK459126:UYL459126 VIG459126:VIH459126 VSC459126:VSD459126 WBY459126:WBZ459126 WLU459126:WLV459126 WVQ459126:WVR459126 I524662:J524662 JE524662:JF524662 TA524662:TB524662 ACW524662:ACX524662 AMS524662:AMT524662 AWO524662:AWP524662 BGK524662:BGL524662 BQG524662:BQH524662 CAC524662:CAD524662 CJY524662:CJZ524662 CTU524662:CTV524662 DDQ524662:DDR524662 DNM524662:DNN524662 DXI524662:DXJ524662 EHE524662:EHF524662 ERA524662:ERB524662 FAW524662:FAX524662 FKS524662:FKT524662 FUO524662:FUP524662 GEK524662:GEL524662 GOG524662:GOH524662 GYC524662:GYD524662 HHY524662:HHZ524662 HRU524662:HRV524662 IBQ524662:IBR524662 ILM524662:ILN524662 IVI524662:IVJ524662 JFE524662:JFF524662 JPA524662:JPB524662 JYW524662:JYX524662 KIS524662:KIT524662 KSO524662:KSP524662 LCK524662:LCL524662 LMG524662:LMH524662 LWC524662:LWD524662 MFY524662:MFZ524662 MPU524662:MPV524662 MZQ524662:MZR524662 NJM524662:NJN524662 NTI524662:NTJ524662 ODE524662:ODF524662 ONA524662:ONB524662 OWW524662:OWX524662 PGS524662:PGT524662 PQO524662:PQP524662 QAK524662:QAL524662 QKG524662:QKH524662 QUC524662:QUD524662 RDY524662:RDZ524662 RNU524662:RNV524662 RXQ524662:RXR524662 SHM524662:SHN524662 SRI524662:SRJ524662 TBE524662:TBF524662 TLA524662:TLB524662 TUW524662:TUX524662 UES524662:UET524662 UOO524662:UOP524662 UYK524662:UYL524662 VIG524662:VIH524662 VSC524662:VSD524662 WBY524662:WBZ524662 WLU524662:WLV524662 WVQ524662:WVR524662 I590198:J590198 JE590198:JF590198 TA590198:TB590198 ACW590198:ACX590198 AMS590198:AMT590198 AWO590198:AWP590198 BGK590198:BGL590198 BQG590198:BQH590198 CAC590198:CAD590198 CJY590198:CJZ590198 CTU590198:CTV590198 DDQ590198:DDR590198 DNM590198:DNN590198 DXI590198:DXJ590198 EHE590198:EHF590198 ERA590198:ERB590198 FAW590198:FAX590198 FKS590198:FKT590198 FUO590198:FUP590198 GEK590198:GEL590198 GOG590198:GOH590198 GYC590198:GYD590198 HHY590198:HHZ590198 HRU590198:HRV590198 IBQ590198:IBR590198 ILM590198:ILN590198 IVI590198:IVJ590198 JFE590198:JFF590198 JPA590198:JPB590198 JYW590198:JYX590198 KIS590198:KIT590198 KSO590198:KSP590198 LCK590198:LCL590198 LMG590198:LMH590198 LWC590198:LWD590198 MFY590198:MFZ590198 MPU590198:MPV590198 MZQ590198:MZR590198 NJM590198:NJN590198 NTI590198:NTJ590198 ODE590198:ODF590198 ONA590198:ONB590198 OWW590198:OWX590198 PGS590198:PGT590198 PQO590198:PQP590198 QAK590198:QAL590198 QKG590198:QKH590198 QUC590198:QUD590198 RDY590198:RDZ590198 RNU590198:RNV590198 RXQ590198:RXR590198 SHM590198:SHN590198 SRI590198:SRJ590198 TBE590198:TBF590198 TLA590198:TLB590198 TUW590198:TUX590198 UES590198:UET590198 UOO590198:UOP590198 UYK590198:UYL590198 VIG590198:VIH590198 VSC590198:VSD590198 WBY590198:WBZ590198 WLU590198:WLV590198 WVQ590198:WVR590198 I655734:J655734 JE655734:JF655734 TA655734:TB655734 ACW655734:ACX655734 AMS655734:AMT655734 AWO655734:AWP655734 BGK655734:BGL655734 BQG655734:BQH655734 CAC655734:CAD655734 CJY655734:CJZ655734 CTU655734:CTV655734 DDQ655734:DDR655734 DNM655734:DNN655734 DXI655734:DXJ655734 EHE655734:EHF655734 ERA655734:ERB655734 FAW655734:FAX655734 FKS655734:FKT655734 FUO655734:FUP655734 GEK655734:GEL655734 GOG655734:GOH655734 GYC655734:GYD655734 HHY655734:HHZ655734 HRU655734:HRV655734 IBQ655734:IBR655734 ILM655734:ILN655734 IVI655734:IVJ655734 JFE655734:JFF655734 JPA655734:JPB655734 JYW655734:JYX655734 KIS655734:KIT655734 KSO655734:KSP655734 LCK655734:LCL655734 LMG655734:LMH655734 LWC655734:LWD655734 MFY655734:MFZ655734 MPU655734:MPV655734 MZQ655734:MZR655734 NJM655734:NJN655734 NTI655734:NTJ655734 ODE655734:ODF655734 ONA655734:ONB655734 OWW655734:OWX655734 PGS655734:PGT655734 PQO655734:PQP655734 QAK655734:QAL655734 QKG655734:QKH655734 QUC655734:QUD655734 RDY655734:RDZ655734 RNU655734:RNV655734 RXQ655734:RXR655734 SHM655734:SHN655734 SRI655734:SRJ655734 TBE655734:TBF655734 TLA655734:TLB655734 TUW655734:TUX655734 UES655734:UET655734 UOO655734:UOP655734 UYK655734:UYL655734 VIG655734:VIH655734 VSC655734:VSD655734 WBY655734:WBZ655734 WLU655734:WLV655734 WVQ655734:WVR655734 I721270:J721270 JE721270:JF721270 TA721270:TB721270 ACW721270:ACX721270 AMS721270:AMT721270 AWO721270:AWP721270 BGK721270:BGL721270 BQG721270:BQH721270 CAC721270:CAD721270 CJY721270:CJZ721270 CTU721270:CTV721270 DDQ721270:DDR721270 DNM721270:DNN721270 DXI721270:DXJ721270 EHE721270:EHF721270 ERA721270:ERB721270 FAW721270:FAX721270 FKS721270:FKT721270 FUO721270:FUP721270 GEK721270:GEL721270 GOG721270:GOH721270 GYC721270:GYD721270 HHY721270:HHZ721270 HRU721270:HRV721270 IBQ721270:IBR721270 ILM721270:ILN721270 IVI721270:IVJ721270 JFE721270:JFF721270 JPA721270:JPB721270 JYW721270:JYX721270 KIS721270:KIT721270 KSO721270:KSP721270 LCK721270:LCL721270 LMG721270:LMH721270 LWC721270:LWD721270 MFY721270:MFZ721270 MPU721270:MPV721270 MZQ721270:MZR721270 NJM721270:NJN721270 NTI721270:NTJ721270 ODE721270:ODF721270 ONA721270:ONB721270 OWW721270:OWX721270 PGS721270:PGT721270 PQO721270:PQP721270 QAK721270:QAL721270 QKG721270:QKH721270 QUC721270:QUD721270 RDY721270:RDZ721270 RNU721270:RNV721270 RXQ721270:RXR721270 SHM721270:SHN721270 SRI721270:SRJ721270 TBE721270:TBF721270 TLA721270:TLB721270 TUW721270:TUX721270 UES721270:UET721270 UOO721270:UOP721270 UYK721270:UYL721270 VIG721270:VIH721270 VSC721270:VSD721270 WBY721270:WBZ721270 WLU721270:WLV721270 WVQ721270:WVR721270 I786806:J786806 JE786806:JF786806 TA786806:TB786806 ACW786806:ACX786806 AMS786806:AMT786806 AWO786806:AWP786806 BGK786806:BGL786806 BQG786806:BQH786806 CAC786806:CAD786806 CJY786806:CJZ786806 CTU786806:CTV786806 DDQ786806:DDR786806 DNM786806:DNN786806 DXI786806:DXJ786806 EHE786806:EHF786806 ERA786806:ERB786806 FAW786806:FAX786806 FKS786806:FKT786806 FUO786806:FUP786806 GEK786806:GEL786806 GOG786806:GOH786806 GYC786806:GYD786806 HHY786806:HHZ786806 HRU786806:HRV786806 IBQ786806:IBR786806 ILM786806:ILN786806 IVI786806:IVJ786806 JFE786806:JFF786806 JPA786806:JPB786806 JYW786806:JYX786806 KIS786806:KIT786806 KSO786806:KSP786806 LCK786806:LCL786806 LMG786806:LMH786806 LWC786806:LWD786806 MFY786806:MFZ786806 MPU786806:MPV786806 MZQ786806:MZR786806 NJM786806:NJN786806 NTI786806:NTJ786806 ODE786806:ODF786806 ONA786806:ONB786806 OWW786806:OWX786806 PGS786806:PGT786806 PQO786806:PQP786806 QAK786806:QAL786806 QKG786806:QKH786806 QUC786806:QUD786806 RDY786806:RDZ786806 RNU786806:RNV786806 RXQ786806:RXR786806 SHM786806:SHN786806 SRI786806:SRJ786806 TBE786806:TBF786806 TLA786806:TLB786806 TUW786806:TUX786806 UES786806:UET786806 UOO786806:UOP786806 UYK786806:UYL786806 VIG786806:VIH786806 VSC786806:VSD786806 WBY786806:WBZ786806 WLU786806:WLV786806 WVQ786806:WVR786806 I852342:J852342 JE852342:JF852342 TA852342:TB852342 ACW852342:ACX852342 AMS852342:AMT852342 AWO852342:AWP852342 BGK852342:BGL852342 BQG852342:BQH852342 CAC852342:CAD852342 CJY852342:CJZ852342 CTU852342:CTV852342 DDQ852342:DDR852342 DNM852342:DNN852342 DXI852342:DXJ852342 EHE852342:EHF852342 ERA852342:ERB852342 FAW852342:FAX852342 FKS852342:FKT852342 FUO852342:FUP852342 GEK852342:GEL852342 GOG852342:GOH852342 GYC852342:GYD852342 HHY852342:HHZ852342 HRU852342:HRV852342 IBQ852342:IBR852342 ILM852342:ILN852342 IVI852342:IVJ852342 JFE852342:JFF852342 JPA852342:JPB852342 JYW852342:JYX852342 KIS852342:KIT852342 KSO852342:KSP852342 LCK852342:LCL852342 LMG852342:LMH852342 LWC852342:LWD852342 MFY852342:MFZ852342 MPU852342:MPV852342 MZQ852342:MZR852342 NJM852342:NJN852342 NTI852342:NTJ852342 ODE852342:ODF852342 ONA852342:ONB852342 OWW852342:OWX852342 PGS852342:PGT852342 PQO852342:PQP852342 QAK852342:QAL852342 QKG852342:QKH852342 QUC852342:QUD852342 RDY852342:RDZ852342 RNU852342:RNV852342 RXQ852342:RXR852342 SHM852342:SHN852342 SRI852342:SRJ852342 TBE852342:TBF852342 TLA852342:TLB852342 TUW852342:TUX852342 UES852342:UET852342 UOO852342:UOP852342 UYK852342:UYL852342 VIG852342:VIH852342 VSC852342:VSD852342 WBY852342:WBZ852342 WLU852342:WLV852342 WVQ852342:WVR852342 I917878:J917878 JE917878:JF917878 TA917878:TB917878 ACW917878:ACX917878 AMS917878:AMT917878 AWO917878:AWP917878 BGK917878:BGL917878 BQG917878:BQH917878 CAC917878:CAD917878 CJY917878:CJZ917878 CTU917878:CTV917878 DDQ917878:DDR917878 DNM917878:DNN917878 DXI917878:DXJ917878 EHE917878:EHF917878 ERA917878:ERB917878 FAW917878:FAX917878 FKS917878:FKT917878 FUO917878:FUP917878 GEK917878:GEL917878 GOG917878:GOH917878 GYC917878:GYD917878 HHY917878:HHZ917878 HRU917878:HRV917878 IBQ917878:IBR917878 ILM917878:ILN917878 IVI917878:IVJ917878 JFE917878:JFF917878 JPA917878:JPB917878 JYW917878:JYX917878 KIS917878:KIT917878 KSO917878:KSP917878 LCK917878:LCL917878 LMG917878:LMH917878 LWC917878:LWD917878 MFY917878:MFZ917878 MPU917878:MPV917878 MZQ917878:MZR917878 NJM917878:NJN917878 NTI917878:NTJ917878 ODE917878:ODF917878 ONA917878:ONB917878 OWW917878:OWX917878 PGS917878:PGT917878 PQO917878:PQP917878 QAK917878:QAL917878 QKG917878:QKH917878 QUC917878:QUD917878 RDY917878:RDZ917878 RNU917878:RNV917878 RXQ917878:RXR917878 SHM917878:SHN917878 SRI917878:SRJ917878 TBE917878:TBF917878 TLA917878:TLB917878 TUW917878:TUX917878 UES917878:UET917878 UOO917878:UOP917878 UYK917878:UYL917878 VIG917878:VIH917878 VSC917878:VSD917878 WBY917878:WBZ917878 WLU917878:WLV917878 WVQ917878:WVR917878 I983414:J983414 JE983414:JF983414 TA983414:TB983414 ACW983414:ACX983414 AMS983414:AMT983414 AWO983414:AWP983414 BGK983414:BGL983414 BQG983414:BQH983414 CAC983414:CAD983414 CJY983414:CJZ983414 CTU983414:CTV983414 DDQ983414:DDR983414 DNM983414:DNN983414 DXI983414:DXJ983414 EHE983414:EHF983414 ERA983414:ERB983414 FAW983414:FAX983414 FKS983414:FKT983414 FUO983414:FUP983414 GEK983414:GEL983414 GOG983414:GOH983414 GYC983414:GYD983414 HHY983414:HHZ983414 HRU983414:HRV983414 IBQ983414:IBR983414 ILM983414:ILN983414 IVI983414:IVJ983414 JFE983414:JFF983414 JPA983414:JPB983414 JYW983414:JYX983414 KIS983414:KIT983414 KSO983414:KSP983414 LCK983414:LCL983414 LMG983414:LMH983414 LWC983414:LWD983414 MFY983414:MFZ983414 MPU983414:MPV983414 MZQ983414:MZR983414 NJM983414:NJN983414 NTI983414:NTJ983414 ODE983414:ODF983414 ONA983414:ONB983414 OWW983414:OWX983414 PGS983414:PGT983414 PQO983414:PQP983414 QAK983414:QAL983414 QKG983414:QKH983414 QUC983414:QUD983414 RDY983414:RDZ983414 RNU983414:RNV983414 RXQ983414:RXR983414 SHM983414:SHN983414 SRI983414:SRJ983414 TBE983414:TBF983414 TLA983414:TLB983414 TUW983414:TUX983414 UES983414:UET983414 UOO983414:UOP983414 UYK983414:UYL983414 VIG983414:VIH983414 VSC983414:VSD983414 WBY983414:WBZ983414 WLU983414:WLV983414 WVQ983414:WVR983414 I326:J326 JE326:JF326 TA326:TB326 ACW326:ACX326 AMS326:AMT326 AWO326:AWP326 BGK326:BGL326 BQG326:BQH326 CAC326:CAD326 CJY326:CJZ326 CTU326:CTV326 DDQ326:DDR326 DNM326:DNN326 DXI326:DXJ326 EHE326:EHF326 ERA326:ERB326 FAW326:FAX326 FKS326:FKT326 FUO326:FUP326 GEK326:GEL326 GOG326:GOH326 GYC326:GYD326 HHY326:HHZ326 HRU326:HRV326 IBQ326:IBR326 ILM326:ILN326 IVI326:IVJ326 JFE326:JFF326 JPA326:JPB326 JYW326:JYX326 KIS326:KIT326 KSO326:KSP326 LCK326:LCL326 LMG326:LMH326 LWC326:LWD326 MFY326:MFZ326 MPU326:MPV326 MZQ326:MZR326 NJM326:NJN326 NTI326:NTJ326 ODE326:ODF326 ONA326:ONB326 OWW326:OWX326 PGS326:PGT326 PQO326:PQP326 QAK326:QAL326 QKG326:QKH326 QUC326:QUD326 RDY326:RDZ326 RNU326:RNV326 RXQ326:RXR326 SHM326:SHN326 SRI326:SRJ326 TBE326:TBF326 TLA326:TLB326 TUW326:TUX326 UES326:UET326 UOO326:UOP326 UYK326:UYL326 VIG326:VIH326 VSC326:VSD326 WBY326:WBZ326 WLU326:WLV326 WVQ326:WVR326 I65862:J65862 JE65862:JF65862 TA65862:TB65862 ACW65862:ACX65862 AMS65862:AMT65862 AWO65862:AWP65862 BGK65862:BGL65862 BQG65862:BQH65862 CAC65862:CAD65862 CJY65862:CJZ65862 CTU65862:CTV65862 DDQ65862:DDR65862 DNM65862:DNN65862 DXI65862:DXJ65862 EHE65862:EHF65862 ERA65862:ERB65862 FAW65862:FAX65862 FKS65862:FKT65862 FUO65862:FUP65862 GEK65862:GEL65862 GOG65862:GOH65862 GYC65862:GYD65862 HHY65862:HHZ65862 HRU65862:HRV65862 IBQ65862:IBR65862 ILM65862:ILN65862 IVI65862:IVJ65862 JFE65862:JFF65862 JPA65862:JPB65862 JYW65862:JYX65862 KIS65862:KIT65862 KSO65862:KSP65862 LCK65862:LCL65862 LMG65862:LMH65862 LWC65862:LWD65862 MFY65862:MFZ65862 MPU65862:MPV65862 MZQ65862:MZR65862 NJM65862:NJN65862 NTI65862:NTJ65862 ODE65862:ODF65862 ONA65862:ONB65862 OWW65862:OWX65862 PGS65862:PGT65862 PQO65862:PQP65862 QAK65862:QAL65862 QKG65862:QKH65862 QUC65862:QUD65862 RDY65862:RDZ65862 RNU65862:RNV65862 RXQ65862:RXR65862 SHM65862:SHN65862 SRI65862:SRJ65862 TBE65862:TBF65862 TLA65862:TLB65862 TUW65862:TUX65862 UES65862:UET65862 UOO65862:UOP65862 UYK65862:UYL65862 VIG65862:VIH65862 VSC65862:VSD65862 WBY65862:WBZ65862 WLU65862:WLV65862 WVQ65862:WVR65862 I131398:J131398 JE131398:JF131398 TA131398:TB131398 ACW131398:ACX131398 AMS131398:AMT131398 AWO131398:AWP131398 BGK131398:BGL131398 BQG131398:BQH131398 CAC131398:CAD131398 CJY131398:CJZ131398 CTU131398:CTV131398 DDQ131398:DDR131398 DNM131398:DNN131398 DXI131398:DXJ131398 EHE131398:EHF131398 ERA131398:ERB131398 FAW131398:FAX131398 FKS131398:FKT131398 FUO131398:FUP131398 GEK131398:GEL131398 GOG131398:GOH131398 GYC131398:GYD131398 HHY131398:HHZ131398 HRU131398:HRV131398 IBQ131398:IBR131398 ILM131398:ILN131398 IVI131398:IVJ131398 JFE131398:JFF131398 JPA131398:JPB131398 JYW131398:JYX131398 KIS131398:KIT131398 KSO131398:KSP131398 LCK131398:LCL131398 LMG131398:LMH131398 LWC131398:LWD131398 MFY131398:MFZ131398 MPU131398:MPV131398 MZQ131398:MZR131398 NJM131398:NJN131398 NTI131398:NTJ131398 ODE131398:ODF131398 ONA131398:ONB131398 OWW131398:OWX131398 PGS131398:PGT131398 PQO131398:PQP131398 QAK131398:QAL131398 QKG131398:QKH131398 QUC131398:QUD131398 RDY131398:RDZ131398 RNU131398:RNV131398 RXQ131398:RXR131398 SHM131398:SHN131398 SRI131398:SRJ131398 TBE131398:TBF131398 TLA131398:TLB131398 TUW131398:TUX131398 UES131398:UET131398 UOO131398:UOP131398 UYK131398:UYL131398 VIG131398:VIH131398 VSC131398:VSD131398 WBY131398:WBZ131398 WLU131398:WLV131398 WVQ131398:WVR131398 I196934:J196934 JE196934:JF196934 TA196934:TB196934 ACW196934:ACX196934 AMS196934:AMT196934 AWO196934:AWP196934 BGK196934:BGL196934 BQG196934:BQH196934 CAC196934:CAD196934 CJY196934:CJZ196934 CTU196934:CTV196934 DDQ196934:DDR196934 DNM196934:DNN196934 DXI196934:DXJ196934 EHE196934:EHF196934 ERA196934:ERB196934 FAW196934:FAX196934 FKS196934:FKT196934 FUO196934:FUP196934 GEK196934:GEL196934 GOG196934:GOH196934 GYC196934:GYD196934 HHY196934:HHZ196934 HRU196934:HRV196934 IBQ196934:IBR196934 ILM196934:ILN196934 IVI196934:IVJ196934 JFE196934:JFF196934 JPA196934:JPB196934 JYW196934:JYX196934 KIS196934:KIT196934 KSO196934:KSP196934 LCK196934:LCL196934 LMG196934:LMH196934 LWC196934:LWD196934 MFY196934:MFZ196934 MPU196934:MPV196934 MZQ196934:MZR196934 NJM196934:NJN196934 NTI196934:NTJ196934 ODE196934:ODF196934 ONA196934:ONB196934 OWW196934:OWX196934 PGS196934:PGT196934 PQO196934:PQP196934 QAK196934:QAL196934 QKG196934:QKH196934 QUC196934:QUD196934 RDY196934:RDZ196934 RNU196934:RNV196934 RXQ196934:RXR196934 SHM196934:SHN196934 SRI196934:SRJ196934 TBE196934:TBF196934 TLA196934:TLB196934 TUW196934:TUX196934 UES196934:UET196934 UOO196934:UOP196934 UYK196934:UYL196934 VIG196934:VIH196934 VSC196934:VSD196934 WBY196934:WBZ196934 WLU196934:WLV196934 WVQ196934:WVR196934 I262470:J262470 JE262470:JF262470 TA262470:TB262470 ACW262470:ACX262470 AMS262470:AMT262470 AWO262470:AWP262470 BGK262470:BGL262470 BQG262470:BQH262470 CAC262470:CAD262470 CJY262470:CJZ262470 CTU262470:CTV262470 DDQ262470:DDR262470 DNM262470:DNN262470 DXI262470:DXJ262470 EHE262470:EHF262470 ERA262470:ERB262470 FAW262470:FAX262470 FKS262470:FKT262470 FUO262470:FUP262470 GEK262470:GEL262470 GOG262470:GOH262470 GYC262470:GYD262470 HHY262470:HHZ262470 HRU262470:HRV262470 IBQ262470:IBR262470 ILM262470:ILN262470 IVI262470:IVJ262470 JFE262470:JFF262470 JPA262470:JPB262470 JYW262470:JYX262470 KIS262470:KIT262470 KSO262470:KSP262470 LCK262470:LCL262470 LMG262470:LMH262470 LWC262470:LWD262470 MFY262470:MFZ262470 MPU262470:MPV262470 MZQ262470:MZR262470 NJM262470:NJN262470 NTI262470:NTJ262470 ODE262470:ODF262470 ONA262470:ONB262470 OWW262470:OWX262470 PGS262470:PGT262470 PQO262470:PQP262470 QAK262470:QAL262470 QKG262470:QKH262470 QUC262470:QUD262470 RDY262470:RDZ262470 RNU262470:RNV262470 RXQ262470:RXR262470 SHM262470:SHN262470 SRI262470:SRJ262470 TBE262470:TBF262470 TLA262470:TLB262470 TUW262470:TUX262470 UES262470:UET262470 UOO262470:UOP262470 UYK262470:UYL262470 VIG262470:VIH262470 VSC262470:VSD262470 WBY262470:WBZ262470 WLU262470:WLV262470 WVQ262470:WVR262470 I328006:J328006 JE328006:JF328006 TA328006:TB328006 ACW328006:ACX328006 AMS328006:AMT328006 AWO328006:AWP328006 BGK328006:BGL328006 BQG328006:BQH328006 CAC328006:CAD328006 CJY328006:CJZ328006 CTU328006:CTV328006 DDQ328006:DDR328006 DNM328006:DNN328006 DXI328006:DXJ328006 EHE328006:EHF328006 ERA328006:ERB328006 FAW328006:FAX328006 FKS328006:FKT328006 FUO328006:FUP328006 GEK328006:GEL328006 GOG328006:GOH328006 GYC328006:GYD328006 HHY328006:HHZ328006 HRU328006:HRV328006 IBQ328006:IBR328006 ILM328006:ILN328006 IVI328006:IVJ328006 JFE328006:JFF328006 JPA328006:JPB328006 JYW328006:JYX328006 KIS328006:KIT328006 KSO328006:KSP328006 LCK328006:LCL328006 LMG328006:LMH328006 LWC328006:LWD328006 MFY328006:MFZ328006 MPU328006:MPV328006 MZQ328006:MZR328006 NJM328006:NJN328006 NTI328006:NTJ328006 ODE328006:ODF328006 ONA328006:ONB328006 OWW328006:OWX328006 PGS328006:PGT328006 PQO328006:PQP328006 QAK328006:QAL328006 QKG328006:QKH328006 QUC328006:QUD328006 RDY328006:RDZ328006 RNU328006:RNV328006 RXQ328006:RXR328006 SHM328006:SHN328006 SRI328006:SRJ328006 TBE328006:TBF328006 TLA328006:TLB328006 TUW328006:TUX328006 UES328006:UET328006 UOO328006:UOP328006 UYK328006:UYL328006 VIG328006:VIH328006 VSC328006:VSD328006 WBY328006:WBZ328006 WLU328006:WLV328006 WVQ328006:WVR328006 I393542:J393542 JE393542:JF393542 TA393542:TB393542 ACW393542:ACX393542 AMS393542:AMT393542 AWO393542:AWP393542 BGK393542:BGL393542 BQG393542:BQH393542 CAC393542:CAD393542 CJY393542:CJZ393542 CTU393542:CTV393542 DDQ393542:DDR393542 DNM393542:DNN393542 DXI393542:DXJ393542 EHE393542:EHF393542 ERA393542:ERB393542 FAW393542:FAX393542 FKS393542:FKT393542 FUO393542:FUP393542 GEK393542:GEL393542 GOG393542:GOH393542 GYC393542:GYD393542 HHY393542:HHZ393542 HRU393542:HRV393542 IBQ393542:IBR393542 ILM393542:ILN393542 IVI393542:IVJ393542 JFE393542:JFF393542 JPA393542:JPB393542 JYW393542:JYX393542 KIS393542:KIT393542 KSO393542:KSP393542 LCK393542:LCL393542 LMG393542:LMH393542 LWC393542:LWD393542 MFY393542:MFZ393542 MPU393542:MPV393542 MZQ393542:MZR393542 NJM393542:NJN393542 NTI393542:NTJ393542 ODE393542:ODF393542 ONA393542:ONB393542 OWW393542:OWX393542 PGS393542:PGT393542 PQO393542:PQP393542 QAK393542:QAL393542 QKG393542:QKH393542 QUC393542:QUD393542 RDY393542:RDZ393542 RNU393542:RNV393542 RXQ393542:RXR393542 SHM393542:SHN393542 SRI393542:SRJ393542 TBE393542:TBF393542 TLA393542:TLB393542 TUW393542:TUX393542 UES393542:UET393542 UOO393542:UOP393542 UYK393542:UYL393542 VIG393542:VIH393542 VSC393542:VSD393542 WBY393542:WBZ393542 WLU393542:WLV393542 WVQ393542:WVR393542 I459078:J459078 JE459078:JF459078 TA459078:TB459078 ACW459078:ACX459078 AMS459078:AMT459078 AWO459078:AWP459078 BGK459078:BGL459078 BQG459078:BQH459078 CAC459078:CAD459078 CJY459078:CJZ459078 CTU459078:CTV459078 DDQ459078:DDR459078 DNM459078:DNN459078 DXI459078:DXJ459078 EHE459078:EHF459078 ERA459078:ERB459078 FAW459078:FAX459078 FKS459078:FKT459078 FUO459078:FUP459078 GEK459078:GEL459078 GOG459078:GOH459078 GYC459078:GYD459078 HHY459078:HHZ459078 HRU459078:HRV459078 IBQ459078:IBR459078 ILM459078:ILN459078 IVI459078:IVJ459078 JFE459078:JFF459078 JPA459078:JPB459078 JYW459078:JYX459078 KIS459078:KIT459078 KSO459078:KSP459078 LCK459078:LCL459078 LMG459078:LMH459078 LWC459078:LWD459078 MFY459078:MFZ459078 MPU459078:MPV459078 MZQ459078:MZR459078 NJM459078:NJN459078 NTI459078:NTJ459078 ODE459078:ODF459078 ONA459078:ONB459078 OWW459078:OWX459078 PGS459078:PGT459078 PQO459078:PQP459078 QAK459078:QAL459078 QKG459078:QKH459078 QUC459078:QUD459078 RDY459078:RDZ459078 RNU459078:RNV459078 RXQ459078:RXR459078 SHM459078:SHN459078 SRI459078:SRJ459078 TBE459078:TBF459078 TLA459078:TLB459078 TUW459078:TUX459078 UES459078:UET459078 UOO459078:UOP459078 UYK459078:UYL459078 VIG459078:VIH459078 VSC459078:VSD459078 WBY459078:WBZ459078 WLU459078:WLV459078 WVQ459078:WVR459078 I524614:J524614 JE524614:JF524614 TA524614:TB524614 ACW524614:ACX524614 AMS524614:AMT524614 AWO524614:AWP524614 BGK524614:BGL524614 BQG524614:BQH524614 CAC524614:CAD524614 CJY524614:CJZ524614 CTU524614:CTV524614 DDQ524614:DDR524614 DNM524614:DNN524614 DXI524614:DXJ524614 EHE524614:EHF524614 ERA524614:ERB524614 FAW524614:FAX524614 FKS524614:FKT524614 FUO524614:FUP524614 GEK524614:GEL524614 GOG524614:GOH524614 GYC524614:GYD524614 HHY524614:HHZ524614 HRU524614:HRV524614 IBQ524614:IBR524614 ILM524614:ILN524614 IVI524614:IVJ524614 JFE524614:JFF524614 JPA524614:JPB524614 JYW524614:JYX524614 KIS524614:KIT524614 KSO524614:KSP524614 LCK524614:LCL524614 LMG524614:LMH524614 LWC524614:LWD524614 MFY524614:MFZ524614 MPU524614:MPV524614 MZQ524614:MZR524614 NJM524614:NJN524614 NTI524614:NTJ524614 ODE524614:ODF524614 ONA524614:ONB524614 OWW524614:OWX524614 PGS524614:PGT524614 PQO524614:PQP524614 QAK524614:QAL524614 QKG524614:QKH524614 QUC524614:QUD524614 RDY524614:RDZ524614 RNU524614:RNV524614 RXQ524614:RXR524614 SHM524614:SHN524614 SRI524614:SRJ524614 TBE524614:TBF524614 TLA524614:TLB524614 TUW524614:TUX524614 UES524614:UET524614 UOO524614:UOP524614 UYK524614:UYL524614 VIG524614:VIH524614 VSC524614:VSD524614 WBY524614:WBZ524614 WLU524614:WLV524614 WVQ524614:WVR524614 I590150:J590150 JE590150:JF590150 TA590150:TB590150 ACW590150:ACX590150 AMS590150:AMT590150 AWO590150:AWP590150 BGK590150:BGL590150 BQG590150:BQH590150 CAC590150:CAD590150 CJY590150:CJZ590150 CTU590150:CTV590150 DDQ590150:DDR590150 DNM590150:DNN590150 DXI590150:DXJ590150 EHE590150:EHF590150 ERA590150:ERB590150 FAW590150:FAX590150 FKS590150:FKT590150 FUO590150:FUP590150 GEK590150:GEL590150 GOG590150:GOH590150 GYC590150:GYD590150 HHY590150:HHZ590150 HRU590150:HRV590150 IBQ590150:IBR590150 ILM590150:ILN590150 IVI590150:IVJ590150 JFE590150:JFF590150 JPA590150:JPB590150 JYW590150:JYX590150 KIS590150:KIT590150 KSO590150:KSP590150 LCK590150:LCL590150 LMG590150:LMH590150 LWC590150:LWD590150 MFY590150:MFZ590150 MPU590150:MPV590150 MZQ590150:MZR590150 NJM590150:NJN590150 NTI590150:NTJ590150 ODE590150:ODF590150 ONA590150:ONB590150 OWW590150:OWX590150 PGS590150:PGT590150 PQO590150:PQP590150 QAK590150:QAL590150 QKG590150:QKH590150 QUC590150:QUD590150 RDY590150:RDZ590150 RNU590150:RNV590150 RXQ590150:RXR590150 SHM590150:SHN590150 SRI590150:SRJ590150 TBE590150:TBF590150 TLA590150:TLB590150 TUW590150:TUX590150 UES590150:UET590150 UOO590150:UOP590150 UYK590150:UYL590150 VIG590150:VIH590150 VSC590150:VSD590150 WBY590150:WBZ590150 WLU590150:WLV590150 WVQ590150:WVR590150 I655686:J655686 JE655686:JF655686 TA655686:TB655686 ACW655686:ACX655686 AMS655686:AMT655686 AWO655686:AWP655686 BGK655686:BGL655686 BQG655686:BQH655686 CAC655686:CAD655686 CJY655686:CJZ655686 CTU655686:CTV655686 DDQ655686:DDR655686 DNM655686:DNN655686 DXI655686:DXJ655686 EHE655686:EHF655686 ERA655686:ERB655686 FAW655686:FAX655686 FKS655686:FKT655686 FUO655686:FUP655686 GEK655686:GEL655686 GOG655686:GOH655686 GYC655686:GYD655686 HHY655686:HHZ655686 HRU655686:HRV655686 IBQ655686:IBR655686 ILM655686:ILN655686 IVI655686:IVJ655686 JFE655686:JFF655686 JPA655686:JPB655686 JYW655686:JYX655686 KIS655686:KIT655686 KSO655686:KSP655686 LCK655686:LCL655686 LMG655686:LMH655686 LWC655686:LWD655686 MFY655686:MFZ655686 MPU655686:MPV655686 MZQ655686:MZR655686 NJM655686:NJN655686 NTI655686:NTJ655686 ODE655686:ODF655686 ONA655686:ONB655686 OWW655686:OWX655686 PGS655686:PGT655686 PQO655686:PQP655686 QAK655686:QAL655686 QKG655686:QKH655686 QUC655686:QUD655686 RDY655686:RDZ655686 RNU655686:RNV655686 RXQ655686:RXR655686 SHM655686:SHN655686 SRI655686:SRJ655686 TBE655686:TBF655686 TLA655686:TLB655686 TUW655686:TUX655686 UES655686:UET655686 UOO655686:UOP655686 UYK655686:UYL655686 VIG655686:VIH655686 VSC655686:VSD655686 WBY655686:WBZ655686 WLU655686:WLV655686 WVQ655686:WVR655686 I721222:J721222 JE721222:JF721222 TA721222:TB721222 ACW721222:ACX721222 AMS721222:AMT721222 AWO721222:AWP721222 BGK721222:BGL721222 BQG721222:BQH721222 CAC721222:CAD721222 CJY721222:CJZ721222 CTU721222:CTV721222 DDQ721222:DDR721222 DNM721222:DNN721222 DXI721222:DXJ721222 EHE721222:EHF721222 ERA721222:ERB721222 FAW721222:FAX721222 FKS721222:FKT721222 FUO721222:FUP721222 GEK721222:GEL721222 GOG721222:GOH721222 GYC721222:GYD721222 HHY721222:HHZ721222 HRU721222:HRV721222 IBQ721222:IBR721222 ILM721222:ILN721222 IVI721222:IVJ721222 JFE721222:JFF721222 JPA721222:JPB721222 JYW721222:JYX721222 KIS721222:KIT721222 KSO721222:KSP721222 LCK721222:LCL721222 LMG721222:LMH721222 LWC721222:LWD721222 MFY721222:MFZ721222 MPU721222:MPV721222 MZQ721222:MZR721222 NJM721222:NJN721222 NTI721222:NTJ721222 ODE721222:ODF721222 ONA721222:ONB721222 OWW721222:OWX721222 PGS721222:PGT721222 PQO721222:PQP721222 QAK721222:QAL721222 QKG721222:QKH721222 QUC721222:QUD721222 RDY721222:RDZ721222 RNU721222:RNV721222 RXQ721222:RXR721222 SHM721222:SHN721222 SRI721222:SRJ721222 TBE721222:TBF721222 TLA721222:TLB721222 TUW721222:TUX721222 UES721222:UET721222 UOO721222:UOP721222 UYK721222:UYL721222 VIG721222:VIH721222 VSC721222:VSD721222 WBY721222:WBZ721222 WLU721222:WLV721222 WVQ721222:WVR721222 I786758:J786758 JE786758:JF786758 TA786758:TB786758 ACW786758:ACX786758 AMS786758:AMT786758 AWO786758:AWP786758 BGK786758:BGL786758 BQG786758:BQH786758 CAC786758:CAD786758 CJY786758:CJZ786758 CTU786758:CTV786758 DDQ786758:DDR786758 DNM786758:DNN786758 DXI786758:DXJ786758 EHE786758:EHF786758 ERA786758:ERB786758 FAW786758:FAX786758 FKS786758:FKT786758 FUO786758:FUP786758 GEK786758:GEL786758 GOG786758:GOH786758 GYC786758:GYD786758 HHY786758:HHZ786758 HRU786758:HRV786758 IBQ786758:IBR786758 ILM786758:ILN786758 IVI786758:IVJ786758 JFE786758:JFF786758 JPA786758:JPB786758 JYW786758:JYX786758 KIS786758:KIT786758 KSO786758:KSP786758 LCK786758:LCL786758 LMG786758:LMH786758 LWC786758:LWD786758 MFY786758:MFZ786758 MPU786758:MPV786758 MZQ786758:MZR786758 NJM786758:NJN786758 NTI786758:NTJ786758 ODE786758:ODF786758 ONA786758:ONB786758 OWW786758:OWX786758 PGS786758:PGT786758 PQO786758:PQP786758 QAK786758:QAL786758 QKG786758:QKH786758 QUC786758:QUD786758 RDY786758:RDZ786758 RNU786758:RNV786758 RXQ786758:RXR786758 SHM786758:SHN786758 SRI786758:SRJ786758 TBE786758:TBF786758 TLA786758:TLB786758 TUW786758:TUX786758 UES786758:UET786758 UOO786758:UOP786758 UYK786758:UYL786758 VIG786758:VIH786758 VSC786758:VSD786758 WBY786758:WBZ786758 WLU786758:WLV786758 WVQ786758:WVR786758 I852294:J852294 JE852294:JF852294 TA852294:TB852294 ACW852294:ACX852294 AMS852294:AMT852294 AWO852294:AWP852294 BGK852294:BGL852294 BQG852294:BQH852294 CAC852294:CAD852294 CJY852294:CJZ852294 CTU852294:CTV852294 DDQ852294:DDR852294 DNM852294:DNN852294 DXI852294:DXJ852294 EHE852294:EHF852294 ERA852294:ERB852294 FAW852294:FAX852294 FKS852294:FKT852294 FUO852294:FUP852294 GEK852294:GEL852294 GOG852294:GOH852294 GYC852294:GYD852294 HHY852294:HHZ852294 HRU852294:HRV852294 IBQ852294:IBR852294 ILM852294:ILN852294 IVI852294:IVJ852294 JFE852294:JFF852294 JPA852294:JPB852294 JYW852294:JYX852294 KIS852294:KIT852294 KSO852294:KSP852294 LCK852294:LCL852294 LMG852294:LMH852294 LWC852294:LWD852294 MFY852294:MFZ852294 MPU852294:MPV852294 MZQ852294:MZR852294 NJM852294:NJN852294 NTI852294:NTJ852294 ODE852294:ODF852294 ONA852294:ONB852294 OWW852294:OWX852294 PGS852294:PGT852294 PQO852294:PQP852294 QAK852294:QAL852294 QKG852294:QKH852294 QUC852294:QUD852294 RDY852294:RDZ852294 RNU852294:RNV852294 RXQ852294:RXR852294 SHM852294:SHN852294 SRI852294:SRJ852294 TBE852294:TBF852294 TLA852294:TLB852294 TUW852294:TUX852294 UES852294:UET852294 UOO852294:UOP852294 UYK852294:UYL852294 VIG852294:VIH852294 VSC852294:VSD852294 WBY852294:WBZ852294 WLU852294:WLV852294 WVQ852294:WVR852294 I917830:J917830 JE917830:JF917830 TA917830:TB917830 ACW917830:ACX917830 AMS917830:AMT917830 AWO917830:AWP917830 BGK917830:BGL917830 BQG917830:BQH917830 CAC917830:CAD917830 CJY917830:CJZ917830 CTU917830:CTV917830 DDQ917830:DDR917830 DNM917830:DNN917830 DXI917830:DXJ917830 EHE917830:EHF917830 ERA917830:ERB917830 FAW917830:FAX917830 FKS917830:FKT917830 FUO917830:FUP917830 GEK917830:GEL917830 GOG917830:GOH917830 GYC917830:GYD917830 HHY917830:HHZ917830 HRU917830:HRV917830 IBQ917830:IBR917830 ILM917830:ILN917830 IVI917830:IVJ917830 JFE917830:JFF917830 JPA917830:JPB917830 JYW917830:JYX917830 KIS917830:KIT917830 KSO917830:KSP917830 LCK917830:LCL917830 LMG917830:LMH917830 LWC917830:LWD917830 MFY917830:MFZ917830 MPU917830:MPV917830 MZQ917830:MZR917830 NJM917830:NJN917830 NTI917830:NTJ917830 ODE917830:ODF917830 ONA917830:ONB917830 OWW917830:OWX917830 PGS917830:PGT917830 PQO917830:PQP917830 QAK917830:QAL917830 QKG917830:QKH917830 QUC917830:QUD917830 RDY917830:RDZ917830 RNU917830:RNV917830 RXQ917830:RXR917830 SHM917830:SHN917830 SRI917830:SRJ917830 TBE917830:TBF917830 TLA917830:TLB917830 TUW917830:TUX917830 UES917830:UET917830 UOO917830:UOP917830 UYK917830:UYL917830 VIG917830:VIH917830 VSC917830:VSD917830 WBY917830:WBZ917830 WLU917830:WLV917830 WVQ917830:WVR917830 I983366:J983366 JE983366:JF983366 TA983366:TB983366 ACW983366:ACX983366 AMS983366:AMT983366 AWO983366:AWP983366 BGK983366:BGL983366 BQG983366:BQH983366 CAC983366:CAD983366 CJY983366:CJZ983366 CTU983366:CTV983366 DDQ983366:DDR983366 DNM983366:DNN983366 DXI983366:DXJ983366 EHE983366:EHF983366 ERA983366:ERB983366 FAW983366:FAX983366 FKS983366:FKT983366 FUO983366:FUP983366 GEK983366:GEL983366 GOG983366:GOH983366 GYC983366:GYD983366 HHY983366:HHZ983366 HRU983366:HRV983366 IBQ983366:IBR983366 ILM983366:ILN983366 IVI983366:IVJ983366 JFE983366:JFF983366 JPA983366:JPB983366 JYW983366:JYX983366 KIS983366:KIT983366 KSO983366:KSP983366 LCK983366:LCL983366 LMG983366:LMH983366 LWC983366:LWD983366 MFY983366:MFZ983366 MPU983366:MPV983366 MZQ983366:MZR983366 NJM983366:NJN983366 NTI983366:NTJ983366 ODE983366:ODF983366 ONA983366:ONB983366 OWW983366:OWX983366 PGS983366:PGT983366 PQO983366:PQP983366 QAK983366:QAL983366 QKG983366:QKH983366 QUC983366:QUD983366 RDY983366:RDZ983366 RNU983366:RNV983366 RXQ983366:RXR983366 SHM983366:SHN983366 SRI983366:SRJ983366 TBE983366:TBF983366 TLA983366:TLB983366 TUW983366:TUX983366 UES983366:UET983366 UOO983366:UOP983366 UYK983366:UYL983366 VIG983366:VIH983366 VSC983366:VSD983366 WBY983366:WBZ983366 WLU983366:WLV983366 WVQ983366:WVR983366 I244:J244 JE244:JF244 TA244:TB244 ACW244:ACX244 AMS244:AMT244 AWO244:AWP244 BGK244:BGL244 BQG244:BQH244 CAC244:CAD244 CJY244:CJZ244 CTU244:CTV244 DDQ244:DDR244 DNM244:DNN244 DXI244:DXJ244 EHE244:EHF244 ERA244:ERB244 FAW244:FAX244 FKS244:FKT244 FUO244:FUP244 GEK244:GEL244 GOG244:GOH244 GYC244:GYD244 HHY244:HHZ244 HRU244:HRV244 IBQ244:IBR244 ILM244:ILN244 IVI244:IVJ244 JFE244:JFF244 JPA244:JPB244 JYW244:JYX244 KIS244:KIT244 KSO244:KSP244 LCK244:LCL244 LMG244:LMH244 LWC244:LWD244 MFY244:MFZ244 MPU244:MPV244 MZQ244:MZR244 NJM244:NJN244 NTI244:NTJ244 ODE244:ODF244 ONA244:ONB244 OWW244:OWX244 PGS244:PGT244 PQO244:PQP244 QAK244:QAL244 QKG244:QKH244 QUC244:QUD244 RDY244:RDZ244 RNU244:RNV244 RXQ244:RXR244 SHM244:SHN244 SRI244:SRJ244 TBE244:TBF244 TLA244:TLB244 TUW244:TUX244 UES244:UET244 UOO244:UOP244 UYK244:UYL244 VIG244:VIH244 VSC244:VSD244 WBY244:WBZ244 WLU244:WLV244 WVQ244:WVR244 I65780:J65780 JE65780:JF65780 TA65780:TB65780 ACW65780:ACX65780 AMS65780:AMT65780 AWO65780:AWP65780 BGK65780:BGL65780 BQG65780:BQH65780 CAC65780:CAD65780 CJY65780:CJZ65780 CTU65780:CTV65780 DDQ65780:DDR65780 DNM65780:DNN65780 DXI65780:DXJ65780 EHE65780:EHF65780 ERA65780:ERB65780 FAW65780:FAX65780 FKS65780:FKT65780 FUO65780:FUP65780 GEK65780:GEL65780 GOG65780:GOH65780 GYC65780:GYD65780 HHY65780:HHZ65780 HRU65780:HRV65780 IBQ65780:IBR65780 ILM65780:ILN65780 IVI65780:IVJ65780 JFE65780:JFF65780 JPA65780:JPB65780 JYW65780:JYX65780 KIS65780:KIT65780 KSO65780:KSP65780 LCK65780:LCL65780 LMG65780:LMH65780 LWC65780:LWD65780 MFY65780:MFZ65780 MPU65780:MPV65780 MZQ65780:MZR65780 NJM65780:NJN65780 NTI65780:NTJ65780 ODE65780:ODF65780 ONA65780:ONB65780 OWW65780:OWX65780 PGS65780:PGT65780 PQO65780:PQP65780 QAK65780:QAL65780 QKG65780:QKH65780 QUC65780:QUD65780 RDY65780:RDZ65780 RNU65780:RNV65780 RXQ65780:RXR65780 SHM65780:SHN65780 SRI65780:SRJ65780 TBE65780:TBF65780 TLA65780:TLB65780 TUW65780:TUX65780 UES65780:UET65780 UOO65780:UOP65780 UYK65780:UYL65780 VIG65780:VIH65780 VSC65780:VSD65780 WBY65780:WBZ65780 WLU65780:WLV65780 WVQ65780:WVR65780 I131316:J131316 JE131316:JF131316 TA131316:TB131316 ACW131316:ACX131316 AMS131316:AMT131316 AWO131316:AWP131316 BGK131316:BGL131316 BQG131316:BQH131316 CAC131316:CAD131316 CJY131316:CJZ131316 CTU131316:CTV131316 DDQ131316:DDR131316 DNM131316:DNN131316 DXI131316:DXJ131316 EHE131316:EHF131316 ERA131316:ERB131316 FAW131316:FAX131316 FKS131316:FKT131316 FUO131316:FUP131316 GEK131316:GEL131316 GOG131316:GOH131316 GYC131316:GYD131316 HHY131316:HHZ131316 HRU131316:HRV131316 IBQ131316:IBR131316 ILM131316:ILN131316 IVI131316:IVJ131316 JFE131316:JFF131316 JPA131316:JPB131316 JYW131316:JYX131316 KIS131316:KIT131316 KSO131316:KSP131316 LCK131316:LCL131316 LMG131316:LMH131316 LWC131316:LWD131316 MFY131316:MFZ131316 MPU131316:MPV131316 MZQ131316:MZR131316 NJM131316:NJN131316 NTI131316:NTJ131316 ODE131316:ODF131316 ONA131316:ONB131316 OWW131316:OWX131316 PGS131316:PGT131316 PQO131316:PQP131316 QAK131316:QAL131316 QKG131316:QKH131316 QUC131316:QUD131316 RDY131316:RDZ131316 RNU131316:RNV131316 RXQ131316:RXR131316 SHM131316:SHN131316 SRI131316:SRJ131316 TBE131316:TBF131316 TLA131316:TLB131316 TUW131316:TUX131316 UES131316:UET131316 UOO131316:UOP131316 UYK131316:UYL131316 VIG131316:VIH131316 VSC131316:VSD131316 WBY131316:WBZ131316 WLU131316:WLV131316 WVQ131316:WVR131316 I196852:J196852 JE196852:JF196852 TA196852:TB196852 ACW196852:ACX196852 AMS196852:AMT196852 AWO196852:AWP196852 BGK196852:BGL196852 BQG196852:BQH196852 CAC196852:CAD196852 CJY196852:CJZ196852 CTU196852:CTV196852 DDQ196852:DDR196852 DNM196852:DNN196852 DXI196852:DXJ196852 EHE196852:EHF196852 ERA196852:ERB196852 FAW196852:FAX196852 FKS196852:FKT196852 FUO196852:FUP196852 GEK196852:GEL196852 GOG196852:GOH196852 GYC196852:GYD196852 HHY196852:HHZ196852 HRU196852:HRV196852 IBQ196852:IBR196852 ILM196852:ILN196852 IVI196852:IVJ196852 JFE196852:JFF196852 JPA196852:JPB196852 JYW196852:JYX196852 KIS196852:KIT196852 KSO196852:KSP196852 LCK196852:LCL196852 LMG196852:LMH196852 LWC196852:LWD196852 MFY196852:MFZ196852 MPU196852:MPV196852 MZQ196852:MZR196852 NJM196852:NJN196852 NTI196852:NTJ196852 ODE196852:ODF196852 ONA196852:ONB196852 OWW196852:OWX196852 PGS196852:PGT196852 PQO196852:PQP196852 QAK196852:QAL196852 QKG196852:QKH196852 QUC196852:QUD196852 RDY196852:RDZ196852 RNU196852:RNV196852 RXQ196852:RXR196852 SHM196852:SHN196852 SRI196852:SRJ196852 TBE196852:TBF196852 TLA196852:TLB196852 TUW196852:TUX196852 UES196852:UET196852 UOO196852:UOP196852 UYK196852:UYL196852 VIG196852:VIH196852 VSC196852:VSD196852 WBY196852:WBZ196852 WLU196852:WLV196852 WVQ196852:WVR196852 I262388:J262388 JE262388:JF262388 TA262388:TB262388 ACW262388:ACX262388 AMS262388:AMT262388 AWO262388:AWP262388 BGK262388:BGL262388 BQG262388:BQH262388 CAC262388:CAD262388 CJY262388:CJZ262388 CTU262388:CTV262388 DDQ262388:DDR262388 DNM262388:DNN262388 DXI262388:DXJ262388 EHE262388:EHF262388 ERA262388:ERB262388 FAW262388:FAX262388 FKS262388:FKT262388 FUO262388:FUP262388 GEK262388:GEL262388 GOG262388:GOH262388 GYC262388:GYD262388 HHY262388:HHZ262388 HRU262388:HRV262388 IBQ262388:IBR262388 ILM262388:ILN262388 IVI262388:IVJ262388 JFE262388:JFF262388 JPA262388:JPB262388 JYW262388:JYX262388 KIS262388:KIT262388 KSO262388:KSP262388 LCK262388:LCL262388 LMG262388:LMH262388 LWC262388:LWD262388 MFY262388:MFZ262388 MPU262388:MPV262388 MZQ262388:MZR262388 NJM262388:NJN262388 NTI262388:NTJ262388 ODE262388:ODF262388 ONA262388:ONB262388 OWW262388:OWX262388 PGS262388:PGT262388 PQO262388:PQP262388 QAK262388:QAL262388 QKG262388:QKH262388 QUC262388:QUD262388 RDY262388:RDZ262388 RNU262388:RNV262388 RXQ262388:RXR262388 SHM262388:SHN262388 SRI262388:SRJ262388 TBE262388:TBF262388 TLA262388:TLB262388 TUW262388:TUX262388 UES262388:UET262388 UOO262388:UOP262388 UYK262388:UYL262388 VIG262388:VIH262388 VSC262388:VSD262388 WBY262388:WBZ262388 WLU262388:WLV262388 WVQ262388:WVR262388 I327924:J327924 JE327924:JF327924 TA327924:TB327924 ACW327924:ACX327924 AMS327924:AMT327924 AWO327924:AWP327924 BGK327924:BGL327924 BQG327924:BQH327924 CAC327924:CAD327924 CJY327924:CJZ327924 CTU327924:CTV327924 DDQ327924:DDR327924 DNM327924:DNN327924 DXI327924:DXJ327924 EHE327924:EHF327924 ERA327924:ERB327924 FAW327924:FAX327924 FKS327924:FKT327924 FUO327924:FUP327924 GEK327924:GEL327924 GOG327924:GOH327924 GYC327924:GYD327924 HHY327924:HHZ327924 HRU327924:HRV327924 IBQ327924:IBR327924 ILM327924:ILN327924 IVI327924:IVJ327924 JFE327924:JFF327924 JPA327924:JPB327924 JYW327924:JYX327924 KIS327924:KIT327924 KSO327924:KSP327924 LCK327924:LCL327924 LMG327924:LMH327924 LWC327924:LWD327924 MFY327924:MFZ327924 MPU327924:MPV327924 MZQ327924:MZR327924 NJM327924:NJN327924 NTI327924:NTJ327924 ODE327924:ODF327924 ONA327924:ONB327924 OWW327924:OWX327924 PGS327924:PGT327924 PQO327924:PQP327924 QAK327924:QAL327924 QKG327924:QKH327924 QUC327924:QUD327924 RDY327924:RDZ327924 RNU327924:RNV327924 RXQ327924:RXR327924 SHM327924:SHN327924 SRI327924:SRJ327924 TBE327924:TBF327924 TLA327924:TLB327924 TUW327924:TUX327924 UES327924:UET327924 UOO327924:UOP327924 UYK327924:UYL327924 VIG327924:VIH327924 VSC327924:VSD327924 WBY327924:WBZ327924 WLU327924:WLV327924 WVQ327924:WVR327924 I393460:J393460 JE393460:JF393460 TA393460:TB393460 ACW393460:ACX393460 AMS393460:AMT393460 AWO393460:AWP393460 BGK393460:BGL393460 BQG393460:BQH393460 CAC393460:CAD393460 CJY393460:CJZ393460 CTU393460:CTV393460 DDQ393460:DDR393460 DNM393460:DNN393460 DXI393460:DXJ393460 EHE393460:EHF393460 ERA393460:ERB393460 FAW393460:FAX393460 FKS393460:FKT393460 FUO393460:FUP393460 GEK393460:GEL393460 GOG393460:GOH393460 GYC393460:GYD393460 HHY393460:HHZ393460 HRU393460:HRV393460 IBQ393460:IBR393460 ILM393460:ILN393460 IVI393460:IVJ393460 JFE393460:JFF393460 JPA393460:JPB393460 JYW393460:JYX393460 KIS393460:KIT393460 KSO393460:KSP393460 LCK393460:LCL393460 LMG393460:LMH393460 LWC393460:LWD393460 MFY393460:MFZ393460 MPU393460:MPV393460 MZQ393460:MZR393460 NJM393460:NJN393460 NTI393460:NTJ393460 ODE393460:ODF393460 ONA393460:ONB393460 OWW393460:OWX393460 PGS393460:PGT393460 PQO393460:PQP393460 QAK393460:QAL393460 QKG393460:QKH393460 QUC393460:QUD393460 RDY393460:RDZ393460 RNU393460:RNV393460 RXQ393460:RXR393460 SHM393460:SHN393460 SRI393460:SRJ393460 TBE393460:TBF393460 TLA393460:TLB393460 TUW393460:TUX393460 UES393460:UET393460 UOO393460:UOP393460 UYK393460:UYL393460 VIG393460:VIH393460 VSC393460:VSD393460 WBY393460:WBZ393460 WLU393460:WLV393460 WVQ393460:WVR393460 I458996:J458996 JE458996:JF458996 TA458996:TB458996 ACW458996:ACX458996 AMS458996:AMT458996 AWO458996:AWP458996 BGK458996:BGL458996 BQG458996:BQH458996 CAC458996:CAD458996 CJY458996:CJZ458996 CTU458996:CTV458996 DDQ458996:DDR458996 DNM458996:DNN458996 DXI458996:DXJ458996 EHE458996:EHF458996 ERA458996:ERB458996 FAW458996:FAX458996 FKS458996:FKT458996 FUO458996:FUP458996 GEK458996:GEL458996 GOG458996:GOH458996 GYC458996:GYD458996 HHY458996:HHZ458996 HRU458996:HRV458996 IBQ458996:IBR458996 ILM458996:ILN458996 IVI458996:IVJ458996 JFE458996:JFF458996 JPA458996:JPB458996 JYW458996:JYX458996 KIS458996:KIT458996 KSO458996:KSP458996 LCK458996:LCL458996 LMG458996:LMH458996 LWC458996:LWD458996 MFY458996:MFZ458996 MPU458996:MPV458996 MZQ458996:MZR458996 NJM458996:NJN458996 NTI458996:NTJ458996 ODE458996:ODF458996 ONA458996:ONB458996 OWW458996:OWX458996 PGS458996:PGT458996 PQO458996:PQP458996 QAK458996:QAL458996 QKG458996:QKH458996 QUC458996:QUD458996 RDY458996:RDZ458996 RNU458996:RNV458996 RXQ458996:RXR458996 SHM458996:SHN458996 SRI458996:SRJ458996 TBE458996:TBF458996 TLA458996:TLB458996 TUW458996:TUX458996 UES458996:UET458996 UOO458996:UOP458996 UYK458996:UYL458996 VIG458996:VIH458996 VSC458996:VSD458996 WBY458996:WBZ458996 WLU458996:WLV458996 WVQ458996:WVR458996 I524532:J524532 JE524532:JF524532 TA524532:TB524532 ACW524532:ACX524532 AMS524532:AMT524532 AWO524532:AWP524532 BGK524532:BGL524532 BQG524532:BQH524532 CAC524532:CAD524532 CJY524532:CJZ524532 CTU524532:CTV524532 DDQ524532:DDR524532 DNM524532:DNN524532 DXI524532:DXJ524532 EHE524532:EHF524532 ERA524532:ERB524532 FAW524532:FAX524532 FKS524532:FKT524532 FUO524532:FUP524532 GEK524532:GEL524532 GOG524532:GOH524532 GYC524532:GYD524532 HHY524532:HHZ524532 HRU524532:HRV524532 IBQ524532:IBR524532 ILM524532:ILN524532 IVI524532:IVJ524532 JFE524532:JFF524532 JPA524532:JPB524532 JYW524532:JYX524532 KIS524532:KIT524532 KSO524532:KSP524532 LCK524532:LCL524532 LMG524532:LMH524532 LWC524532:LWD524532 MFY524532:MFZ524532 MPU524532:MPV524532 MZQ524532:MZR524532 NJM524532:NJN524532 NTI524532:NTJ524532 ODE524532:ODF524532 ONA524532:ONB524532 OWW524532:OWX524532 PGS524532:PGT524532 PQO524532:PQP524532 QAK524532:QAL524532 QKG524532:QKH524532 QUC524532:QUD524532 RDY524532:RDZ524532 RNU524532:RNV524532 RXQ524532:RXR524532 SHM524532:SHN524532 SRI524532:SRJ524532 TBE524532:TBF524532 TLA524532:TLB524532 TUW524532:TUX524532 UES524532:UET524532 UOO524532:UOP524532 UYK524532:UYL524532 VIG524532:VIH524532 VSC524532:VSD524532 WBY524532:WBZ524532 WLU524532:WLV524532 WVQ524532:WVR524532 I590068:J590068 JE590068:JF590068 TA590068:TB590068 ACW590068:ACX590068 AMS590068:AMT590068 AWO590068:AWP590068 BGK590068:BGL590068 BQG590068:BQH590068 CAC590068:CAD590068 CJY590068:CJZ590068 CTU590068:CTV590068 DDQ590068:DDR590068 DNM590068:DNN590068 DXI590068:DXJ590068 EHE590068:EHF590068 ERA590068:ERB590068 FAW590068:FAX590068 FKS590068:FKT590068 FUO590068:FUP590068 GEK590068:GEL590068 GOG590068:GOH590068 GYC590068:GYD590068 HHY590068:HHZ590068 HRU590068:HRV590068 IBQ590068:IBR590068 ILM590068:ILN590068 IVI590068:IVJ590068 JFE590068:JFF590068 JPA590068:JPB590068 JYW590068:JYX590068 KIS590068:KIT590068 KSO590068:KSP590068 LCK590068:LCL590068 LMG590068:LMH590068 LWC590068:LWD590068 MFY590068:MFZ590068 MPU590068:MPV590068 MZQ590068:MZR590068 NJM590068:NJN590068 NTI590068:NTJ590068 ODE590068:ODF590068 ONA590068:ONB590068 OWW590068:OWX590068 PGS590068:PGT590068 PQO590068:PQP590068 QAK590068:QAL590068 QKG590068:QKH590068 QUC590068:QUD590068 RDY590068:RDZ590068 RNU590068:RNV590068 RXQ590068:RXR590068 SHM590068:SHN590068 SRI590068:SRJ590068 TBE590068:TBF590068 TLA590068:TLB590068 TUW590068:TUX590068 UES590068:UET590068 UOO590068:UOP590068 UYK590068:UYL590068 VIG590068:VIH590068 VSC590068:VSD590068 WBY590068:WBZ590068 WLU590068:WLV590068 WVQ590068:WVR590068 I655604:J655604 JE655604:JF655604 TA655604:TB655604 ACW655604:ACX655604 AMS655604:AMT655604 AWO655604:AWP655604 BGK655604:BGL655604 BQG655604:BQH655604 CAC655604:CAD655604 CJY655604:CJZ655604 CTU655604:CTV655604 DDQ655604:DDR655604 DNM655604:DNN655604 DXI655604:DXJ655604 EHE655604:EHF655604 ERA655604:ERB655604 FAW655604:FAX655604 FKS655604:FKT655604 FUO655604:FUP655604 GEK655604:GEL655604 GOG655604:GOH655604 GYC655604:GYD655604 HHY655604:HHZ655604 HRU655604:HRV655604 IBQ655604:IBR655604 ILM655604:ILN655604 IVI655604:IVJ655604 JFE655604:JFF655604 JPA655604:JPB655604 JYW655604:JYX655604 KIS655604:KIT655604 KSO655604:KSP655604 LCK655604:LCL655604 LMG655604:LMH655604 LWC655604:LWD655604 MFY655604:MFZ655604 MPU655604:MPV655604 MZQ655604:MZR655604 NJM655604:NJN655604 NTI655604:NTJ655604 ODE655604:ODF655604 ONA655604:ONB655604 OWW655604:OWX655604 PGS655604:PGT655604 PQO655604:PQP655604 QAK655604:QAL655604 QKG655604:QKH655604 QUC655604:QUD655604 RDY655604:RDZ655604 RNU655604:RNV655604 RXQ655604:RXR655604 SHM655604:SHN655604 SRI655604:SRJ655604 TBE655604:TBF655604 TLA655604:TLB655604 TUW655604:TUX655604 UES655604:UET655604 UOO655604:UOP655604 UYK655604:UYL655604 VIG655604:VIH655604 VSC655604:VSD655604 WBY655604:WBZ655604 WLU655604:WLV655604 WVQ655604:WVR655604 I721140:J721140 JE721140:JF721140 TA721140:TB721140 ACW721140:ACX721140 AMS721140:AMT721140 AWO721140:AWP721140 BGK721140:BGL721140 BQG721140:BQH721140 CAC721140:CAD721140 CJY721140:CJZ721140 CTU721140:CTV721140 DDQ721140:DDR721140 DNM721140:DNN721140 DXI721140:DXJ721140 EHE721140:EHF721140 ERA721140:ERB721140 FAW721140:FAX721140 FKS721140:FKT721140 FUO721140:FUP721140 GEK721140:GEL721140 GOG721140:GOH721140 GYC721140:GYD721140 HHY721140:HHZ721140 HRU721140:HRV721140 IBQ721140:IBR721140 ILM721140:ILN721140 IVI721140:IVJ721140 JFE721140:JFF721140 JPA721140:JPB721140 JYW721140:JYX721140 KIS721140:KIT721140 KSO721140:KSP721140 LCK721140:LCL721140 LMG721140:LMH721140 LWC721140:LWD721140 MFY721140:MFZ721140 MPU721140:MPV721140 MZQ721140:MZR721140 NJM721140:NJN721140 NTI721140:NTJ721140 ODE721140:ODF721140 ONA721140:ONB721140 OWW721140:OWX721140 PGS721140:PGT721140 PQO721140:PQP721140 QAK721140:QAL721140 QKG721140:QKH721140 QUC721140:QUD721140 RDY721140:RDZ721140 RNU721140:RNV721140 RXQ721140:RXR721140 SHM721140:SHN721140 SRI721140:SRJ721140 TBE721140:TBF721140 TLA721140:TLB721140 TUW721140:TUX721140 UES721140:UET721140 UOO721140:UOP721140 UYK721140:UYL721140 VIG721140:VIH721140 VSC721140:VSD721140 WBY721140:WBZ721140 WLU721140:WLV721140 WVQ721140:WVR721140 I786676:J786676 JE786676:JF786676 TA786676:TB786676 ACW786676:ACX786676 AMS786676:AMT786676 AWO786676:AWP786676 BGK786676:BGL786676 BQG786676:BQH786676 CAC786676:CAD786676 CJY786676:CJZ786676 CTU786676:CTV786676 DDQ786676:DDR786676 DNM786676:DNN786676 DXI786676:DXJ786676 EHE786676:EHF786676 ERA786676:ERB786676 FAW786676:FAX786676 FKS786676:FKT786676 FUO786676:FUP786676 GEK786676:GEL786676 GOG786676:GOH786676 GYC786676:GYD786676 HHY786676:HHZ786676 HRU786676:HRV786676 IBQ786676:IBR786676 ILM786676:ILN786676 IVI786676:IVJ786676 JFE786676:JFF786676 JPA786676:JPB786676 JYW786676:JYX786676 KIS786676:KIT786676 KSO786676:KSP786676 LCK786676:LCL786676 LMG786676:LMH786676 LWC786676:LWD786676 MFY786676:MFZ786676 MPU786676:MPV786676 MZQ786676:MZR786676 NJM786676:NJN786676 NTI786676:NTJ786676 ODE786676:ODF786676 ONA786676:ONB786676 OWW786676:OWX786676 PGS786676:PGT786676 PQO786676:PQP786676 QAK786676:QAL786676 QKG786676:QKH786676 QUC786676:QUD786676 RDY786676:RDZ786676 RNU786676:RNV786676 RXQ786676:RXR786676 SHM786676:SHN786676 SRI786676:SRJ786676 TBE786676:TBF786676 TLA786676:TLB786676 TUW786676:TUX786676 UES786676:UET786676 UOO786676:UOP786676 UYK786676:UYL786676 VIG786676:VIH786676 VSC786676:VSD786676 WBY786676:WBZ786676 WLU786676:WLV786676 WVQ786676:WVR786676 I852212:J852212 JE852212:JF852212 TA852212:TB852212 ACW852212:ACX852212 AMS852212:AMT852212 AWO852212:AWP852212 BGK852212:BGL852212 BQG852212:BQH852212 CAC852212:CAD852212 CJY852212:CJZ852212 CTU852212:CTV852212 DDQ852212:DDR852212 DNM852212:DNN852212 DXI852212:DXJ852212 EHE852212:EHF852212 ERA852212:ERB852212 FAW852212:FAX852212 FKS852212:FKT852212 FUO852212:FUP852212 GEK852212:GEL852212 GOG852212:GOH852212 GYC852212:GYD852212 HHY852212:HHZ852212 HRU852212:HRV852212 IBQ852212:IBR852212 ILM852212:ILN852212 IVI852212:IVJ852212 JFE852212:JFF852212 JPA852212:JPB852212 JYW852212:JYX852212 KIS852212:KIT852212 KSO852212:KSP852212 LCK852212:LCL852212 LMG852212:LMH852212 LWC852212:LWD852212 MFY852212:MFZ852212 MPU852212:MPV852212 MZQ852212:MZR852212 NJM852212:NJN852212 NTI852212:NTJ852212 ODE852212:ODF852212 ONA852212:ONB852212 OWW852212:OWX852212 PGS852212:PGT852212 PQO852212:PQP852212 QAK852212:QAL852212 QKG852212:QKH852212 QUC852212:QUD852212 RDY852212:RDZ852212 RNU852212:RNV852212 RXQ852212:RXR852212 SHM852212:SHN852212 SRI852212:SRJ852212 TBE852212:TBF852212 TLA852212:TLB852212 TUW852212:TUX852212 UES852212:UET852212 UOO852212:UOP852212 UYK852212:UYL852212 VIG852212:VIH852212 VSC852212:VSD852212 WBY852212:WBZ852212 WLU852212:WLV852212 WVQ852212:WVR852212 I917748:J917748 JE917748:JF917748 TA917748:TB917748 ACW917748:ACX917748 AMS917748:AMT917748 AWO917748:AWP917748 BGK917748:BGL917748 BQG917748:BQH917748 CAC917748:CAD917748 CJY917748:CJZ917748 CTU917748:CTV917748 DDQ917748:DDR917748 DNM917748:DNN917748 DXI917748:DXJ917748 EHE917748:EHF917748 ERA917748:ERB917748 FAW917748:FAX917748 FKS917748:FKT917748 FUO917748:FUP917748 GEK917748:GEL917748 GOG917748:GOH917748 GYC917748:GYD917748 HHY917748:HHZ917748 HRU917748:HRV917748 IBQ917748:IBR917748 ILM917748:ILN917748 IVI917748:IVJ917748 JFE917748:JFF917748 JPA917748:JPB917748 JYW917748:JYX917748 KIS917748:KIT917748 KSO917748:KSP917748 LCK917748:LCL917748 LMG917748:LMH917748 LWC917748:LWD917748 MFY917748:MFZ917748 MPU917748:MPV917748 MZQ917748:MZR917748 NJM917748:NJN917748 NTI917748:NTJ917748 ODE917748:ODF917748 ONA917748:ONB917748 OWW917748:OWX917748 PGS917748:PGT917748 PQO917748:PQP917748 QAK917748:QAL917748 QKG917748:QKH917748 QUC917748:QUD917748 RDY917748:RDZ917748 RNU917748:RNV917748 RXQ917748:RXR917748 SHM917748:SHN917748 SRI917748:SRJ917748 TBE917748:TBF917748 TLA917748:TLB917748 TUW917748:TUX917748 UES917748:UET917748 UOO917748:UOP917748 UYK917748:UYL917748 VIG917748:VIH917748 VSC917748:VSD917748 WBY917748:WBZ917748 WLU917748:WLV917748 WVQ917748:WVR917748 I983284:J983284 JE983284:JF983284 TA983284:TB983284 ACW983284:ACX983284 AMS983284:AMT983284 AWO983284:AWP983284 BGK983284:BGL983284 BQG983284:BQH983284 CAC983284:CAD983284 CJY983284:CJZ983284 CTU983284:CTV983284 DDQ983284:DDR983284 DNM983284:DNN983284 DXI983284:DXJ983284 EHE983284:EHF983284 ERA983284:ERB983284 FAW983284:FAX983284 FKS983284:FKT983284 FUO983284:FUP983284 GEK983284:GEL983284 GOG983284:GOH983284 GYC983284:GYD983284 HHY983284:HHZ983284 HRU983284:HRV983284 IBQ983284:IBR983284 ILM983284:ILN983284 IVI983284:IVJ983284 JFE983284:JFF983284 JPA983284:JPB983284 JYW983284:JYX983284 KIS983284:KIT983284 KSO983284:KSP983284 LCK983284:LCL983284 LMG983284:LMH983284 LWC983284:LWD983284 MFY983284:MFZ983284 MPU983284:MPV983284 MZQ983284:MZR983284 NJM983284:NJN983284 NTI983284:NTJ983284 ODE983284:ODF983284 ONA983284:ONB983284 OWW983284:OWX983284 PGS983284:PGT983284 PQO983284:PQP983284 QAK983284:QAL983284 QKG983284:QKH983284 QUC983284:QUD983284 RDY983284:RDZ983284 RNU983284:RNV983284 RXQ983284:RXR983284 SHM983284:SHN983284 SRI983284:SRJ983284 TBE983284:TBF983284 TLA983284:TLB983284 TUW983284:TUX983284 UES983284:UET983284 UOO983284:UOP983284 UYK983284:UYL983284 VIG983284:VIH983284 VSC983284:VSD983284 WBY983284:WBZ983284 WLU983284:WLV983284 WVQ983284:WVR983284 I101:J101 JE101:JF101 TA101:TB101 ACW101:ACX101 AMS101:AMT101 AWO101:AWP101 BGK101:BGL101 BQG101:BQH101 CAC101:CAD101 CJY101:CJZ101 CTU101:CTV101 DDQ101:DDR101 DNM101:DNN101 DXI101:DXJ101 EHE101:EHF101 ERA101:ERB101 FAW101:FAX101 FKS101:FKT101 FUO101:FUP101 GEK101:GEL101 GOG101:GOH101 GYC101:GYD101 HHY101:HHZ101 HRU101:HRV101 IBQ101:IBR101 ILM101:ILN101 IVI101:IVJ101 JFE101:JFF101 JPA101:JPB101 JYW101:JYX101 KIS101:KIT101 KSO101:KSP101 LCK101:LCL101 LMG101:LMH101 LWC101:LWD101 MFY101:MFZ101 MPU101:MPV101 MZQ101:MZR101 NJM101:NJN101 NTI101:NTJ101 ODE101:ODF101 ONA101:ONB101 OWW101:OWX101 PGS101:PGT101 PQO101:PQP101 QAK101:QAL101 QKG101:QKH101 QUC101:QUD101 RDY101:RDZ101 RNU101:RNV101 RXQ101:RXR101 SHM101:SHN101 SRI101:SRJ101 TBE101:TBF101 TLA101:TLB101 TUW101:TUX101 UES101:UET101 UOO101:UOP101 UYK101:UYL101 VIG101:VIH101 VSC101:VSD101 WBY101:WBZ101 WLU101:WLV101 WVQ101:WVR101 I65637:J65637 JE65637:JF65637 TA65637:TB65637 ACW65637:ACX65637 AMS65637:AMT65637 AWO65637:AWP65637 BGK65637:BGL65637 BQG65637:BQH65637 CAC65637:CAD65637 CJY65637:CJZ65637 CTU65637:CTV65637 DDQ65637:DDR65637 DNM65637:DNN65637 DXI65637:DXJ65637 EHE65637:EHF65637 ERA65637:ERB65637 FAW65637:FAX65637 FKS65637:FKT65637 FUO65637:FUP65637 GEK65637:GEL65637 GOG65637:GOH65637 GYC65637:GYD65637 HHY65637:HHZ65637 HRU65637:HRV65637 IBQ65637:IBR65637 ILM65637:ILN65637 IVI65637:IVJ65637 JFE65637:JFF65637 JPA65637:JPB65637 JYW65637:JYX65637 KIS65637:KIT65637 KSO65637:KSP65637 LCK65637:LCL65637 LMG65637:LMH65637 LWC65637:LWD65637 MFY65637:MFZ65637 MPU65637:MPV65637 MZQ65637:MZR65637 NJM65637:NJN65637 NTI65637:NTJ65637 ODE65637:ODF65637 ONA65637:ONB65637 OWW65637:OWX65637 PGS65637:PGT65637 PQO65637:PQP65637 QAK65637:QAL65637 QKG65637:QKH65637 QUC65637:QUD65637 RDY65637:RDZ65637 RNU65637:RNV65637 RXQ65637:RXR65637 SHM65637:SHN65637 SRI65637:SRJ65637 TBE65637:TBF65637 TLA65637:TLB65637 TUW65637:TUX65637 UES65637:UET65637 UOO65637:UOP65637 UYK65637:UYL65637 VIG65637:VIH65637 VSC65637:VSD65637 WBY65637:WBZ65637 WLU65637:WLV65637 WVQ65637:WVR65637 I131173:J131173 JE131173:JF131173 TA131173:TB131173 ACW131173:ACX131173 AMS131173:AMT131173 AWO131173:AWP131173 BGK131173:BGL131173 BQG131173:BQH131173 CAC131173:CAD131173 CJY131173:CJZ131173 CTU131173:CTV131173 DDQ131173:DDR131173 DNM131173:DNN131173 DXI131173:DXJ131173 EHE131173:EHF131173 ERA131173:ERB131173 FAW131173:FAX131173 FKS131173:FKT131173 FUO131173:FUP131173 GEK131173:GEL131173 GOG131173:GOH131173 GYC131173:GYD131173 HHY131173:HHZ131173 HRU131173:HRV131173 IBQ131173:IBR131173 ILM131173:ILN131173 IVI131173:IVJ131173 JFE131173:JFF131173 JPA131173:JPB131173 JYW131173:JYX131173 KIS131173:KIT131173 KSO131173:KSP131173 LCK131173:LCL131173 LMG131173:LMH131173 LWC131173:LWD131173 MFY131173:MFZ131173 MPU131173:MPV131173 MZQ131173:MZR131173 NJM131173:NJN131173 NTI131173:NTJ131173 ODE131173:ODF131173 ONA131173:ONB131173 OWW131173:OWX131173 PGS131173:PGT131173 PQO131173:PQP131173 QAK131173:QAL131173 QKG131173:QKH131173 QUC131173:QUD131173 RDY131173:RDZ131173 RNU131173:RNV131173 RXQ131173:RXR131173 SHM131173:SHN131173 SRI131173:SRJ131173 TBE131173:TBF131173 TLA131173:TLB131173 TUW131173:TUX131173 UES131173:UET131173 UOO131173:UOP131173 UYK131173:UYL131173 VIG131173:VIH131173 VSC131173:VSD131173 WBY131173:WBZ131173 WLU131173:WLV131173 WVQ131173:WVR131173 I196709:J196709 JE196709:JF196709 TA196709:TB196709 ACW196709:ACX196709 AMS196709:AMT196709 AWO196709:AWP196709 BGK196709:BGL196709 BQG196709:BQH196709 CAC196709:CAD196709 CJY196709:CJZ196709 CTU196709:CTV196709 DDQ196709:DDR196709 DNM196709:DNN196709 DXI196709:DXJ196709 EHE196709:EHF196709 ERA196709:ERB196709 FAW196709:FAX196709 FKS196709:FKT196709 FUO196709:FUP196709 GEK196709:GEL196709 GOG196709:GOH196709 GYC196709:GYD196709 HHY196709:HHZ196709 HRU196709:HRV196709 IBQ196709:IBR196709 ILM196709:ILN196709 IVI196709:IVJ196709 JFE196709:JFF196709 JPA196709:JPB196709 JYW196709:JYX196709 KIS196709:KIT196709 KSO196709:KSP196709 LCK196709:LCL196709 LMG196709:LMH196709 LWC196709:LWD196709 MFY196709:MFZ196709 MPU196709:MPV196709 MZQ196709:MZR196709 NJM196709:NJN196709 NTI196709:NTJ196709 ODE196709:ODF196709 ONA196709:ONB196709 OWW196709:OWX196709 PGS196709:PGT196709 PQO196709:PQP196709 QAK196709:QAL196709 QKG196709:QKH196709 QUC196709:QUD196709 RDY196709:RDZ196709 RNU196709:RNV196709 RXQ196709:RXR196709 SHM196709:SHN196709 SRI196709:SRJ196709 TBE196709:TBF196709 TLA196709:TLB196709 TUW196709:TUX196709 UES196709:UET196709 UOO196709:UOP196709 UYK196709:UYL196709 VIG196709:VIH196709 VSC196709:VSD196709 WBY196709:WBZ196709 WLU196709:WLV196709 WVQ196709:WVR196709 I262245:J262245 JE262245:JF262245 TA262245:TB262245 ACW262245:ACX262245 AMS262245:AMT262245 AWO262245:AWP262245 BGK262245:BGL262245 BQG262245:BQH262245 CAC262245:CAD262245 CJY262245:CJZ262245 CTU262245:CTV262245 DDQ262245:DDR262245 DNM262245:DNN262245 DXI262245:DXJ262245 EHE262245:EHF262245 ERA262245:ERB262245 FAW262245:FAX262245 FKS262245:FKT262245 FUO262245:FUP262245 GEK262245:GEL262245 GOG262245:GOH262245 GYC262245:GYD262245 HHY262245:HHZ262245 HRU262245:HRV262245 IBQ262245:IBR262245 ILM262245:ILN262245 IVI262245:IVJ262245 JFE262245:JFF262245 JPA262245:JPB262245 JYW262245:JYX262245 KIS262245:KIT262245 KSO262245:KSP262245 LCK262245:LCL262245 LMG262245:LMH262245 LWC262245:LWD262245 MFY262245:MFZ262245 MPU262245:MPV262245 MZQ262245:MZR262245 NJM262245:NJN262245 NTI262245:NTJ262245 ODE262245:ODF262245 ONA262245:ONB262245 OWW262245:OWX262245 PGS262245:PGT262245 PQO262245:PQP262245 QAK262245:QAL262245 QKG262245:QKH262245 QUC262245:QUD262245 RDY262245:RDZ262245 RNU262245:RNV262245 RXQ262245:RXR262245 SHM262245:SHN262245 SRI262245:SRJ262245 TBE262245:TBF262245 TLA262245:TLB262245 TUW262245:TUX262245 UES262245:UET262245 UOO262245:UOP262245 UYK262245:UYL262245 VIG262245:VIH262245 VSC262245:VSD262245 WBY262245:WBZ262245 WLU262245:WLV262245 WVQ262245:WVR262245 I327781:J327781 JE327781:JF327781 TA327781:TB327781 ACW327781:ACX327781 AMS327781:AMT327781 AWO327781:AWP327781 BGK327781:BGL327781 BQG327781:BQH327781 CAC327781:CAD327781 CJY327781:CJZ327781 CTU327781:CTV327781 DDQ327781:DDR327781 DNM327781:DNN327781 DXI327781:DXJ327781 EHE327781:EHF327781 ERA327781:ERB327781 FAW327781:FAX327781 FKS327781:FKT327781 FUO327781:FUP327781 GEK327781:GEL327781 GOG327781:GOH327781 GYC327781:GYD327781 HHY327781:HHZ327781 HRU327781:HRV327781 IBQ327781:IBR327781 ILM327781:ILN327781 IVI327781:IVJ327781 JFE327781:JFF327781 JPA327781:JPB327781 JYW327781:JYX327781 KIS327781:KIT327781 KSO327781:KSP327781 LCK327781:LCL327781 LMG327781:LMH327781 LWC327781:LWD327781 MFY327781:MFZ327781 MPU327781:MPV327781 MZQ327781:MZR327781 NJM327781:NJN327781 NTI327781:NTJ327781 ODE327781:ODF327781 ONA327781:ONB327781 OWW327781:OWX327781 PGS327781:PGT327781 PQO327781:PQP327781 QAK327781:QAL327781 QKG327781:QKH327781 QUC327781:QUD327781 RDY327781:RDZ327781 RNU327781:RNV327781 RXQ327781:RXR327781 SHM327781:SHN327781 SRI327781:SRJ327781 TBE327781:TBF327781 TLA327781:TLB327781 TUW327781:TUX327781 UES327781:UET327781 UOO327781:UOP327781 UYK327781:UYL327781 VIG327781:VIH327781 VSC327781:VSD327781 WBY327781:WBZ327781 WLU327781:WLV327781 WVQ327781:WVR327781 I393317:J393317 JE393317:JF393317 TA393317:TB393317 ACW393317:ACX393317 AMS393317:AMT393317 AWO393317:AWP393317 BGK393317:BGL393317 BQG393317:BQH393317 CAC393317:CAD393317 CJY393317:CJZ393317 CTU393317:CTV393317 DDQ393317:DDR393317 DNM393317:DNN393317 DXI393317:DXJ393317 EHE393317:EHF393317 ERA393317:ERB393317 FAW393317:FAX393317 FKS393317:FKT393317 FUO393317:FUP393317 GEK393317:GEL393317 GOG393317:GOH393317 GYC393317:GYD393317 HHY393317:HHZ393317 HRU393317:HRV393317 IBQ393317:IBR393317 ILM393317:ILN393317 IVI393317:IVJ393317 JFE393317:JFF393317 JPA393317:JPB393317 JYW393317:JYX393317 KIS393317:KIT393317 KSO393317:KSP393317 LCK393317:LCL393317 LMG393317:LMH393317 LWC393317:LWD393317 MFY393317:MFZ393317 MPU393317:MPV393317 MZQ393317:MZR393317 NJM393317:NJN393317 NTI393317:NTJ393317 ODE393317:ODF393317 ONA393317:ONB393317 OWW393317:OWX393317 PGS393317:PGT393317 PQO393317:PQP393317 QAK393317:QAL393317 QKG393317:QKH393317 QUC393317:QUD393317 RDY393317:RDZ393317 RNU393317:RNV393317 RXQ393317:RXR393317 SHM393317:SHN393317 SRI393317:SRJ393317 TBE393317:TBF393317 TLA393317:TLB393317 TUW393317:TUX393317 UES393317:UET393317 UOO393317:UOP393317 UYK393317:UYL393317 VIG393317:VIH393317 VSC393317:VSD393317 WBY393317:WBZ393317 WLU393317:WLV393317 WVQ393317:WVR393317 I458853:J458853 JE458853:JF458853 TA458853:TB458853 ACW458853:ACX458853 AMS458853:AMT458853 AWO458853:AWP458853 BGK458853:BGL458853 BQG458853:BQH458853 CAC458853:CAD458853 CJY458853:CJZ458853 CTU458853:CTV458853 DDQ458853:DDR458853 DNM458853:DNN458853 DXI458853:DXJ458853 EHE458853:EHF458853 ERA458853:ERB458853 FAW458853:FAX458853 FKS458853:FKT458853 FUO458853:FUP458853 GEK458853:GEL458853 GOG458853:GOH458853 GYC458853:GYD458853 HHY458853:HHZ458853 HRU458853:HRV458853 IBQ458853:IBR458853 ILM458853:ILN458853 IVI458853:IVJ458853 JFE458853:JFF458853 JPA458853:JPB458853 JYW458853:JYX458853 KIS458853:KIT458853 KSO458853:KSP458853 LCK458853:LCL458853 LMG458853:LMH458853 LWC458853:LWD458853 MFY458853:MFZ458853 MPU458853:MPV458853 MZQ458853:MZR458853 NJM458853:NJN458853 NTI458853:NTJ458853 ODE458853:ODF458853 ONA458853:ONB458853 OWW458853:OWX458853 PGS458853:PGT458853 PQO458853:PQP458853 QAK458853:QAL458853 QKG458853:QKH458853 QUC458853:QUD458853 RDY458853:RDZ458853 RNU458853:RNV458853 RXQ458853:RXR458853 SHM458853:SHN458853 SRI458853:SRJ458853 TBE458853:TBF458853 TLA458853:TLB458853 TUW458853:TUX458853 UES458853:UET458853 UOO458853:UOP458853 UYK458853:UYL458853 VIG458853:VIH458853 VSC458853:VSD458853 WBY458853:WBZ458853 WLU458853:WLV458853 WVQ458853:WVR458853 I524389:J524389 JE524389:JF524389 TA524389:TB524389 ACW524389:ACX524389 AMS524389:AMT524389 AWO524389:AWP524389 BGK524389:BGL524389 BQG524389:BQH524389 CAC524389:CAD524389 CJY524389:CJZ524389 CTU524389:CTV524389 DDQ524389:DDR524389 DNM524389:DNN524389 DXI524389:DXJ524389 EHE524389:EHF524389 ERA524389:ERB524389 FAW524389:FAX524389 FKS524389:FKT524389 FUO524389:FUP524389 GEK524389:GEL524389 GOG524389:GOH524389 GYC524389:GYD524389 HHY524389:HHZ524389 HRU524389:HRV524389 IBQ524389:IBR524389 ILM524389:ILN524389 IVI524389:IVJ524389 JFE524389:JFF524389 JPA524389:JPB524389 JYW524389:JYX524389 KIS524389:KIT524389 KSO524389:KSP524389 LCK524389:LCL524389 LMG524389:LMH524389 LWC524389:LWD524389 MFY524389:MFZ524389 MPU524389:MPV524389 MZQ524389:MZR524389 NJM524389:NJN524389 NTI524389:NTJ524389 ODE524389:ODF524389 ONA524389:ONB524389 OWW524389:OWX524389 PGS524389:PGT524389 PQO524389:PQP524389 QAK524389:QAL524389 QKG524389:QKH524389 QUC524389:QUD524389 RDY524389:RDZ524389 RNU524389:RNV524389 RXQ524389:RXR524389 SHM524389:SHN524389 SRI524389:SRJ524389 TBE524389:TBF524389 TLA524389:TLB524389 TUW524389:TUX524389 UES524389:UET524389 UOO524389:UOP524389 UYK524389:UYL524389 VIG524389:VIH524389 VSC524389:VSD524389 WBY524389:WBZ524389 WLU524389:WLV524389 WVQ524389:WVR524389 I589925:J589925 JE589925:JF589925 TA589925:TB589925 ACW589925:ACX589925 AMS589925:AMT589925 AWO589925:AWP589925 BGK589925:BGL589925 BQG589925:BQH589925 CAC589925:CAD589925 CJY589925:CJZ589925 CTU589925:CTV589925 DDQ589925:DDR589925 DNM589925:DNN589925 DXI589925:DXJ589925 EHE589925:EHF589925 ERA589925:ERB589925 FAW589925:FAX589925 FKS589925:FKT589925 FUO589925:FUP589925 GEK589925:GEL589925 GOG589925:GOH589925 GYC589925:GYD589925 HHY589925:HHZ589925 HRU589925:HRV589925 IBQ589925:IBR589925 ILM589925:ILN589925 IVI589925:IVJ589925 JFE589925:JFF589925 JPA589925:JPB589925 JYW589925:JYX589925 KIS589925:KIT589925 KSO589925:KSP589925 LCK589925:LCL589925 LMG589925:LMH589925 LWC589925:LWD589925 MFY589925:MFZ589925 MPU589925:MPV589925 MZQ589925:MZR589925 NJM589925:NJN589925 NTI589925:NTJ589925 ODE589925:ODF589925 ONA589925:ONB589925 OWW589925:OWX589925 PGS589925:PGT589925 PQO589925:PQP589925 QAK589925:QAL589925 QKG589925:QKH589925 QUC589925:QUD589925 RDY589925:RDZ589925 RNU589925:RNV589925 RXQ589925:RXR589925 SHM589925:SHN589925 SRI589925:SRJ589925 TBE589925:TBF589925 TLA589925:TLB589925 TUW589925:TUX589925 UES589925:UET589925 UOO589925:UOP589925 UYK589925:UYL589925 VIG589925:VIH589925 VSC589925:VSD589925 WBY589925:WBZ589925 WLU589925:WLV589925 WVQ589925:WVR589925 I655461:J655461 JE655461:JF655461 TA655461:TB655461 ACW655461:ACX655461 AMS655461:AMT655461 AWO655461:AWP655461 BGK655461:BGL655461 BQG655461:BQH655461 CAC655461:CAD655461 CJY655461:CJZ655461 CTU655461:CTV655461 DDQ655461:DDR655461 DNM655461:DNN655461 DXI655461:DXJ655461 EHE655461:EHF655461 ERA655461:ERB655461 FAW655461:FAX655461 FKS655461:FKT655461 FUO655461:FUP655461 GEK655461:GEL655461 GOG655461:GOH655461 GYC655461:GYD655461 HHY655461:HHZ655461 HRU655461:HRV655461 IBQ655461:IBR655461 ILM655461:ILN655461 IVI655461:IVJ655461 JFE655461:JFF655461 JPA655461:JPB655461 JYW655461:JYX655461 KIS655461:KIT655461 KSO655461:KSP655461 LCK655461:LCL655461 LMG655461:LMH655461 LWC655461:LWD655461 MFY655461:MFZ655461 MPU655461:MPV655461 MZQ655461:MZR655461 NJM655461:NJN655461 NTI655461:NTJ655461 ODE655461:ODF655461 ONA655461:ONB655461 OWW655461:OWX655461 PGS655461:PGT655461 PQO655461:PQP655461 QAK655461:QAL655461 QKG655461:QKH655461 QUC655461:QUD655461 RDY655461:RDZ655461 RNU655461:RNV655461 RXQ655461:RXR655461 SHM655461:SHN655461 SRI655461:SRJ655461 TBE655461:TBF655461 TLA655461:TLB655461 TUW655461:TUX655461 UES655461:UET655461 UOO655461:UOP655461 UYK655461:UYL655461 VIG655461:VIH655461 VSC655461:VSD655461 WBY655461:WBZ655461 WLU655461:WLV655461 WVQ655461:WVR655461 I720997:J720997 JE720997:JF720997 TA720997:TB720997 ACW720997:ACX720997 AMS720997:AMT720997 AWO720997:AWP720997 BGK720997:BGL720997 BQG720997:BQH720997 CAC720997:CAD720997 CJY720997:CJZ720997 CTU720997:CTV720997 DDQ720997:DDR720997 DNM720997:DNN720997 DXI720997:DXJ720997 EHE720997:EHF720997 ERA720997:ERB720997 FAW720997:FAX720997 FKS720997:FKT720997 FUO720997:FUP720997 GEK720997:GEL720997 GOG720997:GOH720997 GYC720997:GYD720997 HHY720997:HHZ720997 HRU720997:HRV720997 IBQ720997:IBR720997 ILM720997:ILN720997 IVI720997:IVJ720997 JFE720997:JFF720997 JPA720997:JPB720997 JYW720997:JYX720997 KIS720997:KIT720997 KSO720997:KSP720997 LCK720997:LCL720997 LMG720997:LMH720997 LWC720997:LWD720997 MFY720997:MFZ720997 MPU720997:MPV720997 MZQ720997:MZR720997 NJM720997:NJN720997 NTI720997:NTJ720997 ODE720997:ODF720997 ONA720997:ONB720997 OWW720997:OWX720997 PGS720997:PGT720997 PQO720997:PQP720997 QAK720997:QAL720997 QKG720997:QKH720997 QUC720997:QUD720997 RDY720997:RDZ720997 RNU720997:RNV720997 RXQ720997:RXR720997 SHM720997:SHN720997 SRI720997:SRJ720997 TBE720997:TBF720997 TLA720997:TLB720997 TUW720997:TUX720997 UES720997:UET720997 UOO720997:UOP720997 UYK720997:UYL720997 VIG720997:VIH720997 VSC720997:VSD720997 WBY720997:WBZ720997 WLU720997:WLV720997 WVQ720997:WVR720997 I786533:J786533 JE786533:JF786533 TA786533:TB786533 ACW786533:ACX786533 AMS786533:AMT786533 AWO786533:AWP786533 BGK786533:BGL786533 BQG786533:BQH786533 CAC786533:CAD786533 CJY786533:CJZ786533 CTU786533:CTV786533 DDQ786533:DDR786533 DNM786533:DNN786533 DXI786533:DXJ786533 EHE786533:EHF786533 ERA786533:ERB786533 FAW786533:FAX786533 FKS786533:FKT786533 FUO786533:FUP786533 GEK786533:GEL786533 GOG786533:GOH786533 GYC786533:GYD786533 HHY786533:HHZ786533 HRU786533:HRV786533 IBQ786533:IBR786533 ILM786533:ILN786533 IVI786533:IVJ786533 JFE786533:JFF786533 JPA786533:JPB786533 JYW786533:JYX786533 KIS786533:KIT786533 KSO786533:KSP786533 LCK786533:LCL786533 LMG786533:LMH786533 LWC786533:LWD786533 MFY786533:MFZ786533 MPU786533:MPV786533 MZQ786533:MZR786533 NJM786533:NJN786533 NTI786533:NTJ786533 ODE786533:ODF786533 ONA786533:ONB786533 OWW786533:OWX786533 PGS786533:PGT786533 PQO786533:PQP786533 QAK786533:QAL786533 QKG786533:QKH786533 QUC786533:QUD786533 RDY786533:RDZ786533 RNU786533:RNV786533 RXQ786533:RXR786533 SHM786533:SHN786533 SRI786533:SRJ786533 TBE786533:TBF786533 TLA786533:TLB786533 TUW786533:TUX786533 UES786533:UET786533 UOO786533:UOP786533 UYK786533:UYL786533 VIG786533:VIH786533 VSC786533:VSD786533 WBY786533:WBZ786533 WLU786533:WLV786533 WVQ786533:WVR786533 I852069:J852069 JE852069:JF852069 TA852069:TB852069 ACW852069:ACX852069 AMS852069:AMT852069 AWO852069:AWP852069 BGK852069:BGL852069 BQG852069:BQH852069 CAC852069:CAD852069 CJY852069:CJZ852069 CTU852069:CTV852069 DDQ852069:DDR852069 DNM852069:DNN852069 DXI852069:DXJ852069 EHE852069:EHF852069 ERA852069:ERB852069 FAW852069:FAX852069 FKS852069:FKT852069 FUO852069:FUP852069 GEK852069:GEL852069 GOG852069:GOH852069 GYC852069:GYD852069 HHY852069:HHZ852069 HRU852069:HRV852069 IBQ852069:IBR852069 ILM852069:ILN852069 IVI852069:IVJ852069 JFE852069:JFF852069 JPA852069:JPB852069 JYW852069:JYX852069 KIS852069:KIT852069 KSO852069:KSP852069 LCK852069:LCL852069 LMG852069:LMH852069 LWC852069:LWD852069 MFY852069:MFZ852069 MPU852069:MPV852069 MZQ852069:MZR852069 NJM852069:NJN852069 NTI852069:NTJ852069 ODE852069:ODF852069 ONA852069:ONB852069 OWW852069:OWX852069 PGS852069:PGT852069 PQO852069:PQP852069 QAK852069:QAL852069 QKG852069:QKH852069 QUC852069:QUD852069 RDY852069:RDZ852069 RNU852069:RNV852069 RXQ852069:RXR852069 SHM852069:SHN852069 SRI852069:SRJ852069 TBE852069:TBF852069 TLA852069:TLB852069 TUW852069:TUX852069 UES852069:UET852069 UOO852069:UOP852069 UYK852069:UYL852069 VIG852069:VIH852069 VSC852069:VSD852069 WBY852069:WBZ852069 WLU852069:WLV852069 WVQ852069:WVR852069 I917605:J917605 JE917605:JF917605 TA917605:TB917605 ACW917605:ACX917605 AMS917605:AMT917605 AWO917605:AWP917605 BGK917605:BGL917605 BQG917605:BQH917605 CAC917605:CAD917605 CJY917605:CJZ917605 CTU917605:CTV917605 DDQ917605:DDR917605 DNM917605:DNN917605 DXI917605:DXJ917605 EHE917605:EHF917605 ERA917605:ERB917605 FAW917605:FAX917605 FKS917605:FKT917605 FUO917605:FUP917605 GEK917605:GEL917605 GOG917605:GOH917605 GYC917605:GYD917605 HHY917605:HHZ917605 HRU917605:HRV917605 IBQ917605:IBR917605 ILM917605:ILN917605 IVI917605:IVJ917605 JFE917605:JFF917605 JPA917605:JPB917605 JYW917605:JYX917605 KIS917605:KIT917605 KSO917605:KSP917605 LCK917605:LCL917605 LMG917605:LMH917605 LWC917605:LWD917605 MFY917605:MFZ917605 MPU917605:MPV917605 MZQ917605:MZR917605 NJM917605:NJN917605 NTI917605:NTJ917605 ODE917605:ODF917605 ONA917605:ONB917605 OWW917605:OWX917605 PGS917605:PGT917605 PQO917605:PQP917605 QAK917605:QAL917605 QKG917605:QKH917605 QUC917605:QUD917605 RDY917605:RDZ917605 RNU917605:RNV917605 RXQ917605:RXR917605 SHM917605:SHN917605 SRI917605:SRJ917605 TBE917605:TBF917605 TLA917605:TLB917605 TUW917605:TUX917605 UES917605:UET917605 UOO917605:UOP917605 UYK917605:UYL917605 VIG917605:VIH917605 VSC917605:VSD917605 WBY917605:WBZ917605 WLU917605:WLV917605 WVQ917605:WVR917605 I983141:J983141 JE983141:JF983141 TA983141:TB983141 ACW983141:ACX983141 AMS983141:AMT983141 AWO983141:AWP983141 BGK983141:BGL983141 BQG983141:BQH983141 CAC983141:CAD983141 CJY983141:CJZ983141 CTU983141:CTV983141 DDQ983141:DDR983141 DNM983141:DNN983141 DXI983141:DXJ983141 EHE983141:EHF983141 ERA983141:ERB983141 FAW983141:FAX983141 FKS983141:FKT983141 FUO983141:FUP983141 GEK983141:GEL983141 GOG983141:GOH983141 GYC983141:GYD983141 HHY983141:HHZ983141 HRU983141:HRV983141 IBQ983141:IBR983141 ILM983141:ILN983141 IVI983141:IVJ983141 JFE983141:JFF983141 JPA983141:JPB983141 JYW983141:JYX983141 KIS983141:KIT983141 KSO983141:KSP983141 LCK983141:LCL983141 LMG983141:LMH983141 LWC983141:LWD983141 MFY983141:MFZ983141 MPU983141:MPV983141 MZQ983141:MZR983141 NJM983141:NJN983141 NTI983141:NTJ983141 ODE983141:ODF983141 ONA983141:ONB983141 OWW983141:OWX983141 PGS983141:PGT983141 PQO983141:PQP983141 QAK983141:QAL983141 QKG983141:QKH983141 QUC983141:QUD983141 RDY983141:RDZ983141 RNU983141:RNV983141 RXQ983141:RXR983141 SHM983141:SHN983141 SRI983141:SRJ983141 TBE983141:TBF983141 TLA983141:TLB983141 TUW983141:TUX983141 UES983141:UET983141 UOO983141:UOP983141 UYK983141:UYL983141 VIG983141:VIH983141 VSC983141:VSD983141 WBY983141:WBZ983141 WLU983141:WLV983141 WVQ983141:WVR983141 I56:J56 JE56:JF56 TA56:TB56 ACW56:ACX56 AMS56:AMT56 AWO56:AWP56 BGK56:BGL56 BQG56:BQH56 CAC56:CAD56 CJY56:CJZ56 CTU56:CTV56 DDQ56:DDR56 DNM56:DNN56 DXI56:DXJ56 EHE56:EHF56 ERA56:ERB56 FAW56:FAX56 FKS56:FKT56 FUO56:FUP56 GEK56:GEL56 GOG56:GOH56 GYC56:GYD56 HHY56:HHZ56 HRU56:HRV56 IBQ56:IBR56 ILM56:ILN56 IVI56:IVJ56 JFE56:JFF56 JPA56:JPB56 JYW56:JYX56 KIS56:KIT56 KSO56:KSP56 LCK56:LCL56 LMG56:LMH56 LWC56:LWD56 MFY56:MFZ56 MPU56:MPV56 MZQ56:MZR56 NJM56:NJN56 NTI56:NTJ56 ODE56:ODF56 ONA56:ONB56 OWW56:OWX56 PGS56:PGT56 PQO56:PQP56 QAK56:QAL56 QKG56:QKH56 QUC56:QUD56 RDY56:RDZ56 RNU56:RNV56 RXQ56:RXR56 SHM56:SHN56 SRI56:SRJ56 TBE56:TBF56 TLA56:TLB56 TUW56:TUX56 UES56:UET56 UOO56:UOP56 UYK56:UYL56 VIG56:VIH56 VSC56:VSD56 WBY56:WBZ56 WLU56:WLV56 WVQ56:WVR56 I65592:J65592 JE65592:JF65592 TA65592:TB65592 ACW65592:ACX65592 AMS65592:AMT65592 AWO65592:AWP65592 BGK65592:BGL65592 BQG65592:BQH65592 CAC65592:CAD65592 CJY65592:CJZ65592 CTU65592:CTV65592 DDQ65592:DDR65592 DNM65592:DNN65592 DXI65592:DXJ65592 EHE65592:EHF65592 ERA65592:ERB65592 FAW65592:FAX65592 FKS65592:FKT65592 FUO65592:FUP65592 GEK65592:GEL65592 GOG65592:GOH65592 GYC65592:GYD65592 HHY65592:HHZ65592 HRU65592:HRV65592 IBQ65592:IBR65592 ILM65592:ILN65592 IVI65592:IVJ65592 JFE65592:JFF65592 JPA65592:JPB65592 JYW65592:JYX65592 KIS65592:KIT65592 KSO65592:KSP65592 LCK65592:LCL65592 LMG65592:LMH65592 LWC65592:LWD65592 MFY65592:MFZ65592 MPU65592:MPV65592 MZQ65592:MZR65592 NJM65592:NJN65592 NTI65592:NTJ65592 ODE65592:ODF65592 ONA65592:ONB65592 OWW65592:OWX65592 PGS65592:PGT65592 PQO65592:PQP65592 QAK65592:QAL65592 QKG65592:QKH65592 QUC65592:QUD65592 RDY65592:RDZ65592 RNU65592:RNV65592 RXQ65592:RXR65592 SHM65592:SHN65592 SRI65592:SRJ65592 TBE65592:TBF65592 TLA65592:TLB65592 TUW65592:TUX65592 UES65592:UET65592 UOO65592:UOP65592 UYK65592:UYL65592 VIG65592:VIH65592 VSC65592:VSD65592 WBY65592:WBZ65592 WLU65592:WLV65592 WVQ65592:WVR65592 I131128:J131128 JE131128:JF131128 TA131128:TB131128 ACW131128:ACX131128 AMS131128:AMT131128 AWO131128:AWP131128 BGK131128:BGL131128 BQG131128:BQH131128 CAC131128:CAD131128 CJY131128:CJZ131128 CTU131128:CTV131128 DDQ131128:DDR131128 DNM131128:DNN131128 DXI131128:DXJ131128 EHE131128:EHF131128 ERA131128:ERB131128 FAW131128:FAX131128 FKS131128:FKT131128 FUO131128:FUP131128 GEK131128:GEL131128 GOG131128:GOH131128 GYC131128:GYD131128 HHY131128:HHZ131128 HRU131128:HRV131128 IBQ131128:IBR131128 ILM131128:ILN131128 IVI131128:IVJ131128 JFE131128:JFF131128 JPA131128:JPB131128 JYW131128:JYX131128 KIS131128:KIT131128 KSO131128:KSP131128 LCK131128:LCL131128 LMG131128:LMH131128 LWC131128:LWD131128 MFY131128:MFZ131128 MPU131128:MPV131128 MZQ131128:MZR131128 NJM131128:NJN131128 NTI131128:NTJ131128 ODE131128:ODF131128 ONA131128:ONB131128 OWW131128:OWX131128 PGS131128:PGT131128 PQO131128:PQP131128 QAK131128:QAL131128 QKG131128:QKH131128 QUC131128:QUD131128 RDY131128:RDZ131128 RNU131128:RNV131128 RXQ131128:RXR131128 SHM131128:SHN131128 SRI131128:SRJ131128 TBE131128:TBF131128 TLA131128:TLB131128 TUW131128:TUX131128 UES131128:UET131128 UOO131128:UOP131128 UYK131128:UYL131128 VIG131128:VIH131128 VSC131128:VSD131128 WBY131128:WBZ131128 WLU131128:WLV131128 WVQ131128:WVR131128 I196664:J196664 JE196664:JF196664 TA196664:TB196664 ACW196664:ACX196664 AMS196664:AMT196664 AWO196664:AWP196664 BGK196664:BGL196664 BQG196664:BQH196664 CAC196664:CAD196664 CJY196664:CJZ196664 CTU196664:CTV196664 DDQ196664:DDR196664 DNM196664:DNN196664 DXI196664:DXJ196664 EHE196664:EHF196664 ERA196664:ERB196664 FAW196664:FAX196664 FKS196664:FKT196664 FUO196664:FUP196664 GEK196664:GEL196664 GOG196664:GOH196664 GYC196664:GYD196664 HHY196664:HHZ196664 HRU196664:HRV196664 IBQ196664:IBR196664 ILM196664:ILN196664 IVI196664:IVJ196664 JFE196664:JFF196664 JPA196664:JPB196664 JYW196664:JYX196664 KIS196664:KIT196664 KSO196664:KSP196664 LCK196664:LCL196664 LMG196664:LMH196664 LWC196664:LWD196664 MFY196664:MFZ196664 MPU196664:MPV196664 MZQ196664:MZR196664 NJM196664:NJN196664 NTI196664:NTJ196664 ODE196664:ODF196664 ONA196664:ONB196664 OWW196664:OWX196664 PGS196664:PGT196664 PQO196664:PQP196664 QAK196664:QAL196664 QKG196664:QKH196664 QUC196664:QUD196664 RDY196664:RDZ196664 RNU196664:RNV196664 RXQ196664:RXR196664 SHM196664:SHN196664 SRI196664:SRJ196664 TBE196664:TBF196664 TLA196664:TLB196664 TUW196664:TUX196664 UES196664:UET196664 UOO196664:UOP196664 UYK196664:UYL196664 VIG196664:VIH196664 VSC196664:VSD196664 WBY196664:WBZ196664 WLU196664:WLV196664 WVQ196664:WVR196664 I262200:J262200 JE262200:JF262200 TA262200:TB262200 ACW262200:ACX262200 AMS262200:AMT262200 AWO262200:AWP262200 BGK262200:BGL262200 BQG262200:BQH262200 CAC262200:CAD262200 CJY262200:CJZ262200 CTU262200:CTV262200 DDQ262200:DDR262200 DNM262200:DNN262200 DXI262200:DXJ262200 EHE262200:EHF262200 ERA262200:ERB262200 FAW262200:FAX262200 FKS262200:FKT262200 FUO262200:FUP262200 GEK262200:GEL262200 GOG262200:GOH262200 GYC262200:GYD262200 HHY262200:HHZ262200 HRU262200:HRV262200 IBQ262200:IBR262200 ILM262200:ILN262200 IVI262200:IVJ262200 JFE262200:JFF262200 JPA262200:JPB262200 JYW262200:JYX262200 KIS262200:KIT262200 KSO262200:KSP262200 LCK262200:LCL262200 LMG262200:LMH262200 LWC262200:LWD262200 MFY262200:MFZ262200 MPU262200:MPV262200 MZQ262200:MZR262200 NJM262200:NJN262200 NTI262200:NTJ262200 ODE262200:ODF262200 ONA262200:ONB262200 OWW262200:OWX262200 PGS262200:PGT262200 PQO262200:PQP262200 QAK262200:QAL262200 QKG262200:QKH262200 QUC262200:QUD262200 RDY262200:RDZ262200 RNU262200:RNV262200 RXQ262200:RXR262200 SHM262200:SHN262200 SRI262200:SRJ262200 TBE262200:TBF262200 TLA262200:TLB262200 TUW262200:TUX262200 UES262200:UET262200 UOO262200:UOP262200 UYK262200:UYL262200 VIG262200:VIH262200 VSC262200:VSD262200 WBY262200:WBZ262200 WLU262200:WLV262200 WVQ262200:WVR262200 I327736:J327736 JE327736:JF327736 TA327736:TB327736 ACW327736:ACX327736 AMS327736:AMT327736 AWO327736:AWP327736 BGK327736:BGL327736 BQG327736:BQH327736 CAC327736:CAD327736 CJY327736:CJZ327736 CTU327736:CTV327736 DDQ327736:DDR327736 DNM327736:DNN327736 DXI327736:DXJ327736 EHE327736:EHF327736 ERA327736:ERB327736 FAW327736:FAX327736 FKS327736:FKT327736 FUO327736:FUP327736 GEK327736:GEL327736 GOG327736:GOH327736 GYC327736:GYD327736 HHY327736:HHZ327736 HRU327736:HRV327736 IBQ327736:IBR327736 ILM327736:ILN327736 IVI327736:IVJ327736 JFE327736:JFF327736 JPA327736:JPB327736 JYW327736:JYX327736 KIS327736:KIT327736 KSO327736:KSP327736 LCK327736:LCL327736 LMG327736:LMH327736 LWC327736:LWD327736 MFY327736:MFZ327736 MPU327736:MPV327736 MZQ327736:MZR327736 NJM327736:NJN327736 NTI327736:NTJ327736 ODE327736:ODF327736 ONA327736:ONB327736 OWW327736:OWX327736 PGS327736:PGT327736 PQO327736:PQP327736 QAK327736:QAL327736 QKG327736:QKH327736 QUC327736:QUD327736 RDY327736:RDZ327736 RNU327736:RNV327736 RXQ327736:RXR327736 SHM327736:SHN327736 SRI327736:SRJ327736 TBE327736:TBF327736 TLA327736:TLB327736 TUW327736:TUX327736 UES327736:UET327736 UOO327736:UOP327736 UYK327736:UYL327736 VIG327736:VIH327736 VSC327736:VSD327736 WBY327736:WBZ327736 WLU327736:WLV327736 WVQ327736:WVR327736 I393272:J393272 JE393272:JF393272 TA393272:TB393272 ACW393272:ACX393272 AMS393272:AMT393272 AWO393272:AWP393272 BGK393272:BGL393272 BQG393272:BQH393272 CAC393272:CAD393272 CJY393272:CJZ393272 CTU393272:CTV393272 DDQ393272:DDR393272 DNM393272:DNN393272 DXI393272:DXJ393272 EHE393272:EHF393272 ERA393272:ERB393272 FAW393272:FAX393272 FKS393272:FKT393272 FUO393272:FUP393272 GEK393272:GEL393272 GOG393272:GOH393272 GYC393272:GYD393272 HHY393272:HHZ393272 HRU393272:HRV393272 IBQ393272:IBR393272 ILM393272:ILN393272 IVI393272:IVJ393272 JFE393272:JFF393272 JPA393272:JPB393272 JYW393272:JYX393272 KIS393272:KIT393272 KSO393272:KSP393272 LCK393272:LCL393272 LMG393272:LMH393272 LWC393272:LWD393272 MFY393272:MFZ393272 MPU393272:MPV393272 MZQ393272:MZR393272 NJM393272:NJN393272 NTI393272:NTJ393272 ODE393272:ODF393272 ONA393272:ONB393272 OWW393272:OWX393272 PGS393272:PGT393272 PQO393272:PQP393272 QAK393272:QAL393272 QKG393272:QKH393272 QUC393272:QUD393272 RDY393272:RDZ393272 RNU393272:RNV393272 RXQ393272:RXR393272 SHM393272:SHN393272 SRI393272:SRJ393272 TBE393272:TBF393272 TLA393272:TLB393272 TUW393272:TUX393272 UES393272:UET393272 UOO393272:UOP393272 UYK393272:UYL393272 VIG393272:VIH393272 VSC393272:VSD393272 WBY393272:WBZ393272 WLU393272:WLV393272 WVQ393272:WVR393272 I458808:J458808 JE458808:JF458808 TA458808:TB458808 ACW458808:ACX458808 AMS458808:AMT458808 AWO458808:AWP458808 BGK458808:BGL458808 BQG458808:BQH458808 CAC458808:CAD458808 CJY458808:CJZ458808 CTU458808:CTV458808 DDQ458808:DDR458808 DNM458808:DNN458808 DXI458808:DXJ458808 EHE458808:EHF458808 ERA458808:ERB458808 FAW458808:FAX458808 FKS458808:FKT458808 FUO458808:FUP458808 GEK458808:GEL458808 GOG458808:GOH458808 GYC458808:GYD458808 HHY458808:HHZ458808 HRU458808:HRV458808 IBQ458808:IBR458808 ILM458808:ILN458808 IVI458808:IVJ458808 JFE458808:JFF458808 JPA458808:JPB458808 JYW458808:JYX458808 KIS458808:KIT458808 KSO458808:KSP458808 LCK458808:LCL458808 LMG458808:LMH458808 LWC458808:LWD458808 MFY458808:MFZ458808 MPU458808:MPV458808 MZQ458808:MZR458808 NJM458808:NJN458808 NTI458808:NTJ458808 ODE458808:ODF458808 ONA458808:ONB458808 OWW458808:OWX458808 PGS458808:PGT458808 PQO458808:PQP458808 QAK458808:QAL458808 QKG458808:QKH458808 QUC458808:QUD458808 RDY458808:RDZ458808 RNU458808:RNV458808 RXQ458808:RXR458808 SHM458808:SHN458808 SRI458808:SRJ458808 TBE458808:TBF458808 TLA458808:TLB458808 TUW458808:TUX458808 UES458808:UET458808 UOO458808:UOP458808 UYK458808:UYL458808 VIG458808:VIH458808 VSC458808:VSD458808 WBY458808:WBZ458808 WLU458808:WLV458808 WVQ458808:WVR458808 I524344:J524344 JE524344:JF524344 TA524344:TB524344 ACW524344:ACX524344 AMS524344:AMT524344 AWO524344:AWP524344 BGK524344:BGL524344 BQG524344:BQH524344 CAC524344:CAD524344 CJY524344:CJZ524344 CTU524344:CTV524344 DDQ524344:DDR524344 DNM524344:DNN524344 DXI524344:DXJ524344 EHE524344:EHF524344 ERA524344:ERB524344 FAW524344:FAX524344 FKS524344:FKT524344 FUO524344:FUP524344 GEK524344:GEL524344 GOG524344:GOH524344 GYC524344:GYD524344 HHY524344:HHZ524344 HRU524344:HRV524344 IBQ524344:IBR524344 ILM524344:ILN524344 IVI524344:IVJ524344 JFE524344:JFF524344 JPA524344:JPB524344 JYW524344:JYX524344 KIS524344:KIT524344 KSO524344:KSP524344 LCK524344:LCL524344 LMG524344:LMH524344 LWC524344:LWD524344 MFY524344:MFZ524344 MPU524344:MPV524344 MZQ524344:MZR524344 NJM524344:NJN524344 NTI524344:NTJ524344 ODE524344:ODF524344 ONA524344:ONB524344 OWW524344:OWX524344 PGS524344:PGT524344 PQO524344:PQP524344 QAK524344:QAL524344 QKG524344:QKH524344 QUC524344:QUD524344 RDY524344:RDZ524344 RNU524344:RNV524344 RXQ524344:RXR524344 SHM524344:SHN524344 SRI524344:SRJ524344 TBE524344:TBF524344 TLA524344:TLB524344 TUW524344:TUX524344 UES524344:UET524344 UOO524344:UOP524344 UYK524344:UYL524344 VIG524344:VIH524344 VSC524344:VSD524344 WBY524344:WBZ524344 WLU524344:WLV524344 WVQ524344:WVR524344 I589880:J589880 JE589880:JF589880 TA589880:TB589880 ACW589880:ACX589880 AMS589880:AMT589880 AWO589880:AWP589880 BGK589880:BGL589880 BQG589880:BQH589880 CAC589880:CAD589880 CJY589880:CJZ589880 CTU589880:CTV589880 DDQ589880:DDR589880 DNM589880:DNN589880 DXI589880:DXJ589880 EHE589880:EHF589880 ERA589880:ERB589880 FAW589880:FAX589880 FKS589880:FKT589880 FUO589880:FUP589880 GEK589880:GEL589880 GOG589880:GOH589880 GYC589880:GYD589880 HHY589880:HHZ589880 HRU589880:HRV589880 IBQ589880:IBR589880 ILM589880:ILN589880 IVI589880:IVJ589880 JFE589880:JFF589880 JPA589880:JPB589880 JYW589880:JYX589880 KIS589880:KIT589880 KSO589880:KSP589880 LCK589880:LCL589880 LMG589880:LMH589880 LWC589880:LWD589880 MFY589880:MFZ589880 MPU589880:MPV589880 MZQ589880:MZR589880 NJM589880:NJN589880 NTI589880:NTJ589880 ODE589880:ODF589880 ONA589880:ONB589880 OWW589880:OWX589880 PGS589880:PGT589880 PQO589880:PQP589880 QAK589880:QAL589880 QKG589880:QKH589880 QUC589880:QUD589880 RDY589880:RDZ589880 RNU589880:RNV589880 RXQ589880:RXR589880 SHM589880:SHN589880 SRI589880:SRJ589880 TBE589880:TBF589880 TLA589880:TLB589880 TUW589880:TUX589880 UES589880:UET589880 UOO589880:UOP589880 UYK589880:UYL589880 VIG589880:VIH589880 VSC589880:VSD589880 WBY589880:WBZ589880 WLU589880:WLV589880 WVQ589880:WVR589880 I655416:J655416 JE655416:JF655416 TA655416:TB655416 ACW655416:ACX655416 AMS655416:AMT655416 AWO655416:AWP655416 BGK655416:BGL655416 BQG655416:BQH655416 CAC655416:CAD655416 CJY655416:CJZ655416 CTU655416:CTV655416 DDQ655416:DDR655416 DNM655416:DNN655416 DXI655416:DXJ655416 EHE655416:EHF655416 ERA655416:ERB655416 FAW655416:FAX655416 FKS655416:FKT655416 FUO655416:FUP655416 GEK655416:GEL655416 GOG655416:GOH655416 GYC655416:GYD655416 HHY655416:HHZ655416 HRU655416:HRV655416 IBQ655416:IBR655416 ILM655416:ILN655416 IVI655416:IVJ655416 JFE655416:JFF655416 JPA655416:JPB655416 JYW655416:JYX655416 KIS655416:KIT655416 KSO655416:KSP655416 LCK655416:LCL655416 LMG655416:LMH655416 LWC655416:LWD655416 MFY655416:MFZ655416 MPU655416:MPV655416 MZQ655416:MZR655416 NJM655416:NJN655416 NTI655416:NTJ655416 ODE655416:ODF655416 ONA655416:ONB655416 OWW655416:OWX655416 PGS655416:PGT655416 PQO655416:PQP655416 QAK655416:QAL655416 QKG655416:QKH655416 QUC655416:QUD655416 RDY655416:RDZ655416 RNU655416:RNV655416 RXQ655416:RXR655416 SHM655416:SHN655416 SRI655416:SRJ655416 TBE655416:TBF655416 TLA655416:TLB655416 TUW655416:TUX655416 UES655416:UET655416 UOO655416:UOP655416 UYK655416:UYL655416 VIG655416:VIH655416 VSC655416:VSD655416 WBY655416:WBZ655416 WLU655416:WLV655416 WVQ655416:WVR655416 I720952:J720952 JE720952:JF720952 TA720952:TB720952 ACW720952:ACX720952 AMS720952:AMT720952 AWO720952:AWP720952 BGK720952:BGL720952 BQG720952:BQH720952 CAC720952:CAD720952 CJY720952:CJZ720952 CTU720952:CTV720952 DDQ720952:DDR720952 DNM720952:DNN720952 DXI720952:DXJ720952 EHE720952:EHF720952 ERA720952:ERB720952 FAW720952:FAX720952 FKS720952:FKT720952 FUO720952:FUP720952 GEK720952:GEL720952 GOG720952:GOH720952 GYC720952:GYD720952 HHY720952:HHZ720952 HRU720952:HRV720952 IBQ720952:IBR720952 ILM720952:ILN720952 IVI720952:IVJ720952 JFE720952:JFF720952 JPA720952:JPB720952 JYW720952:JYX720952 KIS720952:KIT720952 KSO720952:KSP720952 LCK720952:LCL720952 LMG720952:LMH720952 LWC720952:LWD720952 MFY720952:MFZ720952 MPU720952:MPV720952 MZQ720952:MZR720952 NJM720952:NJN720952 NTI720952:NTJ720952 ODE720952:ODF720952 ONA720952:ONB720952 OWW720952:OWX720952 PGS720952:PGT720952 PQO720952:PQP720952 QAK720952:QAL720952 QKG720952:QKH720952 QUC720952:QUD720952 RDY720952:RDZ720952 RNU720952:RNV720952 RXQ720952:RXR720952 SHM720952:SHN720952 SRI720952:SRJ720952 TBE720952:TBF720952 TLA720952:TLB720952 TUW720952:TUX720952 UES720952:UET720952 UOO720952:UOP720952 UYK720952:UYL720952 VIG720952:VIH720952 VSC720952:VSD720952 WBY720952:WBZ720952 WLU720952:WLV720952 WVQ720952:WVR720952 I786488:J786488 JE786488:JF786488 TA786488:TB786488 ACW786488:ACX786488 AMS786488:AMT786488 AWO786488:AWP786488 BGK786488:BGL786488 BQG786488:BQH786488 CAC786488:CAD786488 CJY786488:CJZ786488 CTU786488:CTV786488 DDQ786488:DDR786488 DNM786488:DNN786488 DXI786488:DXJ786488 EHE786488:EHF786488 ERA786488:ERB786488 FAW786488:FAX786488 FKS786488:FKT786488 FUO786488:FUP786488 GEK786488:GEL786488 GOG786488:GOH786488 GYC786488:GYD786488 HHY786488:HHZ786488 HRU786488:HRV786488 IBQ786488:IBR786488 ILM786488:ILN786488 IVI786488:IVJ786488 JFE786488:JFF786488 JPA786488:JPB786488 JYW786488:JYX786488 KIS786488:KIT786488 KSO786488:KSP786488 LCK786488:LCL786488 LMG786488:LMH786488 LWC786488:LWD786488 MFY786488:MFZ786488 MPU786488:MPV786488 MZQ786488:MZR786488 NJM786488:NJN786488 NTI786488:NTJ786488 ODE786488:ODF786488 ONA786488:ONB786488 OWW786488:OWX786488 PGS786488:PGT786488 PQO786488:PQP786488 QAK786488:QAL786488 QKG786488:QKH786488 QUC786488:QUD786488 RDY786488:RDZ786488 RNU786488:RNV786488 RXQ786488:RXR786488 SHM786488:SHN786488 SRI786488:SRJ786488 TBE786488:TBF786488 TLA786488:TLB786488 TUW786488:TUX786488 UES786488:UET786488 UOO786488:UOP786488 UYK786488:UYL786488 VIG786488:VIH786488 VSC786488:VSD786488 WBY786488:WBZ786488 WLU786488:WLV786488 WVQ786488:WVR786488 I852024:J852024 JE852024:JF852024 TA852024:TB852024 ACW852024:ACX852024 AMS852024:AMT852024 AWO852024:AWP852024 BGK852024:BGL852024 BQG852024:BQH852024 CAC852024:CAD852024 CJY852024:CJZ852024 CTU852024:CTV852024 DDQ852024:DDR852024 DNM852024:DNN852024 DXI852024:DXJ852024 EHE852024:EHF852024 ERA852024:ERB852024 FAW852024:FAX852024 FKS852024:FKT852024 FUO852024:FUP852024 GEK852024:GEL852024 GOG852024:GOH852024 GYC852024:GYD852024 HHY852024:HHZ852024 HRU852024:HRV852024 IBQ852024:IBR852024 ILM852024:ILN852024 IVI852024:IVJ852024 JFE852024:JFF852024 JPA852024:JPB852024 JYW852024:JYX852024 KIS852024:KIT852024 KSO852024:KSP852024 LCK852024:LCL852024 LMG852024:LMH852024 LWC852024:LWD852024 MFY852024:MFZ852024 MPU852024:MPV852024 MZQ852024:MZR852024 NJM852024:NJN852024 NTI852024:NTJ852024 ODE852024:ODF852024 ONA852024:ONB852024 OWW852024:OWX852024 PGS852024:PGT852024 PQO852024:PQP852024 QAK852024:QAL852024 QKG852024:QKH852024 QUC852024:QUD852024 RDY852024:RDZ852024 RNU852024:RNV852024 RXQ852024:RXR852024 SHM852024:SHN852024 SRI852024:SRJ852024 TBE852024:TBF852024 TLA852024:TLB852024 TUW852024:TUX852024 UES852024:UET852024 UOO852024:UOP852024 UYK852024:UYL852024 VIG852024:VIH852024 VSC852024:VSD852024 WBY852024:WBZ852024 WLU852024:WLV852024 WVQ852024:WVR852024 I917560:J917560 JE917560:JF917560 TA917560:TB917560 ACW917560:ACX917560 AMS917560:AMT917560 AWO917560:AWP917560 BGK917560:BGL917560 BQG917560:BQH917560 CAC917560:CAD917560 CJY917560:CJZ917560 CTU917560:CTV917560 DDQ917560:DDR917560 DNM917560:DNN917560 DXI917560:DXJ917560 EHE917560:EHF917560 ERA917560:ERB917560 FAW917560:FAX917560 FKS917560:FKT917560 FUO917560:FUP917560 GEK917560:GEL917560 GOG917560:GOH917560 GYC917560:GYD917560 HHY917560:HHZ917560 HRU917560:HRV917560 IBQ917560:IBR917560 ILM917560:ILN917560 IVI917560:IVJ917560 JFE917560:JFF917560 JPA917560:JPB917560 JYW917560:JYX917560 KIS917560:KIT917560 KSO917560:KSP917560 LCK917560:LCL917560 LMG917560:LMH917560 LWC917560:LWD917560 MFY917560:MFZ917560 MPU917560:MPV917560 MZQ917560:MZR917560 NJM917560:NJN917560 NTI917560:NTJ917560 ODE917560:ODF917560 ONA917560:ONB917560 OWW917560:OWX917560 PGS917560:PGT917560 PQO917560:PQP917560 QAK917560:QAL917560 QKG917560:QKH917560 QUC917560:QUD917560 RDY917560:RDZ917560 RNU917560:RNV917560 RXQ917560:RXR917560 SHM917560:SHN917560 SRI917560:SRJ917560 TBE917560:TBF917560 TLA917560:TLB917560 TUW917560:TUX917560 UES917560:UET917560 UOO917560:UOP917560 UYK917560:UYL917560 VIG917560:VIH917560 VSC917560:VSD917560 WBY917560:WBZ917560 WLU917560:WLV917560 WVQ917560:WVR917560 I983096:J983096 JE983096:JF983096 TA983096:TB983096 ACW983096:ACX983096 AMS983096:AMT983096 AWO983096:AWP983096 BGK983096:BGL983096 BQG983096:BQH983096 CAC983096:CAD983096 CJY983096:CJZ983096 CTU983096:CTV983096 DDQ983096:DDR983096 DNM983096:DNN983096 DXI983096:DXJ983096 EHE983096:EHF983096 ERA983096:ERB983096 FAW983096:FAX983096 FKS983096:FKT983096 FUO983096:FUP983096 GEK983096:GEL983096 GOG983096:GOH983096 GYC983096:GYD983096 HHY983096:HHZ983096 HRU983096:HRV983096 IBQ983096:IBR983096 ILM983096:ILN983096 IVI983096:IVJ983096 JFE983096:JFF983096 JPA983096:JPB983096 JYW983096:JYX983096 KIS983096:KIT983096 KSO983096:KSP983096 LCK983096:LCL983096 LMG983096:LMH983096 LWC983096:LWD983096 MFY983096:MFZ983096 MPU983096:MPV983096 MZQ983096:MZR983096 NJM983096:NJN983096 NTI983096:NTJ983096 ODE983096:ODF983096 ONA983096:ONB983096 OWW983096:OWX983096 PGS983096:PGT983096 PQO983096:PQP983096 QAK983096:QAL983096 QKG983096:QKH983096 QUC983096:QUD983096 RDY983096:RDZ983096 RNU983096:RNV983096 RXQ983096:RXR983096 SHM983096:SHN983096 SRI983096:SRJ983096 TBE983096:TBF983096 TLA983096:TLB983096 TUW983096:TUX983096 UES983096:UET983096 UOO983096:UOP983096 UYK983096:UYL983096 VIG983096:VIH983096 VSC983096:VSD983096 WBY983096:WBZ983096 WLU983096:WLV983096 WVQ983096:WVR983096 I1068:J1068 JE1068:JF1068 TA1068:TB1068 ACW1068:ACX1068 AMS1068:AMT1068 AWO1068:AWP1068 BGK1068:BGL1068 BQG1068:BQH1068 CAC1068:CAD1068 CJY1068:CJZ1068 CTU1068:CTV1068 DDQ1068:DDR1068 DNM1068:DNN1068 DXI1068:DXJ1068 EHE1068:EHF1068 ERA1068:ERB1068 FAW1068:FAX1068 FKS1068:FKT1068 FUO1068:FUP1068 GEK1068:GEL1068 GOG1068:GOH1068 GYC1068:GYD1068 HHY1068:HHZ1068 HRU1068:HRV1068 IBQ1068:IBR1068 ILM1068:ILN1068 IVI1068:IVJ1068 JFE1068:JFF1068 JPA1068:JPB1068 JYW1068:JYX1068 KIS1068:KIT1068 KSO1068:KSP1068 LCK1068:LCL1068 LMG1068:LMH1068 LWC1068:LWD1068 MFY1068:MFZ1068 MPU1068:MPV1068 MZQ1068:MZR1068 NJM1068:NJN1068 NTI1068:NTJ1068 ODE1068:ODF1068 ONA1068:ONB1068 OWW1068:OWX1068 PGS1068:PGT1068 PQO1068:PQP1068 QAK1068:QAL1068 QKG1068:QKH1068 QUC1068:QUD1068 RDY1068:RDZ1068 RNU1068:RNV1068 RXQ1068:RXR1068 SHM1068:SHN1068 SRI1068:SRJ1068 TBE1068:TBF1068 TLA1068:TLB1068 TUW1068:TUX1068 UES1068:UET1068 UOO1068:UOP1068 UYK1068:UYL1068 VIG1068:VIH1068 VSC1068:VSD1068 WBY1068:WBZ1068 WLU1068:WLV1068 WVQ1068:WVR1068 I66604:J66604 JE66604:JF66604 TA66604:TB66604 ACW66604:ACX66604 AMS66604:AMT66604 AWO66604:AWP66604 BGK66604:BGL66604 BQG66604:BQH66604 CAC66604:CAD66604 CJY66604:CJZ66604 CTU66604:CTV66604 DDQ66604:DDR66604 DNM66604:DNN66604 DXI66604:DXJ66604 EHE66604:EHF66604 ERA66604:ERB66604 FAW66604:FAX66604 FKS66604:FKT66604 FUO66604:FUP66604 GEK66604:GEL66604 GOG66604:GOH66604 GYC66604:GYD66604 HHY66604:HHZ66604 HRU66604:HRV66604 IBQ66604:IBR66604 ILM66604:ILN66604 IVI66604:IVJ66604 JFE66604:JFF66604 JPA66604:JPB66604 JYW66604:JYX66604 KIS66604:KIT66604 KSO66604:KSP66604 LCK66604:LCL66604 LMG66604:LMH66604 LWC66604:LWD66604 MFY66604:MFZ66604 MPU66604:MPV66604 MZQ66604:MZR66604 NJM66604:NJN66604 NTI66604:NTJ66604 ODE66604:ODF66604 ONA66604:ONB66604 OWW66604:OWX66604 PGS66604:PGT66604 PQO66604:PQP66604 QAK66604:QAL66604 QKG66604:QKH66604 QUC66604:QUD66604 RDY66604:RDZ66604 RNU66604:RNV66604 RXQ66604:RXR66604 SHM66604:SHN66604 SRI66604:SRJ66604 TBE66604:TBF66604 TLA66604:TLB66604 TUW66604:TUX66604 UES66604:UET66604 UOO66604:UOP66604 UYK66604:UYL66604 VIG66604:VIH66604 VSC66604:VSD66604 WBY66604:WBZ66604 WLU66604:WLV66604 WVQ66604:WVR66604 I132140:J132140 JE132140:JF132140 TA132140:TB132140 ACW132140:ACX132140 AMS132140:AMT132140 AWO132140:AWP132140 BGK132140:BGL132140 BQG132140:BQH132140 CAC132140:CAD132140 CJY132140:CJZ132140 CTU132140:CTV132140 DDQ132140:DDR132140 DNM132140:DNN132140 DXI132140:DXJ132140 EHE132140:EHF132140 ERA132140:ERB132140 FAW132140:FAX132140 FKS132140:FKT132140 FUO132140:FUP132140 GEK132140:GEL132140 GOG132140:GOH132140 GYC132140:GYD132140 HHY132140:HHZ132140 HRU132140:HRV132140 IBQ132140:IBR132140 ILM132140:ILN132140 IVI132140:IVJ132140 JFE132140:JFF132140 JPA132140:JPB132140 JYW132140:JYX132140 KIS132140:KIT132140 KSO132140:KSP132140 LCK132140:LCL132140 LMG132140:LMH132140 LWC132140:LWD132140 MFY132140:MFZ132140 MPU132140:MPV132140 MZQ132140:MZR132140 NJM132140:NJN132140 NTI132140:NTJ132140 ODE132140:ODF132140 ONA132140:ONB132140 OWW132140:OWX132140 PGS132140:PGT132140 PQO132140:PQP132140 QAK132140:QAL132140 QKG132140:QKH132140 QUC132140:QUD132140 RDY132140:RDZ132140 RNU132140:RNV132140 RXQ132140:RXR132140 SHM132140:SHN132140 SRI132140:SRJ132140 TBE132140:TBF132140 TLA132140:TLB132140 TUW132140:TUX132140 UES132140:UET132140 UOO132140:UOP132140 UYK132140:UYL132140 VIG132140:VIH132140 VSC132140:VSD132140 WBY132140:WBZ132140 WLU132140:WLV132140 WVQ132140:WVR132140 I197676:J197676 JE197676:JF197676 TA197676:TB197676 ACW197676:ACX197676 AMS197676:AMT197676 AWO197676:AWP197676 BGK197676:BGL197676 BQG197676:BQH197676 CAC197676:CAD197676 CJY197676:CJZ197676 CTU197676:CTV197676 DDQ197676:DDR197676 DNM197676:DNN197676 DXI197676:DXJ197676 EHE197676:EHF197676 ERA197676:ERB197676 FAW197676:FAX197676 FKS197676:FKT197676 FUO197676:FUP197676 GEK197676:GEL197676 GOG197676:GOH197676 GYC197676:GYD197676 HHY197676:HHZ197676 HRU197676:HRV197676 IBQ197676:IBR197676 ILM197676:ILN197676 IVI197676:IVJ197676 JFE197676:JFF197676 JPA197676:JPB197676 JYW197676:JYX197676 KIS197676:KIT197676 KSO197676:KSP197676 LCK197676:LCL197676 LMG197676:LMH197676 LWC197676:LWD197676 MFY197676:MFZ197676 MPU197676:MPV197676 MZQ197676:MZR197676 NJM197676:NJN197676 NTI197676:NTJ197676 ODE197676:ODF197676 ONA197676:ONB197676 OWW197676:OWX197676 PGS197676:PGT197676 PQO197676:PQP197676 QAK197676:QAL197676 QKG197676:QKH197676 QUC197676:QUD197676 RDY197676:RDZ197676 RNU197676:RNV197676 RXQ197676:RXR197676 SHM197676:SHN197676 SRI197676:SRJ197676 TBE197676:TBF197676 TLA197676:TLB197676 TUW197676:TUX197676 UES197676:UET197676 UOO197676:UOP197676 UYK197676:UYL197676 VIG197676:VIH197676 VSC197676:VSD197676 WBY197676:WBZ197676 WLU197676:WLV197676 WVQ197676:WVR197676 I263212:J263212 JE263212:JF263212 TA263212:TB263212 ACW263212:ACX263212 AMS263212:AMT263212 AWO263212:AWP263212 BGK263212:BGL263212 BQG263212:BQH263212 CAC263212:CAD263212 CJY263212:CJZ263212 CTU263212:CTV263212 DDQ263212:DDR263212 DNM263212:DNN263212 DXI263212:DXJ263212 EHE263212:EHF263212 ERA263212:ERB263212 FAW263212:FAX263212 FKS263212:FKT263212 FUO263212:FUP263212 GEK263212:GEL263212 GOG263212:GOH263212 GYC263212:GYD263212 HHY263212:HHZ263212 HRU263212:HRV263212 IBQ263212:IBR263212 ILM263212:ILN263212 IVI263212:IVJ263212 JFE263212:JFF263212 JPA263212:JPB263212 JYW263212:JYX263212 KIS263212:KIT263212 KSO263212:KSP263212 LCK263212:LCL263212 LMG263212:LMH263212 LWC263212:LWD263212 MFY263212:MFZ263212 MPU263212:MPV263212 MZQ263212:MZR263212 NJM263212:NJN263212 NTI263212:NTJ263212 ODE263212:ODF263212 ONA263212:ONB263212 OWW263212:OWX263212 PGS263212:PGT263212 PQO263212:PQP263212 QAK263212:QAL263212 QKG263212:QKH263212 QUC263212:QUD263212 RDY263212:RDZ263212 RNU263212:RNV263212 RXQ263212:RXR263212 SHM263212:SHN263212 SRI263212:SRJ263212 TBE263212:TBF263212 TLA263212:TLB263212 TUW263212:TUX263212 UES263212:UET263212 UOO263212:UOP263212 UYK263212:UYL263212 VIG263212:VIH263212 VSC263212:VSD263212 WBY263212:WBZ263212 WLU263212:WLV263212 WVQ263212:WVR263212 I328748:J328748 JE328748:JF328748 TA328748:TB328748 ACW328748:ACX328748 AMS328748:AMT328748 AWO328748:AWP328748 BGK328748:BGL328748 BQG328748:BQH328748 CAC328748:CAD328748 CJY328748:CJZ328748 CTU328748:CTV328748 DDQ328748:DDR328748 DNM328748:DNN328748 DXI328748:DXJ328748 EHE328748:EHF328748 ERA328748:ERB328748 FAW328748:FAX328748 FKS328748:FKT328748 FUO328748:FUP328748 GEK328748:GEL328748 GOG328748:GOH328748 GYC328748:GYD328748 HHY328748:HHZ328748 HRU328748:HRV328748 IBQ328748:IBR328748 ILM328748:ILN328748 IVI328748:IVJ328748 JFE328748:JFF328748 JPA328748:JPB328748 JYW328748:JYX328748 KIS328748:KIT328748 KSO328748:KSP328748 LCK328748:LCL328748 LMG328748:LMH328748 LWC328748:LWD328748 MFY328748:MFZ328748 MPU328748:MPV328748 MZQ328748:MZR328748 NJM328748:NJN328748 NTI328748:NTJ328748 ODE328748:ODF328748 ONA328748:ONB328748 OWW328748:OWX328748 PGS328748:PGT328748 PQO328748:PQP328748 QAK328748:QAL328748 QKG328748:QKH328748 QUC328748:QUD328748 RDY328748:RDZ328748 RNU328748:RNV328748 RXQ328748:RXR328748 SHM328748:SHN328748 SRI328748:SRJ328748 TBE328748:TBF328748 TLA328748:TLB328748 TUW328748:TUX328748 UES328748:UET328748 UOO328748:UOP328748 UYK328748:UYL328748 VIG328748:VIH328748 VSC328748:VSD328748 WBY328748:WBZ328748 WLU328748:WLV328748 WVQ328748:WVR328748 I394284:J394284 JE394284:JF394284 TA394284:TB394284 ACW394284:ACX394284 AMS394284:AMT394284 AWO394284:AWP394284 BGK394284:BGL394284 BQG394284:BQH394284 CAC394284:CAD394284 CJY394284:CJZ394284 CTU394284:CTV394284 DDQ394284:DDR394284 DNM394284:DNN394284 DXI394284:DXJ394284 EHE394284:EHF394284 ERA394284:ERB394284 FAW394284:FAX394284 FKS394284:FKT394284 FUO394284:FUP394284 GEK394284:GEL394284 GOG394284:GOH394284 GYC394284:GYD394284 HHY394284:HHZ394284 HRU394284:HRV394284 IBQ394284:IBR394284 ILM394284:ILN394284 IVI394284:IVJ394284 JFE394284:JFF394284 JPA394284:JPB394284 JYW394284:JYX394284 KIS394284:KIT394284 KSO394284:KSP394284 LCK394284:LCL394284 LMG394284:LMH394284 LWC394284:LWD394284 MFY394284:MFZ394284 MPU394284:MPV394284 MZQ394284:MZR394284 NJM394284:NJN394284 NTI394284:NTJ394284 ODE394284:ODF394284 ONA394284:ONB394284 OWW394284:OWX394284 PGS394284:PGT394284 PQO394284:PQP394284 QAK394284:QAL394284 QKG394284:QKH394284 QUC394284:QUD394284 RDY394284:RDZ394284 RNU394284:RNV394284 RXQ394284:RXR394284 SHM394284:SHN394284 SRI394284:SRJ394284 TBE394284:TBF394284 TLA394284:TLB394284 TUW394284:TUX394284 UES394284:UET394284 UOO394284:UOP394284 UYK394284:UYL394284 VIG394284:VIH394284 VSC394284:VSD394284 WBY394284:WBZ394284 WLU394284:WLV394284 WVQ394284:WVR394284 I459820:J459820 JE459820:JF459820 TA459820:TB459820 ACW459820:ACX459820 AMS459820:AMT459820 AWO459820:AWP459820 BGK459820:BGL459820 BQG459820:BQH459820 CAC459820:CAD459820 CJY459820:CJZ459820 CTU459820:CTV459820 DDQ459820:DDR459820 DNM459820:DNN459820 DXI459820:DXJ459820 EHE459820:EHF459820 ERA459820:ERB459820 FAW459820:FAX459820 FKS459820:FKT459820 FUO459820:FUP459820 GEK459820:GEL459820 GOG459820:GOH459820 GYC459820:GYD459820 HHY459820:HHZ459820 HRU459820:HRV459820 IBQ459820:IBR459820 ILM459820:ILN459820 IVI459820:IVJ459820 JFE459820:JFF459820 JPA459820:JPB459820 JYW459820:JYX459820 KIS459820:KIT459820 KSO459820:KSP459820 LCK459820:LCL459820 LMG459820:LMH459820 LWC459820:LWD459820 MFY459820:MFZ459820 MPU459820:MPV459820 MZQ459820:MZR459820 NJM459820:NJN459820 NTI459820:NTJ459820 ODE459820:ODF459820 ONA459820:ONB459820 OWW459820:OWX459820 PGS459820:PGT459820 PQO459820:PQP459820 QAK459820:QAL459820 QKG459820:QKH459820 QUC459820:QUD459820 RDY459820:RDZ459820 RNU459820:RNV459820 RXQ459820:RXR459820 SHM459820:SHN459820 SRI459820:SRJ459820 TBE459820:TBF459820 TLA459820:TLB459820 TUW459820:TUX459820 UES459820:UET459820 UOO459820:UOP459820 UYK459820:UYL459820 VIG459820:VIH459820 VSC459820:VSD459820 WBY459820:WBZ459820 WLU459820:WLV459820 WVQ459820:WVR459820 I525356:J525356 JE525356:JF525356 TA525356:TB525356 ACW525356:ACX525356 AMS525356:AMT525356 AWO525356:AWP525356 BGK525356:BGL525356 BQG525356:BQH525356 CAC525356:CAD525356 CJY525356:CJZ525356 CTU525356:CTV525356 DDQ525356:DDR525356 DNM525356:DNN525356 DXI525356:DXJ525356 EHE525356:EHF525356 ERA525356:ERB525356 FAW525356:FAX525356 FKS525356:FKT525356 FUO525356:FUP525356 GEK525356:GEL525356 GOG525356:GOH525356 GYC525356:GYD525356 HHY525356:HHZ525356 HRU525356:HRV525356 IBQ525356:IBR525356 ILM525356:ILN525356 IVI525356:IVJ525356 JFE525356:JFF525356 JPA525356:JPB525356 JYW525356:JYX525356 KIS525356:KIT525356 KSO525356:KSP525356 LCK525356:LCL525356 LMG525356:LMH525356 LWC525356:LWD525356 MFY525356:MFZ525356 MPU525356:MPV525356 MZQ525356:MZR525356 NJM525356:NJN525356 NTI525356:NTJ525356 ODE525356:ODF525356 ONA525356:ONB525356 OWW525356:OWX525356 PGS525356:PGT525356 PQO525356:PQP525356 QAK525356:QAL525356 QKG525356:QKH525356 QUC525356:QUD525356 RDY525356:RDZ525356 RNU525356:RNV525356 RXQ525356:RXR525356 SHM525356:SHN525356 SRI525356:SRJ525356 TBE525356:TBF525356 TLA525356:TLB525356 TUW525356:TUX525356 UES525356:UET525356 UOO525356:UOP525356 UYK525356:UYL525356 VIG525356:VIH525356 VSC525356:VSD525356 WBY525356:WBZ525356 WLU525356:WLV525356 WVQ525356:WVR525356 I590892:J590892 JE590892:JF590892 TA590892:TB590892 ACW590892:ACX590892 AMS590892:AMT590892 AWO590892:AWP590892 BGK590892:BGL590892 BQG590892:BQH590892 CAC590892:CAD590892 CJY590892:CJZ590892 CTU590892:CTV590892 DDQ590892:DDR590892 DNM590892:DNN590892 DXI590892:DXJ590892 EHE590892:EHF590892 ERA590892:ERB590892 FAW590892:FAX590892 FKS590892:FKT590892 FUO590892:FUP590892 GEK590892:GEL590892 GOG590892:GOH590892 GYC590892:GYD590892 HHY590892:HHZ590892 HRU590892:HRV590892 IBQ590892:IBR590892 ILM590892:ILN590892 IVI590892:IVJ590892 JFE590892:JFF590892 JPA590892:JPB590892 JYW590892:JYX590892 KIS590892:KIT590892 KSO590892:KSP590892 LCK590892:LCL590892 LMG590892:LMH590892 LWC590892:LWD590892 MFY590892:MFZ590892 MPU590892:MPV590892 MZQ590892:MZR590892 NJM590892:NJN590892 NTI590892:NTJ590892 ODE590892:ODF590892 ONA590892:ONB590892 OWW590892:OWX590892 PGS590892:PGT590892 PQO590892:PQP590892 QAK590892:QAL590892 QKG590892:QKH590892 QUC590892:QUD590892 RDY590892:RDZ590892 RNU590892:RNV590892 RXQ590892:RXR590892 SHM590892:SHN590892 SRI590892:SRJ590892 TBE590892:TBF590892 TLA590892:TLB590892 TUW590892:TUX590892 UES590892:UET590892 UOO590892:UOP590892 UYK590892:UYL590892 VIG590892:VIH590892 VSC590892:VSD590892 WBY590892:WBZ590892 WLU590892:WLV590892 WVQ590892:WVR590892 I656428:J656428 JE656428:JF656428 TA656428:TB656428 ACW656428:ACX656428 AMS656428:AMT656428 AWO656428:AWP656428 BGK656428:BGL656428 BQG656428:BQH656428 CAC656428:CAD656428 CJY656428:CJZ656428 CTU656428:CTV656428 DDQ656428:DDR656428 DNM656428:DNN656428 DXI656428:DXJ656428 EHE656428:EHF656428 ERA656428:ERB656428 FAW656428:FAX656428 FKS656428:FKT656428 FUO656428:FUP656428 GEK656428:GEL656428 GOG656428:GOH656428 GYC656428:GYD656428 HHY656428:HHZ656428 HRU656428:HRV656428 IBQ656428:IBR656428 ILM656428:ILN656428 IVI656428:IVJ656428 JFE656428:JFF656428 JPA656428:JPB656428 JYW656428:JYX656428 KIS656428:KIT656428 KSO656428:KSP656428 LCK656428:LCL656428 LMG656428:LMH656428 LWC656428:LWD656428 MFY656428:MFZ656428 MPU656428:MPV656428 MZQ656428:MZR656428 NJM656428:NJN656428 NTI656428:NTJ656428 ODE656428:ODF656428 ONA656428:ONB656428 OWW656428:OWX656428 PGS656428:PGT656428 PQO656428:PQP656428 QAK656428:QAL656428 QKG656428:QKH656428 QUC656428:QUD656428 RDY656428:RDZ656428 RNU656428:RNV656428 RXQ656428:RXR656428 SHM656428:SHN656428 SRI656428:SRJ656428 TBE656428:TBF656428 TLA656428:TLB656428 TUW656428:TUX656428 UES656428:UET656428 UOO656428:UOP656428 UYK656428:UYL656428 VIG656428:VIH656428 VSC656428:VSD656428 WBY656428:WBZ656428 WLU656428:WLV656428 WVQ656428:WVR656428 I721964:J721964 JE721964:JF721964 TA721964:TB721964 ACW721964:ACX721964 AMS721964:AMT721964 AWO721964:AWP721964 BGK721964:BGL721964 BQG721964:BQH721964 CAC721964:CAD721964 CJY721964:CJZ721964 CTU721964:CTV721964 DDQ721964:DDR721964 DNM721964:DNN721964 DXI721964:DXJ721964 EHE721964:EHF721964 ERA721964:ERB721964 FAW721964:FAX721964 FKS721964:FKT721964 FUO721964:FUP721964 GEK721964:GEL721964 GOG721964:GOH721964 GYC721964:GYD721964 HHY721964:HHZ721964 HRU721964:HRV721964 IBQ721964:IBR721964 ILM721964:ILN721964 IVI721964:IVJ721964 JFE721964:JFF721964 JPA721964:JPB721964 JYW721964:JYX721964 KIS721964:KIT721964 KSO721964:KSP721964 LCK721964:LCL721964 LMG721964:LMH721964 LWC721964:LWD721964 MFY721964:MFZ721964 MPU721964:MPV721964 MZQ721964:MZR721964 NJM721964:NJN721964 NTI721964:NTJ721964 ODE721964:ODF721964 ONA721964:ONB721964 OWW721964:OWX721964 PGS721964:PGT721964 PQO721964:PQP721964 QAK721964:QAL721964 QKG721964:QKH721964 QUC721964:QUD721964 RDY721964:RDZ721964 RNU721964:RNV721964 RXQ721964:RXR721964 SHM721964:SHN721964 SRI721964:SRJ721964 TBE721964:TBF721964 TLA721964:TLB721964 TUW721964:TUX721964 UES721964:UET721964 UOO721964:UOP721964 UYK721964:UYL721964 VIG721964:VIH721964 VSC721964:VSD721964 WBY721964:WBZ721964 WLU721964:WLV721964 WVQ721964:WVR721964 I787500:J787500 JE787500:JF787500 TA787500:TB787500 ACW787500:ACX787500 AMS787500:AMT787500 AWO787500:AWP787500 BGK787500:BGL787500 BQG787500:BQH787500 CAC787500:CAD787500 CJY787500:CJZ787500 CTU787500:CTV787500 DDQ787500:DDR787500 DNM787500:DNN787500 DXI787500:DXJ787500 EHE787500:EHF787500 ERA787500:ERB787500 FAW787500:FAX787500 FKS787500:FKT787500 FUO787500:FUP787500 GEK787500:GEL787500 GOG787500:GOH787500 GYC787500:GYD787500 HHY787500:HHZ787500 HRU787500:HRV787500 IBQ787500:IBR787500 ILM787500:ILN787500 IVI787500:IVJ787500 JFE787500:JFF787500 JPA787500:JPB787500 JYW787500:JYX787500 KIS787500:KIT787500 KSO787500:KSP787500 LCK787500:LCL787500 LMG787500:LMH787500 LWC787500:LWD787500 MFY787500:MFZ787500 MPU787500:MPV787500 MZQ787500:MZR787500 NJM787500:NJN787500 NTI787500:NTJ787500 ODE787500:ODF787500 ONA787500:ONB787500 OWW787500:OWX787500 PGS787500:PGT787500 PQO787500:PQP787500 QAK787500:QAL787500 QKG787500:QKH787500 QUC787500:QUD787500 RDY787500:RDZ787500 RNU787500:RNV787500 RXQ787500:RXR787500 SHM787500:SHN787500 SRI787500:SRJ787500 TBE787500:TBF787500 TLA787500:TLB787500 TUW787500:TUX787500 UES787500:UET787500 UOO787500:UOP787500 UYK787500:UYL787500 VIG787500:VIH787500 VSC787500:VSD787500 WBY787500:WBZ787500 WLU787500:WLV787500 WVQ787500:WVR787500 I853036:J853036 JE853036:JF853036 TA853036:TB853036 ACW853036:ACX853036 AMS853036:AMT853036 AWO853036:AWP853036 BGK853036:BGL853036 BQG853036:BQH853036 CAC853036:CAD853036 CJY853036:CJZ853036 CTU853036:CTV853036 DDQ853036:DDR853036 DNM853036:DNN853036 DXI853036:DXJ853036 EHE853036:EHF853036 ERA853036:ERB853036 FAW853036:FAX853036 FKS853036:FKT853036 FUO853036:FUP853036 GEK853036:GEL853036 GOG853036:GOH853036 GYC853036:GYD853036 HHY853036:HHZ853036 HRU853036:HRV853036 IBQ853036:IBR853036 ILM853036:ILN853036 IVI853036:IVJ853036 JFE853036:JFF853036 JPA853036:JPB853036 JYW853036:JYX853036 KIS853036:KIT853036 KSO853036:KSP853036 LCK853036:LCL853036 LMG853036:LMH853036 LWC853036:LWD853036 MFY853036:MFZ853036 MPU853036:MPV853036 MZQ853036:MZR853036 NJM853036:NJN853036 NTI853036:NTJ853036 ODE853036:ODF853036 ONA853036:ONB853036 OWW853036:OWX853036 PGS853036:PGT853036 PQO853036:PQP853036 QAK853036:QAL853036 QKG853036:QKH853036 QUC853036:QUD853036 RDY853036:RDZ853036 RNU853036:RNV853036 RXQ853036:RXR853036 SHM853036:SHN853036 SRI853036:SRJ853036 TBE853036:TBF853036 TLA853036:TLB853036 TUW853036:TUX853036 UES853036:UET853036 UOO853036:UOP853036 UYK853036:UYL853036 VIG853036:VIH853036 VSC853036:VSD853036 WBY853036:WBZ853036 WLU853036:WLV853036 WVQ853036:WVR853036 I918572:J918572 JE918572:JF918572 TA918572:TB918572 ACW918572:ACX918572 AMS918572:AMT918572 AWO918572:AWP918572 BGK918572:BGL918572 BQG918572:BQH918572 CAC918572:CAD918572 CJY918572:CJZ918572 CTU918572:CTV918572 DDQ918572:DDR918572 DNM918572:DNN918572 DXI918572:DXJ918572 EHE918572:EHF918572 ERA918572:ERB918572 FAW918572:FAX918572 FKS918572:FKT918572 FUO918572:FUP918572 GEK918572:GEL918572 GOG918572:GOH918572 GYC918572:GYD918572 HHY918572:HHZ918572 HRU918572:HRV918572 IBQ918572:IBR918572 ILM918572:ILN918572 IVI918572:IVJ918572 JFE918572:JFF918572 JPA918572:JPB918572 JYW918572:JYX918572 KIS918572:KIT918572 KSO918572:KSP918572 LCK918572:LCL918572 LMG918572:LMH918572 LWC918572:LWD918572 MFY918572:MFZ918572 MPU918572:MPV918572 MZQ918572:MZR918572 NJM918572:NJN918572 NTI918572:NTJ918572 ODE918572:ODF918572 ONA918572:ONB918572 OWW918572:OWX918572 PGS918572:PGT918572 PQO918572:PQP918572 QAK918572:QAL918572 QKG918572:QKH918572 QUC918572:QUD918572 RDY918572:RDZ918572 RNU918572:RNV918572 RXQ918572:RXR918572 SHM918572:SHN918572 SRI918572:SRJ918572 TBE918572:TBF918572 TLA918572:TLB918572 TUW918572:TUX918572 UES918572:UET918572 UOO918572:UOP918572 UYK918572:UYL918572 VIG918572:VIH918572 VSC918572:VSD918572 WBY918572:WBZ918572 WLU918572:WLV918572 WVQ918572:WVR918572 I984108:J984108 JE984108:JF984108 TA984108:TB984108 ACW984108:ACX984108 AMS984108:AMT984108 AWO984108:AWP984108 BGK984108:BGL984108 BQG984108:BQH984108 CAC984108:CAD984108 CJY984108:CJZ984108 CTU984108:CTV984108 DDQ984108:DDR984108 DNM984108:DNN984108 DXI984108:DXJ984108 EHE984108:EHF984108 ERA984108:ERB984108 FAW984108:FAX984108 FKS984108:FKT984108 FUO984108:FUP984108 GEK984108:GEL984108 GOG984108:GOH984108 GYC984108:GYD984108 HHY984108:HHZ984108 HRU984108:HRV984108 IBQ984108:IBR984108 ILM984108:ILN984108 IVI984108:IVJ984108 JFE984108:JFF984108 JPA984108:JPB984108 JYW984108:JYX984108 KIS984108:KIT984108 KSO984108:KSP984108 LCK984108:LCL984108 LMG984108:LMH984108 LWC984108:LWD984108 MFY984108:MFZ984108 MPU984108:MPV984108 MZQ984108:MZR984108 NJM984108:NJN984108 NTI984108:NTJ984108 ODE984108:ODF984108 ONA984108:ONB984108 OWW984108:OWX984108 PGS984108:PGT984108 PQO984108:PQP984108 QAK984108:QAL984108 QKG984108:QKH984108 QUC984108:QUD984108 RDY984108:RDZ984108 RNU984108:RNV984108 RXQ984108:RXR984108 SHM984108:SHN984108 SRI984108:SRJ984108 TBE984108:TBF984108 TLA984108:TLB984108 TUW984108:TUX984108 UES984108:UET984108 UOO984108:UOP984108 UYK984108:UYL984108 VIG984108:VIH984108 VSC984108:VSD984108 WBY984108:WBZ984108 WLU984108:WLV984108 WVQ984108:WVR984108 I1113:J1113 JE1113:JF1113 TA1113:TB1113 ACW1113:ACX1113 AMS1113:AMT1113 AWO1113:AWP1113 BGK1113:BGL1113 BQG1113:BQH1113 CAC1113:CAD1113 CJY1113:CJZ1113 CTU1113:CTV1113 DDQ1113:DDR1113 DNM1113:DNN1113 DXI1113:DXJ1113 EHE1113:EHF1113 ERA1113:ERB1113 FAW1113:FAX1113 FKS1113:FKT1113 FUO1113:FUP1113 GEK1113:GEL1113 GOG1113:GOH1113 GYC1113:GYD1113 HHY1113:HHZ1113 HRU1113:HRV1113 IBQ1113:IBR1113 ILM1113:ILN1113 IVI1113:IVJ1113 JFE1113:JFF1113 JPA1113:JPB1113 JYW1113:JYX1113 KIS1113:KIT1113 KSO1113:KSP1113 LCK1113:LCL1113 LMG1113:LMH1113 LWC1113:LWD1113 MFY1113:MFZ1113 MPU1113:MPV1113 MZQ1113:MZR1113 NJM1113:NJN1113 NTI1113:NTJ1113 ODE1113:ODF1113 ONA1113:ONB1113 OWW1113:OWX1113 PGS1113:PGT1113 PQO1113:PQP1113 QAK1113:QAL1113 QKG1113:QKH1113 QUC1113:QUD1113 RDY1113:RDZ1113 RNU1113:RNV1113 RXQ1113:RXR1113 SHM1113:SHN1113 SRI1113:SRJ1113 TBE1113:TBF1113 TLA1113:TLB1113 TUW1113:TUX1113 UES1113:UET1113 UOO1113:UOP1113 UYK1113:UYL1113 VIG1113:VIH1113 VSC1113:VSD1113 WBY1113:WBZ1113 WLU1113:WLV1113 WVQ1113:WVR1113 I66649:J66649 JE66649:JF66649 TA66649:TB66649 ACW66649:ACX66649 AMS66649:AMT66649 AWO66649:AWP66649 BGK66649:BGL66649 BQG66649:BQH66649 CAC66649:CAD66649 CJY66649:CJZ66649 CTU66649:CTV66649 DDQ66649:DDR66649 DNM66649:DNN66649 DXI66649:DXJ66649 EHE66649:EHF66649 ERA66649:ERB66649 FAW66649:FAX66649 FKS66649:FKT66649 FUO66649:FUP66649 GEK66649:GEL66649 GOG66649:GOH66649 GYC66649:GYD66649 HHY66649:HHZ66649 HRU66649:HRV66649 IBQ66649:IBR66649 ILM66649:ILN66649 IVI66649:IVJ66649 JFE66649:JFF66649 JPA66649:JPB66649 JYW66649:JYX66649 KIS66649:KIT66649 KSO66649:KSP66649 LCK66649:LCL66649 LMG66649:LMH66649 LWC66649:LWD66649 MFY66649:MFZ66649 MPU66649:MPV66649 MZQ66649:MZR66649 NJM66649:NJN66649 NTI66649:NTJ66649 ODE66649:ODF66649 ONA66649:ONB66649 OWW66649:OWX66649 PGS66649:PGT66649 PQO66649:PQP66649 QAK66649:QAL66649 QKG66649:QKH66649 QUC66649:QUD66649 RDY66649:RDZ66649 RNU66649:RNV66649 RXQ66649:RXR66649 SHM66649:SHN66649 SRI66649:SRJ66649 TBE66649:TBF66649 TLA66649:TLB66649 TUW66649:TUX66649 UES66649:UET66649 UOO66649:UOP66649 UYK66649:UYL66649 VIG66649:VIH66649 VSC66649:VSD66649 WBY66649:WBZ66649 WLU66649:WLV66649 WVQ66649:WVR66649 I132185:J132185 JE132185:JF132185 TA132185:TB132185 ACW132185:ACX132185 AMS132185:AMT132185 AWO132185:AWP132185 BGK132185:BGL132185 BQG132185:BQH132185 CAC132185:CAD132185 CJY132185:CJZ132185 CTU132185:CTV132185 DDQ132185:DDR132185 DNM132185:DNN132185 DXI132185:DXJ132185 EHE132185:EHF132185 ERA132185:ERB132185 FAW132185:FAX132185 FKS132185:FKT132185 FUO132185:FUP132185 GEK132185:GEL132185 GOG132185:GOH132185 GYC132185:GYD132185 HHY132185:HHZ132185 HRU132185:HRV132185 IBQ132185:IBR132185 ILM132185:ILN132185 IVI132185:IVJ132185 JFE132185:JFF132185 JPA132185:JPB132185 JYW132185:JYX132185 KIS132185:KIT132185 KSO132185:KSP132185 LCK132185:LCL132185 LMG132185:LMH132185 LWC132185:LWD132185 MFY132185:MFZ132185 MPU132185:MPV132185 MZQ132185:MZR132185 NJM132185:NJN132185 NTI132185:NTJ132185 ODE132185:ODF132185 ONA132185:ONB132185 OWW132185:OWX132185 PGS132185:PGT132185 PQO132185:PQP132185 QAK132185:QAL132185 QKG132185:QKH132185 QUC132185:QUD132185 RDY132185:RDZ132185 RNU132185:RNV132185 RXQ132185:RXR132185 SHM132185:SHN132185 SRI132185:SRJ132185 TBE132185:TBF132185 TLA132185:TLB132185 TUW132185:TUX132185 UES132185:UET132185 UOO132185:UOP132185 UYK132185:UYL132185 VIG132185:VIH132185 VSC132185:VSD132185 WBY132185:WBZ132185 WLU132185:WLV132185 WVQ132185:WVR132185 I197721:J197721 JE197721:JF197721 TA197721:TB197721 ACW197721:ACX197721 AMS197721:AMT197721 AWO197721:AWP197721 BGK197721:BGL197721 BQG197721:BQH197721 CAC197721:CAD197721 CJY197721:CJZ197721 CTU197721:CTV197721 DDQ197721:DDR197721 DNM197721:DNN197721 DXI197721:DXJ197721 EHE197721:EHF197721 ERA197721:ERB197721 FAW197721:FAX197721 FKS197721:FKT197721 FUO197721:FUP197721 GEK197721:GEL197721 GOG197721:GOH197721 GYC197721:GYD197721 HHY197721:HHZ197721 HRU197721:HRV197721 IBQ197721:IBR197721 ILM197721:ILN197721 IVI197721:IVJ197721 JFE197721:JFF197721 JPA197721:JPB197721 JYW197721:JYX197721 KIS197721:KIT197721 KSO197721:KSP197721 LCK197721:LCL197721 LMG197721:LMH197721 LWC197721:LWD197721 MFY197721:MFZ197721 MPU197721:MPV197721 MZQ197721:MZR197721 NJM197721:NJN197721 NTI197721:NTJ197721 ODE197721:ODF197721 ONA197721:ONB197721 OWW197721:OWX197721 PGS197721:PGT197721 PQO197721:PQP197721 QAK197721:QAL197721 QKG197721:QKH197721 QUC197721:QUD197721 RDY197721:RDZ197721 RNU197721:RNV197721 RXQ197721:RXR197721 SHM197721:SHN197721 SRI197721:SRJ197721 TBE197721:TBF197721 TLA197721:TLB197721 TUW197721:TUX197721 UES197721:UET197721 UOO197721:UOP197721 UYK197721:UYL197721 VIG197721:VIH197721 VSC197721:VSD197721 WBY197721:WBZ197721 WLU197721:WLV197721 WVQ197721:WVR197721 I263257:J263257 JE263257:JF263257 TA263257:TB263257 ACW263257:ACX263257 AMS263257:AMT263257 AWO263257:AWP263257 BGK263257:BGL263257 BQG263257:BQH263257 CAC263257:CAD263257 CJY263257:CJZ263257 CTU263257:CTV263257 DDQ263257:DDR263257 DNM263257:DNN263257 DXI263257:DXJ263257 EHE263257:EHF263257 ERA263257:ERB263257 FAW263257:FAX263257 FKS263257:FKT263257 FUO263257:FUP263257 GEK263257:GEL263257 GOG263257:GOH263257 GYC263257:GYD263257 HHY263257:HHZ263257 HRU263257:HRV263257 IBQ263257:IBR263257 ILM263257:ILN263257 IVI263257:IVJ263257 JFE263257:JFF263257 JPA263257:JPB263257 JYW263257:JYX263257 KIS263257:KIT263257 KSO263257:KSP263257 LCK263257:LCL263257 LMG263257:LMH263257 LWC263257:LWD263257 MFY263257:MFZ263257 MPU263257:MPV263257 MZQ263257:MZR263257 NJM263257:NJN263257 NTI263257:NTJ263257 ODE263257:ODF263257 ONA263257:ONB263257 OWW263257:OWX263257 PGS263257:PGT263257 PQO263257:PQP263257 QAK263257:QAL263257 QKG263257:QKH263257 QUC263257:QUD263257 RDY263257:RDZ263257 RNU263257:RNV263257 RXQ263257:RXR263257 SHM263257:SHN263257 SRI263257:SRJ263257 TBE263257:TBF263257 TLA263257:TLB263257 TUW263257:TUX263257 UES263257:UET263257 UOO263257:UOP263257 UYK263257:UYL263257 VIG263257:VIH263257 VSC263257:VSD263257 WBY263257:WBZ263257 WLU263257:WLV263257 WVQ263257:WVR263257 I328793:J328793 JE328793:JF328793 TA328793:TB328793 ACW328793:ACX328793 AMS328793:AMT328793 AWO328793:AWP328793 BGK328793:BGL328793 BQG328793:BQH328793 CAC328793:CAD328793 CJY328793:CJZ328793 CTU328793:CTV328793 DDQ328793:DDR328793 DNM328793:DNN328793 DXI328793:DXJ328793 EHE328793:EHF328793 ERA328793:ERB328793 FAW328793:FAX328793 FKS328793:FKT328793 FUO328793:FUP328793 GEK328793:GEL328793 GOG328793:GOH328793 GYC328793:GYD328793 HHY328793:HHZ328793 HRU328793:HRV328793 IBQ328793:IBR328793 ILM328793:ILN328793 IVI328793:IVJ328793 JFE328793:JFF328793 JPA328793:JPB328793 JYW328793:JYX328793 KIS328793:KIT328793 KSO328793:KSP328793 LCK328793:LCL328793 LMG328793:LMH328793 LWC328793:LWD328793 MFY328793:MFZ328793 MPU328793:MPV328793 MZQ328793:MZR328793 NJM328793:NJN328793 NTI328793:NTJ328793 ODE328793:ODF328793 ONA328793:ONB328793 OWW328793:OWX328793 PGS328793:PGT328793 PQO328793:PQP328793 QAK328793:QAL328793 QKG328793:QKH328793 QUC328793:QUD328793 RDY328793:RDZ328793 RNU328793:RNV328793 RXQ328793:RXR328793 SHM328793:SHN328793 SRI328793:SRJ328793 TBE328793:TBF328793 TLA328793:TLB328793 TUW328793:TUX328793 UES328793:UET328793 UOO328793:UOP328793 UYK328793:UYL328793 VIG328793:VIH328793 VSC328793:VSD328793 WBY328793:WBZ328793 WLU328793:WLV328793 WVQ328793:WVR328793 I394329:J394329 JE394329:JF394329 TA394329:TB394329 ACW394329:ACX394329 AMS394329:AMT394329 AWO394329:AWP394329 BGK394329:BGL394329 BQG394329:BQH394329 CAC394329:CAD394329 CJY394329:CJZ394329 CTU394329:CTV394329 DDQ394329:DDR394329 DNM394329:DNN394329 DXI394329:DXJ394329 EHE394329:EHF394329 ERA394329:ERB394329 FAW394329:FAX394329 FKS394329:FKT394329 FUO394329:FUP394329 GEK394329:GEL394329 GOG394329:GOH394329 GYC394329:GYD394329 HHY394329:HHZ394329 HRU394329:HRV394329 IBQ394329:IBR394329 ILM394329:ILN394329 IVI394329:IVJ394329 JFE394329:JFF394329 JPA394329:JPB394329 JYW394329:JYX394329 KIS394329:KIT394329 KSO394329:KSP394329 LCK394329:LCL394329 LMG394329:LMH394329 LWC394329:LWD394329 MFY394329:MFZ394329 MPU394329:MPV394329 MZQ394329:MZR394329 NJM394329:NJN394329 NTI394329:NTJ394329 ODE394329:ODF394329 ONA394329:ONB394329 OWW394329:OWX394329 PGS394329:PGT394329 PQO394329:PQP394329 QAK394329:QAL394329 QKG394329:QKH394329 QUC394329:QUD394329 RDY394329:RDZ394329 RNU394329:RNV394329 RXQ394329:RXR394329 SHM394329:SHN394329 SRI394329:SRJ394329 TBE394329:TBF394329 TLA394329:TLB394329 TUW394329:TUX394329 UES394329:UET394329 UOO394329:UOP394329 UYK394329:UYL394329 VIG394329:VIH394329 VSC394329:VSD394329 WBY394329:WBZ394329 WLU394329:WLV394329 WVQ394329:WVR394329 I459865:J459865 JE459865:JF459865 TA459865:TB459865 ACW459865:ACX459865 AMS459865:AMT459865 AWO459865:AWP459865 BGK459865:BGL459865 BQG459865:BQH459865 CAC459865:CAD459865 CJY459865:CJZ459865 CTU459865:CTV459865 DDQ459865:DDR459865 DNM459865:DNN459865 DXI459865:DXJ459865 EHE459865:EHF459865 ERA459865:ERB459865 FAW459865:FAX459865 FKS459865:FKT459865 FUO459865:FUP459865 GEK459865:GEL459865 GOG459865:GOH459865 GYC459865:GYD459865 HHY459865:HHZ459865 HRU459865:HRV459865 IBQ459865:IBR459865 ILM459865:ILN459865 IVI459865:IVJ459865 JFE459865:JFF459865 JPA459865:JPB459865 JYW459865:JYX459865 KIS459865:KIT459865 KSO459865:KSP459865 LCK459865:LCL459865 LMG459865:LMH459865 LWC459865:LWD459865 MFY459865:MFZ459865 MPU459865:MPV459865 MZQ459865:MZR459865 NJM459865:NJN459865 NTI459865:NTJ459865 ODE459865:ODF459865 ONA459865:ONB459865 OWW459865:OWX459865 PGS459865:PGT459865 PQO459865:PQP459865 QAK459865:QAL459865 QKG459865:QKH459865 QUC459865:QUD459865 RDY459865:RDZ459865 RNU459865:RNV459865 RXQ459865:RXR459865 SHM459865:SHN459865 SRI459865:SRJ459865 TBE459865:TBF459865 TLA459865:TLB459865 TUW459865:TUX459865 UES459865:UET459865 UOO459865:UOP459865 UYK459865:UYL459865 VIG459865:VIH459865 VSC459865:VSD459865 WBY459865:WBZ459865 WLU459865:WLV459865 WVQ459865:WVR459865 I525401:J525401 JE525401:JF525401 TA525401:TB525401 ACW525401:ACX525401 AMS525401:AMT525401 AWO525401:AWP525401 BGK525401:BGL525401 BQG525401:BQH525401 CAC525401:CAD525401 CJY525401:CJZ525401 CTU525401:CTV525401 DDQ525401:DDR525401 DNM525401:DNN525401 DXI525401:DXJ525401 EHE525401:EHF525401 ERA525401:ERB525401 FAW525401:FAX525401 FKS525401:FKT525401 FUO525401:FUP525401 GEK525401:GEL525401 GOG525401:GOH525401 GYC525401:GYD525401 HHY525401:HHZ525401 HRU525401:HRV525401 IBQ525401:IBR525401 ILM525401:ILN525401 IVI525401:IVJ525401 JFE525401:JFF525401 JPA525401:JPB525401 JYW525401:JYX525401 KIS525401:KIT525401 KSO525401:KSP525401 LCK525401:LCL525401 LMG525401:LMH525401 LWC525401:LWD525401 MFY525401:MFZ525401 MPU525401:MPV525401 MZQ525401:MZR525401 NJM525401:NJN525401 NTI525401:NTJ525401 ODE525401:ODF525401 ONA525401:ONB525401 OWW525401:OWX525401 PGS525401:PGT525401 PQO525401:PQP525401 QAK525401:QAL525401 QKG525401:QKH525401 QUC525401:QUD525401 RDY525401:RDZ525401 RNU525401:RNV525401 RXQ525401:RXR525401 SHM525401:SHN525401 SRI525401:SRJ525401 TBE525401:TBF525401 TLA525401:TLB525401 TUW525401:TUX525401 UES525401:UET525401 UOO525401:UOP525401 UYK525401:UYL525401 VIG525401:VIH525401 VSC525401:VSD525401 WBY525401:WBZ525401 WLU525401:WLV525401 WVQ525401:WVR525401 I590937:J590937 JE590937:JF590937 TA590937:TB590937 ACW590937:ACX590937 AMS590937:AMT590937 AWO590937:AWP590937 BGK590937:BGL590937 BQG590937:BQH590937 CAC590937:CAD590937 CJY590937:CJZ590937 CTU590937:CTV590937 DDQ590937:DDR590937 DNM590937:DNN590937 DXI590937:DXJ590937 EHE590937:EHF590937 ERA590937:ERB590937 FAW590937:FAX590937 FKS590937:FKT590937 FUO590937:FUP590937 GEK590937:GEL590937 GOG590937:GOH590937 GYC590937:GYD590937 HHY590937:HHZ590937 HRU590937:HRV590937 IBQ590937:IBR590937 ILM590937:ILN590937 IVI590937:IVJ590937 JFE590937:JFF590937 JPA590937:JPB590937 JYW590937:JYX590937 KIS590937:KIT590937 KSO590937:KSP590937 LCK590937:LCL590937 LMG590937:LMH590937 LWC590937:LWD590937 MFY590937:MFZ590937 MPU590937:MPV590937 MZQ590937:MZR590937 NJM590937:NJN590937 NTI590937:NTJ590937 ODE590937:ODF590937 ONA590937:ONB590937 OWW590937:OWX590937 PGS590937:PGT590937 PQO590937:PQP590937 QAK590937:QAL590937 QKG590937:QKH590937 QUC590937:QUD590937 RDY590937:RDZ590937 RNU590937:RNV590937 RXQ590937:RXR590937 SHM590937:SHN590937 SRI590937:SRJ590937 TBE590937:TBF590937 TLA590937:TLB590937 TUW590937:TUX590937 UES590937:UET590937 UOO590937:UOP590937 UYK590937:UYL590937 VIG590937:VIH590937 VSC590937:VSD590937 WBY590937:WBZ590937 WLU590937:WLV590937 WVQ590937:WVR590937 I656473:J656473 JE656473:JF656473 TA656473:TB656473 ACW656473:ACX656473 AMS656473:AMT656473 AWO656473:AWP656473 BGK656473:BGL656473 BQG656473:BQH656473 CAC656473:CAD656473 CJY656473:CJZ656473 CTU656473:CTV656473 DDQ656473:DDR656473 DNM656473:DNN656473 DXI656473:DXJ656473 EHE656473:EHF656473 ERA656473:ERB656473 FAW656473:FAX656473 FKS656473:FKT656473 FUO656473:FUP656473 GEK656473:GEL656473 GOG656473:GOH656473 GYC656473:GYD656473 HHY656473:HHZ656473 HRU656473:HRV656473 IBQ656473:IBR656473 ILM656473:ILN656473 IVI656473:IVJ656473 JFE656473:JFF656473 JPA656473:JPB656473 JYW656473:JYX656473 KIS656473:KIT656473 KSO656473:KSP656473 LCK656473:LCL656473 LMG656473:LMH656473 LWC656473:LWD656473 MFY656473:MFZ656473 MPU656473:MPV656473 MZQ656473:MZR656473 NJM656473:NJN656473 NTI656473:NTJ656473 ODE656473:ODF656473 ONA656473:ONB656473 OWW656473:OWX656473 PGS656473:PGT656473 PQO656473:PQP656473 QAK656473:QAL656473 QKG656473:QKH656473 QUC656473:QUD656473 RDY656473:RDZ656473 RNU656473:RNV656473 RXQ656473:RXR656473 SHM656473:SHN656473 SRI656473:SRJ656473 TBE656473:TBF656473 TLA656473:TLB656473 TUW656473:TUX656473 UES656473:UET656473 UOO656473:UOP656473 UYK656473:UYL656473 VIG656473:VIH656473 VSC656473:VSD656473 WBY656473:WBZ656473 WLU656473:WLV656473 WVQ656473:WVR656473 I722009:J722009 JE722009:JF722009 TA722009:TB722009 ACW722009:ACX722009 AMS722009:AMT722009 AWO722009:AWP722009 BGK722009:BGL722009 BQG722009:BQH722009 CAC722009:CAD722009 CJY722009:CJZ722009 CTU722009:CTV722009 DDQ722009:DDR722009 DNM722009:DNN722009 DXI722009:DXJ722009 EHE722009:EHF722009 ERA722009:ERB722009 FAW722009:FAX722009 FKS722009:FKT722009 FUO722009:FUP722009 GEK722009:GEL722009 GOG722009:GOH722009 GYC722009:GYD722009 HHY722009:HHZ722009 HRU722009:HRV722009 IBQ722009:IBR722009 ILM722009:ILN722009 IVI722009:IVJ722009 JFE722009:JFF722009 JPA722009:JPB722009 JYW722009:JYX722009 KIS722009:KIT722009 KSO722009:KSP722009 LCK722009:LCL722009 LMG722009:LMH722009 LWC722009:LWD722009 MFY722009:MFZ722009 MPU722009:MPV722009 MZQ722009:MZR722009 NJM722009:NJN722009 NTI722009:NTJ722009 ODE722009:ODF722009 ONA722009:ONB722009 OWW722009:OWX722009 PGS722009:PGT722009 PQO722009:PQP722009 QAK722009:QAL722009 QKG722009:QKH722009 QUC722009:QUD722009 RDY722009:RDZ722009 RNU722009:RNV722009 RXQ722009:RXR722009 SHM722009:SHN722009 SRI722009:SRJ722009 TBE722009:TBF722009 TLA722009:TLB722009 TUW722009:TUX722009 UES722009:UET722009 UOO722009:UOP722009 UYK722009:UYL722009 VIG722009:VIH722009 VSC722009:VSD722009 WBY722009:WBZ722009 WLU722009:WLV722009 WVQ722009:WVR722009 I787545:J787545 JE787545:JF787545 TA787545:TB787545 ACW787545:ACX787545 AMS787545:AMT787545 AWO787545:AWP787545 BGK787545:BGL787545 BQG787545:BQH787545 CAC787545:CAD787545 CJY787545:CJZ787545 CTU787545:CTV787545 DDQ787545:DDR787545 DNM787545:DNN787545 DXI787545:DXJ787545 EHE787545:EHF787545 ERA787545:ERB787545 FAW787545:FAX787545 FKS787545:FKT787545 FUO787545:FUP787545 GEK787545:GEL787545 GOG787545:GOH787545 GYC787545:GYD787545 HHY787545:HHZ787545 HRU787545:HRV787545 IBQ787545:IBR787545 ILM787545:ILN787545 IVI787545:IVJ787545 JFE787545:JFF787545 JPA787545:JPB787545 JYW787545:JYX787545 KIS787545:KIT787545 KSO787545:KSP787545 LCK787545:LCL787545 LMG787545:LMH787545 LWC787545:LWD787545 MFY787545:MFZ787545 MPU787545:MPV787545 MZQ787545:MZR787545 NJM787545:NJN787545 NTI787545:NTJ787545 ODE787545:ODF787545 ONA787545:ONB787545 OWW787545:OWX787545 PGS787545:PGT787545 PQO787545:PQP787545 QAK787545:QAL787545 QKG787545:QKH787545 QUC787545:QUD787545 RDY787545:RDZ787545 RNU787545:RNV787545 RXQ787545:RXR787545 SHM787545:SHN787545 SRI787545:SRJ787545 TBE787545:TBF787545 TLA787545:TLB787545 TUW787545:TUX787545 UES787545:UET787545 UOO787545:UOP787545 UYK787545:UYL787545 VIG787545:VIH787545 VSC787545:VSD787545 WBY787545:WBZ787545 WLU787545:WLV787545 WVQ787545:WVR787545 I853081:J853081 JE853081:JF853081 TA853081:TB853081 ACW853081:ACX853081 AMS853081:AMT853081 AWO853081:AWP853081 BGK853081:BGL853081 BQG853081:BQH853081 CAC853081:CAD853081 CJY853081:CJZ853081 CTU853081:CTV853081 DDQ853081:DDR853081 DNM853081:DNN853081 DXI853081:DXJ853081 EHE853081:EHF853081 ERA853081:ERB853081 FAW853081:FAX853081 FKS853081:FKT853081 FUO853081:FUP853081 GEK853081:GEL853081 GOG853081:GOH853081 GYC853081:GYD853081 HHY853081:HHZ853081 HRU853081:HRV853081 IBQ853081:IBR853081 ILM853081:ILN853081 IVI853081:IVJ853081 JFE853081:JFF853081 JPA853081:JPB853081 JYW853081:JYX853081 KIS853081:KIT853081 KSO853081:KSP853081 LCK853081:LCL853081 LMG853081:LMH853081 LWC853081:LWD853081 MFY853081:MFZ853081 MPU853081:MPV853081 MZQ853081:MZR853081 NJM853081:NJN853081 NTI853081:NTJ853081 ODE853081:ODF853081 ONA853081:ONB853081 OWW853081:OWX853081 PGS853081:PGT853081 PQO853081:PQP853081 QAK853081:QAL853081 QKG853081:QKH853081 QUC853081:QUD853081 RDY853081:RDZ853081 RNU853081:RNV853081 RXQ853081:RXR853081 SHM853081:SHN853081 SRI853081:SRJ853081 TBE853081:TBF853081 TLA853081:TLB853081 TUW853081:TUX853081 UES853081:UET853081 UOO853081:UOP853081 UYK853081:UYL853081 VIG853081:VIH853081 VSC853081:VSD853081 WBY853081:WBZ853081 WLU853081:WLV853081 WVQ853081:WVR853081 I918617:J918617 JE918617:JF918617 TA918617:TB918617 ACW918617:ACX918617 AMS918617:AMT918617 AWO918617:AWP918617 BGK918617:BGL918617 BQG918617:BQH918617 CAC918617:CAD918617 CJY918617:CJZ918617 CTU918617:CTV918617 DDQ918617:DDR918617 DNM918617:DNN918617 DXI918617:DXJ918617 EHE918617:EHF918617 ERA918617:ERB918617 FAW918617:FAX918617 FKS918617:FKT918617 FUO918617:FUP918617 GEK918617:GEL918617 GOG918617:GOH918617 GYC918617:GYD918617 HHY918617:HHZ918617 HRU918617:HRV918617 IBQ918617:IBR918617 ILM918617:ILN918617 IVI918617:IVJ918617 JFE918617:JFF918617 JPA918617:JPB918617 JYW918617:JYX918617 KIS918617:KIT918617 KSO918617:KSP918617 LCK918617:LCL918617 LMG918617:LMH918617 LWC918617:LWD918617 MFY918617:MFZ918617 MPU918617:MPV918617 MZQ918617:MZR918617 NJM918617:NJN918617 NTI918617:NTJ918617 ODE918617:ODF918617 ONA918617:ONB918617 OWW918617:OWX918617 PGS918617:PGT918617 PQO918617:PQP918617 QAK918617:QAL918617 QKG918617:QKH918617 QUC918617:QUD918617 RDY918617:RDZ918617 RNU918617:RNV918617 RXQ918617:RXR918617 SHM918617:SHN918617 SRI918617:SRJ918617 TBE918617:TBF918617 TLA918617:TLB918617 TUW918617:TUX918617 UES918617:UET918617 UOO918617:UOP918617 UYK918617:UYL918617 VIG918617:VIH918617 VSC918617:VSD918617 WBY918617:WBZ918617 WLU918617:WLV918617 WVQ918617:WVR918617 I984153:J984153 JE984153:JF984153 TA984153:TB984153 ACW984153:ACX984153 AMS984153:AMT984153 AWO984153:AWP984153 BGK984153:BGL984153 BQG984153:BQH984153 CAC984153:CAD984153 CJY984153:CJZ984153 CTU984153:CTV984153 DDQ984153:DDR984153 DNM984153:DNN984153 DXI984153:DXJ984153 EHE984153:EHF984153 ERA984153:ERB984153 FAW984153:FAX984153 FKS984153:FKT984153 FUO984153:FUP984153 GEK984153:GEL984153 GOG984153:GOH984153 GYC984153:GYD984153 HHY984153:HHZ984153 HRU984153:HRV984153 IBQ984153:IBR984153 ILM984153:ILN984153 IVI984153:IVJ984153 JFE984153:JFF984153 JPA984153:JPB984153 JYW984153:JYX984153 KIS984153:KIT984153 KSO984153:KSP984153 LCK984153:LCL984153 LMG984153:LMH984153 LWC984153:LWD984153 MFY984153:MFZ984153 MPU984153:MPV984153 MZQ984153:MZR984153 NJM984153:NJN984153 NTI984153:NTJ984153 ODE984153:ODF984153 ONA984153:ONB984153 OWW984153:OWX984153 PGS984153:PGT984153 PQO984153:PQP984153 QAK984153:QAL984153 QKG984153:QKH984153 QUC984153:QUD984153 RDY984153:RDZ984153 RNU984153:RNV984153 RXQ984153:RXR984153 SHM984153:SHN984153 SRI984153:SRJ984153 TBE984153:TBF984153 TLA984153:TLB984153 TUW984153:TUX984153 UES984153:UET984153 UOO984153:UOP984153 UYK984153:UYL984153 VIG984153:VIH984153 VSC984153:VSD984153 WBY984153:WBZ984153 WLU984153:WLV984153 WVQ984153:WVR984153 I1158:J1158 JE1158:JF1158 TA1158:TB1158 ACW1158:ACX1158 AMS1158:AMT1158 AWO1158:AWP1158 BGK1158:BGL1158 BQG1158:BQH1158 CAC1158:CAD1158 CJY1158:CJZ1158 CTU1158:CTV1158 DDQ1158:DDR1158 DNM1158:DNN1158 DXI1158:DXJ1158 EHE1158:EHF1158 ERA1158:ERB1158 FAW1158:FAX1158 FKS1158:FKT1158 FUO1158:FUP1158 GEK1158:GEL1158 GOG1158:GOH1158 GYC1158:GYD1158 HHY1158:HHZ1158 HRU1158:HRV1158 IBQ1158:IBR1158 ILM1158:ILN1158 IVI1158:IVJ1158 JFE1158:JFF1158 JPA1158:JPB1158 JYW1158:JYX1158 KIS1158:KIT1158 KSO1158:KSP1158 LCK1158:LCL1158 LMG1158:LMH1158 LWC1158:LWD1158 MFY1158:MFZ1158 MPU1158:MPV1158 MZQ1158:MZR1158 NJM1158:NJN1158 NTI1158:NTJ1158 ODE1158:ODF1158 ONA1158:ONB1158 OWW1158:OWX1158 PGS1158:PGT1158 PQO1158:PQP1158 QAK1158:QAL1158 QKG1158:QKH1158 QUC1158:QUD1158 RDY1158:RDZ1158 RNU1158:RNV1158 RXQ1158:RXR1158 SHM1158:SHN1158 SRI1158:SRJ1158 TBE1158:TBF1158 TLA1158:TLB1158 TUW1158:TUX1158 UES1158:UET1158 UOO1158:UOP1158 UYK1158:UYL1158 VIG1158:VIH1158 VSC1158:VSD1158 WBY1158:WBZ1158 WLU1158:WLV1158 WVQ1158:WVR1158 I66694:J66694 JE66694:JF66694 TA66694:TB66694 ACW66694:ACX66694 AMS66694:AMT66694 AWO66694:AWP66694 BGK66694:BGL66694 BQG66694:BQH66694 CAC66694:CAD66694 CJY66694:CJZ66694 CTU66694:CTV66694 DDQ66694:DDR66694 DNM66694:DNN66694 DXI66694:DXJ66694 EHE66694:EHF66694 ERA66694:ERB66694 FAW66694:FAX66694 FKS66694:FKT66694 FUO66694:FUP66694 GEK66694:GEL66694 GOG66694:GOH66694 GYC66694:GYD66694 HHY66694:HHZ66694 HRU66694:HRV66694 IBQ66694:IBR66694 ILM66694:ILN66694 IVI66694:IVJ66694 JFE66694:JFF66694 JPA66694:JPB66694 JYW66694:JYX66694 KIS66694:KIT66694 KSO66694:KSP66694 LCK66694:LCL66694 LMG66694:LMH66694 LWC66694:LWD66694 MFY66694:MFZ66694 MPU66694:MPV66694 MZQ66694:MZR66694 NJM66694:NJN66694 NTI66694:NTJ66694 ODE66694:ODF66694 ONA66694:ONB66694 OWW66694:OWX66694 PGS66694:PGT66694 PQO66694:PQP66694 QAK66694:QAL66694 QKG66694:QKH66694 QUC66694:QUD66694 RDY66694:RDZ66694 RNU66694:RNV66694 RXQ66694:RXR66694 SHM66694:SHN66694 SRI66694:SRJ66694 TBE66694:TBF66694 TLA66694:TLB66694 TUW66694:TUX66694 UES66694:UET66694 UOO66694:UOP66694 UYK66694:UYL66694 VIG66694:VIH66694 VSC66694:VSD66694 WBY66694:WBZ66694 WLU66694:WLV66694 WVQ66694:WVR66694 I132230:J132230 JE132230:JF132230 TA132230:TB132230 ACW132230:ACX132230 AMS132230:AMT132230 AWO132230:AWP132230 BGK132230:BGL132230 BQG132230:BQH132230 CAC132230:CAD132230 CJY132230:CJZ132230 CTU132230:CTV132230 DDQ132230:DDR132230 DNM132230:DNN132230 DXI132230:DXJ132230 EHE132230:EHF132230 ERA132230:ERB132230 FAW132230:FAX132230 FKS132230:FKT132230 FUO132230:FUP132230 GEK132230:GEL132230 GOG132230:GOH132230 GYC132230:GYD132230 HHY132230:HHZ132230 HRU132230:HRV132230 IBQ132230:IBR132230 ILM132230:ILN132230 IVI132230:IVJ132230 JFE132230:JFF132230 JPA132230:JPB132230 JYW132230:JYX132230 KIS132230:KIT132230 KSO132230:KSP132230 LCK132230:LCL132230 LMG132230:LMH132230 LWC132230:LWD132230 MFY132230:MFZ132230 MPU132230:MPV132230 MZQ132230:MZR132230 NJM132230:NJN132230 NTI132230:NTJ132230 ODE132230:ODF132230 ONA132230:ONB132230 OWW132230:OWX132230 PGS132230:PGT132230 PQO132230:PQP132230 QAK132230:QAL132230 QKG132230:QKH132230 QUC132230:QUD132230 RDY132230:RDZ132230 RNU132230:RNV132230 RXQ132230:RXR132230 SHM132230:SHN132230 SRI132230:SRJ132230 TBE132230:TBF132230 TLA132230:TLB132230 TUW132230:TUX132230 UES132230:UET132230 UOO132230:UOP132230 UYK132230:UYL132230 VIG132230:VIH132230 VSC132230:VSD132230 WBY132230:WBZ132230 WLU132230:WLV132230 WVQ132230:WVR132230 I197766:J197766 JE197766:JF197766 TA197766:TB197766 ACW197766:ACX197766 AMS197766:AMT197766 AWO197766:AWP197766 BGK197766:BGL197766 BQG197766:BQH197766 CAC197766:CAD197766 CJY197766:CJZ197766 CTU197766:CTV197766 DDQ197766:DDR197766 DNM197766:DNN197766 DXI197766:DXJ197766 EHE197766:EHF197766 ERA197766:ERB197766 FAW197766:FAX197766 FKS197766:FKT197766 FUO197766:FUP197766 GEK197766:GEL197766 GOG197766:GOH197766 GYC197766:GYD197766 HHY197766:HHZ197766 HRU197766:HRV197766 IBQ197766:IBR197766 ILM197766:ILN197766 IVI197766:IVJ197766 JFE197766:JFF197766 JPA197766:JPB197766 JYW197766:JYX197766 KIS197766:KIT197766 KSO197766:KSP197766 LCK197766:LCL197766 LMG197766:LMH197766 LWC197766:LWD197766 MFY197766:MFZ197766 MPU197766:MPV197766 MZQ197766:MZR197766 NJM197766:NJN197766 NTI197766:NTJ197766 ODE197766:ODF197766 ONA197766:ONB197766 OWW197766:OWX197766 PGS197766:PGT197766 PQO197766:PQP197766 QAK197766:QAL197766 QKG197766:QKH197766 QUC197766:QUD197766 RDY197766:RDZ197766 RNU197766:RNV197766 RXQ197766:RXR197766 SHM197766:SHN197766 SRI197766:SRJ197766 TBE197766:TBF197766 TLA197766:TLB197766 TUW197766:TUX197766 UES197766:UET197766 UOO197766:UOP197766 UYK197766:UYL197766 VIG197766:VIH197766 VSC197766:VSD197766 WBY197766:WBZ197766 WLU197766:WLV197766 WVQ197766:WVR197766 I263302:J263302 JE263302:JF263302 TA263302:TB263302 ACW263302:ACX263302 AMS263302:AMT263302 AWO263302:AWP263302 BGK263302:BGL263302 BQG263302:BQH263302 CAC263302:CAD263302 CJY263302:CJZ263302 CTU263302:CTV263302 DDQ263302:DDR263302 DNM263302:DNN263302 DXI263302:DXJ263302 EHE263302:EHF263302 ERA263302:ERB263302 FAW263302:FAX263302 FKS263302:FKT263302 FUO263302:FUP263302 GEK263302:GEL263302 GOG263302:GOH263302 GYC263302:GYD263302 HHY263302:HHZ263302 HRU263302:HRV263302 IBQ263302:IBR263302 ILM263302:ILN263302 IVI263302:IVJ263302 JFE263302:JFF263302 JPA263302:JPB263302 JYW263302:JYX263302 KIS263302:KIT263302 KSO263302:KSP263302 LCK263302:LCL263302 LMG263302:LMH263302 LWC263302:LWD263302 MFY263302:MFZ263302 MPU263302:MPV263302 MZQ263302:MZR263302 NJM263302:NJN263302 NTI263302:NTJ263302 ODE263302:ODF263302 ONA263302:ONB263302 OWW263302:OWX263302 PGS263302:PGT263302 PQO263302:PQP263302 QAK263302:QAL263302 QKG263302:QKH263302 QUC263302:QUD263302 RDY263302:RDZ263302 RNU263302:RNV263302 RXQ263302:RXR263302 SHM263302:SHN263302 SRI263302:SRJ263302 TBE263302:TBF263302 TLA263302:TLB263302 TUW263302:TUX263302 UES263302:UET263302 UOO263302:UOP263302 UYK263302:UYL263302 VIG263302:VIH263302 VSC263302:VSD263302 WBY263302:WBZ263302 WLU263302:WLV263302 WVQ263302:WVR263302 I328838:J328838 JE328838:JF328838 TA328838:TB328838 ACW328838:ACX328838 AMS328838:AMT328838 AWO328838:AWP328838 BGK328838:BGL328838 BQG328838:BQH328838 CAC328838:CAD328838 CJY328838:CJZ328838 CTU328838:CTV328838 DDQ328838:DDR328838 DNM328838:DNN328838 DXI328838:DXJ328838 EHE328838:EHF328838 ERA328838:ERB328838 FAW328838:FAX328838 FKS328838:FKT328838 FUO328838:FUP328838 GEK328838:GEL328838 GOG328838:GOH328838 GYC328838:GYD328838 HHY328838:HHZ328838 HRU328838:HRV328838 IBQ328838:IBR328838 ILM328838:ILN328838 IVI328838:IVJ328838 JFE328838:JFF328838 JPA328838:JPB328838 JYW328838:JYX328838 KIS328838:KIT328838 KSO328838:KSP328838 LCK328838:LCL328838 LMG328838:LMH328838 LWC328838:LWD328838 MFY328838:MFZ328838 MPU328838:MPV328838 MZQ328838:MZR328838 NJM328838:NJN328838 NTI328838:NTJ328838 ODE328838:ODF328838 ONA328838:ONB328838 OWW328838:OWX328838 PGS328838:PGT328838 PQO328838:PQP328838 QAK328838:QAL328838 QKG328838:QKH328838 QUC328838:QUD328838 RDY328838:RDZ328838 RNU328838:RNV328838 RXQ328838:RXR328838 SHM328838:SHN328838 SRI328838:SRJ328838 TBE328838:TBF328838 TLA328838:TLB328838 TUW328838:TUX328838 UES328838:UET328838 UOO328838:UOP328838 UYK328838:UYL328838 VIG328838:VIH328838 VSC328838:VSD328838 WBY328838:WBZ328838 WLU328838:WLV328838 WVQ328838:WVR328838 I394374:J394374 JE394374:JF394374 TA394374:TB394374 ACW394374:ACX394374 AMS394374:AMT394374 AWO394374:AWP394374 BGK394374:BGL394374 BQG394374:BQH394374 CAC394374:CAD394374 CJY394374:CJZ394374 CTU394374:CTV394374 DDQ394374:DDR394374 DNM394374:DNN394374 DXI394374:DXJ394374 EHE394374:EHF394374 ERA394374:ERB394374 FAW394374:FAX394374 FKS394374:FKT394374 FUO394374:FUP394374 GEK394374:GEL394374 GOG394374:GOH394374 GYC394374:GYD394374 HHY394374:HHZ394374 HRU394374:HRV394374 IBQ394374:IBR394374 ILM394374:ILN394374 IVI394374:IVJ394374 JFE394374:JFF394374 JPA394374:JPB394374 JYW394374:JYX394374 KIS394374:KIT394374 KSO394374:KSP394374 LCK394374:LCL394374 LMG394374:LMH394374 LWC394374:LWD394374 MFY394374:MFZ394374 MPU394374:MPV394374 MZQ394374:MZR394374 NJM394374:NJN394374 NTI394374:NTJ394374 ODE394374:ODF394374 ONA394374:ONB394374 OWW394374:OWX394374 PGS394374:PGT394374 PQO394374:PQP394374 QAK394374:QAL394374 QKG394374:QKH394374 QUC394374:QUD394374 RDY394374:RDZ394374 RNU394374:RNV394374 RXQ394374:RXR394374 SHM394374:SHN394374 SRI394374:SRJ394374 TBE394374:TBF394374 TLA394374:TLB394374 TUW394374:TUX394374 UES394374:UET394374 UOO394374:UOP394374 UYK394374:UYL394374 VIG394374:VIH394374 VSC394374:VSD394374 WBY394374:WBZ394374 WLU394374:WLV394374 WVQ394374:WVR394374 I459910:J459910 JE459910:JF459910 TA459910:TB459910 ACW459910:ACX459910 AMS459910:AMT459910 AWO459910:AWP459910 BGK459910:BGL459910 BQG459910:BQH459910 CAC459910:CAD459910 CJY459910:CJZ459910 CTU459910:CTV459910 DDQ459910:DDR459910 DNM459910:DNN459910 DXI459910:DXJ459910 EHE459910:EHF459910 ERA459910:ERB459910 FAW459910:FAX459910 FKS459910:FKT459910 FUO459910:FUP459910 GEK459910:GEL459910 GOG459910:GOH459910 GYC459910:GYD459910 HHY459910:HHZ459910 HRU459910:HRV459910 IBQ459910:IBR459910 ILM459910:ILN459910 IVI459910:IVJ459910 JFE459910:JFF459910 JPA459910:JPB459910 JYW459910:JYX459910 KIS459910:KIT459910 KSO459910:KSP459910 LCK459910:LCL459910 LMG459910:LMH459910 LWC459910:LWD459910 MFY459910:MFZ459910 MPU459910:MPV459910 MZQ459910:MZR459910 NJM459910:NJN459910 NTI459910:NTJ459910 ODE459910:ODF459910 ONA459910:ONB459910 OWW459910:OWX459910 PGS459910:PGT459910 PQO459910:PQP459910 QAK459910:QAL459910 QKG459910:QKH459910 QUC459910:QUD459910 RDY459910:RDZ459910 RNU459910:RNV459910 RXQ459910:RXR459910 SHM459910:SHN459910 SRI459910:SRJ459910 TBE459910:TBF459910 TLA459910:TLB459910 TUW459910:TUX459910 UES459910:UET459910 UOO459910:UOP459910 UYK459910:UYL459910 VIG459910:VIH459910 VSC459910:VSD459910 WBY459910:WBZ459910 WLU459910:WLV459910 WVQ459910:WVR459910 I525446:J525446 JE525446:JF525446 TA525446:TB525446 ACW525446:ACX525446 AMS525446:AMT525446 AWO525446:AWP525446 BGK525446:BGL525446 BQG525446:BQH525446 CAC525446:CAD525446 CJY525446:CJZ525446 CTU525446:CTV525446 DDQ525446:DDR525446 DNM525446:DNN525446 DXI525446:DXJ525446 EHE525446:EHF525446 ERA525446:ERB525446 FAW525446:FAX525446 FKS525446:FKT525446 FUO525446:FUP525446 GEK525446:GEL525446 GOG525446:GOH525446 GYC525446:GYD525446 HHY525446:HHZ525446 HRU525446:HRV525446 IBQ525446:IBR525446 ILM525446:ILN525446 IVI525446:IVJ525446 JFE525446:JFF525446 JPA525446:JPB525446 JYW525446:JYX525446 KIS525446:KIT525446 KSO525446:KSP525446 LCK525446:LCL525446 LMG525446:LMH525446 LWC525446:LWD525446 MFY525446:MFZ525446 MPU525446:MPV525446 MZQ525446:MZR525446 NJM525446:NJN525446 NTI525446:NTJ525446 ODE525446:ODF525446 ONA525446:ONB525446 OWW525446:OWX525446 PGS525446:PGT525446 PQO525446:PQP525446 QAK525446:QAL525446 QKG525446:QKH525446 QUC525446:QUD525446 RDY525446:RDZ525446 RNU525446:RNV525446 RXQ525446:RXR525446 SHM525446:SHN525446 SRI525446:SRJ525446 TBE525446:TBF525446 TLA525446:TLB525446 TUW525446:TUX525446 UES525446:UET525446 UOO525446:UOP525446 UYK525446:UYL525446 VIG525446:VIH525446 VSC525446:VSD525446 WBY525446:WBZ525446 WLU525446:WLV525446 WVQ525446:WVR525446 I590982:J590982 JE590982:JF590982 TA590982:TB590982 ACW590982:ACX590982 AMS590982:AMT590982 AWO590982:AWP590982 BGK590982:BGL590982 BQG590982:BQH590982 CAC590982:CAD590982 CJY590982:CJZ590982 CTU590982:CTV590982 DDQ590982:DDR590982 DNM590982:DNN590982 DXI590982:DXJ590982 EHE590982:EHF590982 ERA590982:ERB590982 FAW590982:FAX590982 FKS590982:FKT590982 FUO590982:FUP590982 GEK590982:GEL590982 GOG590982:GOH590982 GYC590982:GYD590982 HHY590982:HHZ590982 HRU590982:HRV590982 IBQ590982:IBR590982 ILM590982:ILN590982 IVI590982:IVJ590982 JFE590982:JFF590982 JPA590982:JPB590982 JYW590982:JYX590982 KIS590982:KIT590982 KSO590982:KSP590982 LCK590982:LCL590982 LMG590982:LMH590982 LWC590982:LWD590982 MFY590982:MFZ590982 MPU590982:MPV590982 MZQ590982:MZR590982 NJM590982:NJN590982 NTI590982:NTJ590982 ODE590982:ODF590982 ONA590982:ONB590982 OWW590982:OWX590982 PGS590982:PGT590982 PQO590982:PQP590982 QAK590982:QAL590982 QKG590982:QKH590982 QUC590982:QUD590982 RDY590982:RDZ590982 RNU590982:RNV590982 RXQ590982:RXR590982 SHM590982:SHN590982 SRI590982:SRJ590982 TBE590982:TBF590982 TLA590982:TLB590982 TUW590982:TUX590982 UES590982:UET590982 UOO590982:UOP590982 UYK590982:UYL590982 VIG590982:VIH590982 VSC590982:VSD590982 WBY590982:WBZ590982 WLU590982:WLV590982 WVQ590982:WVR590982 I656518:J656518 JE656518:JF656518 TA656518:TB656518 ACW656518:ACX656518 AMS656518:AMT656518 AWO656518:AWP656518 BGK656518:BGL656518 BQG656518:BQH656518 CAC656518:CAD656518 CJY656518:CJZ656518 CTU656518:CTV656518 DDQ656518:DDR656518 DNM656518:DNN656518 DXI656518:DXJ656518 EHE656518:EHF656518 ERA656518:ERB656518 FAW656518:FAX656518 FKS656518:FKT656518 FUO656518:FUP656518 GEK656518:GEL656518 GOG656518:GOH656518 GYC656518:GYD656518 HHY656518:HHZ656518 HRU656518:HRV656518 IBQ656518:IBR656518 ILM656518:ILN656518 IVI656518:IVJ656518 JFE656518:JFF656518 JPA656518:JPB656518 JYW656518:JYX656518 KIS656518:KIT656518 KSO656518:KSP656518 LCK656518:LCL656518 LMG656518:LMH656518 LWC656518:LWD656518 MFY656518:MFZ656518 MPU656518:MPV656518 MZQ656518:MZR656518 NJM656518:NJN656518 NTI656518:NTJ656518 ODE656518:ODF656518 ONA656518:ONB656518 OWW656518:OWX656518 PGS656518:PGT656518 PQO656518:PQP656518 QAK656518:QAL656518 QKG656518:QKH656518 QUC656518:QUD656518 RDY656518:RDZ656518 RNU656518:RNV656518 RXQ656518:RXR656518 SHM656518:SHN656518 SRI656518:SRJ656518 TBE656518:TBF656518 TLA656518:TLB656518 TUW656518:TUX656518 UES656518:UET656518 UOO656518:UOP656518 UYK656518:UYL656518 VIG656518:VIH656518 VSC656518:VSD656518 WBY656518:WBZ656518 WLU656518:WLV656518 WVQ656518:WVR656518 I722054:J722054 JE722054:JF722054 TA722054:TB722054 ACW722054:ACX722054 AMS722054:AMT722054 AWO722054:AWP722054 BGK722054:BGL722054 BQG722054:BQH722054 CAC722054:CAD722054 CJY722054:CJZ722054 CTU722054:CTV722054 DDQ722054:DDR722054 DNM722054:DNN722054 DXI722054:DXJ722054 EHE722054:EHF722054 ERA722054:ERB722054 FAW722054:FAX722054 FKS722054:FKT722054 FUO722054:FUP722054 GEK722054:GEL722054 GOG722054:GOH722054 GYC722054:GYD722054 HHY722054:HHZ722054 HRU722054:HRV722054 IBQ722054:IBR722054 ILM722054:ILN722054 IVI722054:IVJ722054 JFE722054:JFF722054 JPA722054:JPB722054 JYW722054:JYX722054 KIS722054:KIT722054 KSO722054:KSP722054 LCK722054:LCL722054 LMG722054:LMH722054 LWC722054:LWD722054 MFY722054:MFZ722054 MPU722054:MPV722054 MZQ722054:MZR722054 NJM722054:NJN722054 NTI722054:NTJ722054 ODE722054:ODF722054 ONA722054:ONB722054 OWW722054:OWX722054 PGS722054:PGT722054 PQO722054:PQP722054 QAK722054:QAL722054 QKG722054:QKH722054 QUC722054:QUD722054 RDY722054:RDZ722054 RNU722054:RNV722054 RXQ722054:RXR722054 SHM722054:SHN722054 SRI722054:SRJ722054 TBE722054:TBF722054 TLA722054:TLB722054 TUW722054:TUX722054 UES722054:UET722054 UOO722054:UOP722054 UYK722054:UYL722054 VIG722054:VIH722054 VSC722054:VSD722054 WBY722054:WBZ722054 WLU722054:WLV722054 WVQ722054:WVR722054 I787590:J787590 JE787590:JF787590 TA787590:TB787590 ACW787590:ACX787590 AMS787590:AMT787590 AWO787590:AWP787590 BGK787590:BGL787590 BQG787590:BQH787590 CAC787590:CAD787590 CJY787590:CJZ787590 CTU787590:CTV787590 DDQ787590:DDR787590 DNM787590:DNN787590 DXI787590:DXJ787590 EHE787590:EHF787590 ERA787590:ERB787590 FAW787590:FAX787590 FKS787590:FKT787590 FUO787590:FUP787590 GEK787590:GEL787590 GOG787590:GOH787590 GYC787590:GYD787590 HHY787590:HHZ787590 HRU787590:HRV787590 IBQ787590:IBR787590 ILM787590:ILN787590 IVI787590:IVJ787590 JFE787590:JFF787590 JPA787590:JPB787590 JYW787590:JYX787590 KIS787590:KIT787590 KSO787590:KSP787590 LCK787590:LCL787590 LMG787590:LMH787590 LWC787590:LWD787590 MFY787590:MFZ787590 MPU787590:MPV787590 MZQ787590:MZR787590 NJM787590:NJN787590 NTI787590:NTJ787590 ODE787590:ODF787590 ONA787590:ONB787590 OWW787590:OWX787590 PGS787590:PGT787590 PQO787590:PQP787590 QAK787590:QAL787590 QKG787590:QKH787590 QUC787590:QUD787590 RDY787590:RDZ787590 RNU787590:RNV787590 RXQ787590:RXR787590 SHM787590:SHN787590 SRI787590:SRJ787590 TBE787590:TBF787590 TLA787590:TLB787590 TUW787590:TUX787590 UES787590:UET787590 UOO787590:UOP787590 UYK787590:UYL787590 VIG787590:VIH787590 VSC787590:VSD787590 WBY787590:WBZ787590 WLU787590:WLV787590 WVQ787590:WVR787590 I853126:J853126 JE853126:JF853126 TA853126:TB853126 ACW853126:ACX853126 AMS853126:AMT853126 AWO853126:AWP853126 BGK853126:BGL853126 BQG853126:BQH853126 CAC853126:CAD853126 CJY853126:CJZ853126 CTU853126:CTV853126 DDQ853126:DDR853126 DNM853126:DNN853126 DXI853126:DXJ853126 EHE853126:EHF853126 ERA853126:ERB853126 FAW853126:FAX853126 FKS853126:FKT853126 FUO853126:FUP853126 GEK853126:GEL853126 GOG853126:GOH853126 GYC853126:GYD853126 HHY853126:HHZ853126 HRU853126:HRV853126 IBQ853126:IBR853126 ILM853126:ILN853126 IVI853126:IVJ853126 JFE853126:JFF853126 JPA853126:JPB853126 JYW853126:JYX853126 KIS853126:KIT853126 KSO853126:KSP853126 LCK853126:LCL853126 LMG853126:LMH853126 LWC853126:LWD853126 MFY853126:MFZ853126 MPU853126:MPV853126 MZQ853126:MZR853126 NJM853126:NJN853126 NTI853126:NTJ853126 ODE853126:ODF853126 ONA853126:ONB853126 OWW853126:OWX853126 PGS853126:PGT853126 PQO853126:PQP853126 QAK853126:QAL853126 QKG853126:QKH853126 QUC853126:QUD853126 RDY853126:RDZ853126 RNU853126:RNV853126 RXQ853126:RXR853126 SHM853126:SHN853126 SRI853126:SRJ853126 TBE853126:TBF853126 TLA853126:TLB853126 TUW853126:TUX853126 UES853126:UET853126 UOO853126:UOP853126 UYK853126:UYL853126 VIG853126:VIH853126 VSC853126:VSD853126 WBY853126:WBZ853126 WLU853126:WLV853126 WVQ853126:WVR853126 I918662:J918662 JE918662:JF918662 TA918662:TB918662 ACW918662:ACX918662 AMS918662:AMT918662 AWO918662:AWP918662 BGK918662:BGL918662 BQG918662:BQH918662 CAC918662:CAD918662 CJY918662:CJZ918662 CTU918662:CTV918662 DDQ918662:DDR918662 DNM918662:DNN918662 DXI918662:DXJ918662 EHE918662:EHF918662 ERA918662:ERB918662 FAW918662:FAX918662 FKS918662:FKT918662 FUO918662:FUP918662 GEK918662:GEL918662 GOG918662:GOH918662 GYC918662:GYD918662 HHY918662:HHZ918662 HRU918662:HRV918662 IBQ918662:IBR918662 ILM918662:ILN918662 IVI918662:IVJ918662 JFE918662:JFF918662 JPA918662:JPB918662 JYW918662:JYX918662 KIS918662:KIT918662 KSO918662:KSP918662 LCK918662:LCL918662 LMG918662:LMH918662 LWC918662:LWD918662 MFY918662:MFZ918662 MPU918662:MPV918662 MZQ918662:MZR918662 NJM918662:NJN918662 NTI918662:NTJ918662 ODE918662:ODF918662 ONA918662:ONB918662 OWW918662:OWX918662 PGS918662:PGT918662 PQO918662:PQP918662 QAK918662:QAL918662 QKG918662:QKH918662 QUC918662:QUD918662 RDY918662:RDZ918662 RNU918662:RNV918662 RXQ918662:RXR918662 SHM918662:SHN918662 SRI918662:SRJ918662 TBE918662:TBF918662 TLA918662:TLB918662 TUW918662:TUX918662 UES918662:UET918662 UOO918662:UOP918662 UYK918662:UYL918662 VIG918662:VIH918662 VSC918662:VSD918662 WBY918662:WBZ918662 WLU918662:WLV918662 WVQ918662:WVR918662 I984198:J984198 JE984198:JF984198 TA984198:TB984198 ACW984198:ACX984198 AMS984198:AMT984198 AWO984198:AWP984198 BGK984198:BGL984198 BQG984198:BQH984198 CAC984198:CAD984198 CJY984198:CJZ984198 CTU984198:CTV984198 DDQ984198:DDR984198 DNM984198:DNN984198 DXI984198:DXJ984198 EHE984198:EHF984198 ERA984198:ERB984198 FAW984198:FAX984198 FKS984198:FKT984198 FUO984198:FUP984198 GEK984198:GEL984198 GOG984198:GOH984198 GYC984198:GYD984198 HHY984198:HHZ984198 HRU984198:HRV984198 IBQ984198:IBR984198 ILM984198:ILN984198 IVI984198:IVJ984198 JFE984198:JFF984198 JPA984198:JPB984198 JYW984198:JYX984198 KIS984198:KIT984198 KSO984198:KSP984198 LCK984198:LCL984198 LMG984198:LMH984198 LWC984198:LWD984198 MFY984198:MFZ984198 MPU984198:MPV984198 MZQ984198:MZR984198 NJM984198:NJN984198 NTI984198:NTJ984198 ODE984198:ODF984198 ONA984198:ONB984198 OWW984198:OWX984198 PGS984198:PGT984198 PQO984198:PQP984198 QAK984198:QAL984198 QKG984198:QKH984198 QUC984198:QUD984198 RDY984198:RDZ984198 RNU984198:RNV984198 RXQ984198:RXR984198 SHM984198:SHN984198 SRI984198:SRJ984198 TBE984198:TBF984198 TLA984198:TLB984198 TUW984198:TUX984198 UES984198:UET984198 UOO984198:UOP984198 UYK984198:UYL984198 VIG984198:VIH984198 VSC984198:VSD984198 WBY984198:WBZ984198 WLU984198:WLV984198 WVQ984198:WVR984198 I1203:J1203 JE1203:JF1203 TA1203:TB1203 ACW1203:ACX1203 AMS1203:AMT1203 AWO1203:AWP1203 BGK1203:BGL1203 BQG1203:BQH1203 CAC1203:CAD1203 CJY1203:CJZ1203 CTU1203:CTV1203 DDQ1203:DDR1203 DNM1203:DNN1203 DXI1203:DXJ1203 EHE1203:EHF1203 ERA1203:ERB1203 FAW1203:FAX1203 FKS1203:FKT1203 FUO1203:FUP1203 GEK1203:GEL1203 GOG1203:GOH1203 GYC1203:GYD1203 HHY1203:HHZ1203 HRU1203:HRV1203 IBQ1203:IBR1203 ILM1203:ILN1203 IVI1203:IVJ1203 JFE1203:JFF1203 JPA1203:JPB1203 JYW1203:JYX1203 KIS1203:KIT1203 KSO1203:KSP1203 LCK1203:LCL1203 LMG1203:LMH1203 LWC1203:LWD1203 MFY1203:MFZ1203 MPU1203:MPV1203 MZQ1203:MZR1203 NJM1203:NJN1203 NTI1203:NTJ1203 ODE1203:ODF1203 ONA1203:ONB1203 OWW1203:OWX1203 PGS1203:PGT1203 PQO1203:PQP1203 QAK1203:QAL1203 QKG1203:QKH1203 QUC1203:QUD1203 RDY1203:RDZ1203 RNU1203:RNV1203 RXQ1203:RXR1203 SHM1203:SHN1203 SRI1203:SRJ1203 TBE1203:TBF1203 TLA1203:TLB1203 TUW1203:TUX1203 UES1203:UET1203 UOO1203:UOP1203 UYK1203:UYL1203 VIG1203:VIH1203 VSC1203:VSD1203 WBY1203:WBZ1203 WLU1203:WLV1203 WVQ1203:WVR1203 I66739:J66739 JE66739:JF66739 TA66739:TB66739 ACW66739:ACX66739 AMS66739:AMT66739 AWO66739:AWP66739 BGK66739:BGL66739 BQG66739:BQH66739 CAC66739:CAD66739 CJY66739:CJZ66739 CTU66739:CTV66739 DDQ66739:DDR66739 DNM66739:DNN66739 DXI66739:DXJ66739 EHE66739:EHF66739 ERA66739:ERB66739 FAW66739:FAX66739 FKS66739:FKT66739 FUO66739:FUP66739 GEK66739:GEL66739 GOG66739:GOH66739 GYC66739:GYD66739 HHY66739:HHZ66739 HRU66739:HRV66739 IBQ66739:IBR66739 ILM66739:ILN66739 IVI66739:IVJ66739 JFE66739:JFF66739 JPA66739:JPB66739 JYW66739:JYX66739 KIS66739:KIT66739 KSO66739:KSP66739 LCK66739:LCL66739 LMG66739:LMH66739 LWC66739:LWD66739 MFY66739:MFZ66739 MPU66739:MPV66739 MZQ66739:MZR66739 NJM66739:NJN66739 NTI66739:NTJ66739 ODE66739:ODF66739 ONA66739:ONB66739 OWW66739:OWX66739 PGS66739:PGT66739 PQO66739:PQP66739 QAK66739:QAL66739 QKG66739:QKH66739 QUC66739:QUD66739 RDY66739:RDZ66739 RNU66739:RNV66739 RXQ66739:RXR66739 SHM66739:SHN66739 SRI66739:SRJ66739 TBE66739:TBF66739 TLA66739:TLB66739 TUW66739:TUX66739 UES66739:UET66739 UOO66739:UOP66739 UYK66739:UYL66739 VIG66739:VIH66739 VSC66739:VSD66739 WBY66739:WBZ66739 WLU66739:WLV66739 WVQ66739:WVR66739 I132275:J132275 JE132275:JF132275 TA132275:TB132275 ACW132275:ACX132275 AMS132275:AMT132275 AWO132275:AWP132275 BGK132275:BGL132275 BQG132275:BQH132275 CAC132275:CAD132275 CJY132275:CJZ132275 CTU132275:CTV132275 DDQ132275:DDR132275 DNM132275:DNN132275 DXI132275:DXJ132275 EHE132275:EHF132275 ERA132275:ERB132275 FAW132275:FAX132275 FKS132275:FKT132275 FUO132275:FUP132275 GEK132275:GEL132275 GOG132275:GOH132275 GYC132275:GYD132275 HHY132275:HHZ132275 HRU132275:HRV132275 IBQ132275:IBR132275 ILM132275:ILN132275 IVI132275:IVJ132275 JFE132275:JFF132275 JPA132275:JPB132275 JYW132275:JYX132275 KIS132275:KIT132275 KSO132275:KSP132275 LCK132275:LCL132275 LMG132275:LMH132275 LWC132275:LWD132275 MFY132275:MFZ132275 MPU132275:MPV132275 MZQ132275:MZR132275 NJM132275:NJN132275 NTI132275:NTJ132275 ODE132275:ODF132275 ONA132275:ONB132275 OWW132275:OWX132275 PGS132275:PGT132275 PQO132275:PQP132275 QAK132275:QAL132275 QKG132275:QKH132275 QUC132275:QUD132275 RDY132275:RDZ132275 RNU132275:RNV132275 RXQ132275:RXR132275 SHM132275:SHN132275 SRI132275:SRJ132275 TBE132275:TBF132275 TLA132275:TLB132275 TUW132275:TUX132275 UES132275:UET132275 UOO132275:UOP132275 UYK132275:UYL132275 VIG132275:VIH132275 VSC132275:VSD132275 WBY132275:WBZ132275 WLU132275:WLV132275 WVQ132275:WVR132275 I197811:J197811 JE197811:JF197811 TA197811:TB197811 ACW197811:ACX197811 AMS197811:AMT197811 AWO197811:AWP197811 BGK197811:BGL197811 BQG197811:BQH197811 CAC197811:CAD197811 CJY197811:CJZ197811 CTU197811:CTV197811 DDQ197811:DDR197811 DNM197811:DNN197811 DXI197811:DXJ197811 EHE197811:EHF197811 ERA197811:ERB197811 FAW197811:FAX197811 FKS197811:FKT197811 FUO197811:FUP197811 GEK197811:GEL197811 GOG197811:GOH197811 GYC197811:GYD197811 HHY197811:HHZ197811 HRU197811:HRV197811 IBQ197811:IBR197811 ILM197811:ILN197811 IVI197811:IVJ197811 JFE197811:JFF197811 JPA197811:JPB197811 JYW197811:JYX197811 KIS197811:KIT197811 KSO197811:KSP197811 LCK197811:LCL197811 LMG197811:LMH197811 LWC197811:LWD197811 MFY197811:MFZ197811 MPU197811:MPV197811 MZQ197811:MZR197811 NJM197811:NJN197811 NTI197811:NTJ197811 ODE197811:ODF197811 ONA197811:ONB197811 OWW197811:OWX197811 PGS197811:PGT197811 PQO197811:PQP197811 QAK197811:QAL197811 QKG197811:QKH197811 QUC197811:QUD197811 RDY197811:RDZ197811 RNU197811:RNV197811 RXQ197811:RXR197811 SHM197811:SHN197811 SRI197811:SRJ197811 TBE197811:TBF197811 TLA197811:TLB197811 TUW197811:TUX197811 UES197811:UET197811 UOO197811:UOP197811 UYK197811:UYL197811 VIG197811:VIH197811 VSC197811:VSD197811 WBY197811:WBZ197811 WLU197811:WLV197811 WVQ197811:WVR197811 I263347:J263347 JE263347:JF263347 TA263347:TB263347 ACW263347:ACX263347 AMS263347:AMT263347 AWO263347:AWP263347 BGK263347:BGL263347 BQG263347:BQH263347 CAC263347:CAD263347 CJY263347:CJZ263347 CTU263347:CTV263347 DDQ263347:DDR263347 DNM263347:DNN263347 DXI263347:DXJ263347 EHE263347:EHF263347 ERA263347:ERB263347 FAW263347:FAX263347 FKS263347:FKT263347 FUO263347:FUP263347 GEK263347:GEL263347 GOG263347:GOH263347 GYC263347:GYD263347 HHY263347:HHZ263347 HRU263347:HRV263347 IBQ263347:IBR263347 ILM263347:ILN263347 IVI263347:IVJ263347 JFE263347:JFF263347 JPA263347:JPB263347 JYW263347:JYX263347 KIS263347:KIT263347 KSO263347:KSP263347 LCK263347:LCL263347 LMG263347:LMH263347 LWC263347:LWD263347 MFY263347:MFZ263347 MPU263347:MPV263347 MZQ263347:MZR263347 NJM263347:NJN263347 NTI263347:NTJ263347 ODE263347:ODF263347 ONA263347:ONB263347 OWW263347:OWX263347 PGS263347:PGT263347 PQO263347:PQP263347 QAK263347:QAL263347 QKG263347:QKH263347 QUC263347:QUD263347 RDY263347:RDZ263347 RNU263347:RNV263347 RXQ263347:RXR263347 SHM263347:SHN263347 SRI263347:SRJ263347 TBE263347:TBF263347 TLA263347:TLB263347 TUW263347:TUX263347 UES263347:UET263347 UOO263347:UOP263347 UYK263347:UYL263347 VIG263347:VIH263347 VSC263347:VSD263347 WBY263347:WBZ263347 WLU263347:WLV263347 WVQ263347:WVR263347 I328883:J328883 JE328883:JF328883 TA328883:TB328883 ACW328883:ACX328883 AMS328883:AMT328883 AWO328883:AWP328883 BGK328883:BGL328883 BQG328883:BQH328883 CAC328883:CAD328883 CJY328883:CJZ328883 CTU328883:CTV328883 DDQ328883:DDR328883 DNM328883:DNN328883 DXI328883:DXJ328883 EHE328883:EHF328883 ERA328883:ERB328883 FAW328883:FAX328883 FKS328883:FKT328883 FUO328883:FUP328883 GEK328883:GEL328883 GOG328883:GOH328883 GYC328883:GYD328883 HHY328883:HHZ328883 HRU328883:HRV328883 IBQ328883:IBR328883 ILM328883:ILN328883 IVI328883:IVJ328883 JFE328883:JFF328883 JPA328883:JPB328883 JYW328883:JYX328883 KIS328883:KIT328883 KSO328883:KSP328883 LCK328883:LCL328883 LMG328883:LMH328883 LWC328883:LWD328883 MFY328883:MFZ328883 MPU328883:MPV328883 MZQ328883:MZR328883 NJM328883:NJN328883 NTI328883:NTJ328883 ODE328883:ODF328883 ONA328883:ONB328883 OWW328883:OWX328883 PGS328883:PGT328883 PQO328883:PQP328883 QAK328883:QAL328883 QKG328883:QKH328883 QUC328883:QUD328883 RDY328883:RDZ328883 RNU328883:RNV328883 RXQ328883:RXR328883 SHM328883:SHN328883 SRI328883:SRJ328883 TBE328883:TBF328883 TLA328883:TLB328883 TUW328883:TUX328883 UES328883:UET328883 UOO328883:UOP328883 UYK328883:UYL328883 VIG328883:VIH328883 VSC328883:VSD328883 WBY328883:WBZ328883 WLU328883:WLV328883 WVQ328883:WVR328883 I394419:J394419 JE394419:JF394419 TA394419:TB394419 ACW394419:ACX394419 AMS394419:AMT394419 AWO394419:AWP394419 BGK394419:BGL394419 BQG394419:BQH394419 CAC394419:CAD394419 CJY394419:CJZ394419 CTU394419:CTV394419 DDQ394419:DDR394419 DNM394419:DNN394419 DXI394419:DXJ394419 EHE394419:EHF394419 ERA394419:ERB394419 FAW394419:FAX394419 FKS394419:FKT394419 FUO394419:FUP394419 GEK394419:GEL394419 GOG394419:GOH394419 GYC394419:GYD394419 HHY394419:HHZ394419 HRU394419:HRV394419 IBQ394419:IBR394419 ILM394419:ILN394419 IVI394419:IVJ394419 JFE394419:JFF394419 JPA394419:JPB394419 JYW394419:JYX394419 KIS394419:KIT394419 KSO394419:KSP394419 LCK394419:LCL394419 LMG394419:LMH394419 LWC394419:LWD394419 MFY394419:MFZ394419 MPU394419:MPV394419 MZQ394419:MZR394419 NJM394419:NJN394419 NTI394419:NTJ394419 ODE394419:ODF394419 ONA394419:ONB394419 OWW394419:OWX394419 PGS394419:PGT394419 PQO394419:PQP394419 QAK394419:QAL394419 QKG394419:QKH394419 QUC394419:QUD394419 RDY394419:RDZ394419 RNU394419:RNV394419 RXQ394419:RXR394419 SHM394419:SHN394419 SRI394419:SRJ394419 TBE394419:TBF394419 TLA394419:TLB394419 TUW394419:TUX394419 UES394419:UET394419 UOO394419:UOP394419 UYK394419:UYL394419 VIG394419:VIH394419 VSC394419:VSD394419 WBY394419:WBZ394419 WLU394419:WLV394419 WVQ394419:WVR394419 I459955:J459955 JE459955:JF459955 TA459955:TB459955 ACW459955:ACX459955 AMS459955:AMT459955 AWO459955:AWP459955 BGK459955:BGL459955 BQG459955:BQH459955 CAC459955:CAD459955 CJY459955:CJZ459955 CTU459955:CTV459955 DDQ459955:DDR459955 DNM459955:DNN459955 DXI459955:DXJ459955 EHE459955:EHF459955 ERA459955:ERB459955 FAW459955:FAX459955 FKS459955:FKT459955 FUO459955:FUP459955 GEK459955:GEL459955 GOG459955:GOH459955 GYC459955:GYD459955 HHY459955:HHZ459955 HRU459955:HRV459955 IBQ459955:IBR459955 ILM459955:ILN459955 IVI459955:IVJ459955 JFE459955:JFF459955 JPA459955:JPB459955 JYW459955:JYX459955 KIS459955:KIT459955 KSO459955:KSP459955 LCK459955:LCL459955 LMG459955:LMH459955 LWC459955:LWD459955 MFY459955:MFZ459955 MPU459955:MPV459955 MZQ459955:MZR459955 NJM459955:NJN459955 NTI459955:NTJ459955 ODE459955:ODF459955 ONA459955:ONB459955 OWW459955:OWX459955 PGS459955:PGT459955 PQO459955:PQP459955 QAK459955:QAL459955 QKG459955:QKH459955 QUC459955:QUD459955 RDY459955:RDZ459955 RNU459955:RNV459955 RXQ459955:RXR459955 SHM459955:SHN459955 SRI459955:SRJ459955 TBE459955:TBF459955 TLA459955:TLB459955 TUW459955:TUX459955 UES459955:UET459955 UOO459955:UOP459955 UYK459955:UYL459955 VIG459955:VIH459955 VSC459955:VSD459955 WBY459955:WBZ459955 WLU459955:WLV459955 WVQ459955:WVR459955 I525491:J525491 JE525491:JF525491 TA525491:TB525491 ACW525491:ACX525491 AMS525491:AMT525491 AWO525491:AWP525491 BGK525491:BGL525491 BQG525491:BQH525491 CAC525491:CAD525491 CJY525491:CJZ525491 CTU525491:CTV525491 DDQ525491:DDR525491 DNM525491:DNN525491 DXI525491:DXJ525491 EHE525491:EHF525491 ERA525491:ERB525491 FAW525491:FAX525491 FKS525491:FKT525491 FUO525491:FUP525491 GEK525491:GEL525491 GOG525491:GOH525491 GYC525491:GYD525491 HHY525491:HHZ525491 HRU525491:HRV525491 IBQ525491:IBR525491 ILM525491:ILN525491 IVI525491:IVJ525491 JFE525491:JFF525491 JPA525491:JPB525491 JYW525491:JYX525491 KIS525491:KIT525491 KSO525491:KSP525491 LCK525491:LCL525491 LMG525491:LMH525491 LWC525491:LWD525491 MFY525491:MFZ525491 MPU525491:MPV525491 MZQ525491:MZR525491 NJM525491:NJN525491 NTI525491:NTJ525491 ODE525491:ODF525491 ONA525491:ONB525491 OWW525491:OWX525491 PGS525491:PGT525491 PQO525491:PQP525491 QAK525491:QAL525491 QKG525491:QKH525491 QUC525491:QUD525491 RDY525491:RDZ525491 RNU525491:RNV525491 RXQ525491:RXR525491 SHM525491:SHN525491 SRI525491:SRJ525491 TBE525491:TBF525491 TLA525491:TLB525491 TUW525491:TUX525491 UES525491:UET525491 UOO525491:UOP525491 UYK525491:UYL525491 VIG525491:VIH525491 VSC525491:VSD525491 WBY525491:WBZ525491 WLU525491:WLV525491 WVQ525491:WVR525491 I591027:J591027 JE591027:JF591027 TA591027:TB591027 ACW591027:ACX591027 AMS591027:AMT591027 AWO591027:AWP591027 BGK591027:BGL591027 BQG591027:BQH591027 CAC591027:CAD591027 CJY591027:CJZ591027 CTU591027:CTV591027 DDQ591027:DDR591027 DNM591027:DNN591027 DXI591027:DXJ591027 EHE591027:EHF591027 ERA591027:ERB591027 FAW591027:FAX591027 FKS591027:FKT591027 FUO591027:FUP591027 GEK591027:GEL591027 GOG591027:GOH591027 GYC591027:GYD591027 HHY591027:HHZ591027 HRU591027:HRV591027 IBQ591027:IBR591027 ILM591027:ILN591027 IVI591027:IVJ591027 JFE591027:JFF591027 JPA591027:JPB591027 JYW591027:JYX591027 KIS591027:KIT591027 KSO591027:KSP591027 LCK591027:LCL591027 LMG591027:LMH591027 LWC591027:LWD591027 MFY591027:MFZ591027 MPU591027:MPV591027 MZQ591027:MZR591027 NJM591027:NJN591027 NTI591027:NTJ591027 ODE591027:ODF591027 ONA591027:ONB591027 OWW591027:OWX591027 PGS591027:PGT591027 PQO591027:PQP591027 QAK591027:QAL591027 QKG591027:QKH591027 QUC591027:QUD591027 RDY591027:RDZ591027 RNU591027:RNV591027 RXQ591027:RXR591027 SHM591027:SHN591027 SRI591027:SRJ591027 TBE591027:TBF591027 TLA591027:TLB591027 TUW591027:TUX591027 UES591027:UET591027 UOO591027:UOP591027 UYK591027:UYL591027 VIG591027:VIH591027 VSC591027:VSD591027 WBY591027:WBZ591027 WLU591027:WLV591027 WVQ591027:WVR591027 I656563:J656563 JE656563:JF656563 TA656563:TB656563 ACW656563:ACX656563 AMS656563:AMT656563 AWO656563:AWP656563 BGK656563:BGL656563 BQG656563:BQH656563 CAC656563:CAD656563 CJY656563:CJZ656563 CTU656563:CTV656563 DDQ656563:DDR656563 DNM656563:DNN656563 DXI656563:DXJ656563 EHE656563:EHF656563 ERA656563:ERB656563 FAW656563:FAX656563 FKS656563:FKT656563 FUO656563:FUP656563 GEK656563:GEL656563 GOG656563:GOH656563 GYC656563:GYD656563 HHY656563:HHZ656563 HRU656563:HRV656563 IBQ656563:IBR656563 ILM656563:ILN656563 IVI656563:IVJ656563 JFE656563:JFF656563 JPA656563:JPB656563 JYW656563:JYX656563 KIS656563:KIT656563 KSO656563:KSP656563 LCK656563:LCL656563 LMG656563:LMH656563 LWC656563:LWD656563 MFY656563:MFZ656563 MPU656563:MPV656563 MZQ656563:MZR656563 NJM656563:NJN656563 NTI656563:NTJ656563 ODE656563:ODF656563 ONA656563:ONB656563 OWW656563:OWX656563 PGS656563:PGT656563 PQO656563:PQP656563 QAK656563:QAL656563 QKG656563:QKH656563 QUC656563:QUD656563 RDY656563:RDZ656563 RNU656563:RNV656563 RXQ656563:RXR656563 SHM656563:SHN656563 SRI656563:SRJ656563 TBE656563:TBF656563 TLA656563:TLB656563 TUW656563:TUX656563 UES656563:UET656563 UOO656563:UOP656563 UYK656563:UYL656563 VIG656563:VIH656563 VSC656563:VSD656563 WBY656563:WBZ656563 WLU656563:WLV656563 WVQ656563:WVR656563 I722099:J722099 JE722099:JF722099 TA722099:TB722099 ACW722099:ACX722099 AMS722099:AMT722099 AWO722099:AWP722099 BGK722099:BGL722099 BQG722099:BQH722099 CAC722099:CAD722099 CJY722099:CJZ722099 CTU722099:CTV722099 DDQ722099:DDR722099 DNM722099:DNN722099 DXI722099:DXJ722099 EHE722099:EHF722099 ERA722099:ERB722099 FAW722099:FAX722099 FKS722099:FKT722099 FUO722099:FUP722099 GEK722099:GEL722099 GOG722099:GOH722099 GYC722099:GYD722099 HHY722099:HHZ722099 HRU722099:HRV722099 IBQ722099:IBR722099 ILM722099:ILN722099 IVI722099:IVJ722099 JFE722099:JFF722099 JPA722099:JPB722099 JYW722099:JYX722099 KIS722099:KIT722099 KSO722099:KSP722099 LCK722099:LCL722099 LMG722099:LMH722099 LWC722099:LWD722099 MFY722099:MFZ722099 MPU722099:MPV722099 MZQ722099:MZR722099 NJM722099:NJN722099 NTI722099:NTJ722099 ODE722099:ODF722099 ONA722099:ONB722099 OWW722099:OWX722099 PGS722099:PGT722099 PQO722099:PQP722099 QAK722099:QAL722099 QKG722099:QKH722099 QUC722099:QUD722099 RDY722099:RDZ722099 RNU722099:RNV722099 RXQ722099:RXR722099 SHM722099:SHN722099 SRI722099:SRJ722099 TBE722099:TBF722099 TLA722099:TLB722099 TUW722099:TUX722099 UES722099:UET722099 UOO722099:UOP722099 UYK722099:UYL722099 VIG722099:VIH722099 VSC722099:VSD722099 WBY722099:WBZ722099 WLU722099:WLV722099 WVQ722099:WVR722099 I787635:J787635 JE787635:JF787635 TA787635:TB787635 ACW787635:ACX787635 AMS787635:AMT787635 AWO787635:AWP787635 BGK787635:BGL787635 BQG787635:BQH787635 CAC787635:CAD787635 CJY787635:CJZ787635 CTU787635:CTV787635 DDQ787635:DDR787635 DNM787635:DNN787635 DXI787635:DXJ787635 EHE787635:EHF787635 ERA787635:ERB787635 FAW787635:FAX787635 FKS787635:FKT787635 FUO787635:FUP787635 GEK787635:GEL787635 GOG787635:GOH787635 GYC787635:GYD787635 HHY787635:HHZ787635 HRU787635:HRV787635 IBQ787635:IBR787635 ILM787635:ILN787635 IVI787635:IVJ787635 JFE787635:JFF787635 JPA787635:JPB787635 JYW787635:JYX787635 KIS787635:KIT787635 KSO787635:KSP787635 LCK787635:LCL787635 LMG787635:LMH787635 LWC787635:LWD787635 MFY787635:MFZ787635 MPU787635:MPV787635 MZQ787635:MZR787635 NJM787635:NJN787635 NTI787635:NTJ787635 ODE787635:ODF787635 ONA787635:ONB787635 OWW787635:OWX787635 PGS787635:PGT787635 PQO787635:PQP787635 QAK787635:QAL787635 QKG787635:QKH787635 QUC787635:QUD787635 RDY787635:RDZ787635 RNU787635:RNV787635 RXQ787635:RXR787635 SHM787635:SHN787635 SRI787635:SRJ787635 TBE787635:TBF787635 TLA787635:TLB787635 TUW787635:TUX787635 UES787635:UET787635 UOO787635:UOP787635 UYK787635:UYL787635 VIG787635:VIH787635 VSC787635:VSD787635 WBY787635:WBZ787635 WLU787635:WLV787635 WVQ787635:WVR787635 I853171:J853171 JE853171:JF853171 TA853171:TB853171 ACW853171:ACX853171 AMS853171:AMT853171 AWO853171:AWP853171 BGK853171:BGL853171 BQG853171:BQH853171 CAC853171:CAD853171 CJY853171:CJZ853171 CTU853171:CTV853171 DDQ853171:DDR853171 DNM853171:DNN853171 DXI853171:DXJ853171 EHE853171:EHF853171 ERA853171:ERB853171 FAW853171:FAX853171 FKS853171:FKT853171 FUO853171:FUP853171 GEK853171:GEL853171 GOG853171:GOH853171 GYC853171:GYD853171 HHY853171:HHZ853171 HRU853171:HRV853171 IBQ853171:IBR853171 ILM853171:ILN853171 IVI853171:IVJ853171 JFE853171:JFF853171 JPA853171:JPB853171 JYW853171:JYX853171 KIS853171:KIT853171 KSO853171:KSP853171 LCK853171:LCL853171 LMG853171:LMH853171 LWC853171:LWD853171 MFY853171:MFZ853171 MPU853171:MPV853171 MZQ853171:MZR853171 NJM853171:NJN853171 NTI853171:NTJ853171 ODE853171:ODF853171 ONA853171:ONB853171 OWW853171:OWX853171 PGS853171:PGT853171 PQO853171:PQP853171 QAK853171:QAL853171 QKG853171:QKH853171 QUC853171:QUD853171 RDY853171:RDZ853171 RNU853171:RNV853171 RXQ853171:RXR853171 SHM853171:SHN853171 SRI853171:SRJ853171 TBE853171:TBF853171 TLA853171:TLB853171 TUW853171:TUX853171 UES853171:UET853171 UOO853171:UOP853171 UYK853171:UYL853171 VIG853171:VIH853171 VSC853171:VSD853171 WBY853171:WBZ853171 WLU853171:WLV853171 WVQ853171:WVR853171 I918707:J918707 JE918707:JF918707 TA918707:TB918707 ACW918707:ACX918707 AMS918707:AMT918707 AWO918707:AWP918707 BGK918707:BGL918707 BQG918707:BQH918707 CAC918707:CAD918707 CJY918707:CJZ918707 CTU918707:CTV918707 DDQ918707:DDR918707 DNM918707:DNN918707 DXI918707:DXJ918707 EHE918707:EHF918707 ERA918707:ERB918707 FAW918707:FAX918707 FKS918707:FKT918707 FUO918707:FUP918707 GEK918707:GEL918707 GOG918707:GOH918707 GYC918707:GYD918707 HHY918707:HHZ918707 HRU918707:HRV918707 IBQ918707:IBR918707 ILM918707:ILN918707 IVI918707:IVJ918707 JFE918707:JFF918707 JPA918707:JPB918707 JYW918707:JYX918707 KIS918707:KIT918707 KSO918707:KSP918707 LCK918707:LCL918707 LMG918707:LMH918707 LWC918707:LWD918707 MFY918707:MFZ918707 MPU918707:MPV918707 MZQ918707:MZR918707 NJM918707:NJN918707 NTI918707:NTJ918707 ODE918707:ODF918707 ONA918707:ONB918707 OWW918707:OWX918707 PGS918707:PGT918707 PQO918707:PQP918707 QAK918707:QAL918707 QKG918707:QKH918707 QUC918707:QUD918707 RDY918707:RDZ918707 RNU918707:RNV918707 RXQ918707:RXR918707 SHM918707:SHN918707 SRI918707:SRJ918707 TBE918707:TBF918707 TLA918707:TLB918707 TUW918707:TUX918707 UES918707:UET918707 UOO918707:UOP918707 UYK918707:UYL918707 VIG918707:VIH918707 VSC918707:VSD918707 WBY918707:WBZ918707 WLU918707:WLV918707 WVQ918707:WVR918707 I984243:J984243 JE984243:JF984243 TA984243:TB984243 ACW984243:ACX984243 AMS984243:AMT984243 AWO984243:AWP984243 BGK984243:BGL984243 BQG984243:BQH984243 CAC984243:CAD984243 CJY984243:CJZ984243 CTU984243:CTV984243 DDQ984243:DDR984243 DNM984243:DNN984243 DXI984243:DXJ984243 EHE984243:EHF984243 ERA984243:ERB984243 FAW984243:FAX984243 FKS984243:FKT984243 FUO984243:FUP984243 GEK984243:GEL984243 GOG984243:GOH984243 GYC984243:GYD984243 HHY984243:HHZ984243 HRU984243:HRV984243 IBQ984243:IBR984243 ILM984243:ILN984243 IVI984243:IVJ984243 JFE984243:JFF984243 JPA984243:JPB984243 JYW984243:JYX984243 KIS984243:KIT984243 KSO984243:KSP984243 LCK984243:LCL984243 LMG984243:LMH984243 LWC984243:LWD984243 MFY984243:MFZ984243 MPU984243:MPV984243 MZQ984243:MZR984243 NJM984243:NJN984243 NTI984243:NTJ984243 ODE984243:ODF984243 ONA984243:ONB984243 OWW984243:OWX984243 PGS984243:PGT984243 PQO984243:PQP984243 QAK984243:QAL984243 QKG984243:QKH984243 QUC984243:QUD984243 RDY984243:RDZ984243 RNU984243:RNV984243 RXQ984243:RXR984243 SHM984243:SHN984243 SRI984243:SRJ984243 TBE984243:TBF984243 TLA984243:TLB984243 TUW984243:TUX984243 UES984243:UET984243 UOO984243:UOP984243 UYK984243:UYL984243 VIG984243:VIH984243 VSC984243:VSD984243 WBY984243:WBZ984243 WLU984243:WLV984243 WVQ984243:WVR984243</xm:sqref>
        </x14:dataValidation>
        <x14:dataValidation type="list" allowBlank="1" showInputMessage="1" showErrorMessage="1" xr:uid="{00000000-0002-0000-0A00-000035000000}">
          <x14:formula1>
            <xm:f>$AH$25:$AJ$25</xm:f>
          </x14:formula1>
          <xm:sqref>K1862:L1862 JG1862:JH1862 TC1862:TD1862 ACY1862:ACZ1862 AMU1862:AMV1862 AWQ1862:AWR1862 BGM1862:BGN1862 BQI1862:BQJ1862 CAE1862:CAF1862 CKA1862:CKB1862 CTW1862:CTX1862 DDS1862:DDT1862 DNO1862:DNP1862 DXK1862:DXL1862 EHG1862:EHH1862 ERC1862:ERD1862 FAY1862:FAZ1862 FKU1862:FKV1862 FUQ1862:FUR1862 GEM1862:GEN1862 GOI1862:GOJ1862 GYE1862:GYF1862 HIA1862:HIB1862 HRW1862:HRX1862 IBS1862:IBT1862 ILO1862:ILP1862 IVK1862:IVL1862 JFG1862:JFH1862 JPC1862:JPD1862 JYY1862:JYZ1862 KIU1862:KIV1862 KSQ1862:KSR1862 LCM1862:LCN1862 LMI1862:LMJ1862 LWE1862:LWF1862 MGA1862:MGB1862 MPW1862:MPX1862 MZS1862:MZT1862 NJO1862:NJP1862 NTK1862:NTL1862 ODG1862:ODH1862 ONC1862:OND1862 OWY1862:OWZ1862 PGU1862:PGV1862 PQQ1862:PQR1862 QAM1862:QAN1862 QKI1862:QKJ1862 QUE1862:QUF1862 REA1862:REB1862 RNW1862:RNX1862 RXS1862:RXT1862 SHO1862:SHP1862 SRK1862:SRL1862 TBG1862:TBH1862 TLC1862:TLD1862 TUY1862:TUZ1862 UEU1862:UEV1862 UOQ1862:UOR1862 UYM1862:UYN1862 VII1862:VIJ1862 VSE1862:VSF1862 WCA1862:WCB1862 WLW1862:WLX1862 WVS1862:WVT1862 K67398:L67398 JG67398:JH67398 TC67398:TD67398 ACY67398:ACZ67398 AMU67398:AMV67398 AWQ67398:AWR67398 BGM67398:BGN67398 BQI67398:BQJ67398 CAE67398:CAF67398 CKA67398:CKB67398 CTW67398:CTX67398 DDS67398:DDT67398 DNO67398:DNP67398 DXK67398:DXL67398 EHG67398:EHH67398 ERC67398:ERD67398 FAY67398:FAZ67398 FKU67398:FKV67398 FUQ67398:FUR67398 GEM67398:GEN67398 GOI67398:GOJ67398 GYE67398:GYF67398 HIA67398:HIB67398 HRW67398:HRX67398 IBS67398:IBT67398 ILO67398:ILP67398 IVK67398:IVL67398 JFG67398:JFH67398 JPC67398:JPD67398 JYY67398:JYZ67398 KIU67398:KIV67398 KSQ67398:KSR67398 LCM67398:LCN67398 LMI67398:LMJ67398 LWE67398:LWF67398 MGA67398:MGB67398 MPW67398:MPX67398 MZS67398:MZT67398 NJO67398:NJP67398 NTK67398:NTL67398 ODG67398:ODH67398 ONC67398:OND67398 OWY67398:OWZ67398 PGU67398:PGV67398 PQQ67398:PQR67398 QAM67398:QAN67398 QKI67398:QKJ67398 QUE67398:QUF67398 REA67398:REB67398 RNW67398:RNX67398 RXS67398:RXT67398 SHO67398:SHP67398 SRK67398:SRL67398 TBG67398:TBH67398 TLC67398:TLD67398 TUY67398:TUZ67398 UEU67398:UEV67398 UOQ67398:UOR67398 UYM67398:UYN67398 VII67398:VIJ67398 VSE67398:VSF67398 WCA67398:WCB67398 WLW67398:WLX67398 WVS67398:WVT67398 K132934:L132934 JG132934:JH132934 TC132934:TD132934 ACY132934:ACZ132934 AMU132934:AMV132934 AWQ132934:AWR132934 BGM132934:BGN132934 BQI132934:BQJ132934 CAE132934:CAF132934 CKA132934:CKB132934 CTW132934:CTX132934 DDS132934:DDT132934 DNO132934:DNP132934 DXK132934:DXL132934 EHG132934:EHH132934 ERC132934:ERD132934 FAY132934:FAZ132934 FKU132934:FKV132934 FUQ132934:FUR132934 GEM132934:GEN132934 GOI132934:GOJ132934 GYE132934:GYF132934 HIA132934:HIB132934 HRW132934:HRX132934 IBS132934:IBT132934 ILO132934:ILP132934 IVK132934:IVL132934 JFG132934:JFH132934 JPC132934:JPD132934 JYY132934:JYZ132934 KIU132934:KIV132934 KSQ132934:KSR132934 LCM132934:LCN132934 LMI132934:LMJ132934 LWE132934:LWF132934 MGA132934:MGB132934 MPW132934:MPX132934 MZS132934:MZT132934 NJO132934:NJP132934 NTK132934:NTL132934 ODG132934:ODH132934 ONC132934:OND132934 OWY132934:OWZ132934 PGU132934:PGV132934 PQQ132934:PQR132934 QAM132934:QAN132934 QKI132934:QKJ132934 QUE132934:QUF132934 REA132934:REB132934 RNW132934:RNX132934 RXS132934:RXT132934 SHO132934:SHP132934 SRK132934:SRL132934 TBG132934:TBH132934 TLC132934:TLD132934 TUY132934:TUZ132934 UEU132934:UEV132934 UOQ132934:UOR132934 UYM132934:UYN132934 VII132934:VIJ132934 VSE132934:VSF132934 WCA132934:WCB132934 WLW132934:WLX132934 WVS132934:WVT132934 K198470:L198470 JG198470:JH198470 TC198470:TD198470 ACY198470:ACZ198470 AMU198470:AMV198470 AWQ198470:AWR198470 BGM198470:BGN198470 BQI198470:BQJ198470 CAE198470:CAF198470 CKA198470:CKB198470 CTW198470:CTX198470 DDS198470:DDT198470 DNO198470:DNP198470 DXK198470:DXL198470 EHG198470:EHH198470 ERC198470:ERD198470 FAY198470:FAZ198470 FKU198470:FKV198470 FUQ198470:FUR198470 GEM198470:GEN198470 GOI198470:GOJ198470 GYE198470:GYF198470 HIA198470:HIB198470 HRW198470:HRX198470 IBS198470:IBT198470 ILO198470:ILP198470 IVK198470:IVL198470 JFG198470:JFH198470 JPC198470:JPD198470 JYY198470:JYZ198470 KIU198470:KIV198470 KSQ198470:KSR198470 LCM198470:LCN198470 LMI198470:LMJ198470 LWE198470:LWF198470 MGA198470:MGB198470 MPW198470:MPX198470 MZS198470:MZT198470 NJO198470:NJP198470 NTK198470:NTL198470 ODG198470:ODH198470 ONC198470:OND198470 OWY198470:OWZ198470 PGU198470:PGV198470 PQQ198470:PQR198470 QAM198470:QAN198470 QKI198470:QKJ198470 QUE198470:QUF198470 REA198470:REB198470 RNW198470:RNX198470 RXS198470:RXT198470 SHO198470:SHP198470 SRK198470:SRL198470 TBG198470:TBH198470 TLC198470:TLD198470 TUY198470:TUZ198470 UEU198470:UEV198470 UOQ198470:UOR198470 UYM198470:UYN198470 VII198470:VIJ198470 VSE198470:VSF198470 WCA198470:WCB198470 WLW198470:WLX198470 WVS198470:WVT198470 K264006:L264006 JG264006:JH264006 TC264006:TD264006 ACY264006:ACZ264006 AMU264006:AMV264006 AWQ264006:AWR264006 BGM264006:BGN264006 BQI264006:BQJ264006 CAE264006:CAF264006 CKA264006:CKB264006 CTW264006:CTX264006 DDS264006:DDT264006 DNO264006:DNP264006 DXK264006:DXL264006 EHG264006:EHH264006 ERC264006:ERD264006 FAY264006:FAZ264006 FKU264006:FKV264006 FUQ264006:FUR264006 GEM264006:GEN264006 GOI264006:GOJ264006 GYE264006:GYF264006 HIA264006:HIB264006 HRW264006:HRX264006 IBS264006:IBT264006 ILO264006:ILP264006 IVK264006:IVL264006 JFG264006:JFH264006 JPC264006:JPD264006 JYY264006:JYZ264006 KIU264006:KIV264006 KSQ264006:KSR264006 LCM264006:LCN264006 LMI264006:LMJ264006 LWE264006:LWF264006 MGA264006:MGB264006 MPW264006:MPX264006 MZS264006:MZT264006 NJO264006:NJP264006 NTK264006:NTL264006 ODG264006:ODH264006 ONC264006:OND264006 OWY264006:OWZ264006 PGU264006:PGV264006 PQQ264006:PQR264006 QAM264006:QAN264006 QKI264006:QKJ264006 QUE264006:QUF264006 REA264006:REB264006 RNW264006:RNX264006 RXS264006:RXT264006 SHO264006:SHP264006 SRK264006:SRL264006 TBG264006:TBH264006 TLC264006:TLD264006 TUY264006:TUZ264006 UEU264006:UEV264006 UOQ264006:UOR264006 UYM264006:UYN264006 VII264006:VIJ264006 VSE264006:VSF264006 WCA264006:WCB264006 WLW264006:WLX264006 WVS264006:WVT264006 K329542:L329542 JG329542:JH329542 TC329542:TD329542 ACY329542:ACZ329542 AMU329542:AMV329542 AWQ329542:AWR329542 BGM329542:BGN329542 BQI329542:BQJ329542 CAE329542:CAF329542 CKA329542:CKB329542 CTW329542:CTX329542 DDS329542:DDT329542 DNO329542:DNP329542 DXK329542:DXL329542 EHG329542:EHH329542 ERC329542:ERD329542 FAY329542:FAZ329542 FKU329542:FKV329542 FUQ329542:FUR329542 GEM329542:GEN329542 GOI329542:GOJ329542 GYE329542:GYF329542 HIA329542:HIB329542 HRW329542:HRX329542 IBS329542:IBT329542 ILO329542:ILP329542 IVK329542:IVL329542 JFG329542:JFH329542 JPC329542:JPD329542 JYY329542:JYZ329542 KIU329542:KIV329542 KSQ329542:KSR329542 LCM329542:LCN329542 LMI329542:LMJ329542 LWE329542:LWF329542 MGA329542:MGB329542 MPW329542:MPX329542 MZS329542:MZT329542 NJO329542:NJP329542 NTK329542:NTL329542 ODG329542:ODH329542 ONC329542:OND329542 OWY329542:OWZ329542 PGU329542:PGV329542 PQQ329542:PQR329542 QAM329542:QAN329542 QKI329542:QKJ329542 QUE329542:QUF329542 REA329542:REB329542 RNW329542:RNX329542 RXS329542:RXT329542 SHO329542:SHP329542 SRK329542:SRL329542 TBG329542:TBH329542 TLC329542:TLD329542 TUY329542:TUZ329542 UEU329542:UEV329542 UOQ329542:UOR329542 UYM329542:UYN329542 VII329542:VIJ329542 VSE329542:VSF329542 WCA329542:WCB329542 WLW329542:WLX329542 WVS329542:WVT329542 K395078:L395078 JG395078:JH395078 TC395078:TD395078 ACY395078:ACZ395078 AMU395078:AMV395078 AWQ395078:AWR395078 BGM395078:BGN395078 BQI395078:BQJ395078 CAE395078:CAF395078 CKA395078:CKB395078 CTW395078:CTX395078 DDS395078:DDT395078 DNO395078:DNP395078 DXK395078:DXL395078 EHG395078:EHH395078 ERC395078:ERD395078 FAY395078:FAZ395078 FKU395078:FKV395078 FUQ395078:FUR395078 GEM395078:GEN395078 GOI395078:GOJ395078 GYE395078:GYF395078 HIA395078:HIB395078 HRW395078:HRX395078 IBS395078:IBT395078 ILO395078:ILP395078 IVK395078:IVL395078 JFG395078:JFH395078 JPC395078:JPD395078 JYY395078:JYZ395078 KIU395078:KIV395078 KSQ395078:KSR395078 LCM395078:LCN395078 LMI395078:LMJ395078 LWE395078:LWF395078 MGA395078:MGB395078 MPW395078:MPX395078 MZS395078:MZT395078 NJO395078:NJP395078 NTK395078:NTL395078 ODG395078:ODH395078 ONC395078:OND395078 OWY395078:OWZ395078 PGU395078:PGV395078 PQQ395078:PQR395078 QAM395078:QAN395078 QKI395078:QKJ395078 QUE395078:QUF395078 REA395078:REB395078 RNW395078:RNX395078 RXS395078:RXT395078 SHO395078:SHP395078 SRK395078:SRL395078 TBG395078:TBH395078 TLC395078:TLD395078 TUY395078:TUZ395078 UEU395078:UEV395078 UOQ395078:UOR395078 UYM395078:UYN395078 VII395078:VIJ395078 VSE395078:VSF395078 WCA395078:WCB395078 WLW395078:WLX395078 WVS395078:WVT395078 K460614:L460614 JG460614:JH460614 TC460614:TD460614 ACY460614:ACZ460614 AMU460614:AMV460614 AWQ460614:AWR460614 BGM460614:BGN460614 BQI460614:BQJ460614 CAE460614:CAF460614 CKA460614:CKB460614 CTW460614:CTX460614 DDS460614:DDT460614 DNO460614:DNP460614 DXK460614:DXL460614 EHG460614:EHH460614 ERC460614:ERD460614 FAY460614:FAZ460614 FKU460614:FKV460614 FUQ460614:FUR460614 GEM460614:GEN460614 GOI460614:GOJ460614 GYE460614:GYF460614 HIA460614:HIB460614 HRW460614:HRX460614 IBS460614:IBT460614 ILO460614:ILP460614 IVK460614:IVL460614 JFG460614:JFH460614 JPC460614:JPD460614 JYY460614:JYZ460614 KIU460614:KIV460614 KSQ460614:KSR460614 LCM460614:LCN460614 LMI460614:LMJ460614 LWE460614:LWF460614 MGA460614:MGB460614 MPW460614:MPX460614 MZS460614:MZT460614 NJO460614:NJP460614 NTK460614:NTL460614 ODG460614:ODH460614 ONC460614:OND460614 OWY460614:OWZ460614 PGU460614:PGV460614 PQQ460614:PQR460614 QAM460614:QAN460614 QKI460614:QKJ460614 QUE460614:QUF460614 REA460614:REB460614 RNW460614:RNX460614 RXS460614:RXT460614 SHO460614:SHP460614 SRK460614:SRL460614 TBG460614:TBH460614 TLC460614:TLD460614 TUY460614:TUZ460614 UEU460614:UEV460614 UOQ460614:UOR460614 UYM460614:UYN460614 VII460614:VIJ460614 VSE460614:VSF460614 WCA460614:WCB460614 WLW460614:WLX460614 WVS460614:WVT460614 K526150:L526150 JG526150:JH526150 TC526150:TD526150 ACY526150:ACZ526150 AMU526150:AMV526150 AWQ526150:AWR526150 BGM526150:BGN526150 BQI526150:BQJ526150 CAE526150:CAF526150 CKA526150:CKB526150 CTW526150:CTX526150 DDS526150:DDT526150 DNO526150:DNP526150 DXK526150:DXL526150 EHG526150:EHH526150 ERC526150:ERD526150 FAY526150:FAZ526150 FKU526150:FKV526150 FUQ526150:FUR526150 GEM526150:GEN526150 GOI526150:GOJ526150 GYE526150:GYF526150 HIA526150:HIB526150 HRW526150:HRX526150 IBS526150:IBT526150 ILO526150:ILP526150 IVK526150:IVL526150 JFG526150:JFH526150 JPC526150:JPD526150 JYY526150:JYZ526150 KIU526150:KIV526150 KSQ526150:KSR526150 LCM526150:LCN526150 LMI526150:LMJ526150 LWE526150:LWF526150 MGA526150:MGB526150 MPW526150:MPX526150 MZS526150:MZT526150 NJO526150:NJP526150 NTK526150:NTL526150 ODG526150:ODH526150 ONC526150:OND526150 OWY526150:OWZ526150 PGU526150:PGV526150 PQQ526150:PQR526150 QAM526150:QAN526150 QKI526150:QKJ526150 QUE526150:QUF526150 REA526150:REB526150 RNW526150:RNX526150 RXS526150:RXT526150 SHO526150:SHP526150 SRK526150:SRL526150 TBG526150:TBH526150 TLC526150:TLD526150 TUY526150:TUZ526150 UEU526150:UEV526150 UOQ526150:UOR526150 UYM526150:UYN526150 VII526150:VIJ526150 VSE526150:VSF526150 WCA526150:WCB526150 WLW526150:WLX526150 WVS526150:WVT526150 K591686:L591686 JG591686:JH591686 TC591686:TD591686 ACY591686:ACZ591686 AMU591686:AMV591686 AWQ591686:AWR591686 BGM591686:BGN591686 BQI591686:BQJ591686 CAE591686:CAF591686 CKA591686:CKB591686 CTW591686:CTX591686 DDS591686:DDT591686 DNO591686:DNP591686 DXK591686:DXL591686 EHG591686:EHH591686 ERC591686:ERD591686 FAY591686:FAZ591686 FKU591686:FKV591686 FUQ591686:FUR591686 GEM591686:GEN591686 GOI591686:GOJ591686 GYE591686:GYF591686 HIA591686:HIB591686 HRW591686:HRX591686 IBS591686:IBT591686 ILO591686:ILP591686 IVK591686:IVL591686 JFG591686:JFH591686 JPC591686:JPD591686 JYY591686:JYZ591686 KIU591686:KIV591686 KSQ591686:KSR591686 LCM591686:LCN591686 LMI591686:LMJ591686 LWE591686:LWF591686 MGA591686:MGB591686 MPW591686:MPX591686 MZS591686:MZT591686 NJO591686:NJP591686 NTK591686:NTL591686 ODG591686:ODH591686 ONC591686:OND591686 OWY591686:OWZ591686 PGU591686:PGV591686 PQQ591686:PQR591686 QAM591686:QAN591686 QKI591686:QKJ591686 QUE591686:QUF591686 REA591686:REB591686 RNW591686:RNX591686 RXS591686:RXT591686 SHO591686:SHP591686 SRK591686:SRL591686 TBG591686:TBH591686 TLC591686:TLD591686 TUY591686:TUZ591686 UEU591686:UEV591686 UOQ591686:UOR591686 UYM591686:UYN591686 VII591686:VIJ591686 VSE591686:VSF591686 WCA591686:WCB591686 WLW591686:WLX591686 WVS591686:WVT591686 K657222:L657222 JG657222:JH657222 TC657222:TD657222 ACY657222:ACZ657222 AMU657222:AMV657222 AWQ657222:AWR657222 BGM657222:BGN657222 BQI657222:BQJ657222 CAE657222:CAF657222 CKA657222:CKB657222 CTW657222:CTX657222 DDS657222:DDT657222 DNO657222:DNP657222 DXK657222:DXL657222 EHG657222:EHH657222 ERC657222:ERD657222 FAY657222:FAZ657222 FKU657222:FKV657222 FUQ657222:FUR657222 GEM657222:GEN657222 GOI657222:GOJ657222 GYE657222:GYF657222 HIA657222:HIB657222 HRW657222:HRX657222 IBS657222:IBT657222 ILO657222:ILP657222 IVK657222:IVL657222 JFG657222:JFH657222 JPC657222:JPD657222 JYY657222:JYZ657222 KIU657222:KIV657222 KSQ657222:KSR657222 LCM657222:LCN657222 LMI657222:LMJ657222 LWE657222:LWF657222 MGA657222:MGB657222 MPW657222:MPX657222 MZS657222:MZT657222 NJO657222:NJP657222 NTK657222:NTL657222 ODG657222:ODH657222 ONC657222:OND657222 OWY657222:OWZ657222 PGU657222:PGV657222 PQQ657222:PQR657222 QAM657222:QAN657222 QKI657222:QKJ657222 QUE657222:QUF657222 REA657222:REB657222 RNW657222:RNX657222 RXS657222:RXT657222 SHO657222:SHP657222 SRK657222:SRL657222 TBG657222:TBH657222 TLC657222:TLD657222 TUY657222:TUZ657222 UEU657222:UEV657222 UOQ657222:UOR657222 UYM657222:UYN657222 VII657222:VIJ657222 VSE657222:VSF657222 WCA657222:WCB657222 WLW657222:WLX657222 WVS657222:WVT657222 K722758:L722758 JG722758:JH722758 TC722758:TD722758 ACY722758:ACZ722758 AMU722758:AMV722758 AWQ722758:AWR722758 BGM722758:BGN722758 BQI722758:BQJ722758 CAE722758:CAF722758 CKA722758:CKB722758 CTW722758:CTX722758 DDS722758:DDT722758 DNO722758:DNP722758 DXK722758:DXL722758 EHG722758:EHH722758 ERC722758:ERD722758 FAY722758:FAZ722758 FKU722758:FKV722758 FUQ722758:FUR722758 GEM722758:GEN722758 GOI722758:GOJ722758 GYE722758:GYF722758 HIA722758:HIB722758 HRW722758:HRX722758 IBS722758:IBT722758 ILO722758:ILP722758 IVK722758:IVL722758 JFG722758:JFH722758 JPC722758:JPD722758 JYY722758:JYZ722758 KIU722758:KIV722758 KSQ722758:KSR722758 LCM722758:LCN722758 LMI722758:LMJ722758 LWE722758:LWF722758 MGA722758:MGB722758 MPW722758:MPX722758 MZS722758:MZT722758 NJO722758:NJP722758 NTK722758:NTL722758 ODG722758:ODH722758 ONC722758:OND722758 OWY722758:OWZ722758 PGU722758:PGV722758 PQQ722758:PQR722758 QAM722758:QAN722758 QKI722758:QKJ722758 QUE722758:QUF722758 REA722758:REB722758 RNW722758:RNX722758 RXS722758:RXT722758 SHO722758:SHP722758 SRK722758:SRL722758 TBG722758:TBH722758 TLC722758:TLD722758 TUY722758:TUZ722758 UEU722758:UEV722758 UOQ722758:UOR722758 UYM722758:UYN722758 VII722758:VIJ722758 VSE722758:VSF722758 WCA722758:WCB722758 WLW722758:WLX722758 WVS722758:WVT722758 K788294:L788294 JG788294:JH788294 TC788294:TD788294 ACY788294:ACZ788294 AMU788294:AMV788294 AWQ788294:AWR788294 BGM788294:BGN788294 BQI788294:BQJ788294 CAE788294:CAF788294 CKA788294:CKB788294 CTW788294:CTX788294 DDS788294:DDT788294 DNO788294:DNP788294 DXK788294:DXL788294 EHG788294:EHH788294 ERC788294:ERD788294 FAY788294:FAZ788294 FKU788294:FKV788294 FUQ788294:FUR788294 GEM788294:GEN788294 GOI788294:GOJ788294 GYE788294:GYF788294 HIA788294:HIB788294 HRW788294:HRX788294 IBS788294:IBT788294 ILO788294:ILP788294 IVK788294:IVL788294 JFG788294:JFH788294 JPC788294:JPD788294 JYY788294:JYZ788294 KIU788294:KIV788294 KSQ788294:KSR788294 LCM788294:LCN788294 LMI788294:LMJ788294 LWE788294:LWF788294 MGA788294:MGB788294 MPW788294:MPX788294 MZS788294:MZT788294 NJO788294:NJP788294 NTK788294:NTL788294 ODG788294:ODH788294 ONC788294:OND788294 OWY788294:OWZ788294 PGU788294:PGV788294 PQQ788294:PQR788294 QAM788294:QAN788294 QKI788294:QKJ788294 QUE788294:QUF788294 REA788294:REB788294 RNW788294:RNX788294 RXS788294:RXT788294 SHO788294:SHP788294 SRK788294:SRL788294 TBG788294:TBH788294 TLC788294:TLD788294 TUY788294:TUZ788294 UEU788294:UEV788294 UOQ788294:UOR788294 UYM788294:UYN788294 VII788294:VIJ788294 VSE788294:VSF788294 WCA788294:WCB788294 WLW788294:WLX788294 WVS788294:WVT788294 K853830:L853830 JG853830:JH853830 TC853830:TD853830 ACY853830:ACZ853830 AMU853830:AMV853830 AWQ853830:AWR853830 BGM853830:BGN853830 BQI853830:BQJ853830 CAE853830:CAF853830 CKA853830:CKB853830 CTW853830:CTX853830 DDS853830:DDT853830 DNO853830:DNP853830 DXK853830:DXL853830 EHG853830:EHH853830 ERC853830:ERD853830 FAY853830:FAZ853830 FKU853830:FKV853830 FUQ853830:FUR853830 GEM853830:GEN853830 GOI853830:GOJ853830 GYE853830:GYF853830 HIA853830:HIB853830 HRW853830:HRX853830 IBS853830:IBT853830 ILO853830:ILP853830 IVK853830:IVL853830 JFG853830:JFH853830 JPC853830:JPD853830 JYY853830:JYZ853830 KIU853830:KIV853830 KSQ853830:KSR853830 LCM853830:LCN853830 LMI853830:LMJ853830 LWE853830:LWF853830 MGA853830:MGB853830 MPW853830:MPX853830 MZS853830:MZT853830 NJO853830:NJP853830 NTK853830:NTL853830 ODG853830:ODH853830 ONC853830:OND853830 OWY853830:OWZ853830 PGU853830:PGV853830 PQQ853830:PQR853830 QAM853830:QAN853830 QKI853830:QKJ853830 QUE853830:QUF853830 REA853830:REB853830 RNW853830:RNX853830 RXS853830:RXT853830 SHO853830:SHP853830 SRK853830:SRL853830 TBG853830:TBH853830 TLC853830:TLD853830 TUY853830:TUZ853830 UEU853830:UEV853830 UOQ853830:UOR853830 UYM853830:UYN853830 VII853830:VIJ853830 VSE853830:VSF853830 WCA853830:WCB853830 WLW853830:WLX853830 WVS853830:WVT853830 K919366:L919366 JG919366:JH919366 TC919366:TD919366 ACY919366:ACZ919366 AMU919366:AMV919366 AWQ919366:AWR919366 BGM919366:BGN919366 BQI919366:BQJ919366 CAE919366:CAF919366 CKA919366:CKB919366 CTW919366:CTX919366 DDS919366:DDT919366 DNO919366:DNP919366 DXK919366:DXL919366 EHG919366:EHH919366 ERC919366:ERD919366 FAY919366:FAZ919366 FKU919366:FKV919366 FUQ919366:FUR919366 GEM919366:GEN919366 GOI919366:GOJ919366 GYE919366:GYF919366 HIA919366:HIB919366 HRW919366:HRX919366 IBS919366:IBT919366 ILO919366:ILP919366 IVK919366:IVL919366 JFG919366:JFH919366 JPC919366:JPD919366 JYY919366:JYZ919366 KIU919366:KIV919366 KSQ919366:KSR919366 LCM919366:LCN919366 LMI919366:LMJ919366 LWE919366:LWF919366 MGA919366:MGB919366 MPW919366:MPX919366 MZS919366:MZT919366 NJO919366:NJP919366 NTK919366:NTL919366 ODG919366:ODH919366 ONC919366:OND919366 OWY919366:OWZ919366 PGU919366:PGV919366 PQQ919366:PQR919366 QAM919366:QAN919366 QKI919366:QKJ919366 QUE919366:QUF919366 REA919366:REB919366 RNW919366:RNX919366 RXS919366:RXT919366 SHO919366:SHP919366 SRK919366:SRL919366 TBG919366:TBH919366 TLC919366:TLD919366 TUY919366:TUZ919366 UEU919366:UEV919366 UOQ919366:UOR919366 UYM919366:UYN919366 VII919366:VIJ919366 VSE919366:VSF919366 WCA919366:WCB919366 WLW919366:WLX919366 WVS919366:WVT919366 K984902:L984902 JG984902:JH984902 TC984902:TD984902 ACY984902:ACZ984902 AMU984902:AMV984902 AWQ984902:AWR984902 BGM984902:BGN984902 BQI984902:BQJ984902 CAE984902:CAF984902 CKA984902:CKB984902 CTW984902:CTX984902 DDS984902:DDT984902 DNO984902:DNP984902 DXK984902:DXL984902 EHG984902:EHH984902 ERC984902:ERD984902 FAY984902:FAZ984902 FKU984902:FKV984902 FUQ984902:FUR984902 GEM984902:GEN984902 GOI984902:GOJ984902 GYE984902:GYF984902 HIA984902:HIB984902 HRW984902:HRX984902 IBS984902:IBT984902 ILO984902:ILP984902 IVK984902:IVL984902 JFG984902:JFH984902 JPC984902:JPD984902 JYY984902:JYZ984902 KIU984902:KIV984902 KSQ984902:KSR984902 LCM984902:LCN984902 LMI984902:LMJ984902 LWE984902:LWF984902 MGA984902:MGB984902 MPW984902:MPX984902 MZS984902:MZT984902 NJO984902:NJP984902 NTK984902:NTL984902 ODG984902:ODH984902 ONC984902:OND984902 OWY984902:OWZ984902 PGU984902:PGV984902 PQQ984902:PQR984902 QAM984902:QAN984902 QKI984902:QKJ984902 QUE984902:QUF984902 REA984902:REB984902 RNW984902:RNX984902 RXS984902:RXT984902 SHO984902:SHP984902 SRK984902:SRL984902 TBG984902:TBH984902 TLC984902:TLD984902 TUY984902:TUZ984902 UEU984902:UEV984902 UOQ984902:UOR984902 UYM984902:UYN984902 VII984902:VIJ984902 VSE984902:VSF984902 WCA984902:WCB984902 WLW984902:WLX984902 WVS984902:WVT984902 K1031:L1031 JG1031:JH1031 TC1031:TD1031 ACY1031:ACZ1031 AMU1031:AMV1031 AWQ1031:AWR1031 BGM1031:BGN1031 BQI1031:BQJ1031 CAE1031:CAF1031 CKA1031:CKB1031 CTW1031:CTX1031 DDS1031:DDT1031 DNO1031:DNP1031 DXK1031:DXL1031 EHG1031:EHH1031 ERC1031:ERD1031 FAY1031:FAZ1031 FKU1031:FKV1031 FUQ1031:FUR1031 GEM1031:GEN1031 GOI1031:GOJ1031 GYE1031:GYF1031 HIA1031:HIB1031 HRW1031:HRX1031 IBS1031:IBT1031 ILO1031:ILP1031 IVK1031:IVL1031 JFG1031:JFH1031 JPC1031:JPD1031 JYY1031:JYZ1031 KIU1031:KIV1031 KSQ1031:KSR1031 LCM1031:LCN1031 LMI1031:LMJ1031 LWE1031:LWF1031 MGA1031:MGB1031 MPW1031:MPX1031 MZS1031:MZT1031 NJO1031:NJP1031 NTK1031:NTL1031 ODG1031:ODH1031 ONC1031:OND1031 OWY1031:OWZ1031 PGU1031:PGV1031 PQQ1031:PQR1031 QAM1031:QAN1031 QKI1031:QKJ1031 QUE1031:QUF1031 REA1031:REB1031 RNW1031:RNX1031 RXS1031:RXT1031 SHO1031:SHP1031 SRK1031:SRL1031 TBG1031:TBH1031 TLC1031:TLD1031 TUY1031:TUZ1031 UEU1031:UEV1031 UOQ1031:UOR1031 UYM1031:UYN1031 VII1031:VIJ1031 VSE1031:VSF1031 WCA1031:WCB1031 WLW1031:WLX1031 WVS1031:WVT1031 K66567:L66567 JG66567:JH66567 TC66567:TD66567 ACY66567:ACZ66567 AMU66567:AMV66567 AWQ66567:AWR66567 BGM66567:BGN66567 BQI66567:BQJ66567 CAE66567:CAF66567 CKA66567:CKB66567 CTW66567:CTX66567 DDS66567:DDT66567 DNO66567:DNP66567 DXK66567:DXL66567 EHG66567:EHH66567 ERC66567:ERD66567 FAY66567:FAZ66567 FKU66567:FKV66567 FUQ66567:FUR66567 GEM66567:GEN66567 GOI66567:GOJ66567 GYE66567:GYF66567 HIA66567:HIB66567 HRW66567:HRX66567 IBS66567:IBT66567 ILO66567:ILP66567 IVK66567:IVL66567 JFG66567:JFH66567 JPC66567:JPD66567 JYY66567:JYZ66567 KIU66567:KIV66567 KSQ66567:KSR66567 LCM66567:LCN66567 LMI66567:LMJ66567 LWE66567:LWF66567 MGA66567:MGB66567 MPW66567:MPX66567 MZS66567:MZT66567 NJO66567:NJP66567 NTK66567:NTL66567 ODG66567:ODH66567 ONC66567:OND66567 OWY66567:OWZ66567 PGU66567:PGV66567 PQQ66567:PQR66567 QAM66567:QAN66567 QKI66567:QKJ66567 QUE66567:QUF66567 REA66567:REB66567 RNW66567:RNX66567 RXS66567:RXT66567 SHO66567:SHP66567 SRK66567:SRL66567 TBG66567:TBH66567 TLC66567:TLD66567 TUY66567:TUZ66567 UEU66567:UEV66567 UOQ66567:UOR66567 UYM66567:UYN66567 VII66567:VIJ66567 VSE66567:VSF66567 WCA66567:WCB66567 WLW66567:WLX66567 WVS66567:WVT66567 K132103:L132103 JG132103:JH132103 TC132103:TD132103 ACY132103:ACZ132103 AMU132103:AMV132103 AWQ132103:AWR132103 BGM132103:BGN132103 BQI132103:BQJ132103 CAE132103:CAF132103 CKA132103:CKB132103 CTW132103:CTX132103 DDS132103:DDT132103 DNO132103:DNP132103 DXK132103:DXL132103 EHG132103:EHH132103 ERC132103:ERD132103 FAY132103:FAZ132103 FKU132103:FKV132103 FUQ132103:FUR132103 GEM132103:GEN132103 GOI132103:GOJ132103 GYE132103:GYF132103 HIA132103:HIB132103 HRW132103:HRX132103 IBS132103:IBT132103 ILO132103:ILP132103 IVK132103:IVL132103 JFG132103:JFH132103 JPC132103:JPD132103 JYY132103:JYZ132103 KIU132103:KIV132103 KSQ132103:KSR132103 LCM132103:LCN132103 LMI132103:LMJ132103 LWE132103:LWF132103 MGA132103:MGB132103 MPW132103:MPX132103 MZS132103:MZT132103 NJO132103:NJP132103 NTK132103:NTL132103 ODG132103:ODH132103 ONC132103:OND132103 OWY132103:OWZ132103 PGU132103:PGV132103 PQQ132103:PQR132103 QAM132103:QAN132103 QKI132103:QKJ132103 QUE132103:QUF132103 REA132103:REB132103 RNW132103:RNX132103 RXS132103:RXT132103 SHO132103:SHP132103 SRK132103:SRL132103 TBG132103:TBH132103 TLC132103:TLD132103 TUY132103:TUZ132103 UEU132103:UEV132103 UOQ132103:UOR132103 UYM132103:UYN132103 VII132103:VIJ132103 VSE132103:VSF132103 WCA132103:WCB132103 WLW132103:WLX132103 WVS132103:WVT132103 K197639:L197639 JG197639:JH197639 TC197639:TD197639 ACY197639:ACZ197639 AMU197639:AMV197639 AWQ197639:AWR197639 BGM197639:BGN197639 BQI197639:BQJ197639 CAE197639:CAF197639 CKA197639:CKB197639 CTW197639:CTX197639 DDS197639:DDT197639 DNO197639:DNP197639 DXK197639:DXL197639 EHG197639:EHH197639 ERC197639:ERD197639 FAY197639:FAZ197639 FKU197639:FKV197639 FUQ197639:FUR197639 GEM197639:GEN197639 GOI197639:GOJ197639 GYE197639:GYF197639 HIA197639:HIB197639 HRW197639:HRX197639 IBS197639:IBT197639 ILO197639:ILP197639 IVK197639:IVL197639 JFG197639:JFH197639 JPC197639:JPD197639 JYY197639:JYZ197639 KIU197639:KIV197639 KSQ197639:KSR197639 LCM197639:LCN197639 LMI197639:LMJ197639 LWE197639:LWF197639 MGA197639:MGB197639 MPW197639:MPX197639 MZS197639:MZT197639 NJO197639:NJP197639 NTK197639:NTL197639 ODG197639:ODH197639 ONC197639:OND197639 OWY197639:OWZ197639 PGU197639:PGV197639 PQQ197639:PQR197639 QAM197639:QAN197639 QKI197639:QKJ197639 QUE197639:QUF197639 REA197639:REB197639 RNW197639:RNX197639 RXS197639:RXT197639 SHO197639:SHP197639 SRK197639:SRL197639 TBG197639:TBH197639 TLC197639:TLD197639 TUY197639:TUZ197639 UEU197639:UEV197639 UOQ197639:UOR197639 UYM197639:UYN197639 VII197639:VIJ197639 VSE197639:VSF197639 WCA197639:WCB197639 WLW197639:WLX197639 WVS197639:WVT197639 K263175:L263175 JG263175:JH263175 TC263175:TD263175 ACY263175:ACZ263175 AMU263175:AMV263175 AWQ263175:AWR263175 BGM263175:BGN263175 BQI263175:BQJ263175 CAE263175:CAF263175 CKA263175:CKB263175 CTW263175:CTX263175 DDS263175:DDT263175 DNO263175:DNP263175 DXK263175:DXL263175 EHG263175:EHH263175 ERC263175:ERD263175 FAY263175:FAZ263175 FKU263175:FKV263175 FUQ263175:FUR263175 GEM263175:GEN263175 GOI263175:GOJ263175 GYE263175:GYF263175 HIA263175:HIB263175 HRW263175:HRX263175 IBS263175:IBT263175 ILO263175:ILP263175 IVK263175:IVL263175 JFG263175:JFH263175 JPC263175:JPD263175 JYY263175:JYZ263175 KIU263175:KIV263175 KSQ263175:KSR263175 LCM263175:LCN263175 LMI263175:LMJ263175 LWE263175:LWF263175 MGA263175:MGB263175 MPW263175:MPX263175 MZS263175:MZT263175 NJO263175:NJP263175 NTK263175:NTL263175 ODG263175:ODH263175 ONC263175:OND263175 OWY263175:OWZ263175 PGU263175:PGV263175 PQQ263175:PQR263175 QAM263175:QAN263175 QKI263175:QKJ263175 QUE263175:QUF263175 REA263175:REB263175 RNW263175:RNX263175 RXS263175:RXT263175 SHO263175:SHP263175 SRK263175:SRL263175 TBG263175:TBH263175 TLC263175:TLD263175 TUY263175:TUZ263175 UEU263175:UEV263175 UOQ263175:UOR263175 UYM263175:UYN263175 VII263175:VIJ263175 VSE263175:VSF263175 WCA263175:WCB263175 WLW263175:WLX263175 WVS263175:WVT263175 K328711:L328711 JG328711:JH328711 TC328711:TD328711 ACY328711:ACZ328711 AMU328711:AMV328711 AWQ328711:AWR328711 BGM328711:BGN328711 BQI328711:BQJ328711 CAE328711:CAF328711 CKA328711:CKB328711 CTW328711:CTX328711 DDS328711:DDT328711 DNO328711:DNP328711 DXK328711:DXL328711 EHG328711:EHH328711 ERC328711:ERD328711 FAY328711:FAZ328711 FKU328711:FKV328711 FUQ328711:FUR328711 GEM328711:GEN328711 GOI328711:GOJ328711 GYE328711:GYF328711 HIA328711:HIB328711 HRW328711:HRX328711 IBS328711:IBT328711 ILO328711:ILP328711 IVK328711:IVL328711 JFG328711:JFH328711 JPC328711:JPD328711 JYY328711:JYZ328711 KIU328711:KIV328711 KSQ328711:KSR328711 LCM328711:LCN328711 LMI328711:LMJ328711 LWE328711:LWF328711 MGA328711:MGB328711 MPW328711:MPX328711 MZS328711:MZT328711 NJO328711:NJP328711 NTK328711:NTL328711 ODG328711:ODH328711 ONC328711:OND328711 OWY328711:OWZ328711 PGU328711:PGV328711 PQQ328711:PQR328711 QAM328711:QAN328711 QKI328711:QKJ328711 QUE328711:QUF328711 REA328711:REB328711 RNW328711:RNX328711 RXS328711:RXT328711 SHO328711:SHP328711 SRK328711:SRL328711 TBG328711:TBH328711 TLC328711:TLD328711 TUY328711:TUZ328711 UEU328711:UEV328711 UOQ328711:UOR328711 UYM328711:UYN328711 VII328711:VIJ328711 VSE328711:VSF328711 WCA328711:WCB328711 WLW328711:WLX328711 WVS328711:WVT328711 K394247:L394247 JG394247:JH394247 TC394247:TD394247 ACY394247:ACZ394247 AMU394247:AMV394247 AWQ394247:AWR394247 BGM394247:BGN394247 BQI394247:BQJ394247 CAE394247:CAF394247 CKA394247:CKB394247 CTW394247:CTX394247 DDS394247:DDT394247 DNO394247:DNP394247 DXK394247:DXL394247 EHG394247:EHH394247 ERC394247:ERD394247 FAY394247:FAZ394247 FKU394247:FKV394247 FUQ394247:FUR394247 GEM394247:GEN394247 GOI394247:GOJ394247 GYE394247:GYF394247 HIA394247:HIB394247 HRW394247:HRX394247 IBS394247:IBT394247 ILO394247:ILP394247 IVK394247:IVL394247 JFG394247:JFH394247 JPC394247:JPD394247 JYY394247:JYZ394247 KIU394247:KIV394247 KSQ394247:KSR394247 LCM394247:LCN394247 LMI394247:LMJ394247 LWE394247:LWF394247 MGA394247:MGB394247 MPW394247:MPX394247 MZS394247:MZT394247 NJO394247:NJP394247 NTK394247:NTL394247 ODG394247:ODH394247 ONC394247:OND394247 OWY394247:OWZ394247 PGU394247:PGV394247 PQQ394247:PQR394247 QAM394247:QAN394247 QKI394247:QKJ394247 QUE394247:QUF394247 REA394247:REB394247 RNW394247:RNX394247 RXS394247:RXT394247 SHO394247:SHP394247 SRK394247:SRL394247 TBG394247:TBH394247 TLC394247:TLD394247 TUY394247:TUZ394247 UEU394247:UEV394247 UOQ394247:UOR394247 UYM394247:UYN394247 VII394247:VIJ394247 VSE394247:VSF394247 WCA394247:WCB394247 WLW394247:WLX394247 WVS394247:WVT394247 K459783:L459783 JG459783:JH459783 TC459783:TD459783 ACY459783:ACZ459783 AMU459783:AMV459783 AWQ459783:AWR459783 BGM459783:BGN459783 BQI459783:BQJ459783 CAE459783:CAF459783 CKA459783:CKB459783 CTW459783:CTX459783 DDS459783:DDT459783 DNO459783:DNP459783 DXK459783:DXL459783 EHG459783:EHH459783 ERC459783:ERD459783 FAY459783:FAZ459783 FKU459783:FKV459783 FUQ459783:FUR459783 GEM459783:GEN459783 GOI459783:GOJ459783 GYE459783:GYF459783 HIA459783:HIB459783 HRW459783:HRX459783 IBS459783:IBT459783 ILO459783:ILP459783 IVK459783:IVL459783 JFG459783:JFH459783 JPC459783:JPD459783 JYY459783:JYZ459783 KIU459783:KIV459783 KSQ459783:KSR459783 LCM459783:LCN459783 LMI459783:LMJ459783 LWE459783:LWF459783 MGA459783:MGB459783 MPW459783:MPX459783 MZS459783:MZT459783 NJO459783:NJP459783 NTK459783:NTL459783 ODG459783:ODH459783 ONC459783:OND459783 OWY459783:OWZ459783 PGU459783:PGV459783 PQQ459783:PQR459783 QAM459783:QAN459783 QKI459783:QKJ459783 QUE459783:QUF459783 REA459783:REB459783 RNW459783:RNX459783 RXS459783:RXT459783 SHO459783:SHP459783 SRK459783:SRL459783 TBG459783:TBH459783 TLC459783:TLD459783 TUY459783:TUZ459783 UEU459783:UEV459783 UOQ459783:UOR459783 UYM459783:UYN459783 VII459783:VIJ459783 VSE459783:VSF459783 WCA459783:WCB459783 WLW459783:WLX459783 WVS459783:WVT459783 K525319:L525319 JG525319:JH525319 TC525319:TD525319 ACY525319:ACZ525319 AMU525319:AMV525319 AWQ525319:AWR525319 BGM525319:BGN525319 BQI525319:BQJ525319 CAE525319:CAF525319 CKA525319:CKB525319 CTW525319:CTX525319 DDS525319:DDT525319 DNO525319:DNP525319 DXK525319:DXL525319 EHG525319:EHH525319 ERC525319:ERD525319 FAY525319:FAZ525319 FKU525319:FKV525319 FUQ525319:FUR525319 GEM525319:GEN525319 GOI525319:GOJ525319 GYE525319:GYF525319 HIA525319:HIB525319 HRW525319:HRX525319 IBS525319:IBT525319 ILO525319:ILP525319 IVK525319:IVL525319 JFG525319:JFH525319 JPC525319:JPD525319 JYY525319:JYZ525319 KIU525319:KIV525319 KSQ525319:KSR525319 LCM525319:LCN525319 LMI525319:LMJ525319 LWE525319:LWF525319 MGA525319:MGB525319 MPW525319:MPX525319 MZS525319:MZT525319 NJO525319:NJP525319 NTK525319:NTL525319 ODG525319:ODH525319 ONC525319:OND525319 OWY525319:OWZ525319 PGU525319:PGV525319 PQQ525319:PQR525319 QAM525319:QAN525319 QKI525319:QKJ525319 QUE525319:QUF525319 REA525319:REB525319 RNW525319:RNX525319 RXS525319:RXT525319 SHO525319:SHP525319 SRK525319:SRL525319 TBG525319:TBH525319 TLC525319:TLD525319 TUY525319:TUZ525319 UEU525319:UEV525319 UOQ525319:UOR525319 UYM525319:UYN525319 VII525319:VIJ525319 VSE525319:VSF525319 WCA525319:WCB525319 WLW525319:WLX525319 WVS525319:WVT525319 K590855:L590855 JG590855:JH590855 TC590855:TD590855 ACY590855:ACZ590855 AMU590855:AMV590855 AWQ590855:AWR590855 BGM590855:BGN590855 BQI590855:BQJ590855 CAE590855:CAF590855 CKA590855:CKB590855 CTW590855:CTX590855 DDS590855:DDT590855 DNO590855:DNP590855 DXK590855:DXL590855 EHG590855:EHH590855 ERC590855:ERD590855 FAY590855:FAZ590855 FKU590855:FKV590855 FUQ590855:FUR590855 GEM590855:GEN590855 GOI590855:GOJ590855 GYE590855:GYF590855 HIA590855:HIB590855 HRW590855:HRX590855 IBS590855:IBT590855 ILO590855:ILP590855 IVK590855:IVL590855 JFG590855:JFH590855 JPC590855:JPD590855 JYY590855:JYZ590855 KIU590855:KIV590855 KSQ590855:KSR590855 LCM590855:LCN590855 LMI590855:LMJ590855 LWE590855:LWF590855 MGA590855:MGB590855 MPW590855:MPX590855 MZS590855:MZT590855 NJO590855:NJP590855 NTK590855:NTL590855 ODG590855:ODH590855 ONC590855:OND590855 OWY590855:OWZ590855 PGU590855:PGV590855 PQQ590855:PQR590855 QAM590855:QAN590855 QKI590855:QKJ590855 QUE590855:QUF590855 REA590855:REB590855 RNW590855:RNX590855 RXS590855:RXT590855 SHO590855:SHP590855 SRK590855:SRL590855 TBG590855:TBH590855 TLC590855:TLD590855 TUY590855:TUZ590855 UEU590855:UEV590855 UOQ590855:UOR590855 UYM590855:UYN590855 VII590855:VIJ590855 VSE590855:VSF590855 WCA590855:WCB590855 WLW590855:WLX590855 WVS590855:WVT590855 K656391:L656391 JG656391:JH656391 TC656391:TD656391 ACY656391:ACZ656391 AMU656391:AMV656391 AWQ656391:AWR656391 BGM656391:BGN656391 BQI656391:BQJ656391 CAE656391:CAF656391 CKA656391:CKB656391 CTW656391:CTX656391 DDS656391:DDT656391 DNO656391:DNP656391 DXK656391:DXL656391 EHG656391:EHH656391 ERC656391:ERD656391 FAY656391:FAZ656391 FKU656391:FKV656391 FUQ656391:FUR656391 GEM656391:GEN656391 GOI656391:GOJ656391 GYE656391:GYF656391 HIA656391:HIB656391 HRW656391:HRX656391 IBS656391:IBT656391 ILO656391:ILP656391 IVK656391:IVL656391 JFG656391:JFH656391 JPC656391:JPD656391 JYY656391:JYZ656391 KIU656391:KIV656391 KSQ656391:KSR656391 LCM656391:LCN656391 LMI656391:LMJ656391 LWE656391:LWF656391 MGA656391:MGB656391 MPW656391:MPX656391 MZS656391:MZT656391 NJO656391:NJP656391 NTK656391:NTL656391 ODG656391:ODH656391 ONC656391:OND656391 OWY656391:OWZ656391 PGU656391:PGV656391 PQQ656391:PQR656391 QAM656391:QAN656391 QKI656391:QKJ656391 QUE656391:QUF656391 REA656391:REB656391 RNW656391:RNX656391 RXS656391:RXT656391 SHO656391:SHP656391 SRK656391:SRL656391 TBG656391:TBH656391 TLC656391:TLD656391 TUY656391:TUZ656391 UEU656391:UEV656391 UOQ656391:UOR656391 UYM656391:UYN656391 VII656391:VIJ656391 VSE656391:VSF656391 WCA656391:WCB656391 WLW656391:WLX656391 WVS656391:WVT656391 K721927:L721927 JG721927:JH721927 TC721927:TD721927 ACY721927:ACZ721927 AMU721927:AMV721927 AWQ721927:AWR721927 BGM721927:BGN721927 BQI721927:BQJ721927 CAE721927:CAF721927 CKA721927:CKB721927 CTW721927:CTX721927 DDS721927:DDT721927 DNO721927:DNP721927 DXK721927:DXL721927 EHG721927:EHH721927 ERC721927:ERD721927 FAY721927:FAZ721927 FKU721927:FKV721927 FUQ721927:FUR721927 GEM721927:GEN721927 GOI721927:GOJ721927 GYE721927:GYF721927 HIA721927:HIB721927 HRW721927:HRX721927 IBS721927:IBT721927 ILO721927:ILP721927 IVK721927:IVL721927 JFG721927:JFH721927 JPC721927:JPD721927 JYY721927:JYZ721927 KIU721927:KIV721927 KSQ721927:KSR721927 LCM721927:LCN721927 LMI721927:LMJ721927 LWE721927:LWF721927 MGA721927:MGB721927 MPW721927:MPX721927 MZS721927:MZT721927 NJO721927:NJP721927 NTK721927:NTL721927 ODG721927:ODH721927 ONC721927:OND721927 OWY721927:OWZ721927 PGU721927:PGV721927 PQQ721927:PQR721927 QAM721927:QAN721927 QKI721927:QKJ721927 QUE721927:QUF721927 REA721927:REB721927 RNW721927:RNX721927 RXS721927:RXT721927 SHO721927:SHP721927 SRK721927:SRL721927 TBG721927:TBH721927 TLC721927:TLD721927 TUY721927:TUZ721927 UEU721927:UEV721927 UOQ721927:UOR721927 UYM721927:UYN721927 VII721927:VIJ721927 VSE721927:VSF721927 WCA721927:WCB721927 WLW721927:WLX721927 WVS721927:WVT721927 K787463:L787463 JG787463:JH787463 TC787463:TD787463 ACY787463:ACZ787463 AMU787463:AMV787463 AWQ787463:AWR787463 BGM787463:BGN787463 BQI787463:BQJ787463 CAE787463:CAF787463 CKA787463:CKB787463 CTW787463:CTX787463 DDS787463:DDT787463 DNO787463:DNP787463 DXK787463:DXL787463 EHG787463:EHH787463 ERC787463:ERD787463 FAY787463:FAZ787463 FKU787463:FKV787463 FUQ787463:FUR787463 GEM787463:GEN787463 GOI787463:GOJ787463 GYE787463:GYF787463 HIA787463:HIB787463 HRW787463:HRX787463 IBS787463:IBT787463 ILO787463:ILP787463 IVK787463:IVL787463 JFG787463:JFH787463 JPC787463:JPD787463 JYY787463:JYZ787463 KIU787463:KIV787463 KSQ787463:KSR787463 LCM787463:LCN787463 LMI787463:LMJ787463 LWE787463:LWF787463 MGA787463:MGB787463 MPW787463:MPX787463 MZS787463:MZT787463 NJO787463:NJP787463 NTK787463:NTL787463 ODG787463:ODH787463 ONC787463:OND787463 OWY787463:OWZ787463 PGU787463:PGV787463 PQQ787463:PQR787463 QAM787463:QAN787463 QKI787463:QKJ787463 QUE787463:QUF787463 REA787463:REB787463 RNW787463:RNX787463 RXS787463:RXT787463 SHO787463:SHP787463 SRK787463:SRL787463 TBG787463:TBH787463 TLC787463:TLD787463 TUY787463:TUZ787463 UEU787463:UEV787463 UOQ787463:UOR787463 UYM787463:UYN787463 VII787463:VIJ787463 VSE787463:VSF787463 WCA787463:WCB787463 WLW787463:WLX787463 WVS787463:WVT787463 K852999:L852999 JG852999:JH852999 TC852999:TD852999 ACY852999:ACZ852999 AMU852999:AMV852999 AWQ852999:AWR852999 BGM852999:BGN852999 BQI852999:BQJ852999 CAE852999:CAF852999 CKA852999:CKB852999 CTW852999:CTX852999 DDS852999:DDT852999 DNO852999:DNP852999 DXK852999:DXL852999 EHG852999:EHH852999 ERC852999:ERD852999 FAY852999:FAZ852999 FKU852999:FKV852999 FUQ852999:FUR852999 GEM852999:GEN852999 GOI852999:GOJ852999 GYE852999:GYF852999 HIA852999:HIB852999 HRW852999:HRX852999 IBS852999:IBT852999 ILO852999:ILP852999 IVK852999:IVL852999 JFG852999:JFH852999 JPC852999:JPD852999 JYY852999:JYZ852999 KIU852999:KIV852999 KSQ852999:KSR852999 LCM852999:LCN852999 LMI852999:LMJ852999 LWE852999:LWF852999 MGA852999:MGB852999 MPW852999:MPX852999 MZS852999:MZT852999 NJO852999:NJP852999 NTK852999:NTL852999 ODG852999:ODH852999 ONC852999:OND852999 OWY852999:OWZ852999 PGU852999:PGV852999 PQQ852999:PQR852999 QAM852999:QAN852999 QKI852999:QKJ852999 QUE852999:QUF852999 REA852999:REB852999 RNW852999:RNX852999 RXS852999:RXT852999 SHO852999:SHP852999 SRK852999:SRL852999 TBG852999:TBH852999 TLC852999:TLD852999 TUY852999:TUZ852999 UEU852999:UEV852999 UOQ852999:UOR852999 UYM852999:UYN852999 VII852999:VIJ852999 VSE852999:VSF852999 WCA852999:WCB852999 WLW852999:WLX852999 WVS852999:WVT852999 K918535:L918535 JG918535:JH918535 TC918535:TD918535 ACY918535:ACZ918535 AMU918535:AMV918535 AWQ918535:AWR918535 BGM918535:BGN918535 BQI918535:BQJ918535 CAE918535:CAF918535 CKA918535:CKB918535 CTW918535:CTX918535 DDS918535:DDT918535 DNO918535:DNP918535 DXK918535:DXL918535 EHG918535:EHH918535 ERC918535:ERD918535 FAY918535:FAZ918535 FKU918535:FKV918535 FUQ918535:FUR918535 GEM918535:GEN918535 GOI918535:GOJ918535 GYE918535:GYF918535 HIA918535:HIB918535 HRW918535:HRX918535 IBS918535:IBT918535 ILO918535:ILP918535 IVK918535:IVL918535 JFG918535:JFH918535 JPC918535:JPD918535 JYY918535:JYZ918535 KIU918535:KIV918535 KSQ918535:KSR918535 LCM918535:LCN918535 LMI918535:LMJ918535 LWE918535:LWF918535 MGA918535:MGB918535 MPW918535:MPX918535 MZS918535:MZT918535 NJO918535:NJP918535 NTK918535:NTL918535 ODG918535:ODH918535 ONC918535:OND918535 OWY918535:OWZ918535 PGU918535:PGV918535 PQQ918535:PQR918535 QAM918535:QAN918535 QKI918535:QKJ918535 QUE918535:QUF918535 REA918535:REB918535 RNW918535:RNX918535 RXS918535:RXT918535 SHO918535:SHP918535 SRK918535:SRL918535 TBG918535:TBH918535 TLC918535:TLD918535 TUY918535:TUZ918535 UEU918535:UEV918535 UOQ918535:UOR918535 UYM918535:UYN918535 VII918535:VIJ918535 VSE918535:VSF918535 WCA918535:WCB918535 WLW918535:WLX918535 WVS918535:WVT918535 K984071:L984071 JG984071:JH984071 TC984071:TD984071 ACY984071:ACZ984071 AMU984071:AMV984071 AWQ984071:AWR984071 BGM984071:BGN984071 BQI984071:BQJ984071 CAE984071:CAF984071 CKA984071:CKB984071 CTW984071:CTX984071 DDS984071:DDT984071 DNO984071:DNP984071 DXK984071:DXL984071 EHG984071:EHH984071 ERC984071:ERD984071 FAY984071:FAZ984071 FKU984071:FKV984071 FUQ984071:FUR984071 GEM984071:GEN984071 GOI984071:GOJ984071 GYE984071:GYF984071 HIA984071:HIB984071 HRW984071:HRX984071 IBS984071:IBT984071 ILO984071:ILP984071 IVK984071:IVL984071 JFG984071:JFH984071 JPC984071:JPD984071 JYY984071:JYZ984071 KIU984071:KIV984071 KSQ984071:KSR984071 LCM984071:LCN984071 LMI984071:LMJ984071 LWE984071:LWF984071 MGA984071:MGB984071 MPW984071:MPX984071 MZS984071:MZT984071 NJO984071:NJP984071 NTK984071:NTL984071 ODG984071:ODH984071 ONC984071:OND984071 OWY984071:OWZ984071 PGU984071:PGV984071 PQQ984071:PQR984071 QAM984071:QAN984071 QKI984071:QKJ984071 QUE984071:QUF984071 REA984071:REB984071 RNW984071:RNX984071 RXS984071:RXT984071 SHO984071:SHP984071 SRK984071:SRL984071 TBG984071:TBH984071 TLC984071:TLD984071 TUY984071:TUZ984071 UEU984071:UEV984071 UOQ984071:UOR984071 UYM984071:UYN984071 VII984071:VIJ984071 VSE984071:VSF984071 WCA984071:WCB984071 WLW984071:WLX984071 WVS984071:WVT984071 K986:L986 JG986:JH986 TC986:TD986 ACY986:ACZ986 AMU986:AMV986 AWQ986:AWR986 BGM986:BGN986 BQI986:BQJ986 CAE986:CAF986 CKA986:CKB986 CTW986:CTX986 DDS986:DDT986 DNO986:DNP986 DXK986:DXL986 EHG986:EHH986 ERC986:ERD986 FAY986:FAZ986 FKU986:FKV986 FUQ986:FUR986 GEM986:GEN986 GOI986:GOJ986 GYE986:GYF986 HIA986:HIB986 HRW986:HRX986 IBS986:IBT986 ILO986:ILP986 IVK986:IVL986 JFG986:JFH986 JPC986:JPD986 JYY986:JYZ986 KIU986:KIV986 KSQ986:KSR986 LCM986:LCN986 LMI986:LMJ986 LWE986:LWF986 MGA986:MGB986 MPW986:MPX986 MZS986:MZT986 NJO986:NJP986 NTK986:NTL986 ODG986:ODH986 ONC986:OND986 OWY986:OWZ986 PGU986:PGV986 PQQ986:PQR986 QAM986:QAN986 QKI986:QKJ986 QUE986:QUF986 REA986:REB986 RNW986:RNX986 RXS986:RXT986 SHO986:SHP986 SRK986:SRL986 TBG986:TBH986 TLC986:TLD986 TUY986:TUZ986 UEU986:UEV986 UOQ986:UOR986 UYM986:UYN986 VII986:VIJ986 VSE986:VSF986 WCA986:WCB986 WLW986:WLX986 WVS986:WVT986 K66522:L66522 JG66522:JH66522 TC66522:TD66522 ACY66522:ACZ66522 AMU66522:AMV66522 AWQ66522:AWR66522 BGM66522:BGN66522 BQI66522:BQJ66522 CAE66522:CAF66522 CKA66522:CKB66522 CTW66522:CTX66522 DDS66522:DDT66522 DNO66522:DNP66522 DXK66522:DXL66522 EHG66522:EHH66522 ERC66522:ERD66522 FAY66522:FAZ66522 FKU66522:FKV66522 FUQ66522:FUR66522 GEM66522:GEN66522 GOI66522:GOJ66522 GYE66522:GYF66522 HIA66522:HIB66522 HRW66522:HRX66522 IBS66522:IBT66522 ILO66522:ILP66522 IVK66522:IVL66522 JFG66522:JFH66522 JPC66522:JPD66522 JYY66522:JYZ66522 KIU66522:KIV66522 KSQ66522:KSR66522 LCM66522:LCN66522 LMI66522:LMJ66522 LWE66522:LWF66522 MGA66522:MGB66522 MPW66522:MPX66522 MZS66522:MZT66522 NJO66522:NJP66522 NTK66522:NTL66522 ODG66522:ODH66522 ONC66522:OND66522 OWY66522:OWZ66522 PGU66522:PGV66522 PQQ66522:PQR66522 QAM66522:QAN66522 QKI66522:QKJ66522 QUE66522:QUF66522 REA66522:REB66522 RNW66522:RNX66522 RXS66522:RXT66522 SHO66522:SHP66522 SRK66522:SRL66522 TBG66522:TBH66522 TLC66522:TLD66522 TUY66522:TUZ66522 UEU66522:UEV66522 UOQ66522:UOR66522 UYM66522:UYN66522 VII66522:VIJ66522 VSE66522:VSF66522 WCA66522:WCB66522 WLW66522:WLX66522 WVS66522:WVT66522 K132058:L132058 JG132058:JH132058 TC132058:TD132058 ACY132058:ACZ132058 AMU132058:AMV132058 AWQ132058:AWR132058 BGM132058:BGN132058 BQI132058:BQJ132058 CAE132058:CAF132058 CKA132058:CKB132058 CTW132058:CTX132058 DDS132058:DDT132058 DNO132058:DNP132058 DXK132058:DXL132058 EHG132058:EHH132058 ERC132058:ERD132058 FAY132058:FAZ132058 FKU132058:FKV132058 FUQ132058:FUR132058 GEM132058:GEN132058 GOI132058:GOJ132058 GYE132058:GYF132058 HIA132058:HIB132058 HRW132058:HRX132058 IBS132058:IBT132058 ILO132058:ILP132058 IVK132058:IVL132058 JFG132058:JFH132058 JPC132058:JPD132058 JYY132058:JYZ132058 KIU132058:KIV132058 KSQ132058:KSR132058 LCM132058:LCN132058 LMI132058:LMJ132058 LWE132058:LWF132058 MGA132058:MGB132058 MPW132058:MPX132058 MZS132058:MZT132058 NJO132058:NJP132058 NTK132058:NTL132058 ODG132058:ODH132058 ONC132058:OND132058 OWY132058:OWZ132058 PGU132058:PGV132058 PQQ132058:PQR132058 QAM132058:QAN132058 QKI132058:QKJ132058 QUE132058:QUF132058 REA132058:REB132058 RNW132058:RNX132058 RXS132058:RXT132058 SHO132058:SHP132058 SRK132058:SRL132058 TBG132058:TBH132058 TLC132058:TLD132058 TUY132058:TUZ132058 UEU132058:UEV132058 UOQ132058:UOR132058 UYM132058:UYN132058 VII132058:VIJ132058 VSE132058:VSF132058 WCA132058:WCB132058 WLW132058:WLX132058 WVS132058:WVT132058 K197594:L197594 JG197594:JH197594 TC197594:TD197594 ACY197594:ACZ197594 AMU197594:AMV197594 AWQ197594:AWR197594 BGM197594:BGN197594 BQI197594:BQJ197594 CAE197594:CAF197594 CKA197594:CKB197594 CTW197594:CTX197594 DDS197594:DDT197594 DNO197594:DNP197594 DXK197594:DXL197594 EHG197594:EHH197594 ERC197594:ERD197594 FAY197594:FAZ197594 FKU197594:FKV197594 FUQ197594:FUR197594 GEM197594:GEN197594 GOI197594:GOJ197594 GYE197594:GYF197594 HIA197594:HIB197594 HRW197594:HRX197594 IBS197594:IBT197594 ILO197594:ILP197594 IVK197594:IVL197594 JFG197594:JFH197594 JPC197594:JPD197594 JYY197594:JYZ197594 KIU197594:KIV197594 KSQ197594:KSR197594 LCM197594:LCN197594 LMI197594:LMJ197594 LWE197594:LWF197594 MGA197594:MGB197594 MPW197594:MPX197594 MZS197594:MZT197594 NJO197594:NJP197594 NTK197594:NTL197594 ODG197594:ODH197594 ONC197594:OND197594 OWY197594:OWZ197594 PGU197594:PGV197594 PQQ197594:PQR197594 QAM197594:QAN197594 QKI197594:QKJ197594 QUE197594:QUF197594 REA197594:REB197594 RNW197594:RNX197594 RXS197594:RXT197594 SHO197594:SHP197594 SRK197594:SRL197594 TBG197594:TBH197594 TLC197594:TLD197594 TUY197594:TUZ197594 UEU197594:UEV197594 UOQ197594:UOR197594 UYM197594:UYN197594 VII197594:VIJ197594 VSE197594:VSF197594 WCA197594:WCB197594 WLW197594:WLX197594 WVS197594:WVT197594 K263130:L263130 JG263130:JH263130 TC263130:TD263130 ACY263130:ACZ263130 AMU263130:AMV263130 AWQ263130:AWR263130 BGM263130:BGN263130 BQI263130:BQJ263130 CAE263130:CAF263130 CKA263130:CKB263130 CTW263130:CTX263130 DDS263130:DDT263130 DNO263130:DNP263130 DXK263130:DXL263130 EHG263130:EHH263130 ERC263130:ERD263130 FAY263130:FAZ263130 FKU263130:FKV263130 FUQ263130:FUR263130 GEM263130:GEN263130 GOI263130:GOJ263130 GYE263130:GYF263130 HIA263130:HIB263130 HRW263130:HRX263130 IBS263130:IBT263130 ILO263130:ILP263130 IVK263130:IVL263130 JFG263130:JFH263130 JPC263130:JPD263130 JYY263130:JYZ263130 KIU263130:KIV263130 KSQ263130:KSR263130 LCM263130:LCN263130 LMI263130:LMJ263130 LWE263130:LWF263130 MGA263130:MGB263130 MPW263130:MPX263130 MZS263130:MZT263130 NJO263130:NJP263130 NTK263130:NTL263130 ODG263130:ODH263130 ONC263130:OND263130 OWY263130:OWZ263130 PGU263130:PGV263130 PQQ263130:PQR263130 QAM263130:QAN263130 QKI263130:QKJ263130 QUE263130:QUF263130 REA263130:REB263130 RNW263130:RNX263130 RXS263130:RXT263130 SHO263130:SHP263130 SRK263130:SRL263130 TBG263130:TBH263130 TLC263130:TLD263130 TUY263130:TUZ263130 UEU263130:UEV263130 UOQ263130:UOR263130 UYM263130:UYN263130 VII263130:VIJ263130 VSE263130:VSF263130 WCA263130:WCB263130 WLW263130:WLX263130 WVS263130:WVT263130 K328666:L328666 JG328666:JH328666 TC328666:TD328666 ACY328666:ACZ328666 AMU328666:AMV328666 AWQ328666:AWR328666 BGM328666:BGN328666 BQI328666:BQJ328666 CAE328666:CAF328666 CKA328666:CKB328666 CTW328666:CTX328666 DDS328666:DDT328666 DNO328666:DNP328666 DXK328666:DXL328666 EHG328666:EHH328666 ERC328666:ERD328666 FAY328666:FAZ328666 FKU328666:FKV328666 FUQ328666:FUR328666 GEM328666:GEN328666 GOI328666:GOJ328666 GYE328666:GYF328666 HIA328666:HIB328666 HRW328666:HRX328666 IBS328666:IBT328666 ILO328666:ILP328666 IVK328666:IVL328666 JFG328666:JFH328666 JPC328666:JPD328666 JYY328666:JYZ328666 KIU328666:KIV328666 KSQ328666:KSR328666 LCM328666:LCN328666 LMI328666:LMJ328666 LWE328666:LWF328666 MGA328666:MGB328666 MPW328666:MPX328666 MZS328666:MZT328666 NJO328666:NJP328666 NTK328666:NTL328666 ODG328666:ODH328666 ONC328666:OND328666 OWY328666:OWZ328666 PGU328666:PGV328666 PQQ328666:PQR328666 QAM328666:QAN328666 QKI328666:QKJ328666 QUE328666:QUF328666 REA328666:REB328666 RNW328666:RNX328666 RXS328666:RXT328666 SHO328666:SHP328666 SRK328666:SRL328666 TBG328666:TBH328666 TLC328666:TLD328666 TUY328666:TUZ328666 UEU328666:UEV328666 UOQ328666:UOR328666 UYM328666:UYN328666 VII328666:VIJ328666 VSE328666:VSF328666 WCA328666:WCB328666 WLW328666:WLX328666 WVS328666:WVT328666 K394202:L394202 JG394202:JH394202 TC394202:TD394202 ACY394202:ACZ394202 AMU394202:AMV394202 AWQ394202:AWR394202 BGM394202:BGN394202 BQI394202:BQJ394202 CAE394202:CAF394202 CKA394202:CKB394202 CTW394202:CTX394202 DDS394202:DDT394202 DNO394202:DNP394202 DXK394202:DXL394202 EHG394202:EHH394202 ERC394202:ERD394202 FAY394202:FAZ394202 FKU394202:FKV394202 FUQ394202:FUR394202 GEM394202:GEN394202 GOI394202:GOJ394202 GYE394202:GYF394202 HIA394202:HIB394202 HRW394202:HRX394202 IBS394202:IBT394202 ILO394202:ILP394202 IVK394202:IVL394202 JFG394202:JFH394202 JPC394202:JPD394202 JYY394202:JYZ394202 KIU394202:KIV394202 KSQ394202:KSR394202 LCM394202:LCN394202 LMI394202:LMJ394202 LWE394202:LWF394202 MGA394202:MGB394202 MPW394202:MPX394202 MZS394202:MZT394202 NJO394202:NJP394202 NTK394202:NTL394202 ODG394202:ODH394202 ONC394202:OND394202 OWY394202:OWZ394202 PGU394202:PGV394202 PQQ394202:PQR394202 QAM394202:QAN394202 QKI394202:QKJ394202 QUE394202:QUF394202 REA394202:REB394202 RNW394202:RNX394202 RXS394202:RXT394202 SHO394202:SHP394202 SRK394202:SRL394202 TBG394202:TBH394202 TLC394202:TLD394202 TUY394202:TUZ394202 UEU394202:UEV394202 UOQ394202:UOR394202 UYM394202:UYN394202 VII394202:VIJ394202 VSE394202:VSF394202 WCA394202:WCB394202 WLW394202:WLX394202 WVS394202:WVT394202 K459738:L459738 JG459738:JH459738 TC459738:TD459738 ACY459738:ACZ459738 AMU459738:AMV459738 AWQ459738:AWR459738 BGM459738:BGN459738 BQI459738:BQJ459738 CAE459738:CAF459738 CKA459738:CKB459738 CTW459738:CTX459738 DDS459738:DDT459738 DNO459738:DNP459738 DXK459738:DXL459738 EHG459738:EHH459738 ERC459738:ERD459738 FAY459738:FAZ459738 FKU459738:FKV459738 FUQ459738:FUR459738 GEM459738:GEN459738 GOI459738:GOJ459738 GYE459738:GYF459738 HIA459738:HIB459738 HRW459738:HRX459738 IBS459738:IBT459738 ILO459738:ILP459738 IVK459738:IVL459738 JFG459738:JFH459738 JPC459738:JPD459738 JYY459738:JYZ459738 KIU459738:KIV459738 KSQ459738:KSR459738 LCM459738:LCN459738 LMI459738:LMJ459738 LWE459738:LWF459738 MGA459738:MGB459738 MPW459738:MPX459738 MZS459738:MZT459738 NJO459738:NJP459738 NTK459738:NTL459738 ODG459738:ODH459738 ONC459738:OND459738 OWY459738:OWZ459738 PGU459738:PGV459738 PQQ459738:PQR459738 QAM459738:QAN459738 QKI459738:QKJ459738 QUE459738:QUF459738 REA459738:REB459738 RNW459738:RNX459738 RXS459738:RXT459738 SHO459738:SHP459738 SRK459738:SRL459738 TBG459738:TBH459738 TLC459738:TLD459738 TUY459738:TUZ459738 UEU459738:UEV459738 UOQ459738:UOR459738 UYM459738:UYN459738 VII459738:VIJ459738 VSE459738:VSF459738 WCA459738:WCB459738 WLW459738:WLX459738 WVS459738:WVT459738 K525274:L525274 JG525274:JH525274 TC525274:TD525274 ACY525274:ACZ525274 AMU525274:AMV525274 AWQ525274:AWR525274 BGM525274:BGN525274 BQI525274:BQJ525274 CAE525274:CAF525274 CKA525274:CKB525274 CTW525274:CTX525274 DDS525274:DDT525274 DNO525274:DNP525274 DXK525274:DXL525274 EHG525274:EHH525274 ERC525274:ERD525274 FAY525274:FAZ525274 FKU525274:FKV525274 FUQ525274:FUR525274 GEM525274:GEN525274 GOI525274:GOJ525274 GYE525274:GYF525274 HIA525274:HIB525274 HRW525274:HRX525274 IBS525274:IBT525274 ILO525274:ILP525274 IVK525274:IVL525274 JFG525274:JFH525274 JPC525274:JPD525274 JYY525274:JYZ525274 KIU525274:KIV525274 KSQ525274:KSR525274 LCM525274:LCN525274 LMI525274:LMJ525274 LWE525274:LWF525274 MGA525274:MGB525274 MPW525274:MPX525274 MZS525274:MZT525274 NJO525274:NJP525274 NTK525274:NTL525274 ODG525274:ODH525274 ONC525274:OND525274 OWY525274:OWZ525274 PGU525274:PGV525274 PQQ525274:PQR525274 QAM525274:QAN525274 QKI525274:QKJ525274 QUE525274:QUF525274 REA525274:REB525274 RNW525274:RNX525274 RXS525274:RXT525274 SHO525274:SHP525274 SRK525274:SRL525274 TBG525274:TBH525274 TLC525274:TLD525274 TUY525274:TUZ525274 UEU525274:UEV525274 UOQ525274:UOR525274 UYM525274:UYN525274 VII525274:VIJ525274 VSE525274:VSF525274 WCA525274:WCB525274 WLW525274:WLX525274 WVS525274:WVT525274 K590810:L590810 JG590810:JH590810 TC590810:TD590810 ACY590810:ACZ590810 AMU590810:AMV590810 AWQ590810:AWR590810 BGM590810:BGN590810 BQI590810:BQJ590810 CAE590810:CAF590810 CKA590810:CKB590810 CTW590810:CTX590810 DDS590810:DDT590810 DNO590810:DNP590810 DXK590810:DXL590810 EHG590810:EHH590810 ERC590810:ERD590810 FAY590810:FAZ590810 FKU590810:FKV590810 FUQ590810:FUR590810 GEM590810:GEN590810 GOI590810:GOJ590810 GYE590810:GYF590810 HIA590810:HIB590810 HRW590810:HRX590810 IBS590810:IBT590810 ILO590810:ILP590810 IVK590810:IVL590810 JFG590810:JFH590810 JPC590810:JPD590810 JYY590810:JYZ590810 KIU590810:KIV590810 KSQ590810:KSR590810 LCM590810:LCN590810 LMI590810:LMJ590810 LWE590810:LWF590810 MGA590810:MGB590810 MPW590810:MPX590810 MZS590810:MZT590810 NJO590810:NJP590810 NTK590810:NTL590810 ODG590810:ODH590810 ONC590810:OND590810 OWY590810:OWZ590810 PGU590810:PGV590810 PQQ590810:PQR590810 QAM590810:QAN590810 QKI590810:QKJ590810 QUE590810:QUF590810 REA590810:REB590810 RNW590810:RNX590810 RXS590810:RXT590810 SHO590810:SHP590810 SRK590810:SRL590810 TBG590810:TBH590810 TLC590810:TLD590810 TUY590810:TUZ590810 UEU590810:UEV590810 UOQ590810:UOR590810 UYM590810:UYN590810 VII590810:VIJ590810 VSE590810:VSF590810 WCA590810:WCB590810 WLW590810:WLX590810 WVS590810:WVT590810 K656346:L656346 JG656346:JH656346 TC656346:TD656346 ACY656346:ACZ656346 AMU656346:AMV656346 AWQ656346:AWR656346 BGM656346:BGN656346 BQI656346:BQJ656346 CAE656346:CAF656346 CKA656346:CKB656346 CTW656346:CTX656346 DDS656346:DDT656346 DNO656346:DNP656346 DXK656346:DXL656346 EHG656346:EHH656346 ERC656346:ERD656346 FAY656346:FAZ656346 FKU656346:FKV656346 FUQ656346:FUR656346 GEM656346:GEN656346 GOI656346:GOJ656346 GYE656346:GYF656346 HIA656346:HIB656346 HRW656346:HRX656346 IBS656346:IBT656346 ILO656346:ILP656346 IVK656346:IVL656346 JFG656346:JFH656346 JPC656346:JPD656346 JYY656346:JYZ656346 KIU656346:KIV656346 KSQ656346:KSR656346 LCM656346:LCN656346 LMI656346:LMJ656346 LWE656346:LWF656346 MGA656346:MGB656346 MPW656346:MPX656346 MZS656346:MZT656346 NJO656346:NJP656346 NTK656346:NTL656346 ODG656346:ODH656346 ONC656346:OND656346 OWY656346:OWZ656346 PGU656346:PGV656346 PQQ656346:PQR656346 QAM656346:QAN656346 QKI656346:QKJ656346 QUE656346:QUF656346 REA656346:REB656346 RNW656346:RNX656346 RXS656346:RXT656346 SHO656346:SHP656346 SRK656346:SRL656346 TBG656346:TBH656346 TLC656346:TLD656346 TUY656346:TUZ656346 UEU656346:UEV656346 UOQ656346:UOR656346 UYM656346:UYN656346 VII656346:VIJ656346 VSE656346:VSF656346 WCA656346:WCB656346 WLW656346:WLX656346 WVS656346:WVT656346 K721882:L721882 JG721882:JH721882 TC721882:TD721882 ACY721882:ACZ721882 AMU721882:AMV721882 AWQ721882:AWR721882 BGM721882:BGN721882 BQI721882:BQJ721882 CAE721882:CAF721882 CKA721882:CKB721882 CTW721882:CTX721882 DDS721882:DDT721882 DNO721882:DNP721882 DXK721882:DXL721882 EHG721882:EHH721882 ERC721882:ERD721882 FAY721882:FAZ721882 FKU721882:FKV721882 FUQ721882:FUR721882 GEM721882:GEN721882 GOI721882:GOJ721882 GYE721882:GYF721882 HIA721882:HIB721882 HRW721882:HRX721882 IBS721882:IBT721882 ILO721882:ILP721882 IVK721882:IVL721882 JFG721882:JFH721882 JPC721882:JPD721882 JYY721882:JYZ721882 KIU721882:KIV721882 KSQ721882:KSR721882 LCM721882:LCN721882 LMI721882:LMJ721882 LWE721882:LWF721882 MGA721882:MGB721882 MPW721882:MPX721882 MZS721882:MZT721882 NJO721882:NJP721882 NTK721882:NTL721882 ODG721882:ODH721882 ONC721882:OND721882 OWY721882:OWZ721882 PGU721882:PGV721882 PQQ721882:PQR721882 QAM721882:QAN721882 QKI721882:QKJ721882 QUE721882:QUF721882 REA721882:REB721882 RNW721882:RNX721882 RXS721882:RXT721882 SHO721882:SHP721882 SRK721882:SRL721882 TBG721882:TBH721882 TLC721882:TLD721882 TUY721882:TUZ721882 UEU721882:UEV721882 UOQ721882:UOR721882 UYM721882:UYN721882 VII721882:VIJ721882 VSE721882:VSF721882 WCA721882:WCB721882 WLW721882:WLX721882 WVS721882:WVT721882 K787418:L787418 JG787418:JH787418 TC787418:TD787418 ACY787418:ACZ787418 AMU787418:AMV787418 AWQ787418:AWR787418 BGM787418:BGN787418 BQI787418:BQJ787418 CAE787418:CAF787418 CKA787418:CKB787418 CTW787418:CTX787418 DDS787418:DDT787418 DNO787418:DNP787418 DXK787418:DXL787418 EHG787418:EHH787418 ERC787418:ERD787418 FAY787418:FAZ787418 FKU787418:FKV787418 FUQ787418:FUR787418 GEM787418:GEN787418 GOI787418:GOJ787418 GYE787418:GYF787418 HIA787418:HIB787418 HRW787418:HRX787418 IBS787418:IBT787418 ILO787418:ILP787418 IVK787418:IVL787418 JFG787418:JFH787418 JPC787418:JPD787418 JYY787418:JYZ787418 KIU787418:KIV787418 KSQ787418:KSR787418 LCM787418:LCN787418 LMI787418:LMJ787418 LWE787418:LWF787418 MGA787418:MGB787418 MPW787418:MPX787418 MZS787418:MZT787418 NJO787418:NJP787418 NTK787418:NTL787418 ODG787418:ODH787418 ONC787418:OND787418 OWY787418:OWZ787418 PGU787418:PGV787418 PQQ787418:PQR787418 QAM787418:QAN787418 QKI787418:QKJ787418 QUE787418:QUF787418 REA787418:REB787418 RNW787418:RNX787418 RXS787418:RXT787418 SHO787418:SHP787418 SRK787418:SRL787418 TBG787418:TBH787418 TLC787418:TLD787418 TUY787418:TUZ787418 UEU787418:UEV787418 UOQ787418:UOR787418 UYM787418:UYN787418 VII787418:VIJ787418 VSE787418:VSF787418 WCA787418:WCB787418 WLW787418:WLX787418 WVS787418:WVT787418 K852954:L852954 JG852954:JH852954 TC852954:TD852954 ACY852954:ACZ852954 AMU852954:AMV852954 AWQ852954:AWR852954 BGM852954:BGN852954 BQI852954:BQJ852954 CAE852954:CAF852954 CKA852954:CKB852954 CTW852954:CTX852954 DDS852954:DDT852954 DNO852954:DNP852954 DXK852954:DXL852954 EHG852954:EHH852954 ERC852954:ERD852954 FAY852954:FAZ852954 FKU852954:FKV852954 FUQ852954:FUR852954 GEM852954:GEN852954 GOI852954:GOJ852954 GYE852954:GYF852954 HIA852954:HIB852954 HRW852954:HRX852954 IBS852954:IBT852954 ILO852954:ILP852954 IVK852954:IVL852954 JFG852954:JFH852954 JPC852954:JPD852954 JYY852954:JYZ852954 KIU852954:KIV852954 KSQ852954:KSR852954 LCM852954:LCN852954 LMI852954:LMJ852954 LWE852954:LWF852954 MGA852954:MGB852954 MPW852954:MPX852954 MZS852954:MZT852954 NJO852954:NJP852954 NTK852954:NTL852954 ODG852954:ODH852954 ONC852954:OND852954 OWY852954:OWZ852954 PGU852954:PGV852954 PQQ852954:PQR852954 QAM852954:QAN852954 QKI852954:QKJ852954 QUE852954:QUF852954 REA852954:REB852954 RNW852954:RNX852954 RXS852954:RXT852954 SHO852954:SHP852954 SRK852954:SRL852954 TBG852954:TBH852954 TLC852954:TLD852954 TUY852954:TUZ852954 UEU852954:UEV852954 UOQ852954:UOR852954 UYM852954:UYN852954 VII852954:VIJ852954 VSE852954:VSF852954 WCA852954:WCB852954 WLW852954:WLX852954 WVS852954:WVT852954 K918490:L918490 JG918490:JH918490 TC918490:TD918490 ACY918490:ACZ918490 AMU918490:AMV918490 AWQ918490:AWR918490 BGM918490:BGN918490 BQI918490:BQJ918490 CAE918490:CAF918490 CKA918490:CKB918490 CTW918490:CTX918490 DDS918490:DDT918490 DNO918490:DNP918490 DXK918490:DXL918490 EHG918490:EHH918490 ERC918490:ERD918490 FAY918490:FAZ918490 FKU918490:FKV918490 FUQ918490:FUR918490 GEM918490:GEN918490 GOI918490:GOJ918490 GYE918490:GYF918490 HIA918490:HIB918490 HRW918490:HRX918490 IBS918490:IBT918490 ILO918490:ILP918490 IVK918490:IVL918490 JFG918490:JFH918490 JPC918490:JPD918490 JYY918490:JYZ918490 KIU918490:KIV918490 KSQ918490:KSR918490 LCM918490:LCN918490 LMI918490:LMJ918490 LWE918490:LWF918490 MGA918490:MGB918490 MPW918490:MPX918490 MZS918490:MZT918490 NJO918490:NJP918490 NTK918490:NTL918490 ODG918490:ODH918490 ONC918490:OND918490 OWY918490:OWZ918490 PGU918490:PGV918490 PQQ918490:PQR918490 QAM918490:QAN918490 QKI918490:QKJ918490 QUE918490:QUF918490 REA918490:REB918490 RNW918490:RNX918490 RXS918490:RXT918490 SHO918490:SHP918490 SRK918490:SRL918490 TBG918490:TBH918490 TLC918490:TLD918490 TUY918490:TUZ918490 UEU918490:UEV918490 UOQ918490:UOR918490 UYM918490:UYN918490 VII918490:VIJ918490 VSE918490:VSF918490 WCA918490:WCB918490 WLW918490:WLX918490 WVS918490:WVT918490 K984026:L984026 JG984026:JH984026 TC984026:TD984026 ACY984026:ACZ984026 AMU984026:AMV984026 AWQ984026:AWR984026 BGM984026:BGN984026 BQI984026:BQJ984026 CAE984026:CAF984026 CKA984026:CKB984026 CTW984026:CTX984026 DDS984026:DDT984026 DNO984026:DNP984026 DXK984026:DXL984026 EHG984026:EHH984026 ERC984026:ERD984026 FAY984026:FAZ984026 FKU984026:FKV984026 FUQ984026:FUR984026 GEM984026:GEN984026 GOI984026:GOJ984026 GYE984026:GYF984026 HIA984026:HIB984026 HRW984026:HRX984026 IBS984026:IBT984026 ILO984026:ILP984026 IVK984026:IVL984026 JFG984026:JFH984026 JPC984026:JPD984026 JYY984026:JYZ984026 KIU984026:KIV984026 KSQ984026:KSR984026 LCM984026:LCN984026 LMI984026:LMJ984026 LWE984026:LWF984026 MGA984026:MGB984026 MPW984026:MPX984026 MZS984026:MZT984026 NJO984026:NJP984026 NTK984026:NTL984026 ODG984026:ODH984026 ONC984026:OND984026 OWY984026:OWZ984026 PGU984026:PGV984026 PQQ984026:PQR984026 QAM984026:QAN984026 QKI984026:QKJ984026 QUE984026:QUF984026 REA984026:REB984026 RNW984026:RNX984026 RXS984026:RXT984026 SHO984026:SHP984026 SRK984026:SRL984026 TBG984026:TBH984026 TLC984026:TLD984026 TUY984026:TUZ984026 UEU984026:UEV984026 UOQ984026:UOR984026 UYM984026:UYN984026 VII984026:VIJ984026 VSE984026:VSF984026 WCA984026:WCB984026 WLW984026:WLX984026 WVS984026:WVT984026 K723:L723 JG723:JH723 TC723:TD723 ACY723:ACZ723 AMU723:AMV723 AWQ723:AWR723 BGM723:BGN723 BQI723:BQJ723 CAE723:CAF723 CKA723:CKB723 CTW723:CTX723 DDS723:DDT723 DNO723:DNP723 DXK723:DXL723 EHG723:EHH723 ERC723:ERD723 FAY723:FAZ723 FKU723:FKV723 FUQ723:FUR723 GEM723:GEN723 GOI723:GOJ723 GYE723:GYF723 HIA723:HIB723 HRW723:HRX723 IBS723:IBT723 ILO723:ILP723 IVK723:IVL723 JFG723:JFH723 JPC723:JPD723 JYY723:JYZ723 KIU723:KIV723 KSQ723:KSR723 LCM723:LCN723 LMI723:LMJ723 LWE723:LWF723 MGA723:MGB723 MPW723:MPX723 MZS723:MZT723 NJO723:NJP723 NTK723:NTL723 ODG723:ODH723 ONC723:OND723 OWY723:OWZ723 PGU723:PGV723 PQQ723:PQR723 QAM723:QAN723 QKI723:QKJ723 QUE723:QUF723 REA723:REB723 RNW723:RNX723 RXS723:RXT723 SHO723:SHP723 SRK723:SRL723 TBG723:TBH723 TLC723:TLD723 TUY723:TUZ723 UEU723:UEV723 UOQ723:UOR723 UYM723:UYN723 VII723:VIJ723 VSE723:VSF723 WCA723:WCB723 WLW723:WLX723 WVS723:WVT723 K66259:L66259 JG66259:JH66259 TC66259:TD66259 ACY66259:ACZ66259 AMU66259:AMV66259 AWQ66259:AWR66259 BGM66259:BGN66259 BQI66259:BQJ66259 CAE66259:CAF66259 CKA66259:CKB66259 CTW66259:CTX66259 DDS66259:DDT66259 DNO66259:DNP66259 DXK66259:DXL66259 EHG66259:EHH66259 ERC66259:ERD66259 FAY66259:FAZ66259 FKU66259:FKV66259 FUQ66259:FUR66259 GEM66259:GEN66259 GOI66259:GOJ66259 GYE66259:GYF66259 HIA66259:HIB66259 HRW66259:HRX66259 IBS66259:IBT66259 ILO66259:ILP66259 IVK66259:IVL66259 JFG66259:JFH66259 JPC66259:JPD66259 JYY66259:JYZ66259 KIU66259:KIV66259 KSQ66259:KSR66259 LCM66259:LCN66259 LMI66259:LMJ66259 LWE66259:LWF66259 MGA66259:MGB66259 MPW66259:MPX66259 MZS66259:MZT66259 NJO66259:NJP66259 NTK66259:NTL66259 ODG66259:ODH66259 ONC66259:OND66259 OWY66259:OWZ66259 PGU66259:PGV66259 PQQ66259:PQR66259 QAM66259:QAN66259 QKI66259:QKJ66259 QUE66259:QUF66259 REA66259:REB66259 RNW66259:RNX66259 RXS66259:RXT66259 SHO66259:SHP66259 SRK66259:SRL66259 TBG66259:TBH66259 TLC66259:TLD66259 TUY66259:TUZ66259 UEU66259:UEV66259 UOQ66259:UOR66259 UYM66259:UYN66259 VII66259:VIJ66259 VSE66259:VSF66259 WCA66259:WCB66259 WLW66259:WLX66259 WVS66259:WVT66259 K131795:L131795 JG131795:JH131795 TC131795:TD131795 ACY131795:ACZ131795 AMU131795:AMV131795 AWQ131795:AWR131795 BGM131795:BGN131795 BQI131795:BQJ131795 CAE131795:CAF131795 CKA131795:CKB131795 CTW131795:CTX131795 DDS131795:DDT131795 DNO131795:DNP131795 DXK131795:DXL131795 EHG131795:EHH131795 ERC131795:ERD131795 FAY131795:FAZ131795 FKU131795:FKV131795 FUQ131795:FUR131795 GEM131795:GEN131795 GOI131795:GOJ131795 GYE131795:GYF131795 HIA131795:HIB131795 HRW131795:HRX131795 IBS131795:IBT131795 ILO131795:ILP131795 IVK131795:IVL131795 JFG131795:JFH131795 JPC131795:JPD131795 JYY131795:JYZ131795 KIU131795:KIV131795 KSQ131795:KSR131795 LCM131795:LCN131795 LMI131795:LMJ131795 LWE131795:LWF131795 MGA131795:MGB131795 MPW131795:MPX131795 MZS131795:MZT131795 NJO131795:NJP131795 NTK131795:NTL131795 ODG131795:ODH131795 ONC131795:OND131795 OWY131795:OWZ131795 PGU131795:PGV131795 PQQ131795:PQR131795 QAM131795:QAN131795 QKI131795:QKJ131795 QUE131795:QUF131795 REA131795:REB131795 RNW131795:RNX131795 RXS131795:RXT131795 SHO131795:SHP131795 SRK131795:SRL131795 TBG131795:TBH131795 TLC131795:TLD131795 TUY131795:TUZ131795 UEU131795:UEV131795 UOQ131795:UOR131795 UYM131795:UYN131795 VII131795:VIJ131795 VSE131795:VSF131795 WCA131795:WCB131795 WLW131795:WLX131795 WVS131795:WVT131795 K197331:L197331 JG197331:JH197331 TC197331:TD197331 ACY197331:ACZ197331 AMU197331:AMV197331 AWQ197331:AWR197331 BGM197331:BGN197331 BQI197331:BQJ197331 CAE197331:CAF197331 CKA197331:CKB197331 CTW197331:CTX197331 DDS197331:DDT197331 DNO197331:DNP197331 DXK197331:DXL197331 EHG197331:EHH197331 ERC197331:ERD197331 FAY197331:FAZ197331 FKU197331:FKV197331 FUQ197331:FUR197331 GEM197331:GEN197331 GOI197331:GOJ197331 GYE197331:GYF197331 HIA197331:HIB197331 HRW197331:HRX197331 IBS197331:IBT197331 ILO197331:ILP197331 IVK197331:IVL197331 JFG197331:JFH197331 JPC197331:JPD197331 JYY197331:JYZ197331 KIU197331:KIV197331 KSQ197331:KSR197331 LCM197331:LCN197331 LMI197331:LMJ197331 LWE197331:LWF197331 MGA197331:MGB197331 MPW197331:MPX197331 MZS197331:MZT197331 NJO197331:NJP197331 NTK197331:NTL197331 ODG197331:ODH197331 ONC197331:OND197331 OWY197331:OWZ197331 PGU197331:PGV197331 PQQ197331:PQR197331 QAM197331:QAN197331 QKI197331:QKJ197331 QUE197331:QUF197331 REA197331:REB197331 RNW197331:RNX197331 RXS197331:RXT197331 SHO197331:SHP197331 SRK197331:SRL197331 TBG197331:TBH197331 TLC197331:TLD197331 TUY197331:TUZ197331 UEU197331:UEV197331 UOQ197331:UOR197331 UYM197331:UYN197331 VII197331:VIJ197331 VSE197331:VSF197331 WCA197331:WCB197331 WLW197331:WLX197331 WVS197331:WVT197331 K262867:L262867 JG262867:JH262867 TC262867:TD262867 ACY262867:ACZ262867 AMU262867:AMV262867 AWQ262867:AWR262867 BGM262867:BGN262867 BQI262867:BQJ262867 CAE262867:CAF262867 CKA262867:CKB262867 CTW262867:CTX262867 DDS262867:DDT262867 DNO262867:DNP262867 DXK262867:DXL262867 EHG262867:EHH262867 ERC262867:ERD262867 FAY262867:FAZ262867 FKU262867:FKV262867 FUQ262867:FUR262867 GEM262867:GEN262867 GOI262867:GOJ262867 GYE262867:GYF262867 HIA262867:HIB262867 HRW262867:HRX262867 IBS262867:IBT262867 ILO262867:ILP262867 IVK262867:IVL262867 JFG262867:JFH262867 JPC262867:JPD262867 JYY262867:JYZ262867 KIU262867:KIV262867 KSQ262867:KSR262867 LCM262867:LCN262867 LMI262867:LMJ262867 LWE262867:LWF262867 MGA262867:MGB262867 MPW262867:MPX262867 MZS262867:MZT262867 NJO262867:NJP262867 NTK262867:NTL262867 ODG262867:ODH262867 ONC262867:OND262867 OWY262867:OWZ262867 PGU262867:PGV262867 PQQ262867:PQR262867 QAM262867:QAN262867 QKI262867:QKJ262867 QUE262867:QUF262867 REA262867:REB262867 RNW262867:RNX262867 RXS262867:RXT262867 SHO262867:SHP262867 SRK262867:SRL262867 TBG262867:TBH262867 TLC262867:TLD262867 TUY262867:TUZ262867 UEU262867:UEV262867 UOQ262867:UOR262867 UYM262867:UYN262867 VII262867:VIJ262867 VSE262867:VSF262867 WCA262867:WCB262867 WLW262867:WLX262867 WVS262867:WVT262867 K328403:L328403 JG328403:JH328403 TC328403:TD328403 ACY328403:ACZ328403 AMU328403:AMV328403 AWQ328403:AWR328403 BGM328403:BGN328403 BQI328403:BQJ328403 CAE328403:CAF328403 CKA328403:CKB328403 CTW328403:CTX328403 DDS328403:DDT328403 DNO328403:DNP328403 DXK328403:DXL328403 EHG328403:EHH328403 ERC328403:ERD328403 FAY328403:FAZ328403 FKU328403:FKV328403 FUQ328403:FUR328403 GEM328403:GEN328403 GOI328403:GOJ328403 GYE328403:GYF328403 HIA328403:HIB328403 HRW328403:HRX328403 IBS328403:IBT328403 ILO328403:ILP328403 IVK328403:IVL328403 JFG328403:JFH328403 JPC328403:JPD328403 JYY328403:JYZ328403 KIU328403:KIV328403 KSQ328403:KSR328403 LCM328403:LCN328403 LMI328403:LMJ328403 LWE328403:LWF328403 MGA328403:MGB328403 MPW328403:MPX328403 MZS328403:MZT328403 NJO328403:NJP328403 NTK328403:NTL328403 ODG328403:ODH328403 ONC328403:OND328403 OWY328403:OWZ328403 PGU328403:PGV328403 PQQ328403:PQR328403 QAM328403:QAN328403 QKI328403:QKJ328403 QUE328403:QUF328403 REA328403:REB328403 RNW328403:RNX328403 RXS328403:RXT328403 SHO328403:SHP328403 SRK328403:SRL328403 TBG328403:TBH328403 TLC328403:TLD328403 TUY328403:TUZ328403 UEU328403:UEV328403 UOQ328403:UOR328403 UYM328403:UYN328403 VII328403:VIJ328403 VSE328403:VSF328403 WCA328403:WCB328403 WLW328403:WLX328403 WVS328403:WVT328403 K393939:L393939 JG393939:JH393939 TC393939:TD393939 ACY393939:ACZ393939 AMU393939:AMV393939 AWQ393939:AWR393939 BGM393939:BGN393939 BQI393939:BQJ393939 CAE393939:CAF393939 CKA393939:CKB393939 CTW393939:CTX393939 DDS393939:DDT393939 DNO393939:DNP393939 DXK393939:DXL393939 EHG393939:EHH393939 ERC393939:ERD393939 FAY393939:FAZ393939 FKU393939:FKV393939 FUQ393939:FUR393939 GEM393939:GEN393939 GOI393939:GOJ393939 GYE393939:GYF393939 HIA393939:HIB393939 HRW393939:HRX393939 IBS393939:IBT393939 ILO393939:ILP393939 IVK393939:IVL393939 JFG393939:JFH393939 JPC393939:JPD393939 JYY393939:JYZ393939 KIU393939:KIV393939 KSQ393939:KSR393939 LCM393939:LCN393939 LMI393939:LMJ393939 LWE393939:LWF393939 MGA393939:MGB393939 MPW393939:MPX393939 MZS393939:MZT393939 NJO393939:NJP393939 NTK393939:NTL393939 ODG393939:ODH393939 ONC393939:OND393939 OWY393939:OWZ393939 PGU393939:PGV393939 PQQ393939:PQR393939 QAM393939:QAN393939 QKI393939:QKJ393939 QUE393939:QUF393939 REA393939:REB393939 RNW393939:RNX393939 RXS393939:RXT393939 SHO393939:SHP393939 SRK393939:SRL393939 TBG393939:TBH393939 TLC393939:TLD393939 TUY393939:TUZ393939 UEU393939:UEV393939 UOQ393939:UOR393939 UYM393939:UYN393939 VII393939:VIJ393939 VSE393939:VSF393939 WCA393939:WCB393939 WLW393939:WLX393939 WVS393939:WVT393939 K459475:L459475 JG459475:JH459475 TC459475:TD459475 ACY459475:ACZ459475 AMU459475:AMV459475 AWQ459475:AWR459475 BGM459475:BGN459475 BQI459475:BQJ459475 CAE459475:CAF459475 CKA459475:CKB459475 CTW459475:CTX459475 DDS459475:DDT459475 DNO459475:DNP459475 DXK459475:DXL459475 EHG459475:EHH459475 ERC459475:ERD459475 FAY459475:FAZ459475 FKU459475:FKV459475 FUQ459475:FUR459475 GEM459475:GEN459475 GOI459475:GOJ459475 GYE459475:GYF459475 HIA459475:HIB459475 HRW459475:HRX459475 IBS459475:IBT459475 ILO459475:ILP459475 IVK459475:IVL459475 JFG459475:JFH459475 JPC459475:JPD459475 JYY459475:JYZ459475 KIU459475:KIV459475 KSQ459475:KSR459475 LCM459475:LCN459475 LMI459475:LMJ459475 LWE459475:LWF459475 MGA459475:MGB459475 MPW459475:MPX459475 MZS459475:MZT459475 NJO459475:NJP459475 NTK459475:NTL459475 ODG459475:ODH459475 ONC459475:OND459475 OWY459475:OWZ459475 PGU459475:PGV459475 PQQ459475:PQR459475 QAM459475:QAN459475 QKI459475:QKJ459475 QUE459475:QUF459475 REA459475:REB459475 RNW459475:RNX459475 RXS459475:RXT459475 SHO459475:SHP459475 SRK459475:SRL459475 TBG459475:TBH459475 TLC459475:TLD459475 TUY459475:TUZ459475 UEU459475:UEV459475 UOQ459475:UOR459475 UYM459475:UYN459475 VII459475:VIJ459475 VSE459475:VSF459475 WCA459475:WCB459475 WLW459475:WLX459475 WVS459475:WVT459475 K525011:L525011 JG525011:JH525011 TC525011:TD525011 ACY525011:ACZ525011 AMU525011:AMV525011 AWQ525011:AWR525011 BGM525011:BGN525011 BQI525011:BQJ525011 CAE525011:CAF525011 CKA525011:CKB525011 CTW525011:CTX525011 DDS525011:DDT525011 DNO525011:DNP525011 DXK525011:DXL525011 EHG525011:EHH525011 ERC525011:ERD525011 FAY525011:FAZ525011 FKU525011:FKV525011 FUQ525011:FUR525011 GEM525011:GEN525011 GOI525011:GOJ525011 GYE525011:GYF525011 HIA525011:HIB525011 HRW525011:HRX525011 IBS525011:IBT525011 ILO525011:ILP525011 IVK525011:IVL525011 JFG525011:JFH525011 JPC525011:JPD525011 JYY525011:JYZ525011 KIU525011:KIV525011 KSQ525011:KSR525011 LCM525011:LCN525011 LMI525011:LMJ525011 LWE525011:LWF525011 MGA525011:MGB525011 MPW525011:MPX525011 MZS525011:MZT525011 NJO525011:NJP525011 NTK525011:NTL525011 ODG525011:ODH525011 ONC525011:OND525011 OWY525011:OWZ525011 PGU525011:PGV525011 PQQ525011:PQR525011 QAM525011:QAN525011 QKI525011:QKJ525011 QUE525011:QUF525011 REA525011:REB525011 RNW525011:RNX525011 RXS525011:RXT525011 SHO525011:SHP525011 SRK525011:SRL525011 TBG525011:TBH525011 TLC525011:TLD525011 TUY525011:TUZ525011 UEU525011:UEV525011 UOQ525011:UOR525011 UYM525011:UYN525011 VII525011:VIJ525011 VSE525011:VSF525011 WCA525011:WCB525011 WLW525011:WLX525011 WVS525011:WVT525011 K590547:L590547 JG590547:JH590547 TC590547:TD590547 ACY590547:ACZ590547 AMU590547:AMV590547 AWQ590547:AWR590547 BGM590547:BGN590547 BQI590547:BQJ590547 CAE590547:CAF590547 CKA590547:CKB590547 CTW590547:CTX590547 DDS590547:DDT590547 DNO590547:DNP590547 DXK590547:DXL590547 EHG590547:EHH590547 ERC590547:ERD590547 FAY590547:FAZ590547 FKU590547:FKV590547 FUQ590547:FUR590547 GEM590547:GEN590547 GOI590547:GOJ590547 GYE590547:GYF590547 HIA590547:HIB590547 HRW590547:HRX590547 IBS590547:IBT590547 ILO590547:ILP590547 IVK590547:IVL590547 JFG590547:JFH590547 JPC590547:JPD590547 JYY590547:JYZ590547 KIU590547:KIV590547 KSQ590547:KSR590547 LCM590547:LCN590547 LMI590547:LMJ590547 LWE590547:LWF590547 MGA590547:MGB590547 MPW590547:MPX590547 MZS590547:MZT590547 NJO590547:NJP590547 NTK590547:NTL590547 ODG590547:ODH590547 ONC590547:OND590547 OWY590547:OWZ590547 PGU590547:PGV590547 PQQ590547:PQR590547 QAM590547:QAN590547 QKI590547:QKJ590547 QUE590547:QUF590547 REA590547:REB590547 RNW590547:RNX590547 RXS590547:RXT590547 SHO590547:SHP590547 SRK590547:SRL590547 TBG590547:TBH590547 TLC590547:TLD590547 TUY590547:TUZ590547 UEU590547:UEV590547 UOQ590547:UOR590547 UYM590547:UYN590547 VII590547:VIJ590547 VSE590547:VSF590547 WCA590547:WCB590547 WLW590547:WLX590547 WVS590547:WVT590547 K656083:L656083 JG656083:JH656083 TC656083:TD656083 ACY656083:ACZ656083 AMU656083:AMV656083 AWQ656083:AWR656083 BGM656083:BGN656083 BQI656083:BQJ656083 CAE656083:CAF656083 CKA656083:CKB656083 CTW656083:CTX656083 DDS656083:DDT656083 DNO656083:DNP656083 DXK656083:DXL656083 EHG656083:EHH656083 ERC656083:ERD656083 FAY656083:FAZ656083 FKU656083:FKV656083 FUQ656083:FUR656083 GEM656083:GEN656083 GOI656083:GOJ656083 GYE656083:GYF656083 HIA656083:HIB656083 HRW656083:HRX656083 IBS656083:IBT656083 ILO656083:ILP656083 IVK656083:IVL656083 JFG656083:JFH656083 JPC656083:JPD656083 JYY656083:JYZ656083 KIU656083:KIV656083 KSQ656083:KSR656083 LCM656083:LCN656083 LMI656083:LMJ656083 LWE656083:LWF656083 MGA656083:MGB656083 MPW656083:MPX656083 MZS656083:MZT656083 NJO656083:NJP656083 NTK656083:NTL656083 ODG656083:ODH656083 ONC656083:OND656083 OWY656083:OWZ656083 PGU656083:PGV656083 PQQ656083:PQR656083 QAM656083:QAN656083 QKI656083:QKJ656083 QUE656083:QUF656083 REA656083:REB656083 RNW656083:RNX656083 RXS656083:RXT656083 SHO656083:SHP656083 SRK656083:SRL656083 TBG656083:TBH656083 TLC656083:TLD656083 TUY656083:TUZ656083 UEU656083:UEV656083 UOQ656083:UOR656083 UYM656083:UYN656083 VII656083:VIJ656083 VSE656083:VSF656083 WCA656083:WCB656083 WLW656083:WLX656083 WVS656083:WVT656083 K721619:L721619 JG721619:JH721619 TC721619:TD721619 ACY721619:ACZ721619 AMU721619:AMV721619 AWQ721619:AWR721619 BGM721619:BGN721619 BQI721619:BQJ721619 CAE721619:CAF721619 CKA721619:CKB721619 CTW721619:CTX721619 DDS721619:DDT721619 DNO721619:DNP721619 DXK721619:DXL721619 EHG721619:EHH721619 ERC721619:ERD721619 FAY721619:FAZ721619 FKU721619:FKV721619 FUQ721619:FUR721619 GEM721619:GEN721619 GOI721619:GOJ721619 GYE721619:GYF721619 HIA721619:HIB721619 HRW721619:HRX721619 IBS721619:IBT721619 ILO721619:ILP721619 IVK721619:IVL721619 JFG721619:JFH721619 JPC721619:JPD721619 JYY721619:JYZ721619 KIU721619:KIV721619 KSQ721619:KSR721619 LCM721619:LCN721619 LMI721619:LMJ721619 LWE721619:LWF721619 MGA721619:MGB721619 MPW721619:MPX721619 MZS721619:MZT721619 NJO721619:NJP721619 NTK721619:NTL721619 ODG721619:ODH721619 ONC721619:OND721619 OWY721619:OWZ721619 PGU721619:PGV721619 PQQ721619:PQR721619 QAM721619:QAN721619 QKI721619:QKJ721619 QUE721619:QUF721619 REA721619:REB721619 RNW721619:RNX721619 RXS721619:RXT721619 SHO721619:SHP721619 SRK721619:SRL721619 TBG721619:TBH721619 TLC721619:TLD721619 TUY721619:TUZ721619 UEU721619:UEV721619 UOQ721619:UOR721619 UYM721619:UYN721619 VII721619:VIJ721619 VSE721619:VSF721619 WCA721619:WCB721619 WLW721619:WLX721619 WVS721619:WVT721619 K787155:L787155 JG787155:JH787155 TC787155:TD787155 ACY787155:ACZ787155 AMU787155:AMV787155 AWQ787155:AWR787155 BGM787155:BGN787155 BQI787155:BQJ787155 CAE787155:CAF787155 CKA787155:CKB787155 CTW787155:CTX787155 DDS787155:DDT787155 DNO787155:DNP787155 DXK787155:DXL787155 EHG787155:EHH787155 ERC787155:ERD787155 FAY787155:FAZ787155 FKU787155:FKV787155 FUQ787155:FUR787155 GEM787155:GEN787155 GOI787155:GOJ787155 GYE787155:GYF787155 HIA787155:HIB787155 HRW787155:HRX787155 IBS787155:IBT787155 ILO787155:ILP787155 IVK787155:IVL787155 JFG787155:JFH787155 JPC787155:JPD787155 JYY787155:JYZ787155 KIU787155:KIV787155 KSQ787155:KSR787155 LCM787155:LCN787155 LMI787155:LMJ787155 LWE787155:LWF787155 MGA787155:MGB787155 MPW787155:MPX787155 MZS787155:MZT787155 NJO787155:NJP787155 NTK787155:NTL787155 ODG787155:ODH787155 ONC787155:OND787155 OWY787155:OWZ787155 PGU787155:PGV787155 PQQ787155:PQR787155 QAM787155:QAN787155 QKI787155:QKJ787155 QUE787155:QUF787155 REA787155:REB787155 RNW787155:RNX787155 RXS787155:RXT787155 SHO787155:SHP787155 SRK787155:SRL787155 TBG787155:TBH787155 TLC787155:TLD787155 TUY787155:TUZ787155 UEU787155:UEV787155 UOQ787155:UOR787155 UYM787155:UYN787155 VII787155:VIJ787155 VSE787155:VSF787155 WCA787155:WCB787155 WLW787155:WLX787155 WVS787155:WVT787155 K852691:L852691 JG852691:JH852691 TC852691:TD852691 ACY852691:ACZ852691 AMU852691:AMV852691 AWQ852691:AWR852691 BGM852691:BGN852691 BQI852691:BQJ852691 CAE852691:CAF852691 CKA852691:CKB852691 CTW852691:CTX852691 DDS852691:DDT852691 DNO852691:DNP852691 DXK852691:DXL852691 EHG852691:EHH852691 ERC852691:ERD852691 FAY852691:FAZ852691 FKU852691:FKV852691 FUQ852691:FUR852691 GEM852691:GEN852691 GOI852691:GOJ852691 GYE852691:GYF852691 HIA852691:HIB852691 HRW852691:HRX852691 IBS852691:IBT852691 ILO852691:ILP852691 IVK852691:IVL852691 JFG852691:JFH852691 JPC852691:JPD852691 JYY852691:JYZ852691 KIU852691:KIV852691 KSQ852691:KSR852691 LCM852691:LCN852691 LMI852691:LMJ852691 LWE852691:LWF852691 MGA852691:MGB852691 MPW852691:MPX852691 MZS852691:MZT852691 NJO852691:NJP852691 NTK852691:NTL852691 ODG852691:ODH852691 ONC852691:OND852691 OWY852691:OWZ852691 PGU852691:PGV852691 PQQ852691:PQR852691 QAM852691:QAN852691 QKI852691:QKJ852691 QUE852691:QUF852691 REA852691:REB852691 RNW852691:RNX852691 RXS852691:RXT852691 SHO852691:SHP852691 SRK852691:SRL852691 TBG852691:TBH852691 TLC852691:TLD852691 TUY852691:TUZ852691 UEU852691:UEV852691 UOQ852691:UOR852691 UYM852691:UYN852691 VII852691:VIJ852691 VSE852691:VSF852691 WCA852691:WCB852691 WLW852691:WLX852691 WVS852691:WVT852691 K918227:L918227 JG918227:JH918227 TC918227:TD918227 ACY918227:ACZ918227 AMU918227:AMV918227 AWQ918227:AWR918227 BGM918227:BGN918227 BQI918227:BQJ918227 CAE918227:CAF918227 CKA918227:CKB918227 CTW918227:CTX918227 DDS918227:DDT918227 DNO918227:DNP918227 DXK918227:DXL918227 EHG918227:EHH918227 ERC918227:ERD918227 FAY918227:FAZ918227 FKU918227:FKV918227 FUQ918227:FUR918227 GEM918227:GEN918227 GOI918227:GOJ918227 GYE918227:GYF918227 HIA918227:HIB918227 HRW918227:HRX918227 IBS918227:IBT918227 ILO918227:ILP918227 IVK918227:IVL918227 JFG918227:JFH918227 JPC918227:JPD918227 JYY918227:JYZ918227 KIU918227:KIV918227 KSQ918227:KSR918227 LCM918227:LCN918227 LMI918227:LMJ918227 LWE918227:LWF918227 MGA918227:MGB918227 MPW918227:MPX918227 MZS918227:MZT918227 NJO918227:NJP918227 NTK918227:NTL918227 ODG918227:ODH918227 ONC918227:OND918227 OWY918227:OWZ918227 PGU918227:PGV918227 PQQ918227:PQR918227 QAM918227:QAN918227 QKI918227:QKJ918227 QUE918227:QUF918227 REA918227:REB918227 RNW918227:RNX918227 RXS918227:RXT918227 SHO918227:SHP918227 SRK918227:SRL918227 TBG918227:TBH918227 TLC918227:TLD918227 TUY918227:TUZ918227 UEU918227:UEV918227 UOQ918227:UOR918227 UYM918227:UYN918227 VII918227:VIJ918227 VSE918227:VSF918227 WCA918227:WCB918227 WLW918227:WLX918227 WVS918227:WVT918227 K983763:L983763 JG983763:JH983763 TC983763:TD983763 ACY983763:ACZ983763 AMU983763:AMV983763 AWQ983763:AWR983763 BGM983763:BGN983763 BQI983763:BQJ983763 CAE983763:CAF983763 CKA983763:CKB983763 CTW983763:CTX983763 DDS983763:DDT983763 DNO983763:DNP983763 DXK983763:DXL983763 EHG983763:EHH983763 ERC983763:ERD983763 FAY983763:FAZ983763 FKU983763:FKV983763 FUQ983763:FUR983763 GEM983763:GEN983763 GOI983763:GOJ983763 GYE983763:GYF983763 HIA983763:HIB983763 HRW983763:HRX983763 IBS983763:IBT983763 ILO983763:ILP983763 IVK983763:IVL983763 JFG983763:JFH983763 JPC983763:JPD983763 JYY983763:JYZ983763 KIU983763:KIV983763 KSQ983763:KSR983763 LCM983763:LCN983763 LMI983763:LMJ983763 LWE983763:LWF983763 MGA983763:MGB983763 MPW983763:MPX983763 MZS983763:MZT983763 NJO983763:NJP983763 NTK983763:NTL983763 ODG983763:ODH983763 ONC983763:OND983763 OWY983763:OWZ983763 PGU983763:PGV983763 PQQ983763:PQR983763 QAM983763:QAN983763 QKI983763:QKJ983763 QUE983763:QUF983763 REA983763:REB983763 RNW983763:RNX983763 RXS983763:RXT983763 SHO983763:SHP983763 SRK983763:SRL983763 TBG983763:TBH983763 TLC983763:TLD983763 TUY983763:TUZ983763 UEU983763:UEV983763 UOQ983763:UOR983763 UYM983763:UYN983763 VII983763:VIJ983763 VSE983763:VSF983763 WCA983763:WCB983763 WLW983763:WLX983763 WVS983763:WVT983763 K536:L536 JG536:JH536 TC536:TD536 ACY536:ACZ536 AMU536:AMV536 AWQ536:AWR536 BGM536:BGN536 BQI536:BQJ536 CAE536:CAF536 CKA536:CKB536 CTW536:CTX536 DDS536:DDT536 DNO536:DNP536 DXK536:DXL536 EHG536:EHH536 ERC536:ERD536 FAY536:FAZ536 FKU536:FKV536 FUQ536:FUR536 GEM536:GEN536 GOI536:GOJ536 GYE536:GYF536 HIA536:HIB536 HRW536:HRX536 IBS536:IBT536 ILO536:ILP536 IVK536:IVL536 JFG536:JFH536 JPC536:JPD536 JYY536:JYZ536 KIU536:KIV536 KSQ536:KSR536 LCM536:LCN536 LMI536:LMJ536 LWE536:LWF536 MGA536:MGB536 MPW536:MPX536 MZS536:MZT536 NJO536:NJP536 NTK536:NTL536 ODG536:ODH536 ONC536:OND536 OWY536:OWZ536 PGU536:PGV536 PQQ536:PQR536 QAM536:QAN536 QKI536:QKJ536 QUE536:QUF536 REA536:REB536 RNW536:RNX536 RXS536:RXT536 SHO536:SHP536 SRK536:SRL536 TBG536:TBH536 TLC536:TLD536 TUY536:TUZ536 UEU536:UEV536 UOQ536:UOR536 UYM536:UYN536 VII536:VIJ536 VSE536:VSF536 WCA536:WCB536 WLW536:WLX536 WVS536:WVT536 K66072:L66072 JG66072:JH66072 TC66072:TD66072 ACY66072:ACZ66072 AMU66072:AMV66072 AWQ66072:AWR66072 BGM66072:BGN66072 BQI66072:BQJ66072 CAE66072:CAF66072 CKA66072:CKB66072 CTW66072:CTX66072 DDS66072:DDT66072 DNO66072:DNP66072 DXK66072:DXL66072 EHG66072:EHH66072 ERC66072:ERD66072 FAY66072:FAZ66072 FKU66072:FKV66072 FUQ66072:FUR66072 GEM66072:GEN66072 GOI66072:GOJ66072 GYE66072:GYF66072 HIA66072:HIB66072 HRW66072:HRX66072 IBS66072:IBT66072 ILO66072:ILP66072 IVK66072:IVL66072 JFG66072:JFH66072 JPC66072:JPD66072 JYY66072:JYZ66072 KIU66072:KIV66072 KSQ66072:KSR66072 LCM66072:LCN66072 LMI66072:LMJ66072 LWE66072:LWF66072 MGA66072:MGB66072 MPW66072:MPX66072 MZS66072:MZT66072 NJO66072:NJP66072 NTK66072:NTL66072 ODG66072:ODH66072 ONC66072:OND66072 OWY66072:OWZ66072 PGU66072:PGV66072 PQQ66072:PQR66072 QAM66072:QAN66072 QKI66072:QKJ66072 QUE66072:QUF66072 REA66072:REB66072 RNW66072:RNX66072 RXS66072:RXT66072 SHO66072:SHP66072 SRK66072:SRL66072 TBG66072:TBH66072 TLC66072:TLD66072 TUY66072:TUZ66072 UEU66072:UEV66072 UOQ66072:UOR66072 UYM66072:UYN66072 VII66072:VIJ66072 VSE66072:VSF66072 WCA66072:WCB66072 WLW66072:WLX66072 WVS66072:WVT66072 K131608:L131608 JG131608:JH131608 TC131608:TD131608 ACY131608:ACZ131608 AMU131608:AMV131608 AWQ131608:AWR131608 BGM131608:BGN131608 BQI131608:BQJ131608 CAE131608:CAF131608 CKA131608:CKB131608 CTW131608:CTX131608 DDS131608:DDT131608 DNO131608:DNP131608 DXK131608:DXL131608 EHG131608:EHH131608 ERC131608:ERD131608 FAY131608:FAZ131608 FKU131608:FKV131608 FUQ131608:FUR131608 GEM131608:GEN131608 GOI131608:GOJ131608 GYE131608:GYF131608 HIA131608:HIB131608 HRW131608:HRX131608 IBS131608:IBT131608 ILO131608:ILP131608 IVK131608:IVL131608 JFG131608:JFH131608 JPC131608:JPD131608 JYY131608:JYZ131608 KIU131608:KIV131608 KSQ131608:KSR131608 LCM131608:LCN131608 LMI131608:LMJ131608 LWE131608:LWF131608 MGA131608:MGB131608 MPW131608:MPX131608 MZS131608:MZT131608 NJO131608:NJP131608 NTK131608:NTL131608 ODG131608:ODH131608 ONC131608:OND131608 OWY131608:OWZ131608 PGU131608:PGV131608 PQQ131608:PQR131608 QAM131608:QAN131608 QKI131608:QKJ131608 QUE131608:QUF131608 REA131608:REB131608 RNW131608:RNX131608 RXS131608:RXT131608 SHO131608:SHP131608 SRK131608:SRL131608 TBG131608:TBH131608 TLC131608:TLD131608 TUY131608:TUZ131608 UEU131608:UEV131608 UOQ131608:UOR131608 UYM131608:UYN131608 VII131608:VIJ131608 VSE131608:VSF131608 WCA131608:WCB131608 WLW131608:WLX131608 WVS131608:WVT131608 K197144:L197144 JG197144:JH197144 TC197144:TD197144 ACY197144:ACZ197144 AMU197144:AMV197144 AWQ197144:AWR197144 BGM197144:BGN197144 BQI197144:BQJ197144 CAE197144:CAF197144 CKA197144:CKB197144 CTW197144:CTX197144 DDS197144:DDT197144 DNO197144:DNP197144 DXK197144:DXL197144 EHG197144:EHH197144 ERC197144:ERD197144 FAY197144:FAZ197144 FKU197144:FKV197144 FUQ197144:FUR197144 GEM197144:GEN197144 GOI197144:GOJ197144 GYE197144:GYF197144 HIA197144:HIB197144 HRW197144:HRX197144 IBS197144:IBT197144 ILO197144:ILP197144 IVK197144:IVL197144 JFG197144:JFH197144 JPC197144:JPD197144 JYY197144:JYZ197144 KIU197144:KIV197144 KSQ197144:KSR197144 LCM197144:LCN197144 LMI197144:LMJ197144 LWE197144:LWF197144 MGA197144:MGB197144 MPW197144:MPX197144 MZS197144:MZT197144 NJO197144:NJP197144 NTK197144:NTL197144 ODG197144:ODH197144 ONC197144:OND197144 OWY197144:OWZ197144 PGU197144:PGV197144 PQQ197144:PQR197144 QAM197144:QAN197144 QKI197144:QKJ197144 QUE197144:QUF197144 REA197144:REB197144 RNW197144:RNX197144 RXS197144:RXT197144 SHO197144:SHP197144 SRK197144:SRL197144 TBG197144:TBH197144 TLC197144:TLD197144 TUY197144:TUZ197144 UEU197144:UEV197144 UOQ197144:UOR197144 UYM197144:UYN197144 VII197144:VIJ197144 VSE197144:VSF197144 WCA197144:WCB197144 WLW197144:WLX197144 WVS197144:WVT197144 K262680:L262680 JG262680:JH262680 TC262680:TD262680 ACY262680:ACZ262680 AMU262680:AMV262680 AWQ262680:AWR262680 BGM262680:BGN262680 BQI262680:BQJ262680 CAE262680:CAF262680 CKA262680:CKB262680 CTW262680:CTX262680 DDS262680:DDT262680 DNO262680:DNP262680 DXK262680:DXL262680 EHG262680:EHH262680 ERC262680:ERD262680 FAY262680:FAZ262680 FKU262680:FKV262680 FUQ262680:FUR262680 GEM262680:GEN262680 GOI262680:GOJ262680 GYE262680:GYF262680 HIA262680:HIB262680 HRW262680:HRX262680 IBS262680:IBT262680 ILO262680:ILP262680 IVK262680:IVL262680 JFG262680:JFH262680 JPC262680:JPD262680 JYY262680:JYZ262680 KIU262680:KIV262680 KSQ262680:KSR262680 LCM262680:LCN262680 LMI262680:LMJ262680 LWE262680:LWF262680 MGA262680:MGB262680 MPW262680:MPX262680 MZS262680:MZT262680 NJO262680:NJP262680 NTK262680:NTL262680 ODG262680:ODH262680 ONC262680:OND262680 OWY262680:OWZ262680 PGU262680:PGV262680 PQQ262680:PQR262680 QAM262680:QAN262680 QKI262680:QKJ262680 QUE262680:QUF262680 REA262680:REB262680 RNW262680:RNX262680 RXS262680:RXT262680 SHO262680:SHP262680 SRK262680:SRL262680 TBG262680:TBH262680 TLC262680:TLD262680 TUY262680:TUZ262680 UEU262680:UEV262680 UOQ262680:UOR262680 UYM262680:UYN262680 VII262680:VIJ262680 VSE262680:VSF262680 WCA262680:WCB262680 WLW262680:WLX262680 WVS262680:WVT262680 K328216:L328216 JG328216:JH328216 TC328216:TD328216 ACY328216:ACZ328216 AMU328216:AMV328216 AWQ328216:AWR328216 BGM328216:BGN328216 BQI328216:BQJ328216 CAE328216:CAF328216 CKA328216:CKB328216 CTW328216:CTX328216 DDS328216:DDT328216 DNO328216:DNP328216 DXK328216:DXL328216 EHG328216:EHH328216 ERC328216:ERD328216 FAY328216:FAZ328216 FKU328216:FKV328216 FUQ328216:FUR328216 GEM328216:GEN328216 GOI328216:GOJ328216 GYE328216:GYF328216 HIA328216:HIB328216 HRW328216:HRX328216 IBS328216:IBT328216 ILO328216:ILP328216 IVK328216:IVL328216 JFG328216:JFH328216 JPC328216:JPD328216 JYY328216:JYZ328216 KIU328216:KIV328216 KSQ328216:KSR328216 LCM328216:LCN328216 LMI328216:LMJ328216 LWE328216:LWF328216 MGA328216:MGB328216 MPW328216:MPX328216 MZS328216:MZT328216 NJO328216:NJP328216 NTK328216:NTL328216 ODG328216:ODH328216 ONC328216:OND328216 OWY328216:OWZ328216 PGU328216:PGV328216 PQQ328216:PQR328216 QAM328216:QAN328216 QKI328216:QKJ328216 QUE328216:QUF328216 REA328216:REB328216 RNW328216:RNX328216 RXS328216:RXT328216 SHO328216:SHP328216 SRK328216:SRL328216 TBG328216:TBH328216 TLC328216:TLD328216 TUY328216:TUZ328216 UEU328216:UEV328216 UOQ328216:UOR328216 UYM328216:UYN328216 VII328216:VIJ328216 VSE328216:VSF328216 WCA328216:WCB328216 WLW328216:WLX328216 WVS328216:WVT328216 K393752:L393752 JG393752:JH393752 TC393752:TD393752 ACY393752:ACZ393752 AMU393752:AMV393752 AWQ393752:AWR393752 BGM393752:BGN393752 BQI393752:BQJ393752 CAE393752:CAF393752 CKA393752:CKB393752 CTW393752:CTX393752 DDS393752:DDT393752 DNO393752:DNP393752 DXK393752:DXL393752 EHG393752:EHH393752 ERC393752:ERD393752 FAY393752:FAZ393752 FKU393752:FKV393752 FUQ393752:FUR393752 GEM393752:GEN393752 GOI393752:GOJ393752 GYE393752:GYF393752 HIA393752:HIB393752 HRW393752:HRX393752 IBS393752:IBT393752 ILO393752:ILP393752 IVK393752:IVL393752 JFG393752:JFH393752 JPC393752:JPD393752 JYY393752:JYZ393752 KIU393752:KIV393752 KSQ393752:KSR393752 LCM393752:LCN393752 LMI393752:LMJ393752 LWE393752:LWF393752 MGA393752:MGB393752 MPW393752:MPX393752 MZS393752:MZT393752 NJO393752:NJP393752 NTK393752:NTL393752 ODG393752:ODH393752 ONC393752:OND393752 OWY393752:OWZ393752 PGU393752:PGV393752 PQQ393752:PQR393752 QAM393752:QAN393752 QKI393752:QKJ393752 QUE393752:QUF393752 REA393752:REB393752 RNW393752:RNX393752 RXS393752:RXT393752 SHO393752:SHP393752 SRK393752:SRL393752 TBG393752:TBH393752 TLC393752:TLD393752 TUY393752:TUZ393752 UEU393752:UEV393752 UOQ393752:UOR393752 UYM393752:UYN393752 VII393752:VIJ393752 VSE393752:VSF393752 WCA393752:WCB393752 WLW393752:WLX393752 WVS393752:WVT393752 K459288:L459288 JG459288:JH459288 TC459288:TD459288 ACY459288:ACZ459288 AMU459288:AMV459288 AWQ459288:AWR459288 BGM459288:BGN459288 BQI459288:BQJ459288 CAE459288:CAF459288 CKA459288:CKB459288 CTW459288:CTX459288 DDS459288:DDT459288 DNO459288:DNP459288 DXK459288:DXL459288 EHG459288:EHH459288 ERC459288:ERD459288 FAY459288:FAZ459288 FKU459288:FKV459288 FUQ459288:FUR459288 GEM459288:GEN459288 GOI459288:GOJ459288 GYE459288:GYF459288 HIA459288:HIB459288 HRW459288:HRX459288 IBS459288:IBT459288 ILO459288:ILP459288 IVK459288:IVL459288 JFG459288:JFH459288 JPC459288:JPD459288 JYY459288:JYZ459288 KIU459288:KIV459288 KSQ459288:KSR459288 LCM459288:LCN459288 LMI459288:LMJ459288 LWE459288:LWF459288 MGA459288:MGB459288 MPW459288:MPX459288 MZS459288:MZT459288 NJO459288:NJP459288 NTK459288:NTL459288 ODG459288:ODH459288 ONC459288:OND459288 OWY459288:OWZ459288 PGU459288:PGV459288 PQQ459288:PQR459288 QAM459288:QAN459288 QKI459288:QKJ459288 QUE459288:QUF459288 REA459288:REB459288 RNW459288:RNX459288 RXS459288:RXT459288 SHO459288:SHP459288 SRK459288:SRL459288 TBG459288:TBH459288 TLC459288:TLD459288 TUY459288:TUZ459288 UEU459288:UEV459288 UOQ459288:UOR459288 UYM459288:UYN459288 VII459288:VIJ459288 VSE459288:VSF459288 WCA459288:WCB459288 WLW459288:WLX459288 WVS459288:WVT459288 K524824:L524824 JG524824:JH524824 TC524824:TD524824 ACY524824:ACZ524824 AMU524824:AMV524824 AWQ524824:AWR524824 BGM524824:BGN524824 BQI524824:BQJ524824 CAE524824:CAF524824 CKA524824:CKB524824 CTW524824:CTX524824 DDS524824:DDT524824 DNO524824:DNP524824 DXK524824:DXL524824 EHG524824:EHH524824 ERC524824:ERD524824 FAY524824:FAZ524824 FKU524824:FKV524824 FUQ524824:FUR524824 GEM524824:GEN524824 GOI524824:GOJ524824 GYE524824:GYF524824 HIA524824:HIB524824 HRW524824:HRX524824 IBS524824:IBT524824 ILO524824:ILP524824 IVK524824:IVL524824 JFG524824:JFH524824 JPC524824:JPD524824 JYY524824:JYZ524824 KIU524824:KIV524824 KSQ524824:KSR524824 LCM524824:LCN524824 LMI524824:LMJ524824 LWE524824:LWF524824 MGA524824:MGB524824 MPW524824:MPX524824 MZS524824:MZT524824 NJO524824:NJP524824 NTK524824:NTL524824 ODG524824:ODH524824 ONC524824:OND524824 OWY524824:OWZ524824 PGU524824:PGV524824 PQQ524824:PQR524824 QAM524824:QAN524824 QKI524824:QKJ524824 QUE524824:QUF524824 REA524824:REB524824 RNW524824:RNX524824 RXS524824:RXT524824 SHO524824:SHP524824 SRK524824:SRL524824 TBG524824:TBH524824 TLC524824:TLD524824 TUY524824:TUZ524824 UEU524824:UEV524824 UOQ524824:UOR524824 UYM524824:UYN524824 VII524824:VIJ524824 VSE524824:VSF524824 WCA524824:WCB524824 WLW524824:WLX524824 WVS524824:WVT524824 K590360:L590360 JG590360:JH590360 TC590360:TD590360 ACY590360:ACZ590360 AMU590360:AMV590360 AWQ590360:AWR590360 BGM590360:BGN590360 BQI590360:BQJ590360 CAE590360:CAF590360 CKA590360:CKB590360 CTW590360:CTX590360 DDS590360:DDT590360 DNO590360:DNP590360 DXK590360:DXL590360 EHG590360:EHH590360 ERC590360:ERD590360 FAY590360:FAZ590360 FKU590360:FKV590360 FUQ590360:FUR590360 GEM590360:GEN590360 GOI590360:GOJ590360 GYE590360:GYF590360 HIA590360:HIB590360 HRW590360:HRX590360 IBS590360:IBT590360 ILO590360:ILP590360 IVK590360:IVL590360 JFG590360:JFH590360 JPC590360:JPD590360 JYY590360:JYZ590360 KIU590360:KIV590360 KSQ590360:KSR590360 LCM590360:LCN590360 LMI590360:LMJ590360 LWE590360:LWF590360 MGA590360:MGB590360 MPW590360:MPX590360 MZS590360:MZT590360 NJO590360:NJP590360 NTK590360:NTL590360 ODG590360:ODH590360 ONC590360:OND590360 OWY590360:OWZ590360 PGU590360:PGV590360 PQQ590360:PQR590360 QAM590360:QAN590360 QKI590360:QKJ590360 QUE590360:QUF590360 REA590360:REB590360 RNW590360:RNX590360 RXS590360:RXT590360 SHO590360:SHP590360 SRK590360:SRL590360 TBG590360:TBH590360 TLC590360:TLD590360 TUY590360:TUZ590360 UEU590360:UEV590360 UOQ590360:UOR590360 UYM590360:UYN590360 VII590360:VIJ590360 VSE590360:VSF590360 WCA590360:WCB590360 WLW590360:WLX590360 WVS590360:WVT590360 K655896:L655896 JG655896:JH655896 TC655896:TD655896 ACY655896:ACZ655896 AMU655896:AMV655896 AWQ655896:AWR655896 BGM655896:BGN655896 BQI655896:BQJ655896 CAE655896:CAF655896 CKA655896:CKB655896 CTW655896:CTX655896 DDS655896:DDT655896 DNO655896:DNP655896 DXK655896:DXL655896 EHG655896:EHH655896 ERC655896:ERD655896 FAY655896:FAZ655896 FKU655896:FKV655896 FUQ655896:FUR655896 GEM655896:GEN655896 GOI655896:GOJ655896 GYE655896:GYF655896 HIA655896:HIB655896 HRW655896:HRX655896 IBS655896:IBT655896 ILO655896:ILP655896 IVK655896:IVL655896 JFG655896:JFH655896 JPC655896:JPD655896 JYY655896:JYZ655896 KIU655896:KIV655896 KSQ655896:KSR655896 LCM655896:LCN655896 LMI655896:LMJ655896 LWE655896:LWF655896 MGA655896:MGB655896 MPW655896:MPX655896 MZS655896:MZT655896 NJO655896:NJP655896 NTK655896:NTL655896 ODG655896:ODH655896 ONC655896:OND655896 OWY655896:OWZ655896 PGU655896:PGV655896 PQQ655896:PQR655896 QAM655896:QAN655896 QKI655896:QKJ655896 QUE655896:QUF655896 REA655896:REB655896 RNW655896:RNX655896 RXS655896:RXT655896 SHO655896:SHP655896 SRK655896:SRL655896 TBG655896:TBH655896 TLC655896:TLD655896 TUY655896:TUZ655896 UEU655896:UEV655896 UOQ655896:UOR655896 UYM655896:UYN655896 VII655896:VIJ655896 VSE655896:VSF655896 WCA655896:WCB655896 WLW655896:WLX655896 WVS655896:WVT655896 K721432:L721432 JG721432:JH721432 TC721432:TD721432 ACY721432:ACZ721432 AMU721432:AMV721432 AWQ721432:AWR721432 BGM721432:BGN721432 BQI721432:BQJ721432 CAE721432:CAF721432 CKA721432:CKB721432 CTW721432:CTX721432 DDS721432:DDT721432 DNO721432:DNP721432 DXK721432:DXL721432 EHG721432:EHH721432 ERC721432:ERD721432 FAY721432:FAZ721432 FKU721432:FKV721432 FUQ721432:FUR721432 GEM721432:GEN721432 GOI721432:GOJ721432 GYE721432:GYF721432 HIA721432:HIB721432 HRW721432:HRX721432 IBS721432:IBT721432 ILO721432:ILP721432 IVK721432:IVL721432 JFG721432:JFH721432 JPC721432:JPD721432 JYY721432:JYZ721432 KIU721432:KIV721432 KSQ721432:KSR721432 LCM721432:LCN721432 LMI721432:LMJ721432 LWE721432:LWF721432 MGA721432:MGB721432 MPW721432:MPX721432 MZS721432:MZT721432 NJO721432:NJP721432 NTK721432:NTL721432 ODG721432:ODH721432 ONC721432:OND721432 OWY721432:OWZ721432 PGU721432:PGV721432 PQQ721432:PQR721432 QAM721432:QAN721432 QKI721432:QKJ721432 QUE721432:QUF721432 REA721432:REB721432 RNW721432:RNX721432 RXS721432:RXT721432 SHO721432:SHP721432 SRK721432:SRL721432 TBG721432:TBH721432 TLC721432:TLD721432 TUY721432:TUZ721432 UEU721432:UEV721432 UOQ721432:UOR721432 UYM721432:UYN721432 VII721432:VIJ721432 VSE721432:VSF721432 WCA721432:WCB721432 WLW721432:WLX721432 WVS721432:WVT721432 K786968:L786968 JG786968:JH786968 TC786968:TD786968 ACY786968:ACZ786968 AMU786968:AMV786968 AWQ786968:AWR786968 BGM786968:BGN786968 BQI786968:BQJ786968 CAE786968:CAF786968 CKA786968:CKB786968 CTW786968:CTX786968 DDS786968:DDT786968 DNO786968:DNP786968 DXK786968:DXL786968 EHG786968:EHH786968 ERC786968:ERD786968 FAY786968:FAZ786968 FKU786968:FKV786968 FUQ786968:FUR786968 GEM786968:GEN786968 GOI786968:GOJ786968 GYE786968:GYF786968 HIA786968:HIB786968 HRW786968:HRX786968 IBS786968:IBT786968 ILO786968:ILP786968 IVK786968:IVL786968 JFG786968:JFH786968 JPC786968:JPD786968 JYY786968:JYZ786968 KIU786968:KIV786968 KSQ786968:KSR786968 LCM786968:LCN786968 LMI786968:LMJ786968 LWE786968:LWF786968 MGA786968:MGB786968 MPW786968:MPX786968 MZS786968:MZT786968 NJO786968:NJP786968 NTK786968:NTL786968 ODG786968:ODH786968 ONC786968:OND786968 OWY786968:OWZ786968 PGU786968:PGV786968 PQQ786968:PQR786968 QAM786968:QAN786968 QKI786968:QKJ786968 QUE786968:QUF786968 REA786968:REB786968 RNW786968:RNX786968 RXS786968:RXT786968 SHO786968:SHP786968 SRK786968:SRL786968 TBG786968:TBH786968 TLC786968:TLD786968 TUY786968:TUZ786968 UEU786968:UEV786968 UOQ786968:UOR786968 UYM786968:UYN786968 VII786968:VIJ786968 VSE786968:VSF786968 WCA786968:WCB786968 WLW786968:WLX786968 WVS786968:WVT786968 K852504:L852504 JG852504:JH852504 TC852504:TD852504 ACY852504:ACZ852504 AMU852504:AMV852504 AWQ852504:AWR852504 BGM852504:BGN852504 BQI852504:BQJ852504 CAE852504:CAF852504 CKA852504:CKB852504 CTW852504:CTX852504 DDS852504:DDT852504 DNO852504:DNP852504 DXK852504:DXL852504 EHG852504:EHH852504 ERC852504:ERD852504 FAY852504:FAZ852504 FKU852504:FKV852504 FUQ852504:FUR852504 GEM852504:GEN852504 GOI852504:GOJ852504 GYE852504:GYF852504 HIA852504:HIB852504 HRW852504:HRX852504 IBS852504:IBT852504 ILO852504:ILP852504 IVK852504:IVL852504 JFG852504:JFH852504 JPC852504:JPD852504 JYY852504:JYZ852504 KIU852504:KIV852504 KSQ852504:KSR852504 LCM852504:LCN852504 LMI852504:LMJ852504 LWE852504:LWF852504 MGA852504:MGB852504 MPW852504:MPX852504 MZS852504:MZT852504 NJO852504:NJP852504 NTK852504:NTL852504 ODG852504:ODH852504 ONC852504:OND852504 OWY852504:OWZ852504 PGU852504:PGV852504 PQQ852504:PQR852504 QAM852504:QAN852504 QKI852504:QKJ852504 QUE852504:QUF852504 REA852504:REB852504 RNW852504:RNX852504 RXS852504:RXT852504 SHO852504:SHP852504 SRK852504:SRL852504 TBG852504:TBH852504 TLC852504:TLD852504 TUY852504:TUZ852504 UEU852504:UEV852504 UOQ852504:UOR852504 UYM852504:UYN852504 VII852504:VIJ852504 VSE852504:VSF852504 WCA852504:WCB852504 WLW852504:WLX852504 WVS852504:WVT852504 K918040:L918040 JG918040:JH918040 TC918040:TD918040 ACY918040:ACZ918040 AMU918040:AMV918040 AWQ918040:AWR918040 BGM918040:BGN918040 BQI918040:BQJ918040 CAE918040:CAF918040 CKA918040:CKB918040 CTW918040:CTX918040 DDS918040:DDT918040 DNO918040:DNP918040 DXK918040:DXL918040 EHG918040:EHH918040 ERC918040:ERD918040 FAY918040:FAZ918040 FKU918040:FKV918040 FUQ918040:FUR918040 GEM918040:GEN918040 GOI918040:GOJ918040 GYE918040:GYF918040 HIA918040:HIB918040 HRW918040:HRX918040 IBS918040:IBT918040 ILO918040:ILP918040 IVK918040:IVL918040 JFG918040:JFH918040 JPC918040:JPD918040 JYY918040:JYZ918040 KIU918040:KIV918040 KSQ918040:KSR918040 LCM918040:LCN918040 LMI918040:LMJ918040 LWE918040:LWF918040 MGA918040:MGB918040 MPW918040:MPX918040 MZS918040:MZT918040 NJO918040:NJP918040 NTK918040:NTL918040 ODG918040:ODH918040 ONC918040:OND918040 OWY918040:OWZ918040 PGU918040:PGV918040 PQQ918040:PQR918040 QAM918040:QAN918040 QKI918040:QKJ918040 QUE918040:QUF918040 REA918040:REB918040 RNW918040:RNX918040 RXS918040:RXT918040 SHO918040:SHP918040 SRK918040:SRL918040 TBG918040:TBH918040 TLC918040:TLD918040 TUY918040:TUZ918040 UEU918040:UEV918040 UOQ918040:UOR918040 UYM918040:UYN918040 VII918040:VIJ918040 VSE918040:VSF918040 WCA918040:WCB918040 WLW918040:WLX918040 WVS918040:WVT918040 K983576:L983576 JG983576:JH983576 TC983576:TD983576 ACY983576:ACZ983576 AMU983576:AMV983576 AWQ983576:AWR983576 BGM983576:BGN983576 BQI983576:BQJ983576 CAE983576:CAF983576 CKA983576:CKB983576 CTW983576:CTX983576 DDS983576:DDT983576 DNO983576:DNP983576 DXK983576:DXL983576 EHG983576:EHH983576 ERC983576:ERD983576 FAY983576:FAZ983576 FKU983576:FKV983576 FUQ983576:FUR983576 GEM983576:GEN983576 GOI983576:GOJ983576 GYE983576:GYF983576 HIA983576:HIB983576 HRW983576:HRX983576 IBS983576:IBT983576 ILO983576:ILP983576 IVK983576:IVL983576 JFG983576:JFH983576 JPC983576:JPD983576 JYY983576:JYZ983576 KIU983576:KIV983576 KSQ983576:KSR983576 LCM983576:LCN983576 LMI983576:LMJ983576 LWE983576:LWF983576 MGA983576:MGB983576 MPW983576:MPX983576 MZS983576:MZT983576 NJO983576:NJP983576 NTK983576:NTL983576 ODG983576:ODH983576 ONC983576:OND983576 OWY983576:OWZ983576 PGU983576:PGV983576 PQQ983576:PQR983576 QAM983576:QAN983576 QKI983576:QKJ983576 QUE983576:QUF983576 REA983576:REB983576 RNW983576:RNX983576 RXS983576:RXT983576 SHO983576:SHP983576 SRK983576:SRL983576 TBG983576:TBH983576 TLC983576:TLD983576 TUY983576:TUZ983576 UEU983576:UEV983576 UOQ983576:UOR983576 UYM983576:UYN983576 VII983576:VIJ983576 VSE983576:VSF983576 WCA983576:WCB983576 WLW983576:WLX983576 WVS983576:WVT983576 K502:L502 JG502:JH502 TC502:TD502 ACY502:ACZ502 AMU502:AMV502 AWQ502:AWR502 BGM502:BGN502 BQI502:BQJ502 CAE502:CAF502 CKA502:CKB502 CTW502:CTX502 DDS502:DDT502 DNO502:DNP502 DXK502:DXL502 EHG502:EHH502 ERC502:ERD502 FAY502:FAZ502 FKU502:FKV502 FUQ502:FUR502 GEM502:GEN502 GOI502:GOJ502 GYE502:GYF502 HIA502:HIB502 HRW502:HRX502 IBS502:IBT502 ILO502:ILP502 IVK502:IVL502 JFG502:JFH502 JPC502:JPD502 JYY502:JYZ502 KIU502:KIV502 KSQ502:KSR502 LCM502:LCN502 LMI502:LMJ502 LWE502:LWF502 MGA502:MGB502 MPW502:MPX502 MZS502:MZT502 NJO502:NJP502 NTK502:NTL502 ODG502:ODH502 ONC502:OND502 OWY502:OWZ502 PGU502:PGV502 PQQ502:PQR502 QAM502:QAN502 QKI502:QKJ502 QUE502:QUF502 REA502:REB502 RNW502:RNX502 RXS502:RXT502 SHO502:SHP502 SRK502:SRL502 TBG502:TBH502 TLC502:TLD502 TUY502:TUZ502 UEU502:UEV502 UOQ502:UOR502 UYM502:UYN502 VII502:VIJ502 VSE502:VSF502 WCA502:WCB502 WLW502:WLX502 WVS502:WVT502 K66038:L66038 JG66038:JH66038 TC66038:TD66038 ACY66038:ACZ66038 AMU66038:AMV66038 AWQ66038:AWR66038 BGM66038:BGN66038 BQI66038:BQJ66038 CAE66038:CAF66038 CKA66038:CKB66038 CTW66038:CTX66038 DDS66038:DDT66038 DNO66038:DNP66038 DXK66038:DXL66038 EHG66038:EHH66038 ERC66038:ERD66038 FAY66038:FAZ66038 FKU66038:FKV66038 FUQ66038:FUR66038 GEM66038:GEN66038 GOI66038:GOJ66038 GYE66038:GYF66038 HIA66038:HIB66038 HRW66038:HRX66038 IBS66038:IBT66038 ILO66038:ILP66038 IVK66038:IVL66038 JFG66038:JFH66038 JPC66038:JPD66038 JYY66038:JYZ66038 KIU66038:KIV66038 KSQ66038:KSR66038 LCM66038:LCN66038 LMI66038:LMJ66038 LWE66038:LWF66038 MGA66038:MGB66038 MPW66038:MPX66038 MZS66038:MZT66038 NJO66038:NJP66038 NTK66038:NTL66038 ODG66038:ODH66038 ONC66038:OND66038 OWY66038:OWZ66038 PGU66038:PGV66038 PQQ66038:PQR66038 QAM66038:QAN66038 QKI66038:QKJ66038 QUE66038:QUF66038 REA66038:REB66038 RNW66038:RNX66038 RXS66038:RXT66038 SHO66038:SHP66038 SRK66038:SRL66038 TBG66038:TBH66038 TLC66038:TLD66038 TUY66038:TUZ66038 UEU66038:UEV66038 UOQ66038:UOR66038 UYM66038:UYN66038 VII66038:VIJ66038 VSE66038:VSF66038 WCA66038:WCB66038 WLW66038:WLX66038 WVS66038:WVT66038 K131574:L131574 JG131574:JH131574 TC131574:TD131574 ACY131574:ACZ131574 AMU131574:AMV131574 AWQ131574:AWR131574 BGM131574:BGN131574 BQI131574:BQJ131574 CAE131574:CAF131574 CKA131574:CKB131574 CTW131574:CTX131574 DDS131574:DDT131574 DNO131574:DNP131574 DXK131574:DXL131574 EHG131574:EHH131574 ERC131574:ERD131574 FAY131574:FAZ131574 FKU131574:FKV131574 FUQ131574:FUR131574 GEM131574:GEN131574 GOI131574:GOJ131574 GYE131574:GYF131574 HIA131574:HIB131574 HRW131574:HRX131574 IBS131574:IBT131574 ILO131574:ILP131574 IVK131574:IVL131574 JFG131574:JFH131574 JPC131574:JPD131574 JYY131574:JYZ131574 KIU131574:KIV131574 KSQ131574:KSR131574 LCM131574:LCN131574 LMI131574:LMJ131574 LWE131574:LWF131574 MGA131574:MGB131574 MPW131574:MPX131574 MZS131574:MZT131574 NJO131574:NJP131574 NTK131574:NTL131574 ODG131574:ODH131574 ONC131574:OND131574 OWY131574:OWZ131574 PGU131574:PGV131574 PQQ131574:PQR131574 QAM131574:QAN131574 QKI131574:QKJ131574 QUE131574:QUF131574 REA131574:REB131574 RNW131574:RNX131574 RXS131574:RXT131574 SHO131574:SHP131574 SRK131574:SRL131574 TBG131574:TBH131574 TLC131574:TLD131574 TUY131574:TUZ131574 UEU131574:UEV131574 UOQ131574:UOR131574 UYM131574:UYN131574 VII131574:VIJ131574 VSE131574:VSF131574 WCA131574:WCB131574 WLW131574:WLX131574 WVS131574:WVT131574 K197110:L197110 JG197110:JH197110 TC197110:TD197110 ACY197110:ACZ197110 AMU197110:AMV197110 AWQ197110:AWR197110 BGM197110:BGN197110 BQI197110:BQJ197110 CAE197110:CAF197110 CKA197110:CKB197110 CTW197110:CTX197110 DDS197110:DDT197110 DNO197110:DNP197110 DXK197110:DXL197110 EHG197110:EHH197110 ERC197110:ERD197110 FAY197110:FAZ197110 FKU197110:FKV197110 FUQ197110:FUR197110 GEM197110:GEN197110 GOI197110:GOJ197110 GYE197110:GYF197110 HIA197110:HIB197110 HRW197110:HRX197110 IBS197110:IBT197110 ILO197110:ILP197110 IVK197110:IVL197110 JFG197110:JFH197110 JPC197110:JPD197110 JYY197110:JYZ197110 KIU197110:KIV197110 KSQ197110:KSR197110 LCM197110:LCN197110 LMI197110:LMJ197110 LWE197110:LWF197110 MGA197110:MGB197110 MPW197110:MPX197110 MZS197110:MZT197110 NJO197110:NJP197110 NTK197110:NTL197110 ODG197110:ODH197110 ONC197110:OND197110 OWY197110:OWZ197110 PGU197110:PGV197110 PQQ197110:PQR197110 QAM197110:QAN197110 QKI197110:QKJ197110 QUE197110:QUF197110 REA197110:REB197110 RNW197110:RNX197110 RXS197110:RXT197110 SHO197110:SHP197110 SRK197110:SRL197110 TBG197110:TBH197110 TLC197110:TLD197110 TUY197110:TUZ197110 UEU197110:UEV197110 UOQ197110:UOR197110 UYM197110:UYN197110 VII197110:VIJ197110 VSE197110:VSF197110 WCA197110:WCB197110 WLW197110:WLX197110 WVS197110:WVT197110 K262646:L262646 JG262646:JH262646 TC262646:TD262646 ACY262646:ACZ262646 AMU262646:AMV262646 AWQ262646:AWR262646 BGM262646:BGN262646 BQI262646:BQJ262646 CAE262646:CAF262646 CKA262646:CKB262646 CTW262646:CTX262646 DDS262646:DDT262646 DNO262646:DNP262646 DXK262646:DXL262646 EHG262646:EHH262646 ERC262646:ERD262646 FAY262646:FAZ262646 FKU262646:FKV262646 FUQ262646:FUR262646 GEM262646:GEN262646 GOI262646:GOJ262646 GYE262646:GYF262646 HIA262646:HIB262646 HRW262646:HRX262646 IBS262646:IBT262646 ILO262646:ILP262646 IVK262646:IVL262646 JFG262646:JFH262646 JPC262646:JPD262646 JYY262646:JYZ262646 KIU262646:KIV262646 KSQ262646:KSR262646 LCM262646:LCN262646 LMI262646:LMJ262646 LWE262646:LWF262646 MGA262646:MGB262646 MPW262646:MPX262646 MZS262646:MZT262646 NJO262646:NJP262646 NTK262646:NTL262646 ODG262646:ODH262646 ONC262646:OND262646 OWY262646:OWZ262646 PGU262646:PGV262646 PQQ262646:PQR262646 QAM262646:QAN262646 QKI262646:QKJ262646 QUE262646:QUF262646 REA262646:REB262646 RNW262646:RNX262646 RXS262646:RXT262646 SHO262646:SHP262646 SRK262646:SRL262646 TBG262646:TBH262646 TLC262646:TLD262646 TUY262646:TUZ262646 UEU262646:UEV262646 UOQ262646:UOR262646 UYM262646:UYN262646 VII262646:VIJ262646 VSE262646:VSF262646 WCA262646:WCB262646 WLW262646:WLX262646 WVS262646:WVT262646 K328182:L328182 JG328182:JH328182 TC328182:TD328182 ACY328182:ACZ328182 AMU328182:AMV328182 AWQ328182:AWR328182 BGM328182:BGN328182 BQI328182:BQJ328182 CAE328182:CAF328182 CKA328182:CKB328182 CTW328182:CTX328182 DDS328182:DDT328182 DNO328182:DNP328182 DXK328182:DXL328182 EHG328182:EHH328182 ERC328182:ERD328182 FAY328182:FAZ328182 FKU328182:FKV328182 FUQ328182:FUR328182 GEM328182:GEN328182 GOI328182:GOJ328182 GYE328182:GYF328182 HIA328182:HIB328182 HRW328182:HRX328182 IBS328182:IBT328182 ILO328182:ILP328182 IVK328182:IVL328182 JFG328182:JFH328182 JPC328182:JPD328182 JYY328182:JYZ328182 KIU328182:KIV328182 KSQ328182:KSR328182 LCM328182:LCN328182 LMI328182:LMJ328182 LWE328182:LWF328182 MGA328182:MGB328182 MPW328182:MPX328182 MZS328182:MZT328182 NJO328182:NJP328182 NTK328182:NTL328182 ODG328182:ODH328182 ONC328182:OND328182 OWY328182:OWZ328182 PGU328182:PGV328182 PQQ328182:PQR328182 QAM328182:QAN328182 QKI328182:QKJ328182 QUE328182:QUF328182 REA328182:REB328182 RNW328182:RNX328182 RXS328182:RXT328182 SHO328182:SHP328182 SRK328182:SRL328182 TBG328182:TBH328182 TLC328182:TLD328182 TUY328182:TUZ328182 UEU328182:UEV328182 UOQ328182:UOR328182 UYM328182:UYN328182 VII328182:VIJ328182 VSE328182:VSF328182 WCA328182:WCB328182 WLW328182:WLX328182 WVS328182:WVT328182 K393718:L393718 JG393718:JH393718 TC393718:TD393718 ACY393718:ACZ393718 AMU393718:AMV393718 AWQ393718:AWR393718 BGM393718:BGN393718 BQI393718:BQJ393718 CAE393718:CAF393718 CKA393718:CKB393718 CTW393718:CTX393718 DDS393718:DDT393718 DNO393718:DNP393718 DXK393718:DXL393718 EHG393718:EHH393718 ERC393718:ERD393718 FAY393718:FAZ393718 FKU393718:FKV393718 FUQ393718:FUR393718 GEM393718:GEN393718 GOI393718:GOJ393718 GYE393718:GYF393718 HIA393718:HIB393718 HRW393718:HRX393718 IBS393718:IBT393718 ILO393718:ILP393718 IVK393718:IVL393718 JFG393718:JFH393718 JPC393718:JPD393718 JYY393718:JYZ393718 KIU393718:KIV393718 KSQ393718:KSR393718 LCM393718:LCN393718 LMI393718:LMJ393718 LWE393718:LWF393718 MGA393718:MGB393718 MPW393718:MPX393718 MZS393718:MZT393718 NJO393718:NJP393718 NTK393718:NTL393718 ODG393718:ODH393718 ONC393718:OND393718 OWY393718:OWZ393718 PGU393718:PGV393718 PQQ393718:PQR393718 QAM393718:QAN393718 QKI393718:QKJ393718 QUE393718:QUF393718 REA393718:REB393718 RNW393718:RNX393718 RXS393718:RXT393718 SHO393718:SHP393718 SRK393718:SRL393718 TBG393718:TBH393718 TLC393718:TLD393718 TUY393718:TUZ393718 UEU393718:UEV393718 UOQ393718:UOR393718 UYM393718:UYN393718 VII393718:VIJ393718 VSE393718:VSF393718 WCA393718:WCB393718 WLW393718:WLX393718 WVS393718:WVT393718 K459254:L459254 JG459254:JH459254 TC459254:TD459254 ACY459254:ACZ459254 AMU459254:AMV459254 AWQ459254:AWR459254 BGM459254:BGN459254 BQI459254:BQJ459254 CAE459254:CAF459254 CKA459254:CKB459254 CTW459254:CTX459254 DDS459254:DDT459254 DNO459254:DNP459254 DXK459254:DXL459254 EHG459254:EHH459254 ERC459254:ERD459254 FAY459254:FAZ459254 FKU459254:FKV459254 FUQ459254:FUR459254 GEM459254:GEN459254 GOI459254:GOJ459254 GYE459254:GYF459254 HIA459254:HIB459254 HRW459254:HRX459254 IBS459254:IBT459254 ILO459254:ILP459254 IVK459254:IVL459254 JFG459254:JFH459254 JPC459254:JPD459254 JYY459254:JYZ459254 KIU459254:KIV459254 KSQ459254:KSR459254 LCM459254:LCN459254 LMI459254:LMJ459254 LWE459254:LWF459254 MGA459254:MGB459254 MPW459254:MPX459254 MZS459254:MZT459254 NJO459254:NJP459254 NTK459254:NTL459254 ODG459254:ODH459254 ONC459254:OND459254 OWY459254:OWZ459254 PGU459254:PGV459254 PQQ459254:PQR459254 QAM459254:QAN459254 QKI459254:QKJ459254 QUE459254:QUF459254 REA459254:REB459254 RNW459254:RNX459254 RXS459254:RXT459254 SHO459254:SHP459254 SRK459254:SRL459254 TBG459254:TBH459254 TLC459254:TLD459254 TUY459254:TUZ459254 UEU459254:UEV459254 UOQ459254:UOR459254 UYM459254:UYN459254 VII459254:VIJ459254 VSE459254:VSF459254 WCA459254:WCB459254 WLW459254:WLX459254 WVS459254:WVT459254 K524790:L524790 JG524790:JH524790 TC524790:TD524790 ACY524790:ACZ524790 AMU524790:AMV524790 AWQ524790:AWR524790 BGM524790:BGN524790 BQI524790:BQJ524790 CAE524790:CAF524790 CKA524790:CKB524790 CTW524790:CTX524790 DDS524790:DDT524790 DNO524790:DNP524790 DXK524790:DXL524790 EHG524790:EHH524790 ERC524790:ERD524790 FAY524790:FAZ524790 FKU524790:FKV524790 FUQ524790:FUR524790 GEM524790:GEN524790 GOI524790:GOJ524790 GYE524790:GYF524790 HIA524790:HIB524790 HRW524790:HRX524790 IBS524790:IBT524790 ILO524790:ILP524790 IVK524790:IVL524790 JFG524790:JFH524790 JPC524790:JPD524790 JYY524790:JYZ524790 KIU524790:KIV524790 KSQ524790:KSR524790 LCM524790:LCN524790 LMI524790:LMJ524790 LWE524790:LWF524790 MGA524790:MGB524790 MPW524790:MPX524790 MZS524790:MZT524790 NJO524790:NJP524790 NTK524790:NTL524790 ODG524790:ODH524790 ONC524790:OND524790 OWY524790:OWZ524790 PGU524790:PGV524790 PQQ524790:PQR524790 QAM524790:QAN524790 QKI524790:QKJ524790 QUE524790:QUF524790 REA524790:REB524790 RNW524790:RNX524790 RXS524790:RXT524790 SHO524790:SHP524790 SRK524790:SRL524790 TBG524790:TBH524790 TLC524790:TLD524790 TUY524790:TUZ524790 UEU524790:UEV524790 UOQ524790:UOR524790 UYM524790:UYN524790 VII524790:VIJ524790 VSE524790:VSF524790 WCA524790:WCB524790 WLW524790:WLX524790 WVS524790:WVT524790 K590326:L590326 JG590326:JH590326 TC590326:TD590326 ACY590326:ACZ590326 AMU590326:AMV590326 AWQ590326:AWR590326 BGM590326:BGN590326 BQI590326:BQJ590326 CAE590326:CAF590326 CKA590326:CKB590326 CTW590326:CTX590326 DDS590326:DDT590326 DNO590326:DNP590326 DXK590326:DXL590326 EHG590326:EHH590326 ERC590326:ERD590326 FAY590326:FAZ590326 FKU590326:FKV590326 FUQ590326:FUR590326 GEM590326:GEN590326 GOI590326:GOJ590326 GYE590326:GYF590326 HIA590326:HIB590326 HRW590326:HRX590326 IBS590326:IBT590326 ILO590326:ILP590326 IVK590326:IVL590326 JFG590326:JFH590326 JPC590326:JPD590326 JYY590326:JYZ590326 KIU590326:KIV590326 KSQ590326:KSR590326 LCM590326:LCN590326 LMI590326:LMJ590326 LWE590326:LWF590326 MGA590326:MGB590326 MPW590326:MPX590326 MZS590326:MZT590326 NJO590326:NJP590326 NTK590326:NTL590326 ODG590326:ODH590326 ONC590326:OND590326 OWY590326:OWZ590326 PGU590326:PGV590326 PQQ590326:PQR590326 QAM590326:QAN590326 QKI590326:QKJ590326 QUE590326:QUF590326 REA590326:REB590326 RNW590326:RNX590326 RXS590326:RXT590326 SHO590326:SHP590326 SRK590326:SRL590326 TBG590326:TBH590326 TLC590326:TLD590326 TUY590326:TUZ590326 UEU590326:UEV590326 UOQ590326:UOR590326 UYM590326:UYN590326 VII590326:VIJ590326 VSE590326:VSF590326 WCA590326:WCB590326 WLW590326:WLX590326 WVS590326:WVT590326 K655862:L655862 JG655862:JH655862 TC655862:TD655862 ACY655862:ACZ655862 AMU655862:AMV655862 AWQ655862:AWR655862 BGM655862:BGN655862 BQI655862:BQJ655862 CAE655862:CAF655862 CKA655862:CKB655862 CTW655862:CTX655862 DDS655862:DDT655862 DNO655862:DNP655862 DXK655862:DXL655862 EHG655862:EHH655862 ERC655862:ERD655862 FAY655862:FAZ655862 FKU655862:FKV655862 FUQ655862:FUR655862 GEM655862:GEN655862 GOI655862:GOJ655862 GYE655862:GYF655862 HIA655862:HIB655862 HRW655862:HRX655862 IBS655862:IBT655862 ILO655862:ILP655862 IVK655862:IVL655862 JFG655862:JFH655862 JPC655862:JPD655862 JYY655862:JYZ655862 KIU655862:KIV655862 KSQ655862:KSR655862 LCM655862:LCN655862 LMI655862:LMJ655862 LWE655862:LWF655862 MGA655862:MGB655862 MPW655862:MPX655862 MZS655862:MZT655862 NJO655862:NJP655862 NTK655862:NTL655862 ODG655862:ODH655862 ONC655862:OND655862 OWY655862:OWZ655862 PGU655862:PGV655862 PQQ655862:PQR655862 QAM655862:QAN655862 QKI655862:QKJ655862 QUE655862:QUF655862 REA655862:REB655862 RNW655862:RNX655862 RXS655862:RXT655862 SHO655862:SHP655862 SRK655862:SRL655862 TBG655862:TBH655862 TLC655862:TLD655862 TUY655862:TUZ655862 UEU655862:UEV655862 UOQ655862:UOR655862 UYM655862:UYN655862 VII655862:VIJ655862 VSE655862:VSF655862 WCA655862:WCB655862 WLW655862:WLX655862 WVS655862:WVT655862 K721398:L721398 JG721398:JH721398 TC721398:TD721398 ACY721398:ACZ721398 AMU721398:AMV721398 AWQ721398:AWR721398 BGM721398:BGN721398 BQI721398:BQJ721398 CAE721398:CAF721398 CKA721398:CKB721398 CTW721398:CTX721398 DDS721398:DDT721398 DNO721398:DNP721398 DXK721398:DXL721398 EHG721398:EHH721398 ERC721398:ERD721398 FAY721398:FAZ721398 FKU721398:FKV721398 FUQ721398:FUR721398 GEM721398:GEN721398 GOI721398:GOJ721398 GYE721398:GYF721398 HIA721398:HIB721398 HRW721398:HRX721398 IBS721398:IBT721398 ILO721398:ILP721398 IVK721398:IVL721398 JFG721398:JFH721398 JPC721398:JPD721398 JYY721398:JYZ721398 KIU721398:KIV721398 KSQ721398:KSR721398 LCM721398:LCN721398 LMI721398:LMJ721398 LWE721398:LWF721398 MGA721398:MGB721398 MPW721398:MPX721398 MZS721398:MZT721398 NJO721398:NJP721398 NTK721398:NTL721398 ODG721398:ODH721398 ONC721398:OND721398 OWY721398:OWZ721398 PGU721398:PGV721398 PQQ721398:PQR721398 QAM721398:QAN721398 QKI721398:QKJ721398 QUE721398:QUF721398 REA721398:REB721398 RNW721398:RNX721398 RXS721398:RXT721398 SHO721398:SHP721398 SRK721398:SRL721398 TBG721398:TBH721398 TLC721398:TLD721398 TUY721398:TUZ721398 UEU721398:UEV721398 UOQ721398:UOR721398 UYM721398:UYN721398 VII721398:VIJ721398 VSE721398:VSF721398 WCA721398:WCB721398 WLW721398:WLX721398 WVS721398:WVT721398 K786934:L786934 JG786934:JH786934 TC786934:TD786934 ACY786934:ACZ786934 AMU786934:AMV786934 AWQ786934:AWR786934 BGM786934:BGN786934 BQI786934:BQJ786934 CAE786934:CAF786934 CKA786934:CKB786934 CTW786934:CTX786934 DDS786934:DDT786934 DNO786934:DNP786934 DXK786934:DXL786934 EHG786934:EHH786934 ERC786934:ERD786934 FAY786934:FAZ786934 FKU786934:FKV786934 FUQ786934:FUR786934 GEM786934:GEN786934 GOI786934:GOJ786934 GYE786934:GYF786934 HIA786934:HIB786934 HRW786934:HRX786934 IBS786934:IBT786934 ILO786934:ILP786934 IVK786934:IVL786934 JFG786934:JFH786934 JPC786934:JPD786934 JYY786934:JYZ786934 KIU786934:KIV786934 KSQ786934:KSR786934 LCM786934:LCN786934 LMI786934:LMJ786934 LWE786934:LWF786934 MGA786934:MGB786934 MPW786934:MPX786934 MZS786934:MZT786934 NJO786934:NJP786934 NTK786934:NTL786934 ODG786934:ODH786934 ONC786934:OND786934 OWY786934:OWZ786934 PGU786934:PGV786934 PQQ786934:PQR786934 QAM786934:QAN786934 QKI786934:QKJ786934 QUE786934:QUF786934 REA786934:REB786934 RNW786934:RNX786934 RXS786934:RXT786934 SHO786934:SHP786934 SRK786934:SRL786934 TBG786934:TBH786934 TLC786934:TLD786934 TUY786934:TUZ786934 UEU786934:UEV786934 UOQ786934:UOR786934 UYM786934:UYN786934 VII786934:VIJ786934 VSE786934:VSF786934 WCA786934:WCB786934 WLW786934:WLX786934 WVS786934:WVT786934 K852470:L852470 JG852470:JH852470 TC852470:TD852470 ACY852470:ACZ852470 AMU852470:AMV852470 AWQ852470:AWR852470 BGM852470:BGN852470 BQI852470:BQJ852470 CAE852470:CAF852470 CKA852470:CKB852470 CTW852470:CTX852470 DDS852470:DDT852470 DNO852470:DNP852470 DXK852470:DXL852470 EHG852470:EHH852470 ERC852470:ERD852470 FAY852470:FAZ852470 FKU852470:FKV852470 FUQ852470:FUR852470 GEM852470:GEN852470 GOI852470:GOJ852470 GYE852470:GYF852470 HIA852470:HIB852470 HRW852470:HRX852470 IBS852470:IBT852470 ILO852470:ILP852470 IVK852470:IVL852470 JFG852470:JFH852470 JPC852470:JPD852470 JYY852470:JYZ852470 KIU852470:KIV852470 KSQ852470:KSR852470 LCM852470:LCN852470 LMI852470:LMJ852470 LWE852470:LWF852470 MGA852470:MGB852470 MPW852470:MPX852470 MZS852470:MZT852470 NJO852470:NJP852470 NTK852470:NTL852470 ODG852470:ODH852470 ONC852470:OND852470 OWY852470:OWZ852470 PGU852470:PGV852470 PQQ852470:PQR852470 QAM852470:QAN852470 QKI852470:QKJ852470 QUE852470:QUF852470 REA852470:REB852470 RNW852470:RNX852470 RXS852470:RXT852470 SHO852470:SHP852470 SRK852470:SRL852470 TBG852470:TBH852470 TLC852470:TLD852470 TUY852470:TUZ852470 UEU852470:UEV852470 UOQ852470:UOR852470 UYM852470:UYN852470 VII852470:VIJ852470 VSE852470:VSF852470 WCA852470:WCB852470 WLW852470:WLX852470 WVS852470:WVT852470 K918006:L918006 JG918006:JH918006 TC918006:TD918006 ACY918006:ACZ918006 AMU918006:AMV918006 AWQ918006:AWR918006 BGM918006:BGN918006 BQI918006:BQJ918006 CAE918006:CAF918006 CKA918006:CKB918006 CTW918006:CTX918006 DDS918006:DDT918006 DNO918006:DNP918006 DXK918006:DXL918006 EHG918006:EHH918006 ERC918006:ERD918006 FAY918006:FAZ918006 FKU918006:FKV918006 FUQ918006:FUR918006 GEM918006:GEN918006 GOI918006:GOJ918006 GYE918006:GYF918006 HIA918006:HIB918006 HRW918006:HRX918006 IBS918006:IBT918006 ILO918006:ILP918006 IVK918006:IVL918006 JFG918006:JFH918006 JPC918006:JPD918006 JYY918006:JYZ918006 KIU918006:KIV918006 KSQ918006:KSR918006 LCM918006:LCN918006 LMI918006:LMJ918006 LWE918006:LWF918006 MGA918006:MGB918006 MPW918006:MPX918006 MZS918006:MZT918006 NJO918006:NJP918006 NTK918006:NTL918006 ODG918006:ODH918006 ONC918006:OND918006 OWY918006:OWZ918006 PGU918006:PGV918006 PQQ918006:PQR918006 QAM918006:QAN918006 QKI918006:QKJ918006 QUE918006:QUF918006 REA918006:REB918006 RNW918006:RNX918006 RXS918006:RXT918006 SHO918006:SHP918006 SRK918006:SRL918006 TBG918006:TBH918006 TLC918006:TLD918006 TUY918006:TUZ918006 UEU918006:UEV918006 UOQ918006:UOR918006 UYM918006:UYN918006 VII918006:VIJ918006 VSE918006:VSF918006 WCA918006:WCB918006 WLW918006:WLX918006 WVS918006:WVT918006 K983542:L983542 JG983542:JH983542 TC983542:TD983542 ACY983542:ACZ983542 AMU983542:AMV983542 AWQ983542:AWR983542 BGM983542:BGN983542 BQI983542:BQJ983542 CAE983542:CAF983542 CKA983542:CKB983542 CTW983542:CTX983542 DDS983542:DDT983542 DNO983542:DNP983542 DXK983542:DXL983542 EHG983542:EHH983542 ERC983542:ERD983542 FAY983542:FAZ983542 FKU983542:FKV983542 FUQ983542:FUR983542 GEM983542:GEN983542 GOI983542:GOJ983542 GYE983542:GYF983542 HIA983542:HIB983542 HRW983542:HRX983542 IBS983542:IBT983542 ILO983542:ILP983542 IVK983542:IVL983542 JFG983542:JFH983542 JPC983542:JPD983542 JYY983542:JYZ983542 KIU983542:KIV983542 KSQ983542:KSR983542 LCM983542:LCN983542 LMI983542:LMJ983542 LWE983542:LWF983542 MGA983542:MGB983542 MPW983542:MPX983542 MZS983542:MZT983542 NJO983542:NJP983542 NTK983542:NTL983542 ODG983542:ODH983542 ONC983542:OND983542 OWY983542:OWZ983542 PGU983542:PGV983542 PQQ983542:PQR983542 QAM983542:QAN983542 QKI983542:QKJ983542 QUE983542:QUF983542 REA983542:REB983542 RNW983542:RNX983542 RXS983542:RXT983542 SHO983542:SHP983542 SRK983542:SRL983542 TBG983542:TBH983542 TLC983542:TLD983542 TUY983542:TUZ983542 UEU983542:UEV983542 UOQ983542:UOR983542 UYM983542:UYN983542 VII983542:VIJ983542 VSE983542:VSF983542 WCA983542:WCB983542 WLW983542:WLX983542 WVS983542:WVT983542 K370:L370 JG370:JH370 TC370:TD370 ACY370:ACZ370 AMU370:AMV370 AWQ370:AWR370 BGM370:BGN370 BQI370:BQJ370 CAE370:CAF370 CKA370:CKB370 CTW370:CTX370 DDS370:DDT370 DNO370:DNP370 DXK370:DXL370 EHG370:EHH370 ERC370:ERD370 FAY370:FAZ370 FKU370:FKV370 FUQ370:FUR370 GEM370:GEN370 GOI370:GOJ370 GYE370:GYF370 HIA370:HIB370 HRW370:HRX370 IBS370:IBT370 ILO370:ILP370 IVK370:IVL370 JFG370:JFH370 JPC370:JPD370 JYY370:JYZ370 KIU370:KIV370 KSQ370:KSR370 LCM370:LCN370 LMI370:LMJ370 LWE370:LWF370 MGA370:MGB370 MPW370:MPX370 MZS370:MZT370 NJO370:NJP370 NTK370:NTL370 ODG370:ODH370 ONC370:OND370 OWY370:OWZ370 PGU370:PGV370 PQQ370:PQR370 QAM370:QAN370 QKI370:QKJ370 QUE370:QUF370 REA370:REB370 RNW370:RNX370 RXS370:RXT370 SHO370:SHP370 SRK370:SRL370 TBG370:TBH370 TLC370:TLD370 TUY370:TUZ370 UEU370:UEV370 UOQ370:UOR370 UYM370:UYN370 VII370:VIJ370 VSE370:VSF370 WCA370:WCB370 WLW370:WLX370 WVS370:WVT370 K65906:L65906 JG65906:JH65906 TC65906:TD65906 ACY65906:ACZ65906 AMU65906:AMV65906 AWQ65906:AWR65906 BGM65906:BGN65906 BQI65906:BQJ65906 CAE65906:CAF65906 CKA65906:CKB65906 CTW65906:CTX65906 DDS65906:DDT65906 DNO65906:DNP65906 DXK65906:DXL65906 EHG65906:EHH65906 ERC65906:ERD65906 FAY65906:FAZ65906 FKU65906:FKV65906 FUQ65906:FUR65906 GEM65906:GEN65906 GOI65906:GOJ65906 GYE65906:GYF65906 HIA65906:HIB65906 HRW65906:HRX65906 IBS65906:IBT65906 ILO65906:ILP65906 IVK65906:IVL65906 JFG65906:JFH65906 JPC65906:JPD65906 JYY65906:JYZ65906 KIU65906:KIV65906 KSQ65906:KSR65906 LCM65906:LCN65906 LMI65906:LMJ65906 LWE65906:LWF65906 MGA65906:MGB65906 MPW65906:MPX65906 MZS65906:MZT65906 NJO65906:NJP65906 NTK65906:NTL65906 ODG65906:ODH65906 ONC65906:OND65906 OWY65906:OWZ65906 PGU65906:PGV65906 PQQ65906:PQR65906 QAM65906:QAN65906 QKI65906:QKJ65906 QUE65906:QUF65906 REA65906:REB65906 RNW65906:RNX65906 RXS65906:RXT65906 SHO65906:SHP65906 SRK65906:SRL65906 TBG65906:TBH65906 TLC65906:TLD65906 TUY65906:TUZ65906 UEU65906:UEV65906 UOQ65906:UOR65906 UYM65906:UYN65906 VII65906:VIJ65906 VSE65906:VSF65906 WCA65906:WCB65906 WLW65906:WLX65906 WVS65906:WVT65906 K131442:L131442 JG131442:JH131442 TC131442:TD131442 ACY131442:ACZ131442 AMU131442:AMV131442 AWQ131442:AWR131442 BGM131442:BGN131442 BQI131442:BQJ131442 CAE131442:CAF131442 CKA131442:CKB131442 CTW131442:CTX131442 DDS131442:DDT131442 DNO131442:DNP131442 DXK131442:DXL131442 EHG131442:EHH131442 ERC131442:ERD131442 FAY131442:FAZ131442 FKU131442:FKV131442 FUQ131442:FUR131442 GEM131442:GEN131442 GOI131442:GOJ131442 GYE131442:GYF131442 HIA131442:HIB131442 HRW131442:HRX131442 IBS131442:IBT131442 ILO131442:ILP131442 IVK131442:IVL131442 JFG131442:JFH131442 JPC131442:JPD131442 JYY131442:JYZ131442 KIU131442:KIV131442 KSQ131442:KSR131442 LCM131442:LCN131442 LMI131442:LMJ131442 LWE131442:LWF131442 MGA131442:MGB131442 MPW131442:MPX131442 MZS131442:MZT131442 NJO131442:NJP131442 NTK131442:NTL131442 ODG131442:ODH131442 ONC131442:OND131442 OWY131442:OWZ131442 PGU131442:PGV131442 PQQ131442:PQR131442 QAM131442:QAN131442 QKI131442:QKJ131442 QUE131442:QUF131442 REA131442:REB131442 RNW131442:RNX131442 RXS131442:RXT131442 SHO131442:SHP131442 SRK131442:SRL131442 TBG131442:TBH131442 TLC131442:TLD131442 TUY131442:TUZ131442 UEU131442:UEV131442 UOQ131442:UOR131442 UYM131442:UYN131442 VII131442:VIJ131442 VSE131442:VSF131442 WCA131442:WCB131442 WLW131442:WLX131442 WVS131442:WVT131442 K196978:L196978 JG196978:JH196978 TC196978:TD196978 ACY196978:ACZ196978 AMU196978:AMV196978 AWQ196978:AWR196978 BGM196978:BGN196978 BQI196978:BQJ196978 CAE196978:CAF196978 CKA196978:CKB196978 CTW196978:CTX196978 DDS196978:DDT196978 DNO196978:DNP196978 DXK196978:DXL196978 EHG196978:EHH196978 ERC196978:ERD196978 FAY196978:FAZ196978 FKU196978:FKV196978 FUQ196978:FUR196978 GEM196978:GEN196978 GOI196978:GOJ196978 GYE196978:GYF196978 HIA196978:HIB196978 HRW196978:HRX196978 IBS196978:IBT196978 ILO196978:ILP196978 IVK196978:IVL196978 JFG196978:JFH196978 JPC196978:JPD196978 JYY196978:JYZ196978 KIU196978:KIV196978 KSQ196978:KSR196978 LCM196978:LCN196978 LMI196978:LMJ196978 LWE196978:LWF196978 MGA196978:MGB196978 MPW196978:MPX196978 MZS196978:MZT196978 NJO196978:NJP196978 NTK196978:NTL196978 ODG196978:ODH196978 ONC196978:OND196978 OWY196978:OWZ196978 PGU196978:PGV196978 PQQ196978:PQR196978 QAM196978:QAN196978 QKI196978:QKJ196978 QUE196978:QUF196978 REA196978:REB196978 RNW196978:RNX196978 RXS196978:RXT196978 SHO196978:SHP196978 SRK196978:SRL196978 TBG196978:TBH196978 TLC196978:TLD196978 TUY196978:TUZ196978 UEU196978:UEV196978 UOQ196978:UOR196978 UYM196978:UYN196978 VII196978:VIJ196978 VSE196978:VSF196978 WCA196978:WCB196978 WLW196978:WLX196978 WVS196978:WVT196978 K262514:L262514 JG262514:JH262514 TC262514:TD262514 ACY262514:ACZ262514 AMU262514:AMV262514 AWQ262514:AWR262514 BGM262514:BGN262514 BQI262514:BQJ262514 CAE262514:CAF262514 CKA262514:CKB262514 CTW262514:CTX262514 DDS262514:DDT262514 DNO262514:DNP262514 DXK262514:DXL262514 EHG262514:EHH262514 ERC262514:ERD262514 FAY262514:FAZ262514 FKU262514:FKV262514 FUQ262514:FUR262514 GEM262514:GEN262514 GOI262514:GOJ262514 GYE262514:GYF262514 HIA262514:HIB262514 HRW262514:HRX262514 IBS262514:IBT262514 ILO262514:ILP262514 IVK262514:IVL262514 JFG262514:JFH262514 JPC262514:JPD262514 JYY262514:JYZ262514 KIU262514:KIV262514 KSQ262514:KSR262514 LCM262514:LCN262514 LMI262514:LMJ262514 LWE262514:LWF262514 MGA262514:MGB262514 MPW262514:MPX262514 MZS262514:MZT262514 NJO262514:NJP262514 NTK262514:NTL262514 ODG262514:ODH262514 ONC262514:OND262514 OWY262514:OWZ262514 PGU262514:PGV262514 PQQ262514:PQR262514 QAM262514:QAN262514 QKI262514:QKJ262514 QUE262514:QUF262514 REA262514:REB262514 RNW262514:RNX262514 RXS262514:RXT262514 SHO262514:SHP262514 SRK262514:SRL262514 TBG262514:TBH262514 TLC262514:TLD262514 TUY262514:TUZ262514 UEU262514:UEV262514 UOQ262514:UOR262514 UYM262514:UYN262514 VII262514:VIJ262514 VSE262514:VSF262514 WCA262514:WCB262514 WLW262514:WLX262514 WVS262514:WVT262514 K328050:L328050 JG328050:JH328050 TC328050:TD328050 ACY328050:ACZ328050 AMU328050:AMV328050 AWQ328050:AWR328050 BGM328050:BGN328050 BQI328050:BQJ328050 CAE328050:CAF328050 CKA328050:CKB328050 CTW328050:CTX328050 DDS328050:DDT328050 DNO328050:DNP328050 DXK328050:DXL328050 EHG328050:EHH328050 ERC328050:ERD328050 FAY328050:FAZ328050 FKU328050:FKV328050 FUQ328050:FUR328050 GEM328050:GEN328050 GOI328050:GOJ328050 GYE328050:GYF328050 HIA328050:HIB328050 HRW328050:HRX328050 IBS328050:IBT328050 ILO328050:ILP328050 IVK328050:IVL328050 JFG328050:JFH328050 JPC328050:JPD328050 JYY328050:JYZ328050 KIU328050:KIV328050 KSQ328050:KSR328050 LCM328050:LCN328050 LMI328050:LMJ328050 LWE328050:LWF328050 MGA328050:MGB328050 MPW328050:MPX328050 MZS328050:MZT328050 NJO328050:NJP328050 NTK328050:NTL328050 ODG328050:ODH328050 ONC328050:OND328050 OWY328050:OWZ328050 PGU328050:PGV328050 PQQ328050:PQR328050 QAM328050:QAN328050 QKI328050:QKJ328050 QUE328050:QUF328050 REA328050:REB328050 RNW328050:RNX328050 RXS328050:RXT328050 SHO328050:SHP328050 SRK328050:SRL328050 TBG328050:TBH328050 TLC328050:TLD328050 TUY328050:TUZ328050 UEU328050:UEV328050 UOQ328050:UOR328050 UYM328050:UYN328050 VII328050:VIJ328050 VSE328050:VSF328050 WCA328050:WCB328050 WLW328050:WLX328050 WVS328050:WVT328050 K393586:L393586 JG393586:JH393586 TC393586:TD393586 ACY393586:ACZ393586 AMU393586:AMV393586 AWQ393586:AWR393586 BGM393586:BGN393586 BQI393586:BQJ393586 CAE393586:CAF393586 CKA393586:CKB393586 CTW393586:CTX393586 DDS393586:DDT393586 DNO393586:DNP393586 DXK393586:DXL393586 EHG393586:EHH393586 ERC393586:ERD393586 FAY393586:FAZ393586 FKU393586:FKV393586 FUQ393586:FUR393586 GEM393586:GEN393586 GOI393586:GOJ393586 GYE393586:GYF393586 HIA393586:HIB393586 HRW393586:HRX393586 IBS393586:IBT393586 ILO393586:ILP393586 IVK393586:IVL393586 JFG393586:JFH393586 JPC393586:JPD393586 JYY393586:JYZ393586 KIU393586:KIV393586 KSQ393586:KSR393586 LCM393586:LCN393586 LMI393586:LMJ393586 LWE393586:LWF393586 MGA393586:MGB393586 MPW393586:MPX393586 MZS393586:MZT393586 NJO393586:NJP393586 NTK393586:NTL393586 ODG393586:ODH393586 ONC393586:OND393586 OWY393586:OWZ393586 PGU393586:PGV393586 PQQ393586:PQR393586 QAM393586:QAN393586 QKI393586:QKJ393586 QUE393586:QUF393586 REA393586:REB393586 RNW393586:RNX393586 RXS393586:RXT393586 SHO393586:SHP393586 SRK393586:SRL393586 TBG393586:TBH393586 TLC393586:TLD393586 TUY393586:TUZ393586 UEU393586:UEV393586 UOQ393586:UOR393586 UYM393586:UYN393586 VII393586:VIJ393586 VSE393586:VSF393586 WCA393586:WCB393586 WLW393586:WLX393586 WVS393586:WVT393586 K459122:L459122 JG459122:JH459122 TC459122:TD459122 ACY459122:ACZ459122 AMU459122:AMV459122 AWQ459122:AWR459122 BGM459122:BGN459122 BQI459122:BQJ459122 CAE459122:CAF459122 CKA459122:CKB459122 CTW459122:CTX459122 DDS459122:DDT459122 DNO459122:DNP459122 DXK459122:DXL459122 EHG459122:EHH459122 ERC459122:ERD459122 FAY459122:FAZ459122 FKU459122:FKV459122 FUQ459122:FUR459122 GEM459122:GEN459122 GOI459122:GOJ459122 GYE459122:GYF459122 HIA459122:HIB459122 HRW459122:HRX459122 IBS459122:IBT459122 ILO459122:ILP459122 IVK459122:IVL459122 JFG459122:JFH459122 JPC459122:JPD459122 JYY459122:JYZ459122 KIU459122:KIV459122 KSQ459122:KSR459122 LCM459122:LCN459122 LMI459122:LMJ459122 LWE459122:LWF459122 MGA459122:MGB459122 MPW459122:MPX459122 MZS459122:MZT459122 NJO459122:NJP459122 NTK459122:NTL459122 ODG459122:ODH459122 ONC459122:OND459122 OWY459122:OWZ459122 PGU459122:PGV459122 PQQ459122:PQR459122 QAM459122:QAN459122 QKI459122:QKJ459122 QUE459122:QUF459122 REA459122:REB459122 RNW459122:RNX459122 RXS459122:RXT459122 SHO459122:SHP459122 SRK459122:SRL459122 TBG459122:TBH459122 TLC459122:TLD459122 TUY459122:TUZ459122 UEU459122:UEV459122 UOQ459122:UOR459122 UYM459122:UYN459122 VII459122:VIJ459122 VSE459122:VSF459122 WCA459122:WCB459122 WLW459122:WLX459122 WVS459122:WVT459122 K524658:L524658 JG524658:JH524658 TC524658:TD524658 ACY524658:ACZ524658 AMU524658:AMV524658 AWQ524658:AWR524658 BGM524658:BGN524658 BQI524658:BQJ524658 CAE524658:CAF524658 CKA524658:CKB524658 CTW524658:CTX524658 DDS524658:DDT524658 DNO524658:DNP524658 DXK524658:DXL524658 EHG524658:EHH524658 ERC524658:ERD524658 FAY524658:FAZ524658 FKU524658:FKV524658 FUQ524658:FUR524658 GEM524658:GEN524658 GOI524658:GOJ524658 GYE524658:GYF524658 HIA524658:HIB524658 HRW524658:HRX524658 IBS524658:IBT524658 ILO524658:ILP524658 IVK524658:IVL524658 JFG524658:JFH524658 JPC524658:JPD524658 JYY524658:JYZ524658 KIU524658:KIV524658 KSQ524658:KSR524658 LCM524658:LCN524658 LMI524658:LMJ524658 LWE524658:LWF524658 MGA524658:MGB524658 MPW524658:MPX524658 MZS524658:MZT524658 NJO524658:NJP524658 NTK524658:NTL524658 ODG524658:ODH524658 ONC524658:OND524658 OWY524658:OWZ524658 PGU524658:PGV524658 PQQ524658:PQR524658 QAM524658:QAN524658 QKI524658:QKJ524658 QUE524658:QUF524658 REA524658:REB524658 RNW524658:RNX524658 RXS524658:RXT524658 SHO524658:SHP524658 SRK524658:SRL524658 TBG524658:TBH524658 TLC524658:TLD524658 TUY524658:TUZ524658 UEU524658:UEV524658 UOQ524658:UOR524658 UYM524658:UYN524658 VII524658:VIJ524658 VSE524658:VSF524658 WCA524658:WCB524658 WLW524658:WLX524658 WVS524658:WVT524658 K590194:L590194 JG590194:JH590194 TC590194:TD590194 ACY590194:ACZ590194 AMU590194:AMV590194 AWQ590194:AWR590194 BGM590194:BGN590194 BQI590194:BQJ590194 CAE590194:CAF590194 CKA590194:CKB590194 CTW590194:CTX590194 DDS590194:DDT590194 DNO590194:DNP590194 DXK590194:DXL590194 EHG590194:EHH590194 ERC590194:ERD590194 FAY590194:FAZ590194 FKU590194:FKV590194 FUQ590194:FUR590194 GEM590194:GEN590194 GOI590194:GOJ590194 GYE590194:GYF590194 HIA590194:HIB590194 HRW590194:HRX590194 IBS590194:IBT590194 ILO590194:ILP590194 IVK590194:IVL590194 JFG590194:JFH590194 JPC590194:JPD590194 JYY590194:JYZ590194 KIU590194:KIV590194 KSQ590194:KSR590194 LCM590194:LCN590194 LMI590194:LMJ590194 LWE590194:LWF590194 MGA590194:MGB590194 MPW590194:MPX590194 MZS590194:MZT590194 NJO590194:NJP590194 NTK590194:NTL590194 ODG590194:ODH590194 ONC590194:OND590194 OWY590194:OWZ590194 PGU590194:PGV590194 PQQ590194:PQR590194 QAM590194:QAN590194 QKI590194:QKJ590194 QUE590194:QUF590194 REA590194:REB590194 RNW590194:RNX590194 RXS590194:RXT590194 SHO590194:SHP590194 SRK590194:SRL590194 TBG590194:TBH590194 TLC590194:TLD590194 TUY590194:TUZ590194 UEU590194:UEV590194 UOQ590194:UOR590194 UYM590194:UYN590194 VII590194:VIJ590194 VSE590194:VSF590194 WCA590194:WCB590194 WLW590194:WLX590194 WVS590194:WVT590194 K655730:L655730 JG655730:JH655730 TC655730:TD655730 ACY655730:ACZ655730 AMU655730:AMV655730 AWQ655730:AWR655730 BGM655730:BGN655730 BQI655730:BQJ655730 CAE655730:CAF655730 CKA655730:CKB655730 CTW655730:CTX655730 DDS655730:DDT655730 DNO655730:DNP655730 DXK655730:DXL655730 EHG655730:EHH655730 ERC655730:ERD655730 FAY655730:FAZ655730 FKU655730:FKV655730 FUQ655730:FUR655730 GEM655730:GEN655730 GOI655730:GOJ655730 GYE655730:GYF655730 HIA655730:HIB655730 HRW655730:HRX655730 IBS655730:IBT655730 ILO655730:ILP655730 IVK655730:IVL655730 JFG655730:JFH655730 JPC655730:JPD655730 JYY655730:JYZ655730 KIU655730:KIV655730 KSQ655730:KSR655730 LCM655730:LCN655730 LMI655730:LMJ655730 LWE655730:LWF655730 MGA655730:MGB655730 MPW655730:MPX655730 MZS655730:MZT655730 NJO655730:NJP655730 NTK655730:NTL655730 ODG655730:ODH655730 ONC655730:OND655730 OWY655730:OWZ655730 PGU655730:PGV655730 PQQ655730:PQR655730 QAM655730:QAN655730 QKI655730:QKJ655730 QUE655730:QUF655730 REA655730:REB655730 RNW655730:RNX655730 RXS655730:RXT655730 SHO655730:SHP655730 SRK655730:SRL655730 TBG655730:TBH655730 TLC655730:TLD655730 TUY655730:TUZ655730 UEU655730:UEV655730 UOQ655730:UOR655730 UYM655730:UYN655730 VII655730:VIJ655730 VSE655730:VSF655730 WCA655730:WCB655730 WLW655730:WLX655730 WVS655730:WVT655730 K721266:L721266 JG721266:JH721266 TC721266:TD721266 ACY721266:ACZ721266 AMU721266:AMV721266 AWQ721266:AWR721266 BGM721266:BGN721266 BQI721266:BQJ721266 CAE721266:CAF721266 CKA721266:CKB721266 CTW721266:CTX721266 DDS721266:DDT721266 DNO721266:DNP721266 DXK721266:DXL721266 EHG721266:EHH721266 ERC721266:ERD721266 FAY721266:FAZ721266 FKU721266:FKV721266 FUQ721266:FUR721266 GEM721266:GEN721266 GOI721266:GOJ721266 GYE721266:GYF721266 HIA721266:HIB721266 HRW721266:HRX721266 IBS721266:IBT721266 ILO721266:ILP721266 IVK721266:IVL721266 JFG721266:JFH721266 JPC721266:JPD721266 JYY721266:JYZ721266 KIU721266:KIV721266 KSQ721266:KSR721266 LCM721266:LCN721266 LMI721266:LMJ721266 LWE721266:LWF721266 MGA721266:MGB721266 MPW721266:MPX721266 MZS721266:MZT721266 NJO721266:NJP721266 NTK721266:NTL721266 ODG721266:ODH721266 ONC721266:OND721266 OWY721266:OWZ721266 PGU721266:PGV721266 PQQ721266:PQR721266 QAM721266:QAN721266 QKI721266:QKJ721266 QUE721266:QUF721266 REA721266:REB721266 RNW721266:RNX721266 RXS721266:RXT721266 SHO721266:SHP721266 SRK721266:SRL721266 TBG721266:TBH721266 TLC721266:TLD721266 TUY721266:TUZ721266 UEU721266:UEV721266 UOQ721266:UOR721266 UYM721266:UYN721266 VII721266:VIJ721266 VSE721266:VSF721266 WCA721266:WCB721266 WLW721266:WLX721266 WVS721266:WVT721266 K786802:L786802 JG786802:JH786802 TC786802:TD786802 ACY786802:ACZ786802 AMU786802:AMV786802 AWQ786802:AWR786802 BGM786802:BGN786802 BQI786802:BQJ786802 CAE786802:CAF786802 CKA786802:CKB786802 CTW786802:CTX786802 DDS786802:DDT786802 DNO786802:DNP786802 DXK786802:DXL786802 EHG786802:EHH786802 ERC786802:ERD786802 FAY786802:FAZ786802 FKU786802:FKV786802 FUQ786802:FUR786802 GEM786802:GEN786802 GOI786802:GOJ786802 GYE786802:GYF786802 HIA786802:HIB786802 HRW786802:HRX786802 IBS786802:IBT786802 ILO786802:ILP786802 IVK786802:IVL786802 JFG786802:JFH786802 JPC786802:JPD786802 JYY786802:JYZ786802 KIU786802:KIV786802 KSQ786802:KSR786802 LCM786802:LCN786802 LMI786802:LMJ786802 LWE786802:LWF786802 MGA786802:MGB786802 MPW786802:MPX786802 MZS786802:MZT786802 NJO786802:NJP786802 NTK786802:NTL786802 ODG786802:ODH786802 ONC786802:OND786802 OWY786802:OWZ786802 PGU786802:PGV786802 PQQ786802:PQR786802 QAM786802:QAN786802 QKI786802:QKJ786802 QUE786802:QUF786802 REA786802:REB786802 RNW786802:RNX786802 RXS786802:RXT786802 SHO786802:SHP786802 SRK786802:SRL786802 TBG786802:TBH786802 TLC786802:TLD786802 TUY786802:TUZ786802 UEU786802:UEV786802 UOQ786802:UOR786802 UYM786802:UYN786802 VII786802:VIJ786802 VSE786802:VSF786802 WCA786802:WCB786802 WLW786802:WLX786802 WVS786802:WVT786802 K852338:L852338 JG852338:JH852338 TC852338:TD852338 ACY852338:ACZ852338 AMU852338:AMV852338 AWQ852338:AWR852338 BGM852338:BGN852338 BQI852338:BQJ852338 CAE852338:CAF852338 CKA852338:CKB852338 CTW852338:CTX852338 DDS852338:DDT852338 DNO852338:DNP852338 DXK852338:DXL852338 EHG852338:EHH852338 ERC852338:ERD852338 FAY852338:FAZ852338 FKU852338:FKV852338 FUQ852338:FUR852338 GEM852338:GEN852338 GOI852338:GOJ852338 GYE852338:GYF852338 HIA852338:HIB852338 HRW852338:HRX852338 IBS852338:IBT852338 ILO852338:ILP852338 IVK852338:IVL852338 JFG852338:JFH852338 JPC852338:JPD852338 JYY852338:JYZ852338 KIU852338:KIV852338 KSQ852338:KSR852338 LCM852338:LCN852338 LMI852338:LMJ852338 LWE852338:LWF852338 MGA852338:MGB852338 MPW852338:MPX852338 MZS852338:MZT852338 NJO852338:NJP852338 NTK852338:NTL852338 ODG852338:ODH852338 ONC852338:OND852338 OWY852338:OWZ852338 PGU852338:PGV852338 PQQ852338:PQR852338 QAM852338:QAN852338 QKI852338:QKJ852338 QUE852338:QUF852338 REA852338:REB852338 RNW852338:RNX852338 RXS852338:RXT852338 SHO852338:SHP852338 SRK852338:SRL852338 TBG852338:TBH852338 TLC852338:TLD852338 TUY852338:TUZ852338 UEU852338:UEV852338 UOQ852338:UOR852338 UYM852338:UYN852338 VII852338:VIJ852338 VSE852338:VSF852338 WCA852338:WCB852338 WLW852338:WLX852338 WVS852338:WVT852338 K917874:L917874 JG917874:JH917874 TC917874:TD917874 ACY917874:ACZ917874 AMU917874:AMV917874 AWQ917874:AWR917874 BGM917874:BGN917874 BQI917874:BQJ917874 CAE917874:CAF917874 CKA917874:CKB917874 CTW917874:CTX917874 DDS917874:DDT917874 DNO917874:DNP917874 DXK917874:DXL917874 EHG917874:EHH917874 ERC917874:ERD917874 FAY917874:FAZ917874 FKU917874:FKV917874 FUQ917874:FUR917874 GEM917874:GEN917874 GOI917874:GOJ917874 GYE917874:GYF917874 HIA917874:HIB917874 HRW917874:HRX917874 IBS917874:IBT917874 ILO917874:ILP917874 IVK917874:IVL917874 JFG917874:JFH917874 JPC917874:JPD917874 JYY917874:JYZ917874 KIU917874:KIV917874 KSQ917874:KSR917874 LCM917874:LCN917874 LMI917874:LMJ917874 LWE917874:LWF917874 MGA917874:MGB917874 MPW917874:MPX917874 MZS917874:MZT917874 NJO917874:NJP917874 NTK917874:NTL917874 ODG917874:ODH917874 ONC917874:OND917874 OWY917874:OWZ917874 PGU917874:PGV917874 PQQ917874:PQR917874 QAM917874:QAN917874 QKI917874:QKJ917874 QUE917874:QUF917874 REA917874:REB917874 RNW917874:RNX917874 RXS917874:RXT917874 SHO917874:SHP917874 SRK917874:SRL917874 TBG917874:TBH917874 TLC917874:TLD917874 TUY917874:TUZ917874 UEU917874:UEV917874 UOQ917874:UOR917874 UYM917874:UYN917874 VII917874:VIJ917874 VSE917874:VSF917874 WCA917874:WCB917874 WLW917874:WLX917874 WVS917874:WVT917874 K983410:L983410 JG983410:JH983410 TC983410:TD983410 ACY983410:ACZ983410 AMU983410:AMV983410 AWQ983410:AWR983410 BGM983410:BGN983410 BQI983410:BQJ983410 CAE983410:CAF983410 CKA983410:CKB983410 CTW983410:CTX983410 DDS983410:DDT983410 DNO983410:DNP983410 DXK983410:DXL983410 EHG983410:EHH983410 ERC983410:ERD983410 FAY983410:FAZ983410 FKU983410:FKV983410 FUQ983410:FUR983410 GEM983410:GEN983410 GOI983410:GOJ983410 GYE983410:GYF983410 HIA983410:HIB983410 HRW983410:HRX983410 IBS983410:IBT983410 ILO983410:ILP983410 IVK983410:IVL983410 JFG983410:JFH983410 JPC983410:JPD983410 JYY983410:JYZ983410 KIU983410:KIV983410 KSQ983410:KSR983410 LCM983410:LCN983410 LMI983410:LMJ983410 LWE983410:LWF983410 MGA983410:MGB983410 MPW983410:MPX983410 MZS983410:MZT983410 NJO983410:NJP983410 NTK983410:NTL983410 ODG983410:ODH983410 ONC983410:OND983410 OWY983410:OWZ983410 PGU983410:PGV983410 PQQ983410:PQR983410 QAM983410:QAN983410 QKI983410:QKJ983410 QUE983410:QUF983410 REA983410:REB983410 RNW983410:RNX983410 RXS983410:RXT983410 SHO983410:SHP983410 SRK983410:SRL983410 TBG983410:TBH983410 TLC983410:TLD983410 TUY983410:TUZ983410 UEU983410:UEV983410 UOQ983410:UOR983410 UYM983410:UYN983410 VII983410:VIJ983410 VSE983410:VSF983410 WCA983410:WCB983410 WLW983410:WLX983410 WVS983410:WVT983410 K322:L322 JG322:JH322 TC322:TD322 ACY322:ACZ322 AMU322:AMV322 AWQ322:AWR322 BGM322:BGN322 BQI322:BQJ322 CAE322:CAF322 CKA322:CKB322 CTW322:CTX322 DDS322:DDT322 DNO322:DNP322 DXK322:DXL322 EHG322:EHH322 ERC322:ERD322 FAY322:FAZ322 FKU322:FKV322 FUQ322:FUR322 GEM322:GEN322 GOI322:GOJ322 GYE322:GYF322 HIA322:HIB322 HRW322:HRX322 IBS322:IBT322 ILO322:ILP322 IVK322:IVL322 JFG322:JFH322 JPC322:JPD322 JYY322:JYZ322 KIU322:KIV322 KSQ322:KSR322 LCM322:LCN322 LMI322:LMJ322 LWE322:LWF322 MGA322:MGB322 MPW322:MPX322 MZS322:MZT322 NJO322:NJP322 NTK322:NTL322 ODG322:ODH322 ONC322:OND322 OWY322:OWZ322 PGU322:PGV322 PQQ322:PQR322 QAM322:QAN322 QKI322:QKJ322 QUE322:QUF322 REA322:REB322 RNW322:RNX322 RXS322:RXT322 SHO322:SHP322 SRK322:SRL322 TBG322:TBH322 TLC322:TLD322 TUY322:TUZ322 UEU322:UEV322 UOQ322:UOR322 UYM322:UYN322 VII322:VIJ322 VSE322:VSF322 WCA322:WCB322 WLW322:WLX322 WVS322:WVT322 K65858:L65858 JG65858:JH65858 TC65858:TD65858 ACY65858:ACZ65858 AMU65858:AMV65858 AWQ65858:AWR65858 BGM65858:BGN65858 BQI65858:BQJ65858 CAE65858:CAF65858 CKA65858:CKB65858 CTW65858:CTX65858 DDS65858:DDT65858 DNO65858:DNP65858 DXK65858:DXL65858 EHG65858:EHH65858 ERC65858:ERD65858 FAY65858:FAZ65858 FKU65858:FKV65858 FUQ65858:FUR65858 GEM65858:GEN65858 GOI65858:GOJ65858 GYE65858:GYF65858 HIA65858:HIB65858 HRW65858:HRX65858 IBS65858:IBT65858 ILO65858:ILP65858 IVK65858:IVL65858 JFG65858:JFH65858 JPC65858:JPD65858 JYY65858:JYZ65858 KIU65858:KIV65858 KSQ65858:KSR65858 LCM65858:LCN65858 LMI65858:LMJ65858 LWE65858:LWF65858 MGA65858:MGB65858 MPW65858:MPX65858 MZS65858:MZT65858 NJO65858:NJP65858 NTK65858:NTL65858 ODG65858:ODH65858 ONC65858:OND65858 OWY65858:OWZ65858 PGU65858:PGV65858 PQQ65858:PQR65858 QAM65858:QAN65858 QKI65858:QKJ65858 QUE65858:QUF65858 REA65858:REB65858 RNW65858:RNX65858 RXS65858:RXT65858 SHO65858:SHP65858 SRK65858:SRL65858 TBG65858:TBH65858 TLC65858:TLD65858 TUY65858:TUZ65858 UEU65858:UEV65858 UOQ65858:UOR65858 UYM65858:UYN65858 VII65858:VIJ65858 VSE65858:VSF65858 WCA65858:WCB65858 WLW65858:WLX65858 WVS65858:WVT65858 K131394:L131394 JG131394:JH131394 TC131394:TD131394 ACY131394:ACZ131394 AMU131394:AMV131394 AWQ131394:AWR131394 BGM131394:BGN131394 BQI131394:BQJ131394 CAE131394:CAF131394 CKA131394:CKB131394 CTW131394:CTX131394 DDS131394:DDT131394 DNO131394:DNP131394 DXK131394:DXL131394 EHG131394:EHH131394 ERC131394:ERD131394 FAY131394:FAZ131394 FKU131394:FKV131394 FUQ131394:FUR131394 GEM131394:GEN131394 GOI131394:GOJ131394 GYE131394:GYF131394 HIA131394:HIB131394 HRW131394:HRX131394 IBS131394:IBT131394 ILO131394:ILP131394 IVK131394:IVL131394 JFG131394:JFH131394 JPC131394:JPD131394 JYY131394:JYZ131394 KIU131394:KIV131394 KSQ131394:KSR131394 LCM131394:LCN131394 LMI131394:LMJ131394 LWE131394:LWF131394 MGA131394:MGB131394 MPW131394:MPX131394 MZS131394:MZT131394 NJO131394:NJP131394 NTK131394:NTL131394 ODG131394:ODH131394 ONC131394:OND131394 OWY131394:OWZ131394 PGU131394:PGV131394 PQQ131394:PQR131394 QAM131394:QAN131394 QKI131394:QKJ131394 QUE131394:QUF131394 REA131394:REB131394 RNW131394:RNX131394 RXS131394:RXT131394 SHO131394:SHP131394 SRK131394:SRL131394 TBG131394:TBH131394 TLC131394:TLD131394 TUY131394:TUZ131394 UEU131394:UEV131394 UOQ131394:UOR131394 UYM131394:UYN131394 VII131394:VIJ131394 VSE131394:VSF131394 WCA131394:WCB131394 WLW131394:WLX131394 WVS131394:WVT131394 K196930:L196930 JG196930:JH196930 TC196930:TD196930 ACY196930:ACZ196930 AMU196930:AMV196930 AWQ196930:AWR196930 BGM196930:BGN196930 BQI196930:BQJ196930 CAE196930:CAF196930 CKA196930:CKB196930 CTW196930:CTX196930 DDS196930:DDT196930 DNO196930:DNP196930 DXK196930:DXL196930 EHG196930:EHH196930 ERC196930:ERD196930 FAY196930:FAZ196930 FKU196930:FKV196930 FUQ196930:FUR196930 GEM196930:GEN196930 GOI196930:GOJ196930 GYE196930:GYF196930 HIA196930:HIB196930 HRW196930:HRX196930 IBS196930:IBT196930 ILO196930:ILP196930 IVK196930:IVL196930 JFG196930:JFH196930 JPC196930:JPD196930 JYY196930:JYZ196930 KIU196930:KIV196930 KSQ196930:KSR196930 LCM196930:LCN196930 LMI196930:LMJ196930 LWE196930:LWF196930 MGA196930:MGB196930 MPW196930:MPX196930 MZS196930:MZT196930 NJO196930:NJP196930 NTK196930:NTL196930 ODG196930:ODH196930 ONC196930:OND196930 OWY196930:OWZ196930 PGU196930:PGV196930 PQQ196930:PQR196930 QAM196930:QAN196930 QKI196930:QKJ196930 QUE196930:QUF196930 REA196930:REB196930 RNW196930:RNX196930 RXS196930:RXT196930 SHO196930:SHP196930 SRK196930:SRL196930 TBG196930:TBH196930 TLC196930:TLD196930 TUY196930:TUZ196930 UEU196930:UEV196930 UOQ196930:UOR196930 UYM196930:UYN196930 VII196930:VIJ196930 VSE196930:VSF196930 WCA196930:WCB196930 WLW196930:WLX196930 WVS196930:WVT196930 K262466:L262466 JG262466:JH262466 TC262466:TD262466 ACY262466:ACZ262466 AMU262466:AMV262466 AWQ262466:AWR262466 BGM262466:BGN262466 BQI262466:BQJ262466 CAE262466:CAF262466 CKA262466:CKB262466 CTW262466:CTX262466 DDS262466:DDT262466 DNO262466:DNP262466 DXK262466:DXL262466 EHG262466:EHH262466 ERC262466:ERD262466 FAY262466:FAZ262466 FKU262466:FKV262466 FUQ262466:FUR262466 GEM262466:GEN262466 GOI262466:GOJ262466 GYE262466:GYF262466 HIA262466:HIB262466 HRW262466:HRX262466 IBS262466:IBT262466 ILO262466:ILP262466 IVK262466:IVL262466 JFG262466:JFH262466 JPC262466:JPD262466 JYY262466:JYZ262466 KIU262466:KIV262466 KSQ262466:KSR262466 LCM262466:LCN262466 LMI262466:LMJ262466 LWE262466:LWF262466 MGA262466:MGB262466 MPW262466:MPX262466 MZS262466:MZT262466 NJO262466:NJP262466 NTK262466:NTL262466 ODG262466:ODH262466 ONC262466:OND262466 OWY262466:OWZ262466 PGU262466:PGV262466 PQQ262466:PQR262466 QAM262466:QAN262466 QKI262466:QKJ262466 QUE262466:QUF262466 REA262466:REB262466 RNW262466:RNX262466 RXS262466:RXT262466 SHO262466:SHP262466 SRK262466:SRL262466 TBG262466:TBH262466 TLC262466:TLD262466 TUY262466:TUZ262466 UEU262466:UEV262466 UOQ262466:UOR262466 UYM262466:UYN262466 VII262466:VIJ262466 VSE262466:VSF262466 WCA262466:WCB262466 WLW262466:WLX262466 WVS262466:WVT262466 K328002:L328002 JG328002:JH328002 TC328002:TD328002 ACY328002:ACZ328002 AMU328002:AMV328002 AWQ328002:AWR328002 BGM328002:BGN328002 BQI328002:BQJ328002 CAE328002:CAF328002 CKA328002:CKB328002 CTW328002:CTX328002 DDS328002:DDT328002 DNO328002:DNP328002 DXK328002:DXL328002 EHG328002:EHH328002 ERC328002:ERD328002 FAY328002:FAZ328002 FKU328002:FKV328002 FUQ328002:FUR328002 GEM328002:GEN328002 GOI328002:GOJ328002 GYE328002:GYF328002 HIA328002:HIB328002 HRW328002:HRX328002 IBS328002:IBT328002 ILO328002:ILP328002 IVK328002:IVL328002 JFG328002:JFH328002 JPC328002:JPD328002 JYY328002:JYZ328002 KIU328002:KIV328002 KSQ328002:KSR328002 LCM328002:LCN328002 LMI328002:LMJ328002 LWE328002:LWF328002 MGA328002:MGB328002 MPW328002:MPX328002 MZS328002:MZT328002 NJO328002:NJP328002 NTK328002:NTL328002 ODG328002:ODH328002 ONC328002:OND328002 OWY328002:OWZ328002 PGU328002:PGV328002 PQQ328002:PQR328002 QAM328002:QAN328002 QKI328002:QKJ328002 QUE328002:QUF328002 REA328002:REB328002 RNW328002:RNX328002 RXS328002:RXT328002 SHO328002:SHP328002 SRK328002:SRL328002 TBG328002:TBH328002 TLC328002:TLD328002 TUY328002:TUZ328002 UEU328002:UEV328002 UOQ328002:UOR328002 UYM328002:UYN328002 VII328002:VIJ328002 VSE328002:VSF328002 WCA328002:WCB328002 WLW328002:WLX328002 WVS328002:WVT328002 K393538:L393538 JG393538:JH393538 TC393538:TD393538 ACY393538:ACZ393538 AMU393538:AMV393538 AWQ393538:AWR393538 BGM393538:BGN393538 BQI393538:BQJ393538 CAE393538:CAF393538 CKA393538:CKB393538 CTW393538:CTX393538 DDS393538:DDT393538 DNO393538:DNP393538 DXK393538:DXL393538 EHG393538:EHH393538 ERC393538:ERD393538 FAY393538:FAZ393538 FKU393538:FKV393538 FUQ393538:FUR393538 GEM393538:GEN393538 GOI393538:GOJ393538 GYE393538:GYF393538 HIA393538:HIB393538 HRW393538:HRX393538 IBS393538:IBT393538 ILO393538:ILP393538 IVK393538:IVL393538 JFG393538:JFH393538 JPC393538:JPD393538 JYY393538:JYZ393538 KIU393538:KIV393538 KSQ393538:KSR393538 LCM393538:LCN393538 LMI393538:LMJ393538 LWE393538:LWF393538 MGA393538:MGB393538 MPW393538:MPX393538 MZS393538:MZT393538 NJO393538:NJP393538 NTK393538:NTL393538 ODG393538:ODH393538 ONC393538:OND393538 OWY393538:OWZ393538 PGU393538:PGV393538 PQQ393538:PQR393538 QAM393538:QAN393538 QKI393538:QKJ393538 QUE393538:QUF393538 REA393538:REB393538 RNW393538:RNX393538 RXS393538:RXT393538 SHO393538:SHP393538 SRK393538:SRL393538 TBG393538:TBH393538 TLC393538:TLD393538 TUY393538:TUZ393538 UEU393538:UEV393538 UOQ393538:UOR393538 UYM393538:UYN393538 VII393538:VIJ393538 VSE393538:VSF393538 WCA393538:WCB393538 WLW393538:WLX393538 WVS393538:WVT393538 K459074:L459074 JG459074:JH459074 TC459074:TD459074 ACY459074:ACZ459074 AMU459074:AMV459074 AWQ459074:AWR459074 BGM459074:BGN459074 BQI459074:BQJ459074 CAE459074:CAF459074 CKA459074:CKB459074 CTW459074:CTX459074 DDS459074:DDT459074 DNO459074:DNP459074 DXK459074:DXL459074 EHG459074:EHH459074 ERC459074:ERD459074 FAY459074:FAZ459074 FKU459074:FKV459074 FUQ459074:FUR459074 GEM459074:GEN459074 GOI459074:GOJ459074 GYE459074:GYF459074 HIA459074:HIB459074 HRW459074:HRX459074 IBS459074:IBT459074 ILO459074:ILP459074 IVK459074:IVL459074 JFG459074:JFH459074 JPC459074:JPD459074 JYY459074:JYZ459074 KIU459074:KIV459074 KSQ459074:KSR459074 LCM459074:LCN459074 LMI459074:LMJ459074 LWE459074:LWF459074 MGA459074:MGB459074 MPW459074:MPX459074 MZS459074:MZT459074 NJO459074:NJP459074 NTK459074:NTL459074 ODG459074:ODH459074 ONC459074:OND459074 OWY459074:OWZ459074 PGU459074:PGV459074 PQQ459074:PQR459074 QAM459074:QAN459074 QKI459074:QKJ459074 QUE459074:QUF459074 REA459074:REB459074 RNW459074:RNX459074 RXS459074:RXT459074 SHO459074:SHP459074 SRK459074:SRL459074 TBG459074:TBH459074 TLC459074:TLD459074 TUY459074:TUZ459074 UEU459074:UEV459074 UOQ459074:UOR459074 UYM459074:UYN459074 VII459074:VIJ459074 VSE459074:VSF459074 WCA459074:WCB459074 WLW459074:WLX459074 WVS459074:WVT459074 K524610:L524610 JG524610:JH524610 TC524610:TD524610 ACY524610:ACZ524610 AMU524610:AMV524610 AWQ524610:AWR524610 BGM524610:BGN524610 BQI524610:BQJ524610 CAE524610:CAF524610 CKA524610:CKB524610 CTW524610:CTX524610 DDS524610:DDT524610 DNO524610:DNP524610 DXK524610:DXL524610 EHG524610:EHH524610 ERC524610:ERD524610 FAY524610:FAZ524610 FKU524610:FKV524610 FUQ524610:FUR524610 GEM524610:GEN524610 GOI524610:GOJ524610 GYE524610:GYF524610 HIA524610:HIB524610 HRW524610:HRX524610 IBS524610:IBT524610 ILO524610:ILP524610 IVK524610:IVL524610 JFG524610:JFH524610 JPC524610:JPD524610 JYY524610:JYZ524610 KIU524610:KIV524610 KSQ524610:KSR524610 LCM524610:LCN524610 LMI524610:LMJ524610 LWE524610:LWF524610 MGA524610:MGB524610 MPW524610:MPX524610 MZS524610:MZT524610 NJO524610:NJP524610 NTK524610:NTL524610 ODG524610:ODH524610 ONC524610:OND524610 OWY524610:OWZ524610 PGU524610:PGV524610 PQQ524610:PQR524610 QAM524610:QAN524610 QKI524610:QKJ524610 QUE524610:QUF524610 REA524610:REB524610 RNW524610:RNX524610 RXS524610:RXT524610 SHO524610:SHP524610 SRK524610:SRL524610 TBG524610:TBH524610 TLC524610:TLD524610 TUY524610:TUZ524610 UEU524610:UEV524610 UOQ524610:UOR524610 UYM524610:UYN524610 VII524610:VIJ524610 VSE524610:VSF524610 WCA524610:WCB524610 WLW524610:WLX524610 WVS524610:WVT524610 K590146:L590146 JG590146:JH590146 TC590146:TD590146 ACY590146:ACZ590146 AMU590146:AMV590146 AWQ590146:AWR590146 BGM590146:BGN590146 BQI590146:BQJ590146 CAE590146:CAF590146 CKA590146:CKB590146 CTW590146:CTX590146 DDS590146:DDT590146 DNO590146:DNP590146 DXK590146:DXL590146 EHG590146:EHH590146 ERC590146:ERD590146 FAY590146:FAZ590146 FKU590146:FKV590146 FUQ590146:FUR590146 GEM590146:GEN590146 GOI590146:GOJ590146 GYE590146:GYF590146 HIA590146:HIB590146 HRW590146:HRX590146 IBS590146:IBT590146 ILO590146:ILP590146 IVK590146:IVL590146 JFG590146:JFH590146 JPC590146:JPD590146 JYY590146:JYZ590146 KIU590146:KIV590146 KSQ590146:KSR590146 LCM590146:LCN590146 LMI590146:LMJ590146 LWE590146:LWF590146 MGA590146:MGB590146 MPW590146:MPX590146 MZS590146:MZT590146 NJO590146:NJP590146 NTK590146:NTL590146 ODG590146:ODH590146 ONC590146:OND590146 OWY590146:OWZ590146 PGU590146:PGV590146 PQQ590146:PQR590146 QAM590146:QAN590146 QKI590146:QKJ590146 QUE590146:QUF590146 REA590146:REB590146 RNW590146:RNX590146 RXS590146:RXT590146 SHO590146:SHP590146 SRK590146:SRL590146 TBG590146:TBH590146 TLC590146:TLD590146 TUY590146:TUZ590146 UEU590146:UEV590146 UOQ590146:UOR590146 UYM590146:UYN590146 VII590146:VIJ590146 VSE590146:VSF590146 WCA590146:WCB590146 WLW590146:WLX590146 WVS590146:WVT590146 K655682:L655682 JG655682:JH655682 TC655682:TD655682 ACY655682:ACZ655682 AMU655682:AMV655682 AWQ655682:AWR655682 BGM655682:BGN655682 BQI655682:BQJ655682 CAE655682:CAF655682 CKA655682:CKB655682 CTW655682:CTX655682 DDS655682:DDT655682 DNO655682:DNP655682 DXK655682:DXL655682 EHG655682:EHH655682 ERC655682:ERD655682 FAY655682:FAZ655682 FKU655682:FKV655682 FUQ655682:FUR655682 GEM655682:GEN655682 GOI655682:GOJ655682 GYE655682:GYF655682 HIA655682:HIB655682 HRW655682:HRX655682 IBS655682:IBT655682 ILO655682:ILP655682 IVK655682:IVL655682 JFG655682:JFH655682 JPC655682:JPD655682 JYY655682:JYZ655682 KIU655682:KIV655682 KSQ655682:KSR655682 LCM655682:LCN655682 LMI655682:LMJ655682 LWE655682:LWF655682 MGA655682:MGB655682 MPW655682:MPX655682 MZS655682:MZT655682 NJO655682:NJP655682 NTK655682:NTL655682 ODG655682:ODH655682 ONC655682:OND655682 OWY655682:OWZ655682 PGU655682:PGV655682 PQQ655682:PQR655682 QAM655682:QAN655682 QKI655682:QKJ655682 QUE655682:QUF655682 REA655682:REB655682 RNW655682:RNX655682 RXS655682:RXT655682 SHO655682:SHP655682 SRK655682:SRL655682 TBG655682:TBH655682 TLC655682:TLD655682 TUY655682:TUZ655682 UEU655682:UEV655682 UOQ655682:UOR655682 UYM655682:UYN655682 VII655682:VIJ655682 VSE655682:VSF655682 WCA655682:WCB655682 WLW655682:WLX655682 WVS655682:WVT655682 K721218:L721218 JG721218:JH721218 TC721218:TD721218 ACY721218:ACZ721218 AMU721218:AMV721218 AWQ721218:AWR721218 BGM721218:BGN721218 BQI721218:BQJ721218 CAE721218:CAF721218 CKA721218:CKB721218 CTW721218:CTX721218 DDS721218:DDT721218 DNO721218:DNP721218 DXK721218:DXL721218 EHG721218:EHH721218 ERC721218:ERD721218 FAY721218:FAZ721218 FKU721218:FKV721218 FUQ721218:FUR721218 GEM721218:GEN721218 GOI721218:GOJ721218 GYE721218:GYF721218 HIA721218:HIB721218 HRW721218:HRX721218 IBS721218:IBT721218 ILO721218:ILP721218 IVK721218:IVL721218 JFG721218:JFH721218 JPC721218:JPD721218 JYY721218:JYZ721218 KIU721218:KIV721218 KSQ721218:KSR721218 LCM721218:LCN721218 LMI721218:LMJ721218 LWE721218:LWF721218 MGA721218:MGB721218 MPW721218:MPX721218 MZS721218:MZT721218 NJO721218:NJP721218 NTK721218:NTL721218 ODG721218:ODH721218 ONC721218:OND721218 OWY721218:OWZ721218 PGU721218:PGV721218 PQQ721218:PQR721218 QAM721218:QAN721218 QKI721218:QKJ721218 QUE721218:QUF721218 REA721218:REB721218 RNW721218:RNX721218 RXS721218:RXT721218 SHO721218:SHP721218 SRK721218:SRL721218 TBG721218:TBH721218 TLC721218:TLD721218 TUY721218:TUZ721218 UEU721218:UEV721218 UOQ721218:UOR721218 UYM721218:UYN721218 VII721218:VIJ721218 VSE721218:VSF721218 WCA721218:WCB721218 WLW721218:WLX721218 WVS721218:WVT721218 K786754:L786754 JG786754:JH786754 TC786754:TD786754 ACY786754:ACZ786754 AMU786754:AMV786754 AWQ786754:AWR786754 BGM786754:BGN786754 BQI786754:BQJ786754 CAE786754:CAF786754 CKA786754:CKB786754 CTW786754:CTX786754 DDS786754:DDT786754 DNO786754:DNP786754 DXK786754:DXL786754 EHG786754:EHH786754 ERC786754:ERD786754 FAY786754:FAZ786754 FKU786754:FKV786754 FUQ786754:FUR786754 GEM786754:GEN786754 GOI786754:GOJ786754 GYE786754:GYF786754 HIA786754:HIB786754 HRW786754:HRX786754 IBS786754:IBT786754 ILO786754:ILP786754 IVK786754:IVL786754 JFG786754:JFH786754 JPC786754:JPD786754 JYY786754:JYZ786754 KIU786754:KIV786754 KSQ786754:KSR786754 LCM786754:LCN786754 LMI786754:LMJ786754 LWE786754:LWF786754 MGA786754:MGB786754 MPW786754:MPX786754 MZS786754:MZT786754 NJO786754:NJP786754 NTK786754:NTL786754 ODG786754:ODH786754 ONC786754:OND786754 OWY786754:OWZ786754 PGU786754:PGV786754 PQQ786754:PQR786754 QAM786754:QAN786754 QKI786754:QKJ786754 QUE786754:QUF786754 REA786754:REB786754 RNW786754:RNX786754 RXS786754:RXT786754 SHO786754:SHP786754 SRK786754:SRL786754 TBG786754:TBH786754 TLC786754:TLD786754 TUY786754:TUZ786754 UEU786754:UEV786754 UOQ786754:UOR786754 UYM786754:UYN786754 VII786754:VIJ786754 VSE786754:VSF786754 WCA786754:WCB786754 WLW786754:WLX786754 WVS786754:WVT786754 K852290:L852290 JG852290:JH852290 TC852290:TD852290 ACY852290:ACZ852290 AMU852290:AMV852290 AWQ852290:AWR852290 BGM852290:BGN852290 BQI852290:BQJ852290 CAE852290:CAF852290 CKA852290:CKB852290 CTW852290:CTX852290 DDS852290:DDT852290 DNO852290:DNP852290 DXK852290:DXL852290 EHG852290:EHH852290 ERC852290:ERD852290 FAY852290:FAZ852290 FKU852290:FKV852290 FUQ852290:FUR852290 GEM852290:GEN852290 GOI852290:GOJ852290 GYE852290:GYF852290 HIA852290:HIB852290 HRW852290:HRX852290 IBS852290:IBT852290 ILO852290:ILP852290 IVK852290:IVL852290 JFG852290:JFH852290 JPC852290:JPD852290 JYY852290:JYZ852290 KIU852290:KIV852290 KSQ852290:KSR852290 LCM852290:LCN852290 LMI852290:LMJ852290 LWE852290:LWF852290 MGA852290:MGB852290 MPW852290:MPX852290 MZS852290:MZT852290 NJO852290:NJP852290 NTK852290:NTL852290 ODG852290:ODH852290 ONC852290:OND852290 OWY852290:OWZ852290 PGU852290:PGV852290 PQQ852290:PQR852290 QAM852290:QAN852290 QKI852290:QKJ852290 QUE852290:QUF852290 REA852290:REB852290 RNW852290:RNX852290 RXS852290:RXT852290 SHO852290:SHP852290 SRK852290:SRL852290 TBG852290:TBH852290 TLC852290:TLD852290 TUY852290:TUZ852290 UEU852290:UEV852290 UOQ852290:UOR852290 UYM852290:UYN852290 VII852290:VIJ852290 VSE852290:VSF852290 WCA852290:WCB852290 WLW852290:WLX852290 WVS852290:WVT852290 K917826:L917826 JG917826:JH917826 TC917826:TD917826 ACY917826:ACZ917826 AMU917826:AMV917826 AWQ917826:AWR917826 BGM917826:BGN917826 BQI917826:BQJ917826 CAE917826:CAF917826 CKA917826:CKB917826 CTW917826:CTX917826 DDS917826:DDT917826 DNO917826:DNP917826 DXK917826:DXL917826 EHG917826:EHH917826 ERC917826:ERD917826 FAY917826:FAZ917826 FKU917826:FKV917826 FUQ917826:FUR917826 GEM917826:GEN917826 GOI917826:GOJ917826 GYE917826:GYF917826 HIA917826:HIB917826 HRW917826:HRX917826 IBS917826:IBT917826 ILO917826:ILP917826 IVK917826:IVL917826 JFG917826:JFH917826 JPC917826:JPD917826 JYY917826:JYZ917826 KIU917826:KIV917826 KSQ917826:KSR917826 LCM917826:LCN917826 LMI917826:LMJ917826 LWE917826:LWF917826 MGA917826:MGB917826 MPW917826:MPX917826 MZS917826:MZT917826 NJO917826:NJP917826 NTK917826:NTL917826 ODG917826:ODH917826 ONC917826:OND917826 OWY917826:OWZ917826 PGU917826:PGV917826 PQQ917826:PQR917826 QAM917826:QAN917826 QKI917826:QKJ917826 QUE917826:QUF917826 REA917826:REB917826 RNW917826:RNX917826 RXS917826:RXT917826 SHO917826:SHP917826 SRK917826:SRL917826 TBG917826:TBH917826 TLC917826:TLD917826 TUY917826:TUZ917826 UEU917826:UEV917826 UOQ917826:UOR917826 UYM917826:UYN917826 VII917826:VIJ917826 VSE917826:VSF917826 WCA917826:WCB917826 WLW917826:WLX917826 WVS917826:WVT917826 K983362:L983362 JG983362:JH983362 TC983362:TD983362 ACY983362:ACZ983362 AMU983362:AMV983362 AWQ983362:AWR983362 BGM983362:BGN983362 BQI983362:BQJ983362 CAE983362:CAF983362 CKA983362:CKB983362 CTW983362:CTX983362 DDS983362:DDT983362 DNO983362:DNP983362 DXK983362:DXL983362 EHG983362:EHH983362 ERC983362:ERD983362 FAY983362:FAZ983362 FKU983362:FKV983362 FUQ983362:FUR983362 GEM983362:GEN983362 GOI983362:GOJ983362 GYE983362:GYF983362 HIA983362:HIB983362 HRW983362:HRX983362 IBS983362:IBT983362 ILO983362:ILP983362 IVK983362:IVL983362 JFG983362:JFH983362 JPC983362:JPD983362 JYY983362:JYZ983362 KIU983362:KIV983362 KSQ983362:KSR983362 LCM983362:LCN983362 LMI983362:LMJ983362 LWE983362:LWF983362 MGA983362:MGB983362 MPW983362:MPX983362 MZS983362:MZT983362 NJO983362:NJP983362 NTK983362:NTL983362 ODG983362:ODH983362 ONC983362:OND983362 OWY983362:OWZ983362 PGU983362:PGV983362 PQQ983362:PQR983362 QAM983362:QAN983362 QKI983362:QKJ983362 QUE983362:QUF983362 REA983362:REB983362 RNW983362:RNX983362 RXS983362:RXT983362 SHO983362:SHP983362 SRK983362:SRL983362 TBG983362:TBH983362 TLC983362:TLD983362 TUY983362:TUZ983362 UEU983362:UEV983362 UOQ983362:UOR983362 UYM983362:UYN983362 VII983362:VIJ983362 VSE983362:VSF983362 WCA983362:WCB983362 WLW983362:WLX983362 WVS983362:WVT983362 K240:L240 JG240:JH240 TC240:TD240 ACY240:ACZ240 AMU240:AMV240 AWQ240:AWR240 BGM240:BGN240 BQI240:BQJ240 CAE240:CAF240 CKA240:CKB240 CTW240:CTX240 DDS240:DDT240 DNO240:DNP240 DXK240:DXL240 EHG240:EHH240 ERC240:ERD240 FAY240:FAZ240 FKU240:FKV240 FUQ240:FUR240 GEM240:GEN240 GOI240:GOJ240 GYE240:GYF240 HIA240:HIB240 HRW240:HRX240 IBS240:IBT240 ILO240:ILP240 IVK240:IVL240 JFG240:JFH240 JPC240:JPD240 JYY240:JYZ240 KIU240:KIV240 KSQ240:KSR240 LCM240:LCN240 LMI240:LMJ240 LWE240:LWF240 MGA240:MGB240 MPW240:MPX240 MZS240:MZT240 NJO240:NJP240 NTK240:NTL240 ODG240:ODH240 ONC240:OND240 OWY240:OWZ240 PGU240:PGV240 PQQ240:PQR240 QAM240:QAN240 QKI240:QKJ240 QUE240:QUF240 REA240:REB240 RNW240:RNX240 RXS240:RXT240 SHO240:SHP240 SRK240:SRL240 TBG240:TBH240 TLC240:TLD240 TUY240:TUZ240 UEU240:UEV240 UOQ240:UOR240 UYM240:UYN240 VII240:VIJ240 VSE240:VSF240 WCA240:WCB240 WLW240:WLX240 WVS240:WVT240 K65776:L65776 JG65776:JH65776 TC65776:TD65776 ACY65776:ACZ65776 AMU65776:AMV65776 AWQ65776:AWR65776 BGM65776:BGN65776 BQI65776:BQJ65776 CAE65776:CAF65776 CKA65776:CKB65776 CTW65776:CTX65776 DDS65776:DDT65776 DNO65776:DNP65776 DXK65776:DXL65776 EHG65776:EHH65776 ERC65776:ERD65776 FAY65776:FAZ65776 FKU65776:FKV65776 FUQ65776:FUR65776 GEM65776:GEN65776 GOI65776:GOJ65776 GYE65776:GYF65776 HIA65776:HIB65776 HRW65776:HRX65776 IBS65776:IBT65776 ILO65776:ILP65776 IVK65776:IVL65776 JFG65776:JFH65776 JPC65776:JPD65776 JYY65776:JYZ65776 KIU65776:KIV65776 KSQ65776:KSR65776 LCM65776:LCN65776 LMI65776:LMJ65776 LWE65776:LWF65776 MGA65776:MGB65776 MPW65776:MPX65776 MZS65776:MZT65776 NJO65776:NJP65776 NTK65776:NTL65776 ODG65776:ODH65776 ONC65776:OND65776 OWY65776:OWZ65776 PGU65776:PGV65776 PQQ65776:PQR65776 QAM65776:QAN65776 QKI65776:QKJ65776 QUE65776:QUF65776 REA65776:REB65776 RNW65776:RNX65776 RXS65776:RXT65776 SHO65776:SHP65776 SRK65776:SRL65776 TBG65776:TBH65776 TLC65776:TLD65776 TUY65776:TUZ65776 UEU65776:UEV65776 UOQ65776:UOR65776 UYM65776:UYN65776 VII65776:VIJ65776 VSE65776:VSF65776 WCA65776:WCB65776 WLW65776:WLX65776 WVS65776:WVT65776 K131312:L131312 JG131312:JH131312 TC131312:TD131312 ACY131312:ACZ131312 AMU131312:AMV131312 AWQ131312:AWR131312 BGM131312:BGN131312 BQI131312:BQJ131312 CAE131312:CAF131312 CKA131312:CKB131312 CTW131312:CTX131312 DDS131312:DDT131312 DNO131312:DNP131312 DXK131312:DXL131312 EHG131312:EHH131312 ERC131312:ERD131312 FAY131312:FAZ131312 FKU131312:FKV131312 FUQ131312:FUR131312 GEM131312:GEN131312 GOI131312:GOJ131312 GYE131312:GYF131312 HIA131312:HIB131312 HRW131312:HRX131312 IBS131312:IBT131312 ILO131312:ILP131312 IVK131312:IVL131312 JFG131312:JFH131312 JPC131312:JPD131312 JYY131312:JYZ131312 KIU131312:KIV131312 KSQ131312:KSR131312 LCM131312:LCN131312 LMI131312:LMJ131312 LWE131312:LWF131312 MGA131312:MGB131312 MPW131312:MPX131312 MZS131312:MZT131312 NJO131312:NJP131312 NTK131312:NTL131312 ODG131312:ODH131312 ONC131312:OND131312 OWY131312:OWZ131312 PGU131312:PGV131312 PQQ131312:PQR131312 QAM131312:QAN131312 QKI131312:QKJ131312 QUE131312:QUF131312 REA131312:REB131312 RNW131312:RNX131312 RXS131312:RXT131312 SHO131312:SHP131312 SRK131312:SRL131312 TBG131312:TBH131312 TLC131312:TLD131312 TUY131312:TUZ131312 UEU131312:UEV131312 UOQ131312:UOR131312 UYM131312:UYN131312 VII131312:VIJ131312 VSE131312:VSF131312 WCA131312:WCB131312 WLW131312:WLX131312 WVS131312:WVT131312 K196848:L196848 JG196848:JH196848 TC196848:TD196848 ACY196848:ACZ196848 AMU196848:AMV196848 AWQ196848:AWR196848 BGM196848:BGN196848 BQI196848:BQJ196848 CAE196848:CAF196848 CKA196848:CKB196848 CTW196848:CTX196848 DDS196848:DDT196848 DNO196848:DNP196848 DXK196848:DXL196848 EHG196848:EHH196848 ERC196848:ERD196848 FAY196848:FAZ196848 FKU196848:FKV196848 FUQ196848:FUR196848 GEM196848:GEN196848 GOI196848:GOJ196848 GYE196848:GYF196848 HIA196848:HIB196848 HRW196848:HRX196848 IBS196848:IBT196848 ILO196848:ILP196848 IVK196848:IVL196848 JFG196848:JFH196848 JPC196848:JPD196848 JYY196848:JYZ196848 KIU196848:KIV196848 KSQ196848:KSR196848 LCM196848:LCN196848 LMI196848:LMJ196848 LWE196848:LWF196848 MGA196848:MGB196848 MPW196848:MPX196848 MZS196848:MZT196848 NJO196848:NJP196848 NTK196848:NTL196848 ODG196848:ODH196848 ONC196848:OND196848 OWY196848:OWZ196848 PGU196848:PGV196848 PQQ196848:PQR196848 QAM196848:QAN196848 QKI196848:QKJ196848 QUE196848:QUF196848 REA196848:REB196848 RNW196848:RNX196848 RXS196848:RXT196848 SHO196848:SHP196848 SRK196848:SRL196848 TBG196848:TBH196848 TLC196848:TLD196848 TUY196848:TUZ196848 UEU196848:UEV196848 UOQ196848:UOR196848 UYM196848:UYN196848 VII196848:VIJ196848 VSE196848:VSF196848 WCA196848:WCB196848 WLW196848:WLX196848 WVS196848:WVT196848 K262384:L262384 JG262384:JH262384 TC262384:TD262384 ACY262384:ACZ262384 AMU262384:AMV262384 AWQ262384:AWR262384 BGM262384:BGN262384 BQI262384:BQJ262384 CAE262384:CAF262384 CKA262384:CKB262384 CTW262384:CTX262384 DDS262384:DDT262384 DNO262384:DNP262384 DXK262384:DXL262384 EHG262384:EHH262384 ERC262384:ERD262384 FAY262384:FAZ262384 FKU262384:FKV262384 FUQ262384:FUR262384 GEM262384:GEN262384 GOI262384:GOJ262384 GYE262384:GYF262384 HIA262384:HIB262384 HRW262384:HRX262384 IBS262384:IBT262384 ILO262384:ILP262384 IVK262384:IVL262384 JFG262384:JFH262384 JPC262384:JPD262384 JYY262384:JYZ262384 KIU262384:KIV262384 KSQ262384:KSR262384 LCM262384:LCN262384 LMI262384:LMJ262384 LWE262384:LWF262384 MGA262384:MGB262384 MPW262384:MPX262384 MZS262384:MZT262384 NJO262384:NJP262384 NTK262384:NTL262384 ODG262384:ODH262384 ONC262384:OND262384 OWY262384:OWZ262384 PGU262384:PGV262384 PQQ262384:PQR262384 QAM262384:QAN262384 QKI262384:QKJ262384 QUE262384:QUF262384 REA262384:REB262384 RNW262384:RNX262384 RXS262384:RXT262384 SHO262384:SHP262384 SRK262384:SRL262384 TBG262384:TBH262384 TLC262384:TLD262384 TUY262384:TUZ262384 UEU262384:UEV262384 UOQ262384:UOR262384 UYM262384:UYN262384 VII262384:VIJ262384 VSE262384:VSF262384 WCA262384:WCB262384 WLW262384:WLX262384 WVS262384:WVT262384 K327920:L327920 JG327920:JH327920 TC327920:TD327920 ACY327920:ACZ327920 AMU327920:AMV327920 AWQ327920:AWR327920 BGM327920:BGN327920 BQI327920:BQJ327920 CAE327920:CAF327920 CKA327920:CKB327920 CTW327920:CTX327920 DDS327920:DDT327920 DNO327920:DNP327920 DXK327920:DXL327920 EHG327920:EHH327920 ERC327920:ERD327920 FAY327920:FAZ327920 FKU327920:FKV327920 FUQ327920:FUR327920 GEM327920:GEN327920 GOI327920:GOJ327920 GYE327920:GYF327920 HIA327920:HIB327920 HRW327920:HRX327920 IBS327920:IBT327920 ILO327920:ILP327920 IVK327920:IVL327920 JFG327920:JFH327920 JPC327920:JPD327920 JYY327920:JYZ327920 KIU327920:KIV327920 KSQ327920:KSR327920 LCM327920:LCN327920 LMI327920:LMJ327920 LWE327920:LWF327920 MGA327920:MGB327920 MPW327920:MPX327920 MZS327920:MZT327920 NJO327920:NJP327920 NTK327920:NTL327920 ODG327920:ODH327920 ONC327920:OND327920 OWY327920:OWZ327920 PGU327920:PGV327920 PQQ327920:PQR327920 QAM327920:QAN327920 QKI327920:QKJ327920 QUE327920:QUF327920 REA327920:REB327920 RNW327920:RNX327920 RXS327920:RXT327920 SHO327920:SHP327920 SRK327920:SRL327920 TBG327920:TBH327920 TLC327920:TLD327920 TUY327920:TUZ327920 UEU327920:UEV327920 UOQ327920:UOR327920 UYM327920:UYN327920 VII327920:VIJ327920 VSE327920:VSF327920 WCA327920:WCB327920 WLW327920:WLX327920 WVS327920:WVT327920 K393456:L393456 JG393456:JH393456 TC393456:TD393456 ACY393456:ACZ393456 AMU393456:AMV393456 AWQ393456:AWR393456 BGM393456:BGN393456 BQI393456:BQJ393456 CAE393456:CAF393456 CKA393456:CKB393456 CTW393456:CTX393456 DDS393456:DDT393456 DNO393456:DNP393456 DXK393456:DXL393456 EHG393456:EHH393456 ERC393456:ERD393456 FAY393456:FAZ393456 FKU393456:FKV393456 FUQ393456:FUR393456 GEM393456:GEN393456 GOI393456:GOJ393456 GYE393456:GYF393456 HIA393456:HIB393456 HRW393456:HRX393456 IBS393456:IBT393456 ILO393456:ILP393456 IVK393456:IVL393456 JFG393456:JFH393456 JPC393456:JPD393456 JYY393456:JYZ393456 KIU393456:KIV393456 KSQ393456:KSR393456 LCM393456:LCN393456 LMI393456:LMJ393456 LWE393456:LWF393456 MGA393456:MGB393456 MPW393456:MPX393456 MZS393456:MZT393456 NJO393456:NJP393456 NTK393456:NTL393456 ODG393456:ODH393456 ONC393456:OND393456 OWY393456:OWZ393456 PGU393456:PGV393456 PQQ393456:PQR393456 QAM393456:QAN393456 QKI393456:QKJ393456 QUE393456:QUF393456 REA393456:REB393456 RNW393456:RNX393456 RXS393456:RXT393456 SHO393456:SHP393456 SRK393456:SRL393456 TBG393456:TBH393456 TLC393456:TLD393456 TUY393456:TUZ393456 UEU393456:UEV393456 UOQ393456:UOR393456 UYM393456:UYN393456 VII393456:VIJ393456 VSE393456:VSF393456 WCA393456:WCB393456 WLW393456:WLX393456 WVS393456:WVT393456 K458992:L458992 JG458992:JH458992 TC458992:TD458992 ACY458992:ACZ458992 AMU458992:AMV458992 AWQ458992:AWR458992 BGM458992:BGN458992 BQI458992:BQJ458992 CAE458992:CAF458992 CKA458992:CKB458992 CTW458992:CTX458992 DDS458992:DDT458992 DNO458992:DNP458992 DXK458992:DXL458992 EHG458992:EHH458992 ERC458992:ERD458992 FAY458992:FAZ458992 FKU458992:FKV458992 FUQ458992:FUR458992 GEM458992:GEN458992 GOI458992:GOJ458992 GYE458992:GYF458992 HIA458992:HIB458992 HRW458992:HRX458992 IBS458992:IBT458992 ILO458992:ILP458992 IVK458992:IVL458992 JFG458992:JFH458992 JPC458992:JPD458992 JYY458992:JYZ458992 KIU458992:KIV458992 KSQ458992:KSR458992 LCM458992:LCN458992 LMI458992:LMJ458992 LWE458992:LWF458992 MGA458992:MGB458992 MPW458992:MPX458992 MZS458992:MZT458992 NJO458992:NJP458992 NTK458992:NTL458992 ODG458992:ODH458992 ONC458992:OND458992 OWY458992:OWZ458992 PGU458992:PGV458992 PQQ458992:PQR458992 QAM458992:QAN458992 QKI458992:QKJ458992 QUE458992:QUF458992 REA458992:REB458992 RNW458992:RNX458992 RXS458992:RXT458992 SHO458992:SHP458992 SRK458992:SRL458992 TBG458992:TBH458992 TLC458992:TLD458992 TUY458992:TUZ458992 UEU458992:UEV458992 UOQ458992:UOR458992 UYM458992:UYN458992 VII458992:VIJ458992 VSE458992:VSF458992 WCA458992:WCB458992 WLW458992:WLX458992 WVS458992:WVT458992 K524528:L524528 JG524528:JH524528 TC524528:TD524528 ACY524528:ACZ524528 AMU524528:AMV524528 AWQ524528:AWR524528 BGM524528:BGN524528 BQI524528:BQJ524528 CAE524528:CAF524528 CKA524528:CKB524528 CTW524528:CTX524528 DDS524528:DDT524528 DNO524528:DNP524528 DXK524528:DXL524528 EHG524528:EHH524528 ERC524528:ERD524528 FAY524528:FAZ524528 FKU524528:FKV524528 FUQ524528:FUR524528 GEM524528:GEN524528 GOI524528:GOJ524528 GYE524528:GYF524528 HIA524528:HIB524528 HRW524528:HRX524528 IBS524528:IBT524528 ILO524528:ILP524528 IVK524528:IVL524528 JFG524528:JFH524528 JPC524528:JPD524528 JYY524528:JYZ524528 KIU524528:KIV524528 KSQ524528:KSR524528 LCM524528:LCN524528 LMI524528:LMJ524528 LWE524528:LWF524528 MGA524528:MGB524528 MPW524528:MPX524528 MZS524528:MZT524528 NJO524528:NJP524528 NTK524528:NTL524528 ODG524528:ODH524528 ONC524528:OND524528 OWY524528:OWZ524528 PGU524528:PGV524528 PQQ524528:PQR524528 QAM524528:QAN524528 QKI524528:QKJ524528 QUE524528:QUF524528 REA524528:REB524528 RNW524528:RNX524528 RXS524528:RXT524528 SHO524528:SHP524528 SRK524528:SRL524528 TBG524528:TBH524528 TLC524528:TLD524528 TUY524528:TUZ524528 UEU524528:UEV524528 UOQ524528:UOR524528 UYM524528:UYN524528 VII524528:VIJ524528 VSE524528:VSF524528 WCA524528:WCB524528 WLW524528:WLX524528 WVS524528:WVT524528 K590064:L590064 JG590064:JH590064 TC590064:TD590064 ACY590064:ACZ590064 AMU590064:AMV590064 AWQ590064:AWR590064 BGM590064:BGN590064 BQI590064:BQJ590064 CAE590064:CAF590064 CKA590064:CKB590064 CTW590064:CTX590064 DDS590064:DDT590064 DNO590064:DNP590064 DXK590064:DXL590064 EHG590064:EHH590064 ERC590064:ERD590064 FAY590064:FAZ590064 FKU590064:FKV590064 FUQ590064:FUR590064 GEM590064:GEN590064 GOI590064:GOJ590064 GYE590064:GYF590064 HIA590064:HIB590064 HRW590064:HRX590064 IBS590064:IBT590064 ILO590064:ILP590064 IVK590064:IVL590064 JFG590064:JFH590064 JPC590064:JPD590064 JYY590064:JYZ590064 KIU590064:KIV590064 KSQ590064:KSR590064 LCM590064:LCN590064 LMI590064:LMJ590064 LWE590064:LWF590064 MGA590064:MGB590064 MPW590064:MPX590064 MZS590064:MZT590064 NJO590064:NJP590064 NTK590064:NTL590064 ODG590064:ODH590064 ONC590064:OND590064 OWY590064:OWZ590064 PGU590064:PGV590064 PQQ590064:PQR590064 QAM590064:QAN590064 QKI590064:QKJ590064 QUE590064:QUF590064 REA590064:REB590064 RNW590064:RNX590064 RXS590064:RXT590064 SHO590064:SHP590064 SRK590064:SRL590064 TBG590064:TBH590064 TLC590064:TLD590064 TUY590064:TUZ590064 UEU590064:UEV590064 UOQ590064:UOR590064 UYM590064:UYN590064 VII590064:VIJ590064 VSE590064:VSF590064 WCA590064:WCB590064 WLW590064:WLX590064 WVS590064:WVT590064 K655600:L655600 JG655600:JH655600 TC655600:TD655600 ACY655600:ACZ655600 AMU655600:AMV655600 AWQ655600:AWR655600 BGM655600:BGN655600 BQI655600:BQJ655600 CAE655600:CAF655600 CKA655600:CKB655600 CTW655600:CTX655600 DDS655600:DDT655600 DNO655600:DNP655600 DXK655600:DXL655600 EHG655600:EHH655600 ERC655600:ERD655600 FAY655600:FAZ655600 FKU655600:FKV655600 FUQ655600:FUR655600 GEM655600:GEN655600 GOI655600:GOJ655600 GYE655600:GYF655600 HIA655600:HIB655600 HRW655600:HRX655600 IBS655600:IBT655600 ILO655600:ILP655600 IVK655600:IVL655600 JFG655600:JFH655600 JPC655600:JPD655600 JYY655600:JYZ655600 KIU655600:KIV655600 KSQ655600:KSR655600 LCM655600:LCN655600 LMI655600:LMJ655600 LWE655600:LWF655600 MGA655600:MGB655600 MPW655600:MPX655600 MZS655600:MZT655600 NJO655600:NJP655600 NTK655600:NTL655600 ODG655600:ODH655600 ONC655600:OND655600 OWY655600:OWZ655600 PGU655600:PGV655600 PQQ655600:PQR655600 QAM655600:QAN655600 QKI655600:QKJ655600 QUE655600:QUF655600 REA655600:REB655600 RNW655600:RNX655600 RXS655600:RXT655600 SHO655600:SHP655600 SRK655600:SRL655600 TBG655600:TBH655600 TLC655600:TLD655600 TUY655600:TUZ655600 UEU655600:UEV655600 UOQ655600:UOR655600 UYM655600:UYN655600 VII655600:VIJ655600 VSE655600:VSF655600 WCA655600:WCB655600 WLW655600:WLX655600 WVS655600:WVT655600 K721136:L721136 JG721136:JH721136 TC721136:TD721136 ACY721136:ACZ721136 AMU721136:AMV721136 AWQ721136:AWR721136 BGM721136:BGN721136 BQI721136:BQJ721136 CAE721136:CAF721136 CKA721136:CKB721136 CTW721136:CTX721136 DDS721136:DDT721136 DNO721136:DNP721136 DXK721136:DXL721136 EHG721136:EHH721136 ERC721136:ERD721136 FAY721136:FAZ721136 FKU721136:FKV721136 FUQ721136:FUR721136 GEM721136:GEN721136 GOI721136:GOJ721136 GYE721136:GYF721136 HIA721136:HIB721136 HRW721136:HRX721136 IBS721136:IBT721136 ILO721136:ILP721136 IVK721136:IVL721136 JFG721136:JFH721136 JPC721136:JPD721136 JYY721136:JYZ721136 KIU721136:KIV721136 KSQ721136:KSR721136 LCM721136:LCN721136 LMI721136:LMJ721136 LWE721136:LWF721136 MGA721136:MGB721136 MPW721136:MPX721136 MZS721136:MZT721136 NJO721136:NJP721136 NTK721136:NTL721136 ODG721136:ODH721136 ONC721136:OND721136 OWY721136:OWZ721136 PGU721136:PGV721136 PQQ721136:PQR721136 QAM721136:QAN721136 QKI721136:QKJ721136 QUE721136:QUF721136 REA721136:REB721136 RNW721136:RNX721136 RXS721136:RXT721136 SHO721136:SHP721136 SRK721136:SRL721136 TBG721136:TBH721136 TLC721136:TLD721136 TUY721136:TUZ721136 UEU721136:UEV721136 UOQ721136:UOR721136 UYM721136:UYN721136 VII721136:VIJ721136 VSE721136:VSF721136 WCA721136:WCB721136 WLW721136:WLX721136 WVS721136:WVT721136 K786672:L786672 JG786672:JH786672 TC786672:TD786672 ACY786672:ACZ786672 AMU786672:AMV786672 AWQ786672:AWR786672 BGM786672:BGN786672 BQI786672:BQJ786672 CAE786672:CAF786672 CKA786672:CKB786672 CTW786672:CTX786672 DDS786672:DDT786672 DNO786672:DNP786672 DXK786672:DXL786672 EHG786672:EHH786672 ERC786672:ERD786672 FAY786672:FAZ786672 FKU786672:FKV786672 FUQ786672:FUR786672 GEM786672:GEN786672 GOI786672:GOJ786672 GYE786672:GYF786672 HIA786672:HIB786672 HRW786672:HRX786672 IBS786672:IBT786672 ILO786672:ILP786672 IVK786672:IVL786672 JFG786672:JFH786672 JPC786672:JPD786672 JYY786672:JYZ786672 KIU786672:KIV786672 KSQ786672:KSR786672 LCM786672:LCN786672 LMI786672:LMJ786672 LWE786672:LWF786672 MGA786672:MGB786672 MPW786672:MPX786672 MZS786672:MZT786672 NJO786672:NJP786672 NTK786672:NTL786672 ODG786672:ODH786672 ONC786672:OND786672 OWY786672:OWZ786672 PGU786672:PGV786672 PQQ786672:PQR786672 QAM786672:QAN786672 QKI786672:QKJ786672 QUE786672:QUF786672 REA786672:REB786672 RNW786672:RNX786672 RXS786672:RXT786672 SHO786672:SHP786672 SRK786672:SRL786672 TBG786672:TBH786672 TLC786672:TLD786672 TUY786672:TUZ786672 UEU786672:UEV786672 UOQ786672:UOR786672 UYM786672:UYN786672 VII786672:VIJ786672 VSE786672:VSF786672 WCA786672:WCB786672 WLW786672:WLX786672 WVS786672:WVT786672 K852208:L852208 JG852208:JH852208 TC852208:TD852208 ACY852208:ACZ852208 AMU852208:AMV852208 AWQ852208:AWR852208 BGM852208:BGN852208 BQI852208:BQJ852208 CAE852208:CAF852208 CKA852208:CKB852208 CTW852208:CTX852208 DDS852208:DDT852208 DNO852208:DNP852208 DXK852208:DXL852208 EHG852208:EHH852208 ERC852208:ERD852208 FAY852208:FAZ852208 FKU852208:FKV852208 FUQ852208:FUR852208 GEM852208:GEN852208 GOI852208:GOJ852208 GYE852208:GYF852208 HIA852208:HIB852208 HRW852208:HRX852208 IBS852208:IBT852208 ILO852208:ILP852208 IVK852208:IVL852208 JFG852208:JFH852208 JPC852208:JPD852208 JYY852208:JYZ852208 KIU852208:KIV852208 KSQ852208:KSR852208 LCM852208:LCN852208 LMI852208:LMJ852208 LWE852208:LWF852208 MGA852208:MGB852208 MPW852208:MPX852208 MZS852208:MZT852208 NJO852208:NJP852208 NTK852208:NTL852208 ODG852208:ODH852208 ONC852208:OND852208 OWY852208:OWZ852208 PGU852208:PGV852208 PQQ852208:PQR852208 QAM852208:QAN852208 QKI852208:QKJ852208 QUE852208:QUF852208 REA852208:REB852208 RNW852208:RNX852208 RXS852208:RXT852208 SHO852208:SHP852208 SRK852208:SRL852208 TBG852208:TBH852208 TLC852208:TLD852208 TUY852208:TUZ852208 UEU852208:UEV852208 UOQ852208:UOR852208 UYM852208:UYN852208 VII852208:VIJ852208 VSE852208:VSF852208 WCA852208:WCB852208 WLW852208:WLX852208 WVS852208:WVT852208 K917744:L917744 JG917744:JH917744 TC917744:TD917744 ACY917744:ACZ917744 AMU917744:AMV917744 AWQ917744:AWR917744 BGM917744:BGN917744 BQI917744:BQJ917744 CAE917744:CAF917744 CKA917744:CKB917744 CTW917744:CTX917744 DDS917744:DDT917744 DNO917744:DNP917744 DXK917744:DXL917744 EHG917744:EHH917744 ERC917744:ERD917744 FAY917744:FAZ917744 FKU917744:FKV917744 FUQ917744:FUR917744 GEM917744:GEN917744 GOI917744:GOJ917744 GYE917744:GYF917744 HIA917744:HIB917744 HRW917744:HRX917744 IBS917744:IBT917744 ILO917744:ILP917744 IVK917744:IVL917744 JFG917744:JFH917744 JPC917744:JPD917744 JYY917744:JYZ917744 KIU917744:KIV917744 KSQ917744:KSR917744 LCM917744:LCN917744 LMI917744:LMJ917744 LWE917744:LWF917744 MGA917744:MGB917744 MPW917744:MPX917744 MZS917744:MZT917744 NJO917744:NJP917744 NTK917744:NTL917744 ODG917744:ODH917744 ONC917744:OND917744 OWY917744:OWZ917744 PGU917744:PGV917744 PQQ917744:PQR917744 QAM917744:QAN917744 QKI917744:QKJ917744 QUE917744:QUF917744 REA917744:REB917744 RNW917744:RNX917744 RXS917744:RXT917744 SHO917744:SHP917744 SRK917744:SRL917744 TBG917744:TBH917744 TLC917744:TLD917744 TUY917744:TUZ917744 UEU917744:UEV917744 UOQ917744:UOR917744 UYM917744:UYN917744 VII917744:VIJ917744 VSE917744:VSF917744 WCA917744:WCB917744 WLW917744:WLX917744 WVS917744:WVT917744 K983280:L983280 JG983280:JH983280 TC983280:TD983280 ACY983280:ACZ983280 AMU983280:AMV983280 AWQ983280:AWR983280 BGM983280:BGN983280 BQI983280:BQJ983280 CAE983280:CAF983280 CKA983280:CKB983280 CTW983280:CTX983280 DDS983280:DDT983280 DNO983280:DNP983280 DXK983280:DXL983280 EHG983280:EHH983280 ERC983280:ERD983280 FAY983280:FAZ983280 FKU983280:FKV983280 FUQ983280:FUR983280 GEM983280:GEN983280 GOI983280:GOJ983280 GYE983280:GYF983280 HIA983280:HIB983280 HRW983280:HRX983280 IBS983280:IBT983280 ILO983280:ILP983280 IVK983280:IVL983280 JFG983280:JFH983280 JPC983280:JPD983280 JYY983280:JYZ983280 KIU983280:KIV983280 KSQ983280:KSR983280 LCM983280:LCN983280 LMI983280:LMJ983280 LWE983280:LWF983280 MGA983280:MGB983280 MPW983280:MPX983280 MZS983280:MZT983280 NJO983280:NJP983280 NTK983280:NTL983280 ODG983280:ODH983280 ONC983280:OND983280 OWY983280:OWZ983280 PGU983280:PGV983280 PQQ983280:PQR983280 QAM983280:QAN983280 QKI983280:QKJ983280 QUE983280:QUF983280 REA983280:REB983280 RNW983280:RNX983280 RXS983280:RXT983280 SHO983280:SHP983280 SRK983280:SRL983280 TBG983280:TBH983280 TLC983280:TLD983280 TUY983280:TUZ983280 UEU983280:UEV983280 UOQ983280:UOR983280 UYM983280:UYN983280 VII983280:VIJ983280 VSE983280:VSF983280 WCA983280:WCB983280 WLW983280:WLX983280 WVS983280:WVT983280 K97:L97 JG97:JH97 TC97:TD97 ACY97:ACZ97 AMU97:AMV97 AWQ97:AWR97 BGM97:BGN97 BQI97:BQJ97 CAE97:CAF97 CKA97:CKB97 CTW97:CTX97 DDS97:DDT97 DNO97:DNP97 DXK97:DXL97 EHG97:EHH97 ERC97:ERD97 FAY97:FAZ97 FKU97:FKV97 FUQ97:FUR97 GEM97:GEN97 GOI97:GOJ97 GYE97:GYF97 HIA97:HIB97 HRW97:HRX97 IBS97:IBT97 ILO97:ILP97 IVK97:IVL97 JFG97:JFH97 JPC97:JPD97 JYY97:JYZ97 KIU97:KIV97 KSQ97:KSR97 LCM97:LCN97 LMI97:LMJ97 LWE97:LWF97 MGA97:MGB97 MPW97:MPX97 MZS97:MZT97 NJO97:NJP97 NTK97:NTL97 ODG97:ODH97 ONC97:OND97 OWY97:OWZ97 PGU97:PGV97 PQQ97:PQR97 QAM97:QAN97 QKI97:QKJ97 QUE97:QUF97 REA97:REB97 RNW97:RNX97 RXS97:RXT97 SHO97:SHP97 SRK97:SRL97 TBG97:TBH97 TLC97:TLD97 TUY97:TUZ97 UEU97:UEV97 UOQ97:UOR97 UYM97:UYN97 VII97:VIJ97 VSE97:VSF97 WCA97:WCB97 WLW97:WLX97 WVS97:WVT97 K65633:L65633 JG65633:JH65633 TC65633:TD65633 ACY65633:ACZ65633 AMU65633:AMV65633 AWQ65633:AWR65633 BGM65633:BGN65633 BQI65633:BQJ65633 CAE65633:CAF65633 CKA65633:CKB65633 CTW65633:CTX65633 DDS65633:DDT65633 DNO65633:DNP65633 DXK65633:DXL65633 EHG65633:EHH65633 ERC65633:ERD65633 FAY65633:FAZ65633 FKU65633:FKV65633 FUQ65633:FUR65633 GEM65633:GEN65633 GOI65633:GOJ65633 GYE65633:GYF65633 HIA65633:HIB65633 HRW65633:HRX65633 IBS65633:IBT65633 ILO65633:ILP65633 IVK65633:IVL65633 JFG65633:JFH65633 JPC65633:JPD65633 JYY65633:JYZ65633 KIU65633:KIV65633 KSQ65633:KSR65633 LCM65633:LCN65633 LMI65633:LMJ65633 LWE65633:LWF65633 MGA65633:MGB65633 MPW65633:MPX65633 MZS65633:MZT65633 NJO65633:NJP65633 NTK65633:NTL65633 ODG65633:ODH65633 ONC65633:OND65633 OWY65633:OWZ65633 PGU65633:PGV65633 PQQ65633:PQR65633 QAM65633:QAN65633 QKI65633:QKJ65633 QUE65633:QUF65633 REA65633:REB65633 RNW65633:RNX65633 RXS65633:RXT65633 SHO65633:SHP65633 SRK65633:SRL65633 TBG65633:TBH65633 TLC65633:TLD65633 TUY65633:TUZ65633 UEU65633:UEV65633 UOQ65633:UOR65633 UYM65633:UYN65633 VII65633:VIJ65633 VSE65633:VSF65633 WCA65633:WCB65633 WLW65633:WLX65633 WVS65633:WVT65633 K131169:L131169 JG131169:JH131169 TC131169:TD131169 ACY131169:ACZ131169 AMU131169:AMV131169 AWQ131169:AWR131169 BGM131169:BGN131169 BQI131169:BQJ131169 CAE131169:CAF131169 CKA131169:CKB131169 CTW131169:CTX131169 DDS131169:DDT131169 DNO131169:DNP131169 DXK131169:DXL131169 EHG131169:EHH131169 ERC131169:ERD131169 FAY131169:FAZ131169 FKU131169:FKV131169 FUQ131169:FUR131169 GEM131169:GEN131169 GOI131169:GOJ131169 GYE131169:GYF131169 HIA131169:HIB131169 HRW131169:HRX131169 IBS131169:IBT131169 ILO131169:ILP131169 IVK131169:IVL131169 JFG131169:JFH131169 JPC131169:JPD131169 JYY131169:JYZ131169 KIU131169:KIV131169 KSQ131169:KSR131169 LCM131169:LCN131169 LMI131169:LMJ131169 LWE131169:LWF131169 MGA131169:MGB131169 MPW131169:MPX131169 MZS131169:MZT131169 NJO131169:NJP131169 NTK131169:NTL131169 ODG131169:ODH131169 ONC131169:OND131169 OWY131169:OWZ131169 PGU131169:PGV131169 PQQ131169:PQR131169 QAM131169:QAN131169 QKI131169:QKJ131169 QUE131169:QUF131169 REA131169:REB131169 RNW131169:RNX131169 RXS131169:RXT131169 SHO131169:SHP131169 SRK131169:SRL131169 TBG131169:TBH131169 TLC131169:TLD131169 TUY131169:TUZ131169 UEU131169:UEV131169 UOQ131169:UOR131169 UYM131169:UYN131169 VII131169:VIJ131169 VSE131169:VSF131169 WCA131169:WCB131169 WLW131169:WLX131169 WVS131169:WVT131169 K196705:L196705 JG196705:JH196705 TC196705:TD196705 ACY196705:ACZ196705 AMU196705:AMV196705 AWQ196705:AWR196705 BGM196705:BGN196705 BQI196705:BQJ196705 CAE196705:CAF196705 CKA196705:CKB196705 CTW196705:CTX196705 DDS196705:DDT196705 DNO196705:DNP196705 DXK196705:DXL196705 EHG196705:EHH196705 ERC196705:ERD196705 FAY196705:FAZ196705 FKU196705:FKV196705 FUQ196705:FUR196705 GEM196705:GEN196705 GOI196705:GOJ196705 GYE196705:GYF196705 HIA196705:HIB196705 HRW196705:HRX196705 IBS196705:IBT196705 ILO196705:ILP196705 IVK196705:IVL196705 JFG196705:JFH196705 JPC196705:JPD196705 JYY196705:JYZ196705 KIU196705:KIV196705 KSQ196705:KSR196705 LCM196705:LCN196705 LMI196705:LMJ196705 LWE196705:LWF196705 MGA196705:MGB196705 MPW196705:MPX196705 MZS196705:MZT196705 NJO196705:NJP196705 NTK196705:NTL196705 ODG196705:ODH196705 ONC196705:OND196705 OWY196705:OWZ196705 PGU196705:PGV196705 PQQ196705:PQR196705 QAM196705:QAN196705 QKI196705:QKJ196705 QUE196705:QUF196705 REA196705:REB196705 RNW196705:RNX196705 RXS196705:RXT196705 SHO196705:SHP196705 SRK196705:SRL196705 TBG196705:TBH196705 TLC196705:TLD196705 TUY196705:TUZ196705 UEU196705:UEV196705 UOQ196705:UOR196705 UYM196705:UYN196705 VII196705:VIJ196705 VSE196705:VSF196705 WCA196705:WCB196705 WLW196705:WLX196705 WVS196705:WVT196705 K262241:L262241 JG262241:JH262241 TC262241:TD262241 ACY262241:ACZ262241 AMU262241:AMV262241 AWQ262241:AWR262241 BGM262241:BGN262241 BQI262241:BQJ262241 CAE262241:CAF262241 CKA262241:CKB262241 CTW262241:CTX262241 DDS262241:DDT262241 DNO262241:DNP262241 DXK262241:DXL262241 EHG262241:EHH262241 ERC262241:ERD262241 FAY262241:FAZ262241 FKU262241:FKV262241 FUQ262241:FUR262241 GEM262241:GEN262241 GOI262241:GOJ262241 GYE262241:GYF262241 HIA262241:HIB262241 HRW262241:HRX262241 IBS262241:IBT262241 ILO262241:ILP262241 IVK262241:IVL262241 JFG262241:JFH262241 JPC262241:JPD262241 JYY262241:JYZ262241 KIU262241:KIV262241 KSQ262241:KSR262241 LCM262241:LCN262241 LMI262241:LMJ262241 LWE262241:LWF262241 MGA262241:MGB262241 MPW262241:MPX262241 MZS262241:MZT262241 NJO262241:NJP262241 NTK262241:NTL262241 ODG262241:ODH262241 ONC262241:OND262241 OWY262241:OWZ262241 PGU262241:PGV262241 PQQ262241:PQR262241 QAM262241:QAN262241 QKI262241:QKJ262241 QUE262241:QUF262241 REA262241:REB262241 RNW262241:RNX262241 RXS262241:RXT262241 SHO262241:SHP262241 SRK262241:SRL262241 TBG262241:TBH262241 TLC262241:TLD262241 TUY262241:TUZ262241 UEU262241:UEV262241 UOQ262241:UOR262241 UYM262241:UYN262241 VII262241:VIJ262241 VSE262241:VSF262241 WCA262241:WCB262241 WLW262241:WLX262241 WVS262241:WVT262241 K327777:L327777 JG327777:JH327777 TC327777:TD327777 ACY327777:ACZ327777 AMU327777:AMV327777 AWQ327777:AWR327777 BGM327777:BGN327777 BQI327777:BQJ327777 CAE327777:CAF327777 CKA327777:CKB327777 CTW327777:CTX327777 DDS327777:DDT327777 DNO327777:DNP327777 DXK327777:DXL327777 EHG327777:EHH327777 ERC327777:ERD327777 FAY327777:FAZ327777 FKU327777:FKV327777 FUQ327777:FUR327777 GEM327777:GEN327777 GOI327777:GOJ327777 GYE327777:GYF327777 HIA327777:HIB327777 HRW327777:HRX327777 IBS327777:IBT327777 ILO327777:ILP327777 IVK327777:IVL327777 JFG327777:JFH327777 JPC327777:JPD327777 JYY327777:JYZ327777 KIU327777:KIV327777 KSQ327777:KSR327777 LCM327777:LCN327777 LMI327777:LMJ327777 LWE327777:LWF327777 MGA327777:MGB327777 MPW327777:MPX327777 MZS327777:MZT327777 NJO327777:NJP327777 NTK327777:NTL327777 ODG327777:ODH327777 ONC327777:OND327777 OWY327777:OWZ327777 PGU327777:PGV327777 PQQ327777:PQR327777 QAM327777:QAN327777 QKI327777:QKJ327777 QUE327777:QUF327777 REA327777:REB327777 RNW327777:RNX327777 RXS327777:RXT327777 SHO327777:SHP327777 SRK327777:SRL327777 TBG327777:TBH327777 TLC327777:TLD327777 TUY327777:TUZ327777 UEU327777:UEV327777 UOQ327777:UOR327777 UYM327777:UYN327777 VII327777:VIJ327777 VSE327777:VSF327777 WCA327777:WCB327777 WLW327777:WLX327777 WVS327777:WVT327777 K393313:L393313 JG393313:JH393313 TC393313:TD393313 ACY393313:ACZ393313 AMU393313:AMV393313 AWQ393313:AWR393313 BGM393313:BGN393313 BQI393313:BQJ393313 CAE393313:CAF393313 CKA393313:CKB393313 CTW393313:CTX393313 DDS393313:DDT393313 DNO393313:DNP393313 DXK393313:DXL393313 EHG393313:EHH393313 ERC393313:ERD393313 FAY393313:FAZ393313 FKU393313:FKV393313 FUQ393313:FUR393313 GEM393313:GEN393313 GOI393313:GOJ393313 GYE393313:GYF393313 HIA393313:HIB393313 HRW393313:HRX393313 IBS393313:IBT393313 ILO393313:ILP393313 IVK393313:IVL393313 JFG393313:JFH393313 JPC393313:JPD393313 JYY393313:JYZ393313 KIU393313:KIV393313 KSQ393313:KSR393313 LCM393313:LCN393313 LMI393313:LMJ393313 LWE393313:LWF393313 MGA393313:MGB393313 MPW393313:MPX393313 MZS393313:MZT393313 NJO393313:NJP393313 NTK393313:NTL393313 ODG393313:ODH393313 ONC393313:OND393313 OWY393313:OWZ393313 PGU393313:PGV393313 PQQ393313:PQR393313 QAM393313:QAN393313 QKI393313:QKJ393313 QUE393313:QUF393313 REA393313:REB393313 RNW393313:RNX393313 RXS393313:RXT393313 SHO393313:SHP393313 SRK393313:SRL393313 TBG393313:TBH393313 TLC393313:TLD393313 TUY393313:TUZ393313 UEU393313:UEV393313 UOQ393313:UOR393313 UYM393313:UYN393313 VII393313:VIJ393313 VSE393313:VSF393313 WCA393313:WCB393313 WLW393313:WLX393313 WVS393313:WVT393313 K458849:L458849 JG458849:JH458849 TC458849:TD458849 ACY458849:ACZ458849 AMU458849:AMV458849 AWQ458849:AWR458849 BGM458849:BGN458849 BQI458849:BQJ458849 CAE458849:CAF458849 CKA458849:CKB458849 CTW458849:CTX458849 DDS458849:DDT458849 DNO458849:DNP458849 DXK458849:DXL458849 EHG458849:EHH458849 ERC458849:ERD458849 FAY458849:FAZ458849 FKU458849:FKV458849 FUQ458849:FUR458849 GEM458849:GEN458849 GOI458849:GOJ458849 GYE458849:GYF458849 HIA458849:HIB458849 HRW458849:HRX458849 IBS458849:IBT458849 ILO458849:ILP458849 IVK458849:IVL458849 JFG458849:JFH458849 JPC458849:JPD458849 JYY458849:JYZ458849 KIU458849:KIV458849 KSQ458849:KSR458849 LCM458849:LCN458849 LMI458849:LMJ458849 LWE458849:LWF458849 MGA458849:MGB458849 MPW458849:MPX458849 MZS458849:MZT458849 NJO458849:NJP458849 NTK458849:NTL458849 ODG458849:ODH458849 ONC458849:OND458849 OWY458849:OWZ458849 PGU458849:PGV458849 PQQ458849:PQR458849 QAM458849:QAN458849 QKI458849:QKJ458849 QUE458849:QUF458849 REA458849:REB458849 RNW458849:RNX458849 RXS458849:RXT458849 SHO458849:SHP458849 SRK458849:SRL458849 TBG458849:TBH458849 TLC458849:TLD458849 TUY458849:TUZ458849 UEU458849:UEV458849 UOQ458849:UOR458849 UYM458849:UYN458849 VII458849:VIJ458849 VSE458849:VSF458849 WCA458849:WCB458849 WLW458849:WLX458849 WVS458849:WVT458849 K524385:L524385 JG524385:JH524385 TC524385:TD524385 ACY524385:ACZ524385 AMU524385:AMV524385 AWQ524385:AWR524385 BGM524385:BGN524385 BQI524385:BQJ524385 CAE524385:CAF524385 CKA524385:CKB524385 CTW524385:CTX524385 DDS524385:DDT524385 DNO524385:DNP524385 DXK524385:DXL524385 EHG524385:EHH524385 ERC524385:ERD524385 FAY524385:FAZ524385 FKU524385:FKV524385 FUQ524385:FUR524385 GEM524385:GEN524385 GOI524385:GOJ524385 GYE524385:GYF524385 HIA524385:HIB524385 HRW524385:HRX524385 IBS524385:IBT524385 ILO524385:ILP524385 IVK524385:IVL524385 JFG524385:JFH524385 JPC524385:JPD524385 JYY524385:JYZ524385 KIU524385:KIV524385 KSQ524385:KSR524385 LCM524385:LCN524385 LMI524385:LMJ524385 LWE524385:LWF524385 MGA524385:MGB524385 MPW524385:MPX524385 MZS524385:MZT524385 NJO524385:NJP524385 NTK524385:NTL524385 ODG524385:ODH524385 ONC524385:OND524385 OWY524385:OWZ524385 PGU524385:PGV524385 PQQ524385:PQR524385 QAM524385:QAN524385 QKI524385:QKJ524385 QUE524385:QUF524385 REA524385:REB524385 RNW524385:RNX524385 RXS524385:RXT524385 SHO524385:SHP524385 SRK524385:SRL524385 TBG524385:TBH524385 TLC524385:TLD524385 TUY524385:TUZ524385 UEU524385:UEV524385 UOQ524385:UOR524385 UYM524385:UYN524385 VII524385:VIJ524385 VSE524385:VSF524385 WCA524385:WCB524385 WLW524385:WLX524385 WVS524385:WVT524385 K589921:L589921 JG589921:JH589921 TC589921:TD589921 ACY589921:ACZ589921 AMU589921:AMV589921 AWQ589921:AWR589921 BGM589921:BGN589921 BQI589921:BQJ589921 CAE589921:CAF589921 CKA589921:CKB589921 CTW589921:CTX589921 DDS589921:DDT589921 DNO589921:DNP589921 DXK589921:DXL589921 EHG589921:EHH589921 ERC589921:ERD589921 FAY589921:FAZ589921 FKU589921:FKV589921 FUQ589921:FUR589921 GEM589921:GEN589921 GOI589921:GOJ589921 GYE589921:GYF589921 HIA589921:HIB589921 HRW589921:HRX589921 IBS589921:IBT589921 ILO589921:ILP589921 IVK589921:IVL589921 JFG589921:JFH589921 JPC589921:JPD589921 JYY589921:JYZ589921 KIU589921:KIV589921 KSQ589921:KSR589921 LCM589921:LCN589921 LMI589921:LMJ589921 LWE589921:LWF589921 MGA589921:MGB589921 MPW589921:MPX589921 MZS589921:MZT589921 NJO589921:NJP589921 NTK589921:NTL589921 ODG589921:ODH589921 ONC589921:OND589921 OWY589921:OWZ589921 PGU589921:PGV589921 PQQ589921:PQR589921 QAM589921:QAN589921 QKI589921:QKJ589921 QUE589921:QUF589921 REA589921:REB589921 RNW589921:RNX589921 RXS589921:RXT589921 SHO589921:SHP589921 SRK589921:SRL589921 TBG589921:TBH589921 TLC589921:TLD589921 TUY589921:TUZ589921 UEU589921:UEV589921 UOQ589921:UOR589921 UYM589921:UYN589921 VII589921:VIJ589921 VSE589921:VSF589921 WCA589921:WCB589921 WLW589921:WLX589921 WVS589921:WVT589921 K655457:L655457 JG655457:JH655457 TC655457:TD655457 ACY655457:ACZ655457 AMU655457:AMV655457 AWQ655457:AWR655457 BGM655457:BGN655457 BQI655457:BQJ655457 CAE655457:CAF655457 CKA655457:CKB655457 CTW655457:CTX655457 DDS655457:DDT655457 DNO655457:DNP655457 DXK655457:DXL655457 EHG655457:EHH655457 ERC655457:ERD655457 FAY655457:FAZ655457 FKU655457:FKV655457 FUQ655457:FUR655457 GEM655457:GEN655457 GOI655457:GOJ655457 GYE655457:GYF655457 HIA655457:HIB655457 HRW655457:HRX655457 IBS655457:IBT655457 ILO655457:ILP655457 IVK655457:IVL655457 JFG655457:JFH655457 JPC655457:JPD655457 JYY655457:JYZ655457 KIU655457:KIV655457 KSQ655457:KSR655457 LCM655457:LCN655457 LMI655457:LMJ655457 LWE655457:LWF655457 MGA655457:MGB655457 MPW655457:MPX655457 MZS655457:MZT655457 NJO655457:NJP655457 NTK655457:NTL655457 ODG655457:ODH655457 ONC655457:OND655457 OWY655457:OWZ655457 PGU655457:PGV655457 PQQ655457:PQR655457 QAM655457:QAN655457 QKI655457:QKJ655457 QUE655457:QUF655457 REA655457:REB655457 RNW655457:RNX655457 RXS655457:RXT655457 SHO655457:SHP655457 SRK655457:SRL655457 TBG655457:TBH655457 TLC655457:TLD655457 TUY655457:TUZ655457 UEU655457:UEV655457 UOQ655457:UOR655457 UYM655457:UYN655457 VII655457:VIJ655457 VSE655457:VSF655457 WCA655457:WCB655457 WLW655457:WLX655457 WVS655457:WVT655457 K720993:L720993 JG720993:JH720993 TC720993:TD720993 ACY720993:ACZ720993 AMU720993:AMV720993 AWQ720993:AWR720993 BGM720993:BGN720993 BQI720993:BQJ720993 CAE720993:CAF720993 CKA720993:CKB720993 CTW720993:CTX720993 DDS720993:DDT720993 DNO720993:DNP720993 DXK720993:DXL720993 EHG720993:EHH720993 ERC720993:ERD720993 FAY720993:FAZ720993 FKU720993:FKV720993 FUQ720993:FUR720993 GEM720993:GEN720993 GOI720993:GOJ720993 GYE720993:GYF720993 HIA720993:HIB720993 HRW720993:HRX720993 IBS720993:IBT720993 ILO720993:ILP720993 IVK720993:IVL720993 JFG720993:JFH720993 JPC720993:JPD720993 JYY720993:JYZ720993 KIU720993:KIV720993 KSQ720993:KSR720993 LCM720993:LCN720993 LMI720993:LMJ720993 LWE720993:LWF720993 MGA720993:MGB720993 MPW720993:MPX720993 MZS720993:MZT720993 NJO720993:NJP720993 NTK720993:NTL720993 ODG720993:ODH720993 ONC720993:OND720993 OWY720993:OWZ720993 PGU720993:PGV720993 PQQ720993:PQR720993 QAM720993:QAN720993 QKI720993:QKJ720993 QUE720993:QUF720993 REA720993:REB720993 RNW720993:RNX720993 RXS720993:RXT720993 SHO720993:SHP720993 SRK720993:SRL720993 TBG720993:TBH720993 TLC720993:TLD720993 TUY720993:TUZ720993 UEU720993:UEV720993 UOQ720993:UOR720993 UYM720993:UYN720993 VII720993:VIJ720993 VSE720993:VSF720993 WCA720993:WCB720993 WLW720993:WLX720993 WVS720993:WVT720993 K786529:L786529 JG786529:JH786529 TC786529:TD786529 ACY786529:ACZ786529 AMU786529:AMV786529 AWQ786529:AWR786529 BGM786529:BGN786529 BQI786529:BQJ786529 CAE786529:CAF786529 CKA786529:CKB786529 CTW786529:CTX786529 DDS786529:DDT786529 DNO786529:DNP786529 DXK786529:DXL786529 EHG786529:EHH786529 ERC786529:ERD786529 FAY786529:FAZ786529 FKU786529:FKV786529 FUQ786529:FUR786529 GEM786529:GEN786529 GOI786529:GOJ786529 GYE786529:GYF786529 HIA786529:HIB786529 HRW786529:HRX786529 IBS786529:IBT786529 ILO786529:ILP786529 IVK786529:IVL786529 JFG786529:JFH786529 JPC786529:JPD786529 JYY786529:JYZ786529 KIU786529:KIV786529 KSQ786529:KSR786529 LCM786529:LCN786529 LMI786529:LMJ786529 LWE786529:LWF786529 MGA786529:MGB786529 MPW786529:MPX786529 MZS786529:MZT786529 NJO786529:NJP786529 NTK786529:NTL786529 ODG786529:ODH786529 ONC786529:OND786529 OWY786529:OWZ786529 PGU786529:PGV786529 PQQ786529:PQR786529 QAM786529:QAN786529 QKI786529:QKJ786529 QUE786529:QUF786529 REA786529:REB786529 RNW786529:RNX786529 RXS786529:RXT786529 SHO786529:SHP786529 SRK786529:SRL786529 TBG786529:TBH786529 TLC786529:TLD786529 TUY786529:TUZ786529 UEU786529:UEV786529 UOQ786529:UOR786529 UYM786529:UYN786529 VII786529:VIJ786529 VSE786529:VSF786529 WCA786529:WCB786529 WLW786529:WLX786529 WVS786529:WVT786529 K852065:L852065 JG852065:JH852065 TC852065:TD852065 ACY852065:ACZ852065 AMU852065:AMV852065 AWQ852065:AWR852065 BGM852065:BGN852065 BQI852065:BQJ852065 CAE852065:CAF852065 CKA852065:CKB852065 CTW852065:CTX852065 DDS852065:DDT852065 DNO852065:DNP852065 DXK852065:DXL852065 EHG852065:EHH852065 ERC852065:ERD852065 FAY852065:FAZ852065 FKU852065:FKV852065 FUQ852065:FUR852065 GEM852065:GEN852065 GOI852065:GOJ852065 GYE852065:GYF852065 HIA852065:HIB852065 HRW852065:HRX852065 IBS852065:IBT852065 ILO852065:ILP852065 IVK852065:IVL852065 JFG852065:JFH852065 JPC852065:JPD852065 JYY852065:JYZ852065 KIU852065:KIV852065 KSQ852065:KSR852065 LCM852065:LCN852065 LMI852065:LMJ852065 LWE852065:LWF852065 MGA852065:MGB852065 MPW852065:MPX852065 MZS852065:MZT852065 NJO852065:NJP852065 NTK852065:NTL852065 ODG852065:ODH852065 ONC852065:OND852065 OWY852065:OWZ852065 PGU852065:PGV852065 PQQ852065:PQR852065 QAM852065:QAN852065 QKI852065:QKJ852065 QUE852065:QUF852065 REA852065:REB852065 RNW852065:RNX852065 RXS852065:RXT852065 SHO852065:SHP852065 SRK852065:SRL852065 TBG852065:TBH852065 TLC852065:TLD852065 TUY852065:TUZ852065 UEU852065:UEV852065 UOQ852065:UOR852065 UYM852065:UYN852065 VII852065:VIJ852065 VSE852065:VSF852065 WCA852065:WCB852065 WLW852065:WLX852065 WVS852065:WVT852065 K917601:L917601 JG917601:JH917601 TC917601:TD917601 ACY917601:ACZ917601 AMU917601:AMV917601 AWQ917601:AWR917601 BGM917601:BGN917601 BQI917601:BQJ917601 CAE917601:CAF917601 CKA917601:CKB917601 CTW917601:CTX917601 DDS917601:DDT917601 DNO917601:DNP917601 DXK917601:DXL917601 EHG917601:EHH917601 ERC917601:ERD917601 FAY917601:FAZ917601 FKU917601:FKV917601 FUQ917601:FUR917601 GEM917601:GEN917601 GOI917601:GOJ917601 GYE917601:GYF917601 HIA917601:HIB917601 HRW917601:HRX917601 IBS917601:IBT917601 ILO917601:ILP917601 IVK917601:IVL917601 JFG917601:JFH917601 JPC917601:JPD917601 JYY917601:JYZ917601 KIU917601:KIV917601 KSQ917601:KSR917601 LCM917601:LCN917601 LMI917601:LMJ917601 LWE917601:LWF917601 MGA917601:MGB917601 MPW917601:MPX917601 MZS917601:MZT917601 NJO917601:NJP917601 NTK917601:NTL917601 ODG917601:ODH917601 ONC917601:OND917601 OWY917601:OWZ917601 PGU917601:PGV917601 PQQ917601:PQR917601 QAM917601:QAN917601 QKI917601:QKJ917601 QUE917601:QUF917601 REA917601:REB917601 RNW917601:RNX917601 RXS917601:RXT917601 SHO917601:SHP917601 SRK917601:SRL917601 TBG917601:TBH917601 TLC917601:TLD917601 TUY917601:TUZ917601 UEU917601:UEV917601 UOQ917601:UOR917601 UYM917601:UYN917601 VII917601:VIJ917601 VSE917601:VSF917601 WCA917601:WCB917601 WLW917601:WLX917601 WVS917601:WVT917601 K983137:L983137 JG983137:JH983137 TC983137:TD983137 ACY983137:ACZ983137 AMU983137:AMV983137 AWQ983137:AWR983137 BGM983137:BGN983137 BQI983137:BQJ983137 CAE983137:CAF983137 CKA983137:CKB983137 CTW983137:CTX983137 DDS983137:DDT983137 DNO983137:DNP983137 DXK983137:DXL983137 EHG983137:EHH983137 ERC983137:ERD983137 FAY983137:FAZ983137 FKU983137:FKV983137 FUQ983137:FUR983137 GEM983137:GEN983137 GOI983137:GOJ983137 GYE983137:GYF983137 HIA983137:HIB983137 HRW983137:HRX983137 IBS983137:IBT983137 ILO983137:ILP983137 IVK983137:IVL983137 JFG983137:JFH983137 JPC983137:JPD983137 JYY983137:JYZ983137 KIU983137:KIV983137 KSQ983137:KSR983137 LCM983137:LCN983137 LMI983137:LMJ983137 LWE983137:LWF983137 MGA983137:MGB983137 MPW983137:MPX983137 MZS983137:MZT983137 NJO983137:NJP983137 NTK983137:NTL983137 ODG983137:ODH983137 ONC983137:OND983137 OWY983137:OWZ983137 PGU983137:PGV983137 PQQ983137:PQR983137 QAM983137:QAN983137 QKI983137:QKJ983137 QUE983137:QUF983137 REA983137:REB983137 RNW983137:RNX983137 RXS983137:RXT983137 SHO983137:SHP983137 SRK983137:SRL983137 TBG983137:TBH983137 TLC983137:TLD983137 TUY983137:TUZ983137 UEU983137:UEV983137 UOQ983137:UOR983137 UYM983137:UYN983137 VII983137:VIJ983137 VSE983137:VSF983137 WCA983137:WCB983137 WLW983137:WLX983137 WVS983137:WVT983137 K52:L52 JG52:JH52 TC52:TD52 ACY52:ACZ52 AMU52:AMV52 AWQ52:AWR52 BGM52:BGN52 BQI52:BQJ52 CAE52:CAF52 CKA52:CKB52 CTW52:CTX52 DDS52:DDT52 DNO52:DNP52 DXK52:DXL52 EHG52:EHH52 ERC52:ERD52 FAY52:FAZ52 FKU52:FKV52 FUQ52:FUR52 GEM52:GEN52 GOI52:GOJ52 GYE52:GYF52 HIA52:HIB52 HRW52:HRX52 IBS52:IBT52 ILO52:ILP52 IVK52:IVL52 JFG52:JFH52 JPC52:JPD52 JYY52:JYZ52 KIU52:KIV52 KSQ52:KSR52 LCM52:LCN52 LMI52:LMJ52 LWE52:LWF52 MGA52:MGB52 MPW52:MPX52 MZS52:MZT52 NJO52:NJP52 NTK52:NTL52 ODG52:ODH52 ONC52:OND52 OWY52:OWZ52 PGU52:PGV52 PQQ52:PQR52 QAM52:QAN52 QKI52:QKJ52 QUE52:QUF52 REA52:REB52 RNW52:RNX52 RXS52:RXT52 SHO52:SHP52 SRK52:SRL52 TBG52:TBH52 TLC52:TLD52 TUY52:TUZ52 UEU52:UEV52 UOQ52:UOR52 UYM52:UYN52 VII52:VIJ52 VSE52:VSF52 WCA52:WCB52 WLW52:WLX52 WVS52:WVT52 K65588:L65588 JG65588:JH65588 TC65588:TD65588 ACY65588:ACZ65588 AMU65588:AMV65588 AWQ65588:AWR65588 BGM65588:BGN65588 BQI65588:BQJ65588 CAE65588:CAF65588 CKA65588:CKB65588 CTW65588:CTX65588 DDS65588:DDT65588 DNO65588:DNP65588 DXK65588:DXL65588 EHG65588:EHH65588 ERC65588:ERD65588 FAY65588:FAZ65588 FKU65588:FKV65588 FUQ65588:FUR65588 GEM65588:GEN65588 GOI65588:GOJ65588 GYE65588:GYF65588 HIA65588:HIB65588 HRW65588:HRX65588 IBS65588:IBT65588 ILO65588:ILP65588 IVK65588:IVL65588 JFG65588:JFH65588 JPC65588:JPD65588 JYY65588:JYZ65588 KIU65588:KIV65588 KSQ65588:KSR65588 LCM65588:LCN65588 LMI65588:LMJ65588 LWE65588:LWF65588 MGA65588:MGB65588 MPW65588:MPX65588 MZS65588:MZT65588 NJO65588:NJP65588 NTK65588:NTL65588 ODG65588:ODH65588 ONC65588:OND65588 OWY65588:OWZ65588 PGU65588:PGV65588 PQQ65588:PQR65588 QAM65588:QAN65588 QKI65588:QKJ65588 QUE65588:QUF65588 REA65588:REB65588 RNW65588:RNX65588 RXS65588:RXT65588 SHO65588:SHP65588 SRK65588:SRL65588 TBG65588:TBH65588 TLC65588:TLD65588 TUY65588:TUZ65588 UEU65588:UEV65588 UOQ65588:UOR65588 UYM65588:UYN65588 VII65588:VIJ65588 VSE65588:VSF65588 WCA65588:WCB65588 WLW65588:WLX65588 WVS65588:WVT65588 K131124:L131124 JG131124:JH131124 TC131124:TD131124 ACY131124:ACZ131124 AMU131124:AMV131124 AWQ131124:AWR131124 BGM131124:BGN131124 BQI131124:BQJ131124 CAE131124:CAF131124 CKA131124:CKB131124 CTW131124:CTX131124 DDS131124:DDT131124 DNO131124:DNP131124 DXK131124:DXL131124 EHG131124:EHH131124 ERC131124:ERD131124 FAY131124:FAZ131124 FKU131124:FKV131124 FUQ131124:FUR131124 GEM131124:GEN131124 GOI131124:GOJ131124 GYE131124:GYF131124 HIA131124:HIB131124 HRW131124:HRX131124 IBS131124:IBT131124 ILO131124:ILP131124 IVK131124:IVL131124 JFG131124:JFH131124 JPC131124:JPD131124 JYY131124:JYZ131124 KIU131124:KIV131124 KSQ131124:KSR131124 LCM131124:LCN131124 LMI131124:LMJ131124 LWE131124:LWF131124 MGA131124:MGB131124 MPW131124:MPX131124 MZS131124:MZT131124 NJO131124:NJP131124 NTK131124:NTL131124 ODG131124:ODH131124 ONC131124:OND131124 OWY131124:OWZ131124 PGU131124:PGV131124 PQQ131124:PQR131124 QAM131124:QAN131124 QKI131124:QKJ131124 QUE131124:QUF131124 REA131124:REB131124 RNW131124:RNX131124 RXS131124:RXT131124 SHO131124:SHP131124 SRK131124:SRL131124 TBG131124:TBH131124 TLC131124:TLD131124 TUY131124:TUZ131124 UEU131124:UEV131124 UOQ131124:UOR131124 UYM131124:UYN131124 VII131124:VIJ131124 VSE131124:VSF131124 WCA131124:WCB131124 WLW131124:WLX131124 WVS131124:WVT131124 K196660:L196660 JG196660:JH196660 TC196660:TD196660 ACY196660:ACZ196660 AMU196660:AMV196660 AWQ196660:AWR196660 BGM196660:BGN196660 BQI196660:BQJ196660 CAE196660:CAF196660 CKA196660:CKB196660 CTW196660:CTX196660 DDS196660:DDT196660 DNO196660:DNP196660 DXK196660:DXL196660 EHG196660:EHH196660 ERC196660:ERD196660 FAY196660:FAZ196660 FKU196660:FKV196660 FUQ196660:FUR196660 GEM196660:GEN196660 GOI196660:GOJ196660 GYE196660:GYF196660 HIA196660:HIB196660 HRW196660:HRX196660 IBS196660:IBT196660 ILO196660:ILP196660 IVK196660:IVL196660 JFG196660:JFH196660 JPC196660:JPD196660 JYY196660:JYZ196660 KIU196660:KIV196660 KSQ196660:KSR196660 LCM196660:LCN196660 LMI196660:LMJ196660 LWE196660:LWF196660 MGA196660:MGB196660 MPW196660:MPX196660 MZS196660:MZT196660 NJO196660:NJP196660 NTK196660:NTL196660 ODG196660:ODH196660 ONC196660:OND196660 OWY196660:OWZ196660 PGU196660:PGV196660 PQQ196660:PQR196660 QAM196660:QAN196660 QKI196660:QKJ196660 QUE196660:QUF196660 REA196660:REB196660 RNW196660:RNX196660 RXS196660:RXT196660 SHO196660:SHP196660 SRK196660:SRL196660 TBG196660:TBH196660 TLC196660:TLD196660 TUY196660:TUZ196660 UEU196660:UEV196660 UOQ196660:UOR196660 UYM196660:UYN196660 VII196660:VIJ196660 VSE196660:VSF196660 WCA196660:WCB196660 WLW196660:WLX196660 WVS196660:WVT196660 K262196:L262196 JG262196:JH262196 TC262196:TD262196 ACY262196:ACZ262196 AMU262196:AMV262196 AWQ262196:AWR262196 BGM262196:BGN262196 BQI262196:BQJ262196 CAE262196:CAF262196 CKA262196:CKB262196 CTW262196:CTX262196 DDS262196:DDT262196 DNO262196:DNP262196 DXK262196:DXL262196 EHG262196:EHH262196 ERC262196:ERD262196 FAY262196:FAZ262196 FKU262196:FKV262196 FUQ262196:FUR262196 GEM262196:GEN262196 GOI262196:GOJ262196 GYE262196:GYF262196 HIA262196:HIB262196 HRW262196:HRX262196 IBS262196:IBT262196 ILO262196:ILP262196 IVK262196:IVL262196 JFG262196:JFH262196 JPC262196:JPD262196 JYY262196:JYZ262196 KIU262196:KIV262196 KSQ262196:KSR262196 LCM262196:LCN262196 LMI262196:LMJ262196 LWE262196:LWF262196 MGA262196:MGB262196 MPW262196:MPX262196 MZS262196:MZT262196 NJO262196:NJP262196 NTK262196:NTL262196 ODG262196:ODH262196 ONC262196:OND262196 OWY262196:OWZ262196 PGU262196:PGV262196 PQQ262196:PQR262196 QAM262196:QAN262196 QKI262196:QKJ262196 QUE262196:QUF262196 REA262196:REB262196 RNW262196:RNX262196 RXS262196:RXT262196 SHO262196:SHP262196 SRK262196:SRL262196 TBG262196:TBH262196 TLC262196:TLD262196 TUY262196:TUZ262196 UEU262196:UEV262196 UOQ262196:UOR262196 UYM262196:UYN262196 VII262196:VIJ262196 VSE262196:VSF262196 WCA262196:WCB262196 WLW262196:WLX262196 WVS262196:WVT262196 K327732:L327732 JG327732:JH327732 TC327732:TD327732 ACY327732:ACZ327732 AMU327732:AMV327732 AWQ327732:AWR327732 BGM327732:BGN327732 BQI327732:BQJ327732 CAE327732:CAF327732 CKA327732:CKB327732 CTW327732:CTX327732 DDS327732:DDT327732 DNO327732:DNP327732 DXK327732:DXL327732 EHG327732:EHH327732 ERC327732:ERD327732 FAY327732:FAZ327732 FKU327732:FKV327732 FUQ327732:FUR327732 GEM327732:GEN327732 GOI327732:GOJ327732 GYE327732:GYF327732 HIA327732:HIB327732 HRW327732:HRX327732 IBS327732:IBT327732 ILO327732:ILP327732 IVK327732:IVL327732 JFG327732:JFH327732 JPC327732:JPD327732 JYY327732:JYZ327732 KIU327732:KIV327732 KSQ327732:KSR327732 LCM327732:LCN327732 LMI327732:LMJ327732 LWE327732:LWF327732 MGA327732:MGB327732 MPW327732:MPX327732 MZS327732:MZT327732 NJO327732:NJP327732 NTK327732:NTL327732 ODG327732:ODH327732 ONC327732:OND327732 OWY327732:OWZ327732 PGU327732:PGV327732 PQQ327732:PQR327732 QAM327732:QAN327732 QKI327732:QKJ327732 QUE327732:QUF327732 REA327732:REB327732 RNW327732:RNX327732 RXS327732:RXT327732 SHO327732:SHP327732 SRK327732:SRL327732 TBG327732:TBH327732 TLC327732:TLD327732 TUY327732:TUZ327732 UEU327732:UEV327732 UOQ327732:UOR327732 UYM327732:UYN327732 VII327732:VIJ327732 VSE327732:VSF327732 WCA327732:WCB327732 WLW327732:WLX327732 WVS327732:WVT327732 K393268:L393268 JG393268:JH393268 TC393268:TD393268 ACY393268:ACZ393268 AMU393268:AMV393268 AWQ393268:AWR393268 BGM393268:BGN393268 BQI393268:BQJ393268 CAE393268:CAF393268 CKA393268:CKB393268 CTW393268:CTX393268 DDS393268:DDT393268 DNO393268:DNP393268 DXK393268:DXL393268 EHG393268:EHH393268 ERC393268:ERD393268 FAY393268:FAZ393268 FKU393268:FKV393268 FUQ393268:FUR393268 GEM393268:GEN393268 GOI393268:GOJ393268 GYE393268:GYF393268 HIA393268:HIB393268 HRW393268:HRX393268 IBS393268:IBT393268 ILO393268:ILP393268 IVK393268:IVL393268 JFG393268:JFH393268 JPC393268:JPD393268 JYY393268:JYZ393268 KIU393268:KIV393268 KSQ393268:KSR393268 LCM393268:LCN393268 LMI393268:LMJ393268 LWE393268:LWF393268 MGA393268:MGB393268 MPW393268:MPX393268 MZS393268:MZT393268 NJO393268:NJP393268 NTK393268:NTL393268 ODG393268:ODH393268 ONC393268:OND393268 OWY393268:OWZ393268 PGU393268:PGV393268 PQQ393268:PQR393268 QAM393268:QAN393268 QKI393268:QKJ393268 QUE393268:QUF393268 REA393268:REB393268 RNW393268:RNX393268 RXS393268:RXT393268 SHO393268:SHP393268 SRK393268:SRL393268 TBG393268:TBH393268 TLC393268:TLD393268 TUY393268:TUZ393268 UEU393268:UEV393268 UOQ393268:UOR393268 UYM393268:UYN393268 VII393268:VIJ393268 VSE393268:VSF393268 WCA393268:WCB393268 WLW393268:WLX393268 WVS393268:WVT393268 K458804:L458804 JG458804:JH458804 TC458804:TD458804 ACY458804:ACZ458804 AMU458804:AMV458804 AWQ458804:AWR458804 BGM458804:BGN458804 BQI458804:BQJ458804 CAE458804:CAF458804 CKA458804:CKB458804 CTW458804:CTX458804 DDS458804:DDT458804 DNO458804:DNP458804 DXK458804:DXL458804 EHG458804:EHH458804 ERC458804:ERD458804 FAY458804:FAZ458804 FKU458804:FKV458804 FUQ458804:FUR458804 GEM458804:GEN458804 GOI458804:GOJ458804 GYE458804:GYF458804 HIA458804:HIB458804 HRW458804:HRX458804 IBS458804:IBT458804 ILO458804:ILP458804 IVK458804:IVL458804 JFG458804:JFH458804 JPC458804:JPD458804 JYY458804:JYZ458804 KIU458804:KIV458804 KSQ458804:KSR458804 LCM458804:LCN458804 LMI458804:LMJ458804 LWE458804:LWF458804 MGA458804:MGB458804 MPW458804:MPX458804 MZS458804:MZT458804 NJO458804:NJP458804 NTK458804:NTL458804 ODG458804:ODH458804 ONC458804:OND458804 OWY458804:OWZ458804 PGU458804:PGV458804 PQQ458804:PQR458804 QAM458804:QAN458804 QKI458804:QKJ458804 QUE458804:QUF458804 REA458804:REB458804 RNW458804:RNX458804 RXS458804:RXT458804 SHO458804:SHP458804 SRK458804:SRL458804 TBG458804:TBH458804 TLC458804:TLD458804 TUY458804:TUZ458804 UEU458804:UEV458804 UOQ458804:UOR458804 UYM458804:UYN458804 VII458804:VIJ458804 VSE458804:VSF458804 WCA458804:WCB458804 WLW458804:WLX458804 WVS458804:WVT458804 K524340:L524340 JG524340:JH524340 TC524340:TD524340 ACY524340:ACZ524340 AMU524340:AMV524340 AWQ524340:AWR524340 BGM524340:BGN524340 BQI524340:BQJ524340 CAE524340:CAF524340 CKA524340:CKB524340 CTW524340:CTX524340 DDS524340:DDT524340 DNO524340:DNP524340 DXK524340:DXL524340 EHG524340:EHH524340 ERC524340:ERD524340 FAY524340:FAZ524340 FKU524340:FKV524340 FUQ524340:FUR524340 GEM524340:GEN524340 GOI524340:GOJ524340 GYE524340:GYF524340 HIA524340:HIB524340 HRW524340:HRX524340 IBS524340:IBT524340 ILO524340:ILP524340 IVK524340:IVL524340 JFG524340:JFH524340 JPC524340:JPD524340 JYY524340:JYZ524340 KIU524340:KIV524340 KSQ524340:KSR524340 LCM524340:LCN524340 LMI524340:LMJ524340 LWE524340:LWF524340 MGA524340:MGB524340 MPW524340:MPX524340 MZS524340:MZT524340 NJO524340:NJP524340 NTK524340:NTL524340 ODG524340:ODH524340 ONC524340:OND524340 OWY524340:OWZ524340 PGU524340:PGV524340 PQQ524340:PQR524340 QAM524340:QAN524340 QKI524340:QKJ524340 QUE524340:QUF524340 REA524340:REB524340 RNW524340:RNX524340 RXS524340:RXT524340 SHO524340:SHP524340 SRK524340:SRL524340 TBG524340:TBH524340 TLC524340:TLD524340 TUY524340:TUZ524340 UEU524340:UEV524340 UOQ524340:UOR524340 UYM524340:UYN524340 VII524340:VIJ524340 VSE524340:VSF524340 WCA524340:WCB524340 WLW524340:WLX524340 WVS524340:WVT524340 K589876:L589876 JG589876:JH589876 TC589876:TD589876 ACY589876:ACZ589876 AMU589876:AMV589876 AWQ589876:AWR589876 BGM589876:BGN589876 BQI589876:BQJ589876 CAE589876:CAF589876 CKA589876:CKB589876 CTW589876:CTX589876 DDS589876:DDT589876 DNO589876:DNP589876 DXK589876:DXL589876 EHG589876:EHH589876 ERC589876:ERD589876 FAY589876:FAZ589876 FKU589876:FKV589876 FUQ589876:FUR589876 GEM589876:GEN589876 GOI589876:GOJ589876 GYE589876:GYF589876 HIA589876:HIB589876 HRW589876:HRX589876 IBS589876:IBT589876 ILO589876:ILP589876 IVK589876:IVL589876 JFG589876:JFH589876 JPC589876:JPD589876 JYY589876:JYZ589876 KIU589876:KIV589876 KSQ589876:KSR589876 LCM589876:LCN589876 LMI589876:LMJ589876 LWE589876:LWF589876 MGA589876:MGB589876 MPW589876:MPX589876 MZS589876:MZT589876 NJO589876:NJP589876 NTK589876:NTL589876 ODG589876:ODH589876 ONC589876:OND589876 OWY589876:OWZ589876 PGU589876:PGV589876 PQQ589876:PQR589876 QAM589876:QAN589876 QKI589876:QKJ589876 QUE589876:QUF589876 REA589876:REB589876 RNW589876:RNX589876 RXS589876:RXT589876 SHO589876:SHP589876 SRK589876:SRL589876 TBG589876:TBH589876 TLC589876:TLD589876 TUY589876:TUZ589876 UEU589876:UEV589876 UOQ589876:UOR589876 UYM589876:UYN589876 VII589876:VIJ589876 VSE589876:VSF589876 WCA589876:WCB589876 WLW589876:WLX589876 WVS589876:WVT589876 K655412:L655412 JG655412:JH655412 TC655412:TD655412 ACY655412:ACZ655412 AMU655412:AMV655412 AWQ655412:AWR655412 BGM655412:BGN655412 BQI655412:BQJ655412 CAE655412:CAF655412 CKA655412:CKB655412 CTW655412:CTX655412 DDS655412:DDT655412 DNO655412:DNP655412 DXK655412:DXL655412 EHG655412:EHH655412 ERC655412:ERD655412 FAY655412:FAZ655412 FKU655412:FKV655412 FUQ655412:FUR655412 GEM655412:GEN655412 GOI655412:GOJ655412 GYE655412:GYF655412 HIA655412:HIB655412 HRW655412:HRX655412 IBS655412:IBT655412 ILO655412:ILP655412 IVK655412:IVL655412 JFG655412:JFH655412 JPC655412:JPD655412 JYY655412:JYZ655412 KIU655412:KIV655412 KSQ655412:KSR655412 LCM655412:LCN655412 LMI655412:LMJ655412 LWE655412:LWF655412 MGA655412:MGB655412 MPW655412:MPX655412 MZS655412:MZT655412 NJO655412:NJP655412 NTK655412:NTL655412 ODG655412:ODH655412 ONC655412:OND655412 OWY655412:OWZ655412 PGU655412:PGV655412 PQQ655412:PQR655412 QAM655412:QAN655412 QKI655412:QKJ655412 QUE655412:QUF655412 REA655412:REB655412 RNW655412:RNX655412 RXS655412:RXT655412 SHO655412:SHP655412 SRK655412:SRL655412 TBG655412:TBH655412 TLC655412:TLD655412 TUY655412:TUZ655412 UEU655412:UEV655412 UOQ655412:UOR655412 UYM655412:UYN655412 VII655412:VIJ655412 VSE655412:VSF655412 WCA655412:WCB655412 WLW655412:WLX655412 WVS655412:WVT655412 K720948:L720948 JG720948:JH720948 TC720948:TD720948 ACY720948:ACZ720948 AMU720948:AMV720948 AWQ720948:AWR720948 BGM720948:BGN720948 BQI720948:BQJ720948 CAE720948:CAF720948 CKA720948:CKB720948 CTW720948:CTX720948 DDS720948:DDT720948 DNO720948:DNP720948 DXK720948:DXL720948 EHG720948:EHH720948 ERC720948:ERD720948 FAY720948:FAZ720948 FKU720948:FKV720948 FUQ720948:FUR720948 GEM720948:GEN720948 GOI720948:GOJ720948 GYE720948:GYF720948 HIA720948:HIB720948 HRW720948:HRX720948 IBS720948:IBT720948 ILO720948:ILP720948 IVK720948:IVL720948 JFG720948:JFH720948 JPC720948:JPD720948 JYY720948:JYZ720948 KIU720948:KIV720948 KSQ720948:KSR720948 LCM720948:LCN720948 LMI720948:LMJ720948 LWE720948:LWF720948 MGA720948:MGB720948 MPW720948:MPX720948 MZS720948:MZT720948 NJO720948:NJP720948 NTK720948:NTL720948 ODG720948:ODH720948 ONC720948:OND720948 OWY720948:OWZ720948 PGU720948:PGV720948 PQQ720948:PQR720948 QAM720948:QAN720948 QKI720948:QKJ720948 QUE720948:QUF720948 REA720948:REB720948 RNW720948:RNX720948 RXS720948:RXT720948 SHO720948:SHP720948 SRK720948:SRL720948 TBG720948:TBH720948 TLC720948:TLD720948 TUY720948:TUZ720948 UEU720948:UEV720948 UOQ720948:UOR720948 UYM720948:UYN720948 VII720948:VIJ720948 VSE720948:VSF720948 WCA720948:WCB720948 WLW720948:WLX720948 WVS720948:WVT720948 K786484:L786484 JG786484:JH786484 TC786484:TD786484 ACY786484:ACZ786484 AMU786484:AMV786484 AWQ786484:AWR786484 BGM786484:BGN786484 BQI786484:BQJ786484 CAE786484:CAF786484 CKA786484:CKB786484 CTW786484:CTX786484 DDS786484:DDT786484 DNO786484:DNP786484 DXK786484:DXL786484 EHG786484:EHH786484 ERC786484:ERD786484 FAY786484:FAZ786484 FKU786484:FKV786484 FUQ786484:FUR786484 GEM786484:GEN786484 GOI786484:GOJ786484 GYE786484:GYF786484 HIA786484:HIB786484 HRW786484:HRX786484 IBS786484:IBT786484 ILO786484:ILP786484 IVK786484:IVL786484 JFG786484:JFH786484 JPC786484:JPD786484 JYY786484:JYZ786484 KIU786484:KIV786484 KSQ786484:KSR786484 LCM786484:LCN786484 LMI786484:LMJ786484 LWE786484:LWF786484 MGA786484:MGB786484 MPW786484:MPX786484 MZS786484:MZT786484 NJO786484:NJP786484 NTK786484:NTL786484 ODG786484:ODH786484 ONC786484:OND786484 OWY786484:OWZ786484 PGU786484:PGV786484 PQQ786484:PQR786484 QAM786484:QAN786484 QKI786484:QKJ786484 QUE786484:QUF786484 REA786484:REB786484 RNW786484:RNX786484 RXS786484:RXT786484 SHO786484:SHP786484 SRK786484:SRL786484 TBG786484:TBH786484 TLC786484:TLD786484 TUY786484:TUZ786484 UEU786484:UEV786484 UOQ786484:UOR786484 UYM786484:UYN786484 VII786484:VIJ786484 VSE786484:VSF786484 WCA786484:WCB786484 WLW786484:WLX786484 WVS786484:WVT786484 K852020:L852020 JG852020:JH852020 TC852020:TD852020 ACY852020:ACZ852020 AMU852020:AMV852020 AWQ852020:AWR852020 BGM852020:BGN852020 BQI852020:BQJ852020 CAE852020:CAF852020 CKA852020:CKB852020 CTW852020:CTX852020 DDS852020:DDT852020 DNO852020:DNP852020 DXK852020:DXL852020 EHG852020:EHH852020 ERC852020:ERD852020 FAY852020:FAZ852020 FKU852020:FKV852020 FUQ852020:FUR852020 GEM852020:GEN852020 GOI852020:GOJ852020 GYE852020:GYF852020 HIA852020:HIB852020 HRW852020:HRX852020 IBS852020:IBT852020 ILO852020:ILP852020 IVK852020:IVL852020 JFG852020:JFH852020 JPC852020:JPD852020 JYY852020:JYZ852020 KIU852020:KIV852020 KSQ852020:KSR852020 LCM852020:LCN852020 LMI852020:LMJ852020 LWE852020:LWF852020 MGA852020:MGB852020 MPW852020:MPX852020 MZS852020:MZT852020 NJO852020:NJP852020 NTK852020:NTL852020 ODG852020:ODH852020 ONC852020:OND852020 OWY852020:OWZ852020 PGU852020:PGV852020 PQQ852020:PQR852020 QAM852020:QAN852020 QKI852020:QKJ852020 QUE852020:QUF852020 REA852020:REB852020 RNW852020:RNX852020 RXS852020:RXT852020 SHO852020:SHP852020 SRK852020:SRL852020 TBG852020:TBH852020 TLC852020:TLD852020 TUY852020:TUZ852020 UEU852020:UEV852020 UOQ852020:UOR852020 UYM852020:UYN852020 VII852020:VIJ852020 VSE852020:VSF852020 WCA852020:WCB852020 WLW852020:WLX852020 WVS852020:WVT852020 K917556:L917556 JG917556:JH917556 TC917556:TD917556 ACY917556:ACZ917556 AMU917556:AMV917556 AWQ917556:AWR917556 BGM917556:BGN917556 BQI917556:BQJ917556 CAE917556:CAF917556 CKA917556:CKB917556 CTW917556:CTX917556 DDS917556:DDT917556 DNO917556:DNP917556 DXK917556:DXL917556 EHG917556:EHH917556 ERC917556:ERD917556 FAY917556:FAZ917556 FKU917556:FKV917556 FUQ917556:FUR917556 GEM917556:GEN917556 GOI917556:GOJ917556 GYE917556:GYF917556 HIA917556:HIB917556 HRW917556:HRX917556 IBS917556:IBT917556 ILO917556:ILP917556 IVK917556:IVL917556 JFG917556:JFH917556 JPC917556:JPD917556 JYY917556:JYZ917556 KIU917556:KIV917556 KSQ917556:KSR917556 LCM917556:LCN917556 LMI917556:LMJ917556 LWE917556:LWF917556 MGA917556:MGB917556 MPW917556:MPX917556 MZS917556:MZT917556 NJO917556:NJP917556 NTK917556:NTL917556 ODG917556:ODH917556 ONC917556:OND917556 OWY917556:OWZ917556 PGU917556:PGV917556 PQQ917556:PQR917556 QAM917556:QAN917556 QKI917556:QKJ917556 QUE917556:QUF917556 REA917556:REB917556 RNW917556:RNX917556 RXS917556:RXT917556 SHO917556:SHP917556 SRK917556:SRL917556 TBG917556:TBH917556 TLC917556:TLD917556 TUY917556:TUZ917556 UEU917556:UEV917556 UOQ917556:UOR917556 UYM917556:UYN917556 VII917556:VIJ917556 VSE917556:VSF917556 WCA917556:WCB917556 WLW917556:WLX917556 WVS917556:WVT917556 K983092:L983092 JG983092:JH983092 TC983092:TD983092 ACY983092:ACZ983092 AMU983092:AMV983092 AWQ983092:AWR983092 BGM983092:BGN983092 BQI983092:BQJ983092 CAE983092:CAF983092 CKA983092:CKB983092 CTW983092:CTX983092 DDS983092:DDT983092 DNO983092:DNP983092 DXK983092:DXL983092 EHG983092:EHH983092 ERC983092:ERD983092 FAY983092:FAZ983092 FKU983092:FKV983092 FUQ983092:FUR983092 GEM983092:GEN983092 GOI983092:GOJ983092 GYE983092:GYF983092 HIA983092:HIB983092 HRW983092:HRX983092 IBS983092:IBT983092 ILO983092:ILP983092 IVK983092:IVL983092 JFG983092:JFH983092 JPC983092:JPD983092 JYY983092:JYZ983092 KIU983092:KIV983092 KSQ983092:KSR983092 LCM983092:LCN983092 LMI983092:LMJ983092 LWE983092:LWF983092 MGA983092:MGB983092 MPW983092:MPX983092 MZS983092:MZT983092 NJO983092:NJP983092 NTK983092:NTL983092 ODG983092:ODH983092 ONC983092:OND983092 OWY983092:OWZ983092 PGU983092:PGV983092 PQQ983092:PQR983092 QAM983092:QAN983092 QKI983092:QKJ983092 QUE983092:QUF983092 REA983092:REB983092 RNW983092:RNX983092 RXS983092:RXT983092 SHO983092:SHP983092 SRK983092:SRL983092 TBG983092:TBH983092 TLC983092:TLD983092 TUY983092:TUZ983092 UEU983092:UEV983092 UOQ983092:UOR983092 UYM983092:UYN983092 VII983092:VIJ983092 VSE983092:VSF983092 WCA983092:WCB983092 WLW983092:WLX983092 WVS983092:WVT983092 K1064:L1064 JG1064:JH1064 TC1064:TD1064 ACY1064:ACZ1064 AMU1064:AMV1064 AWQ1064:AWR1064 BGM1064:BGN1064 BQI1064:BQJ1064 CAE1064:CAF1064 CKA1064:CKB1064 CTW1064:CTX1064 DDS1064:DDT1064 DNO1064:DNP1064 DXK1064:DXL1064 EHG1064:EHH1064 ERC1064:ERD1064 FAY1064:FAZ1064 FKU1064:FKV1064 FUQ1064:FUR1064 GEM1064:GEN1064 GOI1064:GOJ1064 GYE1064:GYF1064 HIA1064:HIB1064 HRW1064:HRX1064 IBS1064:IBT1064 ILO1064:ILP1064 IVK1064:IVL1064 JFG1064:JFH1064 JPC1064:JPD1064 JYY1064:JYZ1064 KIU1064:KIV1064 KSQ1064:KSR1064 LCM1064:LCN1064 LMI1064:LMJ1064 LWE1064:LWF1064 MGA1064:MGB1064 MPW1064:MPX1064 MZS1064:MZT1064 NJO1064:NJP1064 NTK1064:NTL1064 ODG1064:ODH1064 ONC1064:OND1064 OWY1064:OWZ1064 PGU1064:PGV1064 PQQ1064:PQR1064 QAM1064:QAN1064 QKI1064:QKJ1064 QUE1064:QUF1064 REA1064:REB1064 RNW1064:RNX1064 RXS1064:RXT1064 SHO1064:SHP1064 SRK1064:SRL1064 TBG1064:TBH1064 TLC1064:TLD1064 TUY1064:TUZ1064 UEU1064:UEV1064 UOQ1064:UOR1064 UYM1064:UYN1064 VII1064:VIJ1064 VSE1064:VSF1064 WCA1064:WCB1064 WLW1064:WLX1064 WVS1064:WVT1064 K66600:L66600 JG66600:JH66600 TC66600:TD66600 ACY66600:ACZ66600 AMU66600:AMV66600 AWQ66600:AWR66600 BGM66600:BGN66600 BQI66600:BQJ66600 CAE66600:CAF66600 CKA66600:CKB66600 CTW66600:CTX66600 DDS66600:DDT66600 DNO66600:DNP66600 DXK66600:DXL66600 EHG66600:EHH66600 ERC66600:ERD66600 FAY66600:FAZ66600 FKU66600:FKV66600 FUQ66600:FUR66600 GEM66600:GEN66600 GOI66600:GOJ66600 GYE66600:GYF66600 HIA66600:HIB66600 HRW66600:HRX66600 IBS66600:IBT66600 ILO66600:ILP66600 IVK66600:IVL66600 JFG66600:JFH66600 JPC66600:JPD66600 JYY66600:JYZ66600 KIU66600:KIV66600 KSQ66600:KSR66600 LCM66600:LCN66600 LMI66600:LMJ66600 LWE66600:LWF66600 MGA66600:MGB66600 MPW66600:MPX66600 MZS66600:MZT66600 NJO66600:NJP66600 NTK66600:NTL66600 ODG66600:ODH66600 ONC66600:OND66600 OWY66600:OWZ66600 PGU66600:PGV66600 PQQ66600:PQR66600 QAM66600:QAN66600 QKI66600:QKJ66600 QUE66600:QUF66600 REA66600:REB66600 RNW66600:RNX66600 RXS66600:RXT66600 SHO66600:SHP66600 SRK66600:SRL66600 TBG66600:TBH66600 TLC66600:TLD66600 TUY66600:TUZ66600 UEU66600:UEV66600 UOQ66600:UOR66600 UYM66600:UYN66600 VII66600:VIJ66600 VSE66600:VSF66600 WCA66600:WCB66600 WLW66600:WLX66600 WVS66600:WVT66600 K132136:L132136 JG132136:JH132136 TC132136:TD132136 ACY132136:ACZ132136 AMU132136:AMV132136 AWQ132136:AWR132136 BGM132136:BGN132136 BQI132136:BQJ132136 CAE132136:CAF132136 CKA132136:CKB132136 CTW132136:CTX132136 DDS132136:DDT132136 DNO132136:DNP132136 DXK132136:DXL132136 EHG132136:EHH132136 ERC132136:ERD132136 FAY132136:FAZ132136 FKU132136:FKV132136 FUQ132136:FUR132136 GEM132136:GEN132136 GOI132136:GOJ132136 GYE132136:GYF132136 HIA132136:HIB132136 HRW132136:HRX132136 IBS132136:IBT132136 ILO132136:ILP132136 IVK132136:IVL132136 JFG132136:JFH132136 JPC132136:JPD132136 JYY132136:JYZ132136 KIU132136:KIV132136 KSQ132136:KSR132136 LCM132136:LCN132136 LMI132136:LMJ132136 LWE132136:LWF132136 MGA132136:MGB132136 MPW132136:MPX132136 MZS132136:MZT132136 NJO132136:NJP132136 NTK132136:NTL132136 ODG132136:ODH132136 ONC132136:OND132136 OWY132136:OWZ132136 PGU132136:PGV132136 PQQ132136:PQR132136 QAM132136:QAN132136 QKI132136:QKJ132136 QUE132136:QUF132136 REA132136:REB132136 RNW132136:RNX132136 RXS132136:RXT132136 SHO132136:SHP132136 SRK132136:SRL132136 TBG132136:TBH132136 TLC132136:TLD132136 TUY132136:TUZ132136 UEU132136:UEV132136 UOQ132136:UOR132136 UYM132136:UYN132136 VII132136:VIJ132136 VSE132136:VSF132136 WCA132136:WCB132136 WLW132136:WLX132136 WVS132136:WVT132136 K197672:L197672 JG197672:JH197672 TC197672:TD197672 ACY197672:ACZ197672 AMU197672:AMV197672 AWQ197672:AWR197672 BGM197672:BGN197672 BQI197672:BQJ197672 CAE197672:CAF197672 CKA197672:CKB197672 CTW197672:CTX197672 DDS197672:DDT197672 DNO197672:DNP197672 DXK197672:DXL197672 EHG197672:EHH197672 ERC197672:ERD197672 FAY197672:FAZ197672 FKU197672:FKV197672 FUQ197672:FUR197672 GEM197672:GEN197672 GOI197672:GOJ197672 GYE197672:GYF197672 HIA197672:HIB197672 HRW197672:HRX197672 IBS197672:IBT197672 ILO197672:ILP197672 IVK197672:IVL197672 JFG197672:JFH197672 JPC197672:JPD197672 JYY197672:JYZ197672 KIU197672:KIV197672 KSQ197672:KSR197672 LCM197672:LCN197672 LMI197672:LMJ197672 LWE197672:LWF197672 MGA197672:MGB197672 MPW197672:MPX197672 MZS197672:MZT197672 NJO197672:NJP197672 NTK197672:NTL197672 ODG197672:ODH197672 ONC197672:OND197672 OWY197672:OWZ197672 PGU197672:PGV197672 PQQ197672:PQR197672 QAM197672:QAN197672 QKI197672:QKJ197672 QUE197672:QUF197672 REA197672:REB197672 RNW197672:RNX197672 RXS197672:RXT197672 SHO197672:SHP197672 SRK197672:SRL197672 TBG197672:TBH197672 TLC197672:TLD197672 TUY197672:TUZ197672 UEU197672:UEV197672 UOQ197672:UOR197672 UYM197672:UYN197672 VII197672:VIJ197672 VSE197672:VSF197672 WCA197672:WCB197672 WLW197672:WLX197672 WVS197672:WVT197672 K263208:L263208 JG263208:JH263208 TC263208:TD263208 ACY263208:ACZ263208 AMU263208:AMV263208 AWQ263208:AWR263208 BGM263208:BGN263208 BQI263208:BQJ263208 CAE263208:CAF263208 CKA263208:CKB263208 CTW263208:CTX263208 DDS263208:DDT263208 DNO263208:DNP263208 DXK263208:DXL263208 EHG263208:EHH263208 ERC263208:ERD263208 FAY263208:FAZ263208 FKU263208:FKV263208 FUQ263208:FUR263208 GEM263208:GEN263208 GOI263208:GOJ263208 GYE263208:GYF263208 HIA263208:HIB263208 HRW263208:HRX263208 IBS263208:IBT263208 ILO263208:ILP263208 IVK263208:IVL263208 JFG263208:JFH263208 JPC263208:JPD263208 JYY263208:JYZ263208 KIU263208:KIV263208 KSQ263208:KSR263208 LCM263208:LCN263208 LMI263208:LMJ263208 LWE263208:LWF263208 MGA263208:MGB263208 MPW263208:MPX263208 MZS263208:MZT263208 NJO263208:NJP263208 NTK263208:NTL263208 ODG263208:ODH263208 ONC263208:OND263208 OWY263208:OWZ263208 PGU263208:PGV263208 PQQ263208:PQR263208 QAM263208:QAN263208 QKI263208:QKJ263208 QUE263208:QUF263208 REA263208:REB263208 RNW263208:RNX263208 RXS263208:RXT263208 SHO263208:SHP263208 SRK263208:SRL263208 TBG263208:TBH263208 TLC263208:TLD263208 TUY263208:TUZ263208 UEU263208:UEV263208 UOQ263208:UOR263208 UYM263208:UYN263208 VII263208:VIJ263208 VSE263208:VSF263208 WCA263208:WCB263208 WLW263208:WLX263208 WVS263208:WVT263208 K328744:L328744 JG328744:JH328744 TC328744:TD328744 ACY328744:ACZ328744 AMU328744:AMV328744 AWQ328744:AWR328744 BGM328744:BGN328744 BQI328744:BQJ328744 CAE328744:CAF328744 CKA328744:CKB328744 CTW328744:CTX328744 DDS328744:DDT328744 DNO328744:DNP328744 DXK328744:DXL328744 EHG328744:EHH328744 ERC328744:ERD328744 FAY328744:FAZ328744 FKU328744:FKV328744 FUQ328744:FUR328744 GEM328744:GEN328744 GOI328744:GOJ328744 GYE328744:GYF328744 HIA328744:HIB328744 HRW328744:HRX328744 IBS328744:IBT328744 ILO328744:ILP328744 IVK328744:IVL328744 JFG328744:JFH328744 JPC328744:JPD328744 JYY328744:JYZ328744 KIU328744:KIV328744 KSQ328744:KSR328744 LCM328744:LCN328744 LMI328744:LMJ328744 LWE328744:LWF328744 MGA328744:MGB328744 MPW328744:MPX328744 MZS328744:MZT328744 NJO328744:NJP328744 NTK328744:NTL328744 ODG328744:ODH328744 ONC328744:OND328744 OWY328744:OWZ328744 PGU328744:PGV328744 PQQ328744:PQR328744 QAM328744:QAN328744 QKI328744:QKJ328744 QUE328744:QUF328744 REA328744:REB328744 RNW328744:RNX328744 RXS328744:RXT328744 SHO328744:SHP328744 SRK328744:SRL328744 TBG328744:TBH328744 TLC328744:TLD328744 TUY328744:TUZ328744 UEU328744:UEV328744 UOQ328744:UOR328744 UYM328744:UYN328744 VII328744:VIJ328744 VSE328744:VSF328744 WCA328744:WCB328744 WLW328744:WLX328744 WVS328744:WVT328744 K394280:L394280 JG394280:JH394280 TC394280:TD394280 ACY394280:ACZ394280 AMU394280:AMV394280 AWQ394280:AWR394280 BGM394280:BGN394280 BQI394280:BQJ394280 CAE394280:CAF394280 CKA394280:CKB394280 CTW394280:CTX394280 DDS394280:DDT394280 DNO394280:DNP394280 DXK394280:DXL394280 EHG394280:EHH394280 ERC394280:ERD394280 FAY394280:FAZ394280 FKU394280:FKV394280 FUQ394280:FUR394280 GEM394280:GEN394280 GOI394280:GOJ394280 GYE394280:GYF394280 HIA394280:HIB394280 HRW394280:HRX394280 IBS394280:IBT394280 ILO394280:ILP394280 IVK394280:IVL394280 JFG394280:JFH394280 JPC394280:JPD394280 JYY394280:JYZ394280 KIU394280:KIV394280 KSQ394280:KSR394280 LCM394280:LCN394280 LMI394280:LMJ394280 LWE394280:LWF394280 MGA394280:MGB394280 MPW394280:MPX394280 MZS394280:MZT394280 NJO394280:NJP394280 NTK394280:NTL394280 ODG394280:ODH394280 ONC394280:OND394280 OWY394280:OWZ394280 PGU394280:PGV394280 PQQ394280:PQR394280 QAM394280:QAN394280 QKI394280:QKJ394280 QUE394280:QUF394280 REA394280:REB394280 RNW394280:RNX394280 RXS394280:RXT394280 SHO394280:SHP394280 SRK394280:SRL394280 TBG394280:TBH394280 TLC394280:TLD394280 TUY394280:TUZ394280 UEU394280:UEV394280 UOQ394280:UOR394280 UYM394280:UYN394280 VII394280:VIJ394280 VSE394280:VSF394280 WCA394280:WCB394280 WLW394280:WLX394280 WVS394280:WVT394280 K459816:L459816 JG459816:JH459816 TC459816:TD459816 ACY459816:ACZ459816 AMU459816:AMV459816 AWQ459816:AWR459816 BGM459816:BGN459816 BQI459816:BQJ459816 CAE459816:CAF459816 CKA459816:CKB459816 CTW459816:CTX459816 DDS459816:DDT459816 DNO459816:DNP459816 DXK459816:DXL459816 EHG459816:EHH459816 ERC459816:ERD459816 FAY459816:FAZ459816 FKU459816:FKV459816 FUQ459816:FUR459816 GEM459816:GEN459816 GOI459816:GOJ459816 GYE459816:GYF459816 HIA459816:HIB459816 HRW459816:HRX459816 IBS459816:IBT459816 ILO459816:ILP459816 IVK459816:IVL459816 JFG459816:JFH459816 JPC459816:JPD459816 JYY459816:JYZ459816 KIU459816:KIV459816 KSQ459816:KSR459816 LCM459816:LCN459816 LMI459816:LMJ459816 LWE459816:LWF459816 MGA459816:MGB459816 MPW459816:MPX459816 MZS459816:MZT459816 NJO459816:NJP459816 NTK459816:NTL459816 ODG459816:ODH459816 ONC459816:OND459816 OWY459816:OWZ459816 PGU459816:PGV459816 PQQ459816:PQR459816 QAM459816:QAN459816 QKI459816:QKJ459816 QUE459816:QUF459816 REA459816:REB459816 RNW459816:RNX459816 RXS459816:RXT459816 SHO459816:SHP459816 SRK459816:SRL459816 TBG459816:TBH459816 TLC459816:TLD459816 TUY459816:TUZ459816 UEU459816:UEV459816 UOQ459816:UOR459816 UYM459816:UYN459816 VII459816:VIJ459816 VSE459816:VSF459816 WCA459816:WCB459816 WLW459816:WLX459816 WVS459816:WVT459816 K525352:L525352 JG525352:JH525352 TC525352:TD525352 ACY525352:ACZ525352 AMU525352:AMV525352 AWQ525352:AWR525352 BGM525352:BGN525352 BQI525352:BQJ525352 CAE525352:CAF525352 CKA525352:CKB525352 CTW525352:CTX525352 DDS525352:DDT525352 DNO525352:DNP525352 DXK525352:DXL525352 EHG525352:EHH525352 ERC525352:ERD525352 FAY525352:FAZ525352 FKU525352:FKV525352 FUQ525352:FUR525352 GEM525352:GEN525352 GOI525352:GOJ525352 GYE525352:GYF525352 HIA525352:HIB525352 HRW525352:HRX525352 IBS525352:IBT525352 ILO525352:ILP525352 IVK525352:IVL525352 JFG525352:JFH525352 JPC525352:JPD525352 JYY525352:JYZ525352 KIU525352:KIV525352 KSQ525352:KSR525352 LCM525352:LCN525352 LMI525352:LMJ525352 LWE525352:LWF525352 MGA525352:MGB525352 MPW525352:MPX525352 MZS525352:MZT525352 NJO525352:NJP525352 NTK525352:NTL525352 ODG525352:ODH525352 ONC525352:OND525352 OWY525352:OWZ525352 PGU525352:PGV525352 PQQ525352:PQR525352 QAM525352:QAN525352 QKI525352:QKJ525352 QUE525352:QUF525352 REA525352:REB525352 RNW525352:RNX525352 RXS525352:RXT525352 SHO525352:SHP525352 SRK525352:SRL525352 TBG525352:TBH525352 TLC525352:TLD525352 TUY525352:TUZ525352 UEU525352:UEV525352 UOQ525352:UOR525352 UYM525352:UYN525352 VII525352:VIJ525352 VSE525352:VSF525352 WCA525352:WCB525352 WLW525352:WLX525352 WVS525352:WVT525352 K590888:L590888 JG590888:JH590888 TC590888:TD590888 ACY590888:ACZ590888 AMU590888:AMV590888 AWQ590888:AWR590888 BGM590888:BGN590888 BQI590888:BQJ590888 CAE590888:CAF590888 CKA590888:CKB590888 CTW590888:CTX590888 DDS590888:DDT590888 DNO590888:DNP590888 DXK590888:DXL590888 EHG590888:EHH590888 ERC590888:ERD590888 FAY590888:FAZ590888 FKU590888:FKV590888 FUQ590888:FUR590888 GEM590888:GEN590888 GOI590888:GOJ590888 GYE590888:GYF590888 HIA590888:HIB590888 HRW590888:HRX590888 IBS590888:IBT590888 ILO590888:ILP590888 IVK590888:IVL590888 JFG590888:JFH590888 JPC590888:JPD590888 JYY590888:JYZ590888 KIU590888:KIV590888 KSQ590888:KSR590888 LCM590888:LCN590888 LMI590888:LMJ590888 LWE590888:LWF590888 MGA590888:MGB590888 MPW590888:MPX590888 MZS590888:MZT590888 NJO590888:NJP590888 NTK590888:NTL590888 ODG590888:ODH590888 ONC590888:OND590888 OWY590888:OWZ590888 PGU590888:PGV590888 PQQ590888:PQR590888 QAM590888:QAN590888 QKI590888:QKJ590888 QUE590888:QUF590888 REA590888:REB590888 RNW590888:RNX590888 RXS590888:RXT590888 SHO590888:SHP590888 SRK590888:SRL590888 TBG590888:TBH590888 TLC590888:TLD590888 TUY590888:TUZ590888 UEU590888:UEV590888 UOQ590888:UOR590888 UYM590888:UYN590888 VII590888:VIJ590888 VSE590888:VSF590888 WCA590888:WCB590888 WLW590888:WLX590888 WVS590888:WVT590888 K656424:L656424 JG656424:JH656424 TC656424:TD656424 ACY656424:ACZ656424 AMU656424:AMV656424 AWQ656424:AWR656424 BGM656424:BGN656424 BQI656424:BQJ656424 CAE656424:CAF656424 CKA656424:CKB656424 CTW656424:CTX656424 DDS656424:DDT656424 DNO656424:DNP656424 DXK656424:DXL656424 EHG656424:EHH656424 ERC656424:ERD656424 FAY656424:FAZ656424 FKU656424:FKV656424 FUQ656424:FUR656424 GEM656424:GEN656424 GOI656424:GOJ656424 GYE656424:GYF656424 HIA656424:HIB656424 HRW656424:HRX656424 IBS656424:IBT656424 ILO656424:ILP656424 IVK656424:IVL656424 JFG656424:JFH656424 JPC656424:JPD656424 JYY656424:JYZ656424 KIU656424:KIV656424 KSQ656424:KSR656424 LCM656424:LCN656424 LMI656424:LMJ656424 LWE656424:LWF656424 MGA656424:MGB656424 MPW656424:MPX656424 MZS656424:MZT656424 NJO656424:NJP656424 NTK656424:NTL656424 ODG656424:ODH656424 ONC656424:OND656424 OWY656424:OWZ656424 PGU656424:PGV656424 PQQ656424:PQR656424 QAM656424:QAN656424 QKI656424:QKJ656424 QUE656424:QUF656424 REA656424:REB656424 RNW656424:RNX656424 RXS656424:RXT656424 SHO656424:SHP656424 SRK656424:SRL656424 TBG656424:TBH656424 TLC656424:TLD656424 TUY656424:TUZ656424 UEU656424:UEV656424 UOQ656424:UOR656424 UYM656424:UYN656424 VII656424:VIJ656424 VSE656424:VSF656424 WCA656424:WCB656424 WLW656424:WLX656424 WVS656424:WVT656424 K721960:L721960 JG721960:JH721960 TC721960:TD721960 ACY721960:ACZ721960 AMU721960:AMV721960 AWQ721960:AWR721960 BGM721960:BGN721960 BQI721960:BQJ721960 CAE721960:CAF721960 CKA721960:CKB721960 CTW721960:CTX721960 DDS721960:DDT721960 DNO721960:DNP721960 DXK721960:DXL721960 EHG721960:EHH721960 ERC721960:ERD721960 FAY721960:FAZ721960 FKU721960:FKV721960 FUQ721960:FUR721960 GEM721960:GEN721960 GOI721960:GOJ721960 GYE721960:GYF721960 HIA721960:HIB721960 HRW721960:HRX721960 IBS721960:IBT721960 ILO721960:ILP721960 IVK721960:IVL721960 JFG721960:JFH721960 JPC721960:JPD721960 JYY721960:JYZ721960 KIU721960:KIV721960 KSQ721960:KSR721960 LCM721960:LCN721960 LMI721960:LMJ721960 LWE721960:LWF721960 MGA721960:MGB721960 MPW721960:MPX721960 MZS721960:MZT721960 NJO721960:NJP721960 NTK721960:NTL721960 ODG721960:ODH721960 ONC721960:OND721960 OWY721960:OWZ721960 PGU721960:PGV721960 PQQ721960:PQR721960 QAM721960:QAN721960 QKI721960:QKJ721960 QUE721960:QUF721960 REA721960:REB721960 RNW721960:RNX721960 RXS721960:RXT721960 SHO721960:SHP721960 SRK721960:SRL721960 TBG721960:TBH721960 TLC721960:TLD721960 TUY721960:TUZ721960 UEU721960:UEV721960 UOQ721960:UOR721960 UYM721960:UYN721960 VII721960:VIJ721960 VSE721960:VSF721960 WCA721960:WCB721960 WLW721960:WLX721960 WVS721960:WVT721960 K787496:L787496 JG787496:JH787496 TC787496:TD787496 ACY787496:ACZ787496 AMU787496:AMV787496 AWQ787496:AWR787496 BGM787496:BGN787496 BQI787496:BQJ787496 CAE787496:CAF787496 CKA787496:CKB787496 CTW787496:CTX787496 DDS787496:DDT787496 DNO787496:DNP787496 DXK787496:DXL787496 EHG787496:EHH787496 ERC787496:ERD787496 FAY787496:FAZ787496 FKU787496:FKV787496 FUQ787496:FUR787496 GEM787496:GEN787496 GOI787496:GOJ787496 GYE787496:GYF787496 HIA787496:HIB787496 HRW787496:HRX787496 IBS787496:IBT787496 ILO787496:ILP787496 IVK787496:IVL787496 JFG787496:JFH787496 JPC787496:JPD787496 JYY787496:JYZ787496 KIU787496:KIV787496 KSQ787496:KSR787496 LCM787496:LCN787496 LMI787496:LMJ787496 LWE787496:LWF787496 MGA787496:MGB787496 MPW787496:MPX787496 MZS787496:MZT787496 NJO787496:NJP787496 NTK787496:NTL787496 ODG787496:ODH787496 ONC787496:OND787496 OWY787496:OWZ787496 PGU787496:PGV787496 PQQ787496:PQR787496 QAM787496:QAN787496 QKI787496:QKJ787496 QUE787496:QUF787496 REA787496:REB787496 RNW787496:RNX787496 RXS787496:RXT787496 SHO787496:SHP787496 SRK787496:SRL787496 TBG787496:TBH787496 TLC787496:TLD787496 TUY787496:TUZ787496 UEU787496:UEV787496 UOQ787496:UOR787496 UYM787496:UYN787496 VII787496:VIJ787496 VSE787496:VSF787496 WCA787496:WCB787496 WLW787496:WLX787496 WVS787496:WVT787496 K853032:L853032 JG853032:JH853032 TC853032:TD853032 ACY853032:ACZ853032 AMU853032:AMV853032 AWQ853032:AWR853032 BGM853032:BGN853032 BQI853032:BQJ853032 CAE853032:CAF853032 CKA853032:CKB853032 CTW853032:CTX853032 DDS853032:DDT853032 DNO853032:DNP853032 DXK853032:DXL853032 EHG853032:EHH853032 ERC853032:ERD853032 FAY853032:FAZ853032 FKU853032:FKV853032 FUQ853032:FUR853032 GEM853032:GEN853032 GOI853032:GOJ853032 GYE853032:GYF853032 HIA853032:HIB853032 HRW853032:HRX853032 IBS853032:IBT853032 ILO853032:ILP853032 IVK853032:IVL853032 JFG853032:JFH853032 JPC853032:JPD853032 JYY853032:JYZ853032 KIU853032:KIV853032 KSQ853032:KSR853032 LCM853032:LCN853032 LMI853032:LMJ853032 LWE853032:LWF853032 MGA853032:MGB853032 MPW853032:MPX853032 MZS853032:MZT853032 NJO853032:NJP853032 NTK853032:NTL853032 ODG853032:ODH853032 ONC853032:OND853032 OWY853032:OWZ853032 PGU853032:PGV853032 PQQ853032:PQR853032 QAM853032:QAN853032 QKI853032:QKJ853032 QUE853032:QUF853032 REA853032:REB853032 RNW853032:RNX853032 RXS853032:RXT853032 SHO853032:SHP853032 SRK853032:SRL853032 TBG853032:TBH853032 TLC853032:TLD853032 TUY853032:TUZ853032 UEU853032:UEV853032 UOQ853032:UOR853032 UYM853032:UYN853032 VII853032:VIJ853032 VSE853032:VSF853032 WCA853032:WCB853032 WLW853032:WLX853032 WVS853032:WVT853032 K918568:L918568 JG918568:JH918568 TC918568:TD918568 ACY918568:ACZ918568 AMU918568:AMV918568 AWQ918568:AWR918568 BGM918568:BGN918568 BQI918568:BQJ918568 CAE918568:CAF918568 CKA918568:CKB918568 CTW918568:CTX918568 DDS918568:DDT918568 DNO918568:DNP918568 DXK918568:DXL918568 EHG918568:EHH918568 ERC918568:ERD918568 FAY918568:FAZ918568 FKU918568:FKV918568 FUQ918568:FUR918568 GEM918568:GEN918568 GOI918568:GOJ918568 GYE918568:GYF918568 HIA918568:HIB918568 HRW918568:HRX918568 IBS918568:IBT918568 ILO918568:ILP918568 IVK918568:IVL918568 JFG918568:JFH918568 JPC918568:JPD918568 JYY918568:JYZ918568 KIU918568:KIV918568 KSQ918568:KSR918568 LCM918568:LCN918568 LMI918568:LMJ918568 LWE918568:LWF918568 MGA918568:MGB918568 MPW918568:MPX918568 MZS918568:MZT918568 NJO918568:NJP918568 NTK918568:NTL918568 ODG918568:ODH918568 ONC918568:OND918568 OWY918568:OWZ918568 PGU918568:PGV918568 PQQ918568:PQR918568 QAM918568:QAN918568 QKI918568:QKJ918568 QUE918568:QUF918568 REA918568:REB918568 RNW918568:RNX918568 RXS918568:RXT918568 SHO918568:SHP918568 SRK918568:SRL918568 TBG918568:TBH918568 TLC918568:TLD918568 TUY918568:TUZ918568 UEU918568:UEV918568 UOQ918568:UOR918568 UYM918568:UYN918568 VII918568:VIJ918568 VSE918568:VSF918568 WCA918568:WCB918568 WLW918568:WLX918568 WVS918568:WVT918568 K984104:L984104 JG984104:JH984104 TC984104:TD984104 ACY984104:ACZ984104 AMU984104:AMV984104 AWQ984104:AWR984104 BGM984104:BGN984104 BQI984104:BQJ984104 CAE984104:CAF984104 CKA984104:CKB984104 CTW984104:CTX984104 DDS984104:DDT984104 DNO984104:DNP984104 DXK984104:DXL984104 EHG984104:EHH984104 ERC984104:ERD984104 FAY984104:FAZ984104 FKU984104:FKV984104 FUQ984104:FUR984104 GEM984104:GEN984104 GOI984104:GOJ984104 GYE984104:GYF984104 HIA984104:HIB984104 HRW984104:HRX984104 IBS984104:IBT984104 ILO984104:ILP984104 IVK984104:IVL984104 JFG984104:JFH984104 JPC984104:JPD984104 JYY984104:JYZ984104 KIU984104:KIV984104 KSQ984104:KSR984104 LCM984104:LCN984104 LMI984104:LMJ984104 LWE984104:LWF984104 MGA984104:MGB984104 MPW984104:MPX984104 MZS984104:MZT984104 NJO984104:NJP984104 NTK984104:NTL984104 ODG984104:ODH984104 ONC984104:OND984104 OWY984104:OWZ984104 PGU984104:PGV984104 PQQ984104:PQR984104 QAM984104:QAN984104 QKI984104:QKJ984104 QUE984104:QUF984104 REA984104:REB984104 RNW984104:RNX984104 RXS984104:RXT984104 SHO984104:SHP984104 SRK984104:SRL984104 TBG984104:TBH984104 TLC984104:TLD984104 TUY984104:TUZ984104 UEU984104:UEV984104 UOQ984104:UOR984104 UYM984104:UYN984104 VII984104:VIJ984104 VSE984104:VSF984104 WCA984104:WCB984104 WLW984104:WLX984104 WVS984104:WVT984104 K1109:L1109 JG1109:JH1109 TC1109:TD1109 ACY1109:ACZ1109 AMU1109:AMV1109 AWQ1109:AWR1109 BGM1109:BGN1109 BQI1109:BQJ1109 CAE1109:CAF1109 CKA1109:CKB1109 CTW1109:CTX1109 DDS1109:DDT1109 DNO1109:DNP1109 DXK1109:DXL1109 EHG1109:EHH1109 ERC1109:ERD1109 FAY1109:FAZ1109 FKU1109:FKV1109 FUQ1109:FUR1109 GEM1109:GEN1109 GOI1109:GOJ1109 GYE1109:GYF1109 HIA1109:HIB1109 HRW1109:HRX1109 IBS1109:IBT1109 ILO1109:ILP1109 IVK1109:IVL1109 JFG1109:JFH1109 JPC1109:JPD1109 JYY1109:JYZ1109 KIU1109:KIV1109 KSQ1109:KSR1109 LCM1109:LCN1109 LMI1109:LMJ1109 LWE1109:LWF1109 MGA1109:MGB1109 MPW1109:MPX1109 MZS1109:MZT1109 NJO1109:NJP1109 NTK1109:NTL1109 ODG1109:ODH1109 ONC1109:OND1109 OWY1109:OWZ1109 PGU1109:PGV1109 PQQ1109:PQR1109 QAM1109:QAN1109 QKI1109:QKJ1109 QUE1109:QUF1109 REA1109:REB1109 RNW1109:RNX1109 RXS1109:RXT1109 SHO1109:SHP1109 SRK1109:SRL1109 TBG1109:TBH1109 TLC1109:TLD1109 TUY1109:TUZ1109 UEU1109:UEV1109 UOQ1109:UOR1109 UYM1109:UYN1109 VII1109:VIJ1109 VSE1109:VSF1109 WCA1109:WCB1109 WLW1109:WLX1109 WVS1109:WVT1109 K66645:L66645 JG66645:JH66645 TC66645:TD66645 ACY66645:ACZ66645 AMU66645:AMV66645 AWQ66645:AWR66645 BGM66645:BGN66645 BQI66645:BQJ66645 CAE66645:CAF66645 CKA66645:CKB66645 CTW66645:CTX66645 DDS66645:DDT66645 DNO66645:DNP66645 DXK66645:DXL66645 EHG66645:EHH66645 ERC66645:ERD66645 FAY66645:FAZ66645 FKU66645:FKV66645 FUQ66645:FUR66645 GEM66645:GEN66645 GOI66645:GOJ66645 GYE66645:GYF66645 HIA66645:HIB66645 HRW66645:HRX66645 IBS66645:IBT66645 ILO66645:ILP66645 IVK66645:IVL66645 JFG66645:JFH66645 JPC66645:JPD66645 JYY66645:JYZ66645 KIU66645:KIV66645 KSQ66645:KSR66645 LCM66645:LCN66645 LMI66645:LMJ66645 LWE66645:LWF66645 MGA66645:MGB66645 MPW66645:MPX66645 MZS66645:MZT66645 NJO66645:NJP66645 NTK66645:NTL66645 ODG66645:ODH66645 ONC66645:OND66645 OWY66645:OWZ66645 PGU66645:PGV66645 PQQ66645:PQR66645 QAM66645:QAN66645 QKI66645:QKJ66645 QUE66645:QUF66645 REA66645:REB66645 RNW66645:RNX66645 RXS66645:RXT66645 SHO66645:SHP66645 SRK66645:SRL66645 TBG66645:TBH66645 TLC66645:TLD66645 TUY66645:TUZ66645 UEU66645:UEV66645 UOQ66645:UOR66645 UYM66645:UYN66645 VII66645:VIJ66645 VSE66645:VSF66645 WCA66645:WCB66645 WLW66645:WLX66645 WVS66645:WVT66645 K132181:L132181 JG132181:JH132181 TC132181:TD132181 ACY132181:ACZ132181 AMU132181:AMV132181 AWQ132181:AWR132181 BGM132181:BGN132181 BQI132181:BQJ132181 CAE132181:CAF132181 CKA132181:CKB132181 CTW132181:CTX132181 DDS132181:DDT132181 DNO132181:DNP132181 DXK132181:DXL132181 EHG132181:EHH132181 ERC132181:ERD132181 FAY132181:FAZ132181 FKU132181:FKV132181 FUQ132181:FUR132181 GEM132181:GEN132181 GOI132181:GOJ132181 GYE132181:GYF132181 HIA132181:HIB132181 HRW132181:HRX132181 IBS132181:IBT132181 ILO132181:ILP132181 IVK132181:IVL132181 JFG132181:JFH132181 JPC132181:JPD132181 JYY132181:JYZ132181 KIU132181:KIV132181 KSQ132181:KSR132181 LCM132181:LCN132181 LMI132181:LMJ132181 LWE132181:LWF132181 MGA132181:MGB132181 MPW132181:MPX132181 MZS132181:MZT132181 NJO132181:NJP132181 NTK132181:NTL132181 ODG132181:ODH132181 ONC132181:OND132181 OWY132181:OWZ132181 PGU132181:PGV132181 PQQ132181:PQR132181 QAM132181:QAN132181 QKI132181:QKJ132181 QUE132181:QUF132181 REA132181:REB132181 RNW132181:RNX132181 RXS132181:RXT132181 SHO132181:SHP132181 SRK132181:SRL132181 TBG132181:TBH132181 TLC132181:TLD132181 TUY132181:TUZ132181 UEU132181:UEV132181 UOQ132181:UOR132181 UYM132181:UYN132181 VII132181:VIJ132181 VSE132181:VSF132181 WCA132181:WCB132181 WLW132181:WLX132181 WVS132181:WVT132181 K197717:L197717 JG197717:JH197717 TC197717:TD197717 ACY197717:ACZ197717 AMU197717:AMV197717 AWQ197717:AWR197717 BGM197717:BGN197717 BQI197717:BQJ197717 CAE197717:CAF197717 CKA197717:CKB197717 CTW197717:CTX197717 DDS197717:DDT197717 DNO197717:DNP197717 DXK197717:DXL197717 EHG197717:EHH197717 ERC197717:ERD197717 FAY197717:FAZ197717 FKU197717:FKV197717 FUQ197717:FUR197717 GEM197717:GEN197717 GOI197717:GOJ197717 GYE197717:GYF197717 HIA197717:HIB197717 HRW197717:HRX197717 IBS197717:IBT197717 ILO197717:ILP197717 IVK197717:IVL197717 JFG197717:JFH197717 JPC197717:JPD197717 JYY197717:JYZ197717 KIU197717:KIV197717 KSQ197717:KSR197717 LCM197717:LCN197717 LMI197717:LMJ197717 LWE197717:LWF197717 MGA197717:MGB197717 MPW197717:MPX197717 MZS197717:MZT197717 NJO197717:NJP197717 NTK197717:NTL197717 ODG197717:ODH197717 ONC197717:OND197717 OWY197717:OWZ197717 PGU197717:PGV197717 PQQ197717:PQR197717 QAM197717:QAN197717 QKI197717:QKJ197717 QUE197717:QUF197717 REA197717:REB197717 RNW197717:RNX197717 RXS197717:RXT197717 SHO197717:SHP197717 SRK197717:SRL197717 TBG197717:TBH197717 TLC197717:TLD197717 TUY197717:TUZ197717 UEU197717:UEV197717 UOQ197717:UOR197717 UYM197717:UYN197717 VII197717:VIJ197717 VSE197717:VSF197717 WCA197717:WCB197717 WLW197717:WLX197717 WVS197717:WVT197717 K263253:L263253 JG263253:JH263253 TC263253:TD263253 ACY263253:ACZ263253 AMU263253:AMV263253 AWQ263253:AWR263253 BGM263253:BGN263253 BQI263253:BQJ263253 CAE263253:CAF263253 CKA263253:CKB263253 CTW263253:CTX263253 DDS263253:DDT263253 DNO263253:DNP263253 DXK263253:DXL263253 EHG263253:EHH263253 ERC263253:ERD263253 FAY263253:FAZ263253 FKU263253:FKV263253 FUQ263253:FUR263253 GEM263253:GEN263253 GOI263253:GOJ263253 GYE263253:GYF263253 HIA263253:HIB263253 HRW263253:HRX263253 IBS263253:IBT263253 ILO263253:ILP263253 IVK263253:IVL263253 JFG263253:JFH263253 JPC263253:JPD263253 JYY263253:JYZ263253 KIU263253:KIV263253 KSQ263253:KSR263253 LCM263253:LCN263253 LMI263253:LMJ263253 LWE263253:LWF263253 MGA263253:MGB263253 MPW263253:MPX263253 MZS263253:MZT263253 NJO263253:NJP263253 NTK263253:NTL263253 ODG263253:ODH263253 ONC263253:OND263253 OWY263253:OWZ263253 PGU263253:PGV263253 PQQ263253:PQR263253 QAM263253:QAN263253 QKI263253:QKJ263253 QUE263253:QUF263253 REA263253:REB263253 RNW263253:RNX263253 RXS263253:RXT263253 SHO263253:SHP263253 SRK263253:SRL263253 TBG263253:TBH263253 TLC263253:TLD263253 TUY263253:TUZ263253 UEU263253:UEV263253 UOQ263253:UOR263253 UYM263253:UYN263253 VII263253:VIJ263253 VSE263253:VSF263253 WCA263253:WCB263253 WLW263253:WLX263253 WVS263253:WVT263253 K328789:L328789 JG328789:JH328789 TC328789:TD328789 ACY328789:ACZ328789 AMU328789:AMV328789 AWQ328789:AWR328789 BGM328789:BGN328789 BQI328789:BQJ328789 CAE328789:CAF328789 CKA328789:CKB328789 CTW328789:CTX328789 DDS328789:DDT328789 DNO328789:DNP328789 DXK328789:DXL328789 EHG328789:EHH328789 ERC328789:ERD328789 FAY328789:FAZ328789 FKU328789:FKV328789 FUQ328789:FUR328789 GEM328789:GEN328789 GOI328789:GOJ328789 GYE328789:GYF328789 HIA328789:HIB328789 HRW328789:HRX328789 IBS328789:IBT328789 ILO328789:ILP328789 IVK328789:IVL328789 JFG328789:JFH328789 JPC328789:JPD328789 JYY328789:JYZ328789 KIU328789:KIV328789 KSQ328789:KSR328789 LCM328789:LCN328789 LMI328789:LMJ328789 LWE328789:LWF328789 MGA328789:MGB328789 MPW328789:MPX328789 MZS328789:MZT328789 NJO328789:NJP328789 NTK328789:NTL328789 ODG328789:ODH328789 ONC328789:OND328789 OWY328789:OWZ328789 PGU328789:PGV328789 PQQ328789:PQR328789 QAM328789:QAN328789 QKI328789:QKJ328789 QUE328789:QUF328789 REA328789:REB328789 RNW328789:RNX328789 RXS328789:RXT328789 SHO328789:SHP328789 SRK328789:SRL328789 TBG328789:TBH328789 TLC328789:TLD328789 TUY328789:TUZ328789 UEU328789:UEV328789 UOQ328789:UOR328789 UYM328789:UYN328789 VII328789:VIJ328789 VSE328789:VSF328789 WCA328789:WCB328789 WLW328789:WLX328789 WVS328789:WVT328789 K394325:L394325 JG394325:JH394325 TC394325:TD394325 ACY394325:ACZ394325 AMU394325:AMV394325 AWQ394325:AWR394325 BGM394325:BGN394325 BQI394325:BQJ394325 CAE394325:CAF394325 CKA394325:CKB394325 CTW394325:CTX394325 DDS394325:DDT394325 DNO394325:DNP394325 DXK394325:DXL394325 EHG394325:EHH394325 ERC394325:ERD394325 FAY394325:FAZ394325 FKU394325:FKV394325 FUQ394325:FUR394325 GEM394325:GEN394325 GOI394325:GOJ394325 GYE394325:GYF394325 HIA394325:HIB394325 HRW394325:HRX394325 IBS394325:IBT394325 ILO394325:ILP394325 IVK394325:IVL394325 JFG394325:JFH394325 JPC394325:JPD394325 JYY394325:JYZ394325 KIU394325:KIV394325 KSQ394325:KSR394325 LCM394325:LCN394325 LMI394325:LMJ394325 LWE394325:LWF394325 MGA394325:MGB394325 MPW394325:MPX394325 MZS394325:MZT394325 NJO394325:NJP394325 NTK394325:NTL394325 ODG394325:ODH394325 ONC394325:OND394325 OWY394325:OWZ394325 PGU394325:PGV394325 PQQ394325:PQR394325 QAM394325:QAN394325 QKI394325:QKJ394325 QUE394325:QUF394325 REA394325:REB394325 RNW394325:RNX394325 RXS394325:RXT394325 SHO394325:SHP394325 SRK394325:SRL394325 TBG394325:TBH394325 TLC394325:TLD394325 TUY394325:TUZ394325 UEU394325:UEV394325 UOQ394325:UOR394325 UYM394325:UYN394325 VII394325:VIJ394325 VSE394325:VSF394325 WCA394325:WCB394325 WLW394325:WLX394325 WVS394325:WVT394325 K459861:L459861 JG459861:JH459861 TC459861:TD459861 ACY459861:ACZ459861 AMU459861:AMV459861 AWQ459861:AWR459861 BGM459861:BGN459861 BQI459861:BQJ459861 CAE459861:CAF459861 CKA459861:CKB459861 CTW459861:CTX459861 DDS459861:DDT459861 DNO459861:DNP459861 DXK459861:DXL459861 EHG459861:EHH459861 ERC459861:ERD459861 FAY459861:FAZ459861 FKU459861:FKV459861 FUQ459861:FUR459861 GEM459861:GEN459861 GOI459861:GOJ459861 GYE459861:GYF459861 HIA459861:HIB459861 HRW459861:HRX459861 IBS459861:IBT459861 ILO459861:ILP459861 IVK459861:IVL459861 JFG459861:JFH459861 JPC459861:JPD459861 JYY459861:JYZ459861 KIU459861:KIV459861 KSQ459861:KSR459861 LCM459861:LCN459861 LMI459861:LMJ459861 LWE459861:LWF459861 MGA459861:MGB459861 MPW459861:MPX459861 MZS459861:MZT459861 NJO459861:NJP459861 NTK459861:NTL459861 ODG459861:ODH459861 ONC459861:OND459861 OWY459861:OWZ459861 PGU459861:PGV459861 PQQ459861:PQR459861 QAM459861:QAN459861 QKI459861:QKJ459861 QUE459861:QUF459861 REA459861:REB459861 RNW459861:RNX459861 RXS459861:RXT459861 SHO459861:SHP459861 SRK459861:SRL459861 TBG459861:TBH459861 TLC459861:TLD459861 TUY459861:TUZ459861 UEU459861:UEV459861 UOQ459861:UOR459861 UYM459861:UYN459861 VII459861:VIJ459861 VSE459861:VSF459861 WCA459861:WCB459861 WLW459861:WLX459861 WVS459861:WVT459861 K525397:L525397 JG525397:JH525397 TC525397:TD525397 ACY525397:ACZ525397 AMU525397:AMV525397 AWQ525397:AWR525397 BGM525397:BGN525397 BQI525397:BQJ525397 CAE525397:CAF525397 CKA525397:CKB525397 CTW525397:CTX525397 DDS525397:DDT525397 DNO525397:DNP525397 DXK525397:DXL525397 EHG525397:EHH525397 ERC525397:ERD525397 FAY525397:FAZ525397 FKU525397:FKV525397 FUQ525397:FUR525397 GEM525397:GEN525397 GOI525397:GOJ525397 GYE525397:GYF525397 HIA525397:HIB525397 HRW525397:HRX525397 IBS525397:IBT525397 ILO525397:ILP525397 IVK525397:IVL525397 JFG525397:JFH525397 JPC525397:JPD525397 JYY525397:JYZ525397 KIU525397:KIV525397 KSQ525397:KSR525397 LCM525397:LCN525397 LMI525397:LMJ525397 LWE525397:LWF525397 MGA525397:MGB525397 MPW525397:MPX525397 MZS525397:MZT525397 NJO525397:NJP525397 NTK525397:NTL525397 ODG525397:ODH525397 ONC525397:OND525397 OWY525397:OWZ525397 PGU525397:PGV525397 PQQ525397:PQR525397 QAM525397:QAN525397 QKI525397:QKJ525397 QUE525397:QUF525397 REA525397:REB525397 RNW525397:RNX525397 RXS525397:RXT525397 SHO525397:SHP525397 SRK525397:SRL525397 TBG525397:TBH525397 TLC525397:TLD525397 TUY525397:TUZ525397 UEU525397:UEV525397 UOQ525397:UOR525397 UYM525397:UYN525397 VII525397:VIJ525397 VSE525397:VSF525397 WCA525397:WCB525397 WLW525397:WLX525397 WVS525397:WVT525397 K590933:L590933 JG590933:JH590933 TC590933:TD590933 ACY590933:ACZ590933 AMU590933:AMV590933 AWQ590933:AWR590933 BGM590933:BGN590933 BQI590933:BQJ590933 CAE590933:CAF590933 CKA590933:CKB590933 CTW590933:CTX590933 DDS590933:DDT590933 DNO590933:DNP590933 DXK590933:DXL590933 EHG590933:EHH590933 ERC590933:ERD590933 FAY590933:FAZ590933 FKU590933:FKV590933 FUQ590933:FUR590933 GEM590933:GEN590933 GOI590933:GOJ590933 GYE590933:GYF590933 HIA590933:HIB590933 HRW590933:HRX590933 IBS590933:IBT590933 ILO590933:ILP590933 IVK590933:IVL590933 JFG590933:JFH590933 JPC590933:JPD590933 JYY590933:JYZ590933 KIU590933:KIV590933 KSQ590933:KSR590933 LCM590933:LCN590933 LMI590933:LMJ590933 LWE590933:LWF590933 MGA590933:MGB590933 MPW590933:MPX590933 MZS590933:MZT590933 NJO590933:NJP590933 NTK590933:NTL590933 ODG590933:ODH590933 ONC590933:OND590933 OWY590933:OWZ590933 PGU590933:PGV590933 PQQ590933:PQR590933 QAM590933:QAN590933 QKI590933:QKJ590933 QUE590933:QUF590933 REA590933:REB590933 RNW590933:RNX590933 RXS590933:RXT590933 SHO590933:SHP590933 SRK590933:SRL590933 TBG590933:TBH590933 TLC590933:TLD590933 TUY590933:TUZ590933 UEU590933:UEV590933 UOQ590933:UOR590933 UYM590933:UYN590933 VII590933:VIJ590933 VSE590933:VSF590933 WCA590933:WCB590933 WLW590933:WLX590933 WVS590933:WVT590933 K656469:L656469 JG656469:JH656469 TC656469:TD656469 ACY656469:ACZ656469 AMU656469:AMV656469 AWQ656469:AWR656469 BGM656469:BGN656469 BQI656469:BQJ656469 CAE656469:CAF656469 CKA656469:CKB656469 CTW656469:CTX656469 DDS656469:DDT656469 DNO656469:DNP656469 DXK656469:DXL656469 EHG656469:EHH656469 ERC656469:ERD656469 FAY656469:FAZ656469 FKU656469:FKV656469 FUQ656469:FUR656469 GEM656469:GEN656469 GOI656469:GOJ656469 GYE656469:GYF656469 HIA656469:HIB656469 HRW656469:HRX656469 IBS656469:IBT656469 ILO656469:ILP656469 IVK656469:IVL656469 JFG656469:JFH656469 JPC656469:JPD656469 JYY656469:JYZ656469 KIU656469:KIV656469 KSQ656469:KSR656469 LCM656469:LCN656469 LMI656469:LMJ656469 LWE656469:LWF656469 MGA656469:MGB656469 MPW656469:MPX656469 MZS656469:MZT656469 NJO656469:NJP656469 NTK656469:NTL656469 ODG656469:ODH656469 ONC656469:OND656469 OWY656469:OWZ656469 PGU656469:PGV656469 PQQ656469:PQR656469 QAM656469:QAN656469 QKI656469:QKJ656469 QUE656469:QUF656469 REA656469:REB656469 RNW656469:RNX656469 RXS656469:RXT656469 SHO656469:SHP656469 SRK656469:SRL656469 TBG656469:TBH656469 TLC656469:TLD656469 TUY656469:TUZ656469 UEU656469:UEV656469 UOQ656469:UOR656469 UYM656469:UYN656469 VII656469:VIJ656469 VSE656469:VSF656469 WCA656469:WCB656469 WLW656469:WLX656469 WVS656469:WVT656469 K722005:L722005 JG722005:JH722005 TC722005:TD722005 ACY722005:ACZ722005 AMU722005:AMV722005 AWQ722005:AWR722005 BGM722005:BGN722005 BQI722005:BQJ722005 CAE722005:CAF722005 CKA722005:CKB722005 CTW722005:CTX722005 DDS722005:DDT722005 DNO722005:DNP722005 DXK722005:DXL722005 EHG722005:EHH722005 ERC722005:ERD722005 FAY722005:FAZ722005 FKU722005:FKV722005 FUQ722005:FUR722005 GEM722005:GEN722005 GOI722005:GOJ722005 GYE722005:GYF722005 HIA722005:HIB722005 HRW722005:HRX722005 IBS722005:IBT722005 ILO722005:ILP722005 IVK722005:IVL722005 JFG722005:JFH722005 JPC722005:JPD722005 JYY722005:JYZ722005 KIU722005:KIV722005 KSQ722005:KSR722005 LCM722005:LCN722005 LMI722005:LMJ722005 LWE722005:LWF722005 MGA722005:MGB722005 MPW722005:MPX722005 MZS722005:MZT722005 NJO722005:NJP722005 NTK722005:NTL722005 ODG722005:ODH722005 ONC722005:OND722005 OWY722005:OWZ722005 PGU722005:PGV722005 PQQ722005:PQR722005 QAM722005:QAN722005 QKI722005:QKJ722005 QUE722005:QUF722005 REA722005:REB722005 RNW722005:RNX722005 RXS722005:RXT722005 SHO722005:SHP722005 SRK722005:SRL722005 TBG722005:TBH722005 TLC722005:TLD722005 TUY722005:TUZ722005 UEU722005:UEV722005 UOQ722005:UOR722005 UYM722005:UYN722005 VII722005:VIJ722005 VSE722005:VSF722005 WCA722005:WCB722005 WLW722005:WLX722005 WVS722005:WVT722005 K787541:L787541 JG787541:JH787541 TC787541:TD787541 ACY787541:ACZ787541 AMU787541:AMV787541 AWQ787541:AWR787541 BGM787541:BGN787541 BQI787541:BQJ787541 CAE787541:CAF787541 CKA787541:CKB787541 CTW787541:CTX787541 DDS787541:DDT787541 DNO787541:DNP787541 DXK787541:DXL787541 EHG787541:EHH787541 ERC787541:ERD787541 FAY787541:FAZ787541 FKU787541:FKV787541 FUQ787541:FUR787541 GEM787541:GEN787541 GOI787541:GOJ787541 GYE787541:GYF787541 HIA787541:HIB787541 HRW787541:HRX787541 IBS787541:IBT787541 ILO787541:ILP787541 IVK787541:IVL787541 JFG787541:JFH787541 JPC787541:JPD787541 JYY787541:JYZ787541 KIU787541:KIV787541 KSQ787541:KSR787541 LCM787541:LCN787541 LMI787541:LMJ787541 LWE787541:LWF787541 MGA787541:MGB787541 MPW787541:MPX787541 MZS787541:MZT787541 NJO787541:NJP787541 NTK787541:NTL787541 ODG787541:ODH787541 ONC787541:OND787541 OWY787541:OWZ787541 PGU787541:PGV787541 PQQ787541:PQR787541 QAM787541:QAN787541 QKI787541:QKJ787541 QUE787541:QUF787541 REA787541:REB787541 RNW787541:RNX787541 RXS787541:RXT787541 SHO787541:SHP787541 SRK787541:SRL787541 TBG787541:TBH787541 TLC787541:TLD787541 TUY787541:TUZ787541 UEU787541:UEV787541 UOQ787541:UOR787541 UYM787541:UYN787541 VII787541:VIJ787541 VSE787541:VSF787541 WCA787541:WCB787541 WLW787541:WLX787541 WVS787541:WVT787541 K853077:L853077 JG853077:JH853077 TC853077:TD853077 ACY853077:ACZ853077 AMU853077:AMV853077 AWQ853077:AWR853077 BGM853077:BGN853077 BQI853077:BQJ853077 CAE853077:CAF853077 CKA853077:CKB853077 CTW853077:CTX853077 DDS853077:DDT853077 DNO853077:DNP853077 DXK853077:DXL853077 EHG853077:EHH853077 ERC853077:ERD853077 FAY853077:FAZ853077 FKU853077:FKV853077 FUQ853077:FUR853077 GEM853077:GEN853077 GOI853077:GOJ853077 GYE853077:GYF853077 HIA853077:HIB853077 HRW853077:HRX853077 IBS853077:IBT853077 ILO853077:ILP853077 IVK853077:IVL853077 JFG853077:JFH853077 JPC853077:JPD853077 JYY853077:JYZ853077 KIU853077:KIV853077 KSQ853077:KSR853077 LCM853077:LCN853077 LMI853077:LMJ853077 LWE853077:LWF853077 MGA853077:MGB853077 MPW853077:MPX853077 MZS853077:MZT853077 NJO853077:NJP853077 NTK853077:NTL853077 ODG853077:ODH853077 ONC853077:OND853077 OWY853077:OWZ853077 PGU853077:PGV853077 PQQ853077:PQR853077 QAM853077:QAN853077 QKI853077:QKJ853077 QUE853077:QUF853077 REA853077:REB853077 RNW853077:RNX853077 RXS853077:RXT853077 SHO853077:SHP853077 SRK853077:SRL853077 TBG853077:TBH853077 TLC853077:TLD853077 TUY853077:TUZ853077 UEU853077:UEV853077 UOQ853077:UOR853077 UYM853077:UYN853077 VII853077:VIJ853077 VSE853077:VSF853077 WCA853077:WCB853077 WLW853077:WLX853077 WVS853077:WVT853077 K918613:L918613 JG918613:JH918613 TC918613:TD918613 ACY918613:ACZ918613 AMU918613:AMV918613 AWQ918613:AWR918613 BGM918613:BGN918613 BQI918613:BQJ918613 CAE918613:CAF918613 CKA918613:CKB918613 CTW918613:CTX918613 DDS918613:DDT918613 DNO918613:DNP918613 DXK918613:DXL918613 EHG918613:EHH918613 ERC918613:ERD918613 FAY918613:FAZ918613 FKU918613:FKV918613 FUQ918613:FUR918613 GEM918613:GEN918613 GOI918613:GOJ918613 GYE918613:GYF918613 HIA918613:HIB918613 HRW918613:HRX918613 IBS918613:IBT918613 ILO918613:ILP918613 IVK918613:IVL918613 JFG918613:JFH918613 JPC918613:JPD918613 JYY918613:JYZ918613 KIU918613:KIV918613 KSQ918613:KSR918613 LCM918613:LCN918613 LMI918613:LMJ918613 LWE918613:LWF918613 MGA918613:MGB918613 MPW918613:MPX918613 MZS918613:MZT918613 NJO918613:NJP918613 NTK918613:NTL918613 ODG918613:ODH918613 ONC918613:OND918613 OWY918613:OWZ918613 PGU918613:PGV918613 PQQ918613:PQR918613 QAM918613:QAN918613 QKI918613:QKJ918613 QUE918613:QUF918613 REA918613:REB918613 RNW918613:RNX918613 RXS918613:RXT918613 SHO918613:SHP918613 SRK918613:SRL918613 TBG918613:TBH918613 TLC918613:TLD918613 TUY918613:TUZ918613 UEU918613:UEV918613 UOQ918613:UOR918613 UYM918613:UYN918613 VII918613:VIJ918613 VSE918613:VSF918613 WCA918613:WCB918613 WLW918613:WLX918613 WVS918613:WVT918613 K984149:L984149 JG984149:JH984149 TC984149:TD984149 ACY984149:ACZ984149 AMU984149:AMV984149 AWQ984149:AWR984149 BGM984149:BGN984149 BQI984149:BQJ984149 CAE984149:CAF984149 CKA984149:CKB984149 CTW984149:CTX984149 DDS984149:DDT984149 DNO984149:DNP984149 DXK984149:DXL984149 EHG984149:EHH984149 ERC984149:ERD984149 FAY984149:FAZ984149 FKU984149:FKV984149 FUQ984149:FUR984149 GEM984149:GEN984149 GOI984149:GOJ984149 GYE984149:GYF984149 HIA984149:HIB984149 HRW984149:HRX984149 IBS984149:IBT984149 ILO984149:ILP984149 IVK984149:IVL984149 JFG984149:JFH984149 JPC984149:JPD984149 JYY984149:JYZ984149 KIU984149:KIV984149 KSQ984149:KSR984149 LCM984149:LCN984149 LMI984149:LMJ984149 LWE984149:LWF984149 MGA984149:MGB984149 MPW984149:MPX984149 MZS984149:MZT984149 NJO984149:NJP984149 NTK984149:NTL984149 ODG984149:ODH984149 ONC984149:OND984149 OWY984149:OWZ984149 PGU984149:PGV984149 PQQ984149:PQR984149 QAM984149:QAN984149 QKI984149:QKJ984149 QUE984149:QUF984149 REA984149:REB984149 RNW984149:RNX984149 RXS984149:RXT984149 SHO984149:SHP984149 SRK984149:SRL984149 TBG984149:TBH984149 TLC984149:TLD984149 TUY984149:TUZ984149 UEU984149:UEV984149 UOQ984149:UOR984149 UYM984149:UYN984149 VII984149:VIJ984149 VSE984149:VSF984149 WCA984149:WCB984149 WLW984149:WLX984149 WVS984149:WVT984149 K1154:L1154 JG1154:JH1154 TC1154:TD1154 ACY1154:ACZ1154 AMU1154:AMV1154 AWQ1154:AWR1154 BGM1154:BGN1154 BQI1154:BQJ1154 CAE1154:CAF1154 CKA1154:CKB1154 CTW1154:CTX1154 DDS1154:DDT1154 DNO1154:DNP1154 DXK1154:DXL1154 EHG1154:EHH1154 ERC1154:ERD1154 FAY1154:FAZ1154 FKU1154:FKV1154 FUQ1154:FUR1154 GEM1154:GEN1154 GOI1154:GOJ1154 GYE1154:GYF1154 HIA1154:HIB1154 HRW1154:HRX1154 IBS1154:IBT1154 ILO1154:ILP1154 IVK1154:IVL1154 JFG1154:JFH1154 JPC1154:JPD1154 JYY1154:JYZ1154 KIU1154:KIV1154 KSQ1154:KSR1154 LCM1154:LCN1154 LMI1154:LMJ1154 LWE1154:LWF1154 MGA1154:MGB1154 MPW1154:MPX1154 MZS1154:MZT1154 NJO1154:NJP1154 NTK1154:NTL1154 ODG1154:ODH1154 ONC1154:OND1154 OWY1154:OWZ1154 PGU1154:PGV1154 PQQ1154:PQR1154 QAM1154:QAN1154 QKI1154:QKJ1154 QUE1154:QUF1154 REA1154:REB1154 RNW1154:RNX1154 RXS1154:RXT1154 SHO1154:SHP1154 SRK1154:SRL1154 TBG1154:TBH1154 TLC1154:TLD1154 TUY1154:TUZ1154 UEU1154:UEV1154 UOQ1154:UOR1154 UYM1154:UYN1154 VII1154:VIJ1154 VSE1154:VSF1154 WCA1154:WCB1154 WLW1154:WLX1154 WVS1154:WVT1154 K66690:L66690 JG66690:JH66690 TC66690:TD66690 ACY66690:ACZ66690 AMU66690:AMV66690 AWQ66690:AWR66690 BGM66690:BGN66690 BQI66690:BQJ66690 CAE66690:CAF66690 CKA66690:CKB66690 CTW66690:CTX66690 DDS66690:DDT66690 DNO66690:DNP66690 DXK66690:DXL66690 EHG66690:EHH66690 ERC66690:ERD66690 FAY66690:FAZ66690 FKU66690:FKV66690 FUQ66690:FUR66690 GEM66690:GEN66690 GOI66690:GOJ66690 GYE66690:GYF66690 HIA66690:HIB66690 HRW66690:HRX66690 IBS66690:IBT66690 ILO66690:ILP66690 IVK66690:IVL66690 JFG66690:JFH66690 JPC66690:JPD66690 JYY66690:JYZ66690 KIU66690:KIV66690 KSQ66690:KSR66690 LCM66690:LCN66690 LMI66690:LMJ66690 LWE66690:LWF66690 MGA66690:MGB66690 MPW66690:MPX66690 MZS66690:MZT66690 NJO66690:NJP66690 NTK66690:NTL66690 ODG66690:ODH66690 ONC66690:OND66690 OWY66690:OWZ66690 PGU66690:PGV66690 PQQ66690:PQR66690 QAM66690:QAN66690 QKI66690:QKJ66690 QUE66690:QUF66690 REA66690:REB66690 RNW66690:RNX66690 RXS66690:RXT66690 SHO66690:SHP66690 SRK66690:SRL66690 TBG66690:TBH66690 TLC66690:TLD66690 TUY66690:TUZ66690 UEU66690:UEV66690 UOQ66690:UOR66690 UYM66690:UYN66690 VII66690:VIJ66690 VSE66690:VSF66690 WCA66690:WCB66690 WLW66690:WLX66690 WVS66690:WVT66690 K132226:L132226 JG132226:JH132226 TC132226:TD132226 ACY132226:ACZ132226 AMU132226:AMV132226 AWQ132226:AWR132226 BGM132226:BGN132226 BQI132226:BQJ132226 CAE132226:CAF132226 CKA132226:CKB132226 CTW132226:CTX132226 DDS132226:DDT132226 DNO132226:DNP132226 DXK132226:DXL132226 EHG132226:EHH132226 ERC132226:ERD132226 FAY132226:FAZ132226 FKU132226:FKV132226 FUQ132226:FUR132226 GEM132226:GEN132226 GOI132226:GOJ132226 GYE132226:GYF132226 HIA132226:HIB132226 HRW132226:HRX132226 IBS132226:IBT132226 ILO132226:ILP132226 IVK132226:IVL132226 JFG132226:JFH132226 JPC132226:JPD132226 JYY132226:JYZ132226 KIU132226:KIV132226 KSQ132226:KSR132226 LCM132226:LCN132226 LMI132226:LMJ132226 LWE132226:LWF132226 MGA132226:MGB132226 MPW132226:MPX132226 MZS132226:MZT132226 NJO132226:NJP132226 NTK132226:NTL132226 ODG132226:ODH132226 ONC132226:OND132226 OWY132226:OWZ132226 PGU132226:PGV132226 PQQ132226:PQR132226 QAM132226:QAN132226 QKI132226:QKJ132226 QUE132226:QUF132226 REA132226:REB132226 RNW132226:RNX132226 RXS132226:RXT132226 SHO132226:SHP132226 SRK132226:SRL132226 TBG132226:TBH132226 TLC132226:TLD132226 TUY132226:TUZ132226 UEU132226:UEV132226 UOQ132226:UOR132226 UYM132226:UYN132226 VII132226:VIJ132226 VSE132226:VSF132226 WCA132226:WCB132226 WLW132226:WLX132226 WVS132226:WVT132226 K197762:L197762 JG197762:JH197762 TC197762:TD197762 ACY197762:ACZ197762 AMU197762:AMV197762 AWQ197762:AWR197762 BGM197762:BGN197762 BQI197762:BQJ197762 CAE197762:CAF197762 CKA197762:CKB197762 CTW197762:CTX197762 DDS197762:DDT197762 DNO197762:DNP197762 DXK197762:DXL197762 EHG197762:EHH197762 ERC197762:ERD197762 FAY197762:FAZ197762 FKU197762:FKV197762 FUQ197762:FUR197762 GEM197762:GEN197762 GOI197762:GOJ197762 GYE197762:GYF197762 HIA197762:HIB197762 HRW197762:HRX197762 IBS197762:IBT197762 ILO197762:ILP197762 IVK197762:IVL197762 JFG197762:JFH197762 JPC197762:JPD197762 JYY197762:JYZ197762 KIU197762:KIV197762 KSQ197762:KSR197762 LCM197762:LCN197762 LMI197762:LMJ197762 LWE197762:LWF197762 MGA197762:MGB197762 MPW197762:MPX197762 MZS197762:MZT197762 NJO197762:NJP197762 NTK197762:NTL197762 ODG197762:ODH197762 ONC197762:OND197762 OWY197762:OWZ197762 PGU197762:PGV197762 PQQ197762:PQR197762 QAM197762:QAN197762 QKI197762:QKJ197762 QUE197762:QUF197762 REA197762:REB197762 RNW197762:RNX197762 RXS197762:RXT197762 SHO197762:SHP197762 SRK197762:SRL197762 TBG197762:TBH197762 TLC197762:TLD197762 TUY197762:TUZ197762 UEU197762:UEV197762 UOQ197762:UOR197762 UYM197762:UYN197762 VII197762:VIJ197762 VSE197762:VSF197762 WCA197762:WCB197762 WLW197762:WLX197762 WVS197762:WVT197762 K263298:L263298 JG263298:JH263298 TC263298:TD263298 ACY263298:ACZ263298 AMU263298:AMV263298 AWQ263298:AWR263298 BGM263298:BGN263298 BQI263298:BQJ263298 CAE263298:CAF263298 CKA263298:CKB263298 CTW263298:CTX263298 DDS263298:DDT263298 DNO263298:DNP263298 DXK263298:DXL263298 EHG263298:EHH263298 ERC263298:ERD263298 FAY263298:FAZ263298 FKU263298:FKV263298 FUQ263298:FUR263298 GEM263298:GEN263298 GOI263298:GOJ263298 GYE263298:GYF263298 HIA263298:HIB263298 HRW263298:HRX263298 IBS263298:IBT263298 ILO263298:ILP263298 IVK263298:IVL263298 JFG263298:JFH263298 JPC263298:JPD263298 JYY263298:JYZ263298 KIU263298:KIV263298 KSQ263298:KSR263298 LCM263298:LCN263298 LMI263298:LMJ263298 LWE263298:LWF263298 MGA263298:MGB263298 MPW263298:MPX263298 MZS263298:MZT263298 NJO263298:NJP263298 NTK263298:NTL263298 ODG263298:ODH263298 ONC263298:OND263298 OWY263298:OWZ263298 PGU263298:PGV263298 PQQ263298:PQR263298 QAM263298:QAN263298 QKI263298:QKJ263298 QUE263298:QUF263298 REA263298:REB263298 RNW263298:RNX263298 RXS263298:RXT263298 SHO263298:SHP263298 SRK263298:SRL263298 TBG263298:TBH263298 TLC263298:TLD263298 TUY263298:TUZ263298 UEU263298:UEV263298 UOQ263298:UOR263298 UYM263298:UYN263298 VII263298:VIJ263298 VSE263298:VSF263298 WCA263298:WCB263298 WLW263298:WLX263298 WVS263298:WVT263298 K328834:L328834 JG328834:JH328834 TC328834:TD328834 ACY328834:ACZ328834 AMU328834:AMV328834 AWQ328834:AWR328834 BGM328834:BGN328834 BQI328834:BQJ328834 CAE328834:CAF328834 CKA328834:CKB328834 CTW328834:CTX328834 DDS328834:DDT328834 DNO328834:DNP328834 DXK328834:DXL328834 EHG328834:EHH328834 ERC328834:ERD328834 FAY328834:FAZ328834 FKU328834:FKV328834 FUQ328834:FUR328834 GEM328834:GEN328834 GOI328834:GOJ328834 GYE328834:GYF328834 HIA328834:HIB328834 HRW328834:HRX328834 IBS328834:IBT328834 ILO328834:ILP328834 IVK328834:IVL328834 JFG328834:JFH328834 JPC328834:JPD328834 JYY328834:JYZ328834 KIU328834:KIV328834 KSQ328834:KSR328834 LCM328834:LCN328834 LMI328834:LMJ328834 LWE328834:LWF328834 MGA328834:MGB328834 MPW328834:MPX328834 MZS328834:MZT328834 NJO328834:NJP328834 NTK328834:NTL328834 ODG328834:ODH328834 ONC328834:OND328834 OWY328834:OWZ328834 PGU328834:PGV328834 PQQ328834:PQR328834 QAM328834:QAN328834 QKI328834:QKJ328834 QUE328834:QUF328834 REA328834:REB328834 RNW328834:RNX328834 RXS328834:RXT328834 SHO328834:SHP328834 SRK328834:SRL328834 TBG328834:TBH328834 TLC328834:TLD328834 TUY328834:TUZ328834 UEU328834:UEV328834 UOQ328834:UOR328834 UYM328834:UYN328834 VII328834:VIJ328834 VSE328834:VSF328834 WCA328834:WCB328834 WLW328834:WLX328834 WVS328834:WVT328834 K394370:L394370 JG394370:JH394370 TC394370:TD394370 ACY394370:ACZ394370 AMU394370:AMV394370 AWQ394370:AWR394370 BGM394370:BGN394370 BQI394370:BQJ394370 CAE394370:CAF394370 CKA394370:CKB394370 CTW394370:CTX394370 DDS394370:DDT394370 DNO394370:DNP394370 DXK394370:DXL394370 EHG394370:EHH394370 ERC394370:ERD394370 FAY394370:FAZ394370 FKU394370:FKV394370 FUQ394370:FUR394370 GEM394370:GEN394370 GOI394370:GOJ394370 GYE394370:GYF394370 HIA394370:HIB394370 HRW394370:HRX394370 IBS394370:IBT394370 ILO394370:ILP394370 IVK394370:IVL394370 JFG394370:JFH394370 JPC394370:JPD394370 JYY394370:JYZ394370 KIU394370:KIV394370 KSQ394370:KSR394370 LCM394370:LCN394370 LMI394370:LMJ394370 LWE394370:LWF394370 MGA394370:MGB394370 MPW394370:MPX394370 MZS394370:MZT394370 NJO394370:NJP394370 NTK394370:NTL394370 ODG394370:ODH394370 ONC394370:OND394370 OWY394370:OWZ394370 PGU394370:PGV394370 PQQ394370:PQR394370 QAM394370:QAN394370 QKI394370:QKJ394370 QUE394370:QUF394370 REA394370:REB394370 RNW394370:RNX394370 RXS394370:RXT394370 SHO394370:SHP394370 SRK394370:SRL394370 TBG394370:TBH394370 TLC394370:TLD394370 TUY394370:TUZ394370 UEU394370:UEV394370 UOQ394370:UOR394370 UYM394370:UYN394370 VII394370:VIJ394370 VSE394370:VSF394370 WCA394370:WCB394370 WLW394370:WLX394370 WVS394370:WVT394370 K459906:L459906 JG459906:JH459906 TC459906:TD459906 ACY459906:ACZ459906 AMU459906:AMV459906 AWQ459906:AWR459906 BGM459906:BGN459906 BQI459906:BQJ459906 CAE459906:CAF459906 CKA459906:CKB459906 CTW459906:CTX459906 DDS459906:DDT459906 DNO459906:DNP459906 DXK459906:DXL459906 EHG459906:EHH459906 ERC459906:ERD459906 FAY459906:FAZ459906 FKU459906:FKV459906 FUQ459906:FUR459906 GEM459906:GEN459906 GOI459906:GOJ459906 GYE459906:GYF459906 HIA459906:HIB459906 HRW459906:HRX459906 IBS459906:IBT459906 ILO459906:ILP459906 IVK459906:IVL459906 JFG459906:JFH459906 JPC459906:JPD459906 JYY459906:JYZ459906 KIU459906:KIV459906 KSQ459906:KSR459906 LCM459906:LCN459906 LMI459906:LMJ459906 LWE459906:LWF459906 MGA459906:MGB459906 MPW459906:MPX459906 MZS459906:MZT459906 NJO459906:NJP459906 NTK459906:NTL459906 ODG459906:ODH459906 ONC459906:OND459906 OWY459906:OWZ459906 PGU459906:PGV459906 PQQ459906:PQR459906 QAM459906:QAN459906 QKI459906:QKJ459906 QUE459906:QUF459906 REA459906:REB459906 RNW459906:RNX459906 RXS459906:RXT459906 SHO459906:SHP459906 SRK459906:SRL459906 TBG459906:TBH459906 TLC459906:TLD459906 TUY459906:TUZ459906 UEU459906:UEV459906 UOQ459906:UOR459906 UYM459906:UYN459906 VII459906:VIJ459906 VSE459906:VSF459906 WCA459906:WCB459906 WLW459906:WLX459906 WVS459906:WVT459906 K525442:L525442 JG525442:JH525442 TC525442:TD525442 ACY525442:ACZ525442 AMU525442:AMV525442 AWQ525442:AWR525442 BGM525442:BGN525442 BQI525442:BQJ525442 CAE525442:CAF525442 CKA525442:CKB525442 CTW525442:CTX525442 DDS525442:DDT525442 DNO525442:DNP525442 DXK525442:DXL525442 EHG525442:EHH525442 ERC525442:ERD525442 FAY525442:FAZ525442 FKU525442:FKV525442 FUQ525442:FUR525442 GEM525442:GEN525442 GOI525442:GOJ525442 GYE525442:GYF525442 HIA525442:HIB525442 HRW525442:HRX525442 IBS525442:IBT525442 ILO525442:ILP525442 IVK525442:IVL525442 JFG525442:JFH525442 JPC525442:JPD525442 JYY525442:JYZ525442 KIU525442:KIV525442 KSQ525442:KSR525442 LCM525442:LCN525442 LMI525442:LMJ525442 LWE525442:LWF525442 MGA525442:MGB525442 MPW525442:MPX525442 MZS525442:MZT525442 NJO525442:NJP525442 NTK525442:NTL525442 ODG525442:ODH525442 ONC525442:OND525442 OWY525442:OWZ525442 PGU525442:PGV525442 PQQ525442:PQR525442 QAM525442:QAN525442 QKI525442:QKJ525442 QUE525442:QUF525442 REA525442:REB525442 RNW525442:RNX525442 RXS525442:RXT525442 SHO525442:SHP525442 SRK525442:SRL525442 TBG525442:TBH525442 TLC525442:TLD525442 TUY525442:TUZ525442 UEU525442:UEV525442 UOQ525442:UOR525442 UYM525442:UYN525442 VII525442:VIJ525442 VSE525442:VSF525442 WCA525442:WCB525442 WLW525442:WLX525442 WVS525442:WVT525442 K590978:L590978 JG590978:JH590978 TC590978:TD590978 ACY590978:ACZ590978 AMU590978:AMV590978 AWQ590978:AWR590978 BGM590978:BGN590978 BQI590978:BQJ590978 CAE590978:CAF590978 CKA590978:CKB590978 CTW590978:CTX590978 DDS590978:DDT590978 DNO590978:DNP590978 DXK590978:DXL590978 EHG590978:EHH590978 ERC590978:ERD590978 FAY590978:FAZ590978 FKU590978:FKV590978 FUQ590978:FUR590978 GEM590978:GEN590978 GOI590978:GOJ590978 GYE590978:GYF590978 HIA590978:HIB590978 HRW590978:HRX590978 IBS590978:IBT590978 ILO590978:ILP590978 IVK590978:IVL590978 JFG590978:JFH590978 JPC590978:JPD590978 JYY590978:JYZ590978 KIU590978:KIV590978 KSQ590978:KSR590978 LCM590978:LCN590978 LMI590978:LMJ590978 LWE590978:LWF590978 MGA590978:MGB590978 MPW590978:MPX590978 MZS590978:MZT590978 NJO590978:NJP590978 NTK590978:NTL590978 ODG590978:ODH590978 ONC590978:OND590978 OWY590978:OWZ590978 PGU590978:PGV590978 PQQ590978:PQR590978 QAM590978:QAN590978 QKI590978:QKJ590978 QUE590978:QUF590978 REA590978:REB590978 RNW590978:RNX590978 RXS590978:RXT590978 SHO590978:SHP590978 SRK590978:SRL590978 TBG590978:TBH590978 TLC590978:TLD590978 TUY590978:TUZ590978 UEU590978:UEV590978 UOQ590978:UOR590978 UYM590978:UYN590978 VII590978:VIJ590978 VSE590978:VSF590978 WCA590978:WCB590978 WLW590978:WLX590978 WVS590978:WVT590978 K656514:L656514 JG656514:JH656514 TC656514:TD656514 ACY656514:ACZ656514 AMU656514:AMV656514 AWQ656514:AWR656514 BGM656514:BGN656514 BQI656514:BQJ656514 CAE656514:CAF656514 CKA656514:CKB656514 CTW656514:CTX656514 DDS656514:DDT656514 DNO656514:DNP656514 DXK656514:DXL656514 EHG656514:EHH656514 ERC656514:ERD656514 FAY656514:FAZ656514 FKU656514:FKV656514 FUQ656514:FUR656514 GEM656514:GEN656514 GOI656514:GOJ656514 GYE656514:GYF656514 HIA656514:HIB656514 HRW656514:HRX656514 IBS656514:IBT656514 ILO656514:ILP656514 IVK656514:IVL656514 JFG656514:JFH656514 JPC656514:JPD656514 JYY656514:JYZ656514 KIU656514:KIV656514 KSQ656514:KSR656514 LCM656514:LCN656514 LMI656514:LMJ656514 LWE656514:LWF656514 MGA656514:MGB656514 MPW656514:MPX656514 MZS656514:MZT656514 NJO656514:NJP656514 NTK656514:NTL656514 ODG656514:ODH656514 ONC656514:OND656514 OWY656514:OWZ656514 PGU656514:PGV656514 PQQ656514:PQR656514 QAM656514:QAN656514 QKI656514:QKJ656514 QUE656514:QUF656514 REA656514:REB656514 RNW656514:RNX656514 RXS656514:RXT656514 SHO656514:SHP656514 SRK656514:SRL656514 TBG656514:TBH656514 TLC656514:TLD656514 TUY656514:TUZ656514 UEU656514:UEV656514 UOQ656514:UOR656514 UYM656514:UYN656514 VII656514:VIJ656514 VSE656514:VSF656514 WCA656514:WCB656514 WLW656514:WLX656514 WVS656514:WVT656514 K722050:L722050 JG722050:JH722050 TC722050:TD722050 ACY722050:ACZ722050 AMU722050:AMV722050 AWQ722050:AWR722050 BGM722050:BGN722050 BQI722050:BQJ722050 CAE722050:CAF722050 CKA722050:CKB722050 CTW722050:CTX722050 DDS722050:DDT722050 DNO722050:DNP722050 DXK722050:DXL722050 EHG722050:EHH722050 ERC722050:ERD722050 FAY722050:FAZ722050 FKU722050:FKV722050 FUQ722050:FUR722050 GEM722050:GEN722050 GOI722050:GOJ722050 GYE722050:GYF722050 HIA722050:HIB722050 HRW722050:HRX722050 IBS722050:IBT722050 ILO722050:ILP722050 IVK722050:IVL722050 JFG722050:JFH722050 JPC722050:JPD722050 JYY722050:JYZ722050 KIU722050:KIV722050 KSQ722050:KSR722050 LCM722050:LCN722050 LMI722050:LMJ722050 LWE722050:LWF722050 MGA722050:MGB722050 MPW722050:MPX722050 MZS722050:MZT722050 NJO722050:NJP722050 NTK722050:NTL722050 ODG722050:ODH722050 ONC722050:OND722050 OWY722050:OWZ722050 PGU722050:PGV722050 PQQ722050:PQR722050 QAM722050:QAN722050 QKI722050:QKJ722050 QUE722050:QUF722050 REA722050:REB722050 RNW722050:RNX722050 RXS722050:RXT722050 SHO722050:SHP722050 SRK722050:SRL722050 TBG722050:TBH722050 TLC722050:TLD722050 TUY722050:TUZ722050 UEU722050:UEV722050 UOQ722050:UOR722050 UYM722050:UYN722050 VII722050:VIJ722050 VSE722050:VSF722050 WCA722050:WCB722050 WLW722050:WLX722050 WVS722050:WVT722050 K787586:L787586 JG787586:JH787586 TC787586:TD787586 ACY787586:ACZ787586 AMU787586:AMV787586 AWQ787586:AWR787586 BGM787586:BGN787586 BQI787586:BQJ787586 CAE787586:CAF787586 CKA787586:CKB787586 CTW787586:CTX787586 DDS787586:DDT787586 DNO787586:DNP787586 DXK787586:DXL787586 EHG787586:EHH787586 ERC787586:ERD787586 FAY787586:FAZ787586 FKU787586:FKV787586 FUQ787586:FUR787586 GEM787586:GEN787586 GOI787586:GOJ787586 GYE787586:GYF787586 HIA787586:HIB787586 HRW787586:HRX787586 IBS787586:IBT787586 ILO787586:ILP787586 IVK787586:IVL787586 JFG787586:JFH787586 JPC787586:JPD787586 JYY787586:JYZ787586 KIU787586:KIV787586 KSQ787586:KSR787586 LCM787586:LCN787586 LMI787586:LMJ787586 LWE787586:LWF787586 MGA787586:MGB787586 MPW787586:MPX787586 MZS787586:MZT787586 NJO787586:NJP787586 NTK787586:NTL787586 ODG787586:ODH787586 ONC787586:OND787586 OWY787586:OWZ787586 PGU787586:PGV787586 PQQ787586:PQR787586 QAM787586:QAN787586 QKI787586:QKJ787586 QUE787586:QUF787586 REA787586:REB787586 RNW787586:RNX787586 RXS787586:RXT787586 SHO787586:SHP787586 SRK787586:SRL787586 TBG787586:TBH787586 TLC787586:TLD787586 TUY787586:TUZ787586 UEU787586:UEV787586 UOQ787586:UOR787586 UYM787586:UYN787586 VII787586:VIJ787586 VSE787586:VSF787586 WCA787586:WCB787586 WLW787586:WLX787586 WVS787586:WVT787586 K853122:L853122 JG853122:JH853122 TC853122:TD853122 ACY853122:ACZ853122 AMU853122:AMV853122 AWQ853122:AWR853122 BGM853122:BGN853122 BQI853122:BQJ853122 CAE853122:CAF853122 CKA853122:CKB853122 CTW853122:CTX853122 DDS853122:DDT853122 DNO853122:DNP853122 DXK853122:DXL853122 EHG853122:EHH853122 ERC853122:ERD853122 FAY853122:FAZ853122 FKU853122:FKV853122 FUQ853122:FUR853122 GEM853122:GEN853122 GOI853122:GOJ853122 GYE853122:GYF853122 HIA853122:HIB853122 HRW853122:HRX853122 IBS853122:IBT853122 ILO853122:ILP853122 IVK853122:IVL853122 JFG853122:JFH853122 JPC853122:JPD853122 JYY853122:JYZ853122 KIU853122:KIV853122 KSQ853122:KSR853122 LCM853122:LCN853122 LMI853122:LMJ853122 LWE853122:LWF853122 MGA853122:MGB853122 MPW853122:MPX853122 MZS853122:MZT853122 NJO853122:NJP853122 NTK853122:NTL853122 ODG853122:ODH853122 ONC853122:OND853122 OWY853122:OWZ853122 PGU853122:PGV853122 PQQ853122:PQR853122 QAM853122:QAN853122 QKI853122:QKJ853122 QUE853122:QUF853122 REA853122:REB853122 RNW853122:RNX853122 RXS853122:RXT853122 SHO853122:SHP853122 SRK853122:SRL853122 TBG853122:TBH853122 TLC853122:TLD853122 TUY853122:TUZ853122 UEU853122:UEV853122 UOQ853122:UOR853122 UYM853122:UYN853122 VII853122:VIJ853122 VSE853122:VSF853122 WCA853122:WCB853122 WLW853122:WLX853122 WVS853122:WVT853122 K918658:L918658 JG918658:JH918658 TC918658:TD918658 ACY918658:ACZ918658 AMU918658:AMV918658 AWQ918658:AWR918658 BGM918658:BGN918658 BQI918658:BQJ918658 CAE918658:CAF918658 CKA918658:CKB918658 CTW918658:CTX918658 DDS918658:DDT918658 DNO918658:DNP918658 DXK918658:DXL918658 EHG918658:EHH918658 ERC918658:ERD918658 FAY918658:FAZ918658 FKU918658:FKV918658 FUQ918658:FUR918658 GEM918658:GEN918658 GOI918658:GOJ918658 GYE918658:GYF918658 HIA918658:HIB918658 HRW918658:HRX918658 IBS918658:IBT918658 ILO918658:ILP918658 IVK918658:IVL918658 JFG918658:JFH918658 JPC918658:JPD918658 JYY918658:JYZ918658 KIU918658:KIV918658 KSQ918658:KSR918658 LCM918658:LCN918658 LMI918658:LMJ918658 LWE918658:LWF918658 MGA918658:MGB918658 MPW918658:MPX918658 MZS918658:MZT918658 NJO918658:NJP918658 NTK918658:NTL918658 ODG918658:ODH918658 ONC918658:OND918658 OWY918658:OWZ918658 PGU918658:PGV918658 PQQ918658:PQR918658 QAM918658:QAN918658 QKI918658:QKJ918658 QUE918658:QUF918658 REA918658:REB918658 RNW918658:RNX918658 RXS918658:RXT918658 SHO918658:SHP918658 SRK918658:SRL918658 TBG918658:TBH918658 TLC918658:TLD918658 TUY918658:TUZ918658 UEU918658:UEV918658 UOQ918658:UOR918658 UYM918658:UYN918658 VII918658:VIJ918658 VSE918658:VSF918658 WCA918658:WCB918658 WLW918658:WLX918658 WVS918658:WVT918658 K984194:L984194 JG984194:JH984194 TC984194:TD984194 ACY984194:ACZ984194 AMU984194:AMV984194 AWQ984194:AWR984194 BGM984194:BGN984194 BQI984194:BQJ984194 CAE984194:CAF984194 CKA984194:CKB984194 CTW984194:CTX984194 DDS984194:DDT984194 DNO984194:DNP984194 DXK984194:DXL984194 EHG984194:EHH984194 ERC984194:ERD984194 FAY984194:FAZ984194 FKU984194:FKV984194 FUQ984194:FUR984194 GEM984194:GEN984194 GOI984194:GOJ984194 GYE984194:GYF984194 HIA984194:HIB984194 HRW984194:HRX984194 IBS984194:IBT984194 ILO984194:ILP984194 IVK984194:IVL984194 JFG984194:JFH984194 JPC984194:JPD984194 JYY984194:JYZ984194 KIU984194:KIV984194 KSQ984194:KSR984194 LCM984194:LCN984194 LMI984194:LMJ984194 LWE984194:LWF984194 MGA984194:MGB984194 MPW984194:MPX984194 MZS984194:MZT984194 NJO984194:NJP984194 NTK984194:NTL984194 ODG984194:ODH984194 ONC984194:OND984194 OWY984194:OWZ984194 PGU984194:PGV984194 PQQ984194:PQR984194 QAM984194:QAN984194 QKI984194:QKJ984194 QUE984194:QUF984194 REA984194:REB984194 RNW984194:RNX984194 RXS984194:RXT984194 SHO984194:SHP984194 SRK984194:SRL984194 TBG984194:TBH984194 TLC984194:TLD984194 TUY984194:TUZ984194 UEU984194:UEV984194 UOQ984194:UOR984194 UYM984194:UYN984194 VII984194:VIJ984194 VSE984194:VSF984194 WCA984194:WCB984194 WLW984194:WLX984194 WVS984194:WVT984194 K1199:L1199 JG1199:JH1199 TC1199:TD1199 ACY1199:ACZ1199 AMU1199:AMV1199 AWQ1199:AWR1199 BGM1199:BGN1199 BQI1199:BQJ1199 CAE1199:CAF1199 CKA1199:CKB1199 CTW1199:CTX1199 DDS1199:DDT1199 DNO1199:DNP1199 DXK1199:DXL1199 EHG1199:EHH1199 ERC1199:ERD1199 FAY1199:FAZ1199 FKU1199:FKV1199 FUQ1199:FUR1199 GEM1199:GEN1199 GOI1199:GOJ1199 GYE1199:GYF1199 HIA1199:HIB1199 HRW1199:HRX1199 IBS1199:IBT1199 ILO1199:ILP1199 IVK1199:IVL1199 JFG1199:JFH1199 JPC1199:JPD1199 JYY1199:JYZ1199 KIU1199:KIV1199 KSQ1199:KSR1199 LCM1199:LCN1199 LMI1199:LMJ1199 LWE1199:LWF1199 MGA1199:MGB1199 MPW1199:MPX1199 MZS1199:MZT1199 NJO1199:NJP1199 NTK1199:NTL1199 ODG1199:ODH1199 ONC1199:OND1199 OWY1199:OWZ1199 PGU1199:PGV1199 PQQ1199:PQR1199 QAM1199:QAN1199 QKI1199:QKJ1199 QUE1199:QUF1199 REA1199:REB1199 RNW1199:RNX1199 RXS1199:RXT1199 SHO1199:SHP1199 SRK1199:SRL1199 TBG1199:TBH1199 TLC1199:TLD1199 TUY1199:TUZ1199 UEU1199:UEV1199 UOQ1199:UOR1199 UYM1199:UYN1199 VII1199:VIJ1199 VSE1199:VSF1199 WCA1199:WCB1199 WLW1199:WLX1199 WVS1199:WVT1199 K66735:L66735 JG66735:JH66735 TC66735:TD66735 ACY66735:ACZ66735 AMU66735:AMV66735 AWQ66735:AWR66735 BGM66735:BGN66735 BQI66735:BQJ66735 CAE66735:CAF66735 CKA66735:CKB66735 CTW66735:CTX66735 DDS66735:DDT66735 DNO66735:DNP66735 DXK66735:DXL66735 EHG66735:EHH66735 ERC66735:ERD66735 FAY66735:FAZ66735 FKU66735:FKV66735 FUQ66735:FUR66735 GEM66735:GEN66735 GOI66735:GOJ66735 GYE66735:GYF66735 HIA66735:HIB66735 HRW66735:HRX66735 IBS66735:IBT66735 ILO66735:ILP66735 IVK66735:IVL66735 JFG66735:JFH66735 JPC66735:JPD66735 JYY66735:JYZ66735 KIU66735:KIV66735 KSQ66735:KSR66735 LCM66735:LCN66735 LMI66735:LMJ66735 LWE66735:LWF66735 MGA66735:MGB66735 MPW66735:MPX66735 MZS66735:MZT66735 NJO66735:NJP66735 NTK66735:NTL66735 ODG66735:ODH66735 ONC66735:OND66735 OWY66735:OWZ66735 PGU66735:PGV66735 PQQ66735:PQR66735 QAM66735:QAN66735 QKI66735:QKJ66735 QUE66735:QUF66735 REA66735:REB66735 RNW66735:RNX66735 RXS66735:RXT66735 SHO66735:SHP66735 SRK66735:SRL66735 TBG66735:TBH66735 TLC66735:TLD66735 TUY66735:TUZ66735 UEU66735:UEV66735 UOQ66735:UOR66735 UYM66735:UYN66735 VII66735:VIJ66735 VSE66735:VSF66735 WCA66735:WCB66735 WLW66735:WLX66735 WVS66735:WVT66735 K132271:L132271 JG132271:JH132271 TC132271:TD132271 ACY132271:ACZ132271 AMU132271:AMV132271 AWQ132271:AWR132271 BGM132271:BGN132271 BQI132271:BQJ132271 CAE132271:CAF132271 CKA132271:CKB132271 CTW132271:CTX132271 DDS132271:DDT132271 DNO132271:DNP132271 DXK132271:DXL132271 EHG132271:EHH132271 ERC132271:ERD132271 FAY132271:FAZ132271 FKU132271:FKV132271 FUQ132271:FUR132271 GEM132271:GEN132271 GOI132271:GOJ132271 GYE132271:GYF132271 HIA132271:HIB132271 HRW132271:HRX132271 IBS132271:IBT132271 ILO132271:ILP132271 IVK132271:IVL132271 JFG132271:JFH132271 JPC132271:JPD132271 JYY132271:JYZ132271 KIU132271:KIV132271 KSQ132271:KSR132271 LCM132271:LCN132271 LMI132271:LMJ132271 LWE132271:LWF132271 MGA132271:MGB132271 MPW132271:MPX132271 MZS132271:MZT132271 NJO132271:NJP132271 NTK132271:NTL132271 ODG132271:ODH132271 ONC132271:OND132271 OWY132271:OWZ132271 PGU132271:PGV132271 PQQ132271:PQR132271 QAM132271:QAN132271 QKI132271:QKJ132271 QUE132271:QUF132271 REA132271:REB132271 RNW132271:RNX132271 RXS132271:RXT132271 SHO132271:SHP132271 SRK132271:SRL132271 TBG132271:TBH132271 TLC132271:TLD132271 TUY132271:TUZ132271 UEU132271:UEV132271 UOQ132271:UOR132271 UYM132271:UYN132271 VII132271:VIJ132271 VSE132271:VSF132271 WCA132271:WCB132271 WLW132271:WLX132271 WVS132271:WVT132271 K197807:L197807 JG197807:JH197807 TC197807:TD197807 ACY197807:ACZ197807 AMU197807:AMV197807 AWQ197807:AWR197807 BGM197807:BGN197807 BQI197807:BQJ197807 CAE197807:CAF197807 CKA197807:CKB197807 CTW197807:CTX197807 DDS197807:DDT197807 DNO197807:DNP197807 DXK197807:DXL197807 EHG197807:EHH197807 ERC197807:ERD197807 FAY197807:FAZ197807 FKU197807:FKV197807 FUQ197807:FUR197807 GEM197807:GEN197807 GOI197807:GOJ197807 GYE197807:GYF197807 HIA197807:HIB197807 HRW197807:HRX197807 IBS197807:IBT197807 ILO197807:ILP197807 IVK197807:IVL197807 JFG197807:JFH197807 JPC197807:JPD197807 JYY197807:JYZ197807 KIU197807:KIV197807 KSQ197807:KSR197807 LCM197807:LCN197807 LMI197807:LMJ197807 LWE197807:LWF197807 MGA197807:MGB197807 MPW197807:MPX197807 MZS197807:MZT197807 NJO197807:NJP197807 NTK197807:NTL197807 ODG197807:ODH197807 ONC197807:OND197807 OWY197807:OWZ197807 PGU197807:PGV197807 PQQ197807:PQR197807 QAM197807:QAN197807 QKI197807:QKJ197807 QUE197807:QUF197807 REA197807:REB197807 RNW197807:RNX197807 RXS197807:RXT197807 SHO197807:SHP197807 SRK197807:SRL197807 TBG197807:TBH197807 TLC197807:TLD197807 TUY197807:TUZ197807 UEU197807:UEV197807 UOQ197807:UOR197807 UYM197807:UYN197807 VII197807:VIJ197807 VSE197807:VSF197807 WCA197807:WCB197807 WLW197807:WLX197807 WVS197807:WVT197807 K263343:L263343 JG263343:JH263343 TC263343:TD263343 ACY263343:ACZ263343 AMU263343:AMV263343 AWQ263343:AWR263343 BGM263343:BGN263343 BQI263343:BQJ263343 CAE263343:CAF263343 CKA263343:CKB263343 CTW263343:CTX263343 DDS263343:DDT263343 DNO263343:DNP263343 DXK263343:DXL263343 EHG263343:EHH263343 ERC263343:ERD263343 FAY263343:FAZ263343 FKU263343:FKV263343 FUQ263343:FUR263343 GEM263343:GEN263343 GOI263343:GOJ263343 GYE263343:GYF263343 HIA263343:HIB263343 HRW263343:HRX263343 IBS263343:IBT263343 ILO263343:ILP263343 IVK263343:IVL263343 JFG263343:JFH263343 JPC263343:JPD263343 JYY263343:JYZ263343 KIU263343:KIV263343 KSQ263343:KSR263343 LCM263343:LCN263343 LMI263343:LMJ263343 LWE263343:LWF263343 MGA263343:MGB263343 MPW263343:MPX263343 MZS263343:MZT263343 NJO263343:NJP263343 NTK263343:NTL263343 ODG263343:ODH263343 ONC263343:OND263343 OWY263343:OWZ263343 PGU263343:PGV263343 PQQ263343:PQR263343 QAM263343:QAN263343 QKI263343:QKJ263343 QUE263343:QUF263343 REA263343:REB263343 RNW263343:RNX263343 RXS263343:RXT263343 SHO263343:SHP263343 SRK263343:SRL263343 TBG263343:TBH263343 TLC263343:TLD263343 TUY263343:TUZ263343 UEU263343:UEV263343 UOQ263343:UOR263343 UYM263343:UYN263343 VII263343:VIJ263343 VSE263343:VSF263343 WCA263343:WCB263343 WLW263343:WLX263343 WVS263343:WVT263343 K328879:L328879 JG328879:JH328879 TC328879:TD328879 ACY328879:ACZ328879 AMU328879:AMV328879 AWQ328879:AWR328879 BGM328879:BGN328879 BQI328879:BQJ328879 CAE328879:CAF328879 CKA328879:CKB328879 CTW328879:CTX328879 DDS328879:DDT328879 DNO328879:DNP328879 DXK328879:DXL328879 EHG328879:EHH328879 ERC328879:ERD328879 FAY328879:FAZ328879 FKU328879:FKV328879 FUQ328879:FUR328879 GEM328879:GEN328879 GOI328879:GOJ328879 GYE328879:GYF328879 HIA328879:HIB328879 HRW328879:HRX328879 IBS328879:IBT328879 ILO328879:ILP328879 IVK328879:IVL328879 JFG328879:JFH328879 JPC328879:JPD328879 JYY328879:JYZ328879 KIU328879:KIV328879 KSQ328879:KSR328879 LCM328879:LCN328879 LMI328879:LMJ328879 LWE328879:LWF328879 MGA328879:MGB328879 MPW328879:MPX328879 MZS328879:MZT328879 NJO328879:NJP328879 NTK328879:NTL328879 ODG328879:ODH328879 ONC328879:OND328879 OWY328879:OWZ328879 PGU328879:PGV328879 PQQ328879:PQR328879 QAM328879:QAN328879 QKI328879:QKJ328879 QUE328879:QUF328879 REA328879:REB328879 RNW328879:RNX328879 RXS328879:RXT328879 SHO328879:SHP328879 SRK328879:SRL328879 TBG328879:TBH328879 TLC328879:TLD328879 TUY328879:TUZ328879 UEU328879:UEV328879 UOQ328879:UOR328879 UYM328879:UYN328879 VII328879:VIJ328879 VSE328879:VSF328879 WCA328879:WCB328879 WLW328879:WLX328879 WVS328879:WVT328879 K394415:L394415 JG394415:JH394415 TC394415:TD394415 ACY394415:ACZ394415 AMU394415:AMV394415 AWQ394415:AWR394415 BGM394415:BGN394415 BQI394415:BQJ394415 CAE394415:CAF394415 CKA394415:CKB394415 CTW394415:CTX394415 DDS394415:DDT394415 DNO394415:DNP394415 DXK394415:DXL394415 EHG394415:EHH394415 ERC394415:ERD394415 FAY394415:FAZ394415 FKU394415:FKV394415 FUQ394415:FUR394415 GEM394415:GEN394415 GOI394415:GOJ394415 GYE394415:GYF394415 HIA394415:HIB394415 HRW394415:HRX394415 IBS394415:IBT394415 ILO394415:ILP394415 IVK394415:IVL394415 JFG394415:JFH394415 JPC394415:JPD394415 JYY394415:JYZ394415 KIU394415:KIV394415 KSQ394415:KSR394415 LCM394415:LCN394415 LMI394415:LMJ394415 LWE394415:LWF394415 MGA394415:MGB394415 MPW394415:MPX394415 MZS394415:MZT394415 NJO394415:NJP394415 NTK394415:NTL394415 ODG394415:ODH394415 ONC394415:OND394415 OWY394415:OWZ394415 PGU394415:PGV394415 PQQ394415:PQR394415 QAM394415:QAN394415 QKI394415:QKJ394415 QUE394415:QUF394415 REA394415:REB394415 RNW394415:RNX394415 RXS394415:RXT394415 SHO394415:SHP394415 SRK394415:SRL394415 TBG394415:TBH394415 TLC394415:TLD394415 TUY394415:TUZ394415 UEU394415:UEV394415 UOQ394415:UOR394415 UYM394415:UYN394415 VII394415:VIJ394415 VSE394415:VSF394415 WCA394415:WCB394415 WLW394415:WLX394415 WVS394415:WVT394415 K459951:L459951 JG459951:JH459951 TC459951:TD459951 ACY459951:ACZ459951 AMU459951:AMV459951 AWQ459951:AWR459951 BGM459951:BGN459951 BQI459951:BQJ459951 CAE459951:CAF459951 CKA459951:CKB459951 CTW459951:CTX459951 DDS459951:DDT459951 DNO459951:DNP459951 DXK459951:DXL459951 EHG459951:EHH459951 ERC459951:ERD459951 FAY459951:FAZ459951 FKU459951:FKV459951 FUQ459951:FUR459951 GEM459951:GEN459951 GOI459951:GOJ459951 GYE459951:GYF459951 HIA459951:HIB459951 HRW459951:HRX459951 IBS459951:IBT459951 ILO459951:ILP459951 IVK459951:IVL459951 JFG459951:JFH459951 JPC459951:JPD459951 JYY459951:JYZ459951 KIU459951:KIV459951 KSQ459951:KSR459951 LCM459951:LCN459951 LMI459951:LMJ459951 LWE459951:LWF459951 MGA459951:MGB459951 MPW459951:MPX459951 MZS459951:MZT459951 NJO459951:NJP459951 NTK459951:NTL459951 ODG459951:ODH459951 ONC459951:OND459951 OWY459951:OWZ459951 PGU459951:PGV459951 PQQ459951:PQR459951 QAM459951:QAN459951 QKI459951:QKJ459951 QUE459951:QUF459951 REA459951:REB459951 RNW459951:RNX459951 RXS459951:RXT459951 SHO459951:SHP459951 SRK459951:SRL459951 TBG459951:TBH459951 TLC459951:TLD459951 TUY459951:TUZ459951 UEU459951:UEV459951 UOQ459951:UOR459951 UYM459951:UYN459951 VII459951:VIJ459951 VSE459951:VSF459951 WCA459951:WCB459951 WLW459951:WLX459951 WVS459951:WVT459951 K525487:L525487 JG525487:JH525487 TC525487:TD525487 ACY525487:ACZ525487 AMU525487:AMV525487 AWQ525487:AWR525487 BGM525487:BGN525487 BQI525487:BQJ525487 CAE525487:CAF525487 CKA525487:CKB525487 CTW525487:CTX525487 DDS525487:DDT525487 DNO525487:DNP525487 DXK525487:DXL525487 EHG525487:EHH525487 ERC525487:ERD525487 FAY525487:FAZ525487 FKU525487:FKV525487 FUQ525487:FUR525487 GEM525487:GEN525487 GOI525487:GOJ525487 GYE525487:GYF525487 HIA525487:HIB525487 HRW525487:HRX525487 IBS525487:IBT525487 ILO525487:ILP525487 IVK525487:IVL525487 JFG525487:JFH525487 JPC525487:JPD525487 JYY525487:JYZ525487 KIU525487:KIV525487 KSQ525487:KSR525487 LCM525487:LCN525487 LMI525487:LMJ525487 LWE525487:LWF525487 MGA525487:MGB525487 MPW525487:MPX525487 MZS525487:MZT525487 NJO525487:NJP525487 NTK525487:NTL525487 ODG525487:ODH525487 ONC525487:OND525487 OWY525487:OWZ525487 PGU525487:PGV525487 PQQ525487:PQR525487 QAM525487:QAN525487 QKI525487:QKJ525487 QUE525487:QUF525487 REA525487:REB525487 RNW525487:RNX525487 RXS525487:RXT525487 SHO525487:SHP525487 SRK525487:SRL525487 TBG525487:TBH525487 TLC525487:TLD525487 TUY525487:TUZ525487 UEU525487:UEV525487 UOQ525487:UOR525487 UYM525487:UYN525487 VII525487:VIJ525487 VSE525487:VSF525487 WCA525487:WCB525487 WLW525487:WLX525487 WVS525487:WVT525487 K591023:L591023 JG591023:JH591023 TC591023:TD591023 ACY591023:ACZ591023 AMU591023:AMV591023 AWQ591023:AWR591023 BGM591023:BGN591023 BQI591023:BQJ591023 CAE591023:CAF591023 CKA591023:CKB591023 CTW591023:CTX591023 DDS591023:DDT591023 DNO591023:DNP591023 DXK591023:DXL591023 EHG591023:EHH591023 ERC591023:ERD591023 FAY591023:FAZ591023 FKU591023:FKV591023 FUQ591023:FUR591023 GEM591023:GEN591023 GOI591023:GOJ591023 GYE591023:GYF591023 HIA591023:HIB591023 HRW591023:HRX591023 IBS591023:IBT591023 ILO591023:ILP591023 IVK591023:IVL591023 JFG591023:JFH591023 JPC591023:JPD591023 JYY591023:JYZ591023 KIU591023:KIV591023 KSQ591023:KSR591023 LCM591023:LCN591023 LMI591023:LMJ591023 LWE591023:LWF591023 MGA591023:MGB591023 MPW591023:MPX591023 MZS591023:MZT591023 NJO591023:NJP591023 NTK591023:NTL591023 ODG591023:ODH591023 ONC591023:OND591023 OWY591023:OWZ591023 PGU591023:PGV591023 PQQ591023:PQR591023 QAM591023:QAN591023 QKI591023:QKJ591023 QUE591023:QUF591023 REA591023:REB591023 RNW591023:RNX591023 RXS591023:RXT591023 SHO591023:SHP591023 SRK591023:SRL591023 TBG591023:TBH591023 TLC591023:TLD591023 TUY591023:TUZ591023 UEU591023:UEV591023 UOQ591023:UOR591023 UYM591023:UYN591023 VII591023:VIJ591023 VSE591023:VSF591023 WCA591023:WCB591023 WLW591023:WLX591023 WVS591023:WVT591023 K656559:L656559 JG656559:JH656559 TC656559:TD656559 ACY656559:ACZ656559 AMU656559:AMV656559 AWQ656559:AWR656559 BGM656559:BGN656559 BQI656559:BQJ656559 CAE656559:CAF656559 CKA656559:CKB656559 CTW656559:CTX656559 DDS656559:DDT656559 DNO656559:DNP656559 DXK656559:DXL656559 EHG656559:EHH656559 ERC656559:ERD656559 FAY656559:FAZ656559 FKU656559:FKV656559 FUQ656559:FUR656559 GEM656559:GEN656559 GOI656559:GOJ656559 GYE656559:GYF656559 HIA656559:HIB656559 HRW656559:HRX656559 IBS656559:IBT656559 ILO656559:ILP656559 IVK656559:IVL656559 JFG656559:JFH656559 JPC656559:JPD656559 JYY656559:JYZ656559 KIU656559:KIV656559 KSQ656559:KSR656559 LCM656559:LCN656559 LMI656559:LMJ656559 LWE656559:LWF656559 MGA656559:MGB656559 MPW656559:MPX656559 MZS656559:MZT656559 NJO656559:NJP656559 NTK656559:NTL656559 ODG656559:ODH656559 ONC656559:OND656559 OWY656559:OWZ656559 PGU656559:PGV656559 PQQ656559:PQR656559 QAM656559:QAN656559 QKI656559:QKJ656559 QUE656559:QUF656559 REA656559:REB656559 RNW656559:RNX656559 RXS656559:RXT656559 SHO656559:SHP656559 SRK656559:SRL656559 TBG656559:TBH656559 TLC656559:TLD656559 TUY656559:TUZ656559 UEU656559:UEV656559 UOQ656559:UOR656559 UYM656559:UYN656559 VII656559:VIJ656559 VSE656559:VSF656559 WCA656559:WCB656559 WLW656559:WLX656559 WVS656559:WVT656559 K722095:L722095 JG722095:JH722095 TC722095:TD722095 ACY722095:ACZ722095 AMU722095:AMV722095 AWQ722095:AWR722095 BGM722095:BGN722095 BQI722095:BQJ722095 CAE722095:CAF722095 CKA722095:CKB722095 CTW722095:CTX722095 DDS722095:DDT722095 DNO722095:DNP722095 DXK722095:DXL722095 EHG722095:EHH722095 ERC722095:ERD722095 FAY722095:FAZ722095 FKU722095:FKV722095 FUQ722095:FUR722095 GEM722095:GEN722095 GOI722095:GOJ722095 GYE722095:GYF722095 HIA722095:HIB722095 HRW722095:HRX722095 IBS722095:IBT722095 ILO722095:ILP722095 IVK722095:IVL722095 JFG722095:JFH722095 JPC722095:JPD722095 JYY722095:JYZ722095 KIU722095:KIV722095 KSQ722095:KSR722095 LCM722095:LCN722095 LMI722095:LMJ722095 LWE722095:LWF722095 MGA722095:MGB722095 MPW722095:MPX722095 MZS722095:MZT722095 NJO722095:NJP722095 NTK722095:NTL722095 ODG722095:ODH722095 ONC722095:OND722095 OWY722095:OWZ722095 PGU722095:PGV722095 PQQ722095:PQR722095 QAM722095:QAN722095 QKI722095:QKJ722095 QUE722095:QUF722095 REA722095:REB722095 RNW722095:RNX722095 RXS722095:RXT722095 SHO722095:SHP722095 SRK722095:SRL722095 TBG722095:TBH722095 TLC722095:TLD722095 TUY722095:TUZ722095 UEU722095:UEV722095 UOQ722095:UOR722095 UYM722095:UYN722095 VII722095:VIJ722095 VSE722095:VSF722095 WCA722095:WCB722095 WLW722095:WLX722095 WVS722095:WVT722095 K787631:L787631 JG787631:JH787631 TC787631:TD787631 ACY787631:ACZ787631 AMU787631:AMV787631 AWQ787631:AWR787631 BGM787631:BGN787631 BQI787631:BQJ787631 CAE787631:CAF787631 CKA787631:CKB787631 CTW787631:CTX787631 DDS787631:DDT787631 DNO787631:DNP787631 DXK787631:DXL787631 EHG787631:EHH787631 ERC787631:ERD787631 FAY787631:FAZ787631 FKU787631:FKV787631 FUQ787631:FUR787631 GEM787631:GEN787631 GOI787631:GOJ787631 GYE787631:GYF787631 HIA787631:HIB787631 HRW787631:HRX787631 IBS787631:IBT787631 ILO787631:ILP787631 IVK787631:IVL787631 JFG787631:JFH787631 JPC787631:JPD787631 JYY787631:JYZ787631 KIU787631:KIV787631 KSQ787631:KSR787631 LCM787631:LCN787631 LMI787631:LMJ787631 LWE787631:LWF787631 MGA787631:MGB787631 MPW787631:MPX787631 MZS787631:MZT787631 NJO787631:NJP787631 NTK787631:NTL787631 ODG787631:ODH787631 ONC787631:OND787631 OWY787631:OWZ787631 PGU787631:PGV787631 PQQ787631:PQR787631 QAM787631:QAN787631 QKI787631:QKJ787631 QUE787631:QUF787631 REA787631:REB787631 RNW787631:RNX787631 RXS787631:RXT787631 SHO787631:SHP787631 SRK787631:SRL787631 TBG787631:TBH787631 TLC787631:TLD787631 TUY787631:TUZ787631 UEU787631:UEV787631 UOQ787631:UOR787631 UYM787631:UYN787631 VII787631:VIJ787631 VSE787631:VSF787631 WCA787631:WCB787631 WLW787631:WLX787631 WVS787631:WVT787631 K853167:L853167 JG853167:JH853167 TC853167:TD853167 ACY853167:ACZ853167 AMU853167:AMV853167 AWQ853167:AWR853167 BGM853167:BGN853167 BQI853167:BQJ853167 CAE853167:CAF853167 CKA853167:CKB853167 CTW853167:CTX853167 DDS853167:DDT853167 DNO853167:DNP853167 DXK853167:DXL853167 EHG853167:EHH853167 ERC853167:ERD853167 FAY853167:FAZ853167 FKU853167:FKV853167 FUQ853167:FUR853167 GEM853167:GEN853167 GOI853167:GOJ853167 GYE853167:GYF853167 HIA853167:HIB853167 HRW853167:HRX853167 IBS853167:IBT853167 ILO853167:ILP853167 IVK853167:IVL853167 JFG853167:JFH853167 JPC853167:JPD853167 JYY853167:JYZ853167 KIU853167:KIV853167 KSQ853167:KSR853167 LCM853167:LCN853167 LMI853167:LMJ853167 LWE853167:LWF853167 MGA853167:MGB853167 MPW853167:MPX853167 MZS853167:MZT853167 NJO853167:NJP853167 NTK853167:NTL853167 ODG853167:ODH853167 ONC853167:OND853167 OWY853167:OWZ853167 PGU853167:PGV853167 PQQ853167:PQR853167 QAM853167:QAN853167 QKI853167:QKJ853167 QUE853167:QUF853167 REA853167:REB853167 RNW853167:RNX853167 RXS853167:RXT853167 SHO853167:SHP853167 SRK853167:SRL853167 TBG853167:TBH853167 TLC853167:TLD853167 TUY853167:TUZ853167 UEU853167:UEV853167 UOQ853167:UOR853167 UYM853167:UYN853167 VII853167:VIJ853167 VSE853167:VSF853167 WCA853167:WCB853167 WLW853167:WLX853167 WVS853167:WVT853167 K918703:L918703 JG918703:JH918703 TC918703:TD918703 ACY918703:ACZ918703 AMU918703:AMV918703 AWQ918703:AWR918703 BGM918703:BGN918703 BQI918703:BQJ918703 CAE918703:CAF918703 CKA918703:CKB918703 CTW918703:CTX918703 DDS918703:DDT918703 DNO918703:DNP918703 DXK918703:DXL918703 EHG918703:EHH918703 ERC918703:ERD918703 FAY918703:FAZ918703 FKU918703:FKV918703 FUQ918703:FUR918703 GEM918703:GEN918703 GOI918703:GOJ918703 GYE918703:GYF918703 HIA918703:HIB918703 HRW918703:HRX918703 IBS918703:IBT918703 ILO918703:ILP918703 IVK918703:IVL918703 JFG918703:JFH918703 JPC918703:JPD918703 JYY918703:JYZ918703 KIU918703:KIV918703 KSQ918703:KSR918703 LCM918703:LCN918703 LMI918703:LMJ918703 LWE918703:LWF918703 MGA918703:MGB918703 MPW918703:MPX918703 MZS918703:MZT918703 NJO918703:NJP918703 NTK918703:NTL918703 ODG918703:ODH918703 ONC918703:OND918703 OWY918703:OWZ918703 PGU918703:PGV918703 PQQ918703:PQR918703 QAM918703:QAN918703 QKI918703:QKJ918703 QUE918703:QUF918703 REA918703:REB918703 RNW918703:RNX918703 RXS918703:RXT918703 SHO918703:SHP918703 SRK918703:SRL918703 TBG918703:TBH918703 TLC918703:TLD918703 TUY918703:TUZ918703 UEU918703:UEV918703 UOQ918703:UOR918703 UYM918703:UYN918703 VII918703:VIJ918703 VSE918703:VSF918703 WCA918703:WCB918703 WLW918703:WLX918703 WVS918703:WVT918703 K984239:L984239 JG984239:JH984239 TC984239:TD984239 ACY984239:ACZ984239 AMU984239:AMV984239 AWQ984239:AWR984239 BGM984239:BGN984239 BQI984239:BQJ984239 CAE984239:CAF984239 CKA984239:CKB984239 CTW984239:CTX984239 DDS984239:DDT984239 DNO984239:DNP984239 DXK984239:DXL984239 EHG984239:EHH984239 ERC984239:ERD984239 FAY984239:FAZ984239 FKU984239:FKV984239 FUQ984239:FUR984239 GEM984239:GEN984239 GOI984239:GOJ984239 GYE984239:GYF984239 HIA984239:HIB984239 HRW984239:HRX984239 IBS984239:IBT984239 ILO984239:ILP984239 IVK984239:IVL984239 JFG984239:JFH984239 JPC984239:JPD984239 JYY984239:JYZ984239 KIU984239:KIV984239 KSQ984239:KSR984239 LCM984239:LCN984239 LMI984239:LMJ984239 LWE984239:LWF984239 MGA984239:MGB984239 MPW984239:MPX984239 MZS984239:MZT984239 NJO984239:NJP984239 NTK984239:NTL984239 ODG984239:ODH984239 ONC984239:OND984239 OWY984239:OWZ984239 PGU984239:PGV984239 PQQ984239:PQR984239 QAM984239:QAN984239 QKI984239:QKJ984239 QUE984239:QUF984239 REA984239:REB984239 RNW984239:RNX984239 RXS984239:RXT984239 SHO984239:SHP984239 SRK984239:SRL984239 TBG984239:TBH984239 TLC984239:TLD984239 TUY984239:TUZ984239 UEU984239:UEV984239 UOQ984239:UOR984239 UYM984239:UYN984239 VII984239:VIJ984239 VSE984239:VSF984239 WCA984239:WCB984239 WLW984239:WLX984239 WVS984239:WVT984239</xm:sqref>
        </x14:dataValidation>
        <x14:dataValidation type="list" allowBlank="1" showInputMessage="1" showErrorMessage="1" xr:uid="{00000000-0002-0000-0A00-000036000000}">
          <x14:formula1>
            <xm:f>$AD$26:$AD$29</xm:f>
          </x14:formula1>
          <xm:sqref>E1861:M1861 JA1861:JI1861 SW1861:TE1861 ACS1861:ADA1861 AMO1861:AMW1861 AWK1861:AWS1861 BGG1861:BGO1861 BQC1861:BQK1861 BZY1861:CAG1861 CJU1861:CKC1861 CTQ1861:CTY1861 DDM1861:DDU1861 DNI1861:DNQ1861 DXE1861:DXM1861 EHA1861:EHI1861 EQW1861:ERE1861 FAS1861:FBA1861 FKO1861:FKW1861 FUK1861:FUS1861 GEG1861:GEO1861 GOC1861:GOK1861 GXY1861:GYG1861 HHU1861:HIC1861 HRQ1861:HRY1861 IBM1861:IBU1861 ILI1861:ILQ1861 IVE1861:IVM1861 JFA1861:JFI1861 JOW1861:JPE1861 JYS1861:JZA1861 KIO1861:KIW1861 KSK1861:KSS1861 LCG1861:LCO1861 LMC1861:LMK1861 LVY1861:LWG1861 MFU1861:MGC1861 MPQ1861:MPY1861 MZM1861:MZU1861 NJI1861:NJQ1861 NTE1861:NTM1861 ODA1861:ODI1861 OMW1861:ONE1861 OWS1861:OXA1861 PGO1861:PGW1861 PQK1861:PQS1861 QAG1861:QAO1861 QKC1861:QKK1861 QTY1861:QUG1861 RDU1861:REC1861 RNQ1861:RNY1861 RXM1861:RXU1861 SHI1861:SHQ1861 SRE1861:SRM1861 TBA1861:TBI1861 TKW1861:TLE1861 TUS1861:TVA1861 UEO1861:UEW1861 UOK1861:UOS1861 UYG1861:UYO1861 VIC1861:VIK1861 VRY1861:VSG1861 WBU1861:WCC1861 WLQ1861:WLY1861 WVM1861:WVU1861 E67397:M67397 JA67397:JI67397 SW67397:TE67397 ACS67397:ADA67397 AMO67397:AMW67397 AWK67397:AWS67397 BGG67397:BGO67397 BQC67397:BQK67397 BZY67397:CAG67397 CJU67397:CKC67397 CTQ67397:CTY67397 DDM67397:DDU67397 DNI67397:DNQ67397 DXE67397:DXM67397 EHA67397:EHI67397 EQW67397:ERE67397 FAS67397:FBA67397 FKO67397:FKW67397 FUK67397:FUS67397 GEG67397:GEO67397 GOC67397:GOK67397 GXY67397:GYG67397 HHU67397:HIC67397 HRQ67397:HRY67397 IBM67397:IBU67397 ILI67397:ILQ67397 IVE67397:IVM67397 JFA67397:JFI67397 JOW67397:JPE67397 JYS67397:JZA67397 KIO67397:KIW67397 KSK67397:KSS67397 LCG67397:LCO67397 LMC67397:LMK67397 LVY67397:LWG67397 MFU67397:MGC67397 MPQ67397:MPY67397 MZM67397:MZU67397 NJI67397:NJQ67397 NTE67397:NTM67397 ODA67397:ODI67397 OMW67397:ONE67397 OWS67397:OXA67397 PGO67397:PGW67397 PQK67397:PQS67397 QAG67397:QAO67397 QKC67397:QKK67397 QTY67397:QUG67397 RDU67397:REC67397 RNQ67397:RNY67397 RXM67397:RXU67397 SHI67397:SHQ67397 SRE67397:SRM67397 TBA67397:TBI67397 TKW67397:TLE67397 TUS67397:TVA67397 UEO67397:UEW67397 UOK67397:UOS67397 UYG67397:UYO67397 VIC67397:VIK67397 VRY67397:VSG67397 WBU67397:WCC67397 WLQ67397:WLY67397 WVM67397:WVU67397 E132933:M132933 JA132933:JI132933 SW132933:TE132933 ACS132933:ADA132933 AMO132933:AMW132933 AWK132933:AWS132933 BGG132933:BGO132933 BQC132933:BQK132933 BZY132933:CAG132933 CJU132933:CKC132933 CTQ132933:CTY132933 DDM132933:DDU132933 DNI132933:DNQ132933 DXE132933:DXM132933 EHA132933:EHI132933 EQW132933:ERE132933 FAS132933:FBA132933 FKO132933:FKW132933 FUK132933:FUS132933 GEG132933:GEO132933 GOC132933:GOK132933 GXY132933:GYG132933 HHU132933:HIC132933 HRQ132933:HRY132933 IBM132933:IBU132933 ILI132933:ILQ132933 IVE132933:IVM132933 JFA132933:JFI132933 JOW132933:JPE132933 JYS132933:JZA132933 KIO132933:KIW132933 KSK132933:KSS132933 LCG132933:LCO132933 LMC132933:LMK132933 LVY132933:LWG132933 MFU132933:MGC132933 MPQ132933:MPY132933 MZM132933:MZU132933 NJI132933:NJQ132933 NTE132933:NTM132933 ODA132933:ODI132933 OMW132933:ONE132933 OWS132933:OXA132933 PGO132933:PGW132933 PQK132933:PQS132933 QAG132933:QAO132933 QKC132933:QKK132933 QTY132933:QUG132933 RDU132933:REC132933 RNQ132933:RNY132933 RXM132933:RXU132933 SHI132933:SHQ132933 SRE132933:SRM132933 TBA132933:TBI132933 TKW132933:TLE132933 TUS132933:TVA132933 UEO132933:UEW132933 UOK132933:UOS132933 UYG132933:UYO132933 VIC132933:VIK132933 VRY132933:VSG132933 WBU132933:WCC132933 WLQ132933:WLY132933 WVM132933:WVU132933 E198469:M198469 JA198469:JI198469 SW198469:TE198469 ACS198469:ADA198469 AMO198469:AMW198469 AWK198469:AWS198469 BGG198469:BGO198469 BQC198469:BQK198469 BZY198469:CAG198469 CJU198469:CKC198469 CTQ198469:CTY198469 DDM198469:DDU198469 DNI198469:DNQ198469 DXE198469:DXM198469 EHA198469:EHI198469 EQW198469:ERE198469 FAS198469:FBA198469 FKO198469:FKW198469 FUK198469:FUS198469 GEG198469:GEO198469 GOC198469:GOK198469 GXY198469:GYG198469 HHU198469:HIC198469 HRQ198469:HRY198469 IBM198469:IBU198469 ILI198469:ILQ198469 IVE198469:IVM198469 JFA198469:JFI198469 JOW198469:JPE198469 JYS198469:JZA198469 KIO198469:KIW198469 KSK198469:KSS198469 LCG198469:LCO198469 LMC198469:LMK198469 LVY198469:LWG198469 MFU198469:MGC198469 MPQ198469:MPY198469 MZM198469:MZU198469 NJI198469:NJQ198469 NTE198469:NTM198469 ODA198469:ODI198469 OMW198469:ONE198469 OWS198469:OXA198469 PGO198469:PGW198469 PQK198469:PQS198469 QAG198469:QAO198469 QKC198469:QKK198469 QTY198469:QUG198469 RDU198469:REC198469 RNQ198469:RNY198469 RXM198469:RXU198469 SHI198469:SHQ198469 SRE198469:SRM198469 TBA198469:TBI198469 TKW198469:TLE198469 TUS198469:TVA198469 UEO198469:UEW198469 UOK198469:UOS198469 UYG198469:UYO198469 VIC198469:VIK198469 VRY198469:VSG198469 WBU198469:WCC198469 WLQ198469:WLY198469 WVM198469:WVU198469 E264005:M264005 JA264005:JI264005 SW264005:TE264005 ACS264005:ADA264005 AMO264005:AMW264005 AWK264005:AWS264005 BGG264005:BGO264005 BQC264005:BQK264005 BZY264005:CAG264005 CJU264005:CKC264005 CTQ264005:CTY264005 DDM264005:DDU264005 DNI264005:DNQ264005 DXE264005:DXM264005 EHA264005:EHI264005 EQW264005:ERE264005 FAS264005:FBA264005 FKO264005:FKW264005 FUK264005:FUS264005 GEG264005:GEO264005 GOC264005:GOK264005 GXY264005:GYG264005 HHU264005:HIC264005 HRQ264005:HRY264005 IBM264005:IBU264005 ILI264005:ILQ264005 IVE264005:IVM264005 JFA264005:JFI264005 JOW264005:JPE264005 JYS264005:JZA264005 KIO264005:KIW264005 KSK264005:KSS264005 LCG264005:LCO264005 LMC264005:LMK264005 LVY264005:LWG264005 MFU264005:MGC264005 MPQ264005:MPY264005 MZM264005:MZU264005 NJI264005:NJQ264005 NTE264005:NTM264005 ODA264005:ODI264005 OMW264005:ONE264005 OWS264005:OXA264005 PGO264005:PGW264005 PQK264005:PQS264005 QAG264005:QAO264005 QKC264005:QKK264005 QTY264005:QUG264005 RDU264005:REC264005 RNQ264005:RNY264005 RXM264005:RXU264005 SHI264005:SHQ264005 SRE264005:SRM264005 TBA264005:TBI264005 TKW264005:TLE264005 TUS264005:TVA264005 UEO264005:UEW264005 UOK264005:UOS264005 UYG264005:UYO264005 VIC264005:VIK264005 VRY264005:VSG264005 WBU264005:WCC264005 WLQ264005:WLY264005 WVM264005:WVU264005 E329541:M329541 JA329541:JI329541 SW329541:TE329541 ACS329541:ADA329541 AMO329541:AMW329541 AWK329541:AWS329541 BGG329541:BGO329541 BQC329541:BQK329541 BZY329541:CAG329541 CJU329541:CKC329541 CTQ329541:CTY329541 DDM329541:DDU329541 DNI329541:DNQ329541 DXE329541:DXM329541 EHA329541:EHI329541 EQW329541:ERE329541 FAS329541:FBA329541 FKO329541:FKW329541 FUK329541:FUS329541 GEG329541:GEO329541 GOC329541:GOK329541 GXY329541:GYG329541 HHU329541:HIC329541 HRQ329541:HRY329541 IBM329541:IBU329541 ILI329541:ILQ329541 IVE329541:IVM329541 JFA329541:JFI329541 JOW329541:JPE329541 JYS329541:JZA329541 KIO329541:KIW329541 KSK329541:KSS329541 LCG329541:LCO329541 LMC329541:LMK329541 LVY329541:LWG329541 MFU329541:MGC329541 MPQ329541:MPY329541 MZM329541:MZU329541 NJI329541:NJQ329541 NTE329541:NTM329541 ODA329541:ODI329541 OMW329541:ONE329541 OWS329541:OXA329541 PGO329541:PGW329541 PQK329541:PQS329541 QAG329541:QAO329541 QKC329541:QKK329541 QTY329541:QUG329541 RDU329541:REC329541 RNQ329541:RNY329541 RXM329541:RXU329541 SHI329541:SHQ329541 SRE329541:SRM329541 TBA329541:TBI329541 TKW329541:TLE329541 TUS329541:TVA329541 UEO329541:UEW329541 UOK329541:UOS329541 UYG329541:UYO329541 VIC329541:VIK329541 VRY329541:VSG329541 WBU329541:WCC329541 WLQ329541:WLY329541 WVM329541:WVU329541 E395077:M395077 JA395077:JI395077 SW395077:TE395077 ACS395077:ADA395077 AMO395077:AMW395077 AWK395077:AWS395077 BGG395077:BGO395077 BQC395077:BQK395077 BZY395077:CAG395077 CJU395077:CKC395077 CTQ395077:CTY395077 DDM395077:DDU395077 DNI395077:DNQ395077 DXE395077:DXM395077 EHA395077:EHI395077 EQW395077:ERE395077 FAS395077:FBA395077 FKO395077:FKW395077 FUK395077:FUS395077 GEG395077:GEO395077 GOC395077:GOK395077 GXY395077:GYG395077 HHU395077:HIC395077 HRQ395077:HRY395077 IBM395077:IBU395077 ILI395077:ILQ395077 IVE395077:IVM395077 JFA395077:JFI395077 JOW395077:JPE395077 JYS395077:JZA395077 KIO395077:KIW395077 KSK395077:KSS395077 LCG395077:LCO395077 LMC395077:LMK395077 LVY395077:LWG395077 MFU395077:MGC395077 MPQ395077:MPY395077 MZM395077:MZU395077 NJI395077:NJQ395077 NTE395077:NTM395077 ODA395077:ODI395077 OMW395077:ONE395077 OWS395077:OXA395077 PGO395077:PGW395077 PQK395077:PQS395077 QAG395077:QAO395077 QKC395077:QKK395077 QTY395077:QUG395077 RDU395077:REC395077 RNQ395077:RNY395077 RXM395077:RXU395077 SHI395077:SHQ395077 SRE395077:SRM395077 TBA395077:TBI395077 TKW395077:TLE395077 TUS395077:TVA395077 UEO395077:UEW395077 UOK395077:UOS395077 UYG395077:UYO395077 VIC395077:VIK395077 VRY395077:VSG395077 WBU395077:WCC395077 WLQ395077:WLY395077 WVM395077:WVU395077 E460613:M460613 JA460613:JI460613 SW460613:TE460613 ACS460613:ADA460613 AMO460613:AMW460613 AWK460613:AWS460613 BGG460613:BGO460613 BQC460613:BQK460613 BZY460613:CAG460613 CJU460613:CKC460613 CTQ460613:CTY460613 DDM460613:DDU460613 DNI460613:DNQ460613 DXE460613:DXM460613 EHA460613:EHI460613 EQW460613:ERE460613 FAS460613:FBA460613 FKO460613:FKW460613 FUK460613:FUS460613 GEG460613:GEO460613 GOC460613:GOK460613 GXY460613:GYG460613 HHU460613:HIC460613 HRQ460613:HRY460613 IBM460613:IBU460613 ILI460613:ILQ460613 IVE460613:IVM460613 JFA460613:JFI460613 JOW460613:JPE460613 JYS460613:JZA460613 KIO460613:KIW460613 KSK460613:KSS460613 LCG460613:LCO460613 LMC460613:LMK460613 LVY460613:LWG460613 MFU460613:MGC460613 MPQ460613:MPY460613 MZM460613:MZU460613 NJI460613:NJQ460613 NTE460613:NTM460613 ODA460613:ODI460613 OMW460613:ONE460613 OWS460613:OXA460613 PGO460613:PGW460613 PQK460613:PQS460613 QAG460613:QAO460613 QKC460613:QKK460613 QTY460613:QUG460613 RDU460613:REC460613 RNQ460613:RNY460613 RXM460613:RXU460613 SHI460613:SHQ460613 SRE460613:SRM460613 TBA460613:TBI460613 TKW460613:TLE460613 TUS460613:TVA460613 UEO460613:UEW460613 UOK460613:UOS460613 UYG460613:UYO460613 VIC460613:VIK460613 VRY460613:VSG460613 WBU460613:WCC460613 WLQ460613:WLY460613 WVM460613:WVU460613 E526149:M526149 JA526149:JI526149 SW526149:TE526149 ACS526149:ADA526149 AMO526149:AMW526149 AWK526149:AWS526149 BGG526149:BGO526149 BQC526149:BQK526149 BZY526149:CAG526149 CJU526149:CKC526149 CTQ526149:CTY526149 DDM526149:DDU526149 DNI526149:DNQ526149 DXE526149:DXM526149 EHA526149:EHI526149 EQW526149:ERE526149 FAS526149:FBA526149 FKO526149:FKW526149 FUK526149:FUS526149 GEG526149:GEO526149 GOC526149:GOK526149 GXY526149:GYG526149 HHU526149:HIC526149 HRQ526149:HRY526149 IBM526149:IBU526149 ILI526149:ILQ526149 IVE526149:IVM526149 JFA526149:JFI526149 JOW526149:JPE526149 JYS526149:JZA526149 KIO526149:KIW526149 KSK526149:KSS526149 LCG526149:LCO526149 LMC526149:LMK526149 LVY526149:LWG526149 MFU526149:MGC526149 MPQ526149:MPY526149 MZM526149:MZU526149 NJI526149:NJQ526149 NTE526149:NTM526149 ODA526149:ODI526149 OMW526149:ONE526149 OWS526149:OXA526149 PGO526149:PGW526149 PQK526149:PQS526149 QAG526149:QAO526149 QKC526149:QKK526149 QTY526149:QUG526149 RDU526149:REC526149 RNQ526149:RNY526149 RXM526149:RXU526149 SHI526149:SHQ526149 SRE526149:SRM526149 TBA526149:TBI526149 TKW526149:TLE526149 TUS526149:TVA526149 UEO526149:UEW526149 UOK526149:UOS526149 UYG526149:UYO526149 VIC526149:VIK526149 VRY526149:VSG526149 WBU526149:WCC526149 WLQ526149:WLY526149 WVM526149:WVU526149 E591685:M591685 JA591685:JI591685 SW591685:TE591685 ACS591685:ADA591685 AMO591685:AMW591685 AWK591685:AWS591685 BGG591685:BGO591685 BQC591685:BQK591685 BZY591685:CAG591685 CJU591685:CKC591685 CTQ591685:CTY591685 DDM591685:DDU591685 DNI591685:DNQ591685 DXE591685:DXM591685 EHA591685:EHI591685 EQW591685:ERE591685 FAS591685:FBA591685 FKO591685:FKW591685 FUK591685:FUS591685 GEG591685:GEO591685 GOC591685:GOK591685 GXY591685:GYG591685 HHU591685:HIC591685 HRQ591685:HRY591685 IBM591685:IBU591685 ILI591685:ILQ591685 IVE591685:IVM591685 JFA591685:JFI591685 JOW591685:JPE591685 JYS591685:JZA591685 KIO591685:KIW591685 KSK591685:KSS591685 LCG591685:LCO591685 LMC591685:LMK591685 LVY591685:LWG591685 MFU591685:MGC591685 MPQ591685:MPY591685 MZM591685:MZU591685 NJI591685:NJQ591685 NTE591685:NTM591685 ODA591685:ODI591685 OMW591685:ONE591685 OWS591685:OXA591685 PGO591685:PGW591685 PQK591685:PQS591685 QAG591685:QAO591685 QKC591685:QKK591685 QTY591685:QUG591685 RDU591685:REC591685 RNQ591685:RNY591685 RXM591685:RXU591685 SHI591685:SHQ591685 SRE591685:SRM591685 TBA591685:TBI591685 TKW591685:TLE591685 TUS591685:TVA591685 UEO591685:UEW591685 UOK591685:UOS591685 UYG591685:UYO591685 VIC591685:VIK591685 VRY591685:VSG591685 WBU591685:WCC591685 WLQ591685:WLY591685 WVM591685:WVU591685 E657221:M657221 JA657221:JI657221 SW657221:TE657221 ACS657221:ADA657221 AMO657221:AMW657221 AWK657221:AWS657221 BGG657221:BGO657221 BQC657221:BQK657221 BZY657221:CAG657221 CJU657221:CKC657221 CTQ657221:CTY657221 DDM657221:DDU657221 DNI657221:DNQ657221 DXE657221:DXM657221 EHA657221:EHI657221 EQW657221:ERE657221 FAS657221:FBA657221 FKO657221:FKW657221 FUK657221:FUS657221 GEG657221:GEO657221 GOC657221:GOK657221 GXY657221:GYG657221 HHU657221:HIC657221 HRQ657221:HRY657221 IBM657221:IBU657221 ILI657221:ILQ657221 IVE657221:IVM657221 JFA657221:JFI657221 JOW657221:JPE657221 JYS657221:JZA657221 KIO657221:KIW657221 KSK657221:KSS657221 LCG657221:LCO657221 LMC657221:LMK657221 LVY657221:LWG657221 MFU657221:MGC657221 MPQ657221:MPY657221 MZM657221:MZU657221 NJI657221:NJQ657221 NTE657221:NTM657221 ODA657221:ODI657221 OMW657221:ONE657221 OWS657221:OXA657221 PGO657221:PGW657221 PQK657221:PQS657221 QAG657221:QAO657221 QKC657221:QKK657221 QTY657221:QUG657221 RDU657221:REC657221 RNQ657221:RNY657221 RXM657221:RXU657221 SHI657221:SHQ657221 SRE657221:SRM657221 TBA657221:TBI657221 TKW657221:TLE657221 TUS657221:TVA657221 UEO657221:UEW657221 UOK657221:UOS657221 UYG657221:UYO657221 VIC657221:VIK657221 VRY657221:VSG657221 WBU657221:WCC657221 WLQ657221:WLY657221 WVM657221:WVU657221 E722757:M722757 JA722757:JI722757 SW722757:TE722757 ACS722757:ADA722757 AMO722757:AMW722757 AWK722757:AWS722757 BGG722757:BGO722757 BQC722757:BQK722757 BZY722757:CAG722757 CJU722757:CKC722757 CTQ722757:CTY722757 DDM722757:DDU722757 DNI722757:DNQ722757 DXE722757:DXM722757 EHA722757:EHI722757 EQW722757:ERE722757 FAS722757:FBA722757 FKO722757:FKW722757 FUK722757:FUS722757 GEG722757:GEO722757 GOC722757:GOK722757 GXY722757:GYG722757 HHU722757:HIC722757 HRQ722757:HRY722757 IBM722757:IBU722757 ILI722757:ILQ722757 IVE722757:IVM722757 JFA722757:JFI722757 JOW722757:JPE722757 JYS722757:JZA722757 KIO722757:KIW722757 KSK722757:KSS722757 LCG722757:LCO722757 LMC722757:LMK722757 LVY722757:LWG722757 MFU722757:MGC722757 MPQ722757:MPY722757 MZM722757:MZU722757 NJI722757:NJQ722757 NTE722757:NTM722757 ODA722757:ODI722757 OMW722757:ONE722757 OWS722757:OXA722757 PGO722757:PGW722757 PQK722757:PQS722757 QAG722757:QAO722757 QKC722757:QKK722757 QTY722757:QUG722757 RDU722757:REC722757 RNQ722757:RNY722757 RXM722757:RXU722757 SHI722757:SHQ722757 SRE722757:SRM722757 TBA722757:TBI722757 TKW722757:TLE722757 TUS722757:TVA722757 UEO722757:UEW722757 UOK722757:UOS722757 UYG722757:UYO722757 VIC722757:VIK722757 VRY722757:VSG722757 WBU722757:WCC722757 WLQ722757:WLY722757 WVM722757:WVU722757 E788293:M788293 JA788293:JI788293 SW788293:TE788293 ACS788293:ADA788293 AMO788293:AMW788293 AWK788293:AWS788293 BGG788293:BGO788293 BQC788293:BQK788293 BZY788293:CAG788293 CJU788293:CKC788293 CTQ788293:CTY788293 DDM788293:DDU788293 DNI788293:DNQ788293 DXE788293:DXM788293 EHA788293:EHI788293 EQW788293:ERE788293 FAS788293:FBA788293 FKO788293:FKW788293 FUK788293:FUS788293 GEG788293:GEO788293 GOC788293:GOK788293 GXY788293:GYG788293 HHU788293:HIC788293 HRQ788293:HRY788293 IBM788293:IBU788293 ILI788293:ILQ788293 IVE788293:IVM788293 JFA788293:JFI788293 JOW788293:JPE788293 JYS788293:JZA788293 KIO788293:KIW788293 KSK788293:KSS788293 LCG788293:LCO788293 LMC788293:LMK788293 LVY788293:LWG788293 MFU788293:MGC788293 MPQ788293:MPY788293 MZM788293:MZU788293 NJI788293:NJQ788293 NTE788293:NTM788293 ODA788293:ODI788293 OMW788293:ONE788293 OWS788293:OXA788293 PGO788293:PGW788293 PQK788293:PQS788293 QAG788293:QAO788293 QKC788293:QKK788293 QTY788293:QUG788293 RDU788293:REC788293 RNQ788293:RNY788293 RXM788293:RXU788293 SHI788293:SHQ788293 SRE788293:SRM788293 TBA788293:TBI788293 TKW788293:TLE788293 TUS788293:TVA788293 UEO788293:UEW788293 UOK788293:UOS788293 UYG788293:UYO788293 VIC788293:VIK788293 VRY788293:VSG788293 WBU788293:WCC788293 WLQ788293:WLY788293 WVM788293:WVU788293 E853829:M853829 JA853829:JI853829 SW853829:TE853829 ACS853829:ADA853829 AMO853829:AMW853829 AWK853829:AWS853829 BGG853829:BGO853829 BQC853829:BQK853829 BZY853829:CAG853829 CJU853829:CKC853829 CTQ853829:CTY853829 DDM853829:DDU853829 DNI853829:DNQ853829 DXE853829:DXM853829 EHA853829:EHI853829 EQW853829:ERE853829 FAS853829:FBA853829 FKO853829:FKW853829 FUK853829:FUS853829 GEG853829:GEO853829 GOC853829:GOK853829 GXY853829:GYG853829 HHU853829:HIC853829 HRQ853829:HRY853829 IBM853829:IBU853829 ILI853829:ILQ853829 IVE853829:IVM853829 JFA853829:JFI853829 JOW853829:JPE853829 JYS853829:JZA853829 KIO853829:KIW853829 KSK853829:KSS853829 LCG853829:LCO853829 LMC853829:LMK853829 LVY853829:LWG853829 MFU853829:MGC853829 MPQ853829:MPY853829 MZM853829:MZU853829 NJI853829:NJQ853829 NTE853829:NTM853829 ODA853829:ODI853829 OMW853829:ONE853829 OWS853829:OXA853829 PGO853829:PGW853829 PQK853829:PQS853829 QAG853829:QAO853829 QKC853829:QKK853829 QTY853829:QUG853829 RDU853829:REC853829 RNQ853829:RNY853829 RXM853829:RXU853829 SHI853829:SHQ853829 SRE853829:SRM853829 TBA853829:TBI853829 TKW853829:TLE853829 TUS853829:TVA853829 UEO853829:UEW853829 UOK853829:UOS853829 UYG853829:UYO853829 VIC853829:VIK853829 VRY853829:VSG853829 WBU853829:WCC853829 WLQ853829:WLY853829 WVM853829:WVU853829 E919365:M919365 JA919365:JI919365 SW919365:TE919365 ACS919365:ADA919365 AMO919365:AMW919365 AWK919365:AWS919365 BGG919365:BGO919365 BQC919365:BQK919365 BZY919365:CAG919365 CJU919365:CKC919365 CTQ919365:CTY919365 DDM919365:DDU919365 DNI919365:DNQ919365 DXE919365:DXM919365 EHA919365:EHI919365 EQW919365:ERE919365 FAS919365:FBA919365 FKO919365:FKW919365 FUK919365:FUS919365 GEG919365:GEO919365 GOC919365:GOK919365 GXY919365:GYG919365 HHU919365:HIC919365 HRQ919365:HRY919365 IBM919365:IBU919365 ILI919365:ILQ919365 IVE919365:IVM919365 JFA919365:JFI919365 JOW919365:JPE919365 JYS919365:JZA919365 KIO919365:KIW919365 KSK919365:KSS919365 LCG919365:LCO919365 LMC919365:LMK919365 LVY919365:LWG919365 MFU919365:MGC919365 MPQ919365:MPY919365 MZM919365:MZU919365 NJI919365:NJQ919365 NTE919365:NTM919365 ODA919365:ODI919365 OMW919365:ONE919365 OWS919365:OXA919365 PGO919365:PGW919365 PQK919365:PQS919365 QAG919365:QAO919365 QKC919365:QKK919365 QTY919365:QUG919365 RDU919365:REC919365 RNQ919365:RNY919365 RXM919365:RXU919365 SHI919365:SHQ919365 SRE919365:SRM919365 TBA919365:TBI919365 TKW919365:TLE919365 TUS919365:TVA919365 UEO919365:UEW919365 UOK919365:UOS919365 UYG919365:UYO919365 VIC919365:VIK919365 VRY919365:VSG919365 WBU919365:WCC919365 WLQ919365:WLY919365 WVM919365:WVU919365 E984901:M984901 JA984901:JI984901 SW984901:TE984901 ACS984901:ADA984901 AMO984901:AMW984901 AWK984901:AWS984901 BGG984901:BGO984901 BQC984901:BQK984901 BZY984901:CAG984901 CJU984901:CKC984901 CTQ984901:CTY984901 DDM984901:DDU984901 DNI984901:DNQ984901 DXE984901:DXM984901 EHA984901:EHI984901 EQW984901:ERE984901 FAS984901:FBA984901 FKO984901:FKW984901 FUK984901:FUS984901 GEG984901:GEO984901 GOC984901:GOK984901 GXY984901:GYG984901 HHU984901:HIC984901 HRQ984901:HRY984901 IBM984901:IBU984901 ILI984901:ILQ984901 IVE984901:IVM984901 JFA984901:JFI984901 JOW984901:JPE984901 JYS984901:JZA984901 KIO984901:KIW984901 KSK984901:KSS984901 LCG984901:LCO984901 LMC984901:LMK984901 LVY984901:LWG984901 MFU984901:MGC984901 MPQ984901:MPY984901 MZM984901:MZU984901 NJI984901:NJQ984901 NTE984901:NTM984901 ODA984901:ODI984901 OMW984901:ONE984901 OWS984901:OXA984901 PGO984901:PGW984901 PQK984901:PQS984901 QAG984901:QAO984901 QKC984901:QKK984901 QTY984901:QUG984901 RDU984901:REC984901 RNQ984901:RNY984901 RXM984901:RXU984901 SHI984901:SHQ984901 SRE984901:SRM984901 TBA984901:TBI984901 TKW984901:TLE984901 TUS984901:TVA984901 UEO984901:UEW984901 UOK984901:UOS984901 UYG984901:UYO984901 VIC984901:VIK984901 VRY984901:VSG984901 WBU984901:WCC984901 WLQ984901:WLY984901 WVM984901:WVU984901 E1030:M1030 JA1030:JI1030 SW1030:TE1030 ACS1030:ADA1030 AMO1030:AMW1030 AWK1030:AWS1030 BGG1030:BGO1030 BQC1030:BQK1030 BZY1030:CAG1030 CJU1030:CKC1030 CTQ1030:CTY1030 DDM1030:DDU1030 DNI1030:DNQ1030 DXE1030:DXM1030 EHA1030:EHI1030 EQW1030:ERE1030 FAS1030:FBA1030 FKO1030:FKW1030 FUK1030:FUS1030 GEG1030:GEO1030 GOC1030:GOK1030 GXY1030:GYG1030 HHU1030:HIC1030 HRQ1030:HRY1030 IBM1030:IBU1030 ILI1030:ILQ1030 IVE1030:IVM1030 JFA1030:JFI1030 JOW1030:JPE1030 JYS1030:JZA1030 KIO1030:KIW1030 KSK1030:KSS1030 LCG1030:LCO1030 LMC1030:LMK1030 LVY1030:LWG1030 MFU1030:MGC1030 MPQ1030:MPY1030 MZM1030:MZU1030 NJI1030:NJQ1030 NTE1030:NTM1030 ODA1030:ODI1030 OMW1030:ONE1030 OWS1030:OXA1030 PGO1030:PGW1030 PQK1030:PQS1030 QAG1030:QAO1030 QKC1030:QKK1030 QTY1030:QUG1030 RDU1030:REC1030 RNQ1030:RNY1030 RXM1030:RXU1030 SHI1030:SHQ1030 SRE1030:SRM1030 TBA1030:TBI1030 TKW1030:TLE1030 TUS1030:TVA1030 UEO1030:UEW1030 UOK1030:UOS1030 UYG1030:UYO1030 VIC1030:VIK1030 VRY1030:VSG1030 WBU1030:WCC1030 WLQ1030:WLY1030 WVM1030:WVU1030 E66566:M66566 JA66566:JI66566 SW66566:TE66566 ACS66566:ADA66566 AMO66566:AMW66566 AWK66566:AWS66566 BGG66566:BGO66566 BQC66566:BQK66566 BZY66566:CAG66566 CJU66566:CKC66566 CTQ66566:CTY66566 DDM66566:DDU66566 DNI66566:DNQ66566 DXE66566:DXM66566 EHA66566:EHI66566 EQW66566:ERE66566 FAS66566:FBA66566 FKO66566:FKW66566 FUK66566:FUS66566 GEG66566:GEO66566 GOC66566:GOK66566 GXY66566:GYG66566 HHU66566:HIC66566 HRQ66566:HRY66566 IBM66566:IBU66566 ILI66566:ILQ66566 IVE66566:IVM66566 JFA66566:JFI66566 JOW66566:JPE66566 JYS66566:JZA66566 KIO66566:KIW66566 KSK66566:KSS66566 LCG66566:LCO66566 LMC66566:LMK66566 LVY66566:LWG66566 MFU66566:MGC66566 MPQ66566:MPY66566 MZM66566:MZU66566 NJI66566:NJQ66566 NTE66566:NTM66566 ODA66566:ODI66566 OMW66566:ONE66566 OWS66566:OXA66566 PGO66566:PGW66566 PQK66566:PQS66566 QAG66566:QAO66566 QKC66566:QKK66566 QTY66566:QUG66566 RDU66566:REC66566 RNQ66566:RNY66566 RXM66566:RXU66566 SHI66566:SHQ66566 SRE66566:SRM66566 TBA66566:TBI66566 TKW66566:TLE66566 TUS66566:TVA66566 UEO66566:UEW66566 UOK66566:UOS66566 UYG66566:UYO66566 VIC66566:VIK66566 VRY66566:VSG66566 WBU66566:WCC66566 WLQ66566:WLY66566 WVM66566:WVU66566 E132102:M132102 JA132102:JI132102 SW132102:TE132102 ACS132102:ADA132102 AMO132102:AMW132102 AWK132102:AWS132102 BGG132102:BGO132102 BQC132102:BQK132102 BZY132102:CAG132102 CJU132102:CKC132102 CTQ132102:CTY132102 DDM132102:DDU132102 DNI132102:DNQ132102 DXE132102:DXM132102 EHA132102:EHI132102 EQW132102:ERE132102 FAS132102:FBA132102 FKO132102:FKW132102 FUK132102:FUS132102 GEG132102:GEO132102 GOC132102:GOK132102 GXY132102:GYG132102 HHU132102:HIC132102 HRQ132102:HRY132102 IBM132102:IBU132102 ILI132102:ILQ132102 IVE132102:IVM132102 JFA132102:JFI132102 JOW132102:JPE132102 JYS132102:JZA132102 KIO132102:KIW132102 KSK132102:KSS132102 LCG132102:LCO132102 LMC132102:LMK132102 LVY132102:LWG132102 MFU132102:MGC132102 MPQ132102:MPY132102 MZM132102:MZU132102 NJI132102:NJQ132102 NTE132102:NTM132102 ODA132102:ODI132102 OMW132102:ONE132102 OWS132102:OXA132102 PGO132102:PGW132102 PQK132102:PQS132102 QAG132102:QAO132102 QKC132102:QKK132102 QTY132102:QUG132102 RDU132102:REC132102 RNQ132102:RNY132102 RXM132102:RXU132102 SHI132102:SHQ132102 SRE132102:SRM132102 TBA132102:TBI132102 TKW132102:TLE132102 TUS132102:TVA132102 UEO132102:UEW132102 UOK132102:UOS132102 UYG132102:UYO132102 VIC132102:VIK132102 VRY132102:VSG132102 WBU132102:WCC132102 WLQ132102:WLY132102 WVM132102:WVU132102 E197638:M197638 JA197638:JI197638 SW197638:TE197638 ACS197638:ADA197638 AMO197638:AMW197638 AWK197638:AWS197638 BGG197638:BGO197638 BQC197638:BQK197638 BZY197638:CAG197638 CJU197638:CKC197638 CTQ197638:CTY197638 DDM197638:DDU197638 DNI197638:DNQ197638 DXE197638:DXM197638 EHA197638:EHI197638 EQW197638:ERE197638 FAS197638:FBA197638 FKO197638:FKW197638 FUK197638:FUS197638 GEG197638:GEO197638 GOC197638:GOK197638 GXY197638:GYG197638 HHU197638:HIC197638 HRQ197638:HRY197638 IBM197638:IBU197638 ILI197638:ILQ197638 IVE197638:IVM197638 JFA197638:JFI197638 JOW197638:JPE197638 JYS197638:JZA197638 KIO197638:KIW197638 KSK197638:KSS197638 LCG197638:LCO197638 LMC197638:LMK197638 LVY197638:LWG197638 MFU197638:MGC197638 MPQ197638:MPY197638 MZM197638:MZU197638 NJI197638:NJQ197638 NTE197638:NTM197638 ODA197638:ODI197638 OMW197638:ONE197638 OWS197638:OXA197638 PGO197638:PGW197638 PQK197638:PQS197638 QAG197638:QAO197638 QKC197638:QKK197638 QTY197638:QUG197638 RDU197638:REC197638 RNQ197638:RNY197638 RXM197638:RXU197638 SHI197638:SHQ197638 SRE197638:SRM197638 TBA197638:TBI197638 TKW197638:TLE197638 TUS197638:TVA197638 UEO197638:UEW197638 UOK197638:UOS197638 UYG197638:UYO197638 VIC197638:VIK197638 VRY197638:VSG197638 WBU197638:WCC197638 WLQ197638:WLY197638 WVM197638:WVU197638 E263174:M263174 JA263174:JI263174 SW263174:TE263174 ACS263174:ADA263174 AMO263174:AMW263174 AWK263174:AWS263174 BGG263174:BGO263174 BQC263174:BQK263174 BZY263174:CAG263174 CJU263174:CKC263174 CTQ263174:CTY263174 DDM263174:DDU263174 DNI263174:DNQ263174 DXE263174:DXM263174 EHA263174:EHI263174 EQW263174:ERE263174 FAS263174:FBA263174 FKO263174:FKW263174 FUK263174:FUS263174 GEG263174:GEO263174 GOC263174:GOK263174 GXY263174:GYG263174 HHU263174:HIC263174 HRQ263174:HRY263174 IBM263174:IBU263174 ILI263174:ILQ263174 IVE263174:IVM263174 JFA263174:JFI263174 JOW263174:JPE263174 JYS263174:JZA263174 KIO263174:KIW263174 KSK263174:KSS263174 LCG263174:LCO263174 LMC263174:LMK263174 LVY263174:LWG263174 MFU263174:MGC263174 MPQ263174:MPY263174 MZM263174:MZU263174 NJI263174:NJQ263174 NTE263174:NTM263174 ODA263174:ODI263174 OMW263174:ONE263174 OWS263174:OXA263174 PGO263174:PGW263174 PQK263174:PQS263174 QAG263174:QAO263174 QKC263174:QKK263174 QTY263174:QUG263174 RDU263174:REC263174 RNQ263174:RNY263174 RXM263174:RXU263174 SHI263174:SHQ263174 SRE263174:SRM263174 TBA263174:TBI263174 TKW263174:TLE263174 TUS263174:TVA263174 UEO263174:UEW263174 UOK263174:UOS263174 UYG263174:UYO263174 VIC263174:VIK263174 VRY263174:VSG263174 WBU263174:WCC263174 WLQ263174:WLY263174 WVM263174:WVU263174 E328710:M328710 JA328710:JI328710 SW328710:TE328710 ACS328710:ADA328710 AMO328710:AMW328710 AWK328710:AWS328710 BGG328710:BGO328710 BQC328710:BQK328710 BZY328710:CAG328710 CJU328710:CKC328710 CTQ328710:CTY328710 DDM328710:DDU328710 DNI328710:DNQ328710 DXE328710:DXM328710 EHA328710:EHI328710 EQW328710:ERE328710 FAS328710:FBA328710 FKO328710:FKW328710 FUK328710:FUS328710 GEG328710:GEO328710 GOC328710:GOK328710 GXY328710:GYG328710 HHU328710:HIC328710 HRQ328710:HRY328710 IBM328710:IBU328710 ILI328710:ILQ328710 IVE328710:IVM328710 JFA328710:JFI328710 JOW328710:JPE328710 JYS328710:JZA328710 KIO328710:KIW328710 KSK328710:KSS328710 LCG328710:LCO328710 LMC328710:LMK328710 LVY328710:LWG328710 MFU328710:MGC328710 MPQ328710:MPY328710 MZM328710:MZU328710 NJI328710:NJQ328710 NTE328710:NTM328710 ODA328710:ODI328710 OMW328710:ONE328710 OWS328710:OXA328710 PGO328710:PGW328710 PQK328710:PQS328710 QAG328710:QAO328710 QKC328710:QKK328710 QTY328710:QUG328710 RDU328710:REC328710 RNQ328710:RNY328710 RXM328710:RXU328710 SHI328710:SHQ328710 SRE328710:SRM328710 TBA328710:TBI328710 TKW328710:TLE328710 TUS328710:TVA328710 UEO328710:UEW328710 UOK328710:UOS328710 UYG328710:UYO328710 VIC328710:VIK328710 VRY328710:VSG328710 WBU328710:WCC328710 WLQ328710:WLY328710 WVM328710:WVU328710 E394246:M394246 JA394246:JI394246 SW394246:TE394246 ACS394246:ADA394246 AMO394246:AMW394246 AWK394246:AWS394246 BGG394246:BGO394246 BQC394246:BQK394246 BZY394246:CAG394246 CJU394246:CKC394246 CTQ394246:CTY394246 DDM394246:DDU394246 DNI394246:DNQ394246 DXE394246:DXM394246 EHA394246:EHI394246 EQW394246:ERE394246 FAS394246:FBA394246 FKO394246:FKW394246 FUK394246:FUS394246 GEG394246:GEO394246 GOC394246:GOK394246 GXY394246:GYG394246 HHU394246:HIC394246 HRQ394246:HRY394246 IBM394246:IBU394246 ILI394246:ILQ394246 IVE394246:IVM394246 JFA394246:JFI394246 JOW394246:JPE394246 JYS394246:JZA394246 KIO394246:KIW394246 KSK394246:KSS394246 LCG394246:LCO394246 LMC394246:LMK394246 LVY394246:LWG394246 MFU394246:MGC394246 MPQ394246:MPY394246 MZM394246:MZU394246 NJI394246:NJQ394246 NTE394246:NTM394246 ODA394246:ODI394246 OMW394246:ONE394246 OWS394246:OXA394246 PGO394246:PGW394246 PQK394246:PQS394246 QAG394246:QAO394246 QKC394246:QKK394246 QTY394246:QUG394246 RDU394246:REC394246 RNQ394246:RNY394246 RXM394246:RXU394246 SHI394246:SHQ394246 SRE394246:SRM394246 TBA394246:TBI394246 TKW394246:TLE394246 TUS394246:TVA394246 UEO394246:UEW394246 UOK394246:UOS394246 UYG394246:UYO394246 VIC394246:VIK394246 VRY394246:VSG394246 WBU394246:WCC394246 WLQ394246:WLY394246 WVM394246:WVU394246 E459782:M459782 JA459782:JI459782 SW459782:TE459782 ACS459782:ADA459782 AMO459782:AMW459782 AWK459782:AWS459782 BGG459782:BGO459782 BQC459782:BQK459782 BZY459782:CAG459782 CJU459782:CKC459782 CTQ459782:CTY459782 DDM459782:DDU459782 DNI459782:DNQ459782 DXE459782:DXM459782 EHA459782:EHI459782 EQW459782:ERE459782 FAS459782:FBA459782 FKO459782:FKW459782 FUK459782:FUS459782 GEG459782:GEO459782 GOC459782:GOK459782 GXY459782:GYG459782 HHU459782:HIC459782 HRQ459782:HRY459782 IBM459782:IBU459782 ILI459782:ILQ459782 IVE459782:IVM459782 JFA459782:JFI459782 JOW459782:JPE459782 JYS459782:JZA459782 KIO459782:KIW459782 KSK459782:KSS459782 LCG459782:LCO459782 LMC459782:LMK459782 LVY459782:LWG459782 MFU459782:MGC459782 MPQ459782:MPY459782 MZM459782:MZU459782 NJI459782:NJQ459782 NTE459782:NTM459782 ODA459782:ODI459782 OMW459782:ONE459782 OWS459782:OXA459782 PGO459782:PGW459782 PQK459782:PQS459782 QAG459782:QAO459782 QKC459782:QKK459782 QTY459782:QUG459782 RDU459782:REC459782 RNQ459782:RNY459782 RXM459782:RXU459782 SHI459782:SHQ459782 SRE459782:SRM459782 TBA459782:TBI459782 TKW459782:TLE459782 TUS459782:TVA459782 UEO459782:UEW459782 UOK459782:UOS459782 UYG459782:UYO459782 VIC459782:VIK459782 VRY459782:VSG459782 WBU459782:WCC459782 WLQ459782:WLY459782 WVM459782:WVU459782 E525318:M525318 JA525318:JI525318 SW525318:TE525318 ACS525318:ADA525318 AMO525318:AMW525318 AWK525318:AWS525318 BGG525318:BGO525318 BQC525318:BQK525318 BZY525318:CAG525318 CJU525318:CKC525318 CTQ525318:CTY525318 DDM525318:DDU525318 DNI525318:DNQ525318 DXE525318:DXM525318 EHA525318:EHI525318 EQW525318:ERE525318 FAS525318:FBA525318 FKO525318:FKW525318 FUK525318:FUS525318 GEG525318:GEO525318 GOC525318:GOK525318 GXY525318:GYG525318 HHU525318:HIC525318 HRQ525318:HRY525318 IBM525318:IBU525318 ILI525318:ILQ525318 IVE525318:IVM525318 JFA525318:JFI525318 JOW525318:JPE525318 JYS525318:JZA525318 KIO525318:KIW525318 KSK525318:KSS525318 LCG525318:LCO525318 LMC525318:LMK525318 LVY525318:LWG525318 MFU525318:MGC525318 MPQ525318:MPY525318 MZM525318:MZU525318 NJI525318:NJQ525318 NTE525318:NTM525318 ODA525318:ODI525318 OMW525318:ONE525318 OWS525318:OXA525318 PGO525318:PGW525318 PQK525318:PQS525318 QAG525318:QAO525318 QKC525318:QKK525318 QTY525318:QUG525318 RDU525318:REC525318 RNQ525318:RNY525318 RXM525318:RXU525318 SHI525318:SHQ525318 SRE525318:SRM525318 TBA525318:TBI525318 TKW525318:TLE525318 TUS525318:TVA525318 UEO525318:UEW525318 UOK525318:UOS525318 UYG525318:UYO525318 VIC525318:VIK525318 VRY525318:VSG525318 WBU525318:WCC525318 WLQ525318:WLY525318 WVM525318:WVU525318 E590854:M590854 JA590854:JI590854 SW590854:TE590854 ACS590854:ADA590854 AMO590854:AMW590854 AWK590854:AWS590854 BGG590854:BGO590854 BQC590854:BQK590854 BZY590854:CAG590854 CJU590854:CKC590854 CTQ590854:CTY590854 DDM590854:DDU590854 DNI590854:DNQ590854 DXE590854:DXM590854 EHA590854:EHI590854 EQW590854:ERE590854 FAS590854:FBA590854 FKO590854:FKW590854 FUK590854:FUS590854 GEG590854:GEO590854 GOC590854:GOK590854 GXY590854:GYG590854 HHU590854:HIC590854 HRQ590854:HRY590854 IBM590854:IBU590854 ILI590854:ILQ590854 IVE590854:IVM590854 JFA590854:JFI590854 JOW590854:JPE590854 JYS590854:JZA590854 KIO590854:KIW590854 KSK590854:KSS590854 LCG590854:LCO590854 LMC590854:LMK590854 LVY590854:LWG590854 MFU590854:MGC590854 MPQ590854:MPY590854 MZM590854:MZU590854 NJI590854:NJQ590854 NTE590854:NTM590854 ODA590854:ODI590854 OMW590854:ONE590854 OWS590854:OXA590854 PGO590854:PGW590854 PQK590854:PQS590854 QAG590854:QAO590854 QKC590854:QKK590854 QTY590854:QUG590854 RDU590854:REC590854 RNQ590854:RNY590854 RXM590854:RXU590854 SHI590854:SHQ590854 SRE590854:SRM590854 TBA590854:TBI590854 TKW590854:TLE590854 TUS590854:TVA590854 UEO590854:UEW590854 UOK590854:UOS590854 UYG590854:UYO590854 VIC590854:VIK590854 VRY590854:VSG590854 WBU590854:WCC590854 WLQ590854:WLY590854 WVM590854:WVU590854 E656390:M656390 JA656390:JI656390 SW656390:TE656390 ACS656390:ADA656390 AMO656390:AMW656390 AWK656390:AWS656390 BGG656390:BGO656390 BQC656390:BQK656390 BZY656390:CAG656390 CJU656390:CKC656390 CTQ656390:CTY656390 DDM656390:DDU656390 DNI656390:DNQ656390 DXE656390:DXM656390 EHA656390:EHI656390 EQW656390:ERE656390 FAS656390:FBA656390 FKO656390:FKW656390 FUK656390:FUS656390 GEG656390:GEO656390 GOC656390:GOK656390 GXY656390:GYG656390 HHU656390:HIC656390 HRQ656390:HRY656390 IBM656390:IBU656390 ILI656390:ILQ656390 IVE656390:IVM656390 JFA656390:JFI656390 JOW656390:JPE656390 JYS656390:JZA656390 KIO656390:KIW656390 KSK656390:KSS656390 LCG656390:LCO656390 LMC656390:LMK656390 LVY656390:LWG656390 MFU656390:MGC656390 MPQ656390:MPY656390 MZM656390:MZU656390 NJI656390:NJQ656390 NTE656390:NTM656390 ODA656390:ODI656390 OMW656390:ONE656390 OWS656390:OXA656390 PGO656390:PGW656390 PQK656390:PQS656390 QAG656390:QAO656390 QKC656390:QKK656390 QTY656390:QUG656390 RDU656390:REC656390 RNQ656390:RNY656390 RXM656390:RXU656390 SHI656390:SHQ656390 SRE656390:SRM656390 TBA656390:TBI656390 TKW656390:TLE656390 TUS656390:TVA656390 UEO656390:UEW656390 UOK656390:UOS656390 UYG656390:UYO656390 VIC656390:VIK656390 VRY656390:VSG656390 WBU656390:WCC656390 WLQ656390:WLY656390 WVM656390:WVU656390 E721926:M721926 JA721926:JI721926 SW721926:TE721926 ACS721926:ADA721926 AMO721926:AMW721926 AWK721926:AWS721926 BGG721926:BGO721926 BQC721926:BQK721926 BZY721926:CAG721926 CJU721926:CKC721926 CTQ721926:CTY721926 DDM721926:DDU721926 DNI721926:DNQ721926 DXE721926:DXM721926 EHA721926:EHI721926 EQW721926:ERE721926 FAS721926:FBA721926 FKO721926:FKW721926 FUK721926:FUS721926 GEG721926:GEO721926 GOC721926:GOK721926 GXY721926:GYG721926 HHU721926:HIC721926 HRQ721926:HRY721926 IBM721926:IBU721926 ILI721926:ILQ721926 IVE721926:IVM721926 JFA721926:JFI721926 JOW721926:JPE721926 JYS721926:JZA721926 KIO721926:KIW721926 KSK721926:KSS721926 LCG721926:LCO721926 LMC721926:LMK721926 LVY721926:LWG721926 MFU721926:MGC721926 MPQ721926:MPY721926 MZM721926:MZU721926 NJI721926:NJQ721926 NTE721926:NTM721926 ODA721926:ODI721926 OMW721926:ONE721926 OWS721926:OXA721926 PGO721926:PGW721926 PQK721926:PQS721926 QAG721926:QAO721926 QKC721926:QKK721926 QTY721926:QUG721926 RDU721926:REC721926 RNQ721926:RNY721926 RXM721926:RXU721926 SHI721926:SHQ721926 SRE721926:SRM721926 TBA721926:TBI721926 TKW721926:TLE721926 TUS721926:TVA721926 UEO721926:UEW721926 UOK721926:UOS721926 UYG721926:UYO721926 VIC721926:VIK721926 VRY721926:VSG721926 WBU721926:WCC721926 WLQ721926:WLY721926 WVM721926:WVU721926 E787462:M787462 JA787462:JI787462 SW787462:TE787462 ACS787462:ADA787462 AMO787462:AMW787462 AWK787462:AWS787462 BGG787462:BGO787462 BQC787462:BQK787462 BZY787462:CAG787462 CJU787462:CKC787462 CTQ787462:CTY787462 DDM787462:DDU787462 DNI787462:DNQ787462 DXE787462:DXM787462 EHA787462:EHI787462 EQW787462:ERE787462 FAS787462:FBA787462 FKO787462:FKW787462 FUK787462:FUS787462 GEG787462:GEO787462 GOC787462:GOK787462 GXY787462:GYG787462 HHU787462:HIC787462 HRQ787462:HRY787462 IBM787462:IBU787462 ILI787462:ILQ787462 IVE787462:IVM787462 JFA787462:JFI787462 JOW787462:JPE787462 JYS787462:JZA787462 KIO787462:KIW787462 KSK787462:KSS787462 LCG787462:LCO787462 LMC787462:LMK787462 LVY787462:LWG787462 MFU787462:MGC787462 MPQ787462:MPY787462 MZM787462:MZU787462 NJI787462:NJQ787462 NTE787462:NTM787462 ODA787462:ODI787462 OMW787462:ONE787462 OWS787462:OXA787462 PGO787462:PGW787462 PQK787462:PQS787462 QAG787462:QAO787462 QKC787462:QKK787462 QTY787462:QUG787462 RDU787462:REC787462 RNQ787462:RNY787462 RXM787462:RXU787462 SHI787462:SHQ787462 SRE787462:SRM787462 TBA787462:TBI787462 TKW787462:TLE787462 TUS787462:TVA787462 UEO787462:UEW787462 UOK787462:UOS787462 UYG787462:UYO787462 VIC787462:VIK787462 VRY787462:VSG787462 WBU787462:WCC787462 WLQ787462:WLY787462 WVM787462:WVU787462 E852998:M852998 JA852998:JI852998 SW852998:TE852998 ACS852998:ADA852998 AMO852998:AMW852998 AWK852998:AWS852998 BGG852998:BGO852998 BQC852998:BQK852998 BZY852998:CAG852998 CJU852998:CKC852998 CTQ852998:CTY852998 DDM852998:DDU852998 DNI852998:DNQ852998 DXE852998:DXM852998 EHA852998:EHI852998 EQW852998:ERE852998 FAS852998:FBA852998 FKO852998:FKW852998 FUK852998:FUS852998 GEG852998:GEO852998 GOC852998:GOK852998 GXY852998:GYG852998 HHU852998:HIC852998 HRQ852998:HRY852998 IBM852998:IBU852998 ILI852998:ILQ852998 IVE852998:IVM852998 JFA852998:JFI852998 JOW852998:JPE852998 JYS852998:JZA852998 KIO852998:KIW852998 KSK852998:KSS852998 LCG852998:LCO852998 LMC852998:LMK852998 LVY852998:LWG852998 MFU852998:MGC852998 MPQ852998:MPY852998 MZM852998:MZU852998 NJI852998:NJQ852998 NTE852998:NTM852998 ODA852998:ODI852998 OMW852998:ONE852998 OWS852998:OXA852998 PGO852998:PGW852998 PQK852998:PQS852998 QAG852998:QAO852998 QKC852998:QKK852998 QTY852998:QUG852998 RDU852998:REC852998 RNQ852998:RNY852998 RXM852998:RXU852998 SHI852998:SHQ852998 SRE852998:SRM852998 TBA852998:TBI852998 TKW852998:TLE852998 TUS852998:TVA852998 UEO852998:UEW852998 UOK852998:UOS852998 UYG852998:UYO852998 VIC852998:VIK852998 VRY852998:VSG852998 WBU852998:WCC852998 WLQ852998:WLY852998 WVM852998:WVU852998 E918534:M918534 JA918534:JI918534 SW918534:TE918534 ACS918534:ADA918534 AMO918534:AMW918534 AWK918534:AWS918534 BGG918534:BGO918534 BQC918534:BQK918534 BZY918534:CAG918534 CJU918534:CKC918534 CTQ918534:CTY918534 DDM918534:DDU918534 DNI918534:DNQ918534 DXE918534:DXM918534 EHA918534:EHI918534 EQW918534:ERE918534 FAS918534:FBA918534 FKO918534:FKW918534 FUK918534:FUS918534 GEG918534:GEO918534 GOC918534:GOK918534 GXY918534:GYG918534 HHU918534:HIC918534 HRQ918534:HRY918534 IBM918534:IBU918534 ILI918534:ILQ918534 IVE918534:IVM918534 JFA918534:JFI918534 JOW918534:JPE918534 JYS918534:JZA918534 KIO918534:KIW918534 KSK918534:KSS918534 LCG918534:LCO918534 LMC918534:LMK918534 LVY918534:LWG918534 MFU918534:MGC918534 MPQ918534:MPY918534 MZM918534:MZU918534 NJI918534:NJQ918534 NTE918534:NTM918534 ODA918534:ODI918534 OMW918534:ONE918534 OWS918534:OXA918534 PGO918534:PGW918534 PQK918534:PQS918534 QAG918534:QAO918534 QKC918534:QKK918534 QTY918534:QUG918534 RDU918534:REC918534 RNQ918534:RNY918534 RXM918534:RXU918534 SHI918534:SHQ918534 SRE918534:SRM918534 TBA918534:TBI918534 TKW918534:TLE918534 TUS918534:TVA918534 UEO918534:UEW918534 UOK918534:UOS918534 UYG918534:UYO918534 VIC918534:VIK918534 VRY918534:VSG918534 WBU918534:WCC918534 WLQ918534:WLY918534 WVM918534:WVU918534 E984070:M984070 JA984070:JI984070 SW984070:TE984070 ACS984070:ADA984070 AMO984070:AMW984070 AWK984070:AWS984070 BGG984070:BGO984070 BQC984070:BQK984070 BZY984070:CAG984070 CJU984070:CKC984070 CTQ984070:CTY984070 DDM984070:DDU984070 DNI984070:DNQ984070 DXE984070:DXM984070 EHA984070:EHI984070 EQW984070:ERE984070 FAS984070:FBA984070 FKO984070:FKW984070 FUK984070:FUS984070 GEG984070:GEO984070 GOC984070:GOK984070 GXY984070:GYG984070 HHU984070:HIC984070 HRQ984070:HRY984070 IBM984070:IBU984070 ILI984070:ILQ984070 IVE984070:IVM984070 JFA984070:JFI984070 JOW984070:JPE984070 JYS984070:JZA984070 KIO984070:KIW984070 KSK984070:KSS984070 LCG984070:LCO984070 LMC984070:LMK984070 LVY984070:LWG984070 MFU984070:MGC984070 MPQ984070:MPY984070 MZM984070:MZU984070 NJI984070:NJQ984070 NTE984070:NTM984070 ODA984070:ODI984070 OMW984070:ONE984070 OWS984070:OXA984070 PGO984070:PGW984070 PQK984070:PQS984070 QAG984070:QAO984070 QKC984070:QKK984070 QTY984070:QUG984070 RDU984070:REC984070 RNQ984070:RNY984070 RXM984070:RXU984070 SHI984070:SHQ984070 SRE984070:SRM984070 TBA984070:TBI984070 TKW984070:TLE984070 TUS984070:TVA984070 UEO984070:UEW984070 UOK984070:UOS984070 UYG984070:UYO984070 VIC984070:VIK984070 VRY984070:VSG984070 WBU984070:WCC984070 WLQ984070:WLY984070 WVM984070:WVU984070 E985:M985 JA985:JI985 SW985:TE985 ACS985:ADA985 AMO985:AMW985 AWK985:AWS985 BGG985:BGO985 BQC985:BQK985 BZY985:CAG985 CJU985:CKC985 CTQ985:CTY985 DDM985:DDU985 DNI985:DNQ985 DXE985:DXM985 EHA985:EHI985 EQW985:ERE985 FAS985:FBA985 FKO985:FKW985 FUK985:FUS985 GEG985:GEO985 GOC985:GOK985 GXY985:GYG985 HHU985:HIC985 HRQ985:HRY985 IBM985:IBU985 ILI985:ILQ985 IVE985:IVM985 JFA985:JFI985 JOW985:JPE985 JYS985:JZA985 KIO985:KIW985 KSK985:KSS985 LCG985:LCO985 LMC985:LMK985 LVY985:LWG985 MFU985:MGC985 MPQ985:MPY985 MZM985:MZU985 NJI985:NJQ985 NTE985:NTM985 ODA985:ODI985 OMW985:ONE985 OWS985:OXA985 PGO985:PGW985 PQK985:PQS985 QAG985:QAO985 QKC985:QKK985 QTY985:QUG985 RDU985:REC985 RNQ985:RNY985 RXM985:RXU985 SHI985:SHQ985 SRE985:SRM985 TBA985:TBI985 TKW985:TLE985 TUS985:TVA985 UEO985:UEW985 UOK985:UOS985 UYG985:UYO985 VIC985:VIK985 VRY985:VSG985 WBU985:WCC985 WLQ985:WLY985 WVM985:WVU985 E66521:M66521 JA66521:JI66521 SW66521:TE66521 ACS66521:ADA66521 AMO66521:AMW66521 AWK66521:AWS66521 BGG66521:BGO66521 BQC66521:BQK66521 BZY66521:CAG66521 CJU66521:CKC66521 CTQ66521:CTY66521 DDM66521:DDU66521 DNI66521:DNQ66521 DXE66521:DXM66521 EHA66521:EHI66521 EQW66521:ERE66521 FAS66521:FBA66521 FKO66521:FKW66521 FUK66521:FUS66521 GEG66521:GEO66521 GOC66521:GOK66521 GXY66521:GYG66521 HHU66521:HIC66521 HRQ66521:HRY66521 IBM66521:IBU66521 ILI66521:ILQ66521 IVE66521:IVM66521 JFA66521:JFI66521 JOW66521:JPE66521 JYS66521:JZA66521 KIO66521:KIW66521 KSK66521:KSS66521 LCG66521:LCO66521 LMC66521:LMK66521 LVY66521:LWG66521 MFU66521:MGC66521 MPQ66521:MPY66521 MZM66521:MZU66521 NJI66521:NJQ66521 NTE66521:NTM66521 ODA66521:ODI66521 OMW66521:ONE66521 OWS66521:OXA66521 PGO66521:PGW66521 PQK66521:PQS66521 QAG66521:QAO66521 QKC66521:QKK66521 QTY66521:QUG66521 RDU66521:REC66521 RNQ66521:RNY66521 RXM66521:RXU66521 SHI66521:SHQ66521 SRE66521:SRM66521 TBA66521:TBI66521 TKW66521:TLE66521 TUS66521:TVA66521 UEO66521:UEW66521 UOK66521:UOS66521 UYG66521:UYO66521 VIC66521:VIK66521 VRY66521:VSG66521 WBU66521:WCC66521 WLQ66521:WLY66521 WVM66521:WVU66521 E132057:M132057 JA132057:JI132057 SW132057:TE132057 ACS132057:ADA132057 AMO132057:AMW132057 AWK132057:AWS132057 BGG132057:BGO132057 BQC132057:BQK132057 BZY132057:CAG132057 CJU132057:CKC132057 CTQ132057:CTY132057 DDM132057:DDU132057 DNI132057:DNQ132057 DXE132057:DXM132057 EHA132057:EHI132057 EQW132057:ERE132057 FAS132057:FBA132057 FKO132057:FKW132057 FUK132057:FUS132057 GEG132057:GEO132057 GOC132057:GOK132057 GXY132057:GYG132057 HHU132057:HIC132057 HRQ132057:HRY132057 IBM132057:IBU132057 ILI132057:ILQ132057 IVE132057:IVM132057 JFA132057:JFI132057 JOW132057:JPE132057 JYS132057:JZA132057 KIO132057:KIW132057 KSK132057:KSS132057 LCG132057:LCO132057 LMC132057:LMK132057 LVY132057:LWG132057 MFU132057:MGC132057 MPQ132057:MPY132057 MZM132057:MZU132057 NJI132057:NJQ132057 NTE132057:NTM132057 ODA132057:ODI132057 OMW132057:ONE132057 OWS132057:OXA132057 PGO132057:PGW132057 PQK132057:PQS132057 QAG132057:QAO132057 QKC132057:QKK132057 QTY132057:QUG132057 RDU132057:REC132057 RNQ132057:RNY132057 RXM132057:RXU132057 SHI132057:SHQ132057 SRE132057:SRM132057 TBA132057:TBI132057 TKW132057:TLE132057 TUS132057:TVA132057 UEO132057:UEW132057 UOK132057:UOS132057 UYG132057:UYO132057 VIC132057:VIK132057 VRY132057:VSG132057 WBU132057:WCC132057 WLQ132057:WLY132057 WVM132057:WVU132057 E197593:M197593 JA197593:JI197593 SW197593:TE197593 ACS197593:ADA197593 AMO197593:AMW197593 AWK197593:AWS197593 BGG197593:BGO197593 BQC197593:BQK197593 BZY197593:CAG197593 CJU197593:CKC197593 CTQ197593:CTY197593 DDM197593:DDU197593 DNI197593:DNQ197593 DXE197593:DXM197593 EHA197593:EHI197593 EQW197593:ERE197593 FAS197593:FBA197593 FKO197593:FKW197593 FUK197593:FUS197593 GEG197593:GEO197593 GOC197593:GOK197593 GXY197593:GYG197593 HHU197593:HIC197593 HRQ197593:HRY197593 IBM197593:IBU197593 ILI197593:ILQ197593 IVE197593:IVM197593 JFA197593:JFI197593 JOW197593:JPE197593 JYS197593:JZA197593 KIO197593:KIW197593 KSK197593:KSS197593 LCG197593:LCO197593 LMC197593:LMK197593 LVY197593:LWG197593 MFU197593:MGC197593 MPQ197593:MPY197593 MZM197593:MZU197593 NJI197593:NJQ197593 NTE197593:NTM197593 ODA197593:ODI197593 OMW197593:ONE197593 OWS197593:OXA197593 PGO197593:PGW197593 PQK197593:PQS197593 QAG197593:QAO197593 QKC197593:QKK197593 QTY197593:QUG197593 RDU197593:REC197593 RNQ197593:RNY197593 RXM197593:RXU197593 SHI197593:SHQ197593 SRE197593:SRM197593 TBA197593:TBI197593 TKW197593:TLE197593 TUS197593:TVA197593 UEO197593:UEW197593 UOK197593:UOS197593 UYG197593:UYO197593 VIC197593:VIK197593 VRY197593:VSG197593 WBU197593:WCC197593 WLQ197593:WLY197593 WVM197593:WVU197593 E263129:M263129 JA263129:JI263129 SW263129:TE263129 ACS263129:ADA263129 AMO263129:AMW263129 AWK263129:AWS263129 BGG263129:BGO263129 BQC263129:BQK263129 BZY263129:CAG263129 CJU263129:CKC263129 CTQ263129:CTY263129 DDM263129:DDU263129 DNI263129:DNQ263129 DXE263129:DXM263129 EHA263129:EHI263129 EQW263129:ERE263129 FAS263129:FBA263129 FKO263129:FKW263129 FUK263129:FUS263129 GEG263129:GEO263129 GOC263129:GOK263129 GXY263129:GYG263129 HHU263129:HIC263129 HRQ263129:HRY263129 IBM263129:IBU263129 ILI263129:ILQ263129 IVE263129:IVM263129 JFA263129:JFI263129 JOW263129:JPE263129 JYS263129:JZA263129 KIO263129:KIW263129 KSK263129:KSS263129 LCG263129:LCO263129 LMC263129:LMK263129 LVY263129:LWG263129 MFU263129:MGC263129 MPQ263129:MPY263129 MZM263129:MZU263129 NJI263129:NJQ263129 NTE263129:NTM263129 ODA263129:ODI263129 OMW263129:ONE263129 OWS263129:OXA263129 PGO263129:PGW263129 PQK263129:PQS263129 QAG263129:QAO263129 QKC263129:QKK263129 QTY263129:QUG263129 RDU263129:REC263129 RNQ263129:RNY263129 RXM263129:RXU263129 SHI263129:SHQ263129 SRE263129:SRM263129 TBA263129:TBI263129 TKW263129:TLE263129 TUS263129:TVA263129 UEO263129:UEW263129 UOK263129:UOS263129 UYG263129:UYO263129 VIC263129:VIK263129 VRY263129:VSG263129 WBU263129:WCC263129 WLQ263129:WLY263129 WVM263129:WVU263129 E328665:M328665 JA328665:JI328665 SW328665:TE328665 ACS328665:ADA328665 AMO328665:AMW328665 AWK328665:AWS328665 BGG328665:BGO328665 BQC328665:BQK328665 BZY328665:CAG328665 CJU328665:CKC328665 CTQ328665:CTY328665 DDM328665:DDU328665 DNI328665:DNQ328665 DXE328665:DXM328665 EHA328665:EHI328665 EQW328665:ERE328665 FAS328665:FBA328665 FKO328665:FKW328665 FUK328665:FUS328665 GEG328665:GEO328665 GOC328665:GOK328665 GXY328665:GYG328665 HHU328665:HIC328665 HRQ328665:HRY328665 IBM328665:IBU328665 ILI328665:ILQ328665 IVE328665:IVM328665 JFA328665:JFI328665 JOW328665:JPE328665 JYS328665:JZA328665 KIO328665:KIW328665 KSK328665:KSS328665 LCG328665:LCO328665 LMC328665:LMK328665 LVY328665:LWG328665 MFU328665:MGC328665 MPQ328665:MPY328665 MZM328665:MZU328665 NJI328665:NJQ328665 NTE328665:NTM328665 ODA328665:ODI328665 OMW328665:ONE328665 OWS328665:OXA328665 PGO328665:PGW328665 PQK328665:PQS328665 QAG328665:QAO328665 QKC328665:QKK328665 QTY328665:QUG328665 RDU328665:REC328665 RNQ328665:RNY328665 RXM328665:RXU328665 SHI328665:SHQ328665 SRE328665:SRM328665 TBA328665:TBI328665 TKW328665:TLE328665 TUS328665:TVA328665 UEO328665:UEW328665 UOK328665:UOS328665 UYG328665:UYO328665 VIC328665:VIK328665 VRY328665:VSG328665 WBU328665:WCC328665 WLQ328665:WLY328665 WVM328665:WVU328665 E394201:M394201 JA394201:JI394201 SW394201:TE394201 ACS394201:ADA394201 AMO394201:AMW394201 AWK394201:AWS394201 BGG394201:BGO394201 BQC394201:BQK394201 BZY394201:CAG394201 CJU394201:CKC394201 CTQ394201:CTY394201 DDM394201:DDU394201 DNI394201:DNQ394201 DXE394201:DXM394201 EHA394201:EHI394201 EQW394201:ERE394201 FAS394201:FBA394201 FKO394201:FKW394201 FUK394201:FUS394201 GEG394201:GEO394201 GOC394201:GOK394201 GXY394201:GYG394201 HHU394201:HIC394201 HRQ394201:HRY394201 IBM394201:IBU394201 ILI394201:ILQ394201 IVE394201:IVM394201 JFA394201:JFI394201 JOW394201:JPE394201 JYS394201:JZA394201 KIO394201:KIW394201 KSK394201:KSS394201 LCG394201:LCO394201 LMC394201:LMK394201 LVY394201:LWG394201 MFU394201:MGC394201 MPQ394201:MPY394201 MZM394201:MZU394201 NJI394201:NJQ394201 NTE394201:NTM394201 ODA394201:ODI394201 OMW394201:ONE394201 OWS394201:OXA394201 PGO394201:PGW394201 PQK394201:PQS394201 QAG394201:QAO394201 QKC394201:QKK394201 QTY394201:QUG394201 RDU394201:REC394201 RNQ394201:RNY394201 RXM394201:RXU394201 SHI394201:SHQ394201 SRE394201:SRM394201 TBA394201:TBI394201 TKW394201:TLE394201 TUS394201:TVA394201 UEO394201:UEW394201 UOK394201:UOS394201 UYG394201:UYO394201 VIC394201:VIK394201 VRY394201:VSG394201 WBU394201:WCC394201 WLQ394201:WLY394201 WVM394201:WVU394201 E459737:M459737 JA459737:JI459737 SW459737:TE459737 ACS459737:ADA459737 AMO459737:AMW459737 AWK459737:AWS459737 BGG459737:BGO459737 BQC459737:BQK459737 BZY459737:CAG459737 CJU459737:CKC459737 CTQ459737:CTY459737 DDM459737:DDU459737 DNI459737:DNQ459737 DXE459737:DXM459737 EHA459737:EHI459737 EQW459737:ERE459737 FAS459737:FBA459737 FKO459737:FKW459737 FUK459737:FUS459737 GEG459737:GEO459737 GOC459737:GOK459737 GXY459737:GYG459737 HHU459737:HIC459737 HRQ459737:HRY459737 IBM459737:IBU459737 ILI459737:ILQ459737 IVE459737:IVM459737 JFA459737:JFI459737 JOW459737:JPE459737 JYS459737:JZA459737 KIO459737:KIW459737 KSK459737:KSS459737 LCG459737:LCO459737 LMC459737:LMK459737 LVY459737:LWG459737 MFU459737:MGC459737 MPQ459737:MPY459737 MZM459737:MZU459737 NJI459737:NJQ459737 NTE459737:NTM459737 ODA459737:ODI459737 OMW459737:ONE459737 OWS459737:OXA459737 PGO459737:PGW459737 PQK459737:PQS459737 QAG459737:QAO459737 QKC459737:QKK459737 QTY459737:QUG459737 RDU459737:REC459737 RNQ459737:RNY459737 RXM459737:RXU459737 SHI459737:SHQ459737 SRE459737:SRM459737 TBA459737:TBI459737 TKW459737:TLE459737 TUS459737:TVA459737 UEO459737:UEW459737 UOK459737:UOS459737 UYG459737:UYO459737 VIC459737:VIK459737 VRY459737:VSG459737 WBU459737:WCC459737 WLQ459737:WLY459737 WVM459737:WVU459737 E525273:M525273 JA525273:JI525273 SW525273:TE525273 ACS525273:ADA525273 AMO525273:AMW525273 AWK525273:AWS525273 BGG525273:BGO525273 BQC525273:BQK525273 BZY525273:CAG525273 CJU525273:CKC525273 CTQ525273:CTY525273 DDM525273:DDU525273 DNI525273:DNQ525273 DXE525273:DXM525273 EHA525273:EHI525273 EQW525273:ERE525273 FAS525273:FBA525273 FKO525273:FKW525273 FUK525273:FUS525273 GEG525273:GEO525273 GOC525273:GOK525273 GXY525273:GYG525273 HHU525273:HIC525273 HRQ525273:HRY525273 IBM525273:IBU525273 ILI525273:ILQ525273 IVE525273:IVM525273 JFA525273:JFI525273 JOW525273:JPE525273 JYS525273:JZA525273 KIO525273:KIW525273 KSK525273:KSS525273 LCG525273:LCO525273 LMC525273:LMK525273 LVY525273:LWG525273 MFU525273:MGC525273 MPQ525273:MPY525273 MZM525273:MZU525273 NJI525273:NJQ525273 NTE525273:NTM525273 ODA525273:ODI525273 OMW525273:ONE525273 OWS525273:OXA525273 PGO525273:PGW525273 PQK525273:PQS525273 QAG525273:QAO525273 QKC525273:QKK525273 QTY525273:QUG525273 RDU525273:REC525273 RNQ525273:RNY525273 RXM525273:RXU525273 SHI525273:SHQ525273 SRE525273:SRM525273 TBA525273:TBI525273 TKW525273:TLE525273 TUS525273:TVA525273 UEO525273:UEW525273 UOK525273:UOS525273 UYG525273:UYO525273 VIC525273:VIK525273 VRY525273:VSG525273 WBU525273:WCC525273 WLQ525273:WLY525273 WVM525273:WVU525273 E590809:M590809 JA590809:JI590809 SW590809:TE590809 ACS590809:ADA590809 AMO590809:AMW590809 AWK590809:AWS590809 BGG590809:BGO590809 BQC590809:BQK590809 BZY590809:CAG590809 CJU590809:CKC590809 CTQ590809:CTY590809 DDM590809:DDU590809 DNI590809:DNQ590809 DXE590809:DXM590809 EHA590809:EHI590809 EQW590809:ERE590809 FAS590809:FBA590809 FKO590809:FKW590809 FUK590809:FUS590809 GEG590809:GEO590809 GOC590809:GOK590809 GXY590809:GYG590809 HHU590809:HIC590809 HRQ590809:HRY590809 IBM590809:IBU590809 ILI590809:ILQ590809 IVE590809:IVM590809 JFA590809:JFI590809 JOW590809:JPE590809 JYS590809:JZA590809 KIO590809:KIW590809 KSK590809:KSS590809 LCG590809:LCO590809 LMC590809:LMK590809 LVY590809:LWG590809 MFU590809:MGC590809 MPQ590809:MPY590809 MZM590809:MZU590809 NJI590809:NJQ590809 NTE590809:NTM590809 ODA590809:ODI590809 OMW590809:ONE590809 OWS590809:OXA590809 PGO590809:PGW590809 PQK590809:PQS590809 QAG590809:QAO590809 QKC590809:QKK590809 QTY590809:QUG590809 RDU590809:REC590809 RNQ590809:RNY590809 RXM590809:RXU590809 SHI590809:SHQ590809 SRE590809:SRM590809 TBA590809:TBI590809 TKW590809:TLE590809 TUS590809:TVA590809 UEO590809:UEW590809 UOK590809:UOS590809 UYG590809:UYO590809 VIC590809:VIK590809 VRY590809:VSG590809 WBU590809:WCC590809 WLQ590809:WLY590809 WVM590809:WVU590809 E656345:M656345 JA656345:JI656345 SW656345:TE656345 ACS656345:ADA656345 AMO656345:AMW656345 AWK656345:AWS656345 BGG656345:BGO656345 BQC656345:BQK656345 BZY656345:CAG656345 CJU656345:CKC656345 CTQ656345:CTY656345 DDM656345:DDU656345 DNI656345:DNQ656345 DXE656345:DXM656345 EHA656345:EHI656345 EQW656345:ERE656345 FAS656345:FBA656345 FKO656345:FKW656345 FUK656345:FUS656345 GEG656345:GEO656345 GOC656345:GOK656345 GXY656345:GYG656345 HHU656345:HIC656345 HRQ656345:HRY656345 IBM656345:IBU656345 ILI656345:ILQ656345 IVE656345:IVM656345 JFA656345:JFI656345 JOW656345:JPE656345 JYS656345:JZA656345 KIO656345:KIW656345 KSK656345:KSS656345 LCG656345:LCO656345 LMC656345:LMK656345 LVY656345:LWG656345 MFU656345:MGC656345 MPQ656345:MPY656345 MZM656345:MZU656345 NJI656345:NJQ656345 NTE656345:NTM656345 ODA656345:ODI656345 OMW656345:ONE656345 OWS656345:OXA656345 PGO656345:PGW656345 PQK656345:PQS656345 QAG656345:QAO656345 QKC656345:QKK656345 QTY656345:QUG656345 RDU656345:REC656345 RNQ656345:RNY656345 RXM656345:RXU656345 SHI656345:SHQ656345 SRE656345:SRM656345 TBA656345:TBI656345 TKW656345:TLE656345 TUS656345:TVA656345 UEO656345:UEW656345 UOK656345:UOS656345 UYG656345:UYO656345 VIC656345:VIK656345 VRY656345:VSG656345 WBU656345:WCC656345 WLQ656345:WLY656345 WVM656345:WVU656345 E721881:M721881 JA721881:JI721881 SW721881:TE721881 ACS721881:ADA721881 AMO721881:AMW721881 AWK721881:AWS721881 BGG721881:BGO721881 BQC721881:BQK721881 BZY721881:CAG721881 CJU721881:CKC721881 CTQ721881:CTY721881 DDM721881:DDU721881 DNI721881:DNQ721881 DXE721881:DXM721881 EHA721881:EHI721881 EQW721881:ERE721881 FAS721881:FBA721881 FKO721881:FKW721881 FUK721881:FUS721881 GEG721881:GEO721881 GOC721881:GOK721881 GXY721881:GYG721881 HHU721881:HIC721881 HRQ721881:HRY721881 IBM721881:IBU721881 ILI721881:ILQ721881 IVE721881:IVM721881 JFA721881:JFI721881 JOW721881:JPE721881 JYS721881:JZA721881 KIO721881:KIW721881 KSK721881:KSS721881 LCG721881:LCO721881 LMC721881:LMK721881 LVY721881:LWG721881 MFU721881:MGC721881 MPQ721881:MPY721881 MZM721881:MZU721881 NJI721881:NJQ721881 NTE721881:NTM721881 ODA721881:ODI721881 OMW721881:ONE721881 OWS721881:OXA721881 PGO721881:PGW721881 PQK721881:PQS721881 QAG721881:QAO721881 QKC721881:QKK721881 QTY721881:QUG721881 RDU721881:REC721881 RNQ721881:RNY721881 RXM721881:RXU721881 SHI721881:SHQ721881 SRE721881:SRM721881 TBA721881:TBI721881 TKW721881:TLE721881 TUS721881:TVA721881 UEO721881:UEW721881 UOK721881:UOS721881 UYG721881:UYO721881 VIC721881:VIK721881 VRY721881:VSG721881 WBU721881:WCC721881 WLQ721881:WLY721881 WVM721881:WVU721881 E787417:M787417 JA787417:JI787417 SW787417:TE787417 ACS787417:ADA787417 AMO787417:AMW787417 AWK787417:AWS787417 BGG787417:BGO787417 BQC787417:BQK787417 BZY787417:CAG787417 CJU787417:CKC787417 CTQ787417:CTY787417 DDM787417:DDU787417 DNI787417:DNQ787417 DXE787417:DXM787417 EHA787417:EHI787417 EQW787417:ERE787417 FAS787417:FBA787417 FKO787417:FKW787417 FUK787417:FUS787417 GEG787417:GEO787417 GOC787417:GOK787417 GXY787417:GYG787417 HHU787417:HIC787417 HRQ787417:HRY787417 IBM787417:IBU787417 ILI787417:ILQ787417 IVE787417:IVM787417 JFA787417:JFI787417 JOW787417:JPE787417 JYS787417:JZA787417 KIO787417:KIW787417 KSK787417:KSS787417 LCG787417:LCO787417 LMC787417:LMK787417 LVY787417:LWG787417 MFU787417:MGC787417 MPQ787417:MPY787417 MZM787417:MZU787417 NJI787417:NJQ787417 NTE787417:NTM787417 ODA787417:ODI787417 OMW787417:ONE787417 OWS787417:OXA787417 PGO787417:PGW787417 PQK787417:PQS787417 QAG787417:QAO787417 QKC787417:QKK787417 QTY787417:QUG787417 RDU787417:REC787417 RNQ787417:RNY787417 RXM787417:RXU787417 SHI787417:SHQ787417 SRE787417:SRM787417 TBA787417:TBI787417 TKW787417:TLE787417 TUS787417:TVA787417 UEO787417:UEW787417 UOK787417:UOS787417 UYG787417:UYO787417 VIC787417:VIK787417 VRY787417:VSG787417 WBU787417:WCC787417 WLQ787417:WLY787417 WVM787417:WVU787417 E852953:M852953 JA852953:JI852953 SW852953:TE852953 ACS852953:ADA852953 AMO852953:AMW852953 AWK852953:AWS852953 BGG852953:BGO852953 BQC852953:BQK852953 BZY852953:CAG852953 CJU852953:CKC852953 CTQ852953:CTY852953 DDM852953:DDU852953 DNI852953:DNQ852953 DXE852953:DXM852953 EHA852953:EHI852953 EQW852953:ERE852953 FAS852953:FBA852953 FKO852953:FKW852953 FUK852953:FUS852953 GEG852953:GEO852953 GOC852953:GOK852953 GXY852953:GYG852953 HHU852953:HIC852953 HRQ852953:HRY852953 IBM852953:IBU852953 ILI852953:ILQ852953 IVE852953:IVM852953 JFA852953:JFI852953 JOW852953:JPE852953 JYS852953:JZA852953 KIO852953:KIW852953 KSK852953:KSS852953 LCG852953:LCO852953 LMC852953:LMK852953 LVY852953:LWG852953 MFU852953:MGC852953 MPQ852953:MPY852953 MZM852953:MZU852953 NJI852953:NJQ852953 NTE852953:NTM852953 ODA852953:ODI852953 OMW852953:ONE852953 OWS852953:OXA852953 PGO852953:PGW852953 PQK852953:PQS852953 QAG852953:QAO852953 QKC852953:QKK852953 QTY852953:QUG852953 RDU852953:REC852953 RNQ852953:RNY852953 RXM852953:RXU852953 SHI852953:SHQ852953 SRE852953:SRM852953 TBA852953:TBI852953 TKW852953:TLE852953 TUS852953:TVA852953 UEO852953:UEW852953 UOK852953:UOS852953 UYG852953:UYO852953 VIC852953:VIK852953 VRY852953:VSG852953 WBU852953:WCC852953 WLQ852953:WLY852953 WVM852953:WVU852953 E918489:M918489 JA918489:JI918489 SW918489:TE918489 ACS918489:ADA918489 AMO918489:AMW918489 AWK918489:AWS918489 BGG918489:BGO918489 BQC918489:BQK918489 BZY918489:CAG918489 CJU918489:CKC918489 CTQ918489:CTY918489 DDM918489:DDU918489 DNI918489:DNQ918489 DXE918489:DXM918489 EHA918489:EHI918489 EQW918489:ERE918489 FAS918489:FBA918489 FKO918489:FKW918489 FUK918489:FUS918489 GEG918489:GEO918489 GOC918489:GOK918489 GXY918489:GYG918489 HHU918489:HIC918489 HRQ918489:HRY918489 IBM918489:IBU918489 ILI918489:ILQ918489 IVE918489:IVM918489 JFA918489:JFI918489 JOW918489:JPE918489 JYS918489:JZA918489 KIO918489:KIW918489 KSK918489:KSS918489 LCG918489:LCO918489 LMC918489:LMK918489 LVY918489:LWG918489 MFU918489:MGC918489 MPQ918489:MPY918489 MZM918489:MZU918489 NJI918489:NJQ918489 NTE918489:NTM918489 ODA918489:ODI918489 OMW918489:ONE918489 OWS918489:OXA918489 PGO918489:PGW918489 PQK918489:PQS918489 QAG918489:QAO918489 QKC918489:QKK918489 QTY918489:QUG918489 RDU918489:REC918489 RNQ918489:RNY918489 RXM918489:RXU918489 SHI918489:SHQ918489 SRE918489:SRM918489 TBA918489:TBI918489 TKW918489:TLE918489 TUS918489:TVA918489 UEO918489:UEW918489 UOK918489:UOS918489 UYG918489:UYO918489 VIC918489:VIK918489 VRY918489:VSG918489 WBU918489:WCC918489 WLQ918489:WLY918489 WVM918489:WVU918489 E984025:M984025 JA984025:JI984025 SW984025:TE984025 ACS984025:ADA984025 AMO984025:AMW984025 AWK984025:AWS984025 BGG984025:BGO984025 BQC984025:BQK984025 BZY984025:CAG984025 CJU984025:CKC984025 CTQ984025:CTY984025 DDM984025:DDU984025 DNI984025:DNQ984025 DXE984025:DXM984025 EHA984025:EHI984025 EQW984025:ERE984025 FAS984025:FBA984025 FKO984025:FKW984025 FUK984025:FUS984025 GEG984025:GEO984025 GOC984025:GOK984025 GXY984025:GYG984025 HHU984025:HIC984025 HRQ984025:HRY984025 IBM984025:IBU984025 ILI984025:ILQ984025 IVE984025:IVM984025 JFA984025:JFI984025 JOW984025:JPE984025 JYS984025:JZA984025 KIO984025:KIW984025 KSK984025:KSS984025 LCG984025:LCO984025 LMC984025:LMK984025 LVY984025:LWG984025 MFU984025:MGC984025 MPQ984025:MPY984025 MZM984025:MZU984025 NJI984025:NJQ984025 NTE984025:NTM984025 ODA984025:ODI984025 OMW984025:ONE984025 OWS984025:OXA984025 PGO984025:PGW984025 PQK984025:PQS984025 QAG984025:QAO984025 QKC984025:QKK984025 QTY984025:QUG984025 RDU984025:REC984025 RNQ984025:RNY984025 RXM984025:RXU984025 SHI984025:SHQ984025 SRE984025:SRM984025 TBA984025:TBI984025 TKW984025:TLE984025 TUS984025:TVA984025 UEO984025:UEW984025 UOK984025:UOS984025 UYG984025:UYO984025 VIC984025:VIK984025 VRY984025:VSG984025 WBU984025:WCC984025 WLQ984025:WLY984025 WVM984025:WVU984025 E625:M625 JA625:JI625 SW625:TE625 ACS625:ADA625 AMO625:AMW625 AWK625:AWS625 BGG625:BGO625 BQC625:BQK625 BZY625:CAG625 CJU625:CKC625 CTQ625:CTY625 DDM625:DDU625 DNI625:DNQ625 DXE625:DXM625 EHA625:EHI625 EQW625:ERE625 FAS625:FBA625 FKO625:FKW625 FUK625:FUS625 GEG625:GEO625 GOC625:GOK625 GXY625:GYG625 HHU625:HIC625 HRQ625:HRY625 IBM625:IBU625 ILI625:ILQ625 IVE625:IVM625 JFA625:JFI625 JOW625:JPE625 JYS625:JZA625 KIO625:KIW625 KSK625:KSS625 LCG625:LCO625 LMC625:LMK625 LVY625:LWG625 MFU625:MGC625 MPQ625:MPY625 MZM625:MZU625 NJI625:NJQ625 NTE625:NTM625 ODA625:ODI625 OMW625:ONE625 OWS625:OXA625 PGO625:PGW625 PQK625:PQS625 QAG625:QAO625 QKC625:QKK625 QTY625:QUG625 RDU625:REC625 RNQ625:RNY625 RXM625:RXU625 SHI625:SHQ625 SRE625:SRM625 TBA625:TBI625 TKW625:TLE625 TUS625:TVA625 UEO625:UEW625 UOK625:UOS625 UYG625:UYO625 VIC625:VIK625 VRY625:VSG625 WBU625:WCC625 WLQ625:WLY625 WVM625:WVU625 E66161:M66161 JA66161:JI66161 SW66161:TE66161 ACS66161:ADA66161 AMO66161:AMW66161 AWK66161:AWS66161 BGG66161:BGO66161 BQC66161:BQK66161 BZY66161:CAG66161 CJU66161:CKC66161 CTQ66161:CTY66161 DDM66161:DDU66161 DNI66161:DNQ66161 DXE66161:DXM66161 EHA66161:EHI66161 EQW66161:ERE66161 FAS66161:FBA66161 FKO66161:FKW66161 FUK66161:FUS66161 GEG66161:GEO66161 GOC66161:GOK66161 GXY66161:GYG66161 HHU66161:HIC66161 HRQ66161:HRY66161 IBM66161:IBU66161 ILI66161:ILQ66161 IVE66161:IVM66161 JFA66161:JFI66161 JOW66161:JPE66161 JYS66161:JZA66161 KIO66161:KIW66161 KSK66161:KSS66161 LCG66161:LCO66161 LMC66161:LMK66161 LVY66161:LWG66161 MFU66161:MGC66161 MPQ66161:MPY66161 MZM66161:MZU66161 NJI66161:NJQ66161 NTE66161:NTM66161 ODA66161:ODI66161 OMW66161:ONE66161 OWS66161:OXA66161 PGO66161:PGW66161 PQK66161:PQS66161 QAG66161:QAO66161 QKC66161:QKK66161 QTY66161:QUG66161 RDU66161:REC66161 RNQ66161:RNY66161 RXM66161:RXU66161 SHI66161:SHQ66161 SRE66161:SRM66161 TBA66161:TBI66161 TKW66161:TLE66161 TUS66161:TVA66161 UEO66161:UEW66161 UOK66161:UOS66161 UYG66161:UYO66161 VIC66161:VIK66161 VRY66161:VSG66161 WBU66161:WCC66161 WLQ66161:WLY66161 WVM66161:WVU66161 E131697:M131697 JA131697:JI131697 SW131697:TE131697 ACS131697:ADA131697 AMO131697:AMW131697 AWK131697:AWS131697 BGG131697:BGO131697 BQC131697:BQK131697 BZY131697:CAG131697 CJU131697:CKC131697 CTQ131697:CTY131697 DDM131697:DDU131697 DNI131697:DNQ131697 DXE131697:DXM131697 EHA131697:EHI131697 EQW131697:ERE131697 FAS131697:FBA131697 FKO131697:FKW131697 FUK131697:FUS131697 GEG131697:GEO131697 GOC131697:GOK131697 GXY131697:GYG131697 HHU131697:HIC131697 HRQ131697:HRY131697 IBM131697:IBU131697 ILI131697:ILQ131697 IVE131697:IVM131697 JFA131697:JFI131697 JOW131697:JPE131697 JYS131697:JZA131697 KIO131697:KIW131697 KSK131697:KSS131697 LCG131697:LCO131697 LMC131697:LMK131697 LVY131697:LWG131697 MFU131697:MGC131697 MPQ131697:MPY131697 MZM131697:MZU131697 NJI131697:NJQ131697 NTE131697:NTM131697 ODA131697:ODI131697 OMW131697:ONE131697 OWS131697:OXA131697 PGO131697:PGW131697 PQK131697:PQS131697 QAG131697:QAO131697 QKC131697:QKK131697 QTY131697:QUG131697 RDU131697:REC131697 RNQ131697:RNY131697 RXM131697:RXU131697 SHI131697:SHQ131697 SRE131697:SRM131697 TBA131697:TBI131697 TKW131697:TLE131697 TUS131697:TVA131697 UEO131697:UEW131697 UOK131697:UOS131697 UYG131697:UYO131697 VIC131697:VIK131697 VRY131697:VSG131697 WBU131697:WCC131697 WLQ131697:WLY131697 WVM131697:WVU131697 E197233:M197233 JA197233:JI197233 SW197233:TE197233 ACS197233:ADA197233 AMO197233:AMW197233 AWK197233:AWS197233 BGG197233:BGO197233 BQC197233:BQK197233 BZY197233:CAG197233 CJU197233:CKC197233 CTQ197233:CTY197233 DDM197233:DDU197233 DNI197233:DNQ197233 DXE197233:DXM197233 EHA197233:EHI197233 EQW197233:ERE197233 FAS197233:FBA197233 FKO197233:FKW197233 FUK197233:FUS197233 GEG197233:GEO197233 GOC197233:GOK197233 GXY197233:GYG197233 HHU197233:HIC197233 HRQ197233:HRY197233 IBM197233:IBU197233 ILI197233:ILQ197233 IVE197233:IVM197233 JFA197233:JFI197233 JOW197233:JPE197233 JYS197233:JZA197233 KIO197233:KIW197233 KSK197233:KSS197233 LCG197233:LCO197233 LMC197233:LMK197233 LVY197233:LWG197233 MFU197233:MGC197233 MPQ197233:MPY197233 MZM197233:MZU197233 NJI197233:NJQ197233 NTE197233:NTM197233 ODA197233:ODI197233 OMW197233:ONE197233 OWS197233:OXA197233 PGO197233:PGW197233 PQK197233:PQS197233 QAG197233:QAO197233 QKC197233:QKK197233 QTY197233:QUG197233 RDU197233:REC197233 RNQ197233:RNY197233 RXM197233:RXU197233 SHI197233:SHQ197233 SRE197233:SRM197233 TBA197233:TBI197233 TKW197233:TLE197233 TUS197233:TVA197233 UEO197233:UEW197233 UOK197233:UOS197233 UYG197233:UYO197233 VIC197233:VIK197233 VRY197233:VSG197233 WBU197233:WCC197233 WLQ197233:WLY197233 WVM197233:WVU197233 E262769:M262769 JA262769:JI262769 SW262769:TE262769 ACS262769:ADA262769 AMO262769:AMW262769 AWK262769:AWS262769 BGG262769:BGO262769 BQC262769:BQK262769 BZY262769:CAG262769 CJU262769:CKC262769 CTQ262769:CTY262769 DDM262769:DDU262769 DNI262769:DNQ262769 DXE262769:DXM262769 EHA262769:EHI262769 EQW262769:ERE262769 FAS262769:FBA262769 FKO262769:FKW262769 FUK262769:FUS262769 GEG262769:GEO262769 GOC262769:GOK262769 GXY262769:GYG262769 HHU262769:HIC262769 HRQ262769:HRY262769 IBM262769:IBU262769 ILI262769:ILQ262769 IVE262769:IVM262769 JFA262769:JFI262769 JOW262769:JPE262769 JYS262769:JZA262769 KIO262769:KIW262769 KSK262769:KSS262769 LCG262769:LCO262769 LMC262769:LMK262769 LVY262769:LWG262769 MFU262769:MGC262769 MPQ262769:MPY262769 MZM262769:MZU262769 NJI262769:NJQ262769 NTE262769:NTM262769 ODA262769:ODI262769 OMW262769:ONE262769 OWS262769:OXA262769 PGO262769:PGW262769 PQK262769:PQS262769 QAG262769:QAO262769 QKC262769:QKK262769 QTY262769:QUG262769 RDU262769:REC262769 RNQ262769:RNY262769 RXM262769:RXU262769 SHI262769:SHQ262769 SRE262769:SRM262769 TBA262769:TBI262769 TKW262769:TLE262769 TUS262769:TVA262769 UEO262769:UEW262769 UOK262769:UOS262769 UYG262769:UYO262769 VIC262769:VIK262769 VRY262769:VSG262769 WBU262769:WCC262769 WLQ262769:WLY262769 WVM262769:WVU262769 E328305:M328305 JA328305:JI328305 SW328305:TE328305 ACS328305:ADA328305 AMO328305:AMW328305 AWK328305:AWS328305 BGG328305:BGO328305 BQC328305:BQK328305 BZY328305:CAG328305 CJU328305:CKC328305 CTQ328305:CTY328305 DDM328305:DDU328305 DNI328305:DNQ328305 DXE328305:DXM328305 EHA328305:EHI328305 EQW328305:ERE328305 FAS328305:FBA328305 FKO328305:FKW328305 FUK328305:FUS328305 GEG328305:GEO328305 GOC328305:GOK328305 GXY328305:GYG328305 HHU328305:HIC328305 HRQ328305:HRY328305 IBM328305:IBU328305 ILI328305:ILQ328305 IVE328305:IVM328305 JFA328305:JFI328305 JOW328305:JPE328305 JYS328305:JZA328305 KIO328305:KIW328305 KSK328305:KSS328305 LCG328305:LCO328305 LMC328305:LMK328305 LVY328305:LWG328305 MFU328305:MGC328305 MPQ328305:MPY328305 MZM328305:MZU328305 NJI328305:NJQ328305 NTE328305:NTM328305 ODA328305:ODI328305 OMW328305:ONE328305 OWS328305:OXA328305 PGO328305:PGW328305 PQK328305:PQS328305 QAG328305:QAO328305 QKC328305:QKK328305 QTY328305:QUG328305 RDU328305:REC328305 RNQ328305:RNY328305 RXM328305:RXU328305 SHI328305:SHQ328305 SRE328305:SRM328305 TBA328305:TBI328305 TKW328305:TLE328305 TUS328305:TVA328305 UEO328305:UEW328305 UOK328305:UOS328305 UYG328305:UYO328305 VIC328305:VIK328305 VRY328305:VSG328305 WBU328305:WCC328305 WLQ328305:WLY328305 WVM328305:WVU328305 E393841:M393841 JA393841:JI393841 SW393841:TE393841 ACS393841:ADA393841 AMO393841:AMW393841 AWK393841:AWS393841 BGG393841:BGO393841 BQC393841:BQK393841 BZY393841:CAG393841 CJU393841:CKC393841 CTQ393841:CTY393841 DDM393841:DDU393841 DNI393841:DNQ393841 DXE393841:DXM393841 EHA393841:EHI393841 EQW393841:ERE393841 FAS393841:FBA393841 FKO393841:FKW393841 FUK393841:FUS393841 GEG393841:GEO393841 GOC393841:GOK393841 GXY393841:GYG393841 HHU393841:HIC393841 HRQ393841:HRY393841 IBM393841:IBU393841 ILI393841:ILQ393841 IVE393841:IVM393841 JFA393841:JFI393841 JOW393841:JPE393841 JYS393841:JZA393841 KIO393841:KIW393841 KSK393841:KSS393841 LCG393841:LCO393841 LMC393841:LMK393841 LVY393841:LWG393841 MFU393841:MGC393841 MPQ393841:MPY393841 MZM393841:MZU393841 NJI393841:NJQ393841 NTE393841:NTM393841 ODA393841:ODI393841 OMW393841:ONE393841 OWS393841:OXA393841 PGO393841:PGW393841 PQK393841:PQS393841 QAG393841:QAO393841 QKC393841:QKK393841 QTY393841:QUG393841 RDU393841:REC393841 RNQ393841:RNY393841 RXM393841:RXU393841 SHI393841:SHQ393841 SRE393841:SRM393841 TBA393841:TBI393841 TKW393841:TLE393841 TUS393841:TVA393841 UEO393841:UEW393841 UOK393841:UOS393841 UYG393841:UYO393841 VIC393841:VIK393841 VRY393841:VSG393841 WBU393841:WCC393841 WLQ393841:WLY393841 WVM393841:WVU393841 E459377:M459377 JA459377:JI459377 SW459377:TE459377 ACS459377:ADA459377 AMO459377:AMW459377 AWK459377:AWS459377 BGG459377:BGO459377 BQC459377:BQK459377 BZY459377:CAG459377 CJU459377:CKC459377 CTQ459377:CTY459377 DDM459377:DDU459377 DNI459377:DNQ459377 DXE459377:DXM459377 EHA459377:EHI459377 EQW459377:ERE459377 FAS459377:FBA459377 FKO459377:FKW459377 FUK459377:FUS459377 GEG459377:GEO459377 GOC459377:GOK459377 GXY459377:GYG459377 HHU459377:HIC459377 HRQ459377:HRY459377 IBM459377:IBU459377 ILI459377:ILQ459377 IVE459377:IVM459377 JFA459377:JFI459377 JOW459377:JPE459377 JYS459377:JZA459377 KIO459377:KIW459377 KSK459377:KSS459377 LCG459377:LCO459377 LMC459377:LMK459377 LVY459377:LWG459377 MFU459377:MGC459377 MPQ459377:MPY459377 MZM459377:MZU459377 NJI459377:NJQ459377 NTE459377:NTM459377 ODA459377:ODI459377 OMW459377:ONE459377 OWS459377:OXA459377 PGO459377:PGW459377 PQK459377:PQS459377 QAG459377:QAO459377 QKC459377:QKK459377 QTY459377:QUG459377 RDU459377:REC459377 RNQ459377:RNY459377 RXM459377:RXU459377 SHI459377:SHQ459377 SRE459377:SRM459377 TBA459377:TBI459377 TKW459377:TLE459377 TUS459377:TVA459377 UEO459377:UEW459377 UOK459377:UOS459377 UYG459377:UYO459377 VIC459377:VIK459377 VRY459377:VSG459377 WBU459377:WCC459377 WLQ459377:WLY459377 WVM459377:WVU459377 E524913:M524913 JA524913:JI524913 SW524913:TE524913 ACS524913:ADA524913 AMO524913:AMW524913 AWK524913:AWS524913 BGG524913:BGO524913 BQC524913:BQK524913 BZY524913:CAG524913 CJU524913:CKC524913 CTQ524913:CTY524913 DDM524913:DDU524913 DNI524913:DNQ524913 DXE524913:DXM524913 EHA524913:EHI524913 EQW524913:ERE524913 FAS524913:FBA524913 FKO524913:FKW524913 FUK524913:FUS524913 GEG524913:GEO524913 GOC524913:GOK524913 GXY524913:GYG524913 HHU524913:HIC524913 HRQ524913:HRY524913 IBM524913:IBU524913 ILI524913:ILQ524913 IVE524913:IVM524913 JFA524913:JFI524913 JOW524913:JPE524913 JYS524913:JZA524913 KIO524913:KIW524913 KSK524913:KSS524913 LCG524913:LCO524913 LMC524913:LMK524913 LVY524913:LWG524913 MFU524913:MGC524913 MPQ524913:MPY524913 MZM524913:MZU524913 NJI524913:NJQ524913 NTE524913:NTM524913 ODA524913:ODI524913 OMW524913:ONE524913 OWS524913:OXA524913 PGO524913:PGW524913 PQK524913:PQS524913 QAG524913:QAO524913 QKC524913:QKK524913 QTY524913:QUG524913 RDU524913:REC524913 RNQ524913:RNY524913 RXM524913:RXU524913 SHI524913:SHQ524913 SRE524913:SRM524913 TBA524913:TBI524913 TKW524913:TLE524913 TUS524913:TVA524913 UEO524913:UEW524913 UOK524913:UOS524913 UYG524913:UYO524913 VIC524913:VIK524913 VRY524913:VSG524913 WBU524913:WCC524913 WLQ524913:WLY524913 WVM524913:WVU524913 E590449:M590449 JA590449:JI590449 SW590449:TE590449 ACS590449:ADA590449 AMO590449:AMW590449 AWK590449:AWS590449 BGG590449:BGO590449 BQC590449:BQK590449 BZY590449:CAG590449 CJU590449:CKC590449 CTQ590449:CTY590449 DDM590449:DDU590449 DNI590449:DNQ590449 DXE590449:DXM590449 EHA590449:EHI590449 EQW590449:ERE590449 FAS590449:FBA590449 FKO590449:FKW590449 FUK590449:FUS590449 GEG590449:GEO590449 GOC590449:GOK590449 GXY590449:GYG590449 HHU590449:HIC590449 HRQ590449:HRY590449 IBM590449:IBU590449 ILI590449:ILQ590449 IVE590449:IVM590449 JFA590449:JFI590449 JOW590449:JPE590449 JYS590449:JZA590449 KIO590449:KIW590449 KSK590449:KSS590449 LCG590449:LCO590449 LMC590449:LMK590449 LVY590449:LWG590449 MFU590449:MGC590449 MPQ590449:MPY590449 MZM590449:MZU590449 NJI590449:NJQ590449 NTE590449:NTM590449 ODA590449:ODI590449 OMW590449:ONE590449 OWS590449:OXA590449 PGO590449:PGW590449 PQK590449:PQS590449 QAG590449:QAO590449 QKC590449:QKK590449 QTY590449:QUG590449 RDU590449:REC590449 RNQ590449:RNY590449 RXM590449:RXU590449 SHI590449:SHQ590449 SRE590449:SRM590449 TBA590449:TBI590449 TKW590449:TLE590449 TUS590449:TVA590449 UEO590449:UEW590449 UOK590449:UOS590449 UYG590449:UYO590449 VIC590449:VIK590449 VRY590449:VSG590449 WBU590449:WCC590449 WLQ590449:WLY590449 WVM590449:WVU590449 E655985:M655985 JA655985:JI655985 SW655985:TE655985 ACS655985:ADA655985 AMO655985:AMW655985 AWK655985:AWS655985 BGG655985:BGO655985 BQC655985:BQK655985 BZY655985:CAG655985 CJU655985:CKC655985 CTQ655985:CTY655985 DDM655985:DDU655985 DNI655985:DNQ655985 DXE655985:DXM655985 EHA655985:EHI655985 EQW655985:ERE655985 FAS655985:FBA655985 FKO655985:FKW655985 FUK655985:FUS655985 GEG655985:GEO655985 GOC655985:GOK655985 GXY655985:GYG655985 HHU655985:HIC655985 HRQ655985:HRY655985 IBM655985:IBU655985 ILI655985:ILQ655985 IVE655985:IVM655985 JFA655985:JFI655985 JOW655985:JPE655985 JYS655985:JZA655985 KIO655985:KIW655985 KSK655985:KSS655985 LCG655985:LCO655985 LMC655985:LMK655985 LVY655985:LWG655985 MFU655985:MGC655985 MPQ655985:MPY655985 MZM655985:MZU655985 NJI655985:NJQ655985 NTE655985:NTM655985 ODA655985:ODI655985 OMW655985:ONE655985 OWS655985:OXA655985 PGO655985:PGW655985 PQK655985:PQS655985 QAG655985:QAO655985 QKC655985:QKK655985 QTY655985:QUG655985 RDU655985:REC655985 RNQ655985:RNY655985 RXM655985:RXU655985 SHI655985:SHQ655985 SRE655985:SRM655985 TBA655985:TBI655985 TKW655985:TLE655985 TUS655985:TVA655985 UEO655985:UEW655985 UOK655985:UOS655985 UYG655985:UYO655985 VIC655985:VIK655985 VRY655985:VSG655985 WBU655985:WCC655985 WLQ655985:WLY655985 WVM655985:WVU655985 E721521:M721521 JA721521:JI721521 SW721521:TE721521 ACS721521:ADA721521 AMO721521:AMW721521 AWK721521:AWS721521 BGG721521:BGO721521 BQC721521:BQK721521 BZY721521:CAG721521 CJU721521:CKC721521 CTQ721521:CTY721521 DDM721521:DDU721521 DNI721521:DNQ721521 DXE721521:DXM721521 EHA721521:EHI721521 EQW721521:ERE721521 FAS721521:FBA721521 FKO721521:FKW721521 FUK721521:FUS721521 GEG721521:GEO721521 GOC721521:GOK721521 GXY721521:GYG721521 HHU721521:HIC721521 HRQ721521:HRY721521 IBM721521:IBU721521 ILI721521:ILQ721521 IVE721521:IVM721521 JFA721521:JFI721521 JOW721521:JPE721521 JYS721521:JZA721521 KIO721521:KIW721521 KSK721521:KSS721521 LCG721521:LCO721521 LMC721521:LMK721521 LVY721521:LWG721521 MFU721521:MGC721521 MPQ721521:MPY721521 MZM721521:MZU721521 NJI721521:NJQ721521 NTE721521:NTM721521 ODA721521:ODI721521 OMW721521:ONE721521 OWS721521:OXA721521 PGO721521:PGW721521 PQK721521:PQS721521 QAG721521:QAO721521 QKC721521:QKK721521 QTY721521:QUG721521 RDU721521:REC721521 RNQ721521:RNY721521 RXM721521:RXU721521 SHI721521:SHQ721521 SRE721521:SRM721521 TBA721521:TBI721521 TKW721521:TLE721521 TUS721521:TVA721521 UEO721521:UEW721521 UOK721521:UOS721521 UYG721521:UYO721521 VIC721521:VIK721521 VRY721521:VSG721521 WBU721521:WCC721521 WLQ721521:WLY721521 WVM721521:WVU721521 E787057:M787057 JA787057:JI787057 SW787057:TE787057 ACS787057:ADA787057 AMO787057:AMW787057 AWK787057:AWS787057 BGG787057:BGO787057 BQC787057:BQK787057 BZY787057:CAG787057 CJU787057:CKC787057 CTQ787057:CTY787057 DDM787057:DDU787057 DNI787057:DNQ787057 DXE787057:DXM787057 EHA787057:EHI787057 EQW787057:ERE787057 FAS787057:FBA787057 FKO787057:FKW787057 FUK787057:FUS787057 GEG787057:GEO787057 GOC787057:GOK787057 GXY787057:GYG787057 HHU787057:HIC787057 HRQ787057:HRY787057 IBM787057:IBU787057 ILI787057:ILQ787057 IVE787057:IVM787057 JFA787057:JFI787057 JOW787057:JPE787057 JYS787057:JZA787057 KIO787057:KIW787057 KSK787057:KSS787057 LCG787057:LCO787057 LMC787057:LMK787057 LVY787057:LWG787057 MFU787057:MGC787057 MPQ787057:MPY787057 MZM787057:MZU787057 NJI787057:NJQ787057 NTE787057:NTM787057 ODA787057:ODI787057 OMW787057:ONE787057 OWS787057:OXA787057 PGO787057:PGW787057 PQK787057:PQS787057 QAG787057:QAO787057 QKC787057:QKK787057 QTY787057:QUG787057 RDU787057:REC787057 RNQ787057:RNY787057 RXM787057:RXU787057 SHI787057:SHQ787057 SRE787057:SRM787057 TBA787057:TBI787057 TKW787057:TLE787057 TUS787057:TVA787057 UEO787057:UEW787057 UOK787057:UOS787057 UYG787057:UYO787057 VIC787057:VIK787057 VRY787057:VSG787057 WBU787057:WCC787057 WLQ787057:WLY787057 WVM787057:WVU787057 E852593:M852593 JA852593:JI852593 SW852593:TE852593 ACS852593:ADA852593 AMO852593:AMW852593 AWK852593:AWS852593 BGG852593:BGO852593 BQC852593:BQK852593 BZY852593:CAG852593 CJU852593:CKC852593 CTQ852593:CTY852593 DDM852593:DDU852593 DNI852593:DNQ852593 DXE852593:DXM852593 EHA852593:EHI852593 EQW852593:ERE852593 FAS852593:FBA852593 FKO852593:FKW852593 FUK852593:FUS852593 GEG852593:GEO852593 GOC852593:GOK852593 GXY852593:GYG852593 HHU852593:HIC852593 HRQ852593:HRY852593 IBM852593:IBU852593 ILI852593:ILQ852593 IVE852593:IVM852593 JFA852593:JFI852593 JOW852593:JPE852593 JYS852593:JZA852593 KIO852593:KIW852593 KSK852593:KSS852593 LCG852593:LCO852593 LMC852593:LMK852593 LVY852593:LWG852593 MFU852593:MGC852593 MPQ852593:MPY852593 MZM852593:MZU852593 NJI852593:NJQ852593 NTE852593:NTM852593 ODA852593:ODI852593 OMW852593:ONE852593 OWS852593:OXA852593 PGO852593:PGW852593 PQK852593:PQS852593 QAG852593:QAO852593 QKC852593:QKK852593 QTY852593:QUG852593 RDU852593:REC852593 RNQ852593:RNY852593 RXM852593:RXU852593 SHI852593:SHQ852593 SRE852593:SRM852593 TBA852593:TBI852593 TKW852593:TLE852593 TUS852593:TVA852593 UEO852593:UEW852593 UOK852593:UOS852593 UYG852593:UYO852593 VIC852593:VIK852593 VRY852593:VSG852593 WBU852593:WCC852593 WLQ852593:WLY852593 WVM852593:WVU852593 E918129:M918129 JA918129:JI918129 SW918129:TE918129 ACS918129:ADA918129 AMO918129:AMW918129 AWK918129:AWS918129 BGG918129:BGO918129 BQC918129:BQK918129 BZY918129:CAG918129 CJU918129:CKC918129 CTQ918129:CTY918129 DDM918129:DDU918129 DNI918129:DNQ918129 DXE918129:DXM918129 EHA918129:EHI918129 EQW918129:ERE918129 FAS918129:FBA918129 FKO918129:FKW918129 FUK918129:FUS918129 GEG918129:GEO918129 GOC918129:GOK918129 GXY918129:GYG918129 HHU918129:HIC918129 HRQ918129:HRY918129 IBM918129:IBU918129 ILI918129:ILQ918129 IVE918129:IVM918129 JFA918129:JFI918129 JOW918129:JPE918129 JYS918129:JZA918129 KIO918129:KIW918129 KSK918129:KSS918129 LCG918129:LCO918129 LMC918129:LMK918129 LVY918129:LWG918129 MFU918129:MGC918129 MPQ918129:MPY918129 MZM918129:MZU918129 NJI918129:NJQ918129 NTE918129:NTM918129 ODA918129:ODI918129 OMW918129:ONE918129 OWS918129:OXA918129 PGO918129:PGW918129 PQK918129:PQS918129 QAG918129:QAO918129 QKC918129:QKK918129 QTY918129:QUG918129 RDU918129:REC918129 RNQ918129:RNY918129 RXM918129:RXU918129 SHI918129:SHQ918129 SRE918129:SRM918129 TBA918129:TBI918129 TKW918129:TLE918129 TUS918129:TVA918129 UEO918129:UEW918129 UOK918129:UOS918129 UYG918129:UYO918129 VIC918129:VIK918129 VRY918129:VSG918129 WBU918129:WCC918129 WLQ918129:WLY918129 WVM918129:WVU918129 E983665:M983665 JA983665:JI983665 SW983665:TE983665 ACS983665:ADA983665 AMO983665:AMW983665 AWK983665:AWS983665 BGG983665:BGO983665 BQC983665:BQK983665 BZY983665:CAG983665 CJU983665:CKC983665 CTQ983665:CTY983665 DDM983665:DDU983665 DNI983665:DNQ983665 DXE983665:DXM983665 EHA983665:EHI983665 EQW983665:ERE983665 FAS983665:FBA983665 FKO983665:FKW983665 FUK983665:FUS983665 GEG983665:GEO983665 GOC983665:GOK983665 GXY983665:GYG983665 HHU983665:HIC983665 HRQ983665:HRY983665 IBM983665:IBU983665 ILI983665:ILQ983665 IVE983665:IVM983665 JFA983665:JFI983665 JOW983665:JPE983665 JYS983665:JZA983665 KIO983665:KIW983665 KSK983665:KSS983665 LCG983665:LCO983665 LMC983665:LMK983665 LVY983665:LWG983665 MFU983665:MGC983665 MPQ983665:MPY983665 MZM983665:MZU983665 NJI983665:NJQ983665 NTE983665:NTM983665 ODA983665:ODI983665 OMW983665:ONE983665 OWS983665:OXA983665 PGO983665:PGW983665 PQK983665:PQS983665 QAG983665:QAO983665 QKC983665:QKK983665 QTY983665:QUG983665 RDU983665:REC983665 RNQ983665:RNY983665 RXM983665:RXU983665 SHI983665:SHQ983665 SRE983665:SRM983665 TBA983665:TBI983665 TKW983665:TLE983665 TUS983665:TVA983665 UEO983665:UEW983665 UOK983665:UOS983665 UYG983665:UYO983665 VIC983665:VIK983665 VRY983665:VSG983665 WBU983665:WCC983665 WLQ983665:WLY983665 WVM983665:WVU983665 E580:M580 JA580:JI580 SW580:TE580 ACS580:ADA580 AMO580:AMW580 AWK580:AWS580 BGG580:BGO580 BQC580:BQK580 BZY580:CAG580 CJU580:CKC580 CTQ580:CTY580 DDM580:DDU580 DNI580:DNQ580 DXE580:DXM580 EHA580:EHI580 EQW580:ERE580 FAS580:FBA580 FKO580:FKW580 FUK580:FUS580 GEG580:GEO580 GOC580:GOK580 GXY580:GYG580 HHU580:HIC580 HRQ580:HRY580 IBM580:IBU580 ILI580:ILQ580 IVE580:IVM580 JFA580:JFI580 JOW580:JPE580 JYS580:JZA580 KIO580:KIW580 KSK580:KSS580 LCG580:LCO580 LMC580:LMK580 LVY580:LWG580 MFU580:MGC580 MPQ580:MPY580 MZM580:MZU580 NJI580:NJQ580 NTE580:NTM580 ODA580:ODI580 OMW580:ONE580 OWS580:OXA580 PGO580:PGW580 PQK580:PQS580 QAG580:QAO580 QKC580:QKK580 QTY580:QUG580 RDU580:REC580 RNQ580:RNY580 RXM580:RXU580 SHI580:SHQ580 SRE580:SRM580 TBA580:TBI580 TKW580:TLE580 TUS580:TVA580 UEO580:UEW580 UOK580:UOS580 UYG580:UYO580 VIC580:VIK580 VRY580:VSG580 WBU580:WCC580 WLQ580:WLY580 WVM580:WVU580 E66116:M66116 JA66116:JI66116 SW66116:TE66116 ACS66116:ADA66116 AMO66116:AMW66116 AWK66116:AWS66116 BGG66116:BGO66116 BQC66116:BQK66116 BZY66116:CAG66116 CJU66116:CKC66116 CTQ66116:CTY66116 DDM66116:DDU66116 DNI66116:DNQ66116 DXE66116:DXM66116 EHA66116:EHI66116 EQW66116:ERE66116 FAS66116:FBA66116 FKO66116:FKW66116 FUK66116:FUS66116 GEG66116:GEO66116 GOC66116:GOK66116 GXY66116:GYG66116 HHU66116:HIC66116 HRQ66116:HRY66116 IBM66116:IBU66116 ILI66116:ILQ66116 IVE66116:IVM66116 JFA66116:JFI66116 JOW66116:JPE66116 JYS66116:JZA66116 KIO66116:KIW66116 KSK66116:KSS66116 LCG66116:LCO66116 LMC66116:LMK66116 LVY66116:LWG66116 MFU66116:MGC66116 MPQ66116:MPY66116 MZM66116:MZU66116 NJI66116:NJQ66116 NTE66116:NTM66116 ODA66116:ODI66116 OMW66116:ONE66116 OWS66116:OXA66116 PGO66116:PGW66116 PQK66116:PQS66116 QAG66116:QAO66116 QKC66116:QKK66116 QTY66116:QUG66116 RDU66116:REC66116 RNQ66116:RNY66116 RXM66116:RXU66116 SHI66116:SHQ66116 SRE66116:SRM66116 TBA66116:TBI66116 TKW66116:TLE66116 TUS66116:TVA66116 UEO66116:UEW66116 UOK66116:UOS66116 UYG66116:UYO66116 VIC66116:VIK66116 VRY66116:VSG66116 WBU66116:WCC66116 WLQ66116:WLY66116 WVM66116:WVU66116 E131652:M131652 JA131652:JI131652 SW131652:TE131652 ACS131652:ADA131652 AMO131652:AMW131652 AWK131652:AWS131652 BGG131652:BGO131652 BQC131652:BQK131652 BZY131652:CAG131652 CJU131652:CKC131652 CTQ131652:CTY131652 DDM131652:DDU131652 DNI131652:DNQ131652 DXE131652:DXM131652 EHA131652:EHI131652 EQW131652:ERE131652 FAS131652:FBA131652 FKO131652:FKW131652 FUK131652:FUS131652 GEG131652:GEO131652 GOC131652:GOK131652 GXY131652:GYG131652 HHU131652:HIC131652 HRQ131652:HRY131652 IBM131652:IBU131652 ILI131652:ILQ131652 IVE131652:IVM131652 JFA131652:JFI131652 JOW131652:JPE131652 JYS131652:JZA131652 KIO131652:KIW131652 KSK131652:KSS131652 LCG131652:LCO131652 LMC131652:LMK131652 LVY131652:LWG131652 MFU131652:MGC131652 MPQ131652:MPY131652 MZM131652:MZU131652 NJI131652:NJQ131652 NTE131652:NTM131652 ODA131652:ODI131652 OMW131652:ONE131652 OWS131652:OXA131652 PGO131652:PGW131652 PQK131652:PQS131652 QAG131652:QAO131652 QKC131652:QKK131652 QTY131652:QUG131652 RDU131652:REC131652 RNQ131652:RNY131652 RXM131652:RXU131652 SHI131652:SHQ131652 SRE131652:SRM131652 TBA131652:TBI131652 TKW131652:TLE131652 TUS131652:TVA131652 UEO131652:UEW131652 UOK131652:UOS131652 UYG131652:UYO131652 VIC131652:VIK131652 VRY131652:VSG131652 WBU131652:WCC131652 WLQ131652:WLY131652 WVM131652:WVU131652 E197188:M197188 JA197188:JI197188 SW197188:TE197188 ACS197188:ADA197188 AMO197188:AMW197188 AWK197188:AWS197188 BGG197188:BGO197188 BQC197188:BQK197188 BZY197188:CAG197188 CJU197188:CKC197188 CTQ197188:CTY197188 DDM197188:DDU197188 DNI197188:DNQ197188 DXE197188:DXM197188 EHA197188:EHI197188 EQW197188:ERE197188 FAS197188:FBA197188 FKO197188:FKW197188 FUK197188:FUS197188 GEG197188:GEO197188 GOC197188:GOK197188 GXY197188:GYG197188 HHU197188:HIC197188 HRQ197188:HRY197188 IBM197188:IBU197188 ILI197188:ILQ197188 IVE197188:IVM197188 JFA197188:JFI197188 JOW197188:JPE197188 JYS197188:JZA197188 KIO197188:KIW197188 KSK197188:KSS197188 LCG197188:LCO197188 LMC197188:LMK197188 LVY197188:LWG197188 MFU197188:MGC197188 MPQ197188:MPY197188 MZM197188:MZU197188 NJI197188:NJQ197188 NTE197188:NTM197188 ODA197188:ODI197188 OMW197188:ONE197188 OWS197188:OXA197188 PGO197188:PGW197188 PQK197188:PQS197188 QAG197188:QAO197188 QKC197188:QKK197188 QTY197188:QUG197188 RDU197188:REC197188 RNQ197188:RNY197188 RXM197188:RXU197188 SHI197188:SHQ197188 SRE197188:SRM197188 TBA197188:TBI197188 TKW197188:TLE197188 TUS197188:TVA197188 UEO197188:UEW197188 UOK197188:UOS197188 UYG197188:UYO197188 VIC197188:VIK197188 VRY197188:VSG197188 WBU197188:WCC197188 WLQ197188:WLY197188 WVM197188:WVU197188 E262724:M262724 JA262724:JI262724 SW262724:TE262724 ACS262724:ADA262724 AMO262724:AMW262724 AWK262724:AWS262724 BGG262724:BGO262724 BQC262724:BQK262724 BZY262724:CAG262724 CJU262724:CKC262724 CTQ262724:CTY262724 DDM262724:DDU262724 DNI262724:DNQ262724 DXE262724:DXM262724 EHA262724:EHI262724 EQW262724:ERE262724 FAS262724:FBA262724 FKO262724:FKW262724 FUK262724:FUS262724 GEG262724:GEO262724 GOC262724:GOK262724 GXY262724:GYG262724 HHU262724:HIC262724 HRQ262724:HRY262724 IBM262724:IBU262724 ILI262724:ILQ262724 IVE262724:IVM262724 JFA262724:JFI262724 JOW262724:JPE262724 JYS262724:JZA262724 KIO262724:KIW262724 KSK262724:KSS262724 LCG262724:LCO262724 LMC262724:LMK262724 LVY262724:LWG262724 MFU262724:MGC262724 MPQ262724:MPY262724 MZM262724:MZU262724 NJI262724:NJQ262724 NTE262724:NTM262724 ODA262724:ODI262724 OMW262724:ONE262724 OWS262724:OXA262724 PGO262724:PGW262724 PQK262724:PQS262724 QAG262724:QAO262724 QKC262724:QKK262724 QTY262724:QUG262724 RDU262724:REC262724 RNQ262724:RNY262724 RXM262724:RXU262724 SHI262724:SHQ262724 SRE262724:SRM262724 TBA262724:TBI262724 TKW262724:TLE262724 TUS262724:TVA262724 UEO262724:UEW262724 UOK262724:UOS262724 UYG262724:UYO262724 VIC262724:VIK262724 VRY262724:VSG262724 WBU262724:WCC262724 WLQ262724:WLY262724 WVM262724:WVU262724 E328260:M328260 JA328260:JI328260 SW328260:TE328260 ACS328260:ADA328260 AMO328260:AMW328260 AWK328260:AWS328260 BGG328260:BGO328260 BQC328260:BQK328260 BZY328260:CAG328260 CJU328260:CKC328260 CTQ328260:CTY328260 DDM328260:DDU328260 DNI328260:DNQ328260 DXE328260:DXM328260 EHA328260:EHI328260 EQW328260:ERE328260 FAS328260:FBA328260 FKO328260:FKW328260 FUK328260:FUS328260 GEG328260:GEO328260 GOC328260:GOK328260 GXY328260:GYG328260 HHU328260:HIC328260 HRQ328260:HRY328260 IBM328260:IBU328260 ILI328260:ILQ328260 IVE328260:IVM328260 JFA328260:JFI328260 JOW328260:JPE328260 JYS328260:JZA328260 KIO328260:KIW328260 KSK328260:KSS328260 LCG328260:LCO328260 LMC328260:LMK328260 LVY328260:LWG328260 MFU328260:MGC328260 MPQ328260:MPY328260 MZM328260:MZU328260 NJI328260:NJQ328260 NTE328260:NTM328260 ODA328260:ODI328260 OMW328260:ONE328260 OWS328260:OXA328260 PGO328260:PGW328260 PQK328260:PQS328260 QAG328260:QAO328260 QKC328260:QKK328260 QTY328260:QUG328260 RDU328260:REC328260 RNQ328260:RNY328260 RXM328260:RXU328260 SHI328260:SHQ328260 SRE328260:SRM328260 TBA328260:TBI328260 TKW328260:TLE328260 TUS328260:TVA328260 UEO328260:UEW328260 UOK328260:UOS328260 UYG328260:UYO328260 VIC328260:VIK328260 VRY328260:VSG328260 WBU328260:WCC328260 WLQ328260:WLY328260 WVM328260:WVU328260 E393796:M393796 JA393796:JI393796 SW393796:TE393796 ACS393796:ADA393796 AMO393796:AMW393796 AWK393796:AWS393796 BGG393796:BGO393796 BQC393796:BQK393796 BZY393796:CAG393796 CJU393796:CKC393796 CTQ393796:CTY393796 DDM393796:DDU393796 DNI393796:DNQ393796 DXE393796:DXM393796 EHA393796:EHI393796 EQW393796:ERE393796 FAS393796:FBA393796 FKO393796:FKW393796 FUK393796:FUS393796 GEG393796:GEO393796 GOC393796:GOK393796 GXY393796:GYG393796 HHU393796:HIC393796 HRQ393796:HRY393796 IBM393796:IBU393796 ILI393796:ILQ393796 IVE393796:IVM393796 JFA393796:JFI393796 JOW393796:JPE393796 JYS393796:JZA393796 KIO393796:KIW393796 KSK393796:KSS393796 LCG393796:LCO393796 LMC393796:LMK393796 LVY393796:LWG393796 MFU393796:MGC393796 MPQ393796:MPY393796 MZM393796:MZU393796 NJI393796:NJQ393796 NTE393796:NTM393796 ODA393796:ODI393796 OMW393796:ONE393796 OWS393796:OXA393796 PGO393796:PGW393796 PQK393796:PQS393796 QAG393796:QAO393796 QKC393796:QKK393796 QTY393796:QUG393796 RDU393796:REC393796 RNQ393796:RNY393796 RXM393796:RXU393796 SHI393796:SHQ393796 SRE393796:SRM393796 TBA393796:TBI393796 TKW393796:TLE393796 TUS393796:TVA393796 UEO393796:UEW393796 UOK393796:UOS393796 UYG393796:UYO393796 VIC393796:VIK393796 VRY393796:VSG393796 WBU393796:WCC393796 WLQ393796:WLY393796 WVM393796:WVU393796 E459332:M459332 JA459332:JI459332 SW459332:TE459332 ACS459332:ADA459332 AMO459332:AMW459332 AWK459332:AWS459332 BGG459332:BGO459332 BQC459332:BQK459332 BZY459332:CAG459332 CJU459332:CKC459332 CTQ459332:CTY459332 DDM459332:DDU459332 DNI459332:DNQ459332 DXE459332:DXM459332 EHA459332:EHI459332 EQW459332:ERE459332 FAS459332:FBA459332 FKO459332:FKW459332 FUK459332:FUS459332 GEG459332:GEO459332 GOC459332:GOK459332 GXY459332:GYG459332 HHU459332:HIC459332 HRQ459332:HRY459332 IBM459332:IBU459332 ILI459332:ILQ459332 IVE459332:IVM459332 JFA459332:JFI459332 JOW459332:JPE459332 JYS459332:JZA459332 KIO459332:KIW459332 KSK459332:KSS459332 LCG459332:LCO459332 LMC459332:LMK459332 LVY459332:LWG459332 MFU459332:MGC459332 MPQ459332:MPY459332 MZM459332:MZU459332 NJI459332:NJQ459332 NTE459332:NTM459332 ODA459332:ODI459332 OMW459332:ONE459332 OWS459332:OXA459332 PGO459332:PGW459332 PQK459332:PQS459332 QAG459332:QAO459332 QKC459332:QKK459332 QTY459332:QUG459332 RDU459332:REC459332 RNQ459332:RNY459332 RXM459332:RXU459332 SHI459332:SHQ459332 SRE459332:SRM459332 TBA459332:TBI459332 TKW459332:TLE459332 TUS459332:TVA459332 UEO459332:UEW459332 UOK459332:UOS459332 UYG459332:UYO459332 VIC459332:VIK459332 VRY459332:VSG459332 WBU459332:WCC459332 WLQ459332:WLY459332 WVM459332:WVU459332 E524868:M524868 JA524868:JI524868 SW524868:TE524868 ACS524868:ADA524868 AMO524868:AMW524868 AWK524868:AWS524868 BGG524868:BGO524868 BQC524868:BQK524868 BZY524868:CAG524868 CJU524868:CKC524868 CTQ524868:CTY524868 DDM524868:DDU524868 DNI524868:DNQ524868 DXE524868:DXM524868 EHA524868:EHI524868 EQW524868:ERE524868 FAS524868:FBA524868 FKO524868:FKW524868 FUK524868:FUS524868 GEG524868:GEO524868 GOC524868:GOK524868 GXY524868:GYG524868 HHU524868:HIC524868 HRQ524868:HRY524868 IBM524868:IBU524868 ILI524868:ILQ524868 IVE524868:IVM524868 JFA524868:JFI524868 JOW524868:JPE524868 JYS524868:JZA524868 KIO524868:KIW524868 KSK524868:KSS524868 LCG524868:LCO524868 LMC524868:LMK524868 LVY524868:LWG524868 MFU524868:MGC524868 MPQ524868:MPY524868 MZM524868:MZU524868 NJI524868:NJQ524868 NTE524868:NTM524868 ODA524868:ODI524868 OMW524868:ONE524868 OWS524868:OXA524868 PGO524868:PGW524868 PQK524868:PQS524868 QAG524868:QAO524868 QKC524868:QKK524868 QTY524868:QUG524868 RDU524868:REC524868 RNQ524868:RNY524868 RXM524868:RXU524868 SHI524868:SHQ524868 SRE524868:SRM524868 TBA524868:TBI524868 TKW524868:TLE524868 TUS524868:TVA524868 UEO524868:UEW524868 UOK524868:UOS524868 UYG524868:UYO524868 VIC524868:VIK524868 VRY524868:VSG524868 WBU524868:WCC524868 WLQ524868:WLY524868 WVM524868:WVU524868 E590404:M590404 JA590404:JI590404 SW590404:TE590404 ACS590404:ADA590404 AMO590404:AMW590404 AWK590404:AWS590404 BGG590404:BGO590404 BQC590404:BQK590404 BZY590404:CAG590404 CJU590404:CKC590404 CTQ590404:CTY590404 DDM590404:DDU590404 DNI590404:DNQ590404 DXE590404:DXM590404 EHA590404:EHI590404 EQW590404:ERE590404 FAS590404:FBA590404 FKO590404:FKW590404 FUK590404:FUS590404 GEG590404:GEO590404 GOC590404:GOK590404 GXY590404:GYG590404 HHU590404:HIC590404 HRQ590404:HRY590404 IBM590404:IBU590404 ILI590404:ILQ590404 IVE590404:IVM590404 JFA590404:JFI590404 JOW590404:JPE590404 JYS590404:JZA590404 KIO590404:KIW590404 KSK590404:KSS590404 LCG590404:LCO590404 LMC590404:LMK590404 LVY590404:LWG590404 MFU590404:MGC590404 MPQ590404:MPY590404 MZM590404:MZU590404 NJI590404:NJQ590404 NTE590404:NTM590404 ODA590404:ODI590404 OMW590404:ONE590404 OWS590404:OXA590404 PGO590404:PGW590404 PQK590404:PQS590404 QAG590404:QAO590404 QKC590404:QKK590404 QTY590404:QUG590404 RDU590404:REC590404 RNQ590404:RNY590404 RXM590404:RXU590404 SHI590404:SHQ590404 SRE590404:SRM590404 TBA590404:TBI590404 TKW590404:TLE590404 TUS590404:TVA590404 UEO590404:UEW590404 UOK590404:UOS590404 UYG590404:UYO590404 VIC590404:VIK590404 VRY590404:VSG590404 WBU590404:WCC590404 WLQ590404:WLY590404 WVM590404:WVU590404 E655940:M655940 JA655940:JI655940 SW655940:TE655940 ACS655940:ADA655940 AMO655940:AMW655940 AWK655940:AWS655940 BGG655940:BGO655940 BQC655940:BQK655940 BZY655940:CAG655940 CJU655940:CKC655940 CTQ655940:CTY655940 DDM655940:DDU655940 DNI655940:DNQ655940 DXE655940:DXM655940 EHA655940:EHI655940 EQW655940:ERE655940 FAS655940:FBA655940 FKO655940:FKW655940 FUK655940:FUS655940 GEG655940:GEO655940 GOC655940:GOK655940 GXY655940:GYG655940 HHU655940:HIC655940 HRQ655940:HRY655940 IBM655940:IBU655940 ILI655940:ILQ655940 IVE655940:IVM655940 JFA655940:JFI655940 JOW655940:JPE655940 JYS655940:JZA655940 KIO655940:KIW655940 KSK655940:KSS655940 LCG655940:LCO655940 LMC655940:LMK655940 LVY655940:LWG655940 MFU655940:MGC655940 MPQ655940:MPY655940 MZM655940:MZU655940 NJI655940:NJQ655940 NTE655940:NTM655940 ODA655940:ODI655940 OMW655940:ONE655940 OWS655940:OXA655940 PGO655940:PGW655940 PQK655940:PQS655940 QAG655940:QAO655940 QKC655940:QKK655940 QTY655940:QUG655940 RDU655940:REC655940 RNQ655940:RNY655940 RXM655940:RXU655940 SHI655940:SHQ655940 SRE655940:SRM655940 TBA655940:TBI655940 TKW655940:TLE655940 TUS655940:TVA655940 UEO655940:UEW655940 UOK655940:UOS655940 UYG655940:UYO655940 VIC655940:VIK655940 VRY655940:VSG655940 WBU655940:WCC655940 WLQ655940:WLY655940 WVM655940:WVU655940 E721476:M721476 JA721476:JI721476 SW721476:TE721476 ACS721476:ADA721476 AMO721476:AMW721476 AWK721476:AWS721476 BGG721476:BGO721476 BQC721476:BQK721476 BZY721476:CAG721476 CJU721476:CKC721476 CTQ721476:CTY721476 DDM721476:DDU721476 DNI721476:DNQ721476 DXE721476:DXM721476 EHA721476:EHI721476 EQW721476:ERE721476 FAS721476:FBA721476 FKO721476:FKW721476 FUK721476:FUS721476 GEG721476:GEO721476 GOC721476:GOK721476 GXY721476:GYG721476 HHU721476:HIC721476 HRQ721476:HRY721476 IBM721476:IBU721476 ILI721476:ILQ721476 IVE721476:IVM721476 JFA721476:JFI721476 JOW721476:JPE721476 JYS721476:JZA721476 KIO721476:KIW721476 KSK721476:KSS721476 LCG721476:LCO721476 LMC721476:LMK721476 LVY721476:LWG721476 MFU721476:MGC721476 MPQ721476:MPY721476 MZM721476:MZU721476 NJI721476:NJQ721476 NTE721476:NTM721476 ODA721476:ODI721476 OMW721476:ONE721476 OWS721476:OXA721476 PGO721476:PGW721476 PQK721476:PQS721476 QAG721476:QAO721476 QKC721476:QKK721476 QTY721476:QUG721476 RDU721476:REC721476 RNQ721476:RNY721476 RXM721476:RXU721476 SHI721476:SHQ721476 SRE721476:SRM721476 TBA721476:TBI721476 TKW721476:TLE721476 TUS721476:TVA721476 UEO721476:UEW721476 UOK721476:UOS721476 UYG721476:UYO721476 VIC721476:VIK721476 VRY721476:VSG721476 WBU721476:WCC721476 WLQ721476:WLY721476 WVM721476:WVU721476 E787012:M787012 JA787012:JI787012 SW787012:TE787012 ACS787012:ADA787012 AMO787012:AMW787012 AWK787012:AWS787012 BGG787012:BGO787012 BQC787012:BQK787012 BZY787012:CAG787012 CJU787012:CKC787012 CTQ787012:CTY787012 DDM787012:DDU787012 DNI787012:DNQ787012 DXE787012:DXM787012 EHA787012:EHI787012 EQW787012:ERE787012 FAS787012:FBA787012 FKO787012:FKW787012 FUK787012:FUS787012 GEG787012:GEO787012 GOC787012:GOK787012 GXY787012:GYG787012 HHU787012:HIC787012 HRQ787012:HRY787012 IBM787012:IBU787012 ILI787012:ILQ787012 IVE787012:IVM787012 JFA787012:JFI787012 JOW787012:JPE787012 JYS787012:JZA787012 KIO787012:KIW787012 KSK787012:KSS787012 LCG787012:LCO787012 LMC787012:LMK787012 LVY787012:LWG787012 MFU787012:MGC787012 MPQ787012:MPY787012 MZM787012:MZU787012 NJI787012:NJQ787012 NTE787012:NTM787012 ODA787012:ODI787012 OMW787012:ONE787012 OWS787012:OXA787012 PGO787012:PGW787012 PQK787012:PQS787012 QAG787012:QAO787012 QKC787012:QKK787012 QTY787012:QUG787012 RDU787012:REC787012 RNQ787012:RNY787012 RXM787012:RXU787012 SHI787012:SHQ787012 SRE787012:SRM787012 TBA787012:TBI787012 TKW787012:TLE787012 TUS787012:TVA787012 UEO787012:UEW787012 UOK787012:UOS787012 UYG787012:UYO787012 VIC787012:VIK787012 VRY787012:VSG787012 WBU787012:WCC787012 WLQ787012:WLY787012 WVM787012:WVU787012 E852548:M852548 JA852548:JI852548 SW852548:TE852548 ACS852548:ADA852548 AMO852548:AMW852548 AWK852548:AWS852548 BGG852548:BGO852548 BQC852548:BQK852548 BZY852548:CAG852548 CJU852548:CKC852548 CTQ852548:CTY852548 DDM852548:DDU852548 DNI852548:DNQ852548 DXE852548:DXM852548 EHA852548:EHI852548 EQW852548:ERE852548 FAS852548:FBA852548 FKO852548:FKW852548 FUK852548:FUS852548 GEG852548:GEO852548 GOC852548:GOK852548 GXY852548:GYG852548 HHU852548:HIC852548 HRQ852548:HRY852548 IBM852548:IBU852548 ILI852548:ILQ852548 IVE852548:IVM852548 JFA852548:JFI852548 JOW852548:JPE852548 JYS852548:JZA852548 KIO852548:KIW852548 KSK852548:KSS852548 LCG852548:LCO852548 LMC852548:LMK852548 LVY852548:LWG852548 MFU852548:MGC852548 MPQ852548:MPY852548 MZM852548:MZU852548 NJI852548:NJQ852548 NTE852548:NTM852548 ODA852548:ODI852548 OMW852548:ONE852548 OWS852548:OXA852548 PGO852548:PGW852548 PQK852548:PQS852548 QAG852548:QAO852548 QKC852548:QKK852548 QTY852548:QUG852548 RDU852548:REC852548 RNQ852548:RNY852548 RXM852548:RXU852548 SHI852548:SHQ852548 SRE852548:SRM852548 TBA852548:TBI852548 TKW852548:TLE852548 TUS852548:TVA852548 UEO852548:UEW852548 UOK852548:UOS852548 UYG852548:UYO852548 VIC852548:VIK852548 VRY852548:VSG852548 WBU852548:WCC852548 WLQ852548:WLY852548 WVM852548:WVU852548 E918084:M918084 JA918084:JI918084 SW918084:TE918084 ACS918084:ADA918084 AMO918084:AMW918084 AWK918084:AWS918084 BGG918084:BGO918084 BQC918084:BQK918084 BZY918084:CAG918084 CJU918084:CKC918084 CTQ918084:CTY918084 DDM918084:DDU918084 DNI918084:DNQ918084 DXE918084:DXM918084 EHA918084:EHI918084 EQW918084:ERE918084 FAS918084:FBA918084 FKO918084:FKW918084 FUK918084:FUS918084 GEG918084:GEO918084 GOC918084:GOK918084 GXY918084:GYG918084 HHU918084:HIC918084 HRQ918084:HRY918084 IBM918084:IBU918084 ILI918084:ILQ918084 IVE918084:IVM918084 JFA918084:JFI918084 JOW918084:JPE918084 JYS918084:JZA918084 KIO918084:KIW918084 KSK918084:KSS918084 LCG918084:LCO918084 LMC918084:LMK918084 LVY918084:LWG918084 MFU918084:MGC918084 MPQ918084:MPY918084 MZM918084:MZU918084 NJI918084:NJQ918084 NTE918084:NTM918084 ODA918084:ODI918084 OMW918084:ONE918084 OWS918084:OXA918084 PGO918084:PGW918084 PQK918084:PQS918084 QAG918084:QAO918084 QKC918084:QKK918084 QTY918084:QUG918084 RDU918084:REC918084 RNQ918084:RNY918084 RXM918084:RXU918084 SHI918084:SHQ918084 SRE918084:SRM918084 TBA918084:TBI918084 TKW918084:TLE918084 TUS918084:TVA918084 UEO918084:UEW918084 UOK918084:UOS918084 UYG918084:UYO918084 VIC918084:VIK918084 VRY918084:VSG918084 WBU918084:WCC918084 WLQ918084:WLY918084 WVM918084:WVU918084 E983620:M983620 JA983620:JI983620 SW983620:TE983620 ACS983620:ADA983620 AMO983620:AMW983620 AWK983620:AWS983620 BGG983620:BGO983620 BQC983620:BQK983620 BZY983620:CAG983620 CJU983620:CKC983620 CTQ983620:CTY983620 DDM983620:DDU983620 DNI983620:DNQ983620 DXE983620:DXM983620 EHA983620:EHI983620 EQW983620:ERE983620 FAS983620:FBA983620 FKO983620:FKW983620 FUK983620:FUS983620 GEG983620:GEO983620 GOC983620:GOK983620 GXY983620:GYG983620 HHU983620:HIC983620 HRQ983620:HRY983620 IBM983620:IBU983620 ILI983620:ILQ983620 IVE983620:IVM983620 JFA983620:JFI983620 JOW983620:JPE983620 JYS983620:JZA983620 KIO983620:KIW983620 KSK983620:KSS983620 LCG983620:LCO983620 LMC983620:LMK983620 LVY983620:LWG983620 MFU983620:MGC983620 MPQ983620:MPY983620 MZM983620:MZU983620 NJI983620:NJQ983620 NTE983620:NTM983620 ODA983620:ODI983620 OMW983620:ONE983620 OWS983620:OXA983620 PGO983620:PGW983620 PQK983620:PQS983620 QAG983620:QAO983620 QKC983620:QKK983620 QTY983620:QUG983620 RDU983620:REC983620 RNQ983620:RNY983620 RXM983620:RXU983620 SHI983620:SHQ983620 SRE983620:SRM983620 TBA983620:TBI983620 TKW983620:TLE983620 TUS983620:TVA983620 UEO983620:UEW983620 UOK983620:UOS983620 UYG983620:UYO983620 VIC983620:VIK983620 VRY983620:VSG983620 WBU983620:WCC983620 WLQ983620:WLY983620 WVM983620:WVU983620 E722:M722 JA722:JI722 SW722:TE722 ACS722:ADA722 AMO722:AMW722 AWK722:AWS722 BGG722:BGO722 BQC722:BQK722 BZY722:CAG722 CJU722:CKC722 CTQ722:CTY722 DDM722:DDU722 DNI722:DNQ722 DXE722:DXM722 EHA722:EHI722 EQW722:ERE722 FAS722:FBA722 FKO722:FKW722 FUK722:FUS722 GEG722:GEO722 GOC722:GOK722 GXY722:GYG722 HHU722:HIC722 HRQ722:HRY722 IBM722:IBU722 ILI722:ILQ722 IVE722:IVM722 JFA722:JFI722 JOW722:JPE722 JYS722:JZA722 KIO722:KIW722 KSK722:KSS722 LCG722:LCO722 LMC722:LMK722 LVY722:LWG722 MFU722:MGC722 MPQ722:MPY722 MZM722:MZU722 NJI722:NJQ722 NTE722:NTM722 ODA722:ODI722 OMW722:ONE722 OWS722:OXA722 PGO722:PGW722 PQK722:PQS722 QAG722:QAO722 QKC722:QKK722 QTY722:QUG722 RDU722:REC722 RNQ722:RNY722 RXM722:RXU722 SHI722:SHQ722 SRE722:SRM722 TBA722:TBI722 TKW722:TLE722 TUS722:TVA722 UEO722:UEW722 UOK722:UOS722 UYG722:UYO722 VIC722:VIK722 VRY722:VSG722 WBU722:WCC722 WLQ722:WLY722 WVM722:WVU722 E66258:M66258 JA66258:JI66258 SW66258:TE66258 ACS66258:ADA66258 AMO66258:AMW66258 AWK66258:AWS66258 BGG66258:BGO66258 BQC66258:BQK66258 BZY66258:CAG66258 CJU66258:CKC66258 CTQ66258:CTY66258 DDM66258:DDU66258 DNI66258:DNQ66258 DXE66258:DXM66258 EHA66258:EHI66258 EQW66258:ERE66258 FAS66258:FBA66258 FKO66258:FKW66258 FUK66258:FUS66258 GEG66258:GEO66258 GOC66258:GOK66258 GXY66258:GYG66258 HHU66258:HIC66258 HRQ66258:HRY66258 IBM66258:IBU66258 ILI66258:ILQ66258 IVE66258:IVM66258 JFA66258:JFI66258 JOW66258:JPE66258 JYS66258:JZA66258 KIO66258:KIW66258 KSK66258:KSS66258 LCG66258:LCO66258 LMC66258:LMK66258 LVY66258:LWG66258 MFU66258:MGC66258 MPQ66258:MPY66258 MZM66258:MZU66258 NJI66258:NJQ66258 NTE66258:NTM66258 ODA66258:ODI66258 OMW66258:ONE66258 OWS66258:OXA66258 PGO66258:PGW66258 PQK66258:PQS66258 QAG66258:QAO66258 QKC66258:QKK66258 QTY66258:QUG66258 RDU66258:REC66258 RNQ66258:RNY66258 RXM66258:RXU66258 SHI66258:SHQ66258 SRE66258:SRM66258 TBA66258:TBI66258 TKW66258:TLE66258 TUS66258:TVA66258 UEO66258:UEW66258 UOK66258:UOS66258 UYG66258:UYO66258 VIC66258:VIK66258 VRY66258:VSG66258 WBU66258:WCC66258 WLQ66258:WLY66258 WVM66258:WVU66258 E131794:M131794 JA131794:JI131794 SW131794:TE131794 ACS131794:ADA131794 AMO131794:AMW131794 AWK131794:AWS131794 BGG131794:BGO131794 BQC131794:BQK131794 BZY131794:CAG131794 CJU131794:CKC131794 CTQ131794:CTY131794 DDM131794:DDU131794 DNI131794:DNQ131794 DXE131794:DXM131794 EHA131794:EHI131794 EQW131794:ERE131794 FAS131794:FBA131794 FKO131794:FKW131794 FUK131794:FUS131794 GEG131794:GEO131794 GOC131794:GOK131794 GXY131794:GYG131794 HHU131794:HIC131794 HRQ131794:HRY131794 IBM131794:IBU131794 ILI131794:ILQ131794 IVE131794:IVM131794 JFA131794:JFI131794 JOW131794:JPE131794 JYS131794:JZA131794 KIO131794:KIW131794 KSK131794:KSS131794 LCG131794:LCO131794 LMC131794:LMK131794 LVY131794:LWG131794 MFU131794:MGC131794 MPQ131794:MPY131794 MZM131794:MZU131794 NJI131794:NJQ131794 NTE131794:NTM131794 ODA131794:ODI131794 OMW131794:ONE131794 OWS131794:OXA131794 PGO131794:PGW131794 PQK131794:PQS131794 QAG131794:QAO131794 QKC131794:QKK131794 QTY131794:QUG131794 RDU131794:REC131794 RNQ131794:RNY131794 RXM131794:RXU131794 SHI131794:SHQ131794 SRE131794:SRM131794 TBA131794:TBI131794 TKW131794:TLE131794 TUS131794:TVA131794 UEO131794:UEW131794 UOK131794:UOS131794 UYG131794:UYO131794 VIC131794:VIK131794 VRY131794:VSG131794 WBU131794:WCC131794 WLQ131794:WLY131794 WVM131794:WVU131794 E197330:M197330 JA197330:JI197330 SW197330:TE197330 ACS197330:ADA197330 AMO197330:AMW197330 AWK197330:AWS197330 BGG197330:BGO197330 BQC197330:BQK197330 BZY197330:CAG197330 CJU197330:CKC197330 CTQ197330:CTY197330 DDM197330:DDU197330 DNI197330:DNQ197330 DXE197330:DXM197330 EHA197330:EHI197330 EQW197330:ERE197330 FAS197330:FBA197330 FKO197330:FKW197330 FUK197330:FUS197330 GEG197330:GEO197330 GOC197330:GOK197330 GXY197330:GYG197330 HHU197330:HIC197330 HRQ197330:HRY197330 IBM197330:IBU197330 ILI197330:ILQ197330 IVE197330:IVM197330 JFA197330:JFI197330 JOW197330:JPE197330 JYS197330:JZA197330 KIO197330:KIW197330 KSK197330:KSS197330 LCG197330:LCO197330 LMC197330:LMK197330 LVY197330:LWG197330 MFU197330:MGC197330 MPQ197330:MPY197330 MZM197330:MZU197330 NJI197330:NJQ197330 NTE197330:NTM197330 ODA197330:ODI197330 OMW197330:ONE197330 OWS197330:OXA197330 PGO197330:PGW197330 PQK197330:PQS197330 QAG197330:QAO197330 QKC197330:QKK197330 QTY197330:QUG197330 RDU197330:REC197330 RNQ197330:RNY197330 RXM197330:RXU197330 SHI197330:SHQ197330 SRE197330:SRM197330 TBA197330:TBI197330 TKW197330:TLE197330 TUS197330:TVA197330 UEO197330:UEW197330 UOK197330:UOS197330 UYG197330:UYO197330 VIC197330:VIK197330 VRY197330:VSG197330 WBU197330:WCC197330 WLQ197330:WLY197330 WVM197330:WVU197330 E262866:M262866 JA262866:JI262866 SW262866:TE262866 ACS262866:ADA262866 AMO262866:AMW262866 AWK262866:AWS262866 BGG262866:BGO262866 BQC262866:BQK262866 BZY262866:CAG262866 CJU262866:CKC262866 CTQ262866:CTY262866 DDM262866:DDU262866 DNI262866:DNQ262866 DXE262866:DXM262866 EHA262866:EHI262866 EQW262866:ERE262866 FAS262866:FBA262866 FKO262866:FKW262866 FUK262866:FUS262866 GEG262866:GEO262866 GOC262866:GOK262866 GXY262866:GYG262866 HHU262866:HIC262866 HRQ262866:HRY262866 IBM262866:IBU262866 ILI262866:ILQ262866 IVE262866:IVM262866 JFA262866:JFI262866 JOW262866:JPE262866 JYS262866:JZA262866 KIO262866:KIW262866 KSK262866:KSS262866 LCG262866:LCO262866 LMC262866:LMK262866 LVY262866:LWG262866 MFU262866:MGC262866 MPQ262866:MPY262866 MZM262866:MZU262866 NJI262866:NJQ262866 NTE262866:NTM262866 ODA262866:ODI262866 OMW262866:ONE262866 OWS262866:OXA262866 PGO262866:PGW262866 PQK262866:PQS262866 QAG262866:QAO262866 QKC262866:QKK262866 QTY262866:QUG262866 RDU262866:REC262866 RNQ262866:RNY262866 RXM262866:RXU262866 SHI262866:SHQ262866 SRE262866:SRM262866 TBA262866:TBI262866 TKW262866:TLE262866 TUS262866:TVA262866 UEO262866:UEW262866 UOK262866:UOS262866 UYG262866:UYO262866 VIC262866:VIK262866 VRY262866:VSG262866 WBU262866:WCC262866 WLQ262866:WLY262866 WVM262866:WVU262866 E328402:M328402 JA328402:JI328402 SW328402:TE328402 ACS328402:ADA328402 AMO328402:AMW328402 AWK328402:AWS328402 BGG328402:BGO328402 BQC328402:BQK328402 BZY328402:CAG328402 CJU328402:CKC328402 CTQ328402:CTY328402 DDM328402:DDU328402 DNI328402:DNQ328402 DXE328402:DXM328402 EHA328402:EHI328402 EQW328402:ERE328402 FAS328402:FBA328402 FKO328402:FKW328402 FUK328402:FUS328402 GEG328402:GEO328402 GOC328402:GOK328402 GXY328402:GYG328402 HHU328402:HIC328402 HRQ328402:HRY328402 IBM328402:IBU328402 ILI328402:ILQ328402 IVE328402:IVM328402 JFA328402:JFI328402 JOW328402:JPE328402 JYS328402:JZA328402 KIO328402:KIW328402 KSK328402:KSS328402 LCG328402:LCO328402 LMC328402:LMK328402 LVY328402:LWG328402 MFU328402:MGC328402 MPQ328402:MPY328402 MZM328402:MZU328402 NJI328402:NJQ328402 NTE328402:NTM328402 ODA328402:ODI328402 OMW328402:ONE328402 OWS328402:OXA328402 PGO328402:PGW328402 PQK328402:PQS328402 QAG328402:QAO328402 QKC328402:QKK328402 QTY328402:QUG328402 RDU328402:REC328402 RNQ328402:RNY328402 RXM328402:RXU328402 SHI328402:SHQ328402 SRE328402:SRM328402 TBA328402:TBI328402 TKW328402:TLE328402 TUS328402:TVA328402 UEO328402:UEW328402 UOK328402:UOS328402 UYG328402:UYO328402 VIC328402:VIK328402 VRY328402:VSG328402 WBU328402:WCC328402 WLQ328402:WLY328402 WVM328402:WVU328402 E393938:M393938 JA393938:JI393938 SW393938:TE393938 ACS393938:ADA393938 AMO393938:AMW393938 AWK393938:AWS393938 BGG393938:BGO393938 BQC393938:BQK393938 BZY393938:CAG393938 CJU393938:CKC393938 CTQ393938:CTY393938 DDM393938:DDU393938 DNI393938:DNQ393938 DXE393938:DXM393938 EHA393938:EHI393938 EQW393938:ERE393938 FAS393938:FBA393938 FKO393938:FKW393938 FUK393938:FUS393938 GEG393938:GEO393938 GOC393938:GOK393938 GXY393938:GYG393938 HHU393938:HIC393938 HRQ393938:HRY393938 IBM393938:IBU393938 ILI393938:ILQ393938 IVE393938:IVM393938 JFA393938:JFI393938 JOW393938:JPE393938 JYS393938:JZA393938 KIO393938:KIW393938 KSK393938:KSS393938 LCG393938:LCO393938 LMC393938:LMK393938 LVY393938:LWG393938 MFU393938:MGC393938 MPQ393938:MPY393938 MZM393938:MZU393938 NJI393938:NJQ393938 NTE393938:NTM393938 ODA393938:ODI393938 OMW393938:ONE393938 OWS393938:OXA393938 PGO393938:PGW393938 PQK393938:PQS393938 QAG393938:QAO393938 QKC393938:QKK393938 QTY393938:QUG393938 RDU393938:REC393938 RNQ393938:RNY393938 RXM393938:RXU393938 SHI393938:SHQ393938 SRE393938:SRM393938 TBA393938:TBI393938 TKW393938:TLE393938 TUS393938:TVA393938 UEO393938:UEW393938 UOK393938:UOS393938 UYG393938:UYO393938 VIC393938:VIK393938 VRY393938:VSG393938 WBU393938:WCC393938 WLQ393938:WLY393938 WVM393938:WVU393938 E459474:M459474 JA459474:JI459474 SW459474:TE459474 ACS459474:ADA459474 AMO459474:AMW459474 AWK459474:AWS459474 BGG459474:BGO459474 BQC459474:BQK459474 BZY459474:CAG459474 CJU459474:CKC459474 CTQ459474:CTY459474 DDM459474:DDU459474 DNI459474:DNQ459474 DXE459474:DXM459474 EHA459474:EHI459474 EQW459474:ERE459474 FAS459474:FBA459474 FKO459474:FKW459474 FUK459474:FUS459474 GEG459474:GEO459474 GOC459474:GOK459474 GXY459474:GYG459474 HHU459474:HIC459474 HRQ459474:HRY459474 IBM459474:IBU459474 ILI459474:ILQ459474 IVE459474:IVM459474 JFA459474:JFI459474 JOW459474:JPE459474 JYS459474:JZA459474 KIO459474:KIW459474 KSK459474:KSS459474 LCG459474:LCO459474 LMC459474:LMK459474 LVY459474:LWG459474 MFU459474:MGC459474 MPQ459474:MPY459474 MZM459474:MZU459474 NJI459474:NJQ459474 NTE459474:NTM459474 ODA459474:ODI459474 OMW459474:ONE459474 OWS459474:OXA459474 PGO459474:PGW459474 PQK459474:PQS459474 QAG459474:QAO459474 QKC459474:QKK459474 QTY459474:QUG459474 RDU459474:REC459474 RNQ459474:RNY459474 RXM459474:RXU459474 SHI459474:SHQ459474 SRE459474:SRM459474 TBA459474:TBI459474 TKW459474:TLE459474 TUS459474:TVA459474 UEO459474:UEW459474 UOK459474:UOS459474 UYG459474:UYO459474 VIC459474:VIK459474 VRY459474:VSG459474 WBU459474:WCC459474 WLQ459474:WLY459474 WVM459474:WVU459474 E525010:M525010 JA525010:JI525010 SW525010:TE525010 ACS525010:ADA525010 AMO525010:AMW525010 AWK525010:AWS525010 BGG525010:BGO525010 BQC525010:BQK525010 BZY525010:CAG525010 CJU525010:CKC525010 CTQ525010:CTY525010 DDM525010:DDU525010 DNI525010:DNQ525010 DXE525010:DXM525010 EHA525010:EHI525010 EQW525010:ERE525010 FAS525010:FBA525010 FKO525010:FKW525010 FUK525010:FUS525010 GEG525010:GEO525010 GOC525010:GOK525010 GXY525010:GYG525010 HHU525010:HIC525010 HRQ525010:HRY525010 IBM525010:IBU525010 ILI525010:ILQ525010 IVE525010:IVM525010 JFA525010:JFI525010 JOW525010:JPE525010 JYS525010:JZA525010 KIO525010:KIW525010 KSK525010:KSS525010 LCG525010:LCO525010 LMC525010:LMK525010 LVY525010:LWG525010 MFU525010:MGC525010 MPQ525010:MPY525010 MZM525010:MZU525010 NJI525010:NJQ525010 NTE525010:NTM525010 ODA525010:ODI525010 OMW525010:ONE525010 OWS525010:OXA525010 PGO525010:PGW525010 PQK525010:PQS525010 QAG525010:QAO525010 QKC525010:QKK525010 QTY525010:QUG525010 RDU525010:REC525010 RNQ525010:RNY525010 RXM525010:RXU525010 SHI525010:SHQ525010 SRE525010:SRM525010 TBA525010:TBI525010 TKW525010:TLE525010 TUS525010:TVA525010 UEO525010:UEW525010 UOK525010:UOS525010 UYG525010:UYO525010 VIC525010:VIK525010 VRY525010:VSG525010 WBU525010:WCC525010 WLQ525010:WLY525010 WVM525010:WVU525010 E590546:M590546 JA590546:JI590546 SW590546:TE590546 ACS590546:ADA590546 AMO590546:AMW590546 AWK590546:AWS590546 BGG590546:BGO590546 BQC590546:BQK590546 BZY590546:CAG590546 CJU590546:CKC590546 CTQ590546:CTY590546 DDM590546:DDU590546 DNI590546:DNQ590546 DXE590546:DXM590546 EHA590546:EHI590546 EQW590546:ERE590546 FAS590546:FBA590546 FKO590546:FKW590546 FUK590546:FUS590546 GEG590546:GEO590546 GOC590546:GOK590546 GXY590546:GYG590546 HHU590546:HIC590546 HRQ590546:HRY590546 IBM590546:IBU590546 ILI590546:ILQ590546 IVE590546:IVM590546 JFA590546:JFI590546 JOW590546:JPE590546 JYS590546:JZA590546 KIO590546:KIW590546 KSK590546:KSS590546 LCG590546:LCO590546 LMC590546:LMK590546 LVY590546:LWG590546 MFU590546:MGC590546 MPQ590546:MPY590546 MZM590546:MZU590546 NJI590546:NJQ590546 NTE590546:NTM590546 ODA590546:ODI590546 OMW590546:ONE590546 OWS590546:OXA590546 PGO590546:PGW590546 PQK590546:PQS590546 QAG590546:QAO590546 QKC590546:QKK590546 QTY590546:QUG590546 RDU590546:REC590546 RNQ590546:RNY590546 RXM590546:RXU590546 SHI590546:SHQ590546 SRE590546:SRM590546 TBA590546:TBI590546 TKW590546:TLE590546 TUS590546:TVA590546 UEO590546:UEW590546 UOK590546:UOS590546 UYG590546:UYO590546 VIC590546:VIK590546 VRY590546:VSG590546 WBU590546:WCC590546 WLQ590546:WLY590546 WVM590546:WVU590546 E656082:M656082 JA656082:JI656082 SW656082:TE656082 ACS656082:ADA656082 AMO656082:AMW656082 AWK656082:AWS656082 BGG656082:BGO656082 BQC656082:BQK656082 BZY656082:CAG656082 CJU656082:CKC656082 CTQ656082:CTY656082 DDM656082:DDU656082 DNI656082:DNQ656082 DXE656082:DXM656082 EHA656082:EHI656082 EQW656082:ERE656082 FAS656082:FBA656082 FKO656082:FKW656082 FUK656082:FUS656082 GEG656082:GEO656082 GOC656082:GOK656082 GXY656082:GYG656082 HHU656082:HIC656082 HRQ656082:HRY656082 IBM656082:IBU656082 ILI656082:ILQ656082 IVE656082:IVM656082 JFA656082:JFI656082 JOW656082:JPE656082 JYS656082:JZA656082 KIO656082:KIW656082 KSK656082:KSS656082 LCG656082:LCO656082 LMC656082:LMK656082 LVY656082:LWG656082 MFU656082:MGC656082 MPQ656082:MPY656082 MZM656082:MZU656082 NJI656082:NJQ656082 NTE656082:NTM656082 ODA656082:ODI656082 OMW656082:ONE656082 OWS656082:OXA656082 PGO656082:PGW656082 PQK656082:PQS656082 QAG656082:QAO656082 QKC656082:QKK656082 QTY656082:QUG656082 RDU656082:REC656082 RNQ656082:RNY656082 RXM656082:RXU656082 SHI656082:SHQ656082 SRE656082:SRM656082 TBA656082:TBI656082 TKW656082:TLE656082 TUS656082:TVA656082 UEO656082:UEW656082 UOK656082:UOS656082 UYG656082:UYO656082 VIC656082:VIK656082 VRY656082:VSG656082 WBU656082:WCC656082 WLQ656082:WLY656082 WVM656082:WVU656082 E721618:M721618 JA721618:JI721618 SW721618:TE721618 ACS721618:ADA721618 AMO721618:AMW721618 AWK721618:AWS721618 BGG721618:BGO721618 BQC721618:BQK721618 BZY721618:CAG721618 CJU721618:CKC721618 CTQ721618:CTY721618 DDM721618:DDU721618 DNI721618:DNQ721618 DXE721618:DXM721618 EHA721618:EHI721618 EQW721618:ERE721618 FAS721618:FBA721618 FKO721618:FKW721618 FUK721618:FUS721618 GEG721618:GEO721618 GOC721618:GOK721618 GXY721618:GYG721618 HHU721618:HIC721618 HRQ721618:HRY721618 IBM721618:IBU721618 ILI721618:ILQ721618 IVE721618:IVM721618 JFA721618:JFI721618 JOW721618:JPE721618 JYS721618:JZA721618 KIO721618:KIW721618 KSK721618:KSS721618 LCG721618:LCO721618 LMC721618:LMK721618 LVY721618:LWG721618 MFU721618:MGC721618 MPQ721618:MPY721618 MZM721618:MZU721618 NJI721618:NJQ721618 NTE721618:NTM721618 ODA721618:ODI721618 OMW721618:ONE721618 OWS721618:OXA721618 PGO721618:PGW721618 PQK721618:PQS721618 QAG721618:QAO721618 QKC721618:QKK721618 QTY721618:QUG721618 RDU721618:REC721618 RNQ721618:RNY721618 RXM721618:RXU721618 SHI721618:SHQ721618 SRE721618:SRM721618 TBA721618:TBI721618 TKW721618:TLE721618 TUS721618:TVA721618 UEO721618:UEW721618 UOK721618:UOS721618 UYG721618:UYO721618 VIC721618:VIK721618 VRY721618:VSG721618 WBU721618:WCC721618 WLQ721618:WLY721618 WVM721618:WVU721618 E787154:M787154 JA787154:JI787154 SW787154:TE787154 ACS787154:ADA787154 AMO787154:AMW787154 AWK787154:AWS787154 BGG787154:BGO787154 BQC787154:BQK787154 BZY787154:CAG787154 CJU787154:CKC787154 CTQ787154:CTY787154 DDM787154:DDU787154 DNI787154:DNQ787154 DXE787154:DXM787154 EHA787154:EHI787154 EQW787154:ERE787154 FAS787154:FBA787154 FKO787154:FKW787154 FUK787154:FUS787154 GEG787154:GEO787154 GOC787154:GOK787154 GXY787154:GYG787154 HHU787154:HIC787154 HRQ787154:HRY787154 IBM787154:IBU787154 ILI787154:ILQ787154 IVE787154:IVM787154 JFA787154:JFI787154 JOW787154:JPE787154 JYS787154:JZA787154 KIO787154:KIW787154 KSK787154:KSS787154 LCG787154:LCO787154 LMC787154:LMK787154 LVY787154:LWG787154 MFU787154:MGC787154 MPQ787154:MPY787154 MZM787154:MZU787154 NJI787154:NJQ787154 NTE787154:NTM787154 ODA787154:ODI787154 OMW787154:ONE787154 OWS787154:OXA787154 PGO787154:PGW787154 PQK787154:PQS787154 QAG787154:QAO787154 QKC787154:QKK787154 QTY787154:QUG787154 RDU787154:REC787154 RNQ787154:RNY787154 RXM787154:RXU787154 SHI787154:SHQ787154 SRE787154:SRM787154 TBA787154:TBI787154 TKW787154:TLE787154 TUS787154:TVA787154 UEO787154:UEW787154 UOK787154:UOS787154 UYG787154:UYO787154 VIC787154:VIK787154 VRY787154:VSG787154 WBU787154:WCC787154 WLQ787154:WLY787154 WVM787154:WVU787154 E852690:M852690 JA852690:JI852690 SW852690:TE852690 ACS852690:ADA852690 AMO852690:AMW852690 AWK852690:AWS852690 BGG852690:BGO852690 BQC852690:BQK852690 BZY852690:CAG852690 CJU852690:CKC852690 CTQ852690:CTY852690 DDM852690:DDU852690 DNI852690:DNQ852690 DXE852690:DXM852690 EHA852690:EHI852690 EQW852690:ERE852690 FAS852690:FBA852690 FKO852690:FKW852690 FUK852690:FUS852690 GEG852690:GEO852690 GOC852690:GOK852690 GXY852690:GYG852690 HHU852690:HIC852690 HRQ852690:HRY852690 IBM852690:IBU852690 ILI852690:ILQ852690 IVE852690:IVM852690 JFA852690:JFI852690 JOW852690:JPE852690 JYS852690:JZA852690 KIO852690:KIW852690 KSK852690:KSS852690 LCG852690:LCO852690 LMC852690:LMK852690 LVY852690:LWG852690 MFU852690:MGC852690 MPQ852690:MPY852690 MZM852690:MZU852690 NJI852690:NJQ852690 NTE852690:NTM852690 ODA852690:ODI852690 OMW852690:ONE852690 OWS852690:OXA852690 PGO852690:PGW852690 PQK852690:PQS852690 QAG852690:QAO852690 QKC852690:QKK852690 QTY852690:QUG852690 RDU852690:REC852690 RNQ852690:RNY852690 RXM852690:RXU852690 SHI852690:SHQ852690 SRE852690:SRM852690 TBA852690:TBI852690 TKW852690:TLE852690 TUS852690:TVA852690 UEO852690:UEW852690 UOK852690:UOS852690 UYG852690:UYO852690 VIC852690:VIK852690 VRY852690:VSG852690 WBU852690:WCC852690 WLQ852690:WLY852690 WVM852690:WVU852690 E918226:M918226 JA918226:JI918226 SW918226:TE918226 ACS918226:ADA918226 AMO918226:AMW918226 AWK918226:AWS918226 BGG918226:BGO918226 BQC918226:BQK918226 BZY918226:CAG918226 CJU918226:CKC918226 CTQ918226:CTY918226 DDM918226:DDU918226 DNI918226:DNQ918226 DXE918226:DXM918226 EHA918226:EHI918226 EQW918226:ERE918226 FAS918226:FBA918226 FKO918226:FKW918226 FUK918226:FUS918226 GEG918226:GEO918226 GOC918226:GOK918226 GXY918226:GYG918226 HHU918226:HIC918226 HRQ918226:HRY918226 IBM918226:IBU918226 ILI918226:ILQ918226 IVE918226:IVM918226 JFA918226:JFI918226 JOW918226:JPE918226 JYS918226:JZA918226 KIO918226:KIW918226 KSK918226:KSS918226 LCG918226:LCO918226 LMC918226:LMK918226 LVY918226:LWG918226 MFU918226:MGC918226 MPQ918226:MPY918226 MZM918226:MZU918226 NJI918226:NJQ918226 NTE918226:NTM918226 ODA918226:ODI918226 OMW918226:ONE918226 OWS918226:OXA918226 PGO918226:PGW918226 PQK918226:PQS918226 QAG918226:QAO918226 QKC918226:QKK918226 QTY918226:QUG918226 RDU918226:REC918226 RNQ918226:RNY918226 RXM918226:RXU918226 SHI918226:SHQ918226 SRE918226:SRM918226 TBA918226:TBI918226 TKW918226:TLE918226 TUS918226:TVA918226 UEO918226:UEW918226 UOK918226:UOS918226 UYG918226:UYO918226 VIC918226:VIK918226 VRY918226:VSG918226 WBU918226:WCC918226 WLQ918226:WLY918226 WVM918226:WVU918226 E983762:M983762 JA983762:JI983762 SW983762:TE983762 ACS983762:ADA983762 AMO983762:AMW983762 AWK983762:AWS983762 BGG983762:BGO983762 BQC983762:BQK983762 BZY983762:CAG983762 CJU983762:CKC983762 CTQ983762:CTY983762 DDM983762:DDU983762 DNI983762:DNQ983762 DXE983762:DXM983762 EHA983762:EHI983762 EQW983762:ERE983762 FAS983762:FBA983762 FKO983762:FKW983762 FUK983762:FUS983762 GEG983762:GEO983762 GOC983762:GOK983762 GXY983762:GYG983762 HHU983762:HIC983762 HRQ983762:HRY983762 IBM983762:IBU983762 ILI983762:ILQ983762 IVE983762:IVM983762 JFA983762:JFI983762 JOW983762:JPE983762 JYS983762:JZA983762 KIO983762:KIW983762 KSK983762:KSS983762 LCG983762:LCO983762 LMC983762:LMK983762 LVY983762:LWG983762 MFU983762:MGC983762 MPQ983762:MPY983762 MZM983762:MZU983762 NJI983762:NJQ983762 NTE983762:NTM983762 ODA983762:ODI983762 OMW983762:ONE983762 OWS983762:OXA983762 PGO983762:PGW983762 PQK983762:PQS983762 QAG983762:QAO983762 QKC983762:QKK983762 QTY983762:QUG983762 RDU983762:REC983762 RNQ983762:RNY983762 RXM983762:RXU983762 SHI983762:SHQ983762 SRE983762:SRM983762 TBA983762:TBI983762 TKW983762:TLE983762 TUS983762:TVA983762 UEO983762:UEW983762 UOK983762:UOS983762 UYG983762:UYO983762 VIC983762:VIK983762 VRY983762:VSG983762 WBU983762:WCC983762 WLQ983762:WLY983762 WVM983762:WVU983762 E535:M535 JA535:JI535 SW535:TE535 ACS535:ADA535 AMO535:AMW535 AWK535:AWS535 BGG535:BGO535 BQC535:BQK535 BZY535:CAG535 CJU535:CKC535 CTQ535:CTY535 DDM535:DDU535 DNI535:DNQ535 DXE535:DXM535 EHA535:EHI535 EQW535:ERE535 FAS535:FBA535 FKO535:FKW535 FUK535:FUS535 GEG535:GEO535 GOC535:GOK535 GXY535:GYG535 HHU535:HIC535 HRQ535:HRY535 IBM535:IBU535 ILI535:ILQ535 IVE535:IVM535 JFA535:JFI535 JOW535:JPE535 JYS535:JZA535 KIO535:KIW535 KSK535:KSS535 LCG535:LCO535 LMC535:LMK535 LVY535:LWG535 MFU535:MGC535 MPQ535:MPY535 MZM535:MZU535 NJI535:NJQ535 NTE535:NTM535 ODA535:ODI535 OMW535:ONE535 OWS535:OXA535 PGO535:PGW535 PQK535:PQS535 QAG535:QAO535 QKC535:QKK535 QTY535:QUG535 RDU535:REC535 RNQ535:RNY535 RXM535:RXU535 SHI535:SHQ535 SRE535:SRM535 TBA535:TBI535 TKW535:TLE535 TUS535:TVA535 UEO535:UEW535 UOK535:UOS535 UYG535:UYO535 VIC535:VIK535 VRY535:VSG535 WBU535:WCC535 WLQ535:WLY535 WVM535:WVU535 E66071:M66071 JA66071:JI66071 SW66071:TE66071 ACS66071:ADA66071 AMO66071:AMW66071 AWK66071:AWS66071 BGG66071:BGO66071 BQC66071:BQK66071 BZY66071:CAG66071 CJU66071:CKC66071 CTQ66071:CTY66071 DDM66071:DDU66071 DNI66071:DNQ66071 DXE66071:DXM66071 EHA66071:EHI66071 EQW66071:ERE66071 FAS66071:FBA66071 FKO66071:FKW66071 FUK66071:FUS66071 GEG66071:GEO66071 GOC66071:GOK66071 GXY66071:GYG66071 HHU66071:HIC66071 HRQ66071:HRY66071 IBM66071:IBU66071 ILI66071:ILQ66071 IVE66071:IVM66071 JFA66071:JFI66071 JOW66071:JPE66071 JYS66071:JZA66071 KIO66071:KIW66071 KSK66071:KSS66071 LCG66071:LCO66071 LMC66071:LMK66071 LVY66071:LWG66071 MFU66071:MGC66071 MPQ66071:MPY66071 MZM66071:MZU66071 NJI66071:NJQ66071 NTE66071:NTM66071 ODA66071:ODI66071 OMW66071:ONE66071 OWS66071:OXA66071 PGO66071:PGW66071 PQK66071:PQS66071 QAG66071:QAO66071 QKC66071:QKK66071 QTY66071:QUG66071 RDU66071:REC66071 RNQ66071:RNY66071 RXM66071:RXU66071 SHI66071:SHQ66071 SRE66071:SRM66071 TBA66071:TBI66071 TKW66071:TLE66071 TUS66071:TVA66071 UEO66071:UEW66071 UOK66071:UOS66071 UYG66071:UYO66071 VIC66071:VIK66071 VRY66071:VSG66071 WBU66071:WCC66071 WLQ66071:WLY66071 WVM66071:WVU66071 E131607:M131607 JA131607:JI131607 SW131607:TE131607 ACS131607:ADA131607 AMO131607:AMW131607 AWK131607:AWS131607 BGG131607:BGO131607 BQC131607:BQK131607 BZY131607:CAG131607 CJU131607:CKC131607 CTQ131607:CTY131607 DDM131607:DDU131607 DNI131607:DNQ131607 DXE131607:DXM131607 EHA131607:EHI131607 EQW131607:ERE131607 FAS131607:FBA131607 FKO131607:FKW131607 FUK131607:FUS131607 GEG131607:GEO131607 GOC131607:GOK131607 GXY131607:GYG131607 HHU131607:HIC131607 HRQ131607:HRY131607 IBM131607:IBU131607 ILI131607:ILQ131607 IVE131607:IVM131607 JFA131607:JFI131607 JOW131607:JPE131607 JYS131607:JZA131607 KIO131607:KIW131607 KSK131607:KSS131607 LCG131607:LCO131607 LMC131607:LMK131607 LVY131607:LWG131607 MFU131607:MGC131607 MPQ131607:MPY131607 MZM131607:MZU131607 NJI131607:NJQ131607 NTE131607:NTM131607 ODA131607:ODI131607 OMW131607:ONE131607 OWS131607:OXA131607 PGO131607:PGW131607 PQK131607:PQS131607 QAG131607:QAO131607 QKC131607:QKK131607 QTY131607:QUG131607 RDU131607:REC131607 RNQ131607:RNY131607 RXM131607:RXU131607 SHI131607:SHQ131607 SRE131607:SRM131607 TBA131607:TBI131607 TKW131607:TLE131607 TUS131607:TVA131607 UEO131607:UEW131607 UOK131607:UOS131607 UYG131607:UYO131607 VIC131607:VIK131607 VRY131607:VSG131607 WBU131607:WCC131607 WLQ131607:WLY131607 WVM131607:WVU131607 E197143:M197143 JA197143:JI197143 SW197143:TE197143 ACS197143:ADA197143 AMO197143:AMW197143 AWK197143:AWS197143 BGG197143:BGO197143 BQC197143:BQK197143 BZY197143:CAG197143 CJU197143:CKC197143 CTQ197143:CTY197143 DDM197143:DDU197143 DNI197143:DNQ197143 DXE197143:DXM197143 EHA197143:EHI197143 EQW197143:ERE197143 FAS197143:FBA197143 FKO197143:FKW197143 FUK197143:FUS197143 GEG197143:GEO197143 GOC197143:GOK197143 GXY197143:GYG197143 HHU197143:HIC197143 HRQ197143:HRY197143 IBM197143:IBU197143 ILI197143:ILQ197143 IVE197143:IVM197143 JFA197143:JFI197143 JOW197143:JPE197143 JYS197143:JZA197143 KIO197143:KIW197143 KSK197143:KSS197143 LCG197143:LCO197143 LMC197143:LMK197143 LVY197143:LWG197143 MFU197143:MGC197143 MPQ197143:MPY197143 MZM197143:MZU197143 NJI197143:NJQ197143 NTE197143:NTM197143 ODA197143:ODI197143 OMW197143:ONE197143 OWS197143:OXA197143 PGO197143:PGW197143 PQK197143:PQS197143 QAG197143:QAO197143 QKC197143:QKK197143 QTY197143:QUG197143 RDU197143:REC197143 RNQ197143:RNY197143 RXM197143:RXU197143 SHI197143:SHQ197143 SRE197143:SRM197143 TBA197143:TBI197143 TKW197143:TLE197143 TUS197143:TVA197143 UEO197143:UEW197143 UOK197143:UOS197143 UYG197143:UYO197143 VIC197143:VIK197143 VRY197143:VSG197143 WBU197143:WCC197143 WLQ197143:WLY197143 WVM197143:WVU197143 E262679:M262679 JA262679:JI262679 SW262679:TE262679 ACS262679:ADA262679 AMO262679:AMW262679 AWK262679:AWS262679 BGG262679:BGO262679 BQC262679:BQK262679 BZY262679:CAG262679 CJU262679:CKC262679 CTQ262679:CTY262679 DDM262679:DDU262679 DNI262679:DNQ262679 DXE262679:DXM262679 EHA262679:EHI262679 EQW262679:ERE262679 FAS262679:FBA262679 FKO262679:FKW262679 FUK262679:FUS262679 GEG262679:GEO262679 GOC262679:GOK262679 GXY262679:GYG262679 HHU262679:HIC262679 HRQ262679:HRY262679 IBM262679:IBU262679 ILI262679:ILQ262679 IVE262679:IVM262679 JFA262679:JFI262679 JOW262679:JPE262679 JYS262679:JZA262679 KIO262679:KIW262679 KSK262679:KSS262679 LCG262679:LCO262679 LMC262679:LMK262679 LVY262679:LWG262679 MFU262679:MGC262679 MPQ262679:MPY262679 MZM262679:MZU262679 NJI262679:NJQ262679 NTE262679:NTM262679 ODA262679:ODI262679 OMW262679:ONE262679 OWS262679:OXA262679 PGO262679:PGW262679 PQK262679:PQS262679 QAG262679:QAO262679 QKC262679:QKK262679 QTY262679:QUG262679 RDU262679:REC262679 RNQ262679:RNY262679 RXM262679:RXU262679 SHI262679:SHQ262679 SRE262679:SRM262679 TBA262679:TBI262679 TKW262679:TLE262679 TUS262679:TVA262679 UEO262679:UEW262679 UOK262679:UOS262679 UYG262679:UYO262679 VIC262679:VIK262679 VRY262679:VSG262679 WBU262679:WCC262679 WLQ262679:WLY262679 WVM262679:WVU262679 E328215:M328215 JA328215:JI328215 SW328215:TE328215 ACS328215:ADA328215 AMO328215:AMW328215 AWK328215:AWS328215 BGG328215:BGO328215 BQC328215:BQK328215 BZY328215:CAG328215 CJU328215:CKC328215 CTQ328215:CTY328215 DDM328215:DDU328215 DNI328215:DNQ328215 DXE328215:DXM328215 EHA328215:EHI328215 EQW328215:ERE328215 FAS328215:FBA328215 FKO328215:FKW328215 FUK328215:FUS328215 GEG328215:GEO328215 GOC328215:GOK328215 GXY328215:GYG328215 HHU328215:HIC328215 HRQ328215:HRY328215 IBM328215:IBU328215 ILI328215:ILQ328215 IVE328215:IVM328215 JFA328215:JFI328215 JOW328215:JPE328215 JYS328215:JZA328215 KIO328215:KIW328215 KSK328215:KSS328215 LCG328215:LCO328215 LMC328215:LMK328215 LVY328215:LWG328215 MFU328215:MGC328215 MPQ328215:MPY328215 MZM328215:MZU328215 NJI328215:NJQ328215 NTE328215:NTM328215 ODA328215:ODI328215 OMW328215:ONE328215 OWS328215:OXA328215 PGO328215:PGW328215 PQK328215:PQS328215 QAG328215:QAO328215 QKC328215:QKK328215 QTY328215:QUG328215 RDU328215:REC328215 RNQ328215:RNY328215 RXM328215:RXU328215 SHI328215:SHQ328215 SRE328215:SRM328215 TBA328215:TBI328215 TKW328215:TLE328215 TUS328215:TVA328215 UEO328215:UEW328215 UOK328215:UOS328215 UYG328215:UYO328215 VIC328215:VIK328215 VRY328215:VSG328215 WBU328215:WCC328215 WLQ328215:WLY328215 WVM328215:WVU328215 E393751:M393751 JA393751:JI393751 SW393751:TE393751 ACS393751:ADA393751 AMO393751:AMW393751 AWK393751:AWS393751 BGG393751:BGO393751 BQC393751:BQK393751 BZY393751:CAG393751 CJU393751:CKC393751 CTQ393751:CTY393751 DDM393751:DDU393751 DNI393751:DNQ393751 DXE393751:DXM393751 EHA393751:EHI393751 EQW393751:ERE393751 FAS393751:FBA393751 FKO393751:FKW393751 FUK393751:FUS393751 GEG393751:GEO393751 GOC393751:GOK393751 GXY393751:GYG393751 HHU393751:HIC393751 HRQ393751:HRY393751 IBM393751:IBU393751 ILI393751:ILQ393751 IVE393751:IVM393751 JFA393751:JFI393751 JOW393751:JPE393751 JYS393751:JZA393751 KIO393751:KIW393751 KSK393751:KSS393751 LCG393751:LCO393751 LMC393751:LMK393751 LVY393751:LWG393751 MFU393751:MGC393751 MPQ393751:MPY393751 MZM393751:MZU393751 NJI393751:NJQ393751 NTE393751:NTM393751 ODA393751:ODI393751 OMW393751:ONE393751 OWS393751:OXA393751 PGO393751:PGW393751 PQK393751:PQS393751 QAG393751:QAO393751 QKC393751:QKK393751 QTY393751:QUG393751 RDU393751:REC393751 RNQ393751:RNY393751 RXM393751:RXU393751 SHI393751:SHQ393751 SRE393751:SRM393751 TBA393751:TBI393751 TKW393751:TLE393751 TUS393751:TVA393751 UEO393751:UEW393751 UOK393751:UOS393751 UYG393751:UYO393751 VIC393751:VIK393751 VRY393751:VSG393751 WBU393751:WCC393751 WLQ393751:WLY393751 WVM393751:WVU393751 E459287:M459287 JA459287:JI459287 SW459287:TE459287 ACS459287:ADA459287 AMO459287:AMW459287 AWK459287:AWS459287 BGG459287:BGO459287 BQC459287:BQK459287 BZY459287:CAG459287 CJU459287:CKC459287 CTQ459287:CTY459287 DDM459287:DDU459287 DNI459287:DNQ459287 DXE459287:DXM459287 EHA459287:EHI459287 EQW459287:ERE459287 FAS459287:FBA459287 FKO459287:FKW459287 FUK459287:FUS459287 GEG459287:GEO459287 GOC459287:GOK459287 GXY459287:GYG459287 HHU459287:HIC459287 HRQ459287:HRY459287 IBM459287:IBU459287 ILI459287:ILQ459287 IVE459287:IVM459287 JFA459287:JFI459287 JOW459287:JPE459287 JYS459287:JZA459287 KIO459287:KIW459287 KSK459287:KSS459287 LCG459287:LCO459287 LMC459287:LMK459287 LVY459287:LWG459287 MFU459287:MGC459287 MPQ459287:MPY459287 MZM459287:MZU459287 NJI459287:NJQ459287 NTE459287:NTM459287 ODA459287:ODI459287 OMW459287:ONE459287 OWS459287:OXA459287 PGO459287:PGW459287 PQK459287:PQS459287 QAG459287:QAO459287 QKC459287:QKK459287 QTY459287:QUG459287 RDU459287:REC459287 RNQ459287:RNY459287 RXM459287:RXU459287 SHI459287:SHQ459287 SRE459287:SRM459287 TBA459287:TBI459287 TKW459287:TLE459287 TUS459287:TVA459287 UEO459287:UEW459287 UOK459287:UOS459287 UYG459287:UYO459287 VIC459287:VIK459287 VRY459287:VSG459287 WBU459287:WCC459287 WLQ459287:WLY459287 WVM459287:WVU459287 E524823:M524823 JA524823:JI524823 SW524823:TE524823 ACS524823:ADA524823 AMO524823:AMW524823 AWK524823:AWS524823 BGG524823:BGO524823 BQC524823:BQK524823 BZY524823:CAG524823 CJU524823:CKC524823 CTQ524823:CTY524823 DDM524823:DDU524823 DNI524823:DNQ524823 DXE524823:DXM524823 EHA524823:EHI524823 EQW524823:ERE524823 FAS524823:FBA524823 FKO524823:FKW524823 FUK524823:FUS524823 GEG524823:GEO524823 GOC524823:GOK524823 GXY524823:GYG524823 HHU524823:HIC524823 HRQ524823:HRY524823 IBM524823:IBU524823 ILI524823:ILQ524823 IVE524823:IVM524823 JFA524823:JFI524823 JOW524823:JPE524823 JYS524823:JZA524823 KIO524823:KIW524823 KSK524823:KSS524823 LCG524823:LCO524823 LMC524823:LMK524823 LVY524823:LWG524823 MFU524823:MGC524823 MPQ524823:MPY524823 MZM524823:MZU524823 NJI524823:NJQ524823 NTE524823:NTM524823 ODA524823:ODI524823 OMW524823:ONE524823 OWS524823:OXA524823 PGO524823:PGW524823 PQK524823:PQS524823 QAG524823:QAO524823 QKC524823:QKK524823 QTY524823:QUG524823 RDU524823:REC524823 RNQ524823:RNY524823 RXM524823:RXU524823 SHI524823:SHQ524823 SRE524823:SRM524823 TBA524823:TBI524823 TKW524823:TLE524823 TUS524823:TVA524823 UEO524823:UEW524823 UOK524823:UOS524823 UYG524823:UYO524823 VIC524823:VIK524823 VRY524823:VSG524823 WBU524823:WCC524823 WLQ524823:WLY524823 WVM524823:WVU524823 E590359:M590359 JA590359:JI590359 SW590359:TE590359 ACS590359:ADA590359 AMO590359:AMW590359 AWK590359:AWS590359 BGG590359:BGO590359 BQC590359:BQK590359 BZY590359:CAG590359 CJU590359:CKC590359 CTQ590359:CTY590359 DDM590359:DDU590359 DNI590359:DNQ590359 DXE590359:DXM590359 EHA590359:EHI590359 EQW590359:ERE590359 FAS590359:FBA590359 FKO590359:FKW590359 FUK590359:FUS590359 GEG590359:GEO590359 GOC590359:GOK590359 GXY590359:GYG590359 HHU590359:HIC590359 HRQ590359:HRY590359 IBM590359:IBU590359 ILI590359:ILQ590359 IVE590359:IVM590359 JFA590359:JFI590359 JOW590359:JPE590359 JYS590359:JZA590359 KIO590359:KIW590359 KSK590359:KSS590359 LCG590359:LCO590359 LMC590359:LMK590359 LVY590359:LWG590359 MFU590359:MGC590359 MPQ590359:MPY590359 MZM590359:MZU590359 NJI590359:NJQ590359 NTE590359:NTM590359 ODA590359:ODI590359 OMW590359:ONE590359 OWS590359:OXA590359 PGO590359:PGW590359 PQK590359:PQS590359 QAG590359:QAO590359 QKC590359:QKK590359 QTY590359:QUG590359 RDU590359:REC590359 RNQ590359:RNY590359 RXM590359:RXU590359 SHI590359:SHQ590359 SRE590359:SRM590359 TBA590359:TBI590359 TKW590359:TLE590359 TUS590359:TVA590359 UEO590359:UEW590359 UOK590359:UOS590359 UYG590359:UYO590359 VIC590359:VIK590359 VRY590359:VSG590359 WBU590359:WCC590359 WLQ590359:WLY590359 WVM590359:WVU590359 E655895:M655895 JA655895:JI655895 SW655895:TE655895 ACS655895:ADA655895 AMO655895:AMW655895 AWK655895:AWS655895 BGG655895:BGO655895 BQC655895:BQK655895 BZY655895:CAG655895 CJU655895:CKC655895 CTQ655895:CTY655895 DDM655895:DDU655895 DNI655895:DNQ655895 DXE655895:DXM655895 EHA655895:EHI655895 EQW655895:ERE655895 FAS655895:FBA655895 FKO655895:FKW655895 FUK655895:FUS655895 GEG655895:GEO655895 GOC655895:GOK655895 GXY655895:GYG655895 HHU655895:HIC655895 HRQ655895:HRY655895 IBM655895:IBU655895 ILI655895:ILQ655895 IVE655895:IVM655895 JFA655895:JFI655895 JOW655895:JPE655895 JYS655895:JZA655895 KIO655895:KIW655895 KSK655895:KSS655895 LCG655895:LCO655895 LMC655895:LMK655895 LVY655895:LWG655895 MFU655895:MGC655895 MPQ655895:MPY655895 MZM655895:MZU655895 NJI655895:NJQ655895 NTE655895:NTM655895 ODA655895:ODI655895 OMW655895:ONE655895 OWS655895:OXA655895 PGO655895:PGW655895 PQK655895:PQS655895 QAG655895:QAO655895 QKC655895:QKK655895 QTY655895:QUG655895 RDU655895:REC655895 RNQ655895:RNY655895 RXM655895:RXU655895 SHI655895:SHQ655895 SRE655895:SRM655895 TBA655895:TBI655895 TKW655895:TLE655895 TUS655895:TVA655895 UEO655895:UEW655895 UOK655895:UOS655895 UYG655895:UYO655895 VIC655895:VIK655895 VRY655895:VSG655895 WBU655895:WCC655895 WLQ655895:WLY655895 WVM655895:WVU655895 E721431:M721431 JA721431:JI721431 SW721431:TE721431 ACS721431:ADA721431 AMO721431:AMW721431 AWK721431:AWS721431 BGG721431:BGO721431 BQC721431:BQK721431 BZY721431:CAG721431 CJU721431:CKC721431 CTQ721431:CTY721431 DDM721431:DDU721431 DNI721431:DNQ721431 DXE721431:DXM721431 EHA721431:EHI721431 EQW721431:ERE721431 FAS721431:FBA721431 FKO721431:FKW721431 FUK721431:FUS721431 GEG721431:GEO721431 GOC721431:GOK721431 GXY721431:GYG721431 HHU721431:HIC721431 HRQ721431:HRY721431 IBM721431:IBU721431 ILI721431:ILQ721431 IVE721431:IVM721431 JFA721431:JFI721431 JOW721431:JPE721431 JYS721431:JZA721431 KIO721431:KIW721431 KSK721431:KSS721431 LCG721431:LCO721431 LMC721431:LMK721431 LVY721431:LWG721431 MFU721431:MGC721431 MPQ721431:MPY721431 MZM721431:MZU721431 NJI721431:NJQ721431 NTE721431:NTM721431 ODA721431:ODI721431 OMW721431:ONE721431 OWS721431:OXA721431 PGO721431:PGW721431 PQK721431:PQS721431 QAG721431:QAO721431 QKC721431:QKK721431 QTY721431:QUG721431 RDU721431:REC721431 RNQ721431:RNY721431 RXM721431:RXU721431 SHI721431:SHQ721431 SRE721431:SRM721431 TBA721431:TBI721431 TKW721431:TLE721431 TUS721431:TVA721431 UEO721431:UEW721431 UOK721431:UOS721431 UYG721431:UYO721431 VIC721431:VIK721431 VRY721431:VSG721431 WBU721431:WCC721431 WLQ721431:WLY721431 WVM721431:WVU721431 E786967:M786967 JA786967:JI786967 SW786967:TE786967 ACS786967:ADA786967 AMO786967:AMW786967 AWK786967:AWS786967 BGG786967:BGO786967 BQC786967:BQK786967 BZY786967:CAG786967 CJU786967:CKC786967 CTQ786967:CTY786967 DDM786967:DDU786967 DNI786967:DNQ786967 DXE786967:DXM786967 EHA786967:EHI786967 EQW786967:ERE786967 FAS786967:FBA786967 FKO786967:FKW786967 FUK786967:FUS786967 GEG786967:GEO786967 GOC786967:GOK786967 GXY786967:GYG786967 HHU786967:HIC786967 HRQ786967:HRY786967 IBM786967:IBU786967 ILI786967:ILQ786967 IVE786967:IVM786967 JFA786967:JFI786967 JOW786967:JPE786967 JYS786967:JZA786967 KIO786967:KIW786967 KSK786967:KSS786967 LCG786967:LCO786967 LMC786967:LMK786967 LVY786967:LWG786967 MFU786967:MGC786967 MPQ786967:MPY786967 MZM786967:MZU786967 NJI786967:NJQ786967 NTE786967:NTM786967 ODA786967:ODI786967 OMW786967:ONE786967 OWS786967:OXA786967 PGO786967:PGW786967 PQK786967:PQS786967 QAG786967:QAO786967 QKC786967:QKK786967 QTY786967:QUG786967 RDU786967:REC786967 RNQ786967:RNY786967 RXM786967:RXU786967 SHI786967:SHQ786967 SRE786967:SRM786967 TBA786967:TBI786967 TKW786967:TLE786967 TUS786967:TVA786967 UEO786967:UEW786967 UOK786967:UOS786967 UYG786967:UYO786967 VIC786967:VIK786967 VRY786967:VSG786967 WBU786967:WCC786967 WLQ786967:WLY786967 WVM786967:WVU786967 E852503:M852503 JA852503:JI852503 SW852503:TE852503 ACS852503:ADA852503 AMO852503:AMW852503 AWK852503:AWS852503 BGG852503:BGO852503 BQC852503:BQK852503 BZY852503:CAG852503 CJU852503:CKC852503 CTQ852503:CTY852503 DDM852503:DDU852503 DNI852503:DNQ852503 DXE852503:DXM852503 EHA852503:EHI852503 EQW852503:ERE852503 FAS852503:FBA852503 FKO852503:FKW852503 FUK852503:FUS852503 GEG852503:GEO852503 GOC852503:GOK852503 GXY852503:GYG852503 HHU852503:HIC852503 HRQ852503:HRY852503 IBM852503:IBU852503 ILI852503:ILQ852503 IVE852503:IVM852503 JFA852503:JFI852503 JOW852503:JPE852503 JYS852503:JZA852503 KIO852503:KIW852503 KSK852503:KSS852503 LCG852503:LCO852503 LMC852503:LMK852503 LVY852503:LWG852503 MFU852503:MGC852503 MPQ852503:MPY852503 MZM852503:MZU852503 NJI852503:NJQ852503 NTE852503:NTM852503 ODA852503:ODI852503 OMW852503:ONE852503 OWS852503:OXA852503 PGO852503:PGW852503 PQK852503:PQS852503 QAG852503:QAO852503 QKC852503:QKK852503 QTY852503:QUG852503 RDU852503:REC852503 RNQ852503:RNY852503 RXM852503:RXU852503 SHI852503:SHQ852503 SRE852503:SRM852503 TBA852503:TBI852503 TKW852503:TLE852503 TUS852503:TVA852503 UEO852503:UEW852503 UOK852503:UOS852503 UYG852503:UYO852503 VIC852503:VIK852503 VRY852503:VSG852503 WBU852503:WCC852503 WLQ852503:WLY852503 WVM852503:WVU852503 E918039:M918039 JA918039:JI918039 SW918039:TE918039 ACS918039:ADA918039 AMO918039:AMW918039 AWK918039:AWS918039 BGG918039:BGO918039 BQC918039:BQK918039 BZY918039:CAG918039 CJU918039:CKC918039 CTQ918039:CTY918039 DDM918039:DDU918039 DNI918039:DNQ918039 DXE918039:DXM918039 EHA918039:EHI918039 EQW918039:ERE918039 FAS918039:FBA918039 FKO918039:FKW918039 FUK918039:FUS918039 GEG918039:GEO918039 GOC918039:GOK918039 GXY918039:GYG918039 HHU918039:HIC918039 HRQ918039:HRY918039 IBM918039:IBU918039 ILI918039:ILQ918039 IVE918039:IVM918039 JFA918039:JFI918039 JOW918039:JPE918039 JYS918039:JZA918039 KIO918039:KIW918039 KSK918039:KSS918039 LCG918039:LCO918039 LMC918039:LMK918039 LVY918039:LWG918039 MFU918039:MGC918039 MPQ918039:MPY918039 MZM918039:MZU918039 NJI918039:NJQ918039 NTE918039:NTM918039 ODA918039:ODI918039 OMW918039:ONE918039 OWS918039:OXA918039 PGO918039:PGW918039 PQK918039:PQS918039 QAG918039:QAO918039 QKC918039:QKK918039 QTY918039:QUG918039 RDU918039:REC918039 RNQ918039:RNY918039 RXM918039:RXU918039 SHI918039:SHQ918039 SRE918039:SRM918039 TBA918039:TBI918039 TKW918039:TLE918039 TUS918039:TVA918039 UEO918039:UEW918039 UOK918039:UOS918039 UYG918039:UYO918039 VIC918039:VIK918039 VRY918039:VSG918039 WBU918039:WCC918039 WLQ918039:WLY918039 WVM918039:WVU918039 E983575:M983575 JA983575:JI983575 SW983575:TE983575 ACS983575:ADA983575 AMO983575:AMW983575 AWK983575:AWS983575 BGG983575:BGO983575 BQC983575:BQK983575 BZY983575:CAG983575 CJU983575:CKC983575 CTQ983575:CTY983575 DDM983575:DDU983575 DNI983575:DNQ983575 DXE983575:DXM983575 EHA983575:EHI983575 EQW983575:ERE983575 FAS983575:FBA983575 FKO983575:FKW983575 FUK983575:FUS983575 GEG983575:GEO983575 GOC983575:GOK983575 GXY983575:GYG983575 HHU983575:HIC983575 HRQ983575:HRY983575 IBM983575:IBU983575 ILI983575:ILQ983575 IVE983575:IVM983575 JFA983575:JFI983575 JOW983575:JPE983575 JYS983575:JZA983575 KIO983575:KIW983575 KSK983575:KSS983575 LCG983575:LCO983575 LMC983575:LMK983575 LVY983575:LWG983575 MFU983575:MGC983575 MPQ983575:MPY983575 MZM983575:MZU983575 NJI983575:NJQ983575 NTE983575:NTM983575 ODA983575:ODI983575 OMW983575:ONE983575 OWS983575:OXA983575 PGO983575:PGW983575 PQK983575:PQS983575 QAG983575:QAO983575 QKC983575:QKK983575 QTY983575:QUG983575 RDU983575:REC983575 RNQ983575:RNY983575 RXM983575:RXU983575 SHI983575:SHQ983575 SRE983575:SRM983575 TBA983575:TBI983575 TKW983575:TLE983575 TUS983575:TVA983575 UEO983575:UEW983575 UOK983575:UOS983575 UYG983575:UYO983575 VIC983575:VIK983575 VRY983575:VSG983575 WBU983575:WCC983575 WLQ983575:WLY983575 WVM983575:WVU983575 E501:M501 JA501:JI501 SW501:TE501 ACS501:ADA501 AMO501:AMW501 AWK501:AWS501 BGG501:BGO501 BQC501:BQK501 BZY501:CAG501 CJU501:CKC501 CTQ501:CTY501 DDM501:DDU501 DNI501:DNQ501 DXE501:DXM501 EHA501:EHI501 EQW501:ERE501 FAS501:FBA501 FKO501:FKW501 FUK501:FUS501 GEG501:GEO501 GOC501:GOK501 GXY501:GYG501 HHU501:HIC501 HRQ501:HRY501 IBM501:IBU501 ILI501:ILQ501 IVE501:IVM501 JFA501:JFI501 JOW501:JPE501 JYS501:JZA501 KIO501:KIW501 KSK501:KSS501 LCG501:LCO501 LMC501:LMK501 LVY501:LWG501 MFU501:MGC501 MPQ501:MPY501 MZM501:MZU501 NJI501:NJQ501 NTE501:NTM501 ODA501:ODI501 OMW501:ONE501 OWS501:OXA501 PGO501:PGW501 PQK501:PQS501 QAG501:QAO501 QKC501:QKK501 QTY501:QUG501 RDU501:REC501 RNQ501:RNY501 RXM501:RXU501 SHI501:SHQ501 SRE501:SRM501 TBA501:TBI501 TKW501:TLE501 TUS501:TVA501 UEO501:UEW501 UOK501:UOS501 UYG501:UYO501 VIC501:VIK501 VRY501:VSG501 WBU501:WCC501 WLQ501:WLY501 WVM501:WVU501 E66037:M66037 JA66037:JI66037 SW66037:TE66037 ACS66037:ADA66037 AMO66037:AMW66037 AWK66037:AWS66037 BGG66037:BGO66037 BQC66037:BQK66037 BZY66037:CAG66037 CJU66037:CKC66037 CTQ66037:CTY66037 DDM66037:DDU66037 DNI66037:DNQ66037 DXE66037:DXM66037 EHA66037:EHI66037 EQW66037:ERE66037 FAS66037:FBA66037 FKO66037:FKW66037 FUK66037:FUS66037 GEG66037:GEO66037 GOC66037:GOK66037 GXY66037:GYG66037 HHU66037:HIC66037 HRQ66037:HRY66037 IBM66037:IBU66037 ILI66037:ILQ66037 IVE66037:IVM66037 JFA66037:JFI66037 JOW66037:JPE66037 JYS66037:JZA66037 KIO66037:KIW66037 KSK66037:KSS66037 LCG66037:LCO66037 LMC66037:LMK66037 LVY66037:LWG66037 MFU66037:MGC66037 MPQ66037:MPY66037 MZM66037:MZU66037 NJI66037:NJQ66037 NTE66037:NTM66037 ODA66037:ODI66037 OMW66037:ONE66037 OWS66037:OXA66037 PGO66037:PGW66037 PQK66037:PQS66037 QAG66037:QAO66037 QKC66037:QKK66037 QTY66037:QUG66037 RDU66037:REC66037 RNQ66037:RNY66037 RXM66037:RXU66037 SHI66037:SHQ66037 SRE66037:SRM66037 TBA66037:TBI66037 TKW66037:TLE66037 TUS66037:TVA66037 UEO66037:UEW66037 UOK66037:UOS66037 UYG66037:UYO66037 VIC66037:VIK66037 VRY66037:VSG66037 WBU66037:WCC66037 WLQ66037:WLY66037 WVM66037:WVU66037 E131573:M131573 JA131573:JI131573 SW131573:TE131573 ACS131573:ADA131573 AMO131573:AMW131573 AWK131573:AWS131573 BGG131573:BGO131573 BQC131573:BQK131573 BZY131573:CAG131573 CJU131573:CKC131573 CTQ131573:CTY131573 DDM131573:DDU131573 DNI131573:DNQ131573 DXE131573:DXM131573 EHA131573:EHI131573 EQW131573:ERE131573 FAS131573:FBA131573 FKO131573:FKW131573 FUK131573:FUS131573 GEG131573:GEO131573 GOC131573:GOK131573 GXY131573:GYG131573 HHU131573:HIC131573 HRQ131573:HRY131573 IBM131573:IBU131573 ILI131573:ILQ131573 IVE131573:IVM131573 JFA131573:JFI131573 JOW131573:JPE131573 JYS131573:JZA131573 KIO131573:KIW131573 KSK131573:KSS131573 LCG131573:LCO131573 LMC131573:LMK131573 LVY131573:LWG131573 MFU131573:MGC131573 MPQ131573:MPY131573 MZM131573:MZU131573 NJI131573:NJQ131573 NTE131573:NTM131573 ODA131573:ODI131573 OMW131573:ONE131573 OWS131573:OXA131573 PGO131573:PGW131573 PQK131573:PQS131573 QAG131573:QAO131573 QKC131573:QKK131573 QTY131573:QUG131573 RDU131573:REC131573 RNQ131573:RNY131573 RXM131573:RXU131573 SHI131573:SHQ131573 SRE131573:SRM131573 TBA131573:TBI131573 TKW131573:TLE131573 TUS131573:TVA131573 UEO131573:UEW131573 UOK131573:UOS131573 UYG131573:UYO131573 VIC131573:VIK131573 VRY131573:VSG131573 WBU131573:WCC131573 WLQ131573:WLY131573 WVM131573:WVU131573 E197109:M197109 JA197109:JI197109 SW197109:TE197109 ACS197109:ADA197109 AMO197109:AMW197109 AWK197109:AWS197109 BGG197109:BGO197109 BQC197109:BQK197109 BZY197109:CAG197109 CJU197109:CKC197109 CTQ197109:CTY197109 DDM197109:DDU197109 DNI197109:DNQ197109 DXE197109:DXM197109 EHA197109:EHI197109 EQW197109:ERE197109 FAS197109:FBA197109 FKO197109:FKW197109 FUK197109:FUS197109 GEG197109:GEO197109 GOC197109:GOK197109 GXY197109:GYG197109 HHU197109:HIC197109 HRQ197109:HRY197109 IBM197109:IBU197109 ILI197109:ILQ197109 IVE197109:IVM197109 JFA197109:JFI197109 JOW197109:JPE197109 JYS197109:JZA197109 KIO197109:KIW197109 KSK197109:KSS197109 LCG197109:LCO197109 LMC197109:LMK197109 LVY197109:LWG197109 MFU197109:MGC197109 MPQ197109:MPY197109 MZM197109:MZU197109 NJI197109:NJQ197109 NTE197109:NTM197109 ODA197109:ODI197109 OMW197109:ONE197109 OWS197109:OXA197109 PGO197109:PGW197109 PQK197109:PQS197109 QAG197109:QAO197109 QKC197109:QKK197109 QTY197109:QUG197109 RDU197109:REC197109 RNQ197109:RNY197109 RXM197109:RXU197109 SHI197109:SHQ197109 SRE197109:SRM197109 TBA197109:TBI197109 TKW197109:TLE197109 TUS197109:TVA197109 UEO197109:UEW197109 UOK197109:UOS197109 UYG197109:UYO197109 VIC197109:VIK197109 VRY197109:VSG197109 WBU197109:WCC197109 WLQ197109:WLY197109 WVM197109:WVU197109 E262645:M262645 JA262645:JI262645 SW262645:TE262645 ACS262645:ADA262645 AMO262645:AMW262645 AWK262645:AWS262645 BGG262645:BGO262645 BQC262645:BQK262645 BZY262645:CAG262645 CJU262645:CKC262645 CTQ262645:CTY262645 DDM262645:DDU262645 DNI262645:DNQ262645 DXE262645:DXM262645 EHA262645:EHI262645 EQW262645:ERE262645 FAS262645:FBA262645 FKO262645:FKW262645 FUK262645:FUS262645 GEG262645:GEO262645 GOC262645:GOK262645 GXY262645:GYG262645 HHU262645:HIC262645 HRQ262645:HRY262645 IBM262645:IBU262645 ILI262645:ILQ262645 IVE262645:IVM262645 JFA262645:JFI262645 JOW262645:JPE262645 JYS262645:JZA262645 KIO262645:KIW262645 KSK262645:KSS262645 LCG262645:LCO262645 LMC262645:LMK262645 LVY262645:LWG262645 MFU262645:MGC262645 MPQ262645:MPY262645 MZM262645:MZU262645 NJI262645:NJQ262645 NTE262645:NTM262645 ODA262645:ODI262645 OMW262645:ONE262645 OWS262645:OXA262645 PGO262645:PGW262645 PQK262645:PQS262645 QAG262645:QAO262645 QKC262645:QKK262645 QTY262645:QUG262645 RDU262645:REC262645 RNQ262645:RNY262645 RXM262645:RXU262645 SHI262645:SHQ262645 SRE262645:SRM262645 TBA262645:TBI262645 TKW262645:TLE262645 TUS262645:TVA262645 UEO262645:UEW262645 UOK262645:UOS262645 UYG262645:UYO262645 VIC262645:VIK262645 VRY262645:VSG262645 WBU262645:WCC262645 WLQ262645:WLY262645 WVM262645:WVU262645 E328181:M328181 JA328181:JI328181 SW328181:TE328181 ACS328181:ADA328181 AMO328181:AMW328181 AWK328181:AWS328181 BGG328181:BGO328181 BQC328181:BQK328181 BZY328181:CAG328181 CJU328181:CKC328181 CTQ328181:CTY328181 DDM328181:DDU328181 DNI328181:DNQ328181 DXE328181:DXM328181 EHA328181:EHI328181 EQW328181:ERE328181 FAS328181:FBA328181 FKO328181:FKW328181 FUK328181:FUS328181 GEG328181:GEO328181 GOC328181:GOK328181 GXY328181:GYG328181 HHU328181:HIC328181 HRQ328181:HRY328181 IBM328181:IBU328181 ILI328181:ILQ328181 IVE328181:IVM328181 JFA328181:JFI328181 JOW328181:JPE328181 JYS328181:JZA328181 KIO328181:KIW328181 KSK328181:KSS328181 LCG328181:LCO328181 LMC328181:LMK328181 LVY328181:LWG328181 MFU328181:MGC328181 MPQ328181:MPY328181 MZM328181:MZU328181 NJI328181:NJQ328181 NTE328181:NTM328181 ODA328181:ODI328181 OMW328181:ONE328181 OWS328181:OXA328181 PGO328181:PGW328181 PQK328181:PQS328181 QAG328181:QAO328181 QKC328181:QKK328181 QTY328181:QUG328181 RDU328181:REC328181 RNQ328181:RNY328181 RXM328181:RXU328181 SHI328181:SHQ328181 SRE328181:SRM328181 TBA328181:TBI328181 TKW328181:TLE328181 TUS328181:TVA328181 UEO328181:UEW328181 UOK328181:UOS328181 UYG328181:UYO328181 VIC328181:VIK328181 VRY328181:VSG328181 WBU328181:WCC328181 WLQ328181:WLY328181 WVM328181:WVU328181 E393717:M393717 JA393717:JI393717 SW393717:TE393717 ACS393717:ADA393717 AMO393717:AMW393717 AWK393717:AWS393717 BGG393717:BGO393717 BQC393717:BQK393717 BZY393717:CAG393717 CJU393717:CKC393717 CTQ393717:CTY393717 DDM393717:DDU393717 DNI393717:DNQ393717 DXE393717:DXM393717 EHA393717:EHI393717 EQW393717:ERE393717 FAS393717:FBA393717 FKO393717:FKW393717 FUK393717:FUS393717 GEG393717:GEO393717 GOC393717:GOK393717 GXY393717:GYG393717 HHU393717:HIC393717 HRQ393717:HRY393717 IBM393717:IBU393717 ILI393717:ILQ393717 IVE393717:IVM393717 JFA393717:JFI393717 JOW393717:JPE393717 JYS393717:JZA393717 KIO393717:KIW393717 KSK393717:KSS393717 LCG393717:LCO393717 LMC393717:LMK393717 LVY393717:LWG393717 MFU393717:MGC393717 MPQ393717:MPY393717 MZM393717:MZU393717 NJI393717:NJQ393717 NTE393717:NTM393717 ODA393717:ODI393717 OMW393717:ONE393717 OWS393717:OXA393717 PGO393717:PGW393717 PQK393717:PQS393717 QAG393717:QAO393717 QKC393717:QKK393717 QTY393717:QUG393717 RDU393717:REC393717 RNQ393717:RNY393717 RXM393717:RXU393717 SHI393717:SHQ393717 SRE393717:SRM393717 TBA393717:TBI393717 TKW393717:TLE393717 TUS393717:TVA393717 UEO393717:UEW393717 UOK393717:UOS393717 UYG393717:UYO393717 VIC393717:VIK393717 VRY393717:VSG393717 WBU393717:WCC393717 WLQ393717:WLY393717 WVM393717:WVU393717 E459253:M459253 JA459253:JI459253 SW459253:TE459253 ACS459253:ADA459253 AMO459253:AMW459253 AWK459253:AWS459253 BGG459253:BGO459253 BQC459253:BQK459253 BZY459253:CAG459253 CJU459253:CKC459253 CTQ459253:CTY459253 DDM459253:DDU459253 DNI459253:DNQ459253 DXE459253:DXM459253 EHA459253:EHI459253 EQW459253:ERE459253 FAS459253:FBA459253 FKO459253:FKW459253 FUK459253:FUS459253 GEG459253:GEO459253 GOC459253:GOK459253 GXY459253:GYG459253 HHU459253:HIC459253 HRQ459253:HRY459253 IBM459253:IBU459253 ILI459253:ILQ459253 IVE459253:IVM459253 JFA459253:JFI459253 JOW459253:JPE459253 JYS459253:JZA459253 KIO459253:KIW459253 KSK459253:KSS459253 LCG459253:LCO459253 LMC459253:LMK459253 LVY459253:LWG459253 MFU459253:MGC459253 MPQ459253:MPY459253 MZM459253:MZU459253 NJI459253:NJQ459253 NTE459253:NTM459253 ODA459253:ODI459253 OMW459253:ONE459253 OWS459253:OXA459253 PGO459253:PGW459253 PQK459253:PQS459253 QAG459253:QAO459253 QKC459253:QKK459253 QTY459253:QUG459253 RDU459253:REC459253 RNQ459253:RNY459253 RXM459253:RXU459253 SHI459253:SHQ459253 SRE459253:SRM459253 TBA459253:TBI459253 TKW459253:TLE459253 TUS459253:TVA459253 UEO459253:UEW459253 UOK459253:UOS459253 UYG459253:UYO459253 VIC459253:VIK459253 VRY459253:VSG459253 WBU459253:WCC459253 WLQ459253:WLY459253 WVM459253:WVU459253 E524789:M524789 JA524789:JI524789 SW524789:TE524789 ACS524789:ADA524789 AMO524789:AMW524789 AWK524789:AWS524789 BGG524789:BGO524789 BQC524789:BQK524789 BZY524789:CAG524789 CJU524789:CKC524789 CTQ524789:CTY524789 DDM524789:DDU524789 DNI524789:DNQ524789 DXE524789:DXM524789 EHA524789:EHI524789 EQW524789:ERE524789 FAS524789:FBA524789 FKO524789:FKW524789 FUK524789:FUS524789 GEG524789:GEO524789 GOC524789:GOK524789 GXY524789:GYG524789 HHU524789:HIC524789 HRQ524789:HRY524789 IBM524789:IBU524789 ILI524789:ILQ524789 IVE524789:IVM524789 JFA524789:JFI524789 JOW524789:JPE524789 JYS524789:JZA524789 KIO524789:KIW524789 KSK524789:KSS524789 LCG524789:LCO524789 LMC524789:LMK524789 LVY524789:LWG524789 MFU524789:MGC524789 MPQ524789:MPY524789 MZM524789:MZU524789 NJI524789:NJQ524789 NTE524789:NTM524789 ODA524789:ODI524789 OMW524789:ONE524789 OWS524789:OXA524789 PGO524789:PGW524789 PQK524789:PQS524789 QAG524789:QAO524789 QKC524789:QKK524789 QTY524789:QUG524789 RDU524789:REC524789 RNQ524789:RNY524789 RXM524789:RXU524789 SHI524789:SHQ524789 SRE524789:SRM524789 TBA524789:TBI524789 TKW524789:TLE524789 TUS524789:TVA524789 UEO524789:UEW524789 UOK524789:UOS524789 UYG524789:UYO524789 VIC524789:VIK524789 VRY524789:VSG524789 WBU524789:WCC524789 WLQ524789:WLY524789 WVM524789:WVU524789 E590325:M590325 JA590325:JI590325 SW590325:TE590325 ACS590325:ADA590325 AMO590325:AMW590325 AWK590325:AWS590325 BGG590325:BGO590325 BQC590325:BQK590325 BZY590325:CAG590325 CJU590325:CKC590325 CTQ590325:CTY590325 DDM590325:DDU590325 DNI590325:DNQ590325 DXE590325:DXM590325 EHA590325:EHI590325 EQW590325:ERE590325 FAS590325:FBA590325 FKO590325:FKW590325 FUK590325:FUS590325 GEG590325:GEO590325 GOC590325:GOK590325 GXY590325:GYG590325 HHU590325:HIC590325 HRQ590325:HRY590325 IBM590325:IBU590325 ILI590325:ILQ590325 IVE590325:IVM590325 JFA590325:JFI590325 JOW590325:JPE590325 JYS590325:JZA590325 KIO590325:KIW590325 KSK590325:KSS590325 LCG590325:LCO590325 LMC590325:LMK590325 LVY590325:LWG590325 MFU590325:MGC590325 MPQ590325:MPY590325 MZM590325:MZU590325 NJI590325:NJQ590325 NTE590325:NTM590325 ODA590325:ODI590325 OMW590325:ONE590325 OWS590325:OXA590325 PGO590325:PGW590325 PQK590325:PQS590325 QAG590325:QAO590325 QKC590325:QKK590325 QTY590325:QUG590325 RDU590325:REC590325 RNQ590325:RNY590325 RXM590325:RXU590325 SHI590325:SHQ590325 SRE590325:SRM590325 TBA590325:TBI590325 TKW590325:TLE590325 TUS590325:TVA590325 UEO590325:UEW590325 UOK590325:UOS590325 UYG590325:UYO590325 VIC590325:VIK590325 VRY590325:VSG590325 WBU590325:WCC590325 WLQ590325:WLY590325 WVM590325:WVU590325 E655861:M655861 JA655861:JI655861 SW655861:TE655861 ACS655861:ADA655861 AMO655861:AMW655861 AWK655861:AWS655861 BGG655861:BGO655861 BQC655861:BQK655861 BZY655861:CAG655861 CJU655861:CKC655861 CTQ655861:CTY655861 DDM655861:DDU655861 DNI655861:DNQ655861 DXE655861:DXM655861 EHA655861:EHI655861 EQW655861:ERE655861 FAS655861:FBA655861 FKO655861:FKW655861 FUK655861:FUS655861 GEG655861:GEO655861 GOC655861:GOK655861 GXY655861:GYG655861 HHU655861:HIC655861 HRQ655861:HRY655861 IBM655861:IBU655861 ILI655861:ILQ655861 IVE655861:IVM655861 JFA655861:JFI655861 JOW655861:JPE655861 JYS655861:JZA655861 KIO655861:KIW655861 KSK655861:KSS655861 LCG655861:LCO655861 LMC655861:LMK655861 LVY655861:LWG655861 MFU655861:MGC655861 MPQ655861:MPY655861 MZM655861:MZU655861 NJI655861:NJQ655861 NTE655861:NTM655861 ODA655861:ODI655861 OMW655861:ONE655861 OWS655861:OXA655861 PGO655861:PGW655861 PQK655861:PQS655861 QAG655861:QAO655861 QKC655861:QKK655861 QTY655861:QUG655861 RDU655861:REC655861 RNQ655861:RNY655861 RXM655861:RXU655861 SHI655861:SHQ655861 SRE655861:SRM655861 TBA655861:TBI655861 TKW655861:TLE655861 TUS655861:TVA655861 UEO655861:UEW655861 UOK655861:UOS655861 UYG655861:UYO655861 VIC655861:VIK655861 VRY655861:VSG655861 WBU655861:WCC655861 WLQ655861:WLY655861 WVM655861:WVU655861 E721397:M721397 JA721397:JI721397 SW721397:TE721397 ACS721397:ADA721397 AMO721397:AMW721397 AWK721397:AWS721397 BGG721397:BGO721397 BQC721397:BQK721397 BZY721397:CAG721397 CJU721397:CKC721397 CTQ721397:CTY721397 DDM721397:DDU721397 DNI721397:DNQ721397 DXE721397:DXM721397 EHA721397:EHI721397 EQW721397:ERE721397 FAS721397:FBA721397 FKO721397:FKW721397 FUK721397:FUS721397 GEG721397:GEO721397 GOC721397:GOK721397 GXY721397:GYG721397 HHU721397:HIC721397 HRQ721397:HRY721397 IBM721397:IBU721397 ILI721397:ILQ721397 IVE721397:IVM721397 JFA721397:JFI721397 JOW721397:JPE721397 JYS721397:JZA721397 KIO721397:KIW721397 KSK721397:KSS721397 LCG721397:LCO721397 LMC721397:LMK721397 LVY721397:LWG721397 MFU721397:MGC721397 MPQ721397:MPY721397 MZM721397:MZU721397 NJI721397:NJQ721397 NTE721397:NTM721397 ODA721397:ODI721397 OMW721397:ONE721397 OWS721397:OXA721397 PGO721397:PGW721397 PQK721397:PQS721397 QAG721397:QAO721397 QKC721397:QKK721397 QTY721397:QUG721397 RDU721397:REC721397 RNQ721397:RNY721397 RXM721397:RXU721397 SHI721397:SHQ721397 SRE721397:SRM721397 TBA721397:TBI721397 TKW721397:TLE721397 TUS721397:TVA721397 UEO721397:UEW721397 UOK721397:UOS721397 UYG721397:UYO721397 VIC721397:VIK721397 VRY721397:VSG721397 WBU721397:WCC721397 WLQ721397:WLY721397 WVM721397:WVU721397 E786933:M786933 JA786933:JI786933 SW786933:TE786933 ACS786933:ADA786933 AMO786933:AMW786933 AWK786933:AWS786933 BGG786933:BGO786933 BQC786933:BQK786933 BZY786933:CAG786933 CJU786933:CKC786933 CTQ786933:CTY786933 DDM786933:DDU786933 DNI786933:DNQ786933 DXE786933:DXM786933 EHA786933:EHI786933 EQW786933:ERE786933 FAS786933:FBA786933 FKO786933:FKW786933 FUK786933:FUS786933 GEG786933:GEO786933 GOC786933:GOK786933 GXY786933:GYG786933 HHU786933:HIC786933 HRQ786933:HRY786933 IBM786933:IBU786933 ILI786933:ILQ786933 IVE786933:IVM786933 JFA786933:JFI786933 JOW786933:JPE786933 JYS786933:JZA786933 KIO786933:KIW786933 KSK786933:KSS786933 LCG786933:LCO786933 LMC786933:LMK786933 LVY786933:LWG786933 MFU786933:MGC786933 MPQ786933:MPY786933 MZM786933:MZU786933 NJI786933:NJQ786933 NTE786933:NTM786933 ODA786933:ODI786933 OMW786933:ONE786933 OWS786933:OXA786933 PGO786933:PGW786933 PQK786933:PQS786933 QAG786933:QAO786933 QKC786933:QKK786933 QTY786933:QUG786933 RDU786933:REC786933 RNQ786933:RNY786933 RXM786933:RXU786933 SHI786933:SHQ786933 SRE786933:SRM786933 TBA786933:TBI786933 TKW786933:TLE786933 TUS786933:TVA786933 UEO786933:UEW786933 UOK786933:UOS786933 UYG786933:UYO786933 VIC786933:VIK786933 VRY786933:VSG786933 WBU786933:WCC786933 WLQ786933:WLY786933 WVM786933:WVU786933 E852469:M852469 JA852469:JI852469 SW852469:TE852469 ACS852469:ADA852469 AMO852469:AMW852469 AWK852469:AWS852469 BGG852469:BGO852469 BQC852469:BQK852469 BZY852469:CAG852469 CJU852469:CKC852469 CTQ852469:CTY852469 DDM852469:DDU852469 DNI852469:DNQ852469 DXE852469:DXM852469 EHA852469:EHI852469 EQW852469:ERE852469 FAS852469:FBA852469 FKO852469:FKW852469 FUK852469:FUS852469 GEG852469:GEO852469 GOC852469:GOK852469 GXY852469:GYG852469 HHU852469:HIC852469 HRQ852469:HRY852469 IBM852469:IBU852469 ILI852469:ILQ852469 IVE852469:IVM852469 JFA852469:JFI852469 JOW852469:JPE852469 JYS852469:JZA852469 KIO852469:KIW852469 KSK852469:KSS852469 LCG852469:LCO852469 LMC852469:LMK852469 LVY852469:LWG852469 MFU852469:MGC852469 MPQ852469:MPY852469 MZM852469:MZU852469 NJI852469:NJQ852469 NTE852469:NTM852469 ODA852469:ODI852469 OMW852469:ONE852469 OWS852469:OXA852469 PGO852469:PGW852469 PQK852469:PQS852469 QAG852469:QAO852469 QKC852469:QKK852469 QTY852469:QUG852469 RDU852469:REC852469 RNQ852469:RNY852469 RXM852469:RXU852469 SHI852469:SHQ852469 SRE852469:SRM852469 TBA852469:TBI852469 TKW852469:TLE852469 TUS852469:TVA852469 UEO852469:UEW852469 UOK852469:UOS852469 UYG852469:UYO852469 VIC852469:VIK852469 VRY852469:VSG852469 WBU852469:WCC852469 WLQ852469:WLY852469 WVM852469:WVU852469 E918005:M918005 JA918005:JI918005 SW918005:TE918005 ACS918005:ADA918005 AMO918005:AMW918005 AWK918005:AWS918005 BGG918005:BGO918005 BQC918005:BQK918005 BZY918005:CAG918005 CJU918005:CKC918005 CTQ918005:CTY918005 DDM918005:DDU918005 DNI918005:DNQ918005 DXE918005:DXM918005 EHA918005:EHI918005 EQW918005:ERE918005 FAS918005:FBA918005 FKO918005:FKW918005 FUK918005:FUS918005 GEG918005:GEO918005 GOC918005:GOK918005 GXY918005:GYG918005 HHU918005:HIC918005 HRQ918005:HRY918005 IBM918005:IBU918005 ILI918005:ILQ918005 IVE918005:IVM918005 JFA918005:JFI918005 JOW918005:JPE918005 JYS918005:JZA918005 KIO918005:KIW918005 KSK918005:KSS918005 LCG918005:LCO918005 LMC918005:LMK918005 LVY918005:LWG918005 MFU918005:MGC918005 MPQ918005:MPY918005 MZM918005:MZU918005 NJI918005:NJQ918005 NTE918005:NTM918005 ODA918005:ODI918005 OMW918005:ONE918005 OWS918005:OXA918005 PGO918005:PGW918005 PQK918005:PQS918005 QAG918005:QAO918005 QKC918005:QKK918005 QTY918005:QUG918005 RDU918005:REC918005 RNQ918005:RNY918005 RXM918005:RXU918005 SHI918005:SHQ918005 SRE918005:SRM918005 TBA918005:TBI918005 TKW918005:TLE918005 TUS918005:TVA918005 UEO918005:UEW918005 UOK918005:UOS918005 UYG918005:UYO918005 VIC918005:VIK918005 VRY918005:VSG918005 WBU918005:WCC918005 WLQ918005:WLY918005 WVM918005:WVU918005 E983541:M983541 JA983541:JI983541 SW983541:TE983541 ACS983541:ADA983541 AMO983541:AMW983541 AWK983541:AWS983541 BGG983541:BGO983541 BQC983541:BQK983541 BZY983541:CAG983541 CJU983541:CKC983541 CTQ983541:CTY983541 DDM983541:DDU983541 DNI983541:DNQ983541 DXE983541:DXM983541 EHA983541:EHI983541 EQW983541:ERE983541 FAS983541:FBA983541 FKO983541:FKW983541 FUK983541:FUS983541 GEG983541:GEO983541 GOC983541:GOK983541 GXY983541:GYG983541 HHU983541:HIC983541 HRQ983541:HRY983541 IBM983541:IBU983541 ILI983541:ILQ983541 IVE983541:IVM983541 JFA983541:JFI983541 JOW983541:JPE983541 JYS983541:JZA983541 KIO983541:KIW983541 KSK983541:KSS983541 LCG983541:LCO983541 LMC983541:LMK983541 LVY983541:LWG983541 MFU983541:MGC983541 MPQ983541:MPY983541 MZM983541:MZU983541 NJI983541:NJQ983541 NTE983541:NTM983541 ODA983541:ODI983541 OMW983541:ONE983541 OWS983541:OXA983541 PGO983541:PGW983541 PQK983541:PQS983541 QAG983541:QAO983541 QKC983541:QKK983541 QTY983541:QUG983541 RDU983541:REC983541 RNQ983541:RNY983541 RXM983541:RXU983541 SHI983541:SHQ983541 SRE983541:SRM983541 TBA983541:TBI983541 TKW983541:TLE983541 TUS983541:TVA983541 UEO983541:UEW983541 UOK983541:UOS983541 UYG983541:UYO983541 VIC983541:VIK983541 VRY983541:VSG983541 WBU983541:WCC983541 WLQ983541:WLY983541 WVM983541:WVU983541 E369:M369 JA369:JI369 SW369:TE369 ACS369:ADA369 AMO369:AMW369 AWK369:AWS369 BGG369:BGO369 BQC369:BQK369 BZY369:CAG369 CJU369:CKC369 CTQ369:CTY369 DDM369:DDU369 DNI369:DNQ369 DXE369:DXM369 EHA369:EHI369 EQW369:ERE369 FAS369:FBA369 FKO369:FKW369 FUK369:FUS369 GEG369:GEO369 GOC369:GOK369 GXY369:GYG369 HHU369:HIC369 HRQ369:HRY369 IBM369:IBU369 ILI369:ILQ369 IVE369:IVM369 JFA369:JFI369 JOW369:JPE369 JYS369:JZA369 KIO369:KIW369 KSK369:KSS369 LCG369:LCO369 LMC369:LMK369 LVY369:LWG369 MFU369:MGC369 MPQ369:MPY369 MZM369:MZU369 NJI369:NJQ369 NTE369:NTM369 ODA369:ODI369 OMW369:ONE369 OWS369:OXA369 PGO369:PGW369 PQK369:PQS369 QAG369:QAO369 QKC369:QKK369 QTY369:QUG369 RDU369:REC369 RNQ369:RNY369 RXM369:RXU369 SHI369:SHQ369 SRE369:SRM369 TBA369:TBI369 TKW369:TLE369 TUS369:TVA369 UEO369:UEW369 UOK369:UOS369 UYG369:UYO369 VIC369:VIK369 VRY369:VSG369 WBU369:WCC369 WLQ369:WLY369 WVM369:WVU369 E65905:M65905 JA65905:JI65905 SW65905:TE65905 ACS65905:ADA65905 AMO65905:AMW65905 AWK65905:AWS65905 BGG65905:BGO65905 BQC65905:BQK65905 BZY65905:CAG65905 CJU65905:CKC65905 CTQ65905:CTY65905 DDM65905:DDU65905 DNI65905:DNQ65905 DXE65905:DXM65905 EHA65905:EHI65905 EQW65905:ERE65905 FAS65905:FBA65905 FKO65905:FKW65905 FUK65905:FUS65905 GEG65905:GEO65905 GOC65905:GOK65905 GXY65905:GYG65905 HHU65905:HIC65905 HRQ65905:HRY65905 IBM65905:IBU65905 ILI65905:ILQ65905 IVE65905:IVM65905 JFA65905:JFI65905 JOW65905:JPE65905 JYS65905:JZA65905 KIO65905:KIW65905 KSK65905:KSS65905 LCG65905:LCO65905 LMC65905:LMK65905 LVY65905:LWG65905 MFU65905:MGC65905 MPQ65905:MPY65905 MZM65905:MZU65905 NJI65905:NJQ65905 NTE65905:NTM65905 ODA65905:ODI65905 OMW65905:ONE65905 OWS65905:OXA65905 PGO65905:PGW65905 PQK65905:PQS65905 QAG65905:QAO65905 QKC65905:QKK65905 QTY65905:QUG65905 RDU65905:REC65905 RNQ65905:RNY65905 RXM65905:RXU65905 SHI65905:SHQ65905 SRE65905:SRM65905 TBA65905:TBI65905 TKW65905:TLE65905 TUS65905:TVA65905 UEO65905:UEW65905 UOK65905:UOS65905 UYG65905:UYO65905 VIC65905:VIK65905 VRY65905:VSG65905 WBU65905:WCC65905 WLQ65905:WLY65905 WVM65905:WVU65905 E131441:M131441 JA131441:JI131441 SW131441:TE131441 ACS131441:ADA131441 AMO131441:AMW131441 AWK131441:AWS131441 BGG131441:BGO131441 BQC131441:BQK131441 BZY131441:CAG131441 CJU131441:CKC131441 CTQ131441:CTY131441 DDM131441:DDU131441 DNI131441:DNQ131441 DXE131441:DXM131441 EHA131441:EHI131441 EQW131441:ERE131441 FAS131441:FBA131441 FKO131441:FKW131441 FUK131441:FUS131441 GEG131441:GEO131441 GOC131441:GOK131441 GXY131441:GYG131441 HHU131441:HIC131441 HRQ131441:HRY131441 IBM131441:IBU131441 ILI131441:ILQ131441 IVE131441:IVM131441 JFA131441:JFI131441 JOW131441:JPE131441 JYS131441:JZA131441 KIO131441:KIW131441 KSK131441:KSS131441 LCG131441:LCO131441 LMC131441:LMK131441 LVY131441:LWG131441 MFU131441:MGC131441 MPQ131441:MPY131441 MZM131441:MZU131441 NJI131441:NJQ131441 NTE131441:NTM131441 ODA131441:ODI131441 OMW131441:ONE131441 OWS131441:OXA131441 PGO131441:PGW131441 PQK131441:PQS131441 QAG131441:QAO131441 QKC131441:QKK131441 QTY131441:QUG131441 RDU131441:REC131441 RNQ131441:RNY131441 RXM131441:RXU131441 SHI131441:SHQ131441 SRE131441:SRM131441 TBA131441:TBI131441 TKW131441:TLE131441 TUS131441:TVA131441 UEO131441:UEW131441 UOK131441:UOS131441 UYG131441:UYO131441 VIC131441:VIK131441 VRY131441:VSG131441 WBU131441:WCC131441 WLQ131441:WLY131441 WVM131441:WVU131441 E196977:M196977 JA196977:JI196977 SW196977:TE196977 ACS196977:ADA196977 AMO196977:AMW196977 AWK196977:AWS196977 BGG196977:BGO196977 BQC196977:BQK196977 BZY196977:CAG196977 CJU196977:CKC196977 CTQ196977:CTY196977 DDM196977:DDU196977 DNI196977:DNQ196977 DXE196977:DXM196977 EHA196977:EHI196977 EQW196977:ERE196977 FAS196977:FBA196977 FKO196977:FKW196977 FUK196977:FUS196977 GEG196977:GEO196977 GOC196977:GOK196977 GXY196977:GYG196977 HHU196977:HIC196977 HRQ196977:HRY196977 IBM196977:IBU196977 ILI196977:ILQ196977 IVE196977:IVM196977 JFA196977:JFI196977 JOW196977:JPE196977 JYS196977:JZA196977 KIO196977:KIW196977 KSK196977:KSS196977 LCG196977:LCO196977 LMC196977:LMK196977 LVY196977:LWG196977 MFU196977:MGC196977 MPQ196977:MPY196977 MZM196977:MZU196977 NJI196977:NJQ196977 NTE196977:NTM196977 ODA196977:ODI196977 OMW196977:ONE196977 OWS196977:OXA196977 PGO196977:PGW196977 PQK196977:PQS196977 QAG196977:QAO196977 QKC196977:QKK196977 QTY196977:QUG196977 RDU196977:REC196977 RNQ196977:RNY196977 RXM196977:RXU196977 SHI196977:SHQ196977 SRE196977:SRM196977 TBA196977:TBI196977 TKW196977:TLE196977 TUS196977:TVA196977 UEO196977:UEW196977 UOK196977:UOS196977 UYG196977:UYO196977 VIC196977:VIK196977 VRY196977:VSG196977 WBU196977:WCC196977 WLQ196977:WLY196977 WVM196977:WVU196977 E262513:M262513 JA262513:JI262513 SW262513:TE262513 ACS262513:ADA262513 AMO262513:AMW262513 AWK262513:AWS262513 BGG262513:BGO262513 BQC262513:BQK262513 BZY262513:CAG262513 CJU262513:CKC262513 CTQ262513:CTY262513 DDM262513:DDU262513 DNI262513:DNQ262513 DXE262513:DXM262513 EHA262513:EHI262513 EQW262513:ERE262513 FAS262513:FBA262513 FKO262513:FKW262513 FUK262513:FUS262513 GEG262513:GEO262513 GOC262513:GOK262513 GXY262513:GYG262513 HHU262513:HIC262513 HRQ262513:HRY262513 IBM262513:IBU262513 ILI262513:ILQ262513 IVE262513:IVM262513 JFA262513:JFI262513 JOW262513:JPE262513 JYS262513:JZA262513 KIO262513:KIW262513 KSK262513:KSS262513 LCG262513:LCO262513 LMC262513:LMK262513 LVY262513:LWG262513 MFU262513:MGC262513 MPQ262513:MPY262513 MZM262513:MZU262513 NJI262513:NJQ262513 NTE262513:NTM262513 ODA262513:ODI262513 OMW262513:ONE262513 OWS262513:OXA262513 PGO262513:PGW262513 PQK262513:PQS262513 QAG262513:QAO262513 QKC262513:QKK262513 QTY262513:QUG262513 RDU262513:REC262513 RNQ262513:RNY262513 RXM262513:RXU262513 SHI262513:SHQ262513 SRE262513:SRM262513 TBA262513:TBI262513 TKW262513:TLE262513 TUS262513:TVA262513 UEO262513:UEW262513 UOK262513:UOS262513 UYG262513:UYO262513 VIC262513:VIK262513 VRY262513:VSG262513 WBU262513:WCC262513 WLQ262513:WLY262513 WVM262513:WVU262513 E328049:M328049 JA328049:JI328049 SW328049:TE328049 ACS328049:ADA328049 AMO328049:AMW328049 AWK328049:AWS328049 BGG328049:BGO328049 BQC328049:BQK328049 BZY328049:CAG328049 CJU328049:CKC328049 CTQ328049:CTY328049 DDM328049:DDU328049 DNI328049:DNQ328049 DXE328049:DXM328049 EHA328049:EHI328049 EQW328049:ERE328049 FAS328049:FBA328049 FKO328049:FKW328049 FUK328049:FUS328049 GEG328049:GEO328049 GOC328049:GOK328049 GXY328049:GYG328049 HHU328049:HIC328049 HRQ328049:HRY328049 IBM328049:IBU328049 ILI328049:ILQ328049 IVE328049:IVM328049 JFA328049:JFI328049 JOW328049:JPE328049 JYS328049:JZA328049 KIO328049:KIW328049 KSK328049:KSS328049 LCG328049:LCO328049 LMC328049:LMK328049 LVY328049:LWG328049 MFU328049:MGC328049 MPQ328049:MPY328049 MZM328049:MZU328049 NJI328049:NJQ328049 NTE328049:NTM328049 ODA328049:ODI328049 OMW328049:ONE328049 OWS328049:OXA328049 PGO328049:PGW328049 PQK328049:PQS328049 QAG328049:QAO328049 QKC328049:QKK328049 QTY328049:QUG328049 RDU328049:REC328049 RNQ328049:RNY328049 RXM328049:RXU328049 SHI328049:SHQ328049 SRE328049:SRM328049 TBA328049:TBI328049 TKW328049:TLE328049 TUS328049:TVA328049 UEO328049:UEW328049 UOK328049:UOS328049 UYG328049:UYO328049 VIC328049:VIK328049 VRY328049:VSG328049 WBU328049:WCC328049 WLQ328049:WLY328049 WVM328049:WVU328049 E393585:M393585 JA393585:JI393585 SW393585:TE393585 ACS393585:ADA393585 AMO393585:AMW393585 AWK393585:AWS393585 BGG393585:BGO393585 BQC393585:BQK393585 BZY393585:CAG393585 CJU393585:CKC393585 CTQ393585:CTY393585 DDM393585:DDU393585 DNI393585:DNQ393585 DXE393585:DXM393585 EHA393585:EHI393585 EQW393585:ERE393585 FAS393585:FBA393585 FKO393585:FKW393585 FUK393585:FUS393585 GEG393585:GEO393585 GOC393585:GOK393585 GXY393585:GYG393585 HHU393585:HIC393585 HRQ393585:HRY393585 IBM393585:IBU393585 ILI393585:ILQ393585 IVE393585:IVM393585 JFA393585:JFI393585 JOW393585:JPE393585 JYS393585:JZA393585 KIO393585:KIW393585 KSK393585:KSS393585 LCG393585:LCO393585 LMC393585:LMK393585 LVY393585:LWG393585 MFU393585:MGC393585 MPQ393585:MPY393585 MZM393585:MZU393585 NJI393585:NJQ393585 NTE393585:NTM393585 ODA393585:ODI393585 OMW393585:ONE393585 OWS393585:OXA393585 PGO393585:PGW393585 PQK393585:PQS393585 QAG393585:QAO393585 QKC393585:QKK393585 QTY393585:QUG393585 RDU393585:REC393585 RNQ393585:RNY393585 RXM393585:RXU393585 SHI393585:SHQ393585 SRE393585:SRM393585 TBA393585:TBI393585 TKW393585:TLE393585 TUS393585:TVA393585 UEO393585:UEW393585 UOK393585:UOS393585 UYG393585:UYO393585 VIC393585:VIK393585 VRY393585:VSG393585 WBU393585:WCC393585 WLQ393585:WLY393585 WVM393585:WVU393585 E459121:M459121 JA459121:JI459121 SW459121:TE459121 ACS459121:ADA459121 AMO459121:AMW459121 AWK459121:AWS459121 BGG459121:BGO459121 BQC459121:BQK459121 BZY459121:CAG459121 CJU459121:CKC459121 CTQ459121:CTY459121 DDM459121:DDU459121 DNI459121:DNQ459121 DXE459121:DXM459121 EHA459121:EHI459121 EQW459121:ERE459121 FAS459121:FBA459121 FKO459121:FKW459121 FUK459121:FUS459121 GEG459121:GEO459121 GOC459121:GOK459121 GXY459121:GYG459121 HHU459121:HIC459121 HRQ459121:HRY459121 IBM459121:IBU459121 ILI459121:ILQ459121 IVE459121:IVM459121 JFA459121:JFI459121 JOW459121:JPE459121 JYS459121:JZA459121 KIO459121:KIW459121 KSK459121:KSS459121 LCG459121:LCO459121 LMC459121:LMK459121 LVY459121:LWG459121 MFU459121:MGC459121 MPQ459121:MPY459121 MZM459121:MZU459121 NJI459121:NJQ459121 NTE459121:NTM459121 ODA459121:ODI459121 OMW459121:ONE459121 OWS459121:OXA459121 PGO459121:PGW459121 PQK459121:PQS459121 QAG459121:QAO459121 QKC459121:QKK459121 QTY459121:QUG459121 RDU459121:REC459121 RNQ459121:RNY459121 RXM459121:RXU459121 SHI459121:SHQ459121 SRE459121:SRM459121 TBA459121:TBI459121 TKW459121:TLE459121 TUS459121:TVA459121 UEO459121:UEW459121 UOK459121:UOS459121 UYG459121:UYO459121 VIC459121:VIK459121 VRY459121:VSG459121 WBU459121:WCC459121 WLQ459121:WLY459121 WVM459121:WVU459121 E524657:M524657 JA524657:JI524657 SW524657:TE524657 ACS524657:ADA524657 AMO524657:AMW524657 AWK524657:AWS524657 BGG524657:BGO524657 BQC524657:BQK524657 BZY524657:CAG524657 CJU524657:CKC524657 CTQ524657:CTY524657 DDM524657:DDU524657 DNI524657:DNQ524657 DXE524657:DXM524657 EHA524657:EHI524657 EQW524657:ERE524657 FAS524657:FBA524657 FKO524657:FKW524657 FUK524657:FUS524657 GEG524657:GEO524657 GOC524657:GOK524657 GXY524657:GYG524657 HHU524657:HIC524657 HRQ524657:HRY524657 IBM524657:IBU524657 ILI524657:ILQ524657 IVE524657:IVM524657 JFA524657:JFI524657 JOW524657:JPE524657 JYS524657:JZA524657 KIO524657:KIW524657 KSK524657:KSS524657 LCG524657:LCO524657 LMC524657:LMK524657 LVY524657:LWG524657 MFU524657:MGC524657 MPQ524657:MPY524657 MZM524657:MZU524657 NJI524657:NJQ524657 NTE524657:NTM524657 ODA524657:ODI524657 OMW524657:ONE524657 OWS524657:OXA524657 PGO524657:PGW524657 PQK524657:PQS524657 QAG524657:QAO524657 QKC524657:QKK524657 QTY524657:QUG524657 RDU524657:REC524657 RNQ524657:RNY524657 RXM524657:RXU524657 SHI524657:SHQ524657 SRE524657:SRM524657 TBA524657:TBI524657 TKW524657:TLE524657 TUS524657:TVA524657 UEO524657:UEW524657 UOK524657:UOS524657 UYG524657:UYO524657 VIC524657:VIK524657 VRY524657:VSG524657 WBU524657:WCC524657 WLQ524657:WLY524657 WVM524657:WVU524657 E590193:M590193 JA590193:JI590193 SW590193:TE590193 ACS590193:ADA590193 AMO590193:AMW590193 AWK590193:AWS590193 BGG590193:BGO590193 BQC590193:BQK590193 BZY590193:CAG590193 CJU590193:CKC590193 CTQ590193:CTY590193 DDM590193:DDU590193 DNI590193:DNQ590193 DXE590193:DXM590193 EHA590193:EHI590193 EQW590193:ERE590193 FAS590193:FBA590193 FKO590193:FKW590193 FUK590193:FUS590193 GEG590193:GEO590193 GOC590193:GOK590193 GXY590193:GYG590193 HHU590193:HIC590193 HRQ590193:HRY590193 IBM590193:IBU590193 ILI590193:ILQ590193 IVE590193:IVM590193 JFA590193:JFI590193 JOW590193:JPE590193 JYS590193:JZA590193 KIO590193:KIW590193 KSK590193:KSS590193 LCG590193:LCO590193 LMC590193:LMK590193 LVY590193:LWG590193 MFU590193:MGC590193 MPQ590193:MPY590193 MZM590193:MZU590193 NJI590193:NJQ590193 NTE590193:NTM590193 ODA590193:ODI590193 OMW590193:ONE590193 OWS590193:OXA590193 PGO590193:PGW590193 PQK590193:PQS590193 QAG590193:QAO590193 QKC590193:QKK590193 QTY590193:QUG590193 RDU590193:REC590193 RNQ590193:RNY590193 RXM590193:RXU590193 SHI590193:SHQ590193 SRE590193:SRM590193 TBA590193:TBI590193 TKW590193:TLE590193 TUS590193:TVA590193 UEO590193:UEW590193 UOK590193:UOS590193 UYG590193:UYO590193 VIC590193:VIK590193 VRY590193:VSG590193 WBU590193:WCC590193 WLQ590193:WLY590193 WVM590193:WVU590193 E655729:M655729 JA655729:JI655729 SW655729:TE655729 ACS655729:ADA655729 AMO655729:AMW655729 AWK655729:AWS655729 BGG655729:BGO655729 BQC655729:BQK655729 BZY655729:CAG655729 CJU655729:CKC655729 CTQ655729:CTY655729 DDM655729:DDU655729 DNI655729:DNQ655729 DXE655729:DXM655729 EHA655729:EHI655729 EQW655729:ERE655729 FAS655729:FBA655729 FKO655729:FKW655729 FUK655729:FUS655729 GEG655729:GEO655729 GOC655729:GOK655729 GXY655729:GYG655729 HHU655729:HIC655729 HRQ655729:HRY655729 IBM655729:IBU655729 ILI655729:ILQ655729 IVE655729:IVM655729 JFA655729:JFI655729 JOW655729:JPE655729 JYS655729:JZA655729 KIO655729:KIW655729 KSK655729:KSS655729 LCG655729:LCO655729 LMC655729:LMK655729 LVY655729:LWG655729 MFU655729:MGC655729 MPQ655729:MPY655729 MZM655729:MZU655729 NJI655729:NJQ655729 NTE655729:NTM655729 ODA655729:ODI655729 OMW655729:ONE655729 OWS655729:OXA655729 PGO655729:PGW655729 PQK655729:PQS655729 QAG655729:QAO655729 QKC655729:QKK655729 QTY655729:QUG655729 RDU655729:REC655729 RNQ655729:RNY655729 RXM655729:RXU655729 SHI655729:SHQ655729 SRE655729:SRM655729 TBA655729:TBI655729 TKW655729:TLE655729 TUS655729:TVA655729 UEO655729:UEW655729 UOK655729:UOS655729 UYG655729:UYO655729 VIC655729:VIK655729 VRY655729:VSG655729 WBU655729:WCC655729 WLQ655729:WLY655729 WVM655729:WVU655729 E721265:M721265 JA721265:JI721265 SW721265:TE721265 ACS721265:ADA721265 AMO721265:AMW721265 AWK721265:AWS721265 BGG721265:BGO721265 BQC721265:BQK721265 BZY721265:CAG721265 CJU721265:CKC721265 CTQ721265:CTY721265 DDM721265:DDU721265 DNI721265:DNQ721265 DXE721265:DXM721265 EHA721265:EHI721265 EQW721265:ERE721265 FAS721265:FBA721265 FKO721265:FKW721265 FUK721265:FUS721265 GEG721265:GEO721265 GOC721265:GOK721265 GXY721265:GYG721265 HHU721265:HIC721265 HRQ721265:HRY721265 IBM721265:IBU721265 ILI721265:ILQ721265 IVE721265:IVM721265 JFA721265:JFI721265 JOW721265:JPE721265 JYS721265:JZA721265 KIO721265:KIW721265 KSK721265:KSS721265 LCG721265:LCO721265 LMC721265:LMK721265 LVY721265:LWG721265 MFU721265:MGC721265 MPQ721265:MPY721265 MZM721265:MZU721265 NJI721265:NJQ721265 NTE721265:NTM721265 ODA721265:ODI721265 OMW721265:ONE721265 OWS721265:OXA721265 PGO721265:PGW721265 PQK721265:PQS721265 QAG721265:QAO721265 QKC721265:QKK721265 QTY721265:QUG721265 RDU721265:REC721265 RNQ721265:RNY721265 RXM721265:RXU721265 SHI721265:SHQ721265 SRE721265:SRM721265 TBA721265:TBI721265 TKW721265:TLE721265 TUS721265:TVA721265 UEO721265:UEW721265 UOK721265:UOS721265 UYG721265:UYO721265 VIC721265:VIK721265 VRY721265:VSG721265 WBU721265:WCC721265 WLQ721265:WLY721265 WVM721265:WVU721265 E786801:M786801 JA786801:JI786801 SW786801:TE786801 ACS786801:ADA786801 AMO786801:AMW786801 AWK786801:AWS786801 BGG786801:BGO786801 BQC786801:BQK786801 BZY786801:CAG786801 CJU786801:CKC786801 CTQ786801:CTY786801 DDM786801:DDU786801 DNI786801:DNQ786801 DXE786801:DXM786801 EHA786801:EHI786801 EQW786801:ERE786801 FAS786801:FBA786801 FKO786801:FKW786801 FUK786801:FUS786801 GEG786801:GEO786801 GOC786801:GOK786801 GXY786801:GYG786801 HHU786801:HIC786801 HRQ786801:HRY786801 IBM786801:IBU786801 ILI786801:ILQ786801 IVE786801:IVM786801 JFA786801:JFI786801 JOW786801:JPE786801 JYS786801:JZA786801 KIO786801:KIW786801 KSK786801:KSS786801 LCG786801:LCO786801 LMC786801:LMK786801 LVY786801:LWG786801 MFU786801:MGC786801 MPQ786801:MPY786801 MZM786801:MZU786801 NJI786801:NJQ786801 NTE786801:NTM786801 ODA786801:ODI786801 OMW786801:ONE786801 OWS786801:OXA786801 PGO786801:PGW786801 PQK786801:PQS786801 QAG786801:QAO786801 QKC786801:QKK786801 QTY786801:QUG786801 RDU786801:REC786801 RNQ786801:RNY786801 RXM786801:RXU786801 SHI786801:SHQ786801 SRE786801:SRM786801 TBA786801:TBI786801 TKW786801:TLE786801 TUS786801:TVA786801 UEO786801:UEW786801 UOK786801:UOS786801 UYG786801:UYO786801 VIC786801:VIK786801 VRY786801:VSG786801 WBU786801:WCC786801 WLQ786801:WLY786801 WVM786801:WVU786801 E852337:M852337 JA852337:JI852337 SW852337:TE852337 ACS852337:ADA852337 AMO852337:AMW852337 AWK852337:AWS852337 BGG852337:BGO852337 BQC852337:BQK852337 BZY852337:CAG852337 CJU852337:CKC852337 CTQ852337:CTY852337 DDM852337:DDU852337 DNI852337:DNQ852337 DXE852337:DXM852337 EHA852337:EHI852337 EQW852337:ERE852337 FAS852337:FBA852337 FKO852337:FKW852337 FUK852337:FUS852337 GEG852337:GEO852337 GOC852337:GOK852337 GXY852337:GYG852337 HHU852337:HIC852337 HRQ852337:HRY852337 IBM852337:IBU852337 ILI852337:ILQ852337 IVE852337:IVM852337 JFA852337:JFI852337 JOW852337:JPE852337 JYS852337:JZA852337 KIO852337:KIW852337 KSK852337:KSS852337 LCG852337:LCO852337 LMC852337:LMK852337 LVY852337:LWG852337 MFU852337:MGC852337 MPQ852337:MPY852337 MZM852337:MZU852337 NJI852337:NJQ852337 NTE852337:NTM852337 ODA852337:ODI852337 OMW852337:ONE852337 OWS852337:OXA852337 PGO852337:PGW852337 PQK852337:PQS852337 QAG852337:QAO852337 QKC852337:QKK852337 QTY852337:QUG852337 RDU852337:REC852337 RNQ852337:RNY852337 RXM852337:RXU852337 SHI852337:SHQ852337 SRE852337:SRM852337 TBA852337:TBI852337 TKW852337:TLE852337 TUS852337:TVA852337 UEO852337:UEW852337 UOK852337:UOS852337 UYG852337:UYO852337 VIC852337:VIK852337 VRY852337:VSG852337 WBU852337:WCC852337 WLQ852337:WLY852337 WVM852337:WVU852337 E917873:M917873 JA917873:JI917873 SW917873:TE917873 ACS917873:ADA917873 AMO917873:AMW917873 AWK917873:AWS917873 BGG917873:BGO917873 BQC917873:BQK917873 BZY917873:CAG917873 CJU917873:CKC917873 CTQ917873:CTY917873 DDM917873:DDU917873 DNI917873:DNQ917873 DXE917873:DXM917873 EHA917873:EHI917873 EQW917873:ERE917873 FAS917873:FBA917873 FKO917873:FKW917873 FUK917873:FUS917873 GEG917873:GEO917873 GOC917873:GOK917873 GXY917873:GYG917873 HHU917873:HIC917873 HRQ917873:HRY917873 IBM917873:IBU917873 ILI917873:ILQ917873 IVE917873:IVM917873 JFA917873:JFI917873 JOW917873:JPE917873 JYS917873:JZA917873 KIO917873:KIW917873 KSK917873:KSS917873 LCG917873:LCO917873 LMC917873:LMK917873 LVY917873:LWG917873 MFU917873:MGC917873 MPQ917873:MPY917873 MZM917873:MZU917873 NJI917873:NJQ917873 NTE917873:NTM917873 ODA917873:ODI917873 OMW917873:ONE917873 OWS917873:OXA917873 PGO917873:PGW917873 PQK917873:PQS917873 QAG917873:QAO917873 QKC917873:QKK917873 QTY917873:QUG917873 RDU917873:REC917873 RNQ917873:RNY917873 RXM917873:RXU917873 SHI917873:SHQ917873 SRE917873:SRM917873 TBA917873:TBI917873 TKW917873:TLE917873 TUS917873:TVA917873 UEO917873:UEW917873 UOK917873:UOS917873 UYG917873:UYO917873 VIC917873:VIK917873 VRY917873:VSG917873 WBU917873:WCC917873 WLQ917873:WLY917873 WVM917873:WVU917873 E983409:M983409 JA983409:JI983409 SW983409:TE983409 ACS983409:ADA983409 AMO983409:AMW983409 AWK983409:AWS983409 BGG983409:BGO983409 BQC983409:BQK983409 BZY983409:CAG983409 CJU983409:CKC983409 CTQ983409:CTY983409 DDM983409:DDU983409 DNI983409:DNQ983409 DXE983409:DXM983409 EHA983409:EHI983409 EQW983409:ERE983409 FAS983409:FBA983409 FKO983409:FKW983409 FUK983409:FUS983409 GEG983409:GEO983409 GOC983409:GOK983409 GXY983409:GYG983409 HHU983409:HIC983409 HRQ983409:HRY983409 IBM983409:IBU983409 ILI983409:ILQ983409 IVE983409:IVM983409 JFA983409:JFI983409 JOW983409:JPE983409 JYS983409:JZA983409 KIO983409:KIW983409 KSK983409:KSS983409 LCG983409:LCO983409 LMC983409:LMK983409 LVY983409:LWG983409 MFU983409:MGC983409 MPQ983409:MPY983409 MZM983409:MZU983409 NJI983409:NJQ983409 NTE983409:NTM983409 ODA983409:ODI983409 OMW983409:ONE983409 OWS983409:OXA983409 PGO983409:PGW983409 PQK983409:PQS983409 QAG983409:QAO983409 QKC983409:QKK983409 QTY983409:QUG983409 RDU983409:REC983409 RNQ983409:RNY983409 RXM983409:RXU983409 SHI983409:SHQ983409 SRE983409:SRM983409 TBA983409:TBI983409 TKW983409:TLE983409 TUS983409:TVA983409 UEO983409:UEW983409 UOK983409:UOS983409 UYG983409:UYO983409 VIC983409:VIK983409 VRY983409:VSG983409 WBU983409:WCC983409 WLQ983409:WLY983409 WVM983409:WVU983409 E321:M321 JA321:JI321 SW321:TE321 ACS321:ADA321 AMO321:AMW321 AWK321:AWS321 BGG321:BGO321 BQC321:BQK321 BZY321:CAG321 CJU321:CKC321 CTQ321:CTY321 DDM321:DDU321 DNI321:DNQ321 DXE321:DXM321 EHA321:EHI321 EQW321:ERE321 FAS321:FBA321 FKO321:FKW321 FUK321:FUS321 GEG321:GEO321 GOC321:GOK321 GXY321:GYG321 HHU321:HIC321 HRQ321:HRY321 IBM321:IBU321 ILI321:ILQ321 IVE321:IVM321 JFA321:JFI321 JOW321:JPE321 JYS321:JZA321 KIO321:KIW321 KSK321:KSS321 LCG321:LCO321 LMC321:LMK321 LVY321:LWG321 MFU321:MGC321 MPQ321:MPY321 MZM321:MZU321 NJI321:NJQ321 NTE321:NTM321 ODA321:ODI321 OMW321:ONE321 OWS321:OXA321 PGO321:PGW321 PQK321:PQS321 QAG321:QAO321 QKC321:QKK321 QTY321:QUG321 RDU321:REC321 RNQ321:RNY321 RXM321:RXU321 SHI321:SHQ321 SRE321:SRM321 TBA321:TBI321 TKW321:TLE321 TUS321:TVA321 UEO321:UEW321 UOK321:UOS321 UYG321:UYO321 VIC321:VIK321 VRY321:VSG321 WBU321:WCC321 WLQ321:WLY321 WVM321:WVU321 E65857:M65857 JA65857:JI65857 SW65857:TE65857 ACS65857:ADA65857 AMO65857:AMW65857 AWK65857:AWS65857 BGG65857:BGO65857 BQC65857:BQK65857 BZY65857:CAG65857 CJU65857:CKC65857 CTQ65857:CTY65857 DDM65857:DDU65857 DNI65857:DNQ65857 DXE65857:DXM65857 EHA65857:EHI65857 EQW65857:ERE65857 FAS65857:FBA65857 FKO65857:FKW65857 FUK65857:FUS65857 GEG65857:GEO65857 GOC65857:GOK65857 GXY65857:GYG65857 HHU65857:HIC65857 HRQ65857:HRY65857 IBM65857:IBU65857 ILI65857:ILQ65857 IVE65857:IVM65857 JFA65857:JFI65857 JOW65857:JPE65857 JYS65857:JZA65857 KIO65857:KIW65857 KSK65857:KSS65857 LCG65857:LCO65857 LMC65857:LMK65857 LVY65857:LWG65857 MFU65857:MGC65857 MPQ65857:MPY65857 MZM65857:MZU65857 NJI65857:NJQ65857 NTE65857:NTM65857 ODA65857:ODI65857 OMW65857:ONE65857 OWS65857:OXA65857 PGO65857:PGW65857 PQK65857:PQS65857 QAG65857:QAO65857 QKC65857:QKK65857 QTY65857:QUG65857 RDU65857:REC65857 RNQ65857:RNY65857 RXM65857:RXU65857 SHI65857:SHQ65857 SRE65857:SRM65857 TBA65857:TBI65857 TKW65857:TLE65857 TUS65857:TVA65857 UEO65857:UEW65857 UOK65857:UOS65857 UYG65857:UYO65857 VIC65857:VIK65857 VRY65857:VSG65857 WBU65857:WCC65857 WLQ65857:WLY65857 WVM65857:WVU65857 E131393:M131393 JA131393:JI131393 SW131393:TE131393 ACS131393:ADA131393 AMO131393:AMW131393 AWK131393:AWS131393 BGG131393:BGO131393 BQC131393:BQK131393 BZY131393:CAG131393 CJU131393:CKC131393 CTQ131393:CTY131393 DDM131393:DDU131393 DNI131393:DNQ131393 DXE131393:DXM131393 EHA131393:EHI131393 EQW131393:ERE131393 FAS131393:FBA131393 FKO131393:FKW131393 FUK131393:FUS131393 GEG131393:GEO131393 GOC131393:GOK131393 GXY131393:GYG131393 HHU131393:HIC131393 HRQ131393:HRY131393 IBM131393:IBU131393 ILI131393:ILQ131393 IVE131393:IVM131393 JFA131393:JFI131393 JOW131393:JPE131393 JYS131393:JZA131393 KIO131393:KIW131393 KSK131393:KSS131393 LCG131393:LCO131393 LMC131393:LMK131393 LVY131393:LWG131393 MFU131393:MGC131393 MPQ131393:MPY131393 MZM131393:MZU131393 NJI131393:NJQ131393 NTE131393:NTM131393 ODA131393:ODI131393 OMW131393:ONE131393 OWS131393:OXA131393 PGO131393:PGW131393 PQK131393:PQS131393 QAG131393:QAO131393 QKC131393:QKK131393 QTY131393:QUG131393 RDU131393:REC131393 RNQ131393:RNY131393 RXM131393:RXU131393 SHI131393:SHQ131393 SRE131393:SRM131393 TBA131393:TBI131393 TKW131393:TLE131393 TUS131393:TVA131393 UEO131393:UEW131393 UOK131393:UOS131393 UYG131393:UYO131393 VIC131393:VIK131393 VRY131393:VSG131393 WBU131393:WCC131393 WLQ131393:WLY131393 WVM131393:WVU131393 E196929:M196929 JA196929:JI196929 SW196929:TE196929 ACS196929:ADA196929 AMO196929:AMW196929 AWK196929:AWS196929 BGG196929:BGO196929 BQC196929:BQK196929 BZY196929:CAG196929 CJU196929:CKC196929 CTQ196929:CTY196929 DDM196929:DDU196929 DNI196929:DNQ196929 DXE196929:DXM196929 EHA196929:EHI196929 EQW196929:ERE196929 FAS196929:FBA196929 FKO196929:FKW196929 FUK196929:FUS196929 GEG196929:GEO196929 GOC196929:GOK196929 GXY196929:GYG196929 HHU196929:HIC196929 HRQ196929:HRY196929 IBM196929:IBU196929 ILI196929:ILQ196929 IVE196929:IVM196929 JFA196929:JFI196929 JOW196929:JPE196929 JYS196929:JZA196929 KIO196929:KIW196929 KSK196929:KSS196929 LCG196929:LCO196929 LMC196929:LMK196929 LVY196929:LWG196929 MFU196929:MGC196929 MPQ196929:MPY196929 MZM196929:MZU196929 NJI196929:NJQ196929 NTE196929:NTM196929 ODA196929:ODI196929 OMW196929:ONE196929 OWS196929:OXA196929 PGO196929:PGW196929 PQK196929:PQS196929 QAG196929:QAO196929 QKC196929:QKK196929 QTY196929:QUG196929 RDU196929:REC196929 RNQ196929:RNY196929 RXM196929:RXU196929 SHI196929:SHQ196929 SRE196929:SRM196929 TBA196929:TBI196929 TKW196929:TLE196929 TUS196929:TVA196929 UEO196929:UEW196929 UOK196929:UOS196929 UYG196929:UYO196929 VIC196929:VIK196929 VRY196929:VSG196929 WBU196929:WCC196929 WLQ196929:WLY196929 WVM196929:WVU196929 E262465:M262465 JA262465:JI262465 SW262465:TE262465 ACS262465:ADA262465 AMO262465:AMW262465 AWK262465:AWS262465 BGG262465:BGO262465 BQC262465:BQK262465 BZY262465:CAG262465 CJU262465:CKC262465 CTQ262465:CTY262465 DDM262465:DDU262465 DNI262465:DNQ262465 DXE262465:DXM262465 EHA262465:EHI262465 EQW262465:ERE262465 FAS262465:FBA262465 FKO262465:FKW262465 FUK262465:FUS262465 GEG262465:GEO262465 GOC262465:GOK262465 GXY262465:GYG262465 HHU262465:HIC262465 HRQ262465:HRY262465 IBM262465:IBU262465 ILI262465:ILQ262465 IVE262465:IVM262465 JFA262465:JFI262465 JOW262465:JPE262465 JYS262465:JZA262465 KIO262465:KIW262465 KSK262465:KSS262465 LCG262465:LCO262465 LMC262465:LMK262465 LVY262465:LWG262465 MFU262465:MGC262465 MPQ262465:MPY262465 MZM262465:MZU262465 NJI262465:NJQ262465 NTE262465:NTM262465 ODA262465:ODI262465 OMW262465:ONE262465 OWS262465:OXA262465 PGO262465:PGW262465 PQK262465:PQS262465 QAG262465:QAO262465 QKC262465:QKK262465 QTY262465:QUG262465 RDU262465:REC262465 RNQ262465:RNY262465 RXM262465:RXU262465 SHI262465:SHQ262465 SRE262465:SRM262465 TBA262465:TBI262465 TKW262465:TLE262465 TUS262465:TVA262465 UEO262465:UEW262465 UOK262465:UOS262465 UYG262465:UYO262465 VIC262465:VIK262465 VRY262465:VSG262465 WBU262465:WCC262465 WLQ262465:WLY262465 WVM262465:WVU262465 E328001:M328001 JA328001:JI328001 SW328001:TE328001 ACS328001:ADA328001 AMO328001:AMW328001 AWK328001:AWS328001 BGG328001:BGO328001 BQC328001:BQK328001 BZY328001:CAG328001 CJU328001:CKC328001 CTQ328001:CTY328001 DDM328001:DDU328001 DNI328001:DNQ328001 DXE328001:DXM328001 EHA328001:EHI328001 EQW328001:ERE328001 FAS328001:FBA328001 FKO328001:FKW328001 FUK328001:FUS328001 GEG328001:GEO328001 GOC328001:GOK328001 GXY328001:GYG328001 HHU328001:HIC328001 HRQ328001:HRY328001 IBM328001:IBU328001 ILI328001:ILQ328001 IVE328001:IVM328001 JFA328001:JFI328001 JOW328001:JPE328001 JYS328001:JZA328001 KIO328001:KIW328001 KSK328001:KSS328001 LCG328001:LCO328001 LMC328001:LMK328001 LVY328001:LWG328001 MFU328001:MGC328001 MPQ328001:MPY328001 MZM328001:MZU328001 NJI328001:NJQ328001 NTE328001:NTM328001 ODA328001:ODI328001 OMW328001:ONE328001 OWS328001:OXA328001 PGO328001:PGW328001 PQK328001:PQS328001 QAG328001:QAO328001 QKC328001:QKK328001 QTY328001:QUG328001 RDU328001:REC328001 RNQ328001:RNY328001 RXM328001:RXU328001 SHI328001:SHQ328001 SRE328001:SRM328001 TBA328001:TBI328001 TKW328001:TLE328001 TUS328001:TVA328001 UEO328001:UEW328001 UOK328001:UOS328001 UYG328001:UYO328001 VIC328001:VIK328001 VRY328001:VSG328001 WBU328001:WCC328001 WLQ328001:WLY328001 WVM328001:WVU328001 E393537:M393537 JA393537:JI393537 SW393537:TE393537 ACS393537:ADA393537 AMO393537:AMW393537 AWK393537:AWS393537 BGG393537:BGO393537 BQC393537:BQK393537 BZY393537:CAG393537 CJU393537:CKC393537 CTQ393537:CTY393537 DDM393537:DDU393537 DNI393537:DNQ393537 DXE393537:DXM393537 EHA393537:EHI393537 EQW393537:ERE393537 FAS393537:FBA393537 FKO393537:FKW393537 FUK393537:FUS393537 GEG393537:GEO393537 GOC393537:GOK393537 GXY393537:GYG393537 HHU393537:HIC393537 HRQ393537:HRY393537 IBM393537:IBU393537 ILI393537:ILQ393537 IVE393537:IVM393537 JFA393537:JFI393537 JOW393537:JPE393537 JYS393537:JZA393537 KIO393537:KIW393537 KSK393537:KSS393537 LCG393537:LCO393537 LMC393537:LMK393537 LVY393537:LWG393537 MFU393537:MGC393537 MPQ393537:MPY393537 MZM393537:MZU393537 NJI393537:NJQ393537 NTE393537:NTM393537 ODA393537:ODI393537 OMW393537:ONE393537 OWS393537:OXA393537 PGO393537:PGW393537 PQK393537:PQS393537 QAG393537:QAO393537 QKC393537:QKK393537 QTY393537:QUG393537 RDU393537:REC393537 RNQ393537:RNY393537 RXM393537:RXU393537 SHI393537:SHQ393537 SRE393537:SRM393537 TBA393537:TBI393537 TKW393537:TLE393537 TUS393537:TVA393537 UEO393537:UEW393537 UOK393537:UOS393537 UYG393537:UYO393537 VIC393537:VIK393537 VRY393537:VSG393537 WBU393537:WCC393537 WLQ393537:WLY393537 WVM393537:WVU393537 E459073:M459073 JA459073:JI459073 SW459073:TE459073 ACS459073:ADA459073 AMO459073:AMW459073 AWK459073:AWS459073 BGG459073:BGO459073 BQC459073:BQK459073 BZY459073:CAG459073 CJU459073:CKC459073 CTQ459073:CTY459073 DDM459073:DDU459073 DNI459073:DNQ459073 DXE459073:DXM459073 EHA459073:EHI459073 EQW459073:ERE459073 FAS459073:FBA459073 FKO459073:FKW459073 FUK459073:FUS459073 GEG459073:GEO459073 GOC459073:GOK459073 GXY459073:GYG459073 HHU459073:HIC459073 HRQ459073:HRY459073 IBM459073:IBU459073 ILI459073:ILQ459073 IVE459073:IVM459073 JFA459073:JFI459073 JOW459073:JPE459073 JYS459073:JZA459073 KIO459073:KIW459073 KSK459073:KSS459073 LCG459073:LCO459073 LMC459073:LMK459073 LVY459073:LWG459073 MFU459073:MGC459073 MPQ459073:MPY459073 MZM459073:MZU459073 NJI459073:NJQ459073 NTE459073:NTM459073 ODA459073:ODI459073 OMW459073:ONE459073 OWS459073:OXA459073 PGO459073:PGW459073 PQK459073:PQS459073 QAG459073:QAO459073 QKC459073:QKK459073 QTY459073:QUG459073 RDU459073:REC459073 RNQ459073:RNY459073 RXM459073:RXU459073 SHI459073:SHQ459073 SRE459073:SRM459073 TBA459073:TBI459073 TKW459073:TLE459073 TUS459073:TVA459073 UEO459073:UEW459073 UOK459073:UOS459073 UYG459073:UYO459073 VIC459073:VIK459073 VRY459073:VSG459073 WBU459073:WCC459073 WLQ459073:WLY459073 WVM459073:WVU459073 E524609:M524609 JA524609:JI524609 SW524609:TE524609 ACS524609:ADA524609 AMO524609:AMW524609 AWK524609:AWS524609 BGG524609:BGO524609 BQC524609:BQK524609 BZY524609:CAG524609 CJU524609:CKC524609 CTQ524609:CTY524609 DDM524609:DDU524609 DNI524609:DNQ524609 DXE524609:DXM524609 EHA524609:EHI524609 EQW524609:ERE524609 FAS524609:FBA524609 FKO524609:FKW524609 FUK524609:FUS524609 GEG524609:GEO524609 GOC524609:GOK524609 GXY524609:GYG524609 HHU524609:HIC524609 HRQ524609:HRY524609 IBM524609:IBU524609 ILI524609:ILQ524609 IVE524609:IVM524609 JFA524609:JFI524609 JOW524609:JPE524609 JYS524609:JZA524609 KIO524609:KIW524609 KSK524609:KSS524609 LCG524609:LCO524609 LMC524609:LMK524609 LVY524609:LWG524609 MFU524609:MGC524609 MPQ524609:MPY524609 MZM524609:MZU524609 NJI524609:NJQ524609 NTE524609:NTM524609 ODA524609:ODI524609 OMW524609:ONE524609 OWS524609:OXA524609 PGO524609:PGW524609 PQK524609:PQS524609 QAG524609:QAO524609 QKC524609:QKK524609 QTY524609:QUG524609 RDU524609:REC524609 RNQ524609:RNY524609 RXM524609:RXU524609 SHI524609:SHQ524609 SRE524609:SRM524609 TBA524609:TBI524609 TKW524609:TLE524609 TUS524609:TVA524609 UEO524609:UEW524609 UOK524609:UOS524609 UYG524609:UYO524609 VIC524609:VIK524609 VRY524609:VSG524609 WBU524609:WCC524609 WLQ524609:WLY524609 WVM524609:WVU524609 E590145:M590145 JA590145:JI590145 SW590145:TE590145 ACS590145:ADA590145 AMO590145:AMW590145 AWK590145:AWS590145 BGG590145:BGO590145 BQC590145:BQK590145 BZY590145:CAG590145 CJU590145:CKC590145 CTQ590145:CTY590145 DDM590145:DDU590145 DNI590145:DNQ590145 DXE590145:DXM590145 EHA590145:EHI590145 EQW590145:ERE590145 FAS590145:FBA590145 FKO590145:FKW590145 FUK590145:FUS590145 GEG590145:GEO590145 GOC590145:GOK590145 GXY590145:GYG590145 HHU590145:HIC590145 HRQ590145:HRY590145 IBM590145:IBU590145 ILI590145:ILQ590145 IVE590145:IVM590145 JFA590145:JFI590145 JOW590145:JPE590145 JYS590145:JZA590145 KIO590145:KIW590145 KSK590145:KSS590145 LCG590145:LCO590145 LMC590145:LMK590145 LVY590145:LWG590145 MFU590145:MGC590145 MPQ590145:MPY590145 MZM590145:MZU590145 NJI590145:NJQ590145 NTE590145:NTM590145 ODA590145:ODI590145 OMW590145:ONE590145 OWS590145:OXA590145 PGO590145:PGW590145 PQK590145:PQS590145 QAG590145:QAO590145 QKC590145:QKK590145 QTY590145:QUG590145 RDU590145:REC590145 RNQ590145:RNY590145 RXM590145:RXU590145 SHI590145:SHQ590145 SRE590145:SRM590145 TBA590145:TBI590145 TKW590145:TLE590145 TUS590145:TVA590145 UEO590145:UEW590145 UOK590145:UOS590145 UYG590145:UYO590145 VIC590145:VIK590145 VRY590145:VSG590145 WBU590145:WCC590145 WLQ590145:WLY590145 WVM590145:WVU590145 E655681:M655681 JA655681:JI655681 SW655681:TE655681 ACS655681:ADA655681 AMO655681:AMW655681 AWK655681:AWS655681 BGG655681:BGO655681 BQC655681:BQK655681 BZY655681:CAG655681 CJU655681:CKC655681 CTQ655681:CTY655681 DDM655681:DDU655681 DNI655681:DNQ655681 DXE655681:DXM655681 EHA655681:EHI655681 EQW655681:ERE655681 FAS655681:FBA655681 FKO655681:FKW655681 FUK655681:FUS655681 GEG655681:GEO655681 GOC655681:GOK655681 GXY655681:GYG655681 HHU655681:HIC655681 HRQ655681:HRY655681 IBM655681:IBU655681 ILI655681:ILQ655681 IVE655681:IVM655681 JFA655681:JFI655681 JOW655681:JPE655681 JYS655681:JZA655681 KIO655681:KIW655681 KSK655681:KSS655681 LCG655681:LCO655681 LMC655681:LMK655681 LVY655681:LWG655681 MFU655681:MGC655681 MPQ655681:MPY655681 MZM655681:MZU655681 NJI655681:NJQ655681 NTE655681:NTM655681 ODA655681:ODI655681 OMW655681:ONE655681 OWS655681:OXA655681 PGO655681:PGW655681 PQK655681:PQS655681 QAG655681:QAO655681 QKC655681:QKK655681 QTY655681:QUG655681 RDU655681:REC655681 RNQ655681:RNY655681 RXM655681:RXU655681 SHI655681:SHQ655681 SRE655681:SRM655681 TBA655681:TBI655681 TKW655681:TLE655681 TUS655681:TVA655681 UEO655681:UEW655681 UOK655681:UOS655681 UYG655681:UYO655681 VIC655681:VIK655681 VRY655681:VSG655681 WBU655681:WCC655681 WLQ655681:WLY655681 WVM655681:WVU655681 E721217:M721217 JA721217:JI721217 SW721217:TE721217 ACS721217:ADA721217 AMO721217:AMW721217 AWK721217:AWS721217 BGG721217:BGO721217 BQC721217:BQK721217 BZY721217:CAG721217 CJU721217:CKC721217 CTQ721217:CTY721217 DDM721217:DDU721217 DNI721217:DNQ721217 DXE721217:DXM721217 EHA721217:EHI721217 EQW721217:ERE721217 FAS721217:FBA721217 FKO721217:FKW721217 FUK721217:FUS721217 GEG721217:GEO721217 GOC721217:GOK721217 GXY721217:GYG721217 HHU721217:HIC721217 HRQ721217:HRY721217 IBM721217:IBU721217 ILI721217:ILQ721217 IVE721217:IVM721217 JFA721217:JFI721217 JOW721217:JPE721217 JYS721217:JZA721217 KIO721217:KIW721217 KSK721217:KSS721217 LCG721217:LCO721217 LMC721217:LMK721217 LVY721217:LWG721217 MFU721217:MGC721217 MPQ721217:MPY721217 MZM721217:MZU721217 NJI721217:NJQ721217 NTE721217:NTM721217 ODA721217:ODI721217 OMW721217:ONE721217 OWS721217:OXA721217 PGO721217:PGW721217 PQK721217:PQS721217 QAG721217:QAO721217 QKC721217:QKK721217 QTY721217:QUG721217 RDU721217:REC721217 RNQ721217:RNY721217 RXM721217:RXU721217 SHI721217:SHQ721217 SRE721217:SRM721217 TBA721217:TBI721217 TKW721217:TLE721217 TUS721217:TVA721217 UEO721217:UEW721217 UOK721217:UOS721217 UYG721217:UYO721217 VIC721217:VIK721217 VRY721217:VSG721217 WBU721217:WCC721217 WLQ721217:WLY721217 WVM721217:WVU721217 E786753:M786753 JA786753:JI786753 SW786753:TE786753 ACS786753:ADA786753 AMO786753:AMW786753 AWK786753:AWS786753 BGG786753:BGO786753 BQC786753:BQK786753 BZY786753:CAG786753 CJU786753:CKC786753 CTQ786753:CTY786753 DDM786753:DDU786753 DNI786753:DNQ786753 DXE786753:DXM786753 EHA786753:EHI786753 EQW786753:ERE786753 FAS786753:FBA786753 FKO786753:FKW786753 FUK786753:FUS786753 GEG786753:GEO786753 GOC786753:GOK786753 GXY786753:GYG786753 HHU786753:HIC786753 HRQ786753:HRY786753 IBM786753:IBU786753 ILI786753:ILQ786753 IVE786753:IVM786753 JFA786753:JFI786753 JOW786753:JPE786753 JYS786753:JZA786753 KIO786753:KIW786753 KSK786753:KSS786753 LCG786753:LCO786753 LMC786753:LMK786753 LVY786753:LWG786753 MFU786753:MGC786753 MPQ786753:MPY786753 MZM786753:MZU786753 NJI786753:NJQ786753 NTE786753:NTM786753 ODA786753:ODI786753 OMW786753:ONE786753 OWS786753:OXA786753 PGO786753:PGW786753 PQK786753:PQS786753 QAG786753:QAO786753 QKC786753:QKK786753 QTY786753:QUG786753 RDU786753:REC786753 RNQ786753:RNY786753 RXM786753:RXU786753 SHI786753:SHQ786753 SRE786753:SRM786753 TBA786753:TBI786753 TKW786753:TLE786753 TUS786753:TVA786753 UEO786753:UEW786753 UOK786753:UOS786753 UYG786753:UYO786753 VIC786753:VIK786753 VRY786753:VSG786753 WBU786753:WCC786753 WLQ786753:WLY786753 WVM786753:WVU786753 E852289:M852289 JA852289:JI852289 SW852289:TE852289 ACS852289:ADA852289 AMO852289:AMW852289 AWK852289:AWS852289 BGG852289:BGO852289 BQC852289:BQK852289 BZY852289:CAG852289 CJU852289:CKC852289 CTQ852289:CTY852289 DDM852289:DDU852289 DNI852289:DNQ852289 DXE852289:DXM852289 EHA852289:EHI852289 EQW852289:ERE852289 FAS852289:FBA852289 FKO852289:FKW852289 FUK852289:FUS852289 GEG852289:GEO852289 GOC852289:GOK852289 GXY852289:GYG852289 HHU852289:HIC852289 HRQ852289:HRY852289 IBM852289:IBU852289 ILI852289:ILQ852289 IVE852289:IVM852289 JFA852289:JFI852289 JOW852289:JPE852289 JYS852289:JZA852289 KIO852289:KIW852289 KSK852289:KSS852289 LCG852289:LCO852289 LMC852289:LMK852289 LVY852289:LWG852289 MFU852289:MGC852289 MPQ852289:MPY852289 MZM852289:MZU852289 NJI852289:NJQ852289 NTE852289:NTM852289 ODA852289:ODI852289 OMW852289:ONE852289 OWS852289:OXA852289 PGO852289:PGW852289 PQK852289:PQS852289 QAG852289:QAO852289 QKC852289:QKK852289 QTY852289:QUG852289 RDU852289:REC852289 RNQ852289:RNY852289 RXM852289:RXU852289 SHI852289:SHQ852289 SRE852289:SRM852289 TBA852289:TBI852289 TKW852289:TLE852289 TUS852289:TVA852289 UEO852289:UEW852289 UOK852289:UOS852289 UYG852289:UYO852289 VIC852289:VIK852289 VRY852289:VSG852289 WBU852289:WCC852289 WLQ852289:WLY852289 WVM852289:WVU852289 E917825:M917825 JA917825:JI917825 SW917825:TE917825 ACS917825:ADA917825 AMO917825:AMW917825 AWK917825:AWS917825 BGG917825:BGO917825 BQC917825:BQK917825 BZY917825:CAG917825 CJU917825:CKC917825 CTQ917825:CTY917825 DDM917825:DDU917825 DNI917825:DNQ917825 DXE917825:DXM917825 EHA917825:EHI917825 EQW917825:ERE917825 FAS917825:FBA917825 FKO917825:FKW917825 FUK917825:FUS917825 GEG917825:GEO917825 GOC917825:GOK917825 GXY917825:GYG917825 HHU917825:HIC917825 HRQ917825:HRY917825 IBM917825:IBU917825 ILI917825:ILQ917825 IVE917825:IVM917825 JFA917825:JFI917825 JOW917825:JPE917825 JYS917825:JZA917825 KIO917825:KIW917825 KSK917825:KSS917825 LCG917825:LCO917825 LMC917825:LMK917825 LVY917825:LWG917825 MFU917825:MGC917825 MPQ917825:MPY917825 MZM917825:MZU917825 NJI917825:NJQ917825 NTE917825:NTM917825 ODA917825:ODI917825 OMW917825:ONE917825 OWS917825:OXA917825 PGO917825:PGW917825 PQK917825:PQS917825 QAG917825:QAO917825 QKC917825:QKK917825 QTY917825:QUG917825 RDU917825:REC917825 RNQ917825:RNY917825 RXM917825:RXU917825 SHI917825:SHQ917825 SRE917825:SRM917825 TBA917825:TBI917825 TKW917825:TLE917825 TUS917825:TVA917825 UEO917825:UEW917825 UOK917825:UOS917825 UYG917825:UYO917825 VIC917825:VIK917825 VRY917825:VSG917825 WBU917825:WCC917825 WLQ917825:WLY917825 WVM917825:WVU917825 E983361:M983361 JA983361:JI983361 SW983361:TE983361 ACS983361:ADA983361 AMO983361:AMW983361 AWK983361:AWS983361 BGG983361:BGO983361 BQC983361:BQK983361 BZY983361:CAG983361 CJU983361:CKC983361 CTQ983361:CTY983361 DDM983361:DDU983361 DNI983361:DNQ983361 DXE983361:DXM983361 EHA983361:EHI983361 EQW983361:ERE983361 FAS983361:FBA983361 FKO983361:FKW983361 FUK983361:FUS983361 GEG983361:GEO983361 GOC983361:GOK983361 GXY983361:GYG983361 HHU983361:HIC983361 HRQ983361:HRY983361 IBM983361:IBU983361 ILI983361:ILQ983361 IVE983361:IVM983361 JFA983361:JFI983361 JOW983361:JPE983361 JYS983361:JZA983361 KIO983361:KIW983361 KSK983361:KSS983361 LCG983361:LCO983361 LMC983361:LMK983361 LVY983361:LWG983361 MFU983361:MGC983361 MPQ983361:MPY983361 MZM983361:MZU983361 NJI983361:NJQ983361 NTE983361:NTM983361 ODA983361:ODI983361 OMW983361:ONE983361 OWS983361:OXA983361 PGO983361:PGW983361 PQK983361:PQS983361 QAG983361:QAO983361 QKC983361:QKK983361 QTY983361:QUG983361 RDU983361:REC983361 RNQ983361:RNY983361 RXM983361:RXU983361 SHI983361:SHQ983361 SRE983361:SRM983361 TBA983361:TBI983361 TKW983361:TLE983361 TUS983361:TVA983361 UEO983361:UEW983361 UOK983361:UOS983361 UYG983361:UYO983361 VIC983361:VIK983361 VRY983361:VSG983361 WBU983361:WCC983361 WLQ983361:WLY983361 WVM983361:WVU983361 E239:M239 JA239:JI239 SW239:TE239 ACS239:ADA239 AMO239:AMW239 AWK239:AWS239 BGG239:BGO239 BQC239:BQK239 BZY239:CAG239 CJU239:CKC239 CTQ239:CTY239 DDM239:DDU239 DNI239:DNQ239 DXE239:DXM239 EHA239:EHI239 EQW239:ERE239 FAS239:FBA239 FKO239:FKW239 FUK239:FUS239 GEG239:GEO239 GOC239:GOK239 GXY239:GYG239 HHU239:HIC239 HRQ239:HRY239 IBM239:IBU239 ILI239:ILQ239 IVE239:IVM239 JFA239:JFI239 JOW239:JPE239 JYS239:JZA239 KIO239:KIW239 KSK239:KSS239 LCG239:LCO239 LMC239:LMK239 LVY239:LWG239 MFU239:MGC239 MPQ239:MPY239 MZM239:MZU239 NJI239:NJQ239 NTE239:NTM239 ODA239:ODI239 OMW239:ONE239 OWS239:OXA239 PGO239:PGW239 PQK239:PQS239 QAG239:QAO239 QKC239:QKK239 QTY239:QUG239 RDU239:REC239 RNQ239:RNY239 RXM239:RXU239 SHI239:SHQ239 SRE239:SRM239 TBA239:TBI239 TKW239:TLE239 TUS239:TVA239 UEO239:UEW239 UOK239:UOS239 UYG239:UYO239 VIC239:VIK239 VRY239:VSG239 WBU239:WCC239 WLQ239:WLY239 WVM239:WVU239 E65775:M65775 JA65775:JI65775 SW65775:TE65775 ACS65775:ADA65775 AMO65775:AMW65775 AWK65775:AWS65775 BGG65775:BGO65775 BQC65775:BQK65775 BZY65775:CAG65775 CJU65775:CKC65775 CTQ65775:CTY65775 DDM65775:DDU65775 DNI65775:DNQ65775 DXE65775:DXM65775 EHA65775:EHI65775 EQW65775:ERE65775 FAS65775:FBA65775 FKO65775:FKW65775 FUK65775:FUS65775 GEG65775:GEO65775 GOC65775:GOK65775 GXY65775:GYG65775 HHU65775:HIC65775 HRQ65775:HRY65775 IBM65775:IBU65775 ILI65775:ILQ65775 IVE65775:IVM65775 JFA65775:JFI65775 JOW65775:JPE65775 JYS65775:JZA65775 KIO65775:KIW65775 KSK65775:KSS65775 LCG65775:LCO65775 LMC65775:LMK65775 LVY65775:LWG65775 MFU65775:MGC65775 MPQ65775:MPY65775 MZM65775:MZU65775 NJI65775:NJQ65775 NTE65775:NTM65775 ODA65775:ODI65775 OMW65775:ONE65775 OWS65775:OXA65775 PGO65775:PGW65775 PQK65775:PQS65775 QAG65775:QAO65775 QKC65775:QKK65775 QTY65775:QUG65775 RDU65775:REC65775 RNQ65775:RNY65775 RXM65775:RXU65775 SHI65775:SHQ65775 SRE65775:SRM65775 TBA65775:TBI65775 TKW65775:TLE65775 TUS65775:TVA65775 UEO65775:UEW65775 UOK65775:UOS65775 UYG65775:UYO65775 VIC65775:VIK65775 VRY65775:VSG65775 WBU65775:WCC65775 WLQ65775:WLY65775 WVM65775:WVU65775 E131311:M131311 JA131311:JI131311 SW131311:TE131311 ACS131311:ADA131311 AMO131311:AMW131311 AWK131311:AWS131311 BGG131311:BGO131311 BQC131311:BQK131311 BZY131311:CAG131311 CJU131311:CKC131311 CTQ131311:CTY131311 DDM131311:DDU131311 DNI131311:DNQ131311 DXE131311:DXM131311 EHA131311:EHI131311 EQW131311:ERE131311 FAS131311:FBA131311 FKO131311:FKW131311 FUK131311:FUS131311 GEG131311:GEO131311 GOC131311:GOK131311 GXY131311:GYG131311 HHU131311:HIC131311 HRQ131311:HRY131311 IBM131311:IBU131311 ILI131311:ILQ131311 IVE131311:IVM131311 JFA131311:JFI131311 JOW131311:JPE131311 JYS131311:JZA131311 KIO131311:KIW131311 KSK131311:KSS131311 LCG131311:LCO131311 LMC131311:LMK131311 LVY131311:LWG131311 MFU131311:MGC131311 MPQ131311:MPY131311 MZM131311:MZU131311 NJI131311:NJQ131311 NTE131311:NTM131311 ODA131311:ODI131311 OMW131311:ONE131311 OWS131311:OXA131311 PGO131311:PGW131311 PQK131311:PQS131311 QAG131311:QAO131311 QKC131311:QKK131311 QTY131311:QUG131311 RDU131311:REC131311 RNQ131311:RNY131311 RXM131311:RXU131311 SHI131311:SHQ131311 SRE131311:SRM131311 TBA131311:TBI131311 TKW131311:TLE131311 TUS131311:TVA131311 UEO131311:UEW131311 UOK131311:UOS131311 UYG131311:UYO131311 VIC131311:VIK131311 VRY131311:VSG131311 WBU131311:WCC131311 WLQ131311:WLY131311 WVM131311:WVU131311 E196847:M196847 JA196847:JI196847 SW196847:TE196847 ACS196847:ADA196847 AMO196847:AMW196847 AWK196847:AWS196847 BGG196847:BGO196847 BQC196847:BQK196847 BZY196847:CAG196847 CJU196847:CKC196847 CTQ196847:CTY196847 DDM196847:DDU196847 DNI196847:DNQ196847 DXE196847:DXM196847 EHA196847:EHI196847 EQW196847:ERE196847 FAS196847:FBA196847 FKO196847:FKW196847 FUK196847:FUS196847 GEG196847:GEO196847 GOC196847:GOK196847 GXY196847:GYG196847 HHU196847:HIC196847 HRQ196847:HRY196847 IBM196847:IBU196847 ILI196847:ILQ196847 IVE196847:IVM196847 JFA196847:JFI196847 JOW196847:JPE196847 JYS196847:JZA196847 KIO196847:KIW196847 KSK196847:KSS196847 LCG196847:LCO196847 LMC196847:LMK196847 LVY196847:LWG196847 MFU196847:MGC196847 MPQ196847:MPY196847 MZM196847:MZU196847 NJI196847:NJQ196847 NTE196847:NTM196847 ODA196847:ODI196847 OMW196847:ONE196847 OWS196847:OXA196847 PGO196847:PGW196847 PQK196847:PQS196847 QAG196847:QAO196847 QKC196847:QKK196847 QTY196847:QUG196847 RDU196847:REC196847 RNQ196847:RNY196847 RXM196847:RXU196847 SHI196847:SHQ196847 SRE196847:SRM196847 TBA196847:TBI196847 TKW196847:TLE196847 TUS196847:TVA196847 UEO196847:UEW196847 UOK196847:UOS196847 UYG196847:UYO196847 VIC196847:VIK196847 VRY196847:VSG196847 WBU196847:WCC196847 WLQ196847:WLY196847 WVM196847:WVU196847 E262383:M262383 JA262383:JI262383 SW262383:TE262383 ACS262383:ADA262383 AMO262383:AMW262383 AWK262383:AWS262383 BGG262383:BGO262383 BQC262383:BQK262383 BZY262383:CAG262383 CJU262383:CKC262383 CTQ262383:CTY262383 DDM262383:DDU262383 DNI262383:DNQ262383 DXE262383:DXM262383 EHA262383:EHI262383 EQW262383:ERE262383 FAS262383:FBA262383 FKO262383:FKW262383 FUK262383:FUS262383 GEG262383:GEO262383 GOC262383:GOK262383 GXY262383:GYG262383 HHU262383:HIC262383 HRQ262383:HRY262383 IBM262383:IBU262383 ILI262383:ILQ262383 IVE262383:IVM262383 JFA262383:JFI262383 JOW262383:JPE262383 JYS262383:JZA262383 KIO262383:KIW262383 KSK262383:KSS262383 LCG262383:LCO262383 LMC262383:LMK262383 LVY262383:LWG262383 MFU262383:MGC262383 MPQ262383:MPY262383 MZM262383:MZU262383 NJI262383:NJQ262383 NTE262383:NTM262383 ODA262383:ODI262383 OMW262383:ONE262383 OWS262383:OXA262383 PGO262383:PGW262383 PQK262383:PQS262383 QAG262383:QAO262383 QKC262383:QKK262383 QTY262383:QUG262383 RDU262383:REC262383 RNQ262383:RNY262383 RXM262383:RXU262383 SHI262383:SHQ262383 SRE262383:SRM262383 TBA262383:TBI262383 TKW262383:TLE262383 TUS262383:TVA262383 UEO262383:UEW262383 UOK262383:UOS262383 UYG262383:UYO262383 VIC262383:VIK262383 VRY262383:VSG262383 WBU262383:WCC262383 WLQ262383:WLY262383 WVM262383:WVU262383 E327919:M327919 JA327919:JI327919 SW327919:TE327919 ACS327919:ADA327919 AMO327919:AMW327919 AWK327919:AWS327919 BGG327919:BGO327919 BQC327919:BQK327919 BZY327919:CAG327919 CJU327919:CKC327919 CTQ327919:CTY327919 DDM327919:DDU327919 DNI327919:DNQ327919 DXE327919:DXM327919 EHA327919:EHI327919 EQW327919:ERE327919 FAS327919:FBA327919 FKO327919:FKW327919 FUK327919:FUS327919 GEG327919:GEO327919 GOC327919:GOK327919 GXY327919:GYG327919 HHU327919:HIC327919 HRQ327919:HRY327919 IBM327919:IBU327919 ILI327919:ILQ327919 IVE327919:IVM327919 JFA327919:JFI327919 JOW327919:JPE327919 JYS327919:JZA327919 KIO327919:KIW327919 KSK327919:KSS327919 LCG327919:LCO327919 LMC327919:LMK327919 LVY327919:LWG327919 MFU327919:MGC327919 MPQ327919:MPY327919 MZM327919:MZU327919 NJI327919:NJQ327919 NTE327919:NTM327919 ODA327919:ODI327919 OMW327919:ONE327919 OWS327919:OXA327919 PGO327919:PGW327919 PQK327919:PQS327919 QAG327919:QAO327919 QKC327919:QKK327919 QTY327919:QUG327919 RDU327919:REC327919 RNQ327919:RNY327919 RXM327919:RXU327919 SHI327919:SHQ327919 SRE327919:SRM327919 TBA327919:TBI327919 TKW327919:TLE327919 TUS327919:TVA327919 UEO327919:UEW327919 UOK327919:UOS327919 UYG327919:UYO327919 VIC327919:VIK327919 VRY327919:VSG327919 WBU327919:WCC327919 WLQ327919:WLY327919 WVM327919:WVU327919 E393455:M393455 JA393455:JI393455 SW393455:TE393455 ACS393455:ADA393455 AMO393455:AMW393455 AWK393455:AWS393455 BGG393455:BGO393455 BQC393455:BQK393455 BZY393455:CAG393455 CJU393455:CKC393455 CTQ393455:CTY393455 DDM393455:DDU393455 DNI393455:DNQ393455 DXE393455:DXM393455 EHA393455:EHI393455 EQW393455:ERE393455 FAS393455:FBA393455 FKO393455:FKW393455 FUK393455:FUS393455 GEG393455:GEO393455 GOC393455:GOK393455 GXY393455:GYG393455 HHU393455:HIC393455 HRQ393455:HRY393455 IBM393455:IBU393455 ILI393455:ILQ393455 IVE393455:IVM393455 JFA393455:JFI393455 JOW393455:JPE393455 JYS393455:JZA393455 KIO393455:KIW393455 KSK393455:KSS393455 LCG393455:LCO393455 LMC393455:LMK393455 LVY393455:LWG393455 MFU393455:MGC393455 MPQ393455:MPY393455 MZM393455:MZU393455 NJI393455:NJQ393455 NTE393455:NTM393455 ODA393455:ODI393455 OMW393455:ONE393455 OWS393455:OXA393455 PGO393455:PGW393455 PQK393455:PQS393455 QAG393455:QAO393455 QKC393455:QKK393455 QTY393455:QUG393455 RDU393455:REC393455 RNQ393455:RNY393455 RXM393455:RXU393455 SHI393455:SHQ393455 SRE393455:SRM393455 TBA393455:TBI393455 TKW393455:TLE393455 TUS393455:TVA393455 UEO393455:UEW393455 UOK393455:UOS393455 UYG393455:UYO393455 VIC393455:VIK393455 VRY393455:VSG393455 WBU393455:WCC393455 WLQ393455:WLY393455 WVM393455:WVU393455 E458991:M458991 JA458991:JI458991 SW458991:TE458991 ACS458991:ADA458991 AMO458991:AMW458991 AWK458991:AWS458991 BGG458991:BGO458991 BQC458991:BQK458991 BZY458991:CAG458991 CJU458991:CKC458991 CTQ458991:CTY458991 DDM458991:DDU458991 DNI458991:DNQ458991 DXE458991:DXM458991 EHA458991:EHI458991 EQW458991:ERE458991 FAS458991:FBA458991 FKO458991:FKW458991 FUK458991:FUS458991 GEG458991:GEO458991 GOC458991:GOK458991 GXY458991:GYG458991 HHU458991:HIC458991 HRQ458991:HRY458991 IBM458991:IBU458991 ILI458991:ILQ458991 IVE458991:IVM458991 JFA458991:JFI458991 JOW458991:JPE458991 JYS458991:JZA458991 KIO458991:KIW458991 KSK458991:KSS458991 LCG458991:LCO458991 LMC458991:LMK458991 LVY458991:LWG458991 MFU458991:MGC458991 MPQ458991:MPY458991 MZM458991:MZU458991 NJI458991:NJQ458991 NTE458991:NTM458991 ODA458991:ODI458991 OMW458991:ONE458991 OWS458991:OXA458991 PGO458991:PGW458991 PQK458991:PQS458991 QAG458991:QAO458991 QKC458991:QKK458991 QTY458991:QUG458991 RDU458991:REC458991 RNQ458991:RNY458991 RXM458991:RXU458991 SHI458991:SHQ458991 SRE458991:SRM458991 TBA458991:TBI458991 TKW458991:TLE458991 TUS458991:TVA458991 UEO458991:UEW458991 UOK458991:UOS458991 UYG458991:UYO458991 VIC458991:VIK458991 VRY458991:VSG458991 WBU458991:WCC458991 WLQ458991:WLY458991 WVM458991:WVU458991 E524527:M524527 JA524527:JI524527 SW524527:TE524527 ACS524527:ADA524527 AMO524527:AMW524527 AWK524527:AWS524527 BGG524527:BGO524527 BQC524527:BQK524527 BZY524527:CAG524527 CJU524527:CKC524527 CTQ524527:CTY524527 DDM524527:DDU524527 DNI524527:DNQ524527 DXE524527:DXM524527 EHA524527:EHI524527 EQW524527:ERE524527 FAS524527:FBA524527 FKO524527:FKW524527 FUK524527:FUS524527 GEG524527:GEO524527 GOC524527:GOK524527 GXY524527:GYG524527 HHU524527:HIC524527 HRQ524527:HRY524527 IBM524527:IBU524527 ILI524527:ILQ524527 IVE524527:IVM524527 JFA524527:JFI524527 JOW524527:JPE524527 JYS524527:JZA524527 KIO524527:KIW524527 KSK524527:KSS524527 LCG524527:LCO524527 LMC524527:LMK524527 LVY524527:LWG524527 MFU524527:MGC524527 MPQ524527:MPY524527 MZM524527:MZU524527 NJI524527:NJQ524527 NTE524527:NTM524527 ODA524527:ODI524527 OMW524527:ONE524527 OWS524527:OXA524527 PGO524527:PGW524527 PQK524527:PQS524527 QAG524527:QAO524527 QKC524527:QKK524527 QTY524527:QUG524527 RDU524527:REC524527 RNQ524527:RNY524527 RXM524527:RXU524527 SHI524527:SHQ524527 SRE524527:SRM524527 TBA524527:TBI524527 TKW524527:TLE524527 TUS524527:TVA524527 UEO524527:UEW524527 UOK524527:UOS524527 UYG524527:UYO524527 VIC524527:VIK524527 VRY524527:VSG524527 WBU524527:WCC524527 WLQ524527:WLY524527 WVM524527:WVU524527 E590063:M590063 JA590063:JI590063 SW590063:TE590063 ACS590063:ADA590063 AMO590063:AMW590063 AWK590063:AWS590063 BGG590063:BGO590063 BQC590063:BQK590063 BZY590063:CAG590063 CJU590063:CKC590063 CTQ590063:CTY590063 DDM590063:DDU590063 DNI590063:DNQ590063 DXE590063:DXM590063 EHA590063:EHI590063 EQW590063:ERE590063 FAS590063:FBA590063 FKO590063:FKW590063 FUK590063:FUS590063 GEG590063:GEO590063 GOC590063:GOK590063 GXY590063:GYG590063 HHU590063:HIC590063 HRQ590063:HRY590063 IBM590063:IBU590063 ILI590063:ILQ590063 IVE590063:IVM590063 JFA590063:JFI590063 JOW590063:JPE590063 JYS590063:JZA590063 KIO590063:KIW590063 KSK590063:KSS590063 LCG590063:LCO590063 LMC590063:LMK590063 LVY590063:LWG590063 MFU590063:MGC590063 MPQ590063:MPY590063 MZM590063:MZU590063 NJI590063:NJQ590063 NTE590063:NTM590063 ODA590063:ODI590063 OMW590063:ONE590063 OWS590063:OXA590063 PGO590063:PGW590063 PQK590063:PQS590063 QAG590063:QAO590063 QKC590063:QKK590063 QTY590063:QUG590063 RDU590063:REC590063 RNQ590063:RNY590063 RXM590063:RXU590063 SHI590063:SHQ590063 SRE590063:SRM590063 TBA590063:TBI590063 TKW590063:TLE590063 TUS590063:TVA590063 UEO590063:UEW590063 UOK590063:UOS590063 UYG590063:UYO590063 VIC590063:VIK590063 VRY590063:VSG590063 WBU590063:WCC590063 WLQ590063:WLY590063 WVM590063:WVU590063 E655599:M655599 JA655599:JI655599 SW655599:TE655599 ACS655599:ADA655599 AMO655599:AMW655599 AWK655599:AWS655599 BGG655599:BGO655599 BQC655599:BQK655599 BZY655599:CAG655599 CJU655599:CKC655599 CTQ655599:CTY655599 DDM655599:DDU655599 DNI655599:DNQ655599 DXE655599:DXM655599 EHA655599:EHI655599 EQW655599:ERE655599 FAS655599:FBA655599 FKO655599:FKW655599 FUK655599:FUS655599 GEG655599:GEO655599 GOC655599:GOK655599 GXY655599:GYG655599 HHU655599:HIC655599 HRQ655599:HRY655599 IBM655599:IBU655599 ILI655599:ILQ655599 IVE655599:IVM655599 JFA655599:JFI655599 JOW655599:JPE655599 JYS655599:JZA655599 KIO655599:KIW655599 KSK655599:KSS655599 LCG655599:LCO655599 LMC655599:LMK655599 LVY655599:LWG655599 MFU655599:MGC655599 MPQ655599:MPY655599 MZM655599:MZU655599 NJI655599:NJQ655599 NTE655599:NTM655599 ODA655599:ODI655599 OMW655599:ONE655599 OWS655599:OXA655599 PGO655599:PGW655599 PQK655599:PQS655599 QAG655599:QAO655599 QKC655599:QKK655599 QTY655599:QUG655599 RDU655599:REC655599 RNQ655599:RNY655599 RXM655599:RXU655599 SHI655599:SHQ655599 SRE655599:SRM655599 TBA655599:TBI655599 TKW655599:TLE655599 TUS655599:TVA655599 UEO655599:UEW655599 UOK655599:UOS655599 UYG655599:UYO655599 VIC655599:VIK655599 VRY655599:VSG655599 WBU655599:WCC655599 WLQ655599:WLY655599 WVM655599:WVU655599 E721135:M721135 JA721135:JI721135 SW721135:TE721135 ACS721135:ADA721135 AMO721135:AMW721135 AWK721135:AWS721135 BGG721135:BGO721135 BQC721135:BQK721135 BZY721135:CAG721135 CJU721135:CKC721135 CTQ721135:CTY721135 DDM721135:DDU721135 DNI721135:DNQ721135 DXE721135:DXM721135 EHA721135:EHI721135 EQW721135:ERE721135 FAS721135:FBA721135 FKO721135:FKW721135 FUK721135:FUS721135 GEG721135:GEO721135 GOC721135:GOK721135 GXY721135:GYG721135 HHU721135:HIC721135 HRQ721135:HRY721135 IBM721135:IBU721135 ILI721135:ILQ721135 IVE721135:IVM721135 JFA721135:JFI721135 JOW721135:JPE721135 JYS721135:JZA721135 KIO721135:KIW721135 KSK721135:KSS721135 LCG721135:LCO721135 LMC721135:LMK721135 LVY721135:LWG721135 MFU721135:MGC721135 MPQ721135:MPY721135 MZM721135:MZU721135 NJI721135:NJQ721135 NTE721135:NTM721135 ODA721135:ODI721135 OMW721135:ONE721135 OWS721135:OXA721135 PGO721135:PGW721135 PQK721135:PQS721135 QAG721135:QAO721135 QKC721135:QKK721135 QTY721135:QUG721135 RDU721135:REC721135 RNQ721135:RNY721135 RXM721135:RXU721135 SHI721135:SHQ721135 SRE721135:SRM721135 TBA721135:TBI721135 TKW721135:TLE721135 TUS721135:TVA721135 UEO721135:UEW721135 UOK721135:UOS721135 UYG721135:UYO721135 VIC721135:VIK721135 VRY721135:VSG721135 WBU721135:WCC721135 WLQ721135:WLY721135 WVM721135:WVU721135 E786671:M786671 JA786671:JI786671 SW786671:TE786671 ACS786671:ADA786671 AMO786671:AMW786671 AWK786671:AWS786671 BGG786671:BGO786671 BQC786671:BQK786671 BZY786671:CAG786671 CJU786671:CKC786671 CTQ786671:CTY786671 DDM786671:DDU786671 DNI786671:DNQ786671 DXE786671:DXM786671 EHA786671:EHI786671 EQW786671:ERE786671 FAS786671:FBA786671 FKO786671:FKW786671 FUK786671:FUS786671 GEG786671:GEO786671 GOC786671:GOK786671 GXY786671:GYG786671 HHU786671:HIC786671 HRQ786671:HRY786671 IBM786671:IBU786671 ILI786671:ILQ786671 IVE786671:IVM786671 JFA786671:JFI786671 JOW786671:JPE786671 JYS786671:JZA786671 KIO786671:KIW786671 KSK786671:KSS786671 LCG786671:LCO786671 LMC786671:LMK786671 LVY786671:LWG786671 MFU786671:MGC786671 MPQ786671:MPY786671 MZM786671:MZU786671 NJI786671:NJQ786671 NTE786671:NTM786671 ODA786671:ODI786671 OMW786671:ONE786671 OWS786671:OXA786671 PGO786671:PGW786671 PQK786671:PQS786671 QAG786671:QAO786671 QKC786671:QKK786671 QTY786671:QUG786671 RDU786671:REC786671 RNQ786671:RNY786671 RXM786671:RXU786671 SHI786671:SHQ786671 SRE786671:SRM786671 TBA786671:TBI786671 TKW786671:TLE786671 TUS786671:TVA786671 UEO786671:UEW786671 UOK786671:UOS786671 UYG786671:UYO786671 VIC786671:VIK786671 VRY786671:VSG786671 WBU786671:WCC786671 WLQ786671:WLY786671 WVM786671:WVU786671 E852207:M852207 JA852207:JI852207 SW852207:TE852207 ACS852207:ADA852207 AMO852207:AMW852207 AWK852207:AWS852207 BGG852207:BGO852207 BQC852207:BQK852207 BZY852207:CAG852207 CJU852207:CKC852207 CTQ852207:CTY852207 DDM852207:DDU852207 DNI852207:DNQ852207 DXE852207:DXM852207 EHA852207:EHI852207 EQW852207:ERE852207 FAS852207:FBA852207 FKO852207:FKW852207 FUK852207:FUS852207 GEG852207:GEO852207 GOC852207:GOK852207 GXY852207:GYG852207 HHU852207:HIC852207 HRQ852207:HRY852207 IBM852207:IBU852207 ILI852207:ILQ852207 IVE852207:IVM852207 JFA852207:JFI852207 JOW852207:JPE852207 JYS852207:JZA852207 KIO852207:KIW852207 KSK852207:KSS852207 LCG852207:LCO852207 LMC852207:LMK852207 LVY852207:LWG852207 MFU852207:MGC852207 MPQ852207:MPY852207 MZM852207:MZU852207 NJI852207:NJQ852207 NTE852207:NTM852207 ODA852207:ODI852207 OMW852207:ONE852207 OWS852207:OXA852207 PGO852207:PGW852207 PQK852207:PQS852207 QAG852207:QAO852207 QKC852207:QKK852207 QTY852207:QUG852207 RDU852207:REC852207 RNQ852207:RNY852207 RXM852207:RXU852207 SHI852207:SHQ852207 SRE852207:SRM852207 TBA852207:TBI852207 TKW852207:TLE852207 TUS852207:TVA852207 UEO852207:UEW852207 UOK852207:UOS852207 UYG852207:UYO852207 VIC852207:VIK852207 VRY852207:VSG852207 WBU852207:WCC852207 WLQ852207:WLY852207 WVM852207:WVU852207 E917743:M917743 JA917743:JI917743 SW917743:TE917743 ACS917743:ADA917743 AMO917743:AMW917743 AWK917743:AWS917743 BGG917743:BGO917743 BQC917743:BQK917743 BZY917743:CAG917743 CJU917743:CKC917743 CTQ917743:CTY917743 DDM917743:DDU917743 DNI917743:DNQ917743 DXE917743:DXM917743 EHA917743:EHI917743 EQW917743:ERE917743 FAS917743:FBA917743 FKO917743:FKW917743 FUK917743:FUS917743 GEG917743:GEO917743 GOC917743:GOK917743 GXY917743:GYG917743 HHU917743:HIC917743 HRQ917743:HRY917743 IBM917743:IBU917743 ILI917743:ILQ917743 IVE917743:IVM917743 JFA917743:JFI917743 JOW917743:JPE917743 JYS917743:JZA917743 KIO917743:KIW917743 KSK917743:KSS917743 LCG917743:LCO917743 LMC917743:LMK917743 LVY917743:LWG917743 MFU917743:MGC917743 MPQ917743:MPY917743 MZM917743:MZU917743 NJI917743:NJQ917743 NTE917743:NTM917743 ODA917743:ODI917743 OMW917743:ONE917743 OWS917743:OXA917743 PGO917743:PGW917743 PQK917743:PQS917743 QAG917743:QAO917743 QKC917743:QKK917743 QTY917743:QUG917743 RDU917743:REC917743 RNQ917743:RNY917743 RXM917743:RXU917743 SHI917743:SHQ917743 SRE917743:SRM917743 TBA917743:TBI917743 TKW917743:TLE917743 TUS917743:TVA917743 UEO917743:UEW917743 UOK917743:UOS917743 UYG917743:UYO917743 VIC917743:VIK917743 VRY917743:VSG917743 WBU917743:WCC917743 WLQ917743:WLY917743 WVM917743:WVU917743 E983279:M983279 JA983279:JI983279 SW983279:TE983279 ACS983279:ADA983279 AMO983279:AMW983279 AWK983279:AWS983279 BGG983279:BGO983279 BQC983279:BQK983279 BZY983279:CAG983279 CJU983279:CKC983279 CTQ983279:CTY983279 DDM983279:DDU983279 DNI983279:DNQ983279 DXE983279:DXM983279 EHA983279:EHI983279 EQW983279:ERE983279 FAS983279:FBA983279 FKO983279:FKW983279 FUK983279:FUS983279 GEG983279:GEO983279 GOC983279:GOK983279 GXY983279:GYG983279 HHU983279:HIC983279 HRQ983279:HRY983279 IBM983279:IBU983279 ILI983279:ILQ983279 IVE983279:IVM983279 JFA983279:JFI983279 JOW983279:JPE983279 JYS983279:JZA983279 KIO983279:KIW983279 KSK983279:KSS983279 LCG983279:LCO983279 LMC983279:LMK983279 LVY983279:LWG983279 MFU983279:MGC983279 MPQ983279:MPY983279 MZM983279:MZU983279 NJI983279:NJQ983279 NTE983279:NTM983279 ODA983279:ODI983279 OMW983279:ONE983279 OWS983279:OXA983279 PGO983279:PGW983279 PQK983279:PQS983279 QAG983279:QAO983279 QKC983279:QKK983279 QTY983279:QUG983279 RDU983279:REC983279 RNQ983279:RNY983279 RXM983279:RXU983279 SHI983279:SHQ983279 SRE983279:SRM983279 TBA983279:TBI983279 TKW983279:TLE983279 TUS983279:TVA983279 UEO983279:UEW983279 UOK983279:UOS983279 UYG983279:UYO983279 VIC983279:VIK983279 VRY983279:VSG983279 WBU983279:WCC983279 WLQ983279:WLY983279 WVM983279:WVU983279 E96:M96 JA96:JI96 SW96:TE96 ACS96:ADA96 AMO96:AMW96 AWK96:AWS96 BGG96:BGO96 BQC96:BQK96 BZY96:CAG96 CJU96:CKC96 CTQ96:CTY96 DDM96:DDU96 DNI96:DNQ96 DXE96:DXM96 EHA96:EHI96 EQW96:ERE96 FAS96:FBA96 FKO96:FKW96 FUK96:FUS96 GEG96:GEO96 GOC96:GOK96 GXY96:GYG96 HHU96:HIC96 HRQ96:HRY96 IBM96:IBU96 ILI96:ILQ96 IVE96:IVM96 JFA96:JFI96 JOW96:JPE96 JYS96:JZA96 KIO96:KIW96 KSK96:KSS96 LCG96:LCO96 LMC96:LMK96 LVY96:LWG96 MFU96:MGC96 MPQ96:MPY96 MZM96:MZU96 NJI96:NJQ96 NTE96:NTM96 ODA96:ODI96 OMW96:ONE96 OWS96:OXA96 PGO96:PGW96 PQK96:PQS96 QAG96:QAO96 QKC96:QKK96 QTY96:QUG96 RDU96:REC96 RNQ96:RNY96 RXM96:RXU96 SHI96:SHQ96 SRE96:SRM96 TBA96:TBI96 TKW96:TLE96 TUS96:TVA96 UEO96:UEW96 UOK96:UOS96 UYG96:UYO96 VIC96:VIK96 VRY96:VSG96 WBU96:WCC96 WLQ96:WLY96 WVM96:WVU96 E65632:M65632 JA65632:JI65632 SW65632:TE65632 ACS65632:ADA65632 AMO65632:AMW65632 AWK65632:AWS65632 BGG65632:BGO65632 BQC65632:BQK65632 BZY65632:CAG65632 CJU65632:CKC65632 CTQ65632:CTY65632 DDM65632:DDU65632 DNI65632:DNQ65632 DXE65632:DXM65632 EHA65632:EHI65632 EQW65632:ERE65632 FAS65632:FBA65632 FKO65632:FKW65632 FUK65632:FUS65632 GEG65632:GEO65632 GOC65632:GOK65632 GXY65632:GYG65632 HHU65632:HIC65632 HRQ65632:HRY65632 IBM65632:IBU65632 ILI65632:ILQ65632 IVE65632:IVM65632 JFA65632:JFI65632 JOW65632:JPE65632 JYS65632:JZA65632 KIO65632:KIW65632 KSK65632:KSS65632 LCG65632:LCO65632 LMC65632:LMK65632 LVY65632:LWG65632 MFU65632:MGC65632 MPQ65632:MPY65632 MZM65632:MZU65632 NJI65632:NJQ65632 NTE65632:NTM65632 ODA65632:ODI65632 OMW65632:ONE65632 OWS65632:OXA65632 PGO65632:PGW65632 PQK65632:PQS65632 QAG65632:QAO65632 QKC65632:QKK65632 QTY65632:QUG65632 RDU65632:REC65632 RNQ65632:RNY65632 RXM65632:RXU65632 SHI65632:SHQ65632 SRE65632:SRM65632 TBA65632:TBI65632 TKW65632:TLE65632 TUS65632:TVA65632 UEO65632:UEW65632 UOK65632:UOS65632 UYG65632:UYO65632 VIC65632:VIK65632 VRY65632:VSG65632 WBU65632:WCC65632 WLQ65632:WLY65632 WVM65632:WVU65632 E131168:M131168 JA131168:JI131168 SW131168:TE131168 ACS131168:ADA131168 AMO131168:AMW131168 AWK131168:AWS131168 BGG131168:BGO131168 BQC131168:BQK131168 BZY131168:CAG131168 CJU131168:CKC131168 CTQ131168:CTY131168 DDM131168:DDU131168 DNI131168:DNQ131168 DXE131168:DXM131168 EHA131168:EHI131168 EQW131168:ERE131168 FAS131168:FBA131168 FKO131168:FKW131168 FUK131168:FUS131168 GEG131168:GEO131168 GOC131168:GOK131168 GXY131168:GYG131168 HHU131168:HIC131168 HRQ131168:HRY131168 IBM131168:IBU131168 ILI131168:ILQ131168 IVE131168:IVM131168 JFA131168:JFI131168 JOW131168:JPE131168 JYS131168:JZA131168 KIO131168:KIW131168 KSK131168:KSS131168 LCG131168:LCO131168 LMC131168:LMK131168 LVY131168:LWG131168 MFU131168:MGC131168 MPQ131168:MPY131168 MZM131168:MZU131168 NJI131168:NJQ131168 NTE131168:NTM131168 ODA131168:ODI131168 OMW131168:ONE131168 OWS131168:OXA131168 PGO131168:PGW131168 PQK131168:PQS131168 QAG131168:QAO131168 QKC131168:QKK131168 QTY131168:QUG131168 RDU131168:REC131168 RNQ131168:RNY131168 RXM131168:RXU131168 SHI131168:SHQ131168 SRE131168:SRM131168 TBA131168:TBI131168 TKW131168:TLE131168 TUS131168:TVA131168 UEO131168:UEW131168 UOK131168:UOS131168 UYG131168:UYO131168 VIC131168:VIK131168 VRY131168:VSG131168 WBU131168:WCC131168 WLQ131168:WLY131168 WVM131168:WVU131168 E196704:M196704 JA196704:JI196704 SW196704:TE196704 ACS196704:ADA196704 AMO196704:AMW196704 AWK196704:AWS196704 BGG196704:BGO196704 BQC196704:BQK196704 BZY196704:CAG196704 CJU196704:CKC196704 CTQ196704:CTY196704 DDM196704:DDU196704 DNI196704:DNQ196704 DXE196704:DXM196704 EHA196704:EHI196704 EQW196704:ERE196704 FAS196704:FBA196704 FKO196704:FKW196704 FUK196704:FUS196704 GEG196704:GEO196704 GOC196704:GOK196704 GXY196704:GYG196704 HHU196704:HIC196704 HRQ196704:HRY196704 IBM196704:IBU196704 ILI196704:ILQ196704 IVE196704:IVM196704 JFA196704:JFI196704 JOW196704:JPE196704 JYS196704:JZA196704 KIO196704:KIW196704 KSK196704:KSS196704 LCG196704:LCO196704 LMC196704:LMK196704 LVY196704:LWG196704 MFU196704:MGC196704 MPQ196704:MPY196704 MZM196704:MZU196704 NJI196704:NJQ196704 NTE196704:NTM196704 ODA196704:ODI196704 OMW196704:ONE196704 OWS196704:OXA196704 PGO196704:PGW196704 PQK196704:PQS196704 QAG196704:QAO196704 QKC196704:QKK196704 QTY196704:QUG196704 RDU196704:REC196704 RNQ196704:RNY196704 RXM196704:RXU196704 SHI196704:SHQ196704 SRE196704:SRM196704 TBA196704:TBI196704 TKW196704:TLE196704 TUS196704:TVA196704 UEO196704:UEW196704 UOK196704:UOS196704 UYG196704:UYO196704 VIC196704:VIK196704 VRY196704:VSG196704 WBU196704:WCC196704 WLQ196704:WLY196704 WVM196704:WVU196704 E262240:M262240 JA262240:JI262240 SW262240:TE262240 ACS262240:ADA262240 AMO262240:AMW262240 AWK262240:AWS262240 BGG262240:BGO262240 BQC262240:BQK262240 BZY262240:CAG262240 CJU262240:CKC262240 CTQ262240:CTY262240 DDM262240:DDU262240 DNI262240:DNQ262240 DXE262240:DXM262240 EHA262240:EHI262240 EQW262240:ERE262240 FAS262240:FBA262240 FKO262240:FKW262240 FUK262240:FUS262240 GEG262240:GEO262240 GOC262240:GOK262240 GXY262240:GYG262240 HHU262240:HIC262240 HRQ262240:HRY262240 IBM262240:IBU262240 ILI262240:ILQ262240 IVE262240:IVM262240 JFA262240:JFI262240 JOW262240:JPE262240 JYS262240:JZA262240 KIO262240:KIW262240 KSK262240:KSS262240 LCG262240:LCO262240 LMC262240:LMK262240 LVY262240:LWG262240 MFU262240:MGC262240 MPQ262240:MPY262240 MZM262240:MZU262240 NJI262240:NJQ262240 NTE262240:NTM262240 ODA262240:ODI262240 OMW262240:ONE262240 OWS262240:OXA262240 PGO262240:PGW262240 PQK262240:PQS262240 QAG262240:QAO262240 QKC262240:QKK262240 QTY262240:QUG262240 RDU262240:REC262240 RNQ262240:RNY262240 RXM262240:RXU262240 SHI262240:SHQ262240 SRE262240:SRM262240 TBA262240:TBI262240 TKW262240:TLE262240 TUS262240:TVA262240 UEO262240:UEW262240 UOK262240:UOS262240 UYG262240:UYO262240 VIC262240:VIK262240 VRY262240:VSG262240 WBU262240:WCC262240 WLQ262240:WLY262240 WVM262240:WVU262240 E327776:M327776 JA327776:JI327776 SW327776:TE327776 ACS327776:ADA327776 AMO327776:AMW327776 AWK327776:AWS327776 BGG327776:BGO327776 BQC327776:BQK327776 BZY327776:CAG327776 CJU327776:CKC327776 CTQ327776:CTY327776 DDM327776:DDU327776 DNI327776:DNQ327776 DXE327776:DXM327776 EHA327776:EHI327776 EQW327776:ERE327776 FAS327776:FBA327776 FKO327776:FKW327776 FUK327776:FUS327776 GEG327776:GEO327776 GOC327776:GOK327776 GXY327776:GYG327776 HHU327776:HIC327776 HRQ327776:HRY327776 IBM327776:IBU327776 ILI327776:ILQ327776 IVE327776:IVM327776 JFA327776:JFI327776 JOW327776:JPE327776 JYS327776:JZA327776 KIO327776:KIW327776 KSK327776:KSS327776 LCG327776:LCO327776 LMC327776:LMK327776 LVY327776:LWG327776 MFU327776:MGC327776 MPQ327776:MPY327776 MZM327776:MZU327776 NJI327776:NJQ327776 NTE327776:NTM327776 ODA327776:ODI327776 OMW327776:ONE327776 OWS327776:OXA327776 PGO327776:PGW327776 PQK327776:PQS327776 QAG327776:QAO327776 QKC327776:QKK327776 QTY327776:QUG327776 RDU327776:REC327776 RNQ327776:RNY327776 RXM327776:RXU327776 SHI327776:SHQ327776 SRE327776:SRM327776 TBA327776:TBI327776 TKW327776:TLE327776 TUS327776:TVA327776 UEO327776:UEW327776 UOK327776:UOS327776 UYG327776:UYO327776 VIC327776:VIK327776 VRY327776:VSG327776 WBU327776:WCC327776 WLQ327776:WLY327776 WVM327776:WVU327776 E393312:M393312 JA393312:JI393312 SW393312:TE393312 ACS393312:ADA393312 AMO393312:AMW393312 AWK393312:AWS393312 BGG393312:BGO393312 BQC393312:BQK393312 BZY393312:CAG393312 CJU393312:CKC393312 CTQ393312:CTY393312 DDM393312:DDU393312 DNI393312:DNQ393312 DXE393312:DXM393312 EHA393312:EHI393312 EQW393312:ERE393312 FAS393312:FBA393312 FKO393312:FKW393312 FUK393312:FUS393312 GEG393312:GEO393312 GOC393312:GOK393312 GXY393312:GYG393312 HHU393312:HIC393312 HRQ393312:HRY393312 IBM393312:IBU393312 ILI393312:ILQ393312 IVE393312:IVM393312 JFA393312:JFI393312 JOW393312:JPE393312 JYS393312:JZA393312 KIO393312:KIW393312 KSK393312:KSS393312 LCG393312:LCO393312 LMC393312:LMK393312 LVY393312:LWG393312 MFU393312:MGC393312 MPQ393312:MPY393312 MZM393312:MZU393312 NJI393312:NJQ393312 NTE393312:NTM393312 ODA393312:ODI393312 OMW393312:ONE393312 OWS393312:OXA393312 PGO393312:PGW393312 PQK393312:PQS393312 QAG393312:QAO393312 QKC393312:QKK393312 QTY393312:QUG393312 RDU393312:REC393312 RNQ393312:RNY393312 RXM393312:RXU393312 SHI393312:SHQ393312 SRE393312:SRM393312 TBA393312:TBI393312 TKW393312:TLE393312 TUS393312:TVA393312 UEO393312:UEW393312 UOK393312:UOS393312 UYG393312:UYO393312 VIC393312:VIK393312 VRY393312:VSG393312 WBU393312:WCC393312 WLQ393312:WLY393312 WVM393312:WVU393312 E458848:M458848 JA458848:JI458848 SW458848:TE458848 ACS458848:ADA458848 AMO458848:AMW458848 AWK458848:AWS458848 BGG458848:BGO458848 BQC458848:BQK458848 BZY458848:CAG458848 CJU458848:CKC458848 CTQ458848:CTY458848 DDM458848:DDU458848 DNI458848:DNQ458848 DXE458848:DXM458848 EHA458848:EHI458848 EQW458848:ERE458848 FAS458848:FBA458848 FKO458848:FKW458848 FUK458848:FUS458848 GEG458848:GEO458848 GOC458848:GOK458848 GXY458848:GYG458848 HHU458848:HIC458848 HRQ458848:HRY458848 IBM458848:IBU458848 ILI458848:ILQ458848 IVE458848:IVM458848 JFA458848:JFI458848 JOW458848:JPE458848 JYS458848:JZA458848 KIO458848:KIW458848 KSK458848:KSS458848 LCG458848:LCO458848 LMC458848:LMK458848 LVY458848:LWG458848 MFU458848:MGC458848 MPQ458848:MPY458848 MZM458848:MZU458848 NJI458848:NJQ458848 NTE458848:NTM458848 ODA458848:ODI458848 OMW458848:ONE458848 OWS458848:OXA458848 PGO458848:PGW458848 PQK458848:PQS458848 QAG458848:QAO458848 QKC458848:QKK458848 QTY458848:QUG458848 RDU458848:REC458848 RNQ458848:RNY458848 RXM458848:RXU458848 SHI458848:SHQ458848 SRE458848:SRM458848 TBA458848:TBI458848 TKW458848:TLE458848 TUS458848:TVA458848 UEO458848:UEW458848 UOK458848:UOS458848 UYG458848:UYO458848 VIC458848:VIK458848 VRY458848:VSG458848 WBU458848:WCC458848 WLQ458848:WLY458848 WVM458848:WVU458848 E524384:M524384 JA524384:JI524384 SW524384:TE524384 ACS524384:ADA524384 AMO524384:AMW524384 AWK524384:AWS524384 BGG524384:BGO524384 BQC524384:BQK524384 BZY524384:CAG524384 CJU524384:CKC524384 CTQ524384:CTY524384 DDM524384:DDU524384 DNI524384:DNQ524384 DXE524384:DXM524384 EHA524384:EHI524384 EQW524384:ERE524384 FAS524384:FBA524384 FKO524384:FKW524384 FUK524384:FUS524384 GEG524384:GEO524384 GOC524384:GOK524384 GXY524384:GYG524384 HHU524384:HIC524384 HRQ524384:HRY524384 IBM524384:IBU524384 ILI524384:ILQ524384 IVE524384:IVM524384 JFA524384:JFI524384 JOW524384:JPE524384 JYS524384:JZA524384 KIO524384:KIW524384 KSK524384:KSS524384 LCG524384:LCO524384 LMC524384:LMK524384 LVY524384:LWG524384 MFU524384:MGC524384 MPQ524384:MPY524384 MZM524384:MZU524384 NJI524384:NJQ524384 NTE524384:NTM524384 ODA524384:ODI524384 OMW524384:ONE524384 OWS524384:OXA524384 PGO524384:PGW524384 PQK524384:PQS524384 QAG524384:QAO524384 QKC524384:QKK524384 QTY524384:QUG524384 RDU524384:REC524384 RNQ524384:RNY524384 RXM524384:RXU524384 SHI524384:SHQ524384 SRE524384:SRM524384 TBA524384:TBI524384 TKW524384:TLE524384 TUS524384:TVA524384 UEO524384:UEW524384 UOK524384:UOS524384 UYG524384:UYO524384 VIC524384:VIK524384 VRY524384:VSG524384 WBU524384:WCC524384 WLQ524384:WLY524384 WVM524384:WVU524384 E589920:M589920 JA589920:JI589920 SW589920:TE589920 ACS589920:ADA589920 AMO589920:AMW589920 AWK589920:AWS589920 BGG589920:BGO589920 BQC589920:BQK589920 BZY589920:CAG589920 CJU589920:CKC589920 CTQ589920:CTY589920 DDM589920:DDU589920 DNI589920:DNQ589920 DXE589920:DXM589920 EHA589920:EHI589920 EQW589920:ERE589920 FAS589920:FBA589920 FKO589920:FKW589920 FUK589920:FUS589920 GEG589920:GEO589920 GOC589920:GOK589920 GXY589920:GYG589920 HHU589920:HIC589920 HRQ589920:HRY589920 IBM589920:IBU589920 ILI589920:ILQ589920 IVE589920:IVM589920 JFA589920:JFI589920 JOW589920:JPE589920 JYS589920:JZA589920 KIO589920:KIW589920 KSK589920:KSS589920 LCG589920:LCO589920 LMC589920:LMK589920 LVY589920:LWG589920 MFU589920:MGC589920 MPQ589920:MPY589920 MZM589920:MZU589920 NJI589920:NJQ589920 NTE589920:NTM589920 ODA589920:ODI589920 OMW589920:ONE589920 OWS589920:OXA589920 PGO589920:PGW589920 PQK589920:PQS589920 QAG589920:QAO589920 QKC589920:QKK589920 QTY589920:QUG589920 RDU589920:REC589920 RNQ589920:RNY589920 RXM589920:RXU589920 SHI589920:SHQ589920 SRE589920:SRM589920 TBA589920:TBI589920 TKW589920:TLE589920 TUS589920:TVA589920 UEO589920:UEW589920 UOK589920:UOS589920 UYG589920:UYO589920 VIC589920:VIK589920 VRY589920:VSG589920 WBU589920:WCC589920 WLQ589920:WLY589920 WVM589920:WVU589920 E655456:M655456 JA655456:JI655456 SW655456:TE655456 ACS655456:ADA655456 AMO655456:AMW655456 AWK655456:AWS655456 BGG655456:BGO655456 BQC655456:BQK655456 BZY655456:CAG655456 CJU655456:CKC655456 CTQ655456:CTY655456 DDM655456:DDU655456 DNI655456:DNQ655456 DXE655456:DXM655456 EHA655456:EHI655456 EQW655456:ERE655456 FAS655456:FBA655456 FKO655456:FKW655456 FUK655456:FUS655456 GEG655456:GEO655456 GOC655456:GOK655456 GXY655456:GYG655456 HHU655456:HIC655456 HRQ655456:HRY655456 IBM655456:IBU655456 ILI655456:ILQ655456 IVE655456:IVM655456 JFA655456:JFI655456 JOW655456:JPE655456 JYS655456:JZA655456 KIO655456:KIW655456 KSK655456:KSS655456 LCG655456:LCO655456 LMC655456:LMK655456 LVY655456:LWG655456 MFU655456:MGC655456 MPQ655456:MPY655456 MZM655456:MZU655456 NJI655456:NJQ655456 NTE655456:NTM655456 ODA655456:ODI655456 OMW655456:ONE655456 OWS655456:OXA655456 PGO655456:PGW655456 PQK655456:PQS655456 QAG655456:QAO655456 QKC655456:QKK655456 QTY655456:QUG655456 RDU655456:REC655456 RNQ655456:RNY655456 RXM655456:RXU655456 SHI655456:SHQ655456 SRE655456:SRM655456 TBA655456:TBI655456 TKW655456:TLE655456 TUS655456:TVA655456 UEO655456:UEW655456 UOK655456:UOS655456 UYG655456:UYO655456 VIC655456:VIK655456 VRY655456:VSG655456 WBU655456:WCC655456 WLQ655456:WLY655456 WVM655456:WVU655456 E720992:M720992 JA720992:JI720992 SW720992:TE720992 ACS720992:ADA720992 AMO720992:AMW720992 AWK720992:AWS720992 BGG720992:BGO720992 BQC720992:BQK720992 BZY720992:CAG720992 CJU720992:CKC720992 CTQ720992:CTY720992 DDM720992:DDU720992 DNI720992:DNQ720992 DXE720992:DXM720992 EHA720992:EHI720992 EQW720992:ERE720992 FAS720992:FBA720992 FKO720992:FKW720992 FUK720992:FUS720992 GEG720992:GEO720992 GOC720992:GOK720992 GXY720992:GYG720992 HHU720992:HIC720992 HRQ720992:HRY720992 IBM720992:IBU720992 ILI720992:ILQ720992 IVE720992:IVM720992 JFA720992:JFI720992 JOW720992:JPE720992 JYS720992:JZA720992 KIO720992:KIW720992 KSK720992:KSS720992 LCG720992:LCO720992 LMC720992:LMK720992 LVY720992:LWG720992 MFU720992:MGC720992 MPQ720992:MPY720992 MZM720992:MZU720992 NJI720992:NJQ720992 NTE720992:NTM720992 ODA720992:ODI720992 OMW720992:ONE720992 OWS720992:OXA720992 PGO720992:PGW720992 PQK720992:PQS720992 QAG720992:QAO720992 QKC720992:QKK720992 QTY720992:QUG720992 RDU720992:REC720992 RNQ720992:RNY720992 RXM720992:RXU720992 SHI720992:SHQ720992 SRE720992:SRM720992 TBA720992:TBI720992 TKW720992:TLE720992 TUS720992:TVA720992 UEO720992:UEW720992 UOK720992:UOS720992 UYG720992:UYO720992 VIC720992:VIK720992 VRY720992:VSG720992 WBU720992:WCC720992 WLQ720992:WLY720992 WVM720992:WVU720992 E786528:M786528 JA786528:JI786528 SW786528:TE786528 ACS786528:ADA786528 AMO786528:AMW786528 AWK786528:AWS786528 BGG786528:BGO786528 BQC786528:BQK786528 BZY786528:CAG786528 CJU786528:CKC786528 CTQ786528:CTY786528 DDM786528:DDU786528 DNI786528:DNQ786528 DXE786528:DXM786528 EHA786528:EHI786528 EQW786528:ERE786528 FAS786528:FBA786528 FKO786528:FKW786528 FUK786528:FUS786528 GEG786528:GEO786528 GOC786528:GOK786528 GXY786528:GYG786528 HHU786528:HIC786528 HRQ786528:HRY786528 IBM786528:IBU786528 ILI786528:ILQ786528 IVE786528:IVM786528 JFA786528:JFI786528 JOW786528:JPE786528 JYS786528:JZA786528 KIO786528:KIW786528 KSK786528:KSS786528 LCG786528:LCO786528 LMC786528:LMK786528 LVY786528:LWG786528 MFU786528:MGC786528 MPQ786528:MPY786528 MZM786528:MZU786528 NJI786528:NJQ786528 NTE786528:NTM786528 ODA786528:ODI786528 OMW786528:ONE786528 OWS786528:OXA786528 PGO786528:PGW786528 PQK786528:PQS786528 QAG786528:QAO786528 QKC786528:QKK786528 QTY786528:QUG786528 RDU786528:REC786528 RNQ786528:RNY786528 RXM786528:RXU786528 SHI786528:SHQ786528 SRE786528:SRM786528 TBA786528:TBI786528 TKW786528:TLE786528 TUS786528:TVA786528 UEO786528:UEW786528 UOK786528:UOS786528 UYG786528:UYO786528 VIC786528:VIK786528 VRY786528:VSG786528 WBU786528:WCC786528 WLQ786528:WLY786528 WVM786528:WVU786528 E852064:M852064 JA852064:JI852064 SW852064:TE852064 ACS852064:ADA852064 AMO852064:AMW852064 AWK852064:AWS852064 BGG852064:BGO852064 BQC852064:BQK852064 BZY852064:CAG852064 CJU852064:CKC852064 CTQ852064:CTY852064 DDM852064:DDU852064 DNI852064:DNQ852064 DXE852064:DXM852064 EHA852064:EHI852064 EQW852064:ERE852064 FAS852064:FBA852064 FKO852064:FKW852064 FUK852064:FUS852064 GEG852064:GEO852064 GOC852064:GOK852064 GXY852064:GYG852064 HHU852064:HIC852064 HRQ852064:HRY852064 IBM852064:IBU852064 ILI852064:ILQ852064 IVE852064:IVM852064 JFA852064:JFI852064 JOW852064:JPE852064 JYS852064:JZA852064 KIO852064:KIW852064 KSK852064:KSS852064 LCG852064:LCO852064 LMC852064:LMK852064 LVY852064:LWG852064 MFU852064:MGC852064 MPQ852064:MPY852064 MZM852064:MZU852064 NJI852064:NJQ852064 NTE852064:NTM852064 ODA852064:ODI852064 OMW852064:ONE852064 OWS852064:OXA852064 PGO852064:PGW852064 PQK852064:PQS852064 QAG852064:QAO852064 QKC852064:QKK852064 QTY852064:QUG852064 RDU852064:REC852064 RNQ852064:RNY852064 RXM852064:RXU852064 SHI852064:SHQ852064 SRE852064:SRM852064 TBA852064:TBI852064 TKW852064:TLE852064 TUS852064:TVA852064 UEO852064:UEW852064 UOK852064:UOS852064 UYG852064:UYO852064 VIC852064:VIK852064 VRY852064:VSG852064 WBU852064:WCC852064 WLQ852064:WLY852064 WVM852064:WVU852064 E917600:M917600 JA917600:JI917600 SW917600:TE917600 ACS917600:ADA917600 AMO917600:AMW917600 AWK917600:AWS917600 BGG917600:BGO917600 BQC917600:BQK917600 BZY917600:CAG917600 CJU917600:CKC917600 CTQ917600:CTY917600 DDM917600:DDU917600 DNI917600:DNQ917600 DXE917600:DXM917600 EHA917600:EHI917600 EQW917600:ERE917600 FAS917600:FBA917600 FKO917600:FKW917600 FUK917600:FUS917600 GEG917600:GEO917600 GOC917600:GOK917600 GXY917600:GYG917600 HHU917600:HIC917600 HRQ917600:HRY917600 IBM917600:IBU917600 ILI917600:ILQ917600 IVE917600:IVM917600 JFA917600:JFI917600 JOW917600:JPE917600 JYS917600:JZA917600 KIO917600:KIW917600 KSK917600:KSS917600 LCG917600:LCO917600 LMC917600:LMK917600 LVY917600:LWG917600 MFU917600:MGC917600 MPQ917600:MPY917600 MZM917600:MZU917600 NJI917600:NJQ917600 NTE917600:NTM917600 ODA917600:ODI917600 OMW917600:ONE917600 OWS917600:OXA917600 PGO917600:PGW917600 PQK917600:PQS917600 QAG917600:QAO917600 QKC917600:QKK917600 QTY917600:QUG917600 RDU917600:REC917600 RNQ917600:RNY917600 RXM917600:RXU917600 SHI917600:SHQ917600 SRE917600:SRM917600 TBA917600:TBI917600 TKW917600:TLE917600 TUS917600:TVA917600 UEO917600:UEW917600 UOK917600:UOS917600 UYG917600:UYO917600 VIC917600:VIK917600 VRY917600:VSG917600 WBU917600:WCC917600 WLQ917600:WLY917600 WVM917600:WVU917600 E983136:M983136 JA983136:JI983136 SW983136:TE983136 ACS983136:ADA983136 AMO983136:AMW983136 AWK983136:AWS983136 BGG983136:BGO983136 BQC983136:BQK983136 BZY983136:CAG983136 CJU983136:CKC983136 CTQ983136:CTY983136 DDM983136:DDU983136 DNI983136:DNQ983136 DXE983136:DXM983136 EHA983136:EHI983136 EQW983136:ERE983136 FAS983136:FBA983136 FKO983136:FKW983136 FUK983136:FUS983136 GEG983136:GEO983136 GOC983136:GOK983136 GXY983136:GYG983136 HHU983136:HIC983136 HRQ983136:HRY983136 IBM983136:IBU983136 ILI983136:ILQ983136 IVE983136:IVM983136 JFA983136:JFI983136 JOW983136:JPE983136 JYS983136:JZA983136 KIO983136:KIW983136 KSK983136:KSS983136 LCG983136:LCO983136 LMC983136:LMK983136 LVY983136:LWG983136 MFU983136:MGC983136 MPQ983136:MPY983136 MZM983136:MZU983136 NJI983136:NJQ983136 NTE983136:NTM983136 ODA983136:ODI983136 OMW983136:ONE983136 OWS983136:OXA983136 PGO983136:PGW983136 PQK983136:PQS983136 QAG983136:QAO983136 QKC983136:QKK983136 QTY983136:QUG983136 RDU983136:REC983136 RNQ983136:RNY983136 RXM983136:RXU983136 SHI983136:SHQ983136 SRE983136:SRM983136 TBA983136:TBI983136 TKW983136:TLE983136 TUS983136:TVA983136 UEO983136:UEW983136 UOK983136:UOS983136 UYG983136:UYO983136 VIC983136:VIK983136 VRY983136:VSG983136 WBU983136:WCC983136 WLQ983136:WLY983136 WVM983136:WVU983136 E51:M51 JA51:JI51 SW51:TE51 ACS51:ADA51 AMO51:AMW51 AWK51:AWS51 BGG51:BGO51 BQC51:BQK51 BZY51:CAG51 CJU51:CKC51 CTQ51:CTY51 DDM51:DDU51 DNI51:DNQ51 DXE51:DXM51 EHA51:EHI51 EQW51:ERE51 FAS51:FBA51 FKO51:FKW51 FUK51:FUS51 GEG51:GEO51 GOC51:GOK51 GXY51:GYG51 HHU51:HIC51 HRQ51:HRY51 IBM51:IBU51 ILI51:ILQ51 IVE51:IVM51 JFA51:JFI51 JOW51:JPE51 JYS51:JZA51 KIO51:KIW51 KSK51:KSS51 LCG51:LCO51 LMC51:LMK51 LVY51:LWG51 MFU51:MGC51 MPQ51:MPY51 MZM51:MZU51 NJI51:NJQ51 NTE51:NTM51 ODA51:ODI51 OMW51:ONE51 OWS51:OXA51 PGO51:PGW51 PQK51:PQS51 QAG51:QAO51 QKC51:QKK51 QTY51:QUG51 RDU51:REC51 RNQ51:RNY51 RXM51:RXU51 SHI51:SHQ51 SRE51:SRM51 TBA51:TBI51 TKW51:TLE51 TUS51:TVA51 UEO51:UEW51 UOK51:UOS51 UYG51:UYO51 VIC51:VIK51 VRY51:VSG51 WBU51:WCC51 WLQ51:WLY51 WVM51:WVU51 E65587:M65587 JA65587:JI65587 SW65587:TE65587 ACS65587:ADA65587 AMO65587:AMW65587 AWK65587:AWS65587 BGG65587:BGO65587 BQC65587:BQK65587 BZY65587:CAG65587 CJU65587:CKC65587 CTQ65587:CTY65587 DDM65587:DDU65587 DNI65587:DNQ65587 DXE65587:DXM65587 EHA65587:EHI65587 EQW65587:ERE65587 FAS65587:FBA65587 FKO65587:FKW65587 FUK65587:FUS65587 GEG65587:GEO65587 GOC65587:GOK65587 GXY65587:GYG65587 HHU65587:HIC65587 HRQ65587:HRY65587 IBM65587:IBU65587 ILI65587:ILQ65587 IVE65587:IVM65587 JFA65587:JFI65587 JOW65587:JPE65587 JYS65587:JZA65587 KIO65587:KIW65587 KSK65587:KSS65587 LCG65587:LCO65587 LMC65587:LMK65587 LVY65587:LWG65587 MFU65587:MGC65587 MPQ65587:MPY65587 MZM65587:MZU65587 NJI65587:NJQ65587 NTE65587:NTM65587 ODA65587:ODI65587 OMW65587:ONE65587 OWS65587:OXA65587 PGO65587:PGW65587 PQK65587:PQS65587 QAG65587:QAO65587 QKC65587:QKK65587 QTY65587:QUG65587 RDU65587:REC65587 RNQ65587:RNY65587 RXM65587:RXU65587 SHI65587:SHQ65587 SRE65587:SRM65587 TBA65587:TBI65587 TKW65587:TLE65587 TUS65587:TVA65587 UEO65587:UEW65587 UOK65587:UOS65587 UYG65587:UYO65587 VIC65587:VIK65587 VRY65587:VSG65587 WBU65587:WCC65587 WLQ65587:WLY65587 WVM65587:WVU65587 E131123:M131123 JA131123:JI131123 SW131123:TE131123 ACS131123:ADA131123 AMO131123:AMW131123 AWK131123:AWS131123 BGG131123:BGO131123 BQC131123:BQK131123 BZY131123:CAG131123 CJU131123:CKC131123 CTQ131123:CTY131123 DDM131123:DDU131123 DNI131123:DNQ131123 DXE131123:DXM131123 EHA131123:EHI131123 EQW131123:ERE131123 FAS131123:FBA131123 FKO131123:FKW131123 FUK131123:FUS131123 GEG131123:GEO131123 GOC131123:GOK131123 GXY131123:GYG131123 HHU131123:HIC131123 HRQ131123:HRY131123 IBM131123:IBU131123 ILI131123:ILQ131123 IVE131123:IVM131123 JFA131123:JFI131123 JOW131123:JPE131123 JYS131123:JZA131123 KIO131123:KIW131123 KSK131123:KSS131123 LCG131123:LCO131123 LMC131123:LMK131123 LVY131123:LWG131123 MFU131123:MGC131123 MPQ131123:MPY131123 MZM131123:MZU131123 NJI131123:NJQ131123 NTE131123:NTM131123 ODA131123:ODI131123 OMW131123:ONE131123 OWS131123:OXA131123 PGO131123:PGW131123 PQK131123:PQS131123 QAG131123:QAO131123 QKC131123:QKK131123 QTY131123:QUG131123 RDU131123:REC131123 RNQ131123:RNY131123 RXM131123:RXU131123 SHI131123:SHQ131123 SRE131123:SRM131123 TBA131123:TBI131123 TKW131123:TLE131123 TUS131123:TVA131123 UEO131123:UEW131123 UOK131123:UOS131123 UYG131123:UYO131123 VIC131123:VIK131123 VRY131123:VSG131123 WBU131123:WCC131123 WLQ131123:WLY131123 WVM131123:WVU131123 E196659:M196659 JA196659:JI196659 SW196659:TE196659 ACS196659:ADA196659 AMO196659:AMW196659 AWK196659:AWS196659 BGG196659:BGO196659 BQC196659:BQK196659 BZY196659:CAG196659 CJU196659:CKC196659 CTQ196659:CTY196659 DDM196659:DDU196659 DNI196659:DNQ196659 DXE196659:DXM196659 EHA196659:EHI196659 EQW196659:ERE196659 FAS196659:FBA196659 FKO196659:FKW196659 FUK196659:FUS196659 GEG196659:GEO196659 GOC196659:GOK196659 GXY196659:GYG196659 HHU196659:HIC196659 HRQ196659:HRY196659 IBM196659:IBU196659 ILI196659:ILQ196659 IVE196659:IVM196659 JFA196659:JFI196659 JOW196659:JPE196659 JYS196659:JZA196659 KIO196659:KIW196659 KSK196659:KSS196659 LCG196659:LCO196659 LMC196659:LMK196659 LVY196659:LWG196659 MFU196659:MGC196659 MPQ196659:MPY196659 MZM196659:MZU196659 NJI196659:NJQ196659 NTE196659:NTM196659 ODA196659:ODI196659 OMW196659:ONE196659 OWS196659:OXA196659 PGO196659:PGW196659 PQK196659:PQS196659 QAG196659:QAO196659 QKC196659:QKK196659 QTY196659:QUG196659 RDU196659:REC196659 RNQ196659:RNY196659 RXM196659:RXU196659 SHI196659:SHQ196659 SRE196659:SRM196659 TBA196659:TBI196659 TKW196659:TLE196659 TUS196659:TVA196659 UEO196659:UEW196659 UOK196659:UOS196659 UYG196659:UYO196659 VIC196659:VIK196659 VRY196659:VSG196659 WBU196659:WCC196659 WLQ196659:WLY196659 WVM196659:WVU196659 E262195:M262195 JA262195:JI262195 SW262195:TE262195 ACS262195:ADA262195 AMO262195:AMW262195 AWK262195:AWS262195 BGG262195:BGO262195 BQC262195:BQK262195 BZY262195:CAG262195 CJU262195:CKC262195 CTQ262195:CTY262195 DDM262195:DDU262195 DNI262195:DNQ262195 DXE262195:DXM262195 EHA262195:EHI262195 EQW262195:ERE262195 FAS262195:FBA262195 FKO262195:FKW262195 FUK262195:FUS262195 GEG262195:GEO262195 GOC262195:GOK262195 GXY262195:GYG262195 HHU262195:HIC262195 HRQ262195:HRY262195 IBM262195:IBU262195 ILI262195:ILQ262195 IVE262195:IVM262195 JFA262195:JFI262195 JOW262195:JPE262195 JYS262195:JZA262195 KIO262195:KIW262195 KSK262195:KSS262195 LCG262195:LCO262195 LMC262195:LMK262195 LVY262195:LWG262195 MFU262195:MGC262195 MPQ262195:MPY262195 MZM262195:MZU262195 NJI262195:NJQ262195 NTE262195:NTM262195 ODA262195:ODI262195 OMW262195:ONE262195 OWS262195:OXA262195 PGO262195:PGW262195 PQK262195:PQS262195 QAG262195:QAO262195 QKC262195:QKK262195 QTY262195:QUG262195 RDU262195:REC262195 RNQ262195:RNY262195 RXM262195:RXU262195 SHI262195:SHQ262195 SRE262195:SRM262195 TBA262195:TBI262195 TKW262195:TLE262195 TUS262195:TVA262195 UEO262195:UEW262195 UOK262195:UOS262195 UYG262195:UYO262195 VIC262195:VIK262195 VRY262195:VSG262195 WBU262195:WCC262195 WLQ262195:WLY262195 WVM262195:WVU262195 E327731:M327731 JA327731:JI327731 SW327731:TE327731 ACS327731:ADA327731 AMO327731:AMW327731 AWK327731:AWS327731 BGG327731:BGO327731 BQC327731:BQK327731 BZY327731:CAG327731 CJU327731:CKC327731 CTQ327731:CTY327731 DDM327731:DDU327731 DNI327731:DNQ327731 DXE327731:DXM327731 EHA327731:EHI327731 EQW327731:ERE327731 FAS327731:FBA327731 FKO327731:FKW327731 FUK327731:FUS327731 GEG327731:GEO327731 GOC327731:GOK327731 GXY327731:GYG327731 HHU327731:HIC327731 HRQ327731:HRY327731 IBM327731:IBU327731 ILI327731:ILQ327731 IVE327731:IVM327731 JFA327731:JFI327731 JOW327731:JPE327731 JYS327731:JZA327731 KIO327731:KIW327731 KSK327731:KSS327731 LCG327731:LCO327731 LMC327731:LMK327731 LVY327731:LWG327731 MFU327731:MGC327731 MPQ327731:MPY327731 MZM327731:MZU327731 NJI327731:NJQ327731 NTE327731:NTM327731 ODA327731:ODI327731 OMW327731:ONE327731 OWS327731:OXA327731 PGO327731:PGW327731 PQK327731:PQS327731 QAG327731:QAO327731 QKC327731:QKK327731 QTY327731:QUG327731 RDU327731:REC327731 RNQ327731:RNY327731 RXM327731:RXU327731 SHI327731:SHQ327731 SRE327731:SRM327731 TBA327731:TBI327731 TKW327731:TLE327731 TUS327731:TVA327731 UEO327731:UEW327731 UOK327731:UOS327731 UYG327731:UYO327731 VIC327731:VIK327731 VRY327731:VSG327731 WBU327731:WCC327731 WLQ327731:WLY327731 WVM327731:WVU327731 E393267:M393267 JA393267:JI393267 SW393267:TE393267 ACS393267:ADA393267 AMO393267:AMW393267 AWK393267:AWS393267 BGG393267:BGO393267 BQC393267:BQK393267 BZY393267:CAG393267 CJU393267:CKC393267 CTQ393267:CTY393267 DDM393267:DDU393267 DNI393267:DNQ393267 DXE393267:DXM393267 EHA393267:EHI393267 EQW393267:ERE393267 FAS393267:FBA393267 FKO393267:FKW393267 FUK393267:FUS393267 GEG393267:GEO393267 GOC393267:GOK393267 GXY393267:GYG393267 HHU393267:HIC393267 HRQ393267:HRY393267 IBM393267:IBU393267 ILI393267:ILQ393267 IVE393267:IVM393267 JFA393267:JFI393267 JOW393267:JPE393267 JYS393267:JZA393267 KIO393267:KIW393267 KSK393267:KSS393267 LCG393267:LCO393267 LMC393267:LMK393267 LVY393267:LWG393267 MFU393267:MGC393267 MPQ393267:MPY393267 MZM393267:MZU393267 NJI393267:NJQ393267 NTE393267:NTM393267 ODA393267:ODI393267 OMW393267:ONE393267 OWS393267:OXA393267 PGO393267:PGW393267 PQK393267:PQS393267 QAG393267:QAO393267 QKC393267:QKK393267 QTY393267:QUG393267 RDU393267:REC393267 RNQ393267:RNY393267 RXM393267:RXU393267 SHI393267:SHQ393267 SRE393267:SRM393267 TBA393267:TBI393267 TKW393267:TLE393267 TUS393267:TVA393267 UEO393267:UEW393267 UOK393267:UOS393267 UYG393267:UYO393267 VIC393267:VIK393267 VRY393267:VSG393267 WBU393267:WCC393267 WLQ393267:WLY393267 WVM393267:WVU393267 E458803:M458803 JA458803:JI458803 SW458803:TE458803 ACS458803:ADA458803 AMO458803:AMW458803 AWK458803:AWS458803 BGG458803:BGO458803 BQC458803:BQK458803 BZY458803:CAG458803 CJU458803:CKC458803 CTQ458803:CTY458803 DDM458803:DDU458803 DNI458803:DNQ458803 DXE458803:DXM458803 EHA458803:EHI458803 EQW458803:ERE458803 FAS458803:FBA458803 FKO458803:FKW458803 FUK458803:FUS458803 GEG458803:GEO458803 GOC458803:GOK458803 GXY458803:GYG458803 HHU458803:HIC458803 HRQ458803:HRY458803 IBM458803:IBU458803 ILI458803:ILQ458803 IVE458803:IVM458803 JFA458803:JFI458803 JOW458803:JPE458803 JYS458803:JZA458803 KIO458803:KIW458803 KSK458803:KSS458803 LCG458803:LCO458803 LMC458803:LMK458803 LVY458803:LWG458803 MFU458803:MGC458803 MPQ458803:MPY458803 MZM458803:MZU458803 NJI458803:NJQ458803 NTE458803:NTM458803 ODA458803:ODI458803 OMW458803:ONE458803 OWS458803:OXA458803 PGO458803:PGW458803 PQK458803:PQS458803 QAG458803:QAO458803 QKC458803:QKK458803 QTY458803:QUG458803 RDU458803:REC458803 RNQ458803:RNY458803 RXM458803:RXU458803 SHI458803:SHQ458803 SRE458803:SRM458803 TBA458803:TBI458803 TKW458803:TLE458803 TUS458803:TVA458803 UEO458803:UEW458803 UOK458803:UOS458803 UYG458803:UYO458803 VIC458803:VIK458803 VRY458803:VSG458803 WBU458803:WCC458803 WLQ458803:WLY458803 WVM458803:WVU458803 E524339:M524339 JA524339:JI524339 SW524339:TE524339 ACS524339:ADA524339 AMO524339:AMW524339 AWK524339:AWS524339 BGG524339:BGO524339 BQC524339:BQK524339 BZY524339:CAG524339 CJU524339:CKC524339 CTQ524339:CTY524339 DDM524339:DDU524339 DNI524339:DNQ524339 DXE524339:DXM524339 EHA524339:EHI524339 EQW524339:ERE524339 FAS524339:FBA524339 FKO524339:FKW524339 FUK524339:FUS524339 GEG524339:GEO524339 GOC524339:GOK524339 GXY524339:GYG524339 HHU524339:HIC524339 HRQ524339:HRY524339 IBM524339:IBU524339 ILI524339:ILQ524339 IVE524339:IVM524339 JFA524339:JFI524339 JOW524339:JPE524339 JYS524339:JZA524339 KIO524339:KIW524339 KSK524339:KSS524339 LCG524339:LCO524339 LMC524339:LMK524339 LVY524339:LWG524339 MFU524339:MGC524339 MPQ524339:MPY524339 MZM524339:MZU524339 NJI524339:NJQ524339 NTE524339:NTM524339 ODA524339:ODI524339 OMW524339:ONE524339 OWS524339:OXA524339 PGO524339:PGW524339 PQK524339:PQS524339 QAG524339:QAO524339 QKC524339:QKK524339 QTY524339:QUG524339 RDU524339:REC524339 RNQ524339:RNY524339 RXM524339:RXU524339 SHI524339:SHQ524339 SRE524339:SRM524339 TBA524339:TBI524339 TKW524339:TLE524339 TUS524339:TVA524339 UEO524339:UEW524339 UOK524339:UOS524339 UYG524339:UYO524339 VIC524339:VIK524339 VRY524339:VSG524339 WBU524339:WCC524339 WLQ524339:WLY524339 WVM524339:WVU524339 E589875:M589875 JA589875:JI589875 SW589875:TE589875 ACS589875:ADA589875 AMO589875:AMW589875 AWK589875:AWS589875 BGG589875:BGO589875 BQC589875:BQK589875 BZY589875:CAG589875 CJU589875:CKC589875 CTQ589875:CTY589875 DDM589875:DDU589875 DNI589875:DNQ589875 DXE589875:DXM589875 EHA589875:EHI589875 EQW589875:ERE589875 FAS589875:FBA589875 FKO589875:FKW589875 FUK589875:FUS589875 GEG589875:GEO589875 GOC589875:GOK589875 GXY589875:GYG589875 HHU589875:HIC589875 HRQ589875:HRY589875 IBM589875:IBU589875 ILI589875:ILQ589875 IVE589875:IVM589875 JFA589875:JFI589875 JOW589875:JPE589875 JYS589875:JZA589875 KIO589875:KIW589875 KSK589875:KSS589875 LCG589875:LCO589875 LMC589875:LMK589875 LVY589875:LWG589875 MFU589875:MGC589875 MPQ589875:MPY589875 MZM589875:MZU589875 NJI589875:NJQ589875 NTE589875:NTM589875 ODA589875:ODI589875 OMW589875:ONE589875 OWS589875:OXA589875 PGO589875:PGW589875 PQK589875:PQS589875 QAG589875:QAO589875 QKC589875:QKK589875 QTY589875:QUG589875 RDU589875:REC589875 RNQ589875:RNY589875 RXM589875:RXU589875 SHI589875:SHQ589875 SRE589875:SRM589875 TBA589875:TBI589875 TKW589875:TLE589875 TUS589875:TVA589875 UEO589875:UEW589875 UOK589875:UOS589875 UYG589875:UYO589875 VIC589875:VIK589875 VRY589875:VSG589875 WBU589875:WCC589875 WLQ589875:WLY589875 WVM589875:WVU589875 E655411:M655411 JA655411:JI655411 SW655411:TE655411 ACS655411:ADA655411 AMO655411:AMW655411 AWK655411:AWS655411 BGG655411:BGO655411 BQC655411:BQK655411 BZY655411:CAG655411 CJU655411:CKC655411 CTQ655411:CTY655411 DDM655411:DDU655411 DNI655411:DNQ655411 DXE655411:DXM655411 EHA655411:EHI655411 EQW655411:ERE655411 FAS655411:FBA655411 FKO655411:FKW655411 FUK655411:FUS655411 GEG655411:GEO655411 GOC655411:GOK655411 GXY655411:GYG655411 HHU655411:HIC655411 HRQ655411:HRY655411 IBM655411:IBU655411 ILI655411:ILQ655411 IVE655411:IVM655411 JFA655411:JFI655411 JOW655411:JPE655411 JYS655411:JZA655411 KIO655411:KIW655411 KSK655411:KSS655411 LCG655411:LCO655411 LMC655411:LMK655411 LVY655411:LWG655411 MFU655411:MGC655411 MPQ655411:MPY655411 MZM655411:MZU655411 NJI655411:NJQ655411 NTE655411:NTM655411 ODA655411:ODI655411 OMW655411:ONE655411 OWS655411:OXA655411 PGO655411:PGW655411 PQK655411:PQS655411 QAG655411:QAO655411 QKC655411:QKK655411 QTY655411:QUG655411 RDU655411:REC655411 RNQ655411:RNY655411 RXM655411:RXU655411 SHI655411:SHQ655411 SRE655411:SRM655411 TBA655411:TBI655411 TKW655411:TLE655411 TUS655411:TVA655411 UEO655411:UEW655411 UOK655411:UOS655411 UYG655411:UYO655411 VIC655411:VIK655411 VRY655411:VSG655411 WBU655411:WCC655411 WLQ655411:WLY655411 WVM655411:WVU655411 E720947:M720947 JA720947:JI720947 SW720947:TE720947 ACS720947:ADA720947 AMO720947:AMW720947 AWK720947:AWS720947 BGG720947:BGO720947 BQC720947:BQK720947 BZY720947:CAG720947 CJU720947:CKC720947 CTQ720947:CTY720947 DDM720947:DDU720947 DNI720947:DNQ720947 DXE720947:DXM720947 EHA720947:EHI720947 EQW720947:ERE720947 FAS720947:FBA720947 FKO720947:FKW720947 FUK720947:FUS720947 GEG720947:GEO720947 GOC720947:GOK720947 GXY720947:GYG720947 HHU720947:HIC720947 HRQ720947:HRY720947 IBM720947:IBU720947 ILI720947:ILQ720947 IVE720947:IVM720947 JFA720947:JFI720947 JOW720947:JPE720947 JYS720947:JZA720947 KIO720947:KIW720947 KSK720947:KSS720947 LCG720947:LCO720947 LMC720947:LMK720947 LVY720947:LWG720947 MFU720947:MGC720947 MPQ720947:MPY720947 MZM720947:MZU720947 NJI720947:NJQ720947 NTE720947:NTM720947 ODA720947:ODI720947 OMW720947:ONE720947 OWS720947:OXA720947 PGO720947:PGW720947 PQK720947:PQS720947 QAG720947:QAO720947 QKC720947:QKK720947 QTY720947:QUG720947 RDU720947:REC720947 RNQ720947:RNY720947 RXM720947:RXU720947 SHI720947:SHQ720947 SRE720947:SRM720947 TBA720947:TBI720947 TKW720947:TLE720947 TUS720947:TVA720947 UEO720947:UEW720947 UOK720947:UOS720947 UYG720947:UYO720947 VIC720947:VIK720947 VRY720947:VSG720947 WBU720947:WCC720947 WLQ720947:WLY720947 WVM720947:WVU720947 E786483:M786483 JA786483:JI786483 SW786483:TE786483 ACS786483:ADA786483 AMO786483:AMW786483 AWK786483:AWS786483 BGG786483:BGO786483 BQC786483:BQK786483 BZY786483:CAG786483 CJU786483:CKC786483 CTQ786483:CTY786483 DDM786483:DDU786483 DNI786483:DNQ786483 DXE786483:DXM786483 EHA786483:EHI786483 EQW786483:ERE786483 FAS786483:FBA786483 FKO786483:FKW786483 FUK786483:FUS786483 GEG786483:GEO786483 GOC786483:GOK786483 GXY786483:GYG786483 HHU786483:HIC786483 HRQ786483:HRY786483 IBM786483:IBU786483 ILI786483:ILQ786483 IVE786483:IVM786483 JFA786483:JFI786483 JOW786483:JPE786483 JYS786483:JZA786483 KIO786483:KIW786483 KSK786483:KSS786483 LCG786483:LCO786483 LMC786483:LMK786483 LVY786483:LWG786483 MFU786483:MGC786483 MPQ786483:MPY786483 MZM786483:MZU786483 NJI786483:NJQ786483 NTE786483:NTM786483 ODA786483:ODI786483 OMW786483:ONE786483 OWS786483:OXA786483 PGO786483:PGW786483 PQK786483:PQS786483 QAG786483:QAO786483 QKC786483:QKK786483 QTY786483:QUG786483 RDU786483:REC786483 RNQ786483:RNY786483 RXM786483:RXU786483 SHI786483:SHQ786483 SRE786483:SRM786483 TBA786483:TBI786483 TKW786483:TLE786483 TUS786483:TVA786483 UEO786483:UEW786483 UOK786483:UOS786483 UYG786483:UYO786483 VIC786483:VIK786483 VRY786483:VSG786483 WBU786483:WCC786483 WLQ786483:WLY786483 WVM786483:WVU786483 E852019:M852019 JA852019:JI852019 SW852019:TE852019 ACS852019:ADA852019 AMO852019:AMW852019 AWK852019:AWS852019 BGG852019:BGO852019 BQC852019:BQK852019 BZY852019:CAG852019 CJU852019:CKC852019 CTQ852019:CTY852019 DDM852019:DDU852019 DNI852019:DNQ852019 DXE852019:DXM852019 EHA852019:EHI852019 EQW852019:ERE852019 FAS852019:FBA852019 FKO852019:FKW852019 FUK852019:FUS852019 GEG852019:GEO852019 GOC852019:GOK852019 GXY852019:GYG852019 HHU852019:HIC852019 HRQ852019:HRY852019 IBM852019:IBU852019 ILI852019:ILQ852019 IVE852019:IVM852019 JFA852019:JFI852019 JOW852019:JPE852019 JYS852019:JZA852019 KIO852019:KIW852019 KSK852019:KSS852019 LCG852019:LCO852019 LMC852019:LMK852019 LVY852019:LWG852019 MFU852019:MGC852019 MPQ852019:MPY852019 MZM852019:MZU852019 NJI852019:NJQ852019 NTE852019:NTM852019 ODA852019:ODI852019 OMW852019:ONE852019 OWS852019:OXA852019 PGO852019:PGW852019 PQK852019:PQS852019 QAG852019:QAO852019 QKC852019:QKK852019 QTY852019:QUG852019 RDU852019:REC852019 RNQ852019:RNY852019 RXM852019:RXU852019 SHI852019:SHQ852019 SRE852019:SRM852019 TBA852019:TBI852019 TKW852019:TLE852019 TUS852019:TVA852019 UEO852019:UEW852019 UOK852019:UOS852019 UYG852019:UYO852019 VIC852019:VIK852019 VRY852019:VSG852019 WBU852019:WCC852019 WLQ852019:WLY852019 WVM852019:WVU852019 E917555:M917555 JA917555:JI917555 SW917555:TE917555 ACS917555:ADA917555 AMO917555:AMW917555 AWK917555:AWS917555 BGG917555:BGO917555 BQC917555:BQK917555 BZY917555:CAG917555 CJU917555:CKC917555 CTQ917555:CTY917555 DDM917555:DDU917555 DNI917555:DNQ917555 DXE917555:DXM917555 EHA917555:EHI917555 EQW917555:ERE917555 FAS917555:FBA917555 FKO917555:FKW917555 FUK917555:FUS917555 GEG917555:GEO917555 GOC917555:GOK917555 GXY917555:GYG917555 HHU917555:HIC917555 HRQ917555:HRY917555 IBM917555:IBU917555 ILI917555:ILQ917555 IVE917555:IVM917555 JFA917555:JFI917555 JOW917555:JPE917555 JYS917555:JZA917555 KIO917555:KIW917555 KSK917555:KSS917555 LCG917555:LCO917555 LMC917555:LMK917555 LVY917555:LWG917555 MFU917555:MGC917555 MPQ917555:MPY917555 MZM917555:MZU917555 NJI917555:NJQ917555 NTE917555:NTM917555 ODA917555:ODI917555 OMW917555:ONE917555 OWS917555:OXA917555 PGO917555:PGW917555 PQK917555:PQS917555 QAG917555:QAO917555 QKC917555:QKK917555 QTY917555:QUG917555 RDU917555:REC917555 RNQ917555:RNY917555 RXM917555:RXU917555 SHI917555:SHQ917555 SRE917555:SRM917555 TBA917555:TBI917555 TKW917555:TLE917555 TUS917555:TVA917555 UEO917555:UEW917555 UOK917555:UOS917555 UYG917555:UYO917555 VIC917555:VIK917555 VRY917555:VSG917555 WBU917555:WCC917555 WLQ917555:WLY917555 WVM917555:WVU917555 E983091:M983091 JA983091:JI983091 SW983091:TE983091 ACS983091:ADA983091 AMO983091:AMW983091 AWK983091:AWS983091 BGG983091:BGO983091 BQC983091:BQK983091 BZY983091:CAG983091 CJU983091:CKC983091 CTQ983091:CTY983091 DDM983091:DDU983091 DNI983091:DNQ983091 DXE983091:DXM983091 EHA983091:EHI983091 EQW983091:ERE983091 FAS983091:FBA983091 FKO983091:FKW983091 FUK983091:FUS983091 GEG983091:GEO983091 GOC983091:GOK983091 GXY983091:GYG983091 HHU983091:HIC983091 HRQ983091:HRY983091 IBM983091:IBU983091 ILI983091:ILQ983091 IVE983091:IVM983091 JFA983091:JFI983091 JOW983091:JPE983091 JYS983091:JZA983091 KIO983091:KIW983091 KSK983091:KSS983091 LCG983091:LCO983091 LMC983091:LMK983091 LVY983091:LWG983091 MFU983091:MGC983091 MPQ983091:MPY983091 MZM983091:MZU983091 NJI983091:NJQ983091 NTE983091:NTM983091 ODA983091:ODI983091 OMW983091:ONE983091 OWS983091:OXA983091 PGO983091:PGW983091 PQK983091:PQS983091 QAG983091:QAO983091 QKC983091:QKK983091 QTY983091:QUG983091 RDU983091:REC983091 RNQ983091:RNY983091 RXM983091:RXU983091 SHI983091:SHQ983091 SRE983091:SRM983091 TBA983091:TBI983091 TKW983091:TLE983091 TUS983091:TVA983091 UEO983091:UEW983091 UOK983091:UOS983091 UYG983091:UYO983091 VIC983091:VIK983091 VRY983091:VSG983091 WBU983091:WCC983091 WLQ983091:WLY983091 WVM983091:WVU983091 E1063:M1063 JA1063:JI1063 SW1063:TE1063 ACS1063:ADA1063 AMO1063:AMW1063 AWK1063:AWS1063 BGG1063:BGO1063 BQC1063:BQK1063 BZY1063:CAG1063 CJU1063:CKC1063 CTQ1063:CTY1063 DDM1063:DDU1063 DNI1063:DNQ1063 DXE1063:DXM1063 EHA1063:EHI1063 EQW1063:ERE1063 FAS1063:FBA1063 FKO1063:FKW1063 FUK1063:FUS1063 GEG1063:GEO1063 GOC1063:GOK1063 GXY1063:GYG1063 HHU1063:HIC1063 HRQ1063:HRY1063 IBM1063:IBU1063 ILI1063:ILQ1063 IVE1063:IVM1063 JFA1063:JFI1063 JOW1063:JPE1063 JYS1063:JZA1063 KIO1063:KIW1063 KSK1063:KSS1063 LCG1063:LCO1063 LMC1063:LMK1063 LVY1063:LWG1063 MFU1063:MGC1063 MPQ1063:MPY1063 MZM1063:MZU1063 NJI1063:NJQ1063 NTE1063:NTM1063 ODA1063:ODI1063 OMW1063:ONE1063 OWS1063:OXA1063 PGO1063:PGW1063 PQK1063:PQS1063 QAG1063:QAO1063 QKC1063:QKK1063 QTY1063:QUG1063 RDU1063:REC1063 RNQ1063:RNY1063 RXM1063:RXU1063 SHI1063:SHQ1063 SRE1063:SRM1063 TBA1063:TBI1063 TKW1063:TLE1063 TUS1063:TVA1063 UEO1063:UEW1063 UOK1063:UOS1063 UYG1063:UYO1063 VIC1063:VIK1063 VRY1063:VSG1063 WBU1063:WCC1063 WLQ1063:WLY1063 WVM1063:WVU1063 E66599:M66599 JA66599:JI66599 SW66599:TE66599 ACS66599:ADA66599 AMO66599:AMW66599 AWK66599:AWS66599 BGG66599:BGO66599 BQC66599:BQK66599 BZY66599:CAG66599 CJU66599:CKC66599 CTQ66599:CTY66599 DDM66599:DDU66599 DNI66599:DNQ66599 DXE66599:DXM66599 EHA66599:EHI66599 EQW66599:ERE66599 FAS66599:FBA66599 FKO66599:FKW66599 FUK66599:FUS66599 GEG66599:GEO66599 GOC66599:GOK66599 GXY66599:GYG66599 HHU66599:HIC66599 HRQ66599:HRY66599 IBM66599:IBU66599 ILI66599:ILQ66599 IVE66599:IVM66599 JFA66599:JFI66599 JOW66599:JPE66599 JYS66599:JZA66599 KIO66599:KIW66599 KSK66599:KSS66599 LCG66599:LCO66599 LMC66599:LMK66599 LVY66599:LWG66599 MFU66599:MGC66599 MPQ66599:MPY66599 MZM66599:MZU66599 NJI66599:NJQ66599 NTE66599:NTM66599 ODA66599:ODI66599 OMW66599:ONE66599 OWS66599:OXA66599 PGO66599:PGW66599 PQK66599:PQS66599 QAG66599:QAO66599 QKC66599:QKK66599 QTY66599:QUG66599 RDU66599:REC66599 RNQ66599:RNY66599 RXM66599:RXU66599 SHI66599:SHQ66599 SRE66599:SRM66599 TBA66599:TBI66599 TKW66599:TLE66599 TUS66599:TVA66599 UEO66599:UEW66599 UOK66599:UOS66599 UYG66599:UYO66599 VIC66599:VIK66599 VRY66599:VSG66599 WBU66599:WCC66599 WLQ66599:WLY66599 WVM66599:WVU66599 E132135:M132135 JA132135:JI132135 SW132135:TE132135 ACS132135:ADA132135 AMO132135:AMW132135 AWK132135:AWS132135 BGG132135:BGO132135 BQC132135:BQK132135 BZY132135:CAG132135 CJU132135:CKC132135 CTQ132135:CTY132135 DDM132135:DDU132135 DNI132135:DNQ132135 DXE132135:DXM132135 EHA132135:EHI132135 EQW132135:ERE132135 FAS132135:FBA132135 FKO132135:FKW132135 FUK132135:FUS132135 GEG132135:GEO132135 GOC132135:GOK132135 GXY132135:GYG132135 HHU132135:HIC132135 HRQ132135:HRY132135 IBM132135:IBU132135 ILI132135:ILQ132135 IVE132135:IVM132135 JFA132135:JFI132135 JOW132135:JPE132135 JYS132135:JZA132135 KIO132135:KIW132135 KSK132135:KSS132135 LCG132135:LCO132135 LMC132135:LMK132135 LVY132135:LWG132135 MFU132135:MGC132135 MPQ132135:MPY132135 MZM132135:MZU132135 NJI132135:NJQ132135 NTE132135:NTM132135 ODA132135:ODI132135 OMW132135:ONE132135 OWS132135:OXA132135 PGO132135:PGW132135 PQK132135:PQS132135 QAG132135:QAO132135 QKC132135:QKK132135 QTY132135:QUG132135 RDU132135:REC132135 RNQ132135:RNY132135 RXM132135:RXU132135 SHI132135:SHQ132135 SRE132135:SRM132135 TBA132135:TBI132135 TKW132135:TLE132135 TUS132135:TVA132135 UEO132135:UEW132135 UOK132135:UOS132135 UYG132135:UYO132135 VIC132135:VIK132135 VRY132135:VSG132135 WBU132135:WCC132135 WLQ132135:WLY132135 WVM132135:WVU132135 E197671:M197671 JA197671:JI197671 SW197671:TE197671 ACS197671:ADA197671 AMO197671:AMW197671 AWK197671:AWS197671 BGG197671:BGO197671 BQC197671:BQK197671 BZY197671:CAG197671 CJU197671:CKC197671 CTQ197671:CTY197671 DDM197671:DDU197671 DNI197671:DNQ197671 DXE197671:DXM197671 EHA197671:EHI197671 EQW197671:ERE197671 FAS197671:FBA197671 FKO197671:FKW197671 FUK197671:FUS197671 GEG197671:GEO197671 GOC197671:GOK197671 GXY197671:GYG197671 HHU197671:HIC197671 HRQ197671:HRY197671 IBM197671:IBU197671 ILI197671:ILQ197671 IVE197671:IVM197671 JFA197671:JFI197671 JOW197671:JPE197671 JYS197671:JZA197671 KIO197671:KIW197671 KSK197671:KSS197671 LCG197671:LCO197671 LMC197671:LMK197671 LVY197671:LWG197671 MFU197671:MGC197671 MPQ197671:MPY197671 MZM197671:MZU197671 NJI197671:NJQ197671 NTE197671:NTM197671 ODA197671:ODI197671 OMW197671:ONE197671 OWS197671:OXA197671 PGO197671:PGW197671 PQK197671:PQS197671 QAG197671:QAO197671 QKC197671:QKK197671 QTY197671:QUG197671 RDU197671:REC197671 RNQ197671:RNY197671 RXM197671:RXU197671 SHI197671:SHQ197671 SRE197671:SRM197671 TBA197671:TBI197671 TKW197671:TLE197671 TUS197671:TVA197671 UEO197671:UEW197671 UOK197671:UOS197671 UYG197671:UYO197671 VIC197671:VIK197671 VRY197671:VSG197671 WBU197671:WCC197671 WLQ197671:WLY197671 WVM197671:WVU197671 E263207:M263207 JA263207:JI263207 SW263207:TE263207 ACS263207:ADA263207 AMO263207:AMW263207 AWK263207:AWS263207 BGG263207:BGO263207 BQC263207:BQK263207 BZY263207:CAG263207 CJU263207:CKC263207 CTQ263207:CTY263207 DDM263207:DDU263207 DNI263207:DNQ263207 DXE263207:DXM263207 EHA263207:EHI263207 EQW263207:ERE263207 FAS263207:FBA263207 FKO263207:FKW263207 FUK263207:FUS263207 GEG263207:GEO263207 GOC263207:GOK263207 GXY263207:GYG263207 HHU263207:HIC263207 HRQ263207:HRY263207 IBM263207:IBU263207 ILI263207:ILQ263207 IVE263207:IVM263207 JFA263207:JFI263207 JOW263207:JPE263207 JYS263207:JZA263207 KIO263207:KIW263207 KSK263207:KSS263207 LCG263207:LCO263207 LMC263207:LMK263207 LVY263207:LWG263207 MFU263207:MGC263207 MPQ263207:MPY263207 MZM263207:MZU263207 NJI263207:NJQ263207 NTE263207:NTM263207 ODA263207:ODI263207 OMW263207:ONE263207 OWS263207:OXA263207 PGO263207:PGW263207 PQK263207:PQS263207 QAG263207:QAO263207 QKC263207:QKK263207 QTY263207:QUG263207 RDU263207:REC263207 RNQ263207:RNY263207 RXM263207:RXU263207 SHI263207:SHQ263207 SRE263207:SRM263207 TBA263207:TBI263207 TKW263207:TLE263207 TUS263207:TVA263207 UEO263207:UEW263207 UOK263207:UOS263207 UYG263207:UYO263207 VIC263207:VIK263207 VRY263207:VSG263207 WBU263207:WCC263207 WLQ263207:WLY263207 WVM263207:WVU263207 E328743:M328743 JA328743:JI328743 SW328743:TE328743 ACS328743:ADA328743 AMO328743:AMW328743 AWK328743:AWS328743 BGG328743:BGO328743 BQC328743:BQK328743 BZY328743:CAG328743 CJU328743:CKC328743 CTQ328743:CTY328743 DDM328743:DDU328743 DNI328743:DNQ328743 DXE328743:DXM328743 EHA328743:EHI328743 EQW328743:ERE328743 FAS328743:FBA328743 FKO328743:FKW328743 FUK328743:FUS328743 GEG328743:GEO328743 GOC328743:GOK328743 GXY328743:GYG328743 HHU328743:HIC328743 HRQ328743:HRY328743 IBM328743:IBU328743 ILI328743:ILQ328743 IVE328743:IVM328743 JFA328743:JFI328743 JOW328743:JPE328743 JYS328743:JZA328743 KIO328743:KIW328743 KSK328743:KSS328743 LCG328743:LCO328743 LMC328743:LMK328743 LVY328743:LWG328743 MFU328743:MGC328743 MPQ328743:MPY328743 MZM328743:MZU328743 NJI328743:NJQ328743 NTE328743:NTM328743 ODA328743:ODI328743 OMW328743:ONE328743 OWS328743:OXA328743 PGO328743:PGW328743 PQK328743:PQS328743 QAG328743:QAO328743 QKC328743:QKK328743 QTY328743:QUG328743 RDU328743:REC328743 RNQ328743:RNY328743 RXM328743:RXU328743 SHI328743:SHQ328743 SRE328743:SRM328743 TBA328743:TBI328743 TKW328743:TLE328743 TUS328743:TVA328743 UEO328743:UEW328743 UOK328743:UOS328743 UYG328743:UYO328743 VIC328743:VIK328743 VRY328743:VSG328743 WBU328743:WCC328743 WLQ328743:WLY328743 WVM328743:WVU328743 E394279:M394279 JA394279:JI394279 SW394279:TE394279 ACS394279:ADA394279 AMO394279:AMW394279 AWK394279:AWS394279 BGG394279:BGO394279 BQC394279:BQK394279 BZY394279:CAG394279 CJU394279:CKC394279 CTQ394279:CTY394279 DDM394279:DDU394279 DNI394279:DNQ394279 DXE394279:DXM394279 EHA394279:EHI394279 EQW394279:ERE394279 FAS394279:FBA394279 FKO394279:FKW394279 FUK394279:FUS394279 GEG394279:GEO394279 GOC394279:GOK394279 GXY394279:GYG394279 HHU394279:HIC394279 HRQ394279:HRY394279 IBM394279:IBU394279 ILI394279:ILQ394279 IVE394279:IVM394279 JFA394279:JFI394279 JOW394279:JPE394279 JYS394279:JZA394279 KIO394279:KIW394279 KSK394279:KSS394279 LCG394279:LCO394279 LMC394279:LMK394279 LVY394279:LWG394279 MFU394279:MGC394279 MPQ394279:MPY394279 MZM394279:MZU394279 NJI394279:NJQ394279 NTE394279:NTM394279 ODA394279:ODI394279 OMW394279:ONE394279 OWS394279:OXA394279 PGO394279:PGW394279 PQK394279:PQS394279 QAG394279:QAO394279 QKC394279:QKK394279 QTY394279:QUG394279 RDU394279:REC394279 RNQ394279:RNY394279 RXM394279:RXU394279 SHI394279:SHQ394279 SRE394279:SRM394279 TBA394279:TBI394279 TKW394279:TLE394279 TUS394279:TVA394279 UEO394279:UEW394279 UOK394279:UOS394279 UYG394279:UYO394279 VIC394279:VIK394279 VRY394279:VSG394279 WBU394279:WCC394279 WLQ394279:WLY394279 WVM394279:WVU394279 E459815:M459815 JA459815:JI459815 SW459815:TE459815 ACS459815:ADA459815 AMO459815:AMW459815 AWK459815:AWS459815 BGG459815:BGO459815 BQC459815:BQK459815 BZY459815:CAG459815 CJU459815:CKC459815 CTQ459815:CTY459815 DDM459815:DDU459815 DNI459815:DNQ459815 DXE459815:DXM459815 EHA459815:EHI459815 EQW459815:ERE459815 FAS459815:FBA459815 FKO459815:FKW459815 FUK459815:FUS459815 GEG459815:GEO459815 GOC459815:GOK459815 GXY459815:GYG459815 HHU459815:HIC459815 HRQ459815:HRY459815 IBM459815:IBU459815 ILI459815:ILQ459815 IVE459815:IVM459815 JFA459815:JFI459815 JOW459815:JPE459815 JYS459815:JZA459815 KIO459815:KIW459815 KSK459815:KSS459815 LCG459815:LCO459815 LMC459815:LMK459815 LVY459815:LWG459815 MFU459815:MGC459815 MPQ459815:MPY459815 MZM459815:MZU459815 NJI459815:NJQ459815 NTE459815:NTM459815 ODA459815:ODI459815 OMW459815:ONE459815 OWS459815:OXA459815 PGO459815:PGW459815 PQK459815:PQS459815 QAG459815:QAO459815 QKC459815:QKK459815 QTY459815:QUG459815 RDU459815:REC459815 RNQ459815:RNY459815 RXM459815:RXU459815 SHI459815:SHQ459815 SRE459815:SRM459815 TBA459815:TBI459815 TKW459815:TLE459815 TUS459815:TVA459815 UEO459815:UEW459815 UOK459815:UOS459815 UYG459815:UYO459815 VIC459815:VIK459815 VRY459815:VSG459815 WBU459815:WCC459815 WLQ459815:WLY459815 WVM459815:WVU459815 E525351:M525351 JA525351:JI525351 SW525351:TE525351 ACS525351:ADA525351 AMO525351:AMW525351 AWK525351:AWS525351 BGG525351:BGO525351 BQC525351:BQK525351 BZY525351:CAG525351 CJU525351:CKC525351 CTQ525351:CTY525351 DDM525351:DDU525351 DNI525351:DNQ525351 DXE525351:DXM525351 EHA525351:EHI525351 EQW525351:ERE525351 FAS525351:FBA525351 FKO525351:FKW525351 FUK525351:FUS525351 GEG525351:GEO525351 GOC525351:GOK525351 GXY525351:GYG525351 HHU525351:HIC525351 HRQ525351:HRY525351 IBM525351:IBU525351 ILI525351:ILQ525351 IVE525351:IVM525351 JFA525351:JFI525351 JOW525351:JPE525351 JYS525351:JZA525351 KIO525351:KIW525351 KSK525351:KSS525351 LCG525351:LCO525351 LMC525351:LMK525351 LVY525351:LWG525351 MFU525351:MGC525351 MPQ525351:MPY525351 MZM525351:MZU525351 NJI525351:NJQ525351 NTE525351:NTM525351 ODA525351:ODI525351 OMW525351:ONE525351 OWS525351:OXA525351 PGO525351:PGW525351 PQK525351:PQS525351 QAG525351:QAO525351 QKC525351:QKK525351 QTY525351:QUG525351 RDU525351:REC525351 RNQ525351:RNY525351 RXM525351:RXU525351 SHI525351:SHQ525351 SRE525351:SRM525351 TBA525351:TBI525351 TKW525351:TLE525351 TUS525351:TVA525351 UEO525351:UEW525351 UOK525351:UOS525351 UYG525351:UYO525351 VIC525351:VIK525351 VRY525351:VSG525351 WBU525351:WCC525351 WLQ525351:WLY525351 WVM525351:WVU525351 E590887:M590887 JA590887:JI590887 SW590887:TE590887 ACS590887:ADA590887 AMO590887:AMW590887 AWK590887:AWS590887 BGG590887:BGO590887 BQC590887:BQK590887 BZY590887:CAG590887 CJU590887:CKC590887 CTQ590887:CTY590887 DDM590887:DDU590887 DNI590887:DNQ590887 DXE590887:DXM590887 EHA590887:EHI590887 EQW590887:ERE590887 FAS590887:FBA590887 FKO590887:FKW590887 FUK590887:FUS590887 GEG590887:GEO590887 GOC590887:GOK590887 GXY590887:GYG590887 HHU590887:HIC590887 HRQ590887:HRY590887 IBM590887:IBU590887 ILI590887:ILQ590887 IVE590887:IVM590887 JFA590887:JFI590887 JOW590887:JPE590887 JYS590887:JZA590887 KIO590887:KIW590887 KSK590887:KSS590887 LCG590887:LCO590887 LMC590887:LMK590887 LVY590887:LWG590887 MFU590887:MGC590887 MPQ590887:MPY590887 MZM590887:MZU590887 NJI590887:NJQ590887 NTE590887:NTM590887 ODA590887:ODI590887 OMW590887:ONE590887 OWS590887:OXA590887 PGO590887:PGW590887 PQK590887:PQS590887 QAG590887:QAO590887 QKC590887:QKK590887 QTY590887:QUG590887 RDU590887:REC590887 RNQ590887:RNY590887 RXM590887:RXU590887 SHI590887:SHQ590887 SRE590887:SRM590887 TBA590887:TBI590887 TKW590887:TLE590887 TUS590887:TVA590887 UEO590887:UEW590887 UOK590887:UOS590887 UYG590887:UYO590887 VIC590887:VIK590887 VRY590887:VSG590887 WBU590887:WCC590887 WLQ590887:WLY590887 WVM590887:WVU590887 E656423:M656423 JA656423:JI656423 SW656423:TE656423 ACS656423:ADA656423 AMO656423:AMW656423 AWK656423:AWS656423 BGG656423:BGO656423 BQC656423:BQK656423 BZY656423:CAG656423 CJU656423:CKC656423 CTQ656423:CTY656423 DDM656423:DDU656423 DNI656423:DNQ656423 DXE656423:DXM656423 EHA656423:EHI656423 EQW656423:ERE656423 FAS656423:FBA656423 FKO656423:FKW656423 FUK656423:FUS656423 GEG656423:GEO656423 GOC656423:GOK656423 GXY656423:GYG656423 HHU656423:HIC656423 HRQ656423:HRY656423 IBM656423:IBU656423 ILI656423:ILQ656423 IVE656423:IVM656423 JFA656423:JFI656423 JOW656423:JPE656423 JYS656423:JZA656423 KIO656423:KIW656423 KSK656423:KSS656423 LCG656423:LCO656423 LMC656423:LMK656423 LVY656423:LWG656423 MFU656423:MGC656423 MPQ656423:MPY656423 MZM656423:MZU656423 NJI656423:NJQ656423 NTE656423:NTM656423 ODA656423:ODI656423 OMW656423:ONE656423 OWS656423:OXA656423 PGO656423:PGW656423 PQK656423:PQS656423 QAG656423:QAO656423 QKC656423:QKK656423 QTY656423:QUG656423 RDU656423:REC656423 RNQ656423:RNY656423 RXM656423:RXU656423 SHI656423:SHQ656423 SRE656423:SRM656423 TBA656423:TBI656423 TKW656423:TLE656423 TUS656423:TVA656423 UEO656423:UEW656423 UOK656423:UOS656423 UYG656423:UYO656423 VIC656423:VIK656423 VRY656423:VSG656423 WBU656423:WCC656423 WLQ656423:WLY656423 WVM656423:WVU656423 E721959:M721959 JA721959:JI721959 SW721959:TE721959 ACS721959:ADA721959 AMO721959:AMW721959 AWK721959:AWS721959 BGG721959:BGO721959 BQC721959:BQK721959 BZY721959:CAG721959 CJU721959:CKC721959 CTQ721959:CTY721959 DDM721959:DDU721959 DNI721959:DNQ721959 DXE721959:DXM721959 EHA721959:EHI721959 EQW721959:ERE721959 FAS721959:FBA721959 FKO721959:FKW721959 FUK721959:FUS721959 GEG721959:GEO721959 GOC721959:GOK721959 GXY721959:GYG721959 HHU721959:HIC721959 HRQ721959:HRY721959 IBM721959:IBU721959 ILI721959:ILQ721959 IVE721959:IVM721959 JFA721959:JFI721959 JOW721959:JPE721959 JYS721959:JZA721959 KIO721959:KIW721959 KSK721959:KSS721959 LCG721959:LCO721959 LMC721959:LMK721959 LVY721959:LWG721959 MFU721959:MGC721959 MPQ721959:MPY721959 MZM721959:MZU721959 NJI721959:NJQ721959 NTE721959:NTM721959 ODA721959:ODI721959 OMW721959:ONE721959 OWS721959:OXA721959 PGO721959:PGW721959 PQK721959:PQS721959 QAG721959:QAO721959 QKC721959:QKK721959 QTY721959:QUG721959 RDU721959:REC721959 RNQ721959:RNY721959 RXM721959:RXU721959 SHI721959:SHQ721959 SRE721959:SRM721959 TBA721959:TBI721959 TKW721959:TLE721959 TUS721959:TVA721959 UEO721959:UEW721959 UOK721959:UOS721959 UYG721959:UYO721959 VIC721959:VIK721959 VRY721959:VSG721959 WBU721959:WCC721959 WLQ721959:WLY721959 WVM721959:WVU721959 E787495:M787495 JA787495:JI787495 SW787495:TE787495 ACS787495:ADA787495 AMO787495:AMW787495 AWK787495:AWS787495 BGG787495:BGO787495 BQC787495:BQK787495 BZY787495:CAG787495 CJU787495:CKC787495 CTQ787495:CTY787495 DDM787495:DDU787495 DNI787495:DNQ787495 DXE787495:DXM787495 EHA787495:EHI787495 EQW787495:ERE787495 FAS787495:FBA787495 FKO787495:FKW787495 FUK787495:FUS787495 GEG787495:GEO787495 GOC787495:GOK787495 GXY787495:GYG787495 HHU787495:HIC787495 HRQ787495:HRY787495 IBM787495:IBU787495 ILI787495:ILQ787495 IVE787495:IVM787495 JFA787495:JFI787495 JOW787495:JPE787495 JYS787495:JZA787495 KIO787495:KIW787495 KSK787495:KSS787495 LCG787495:LCO787495 LMC787495:LMK787495 LVY787495:LWG787495 MFU787495:MGC787495 MPQ787495:MPY787495 MZM787495:MZU787495 NJI787495:NJQ787495 NTE787495:NTM787495 ODA787495:ODI787495 OMW787495:ONE787495 OWS787495:OXA787495 PGO787495:PGW787495 PQK787495:PQS787495 QAG787495:QAO787495 QKC787495:QKK787495 QTY787495:QUG787495 RDU787495:REC787495 RNQ787495:RNY787495 RXM787495:RXU787495 SHI787495:SHQ787495 SRE787495:SRM787495 TBA787495:TBI787495 TKW787495:TLE787495 TUS787495:TVA787495 UEO787495:UEW787495 UOK787495:UOS787495 UYG787495:UYO787495 VIC787495:VIK787495 VRY787495:VSG787495 WBU787495:WCC787495 WLQ787495:WLY787495 WVM787495:WVU787495 E853031:M853031 JA853031:JI853031 SW853031:TE853031 ACS853031:ADA853031 AMO853031:AMW853031 AWK853031:AWS853031 BGG853031:BGO853031 BQC853031:BQK853031 BZY853031:CAG853031 CJU853031:CKC853031 CTQ853031:CTY853031 DDM853031:DDU853031 DNI853031:DNQ853031 DXE853031:DXM853031 EHA853031:EHI853031 EQW853031:ERE853031 FAS853031:FBA853031 FKO853031:FKW853031 FUK853031:FUS853031 GEG853031:GEO853031 GOC853031:GOK853031 GXY853031:GYG853031 HHU853031:HIC853031 HRQ853031:HRY853031 IBM853031:IBU853031 ILI853031:ILQ853031 IVE853031:IVM853031 JFA853031:JFI853031 JOW853031:JPE853031 JYS853031:JZA853031 KIO853031:KIW853031 KSK853031:KSS853031 LCG853031:LCO853031 LMC853031:LMK853031 LVY853031:LWG853031 MFU853031:MGC853031 MPQ853031:MPY853031 MZM853031:MZU853031 NJI853031:NJQ853031 NTE853031:NTM853031 ODA853031:ODI853031 OMW853031:ONE853031 OWS853031:OXA853031 PGO853031:PGW853031 PQK853031:PQS853031 QAG853031:QAO853031 QKC853031:QKK853031 QTY853031:QUG853031 RDU853031:REC853031 RNQ853031:RNY853031 RXM853031:RXU853031 SHI853031:SHQ853031 SRE853031:SRM853031 TBA853031:TBI853031 TKW853031:TLE853031 TUS853031:TVA853031 UEO853031:UEW853031 UOK853031:UOS853031 UYG853031:UYO853031 VIC853031:VIK853031 VRY853031:VSG853031 WBU853031:WCC853031 WLQ853031:WLY853031 WVM853031:WVU853031 E918567:M918567 JA918567:JI918567 SW918567:TE918567 ACS918567:ADA918567 AMO918567:AMW918567 AWK918567:AWS918567 BGG918567:BGO918567 BQC918567:BQK918567 BZY918567:CAG918567 CJU918567:CKC918567 CTQ918567:CTY918567 DDM918567:DDU918567 DNI918567:DNQ918567 DXE918567:DXM918567 EHA918567:EHI918567 EQW918567:ERE918567 FAS918567:FBA918567 FKO918567:FKW918567 FUK918567:FUS918567 GEG918567:GEO918567 GOC918567:GOK918567 GXY918567:GYG918567 HHU918567:HIC918567 HRQ918567:HRY918567 IBM918567:IBU918567 ILI918567:ILQ918567 IVE918567:IVM918567 JFA918567:JFI918567 JOW918567:JPE918567 JYS918567:JZA918567 KIO918567:KIW918567 KSK918567:KSS918567 LCG918567:LCO918567 LMC918567:LMK918567 LVY918567:LWG918567 MFU918567:MGC918567 MPQ918567:MPY918567 MZM918567:MZU918567 NJI918567:NJQ918567 NTE918567:NTM918567 ODA918567:ODI918567 OMW918567:ONE918567 OWS918567:OXA918567 PGO918567:PGW918567 PQK918567:PQS918567 QAG918567:QAO918567 QKC918567:QKK918567 QTY918567:QUG918567 RDU918567:REC918567 RNQ918567:RNY918567 RXM918567:RXU918567 SHI918567:SHQ918567 SRE918567:SRM918567 TBA918567:TBI918567 TKW918567:TLE918567 TUS918567:TVA918567 UEO918567:UEW918567 UOK918567:UOS918567 UYG918567:UYO918567 VIC918567:VIK918567 VRY918567:VSG918567 WBU918567:WCC918567 WLQ918567:WLY918567 WVM918567:WVU918567 E984103:M984103 JA984103:JI984103 SW984103:TE984103 ACS984103:ADA984103 AMO984103:AMW984103 AWK984103:AWS984103 BGG984103:BGO984103 BQC984103:BQK984103 BZY984103:CAG984103 CJU984103:CKC984103 CTQ984103:CTY984103 DDM984103:DDU984103 DNI984103:DNQ984103 DXE984103:DXM984103 EHA984103:EHI984103 EQW984103:ERE984103 FAS984103:FBA984103 FKO984103:FKW984103 FUK984103:FUS984103 GEG984103:GEO984103 GOC984103:GOK984103 GXY984103:GYG984103 HHU984103:HIC984103 HRQ984103:HRY984103 IBM984103:IBU984103 ILI984103:ILQ984103 IVE984103:IVM984103 JFA984103:JFI984103 JOW984103:JPE984103 JYS984103:JZA984103 KIO984103:KIW984103 KSK984103:KSS984103 LCG984103:LCO984103 LMC984103:LMK984103 LVY984103:LWG984103 MFU984103:MGC984103 MPQ984103:MPY984103 MZM984103:MZU984103 NJI984103:NJQ984103 NTE984103:NTM984103 ODA984103:ODI984103 OMW984103:ONE984103 OWS984103:OXA984103 PGO984103:PGW984103 PQK984103:PQS984103 QAG984103:QAO984103 QKC984103:QKK984103 QTY984103:QUG984103 RDU984103:REC984103 RNQ984103:RNY984103 RXM984103:RXU984103 SHI984103:SHQ984103 SRE984103:SRM984103 TBA984103:TBI984103 TKW984103:TLE984103 TUS984103:TVA984103 UEO984103:UEW984103 UOK984103:UOS984103 UYG984103:UYO984103 VIC984103:VIK984103 VRY984103:VSG984103 WBU984103:WCC984103 WLQ984103:WLY984103 WVM984103:WVU984103 E1108:M1108 JA1108:JI1108 SW1108:TE1108 ACS1108:ADA1108 AMO1108:AMW1108 AWK1108:AWS1108 BGG1108:BGO1108 BQC1108:BQK1108 BZY1108:CAG1108 CJU1108:CKC1108 CTQ1108:CTY1108 DDM1108:DDU1108 DNI1108:DNQ1108 DXE1108:DXM1108 EHA1108:EHI1108 EQW1108:ERE1108 FAS1108:FBA1108 FKO1108:FKW1108 FUK1108:FUS1108 GEG1108:GEO1108 GOC1108:GOK1108 GXY1108:GYG1108 HHU1108:HIC1108 HRQ1108:HRY1108 IBM1108:IBU1108 ILI1108:ILQ1108 IVE1108:IVM1108 JFA1108:JFI1108 JOW1108:JPE1108 JYS1108:JZA1108 KIO1108:KIW1108 KSK1108:KSS1108 LCG1108:LCO1108 LMC1108:LMK1108 LVY1108:LWG1108 MFU1108:MGC1108 MPQ1108:MPY1108 MZM1108:MZU1108 NJI1108:NJQ1108 NTE1108:NTM1108 ODA1108:ODI1108 OMW1108:ONE1108 OWS1108:OXA1108 PGO1108:PGW1108 PQK1108:PQS1108 QAG1108:QAO1108 QKC1108:QKK1108 QTY1108:QUG1108 RDU1108:REC1108 RNQ1108:RNY1108 RXM1108:RXU1108 SHI1108:SHQ1108 SRE1108:SRM1108 TBA1108:TBI1108 TKW1108:TLE1108 TUS1108:TVA1108 UEO1108:UEW1108 UOK1108:UOS1108 UYG1108:UYO1108 VIC1108:VIK1108 VRY1108:VSG1108 WBU1108:WCC1108 WLQ1108:WLY1108 WVM1108:WVU1108 E66644:M66644 JA66644:JI66644 SW66644:TE66644 ACS66644:ADA66644 AMO66644:AMW66644 AWK66644:AWS66644 BGG66644:BGO66644 BQC66644:BQK66644 BZY66644:CAG66644 CJU66644:CKC66644 CTQ66644:CTY66644 DDM66644:DDU66644 DNI66644:DNQ66644 DXE66644:DXM66644 EHA66644:EHI66644 EQW66644:ERE66644 FAS66644:FBA66644 FKO66644:FKW66644 FUK66644:FUS66644 GEG66644:GEO66644 GOC66644:GOK66644 GXY66644:GYG66644 HHU66644:HIC66644 HRQ66644:HRY66644 IBM66644:IBU66644 ILI66644:ILQ66644 IVE66644:IVM66644 JFA66644:JFI66644 JOW66644:JPE66644 JYS66644:JZA66644 KIO66644:KIW66644 KSK66644:KSS66644 LCG66644:LCO66644 LMC66644:LMK66644 LVY66644:LWG66644 MFU66644:MGC66644 MPQ66644:MPY66644 MZM66644:MZU66644 NJI66644:NJQ66644 NTE66644:NTM66644 ODA66644:ODI66644 OMW66644:ONE66644 OWS66644:OXA66644 PGO66644:PGW66644 PQK66644:PQS66644 QAG66644:QAO66644 QKC66644:QKK66644 QTY66644:QUG66644 RDU66644:REC66644 RNQ66644:RNY66644 RXM66644:RXU66644 SHI66644:SHQ66644 SRE66644:SRM66644 TBA66644:TBI66644 TKW66644:TLE66644 TUS66644:TVA66644 UEO66644:UEW66644 UOK66644:UOS66644 UYG66644:UYO66644 VIC66644:VIK66644 VRY66644:VSG66644 WBU66644:WCC66644 WLQ66644:WLY66644 WVM66644:WVU66644 E132180:M132180 JA132180:JI132180 SW132180:TE132180 ACS132180:ADA132180 AMO132180:AMW132180 AWK132180:AWS132180 BGG132180:BGO132180 BQC132180:BQK132180 BZY132180:CAG132180 CJU132180:CKC132180 CTQ132180:CTY132180 DDM132180:DDU132180 DNI132180:DNQ132180 DXE132180:DXM132180 EHA132180:EHI132180 EQW132180:ERE132180 FAS132180:FBA132180 FKO132180:FKW132180 FUK132180:FUS132180 GEG132180:GEO132180 GOC132180:GOK132180 GXY132180:GYG132180 HHU132180:HIC132180 HRQ132180:HRY132180 IBM132180:IBU132180 ILI132180:ILQ132180 IVE132180:IVM132180 JFA132180:JFI132180 JOW132180:JPE132180 JYS132180:JZA132180 KIO132180:KIW132180 KSK132180:KSS132180 LCG132180:LCO132180 LMC132180:LMK132180 LVY132180:LWG132180 MFU132180:MGC132180 MPQ132180:MPY132180 MZM132180:MZU132180 NJI132180:NJQ132180 NTE132180:NTM132180 ODA132180:ODI132180 OMW132180:ONE132180 OWS132180:OXA132180 PGO132180:PGW132180 PQK132180:PQS132180 QAG132180:QAO132180 QKC132180:QKK132180 QTY132180:QUG132180 RDU132180:REC132180 RNQ132180:RNY132180 RXM132180:RXU132180 SHI132180:SHQ132180 SRE132180:SRM132180 TBA132180:TBI132180 TKW132180:TLE132180 TUS132180:TVA132180 UEO132180:UEW132180 UOK132180:UOS132180 UYG132180:UYO132180 VIC132180:VIK132180 VRY132180:VSG132180 WBU132180:WCC132180 WLQ132180:WLY132180 WVM132180:WVU132180 E197716:M197716 JA197716:JI197716 SW197716:TE197716 ACS197716:ADA197716 AMO197716:AMW197716 AWK197716:AWS197716 BGG197716:BGO197716 BQC197716:BQK197716 BZY197716:CAG197716 CJU197716:CKC197716 CTQ197716:CTY197716 DDM197716:DDU197716 DNI197716:DNQ197716 DXE197716:DXM197716 EHA197716:EHI197716 EQW197716:ERE197716 FAS197716:FBA197716 FKO197716:FKW197716 FUK197716:FUS197716 GEG197716:GEO197716 GOC197716:GOK197716 GXY197716:GYG197716 HHU197716:HIC197716 HRQ197716:HRY197716 IBM197716:IBU197716 ILI197716:ILQ197716 IVE197716:IVM197716 JFA197716:JFI197716 JOW197716:JPE197716 JYS197716:JZA197716 KIO197716:KIW197716 KSK197716:KSS197716 LCG197716:LCO197716 LMC197716:LMK197716 LVY197716:LWG197716 MFU197716:MGC197716 MPQ197716:MPY197716 MZM197716:MZU197716 NJI197716:NJQ197716 NTE197716:NTM197716 ODA197716:ODI197716 OMW197716:ONE197716 OWS197716:OXA197716 PGO197716:PGW197716 PQK197716:PQS197716 QAG197716:QAO197716 QKC197716:QKK197716 QTY197716:QUG197716 RDU197716:REC197716 RNQ197716:RNY197716 RXM197716:RXU197716 SHI197716:SHQ197716 SRE197716:SRM197716 TBA197716:TBI197716 TKW197716:TLE197716 TUS197716:TVA197716 UEO197716:UEW197716 UOK197716:UOS197716 UYG197716:UYO197716 VIC197716:VIK197716 VRY197716:VSG197716 WBU197716:WCC197716 WLQ197716:WLY197716 WVM197716:WVU197716 E263252:M263252 JA263252:JI263252 SW263252:TE263252 ACS263252:ADA263252 AMO263252:AMW263252 AWK263252:AWS263252 BGG263252:BGO263252 BQC263252:BQK263252 BZY263252:CAG263252 CJU263252:CKC263252 CTQ263252:CTY263252 DDM263252:DDU263252 DNI263252:DNQ263252 DXE263252:DXM263252 EHA263252:EHI263252 EQW263252:ERE263252 FAS263252:FBA263252 FKO263252:FKW263252 FUK263252:FUS263252 GEG263252:GEO263252 GOC263252:GOK263252 GXY263252:GYG263252 HHU263252:HIC263252 HRQ263252:HRY263252 IBM263252:IBU263252 ILI263252:ILQ263252 IVE263252:IVM263252 JFA263252:JFI263252 JOW263252:JPE263252 JYS263252:JZA263252 KIO263252:KIW263252 KSK263252:KSS263252 LCG263252:LCO263252 LMC263252:LMK263252 LVY263252:LWG263252 MFU263252:MGC263252 MPQ263252:MPY263252 MZM263252:MZU263252 NJI263252:NJQ263252 NTE263252:NTM263252 ODA263252:ODI263252 OMW263252:ONE263252 OWS263252:OXA263252 PGO263252:PGW263252 PQK263252:PQS263252 QAG263252:QAO263252 QKC263252:QKK263252 QTY263252:QUG263252 RDU263252:REC263252 RNQ263252:RNY263252 RXM263252:RXU263252 SHI263252:SHQ263252 SRE263252:SRM263252 TBA263252:TBI263252 TKW263252:TLE263252 TUS263252:TVA263252 UEO263252:UEW263252 UOK263252:UOS263252 UYG263252:UYO263252 VIC263252:VIK263252 VRY263252:VSG263252 WBU263252:WCC263252 WLQ263252:WLY263252 WVM263252:WVU263252 E328788:M328788 JA328788:JI328788 SW328788:TE328788 ACS328788:ADA328788 AMO328788:AMW328788 AWK328788:AWS328788 BGG328788:BGO328788 BQC328788:BQK328788 BZY328788:CAG328788 CJU328788:CKC328788 CTQ328788:CTY328788 DDM328788:DDU328788 DNI328788:DNQ328788 DXE328788:DXM328788 EHA328788:EHI328788 EQW328788:ERE328788 FAS328788:FBA328788 FKO328788:FKW328788 FUK328788:FUS328788 GEG328788:GEO328788 GOC328788:GOK328788 GXY328788:GYG328788 HHU328788:HIC328788 HRQ328788:HRY328788 IBM328788:IBU328788 ILI328788:ILQ328788 IVE328788:IVM328788 JFA328788:JFI328788 JOW328788:JPE328788 JYS328788:JZA328788 KIO328788:KIW328788 KSK328788:KSS328788 LCG328788:LCO328788 LMC328788:LMK328788 LVY328788:LWG328788 MFU328788:MGC328788 MPQ328788:MPY328788 MZM328788:MZU328788 NJI328788:NJQ328788 NTE328788:NTM328788 ODA328788:ODI328788 OMW328788:ONE328788 OWS328788:OXA328788 PGO328788:PGW328788 PQK328788:PQS328788 QAG328788:QAO328788 QKC328788:QKK328788 QTY328788:QUG328788 RDU328788:REC328788 RNQ328788:RNY328788 RXM328788:RXU328788 SHI328788:SHQ328788 SRE328788:SRM328788 TBA328788:TBI328788 TKW328788:TLE328788 TUS328788:TVA328788 UEO328788:UEW328788 UOK328788:UOS328788 UYG328788:UYO328788 VIC328788:VIK328788 VRY328788:VSG328788 WBU328788:WCC328788 WLQ328788:WLY328788 WVM328788:WVU328788 E394324:M394324 JA394324:JI394324 SW394324:TE394324 ACS394324:ADA394324 AMO394324:AMW394324 AWK394324:AWS394324 BGG394324:BGO394324 BQC394324:BQK394324 BZY394324:CAG394324 CJU394324:CKC394324 CTQ394324:CTY394324 DDM394324:DDU394324 DNI394324:DNQ394324 DXE394324:DXM394324 EHA394324:EHI394324 EQW394324:ERE394324 FAS394324:FBA394324 FKO394324:FKW394324 FUK394324:FUS394324 GEG394324:GEO394324 GOC394324:GOK394324 GXY394324:GYG394324 HHU394324:HIC394324 HRQ394324:HRY394324 IBM394324:IBU394324 ILI394324:ILQ394324 IVE394324:IVM394324 JFA394324:JFI394324 JOW394324:JPE394324 JYS394324:JZA394324 KIO394324:KIW394324 KSK394324:KSS394324 LCG394324:LCO394324 LMC394324:LMK394324 LVY394324:LWG394324 MFU394324:MGC394324 MPQ394324:MPY394324 MZM394324:MZU394324 NJI394324:NJQ394324 NTE394324:NTM394324 ODA394324:ODI394324 OMW394324:ONE394324 OWS394324:OXA394324 PGO394324:PGW394324 PQK394324:PQS394324 QAG394324:QAO394324 QKC394324:QKK394324 QTY394324:QUG394324 RDU394324:REC394324 RNQ394324:RNY394324 RXM394324:RXU394324 SHI394324:SHQ394324 SRE394324:SRM394324 TBA394324:TBI394324 TKW394324:TLE394324 TUS394324:TVA394324 UEO394324:UEW394324 UOK394324:UOS394324 UYG394324:UYO394324 VIC394324:VIK394324 VRY394324:VSG394324 WBU394324:WCC394324 WLQ394324:WLY394324 WVM394324:WVU394324 E459860:M459860 JA459860:JI459860 SW459860:TE459860 ACS459860:ADA459860 AMO459860:AMW459860 AWK459860:AWS459860 BGG459860:BGO459860 BQC459860:BQK459860 BZY459860:CAG459860 CJU459860:CKC459860 CTQ459860:CTY459860 DDM459860:DDU459860 DNI459860:DNQ459860 DXE459860:DXM459860 EHA459860:EHI459860 EQW459860:ERE459860 FAS459860:FBA459860 FKO459860:FKW459860 FUK459860:FUS459860 GEG459860:GEO459860 GOC459860:GOK459860 GXY459860:GYG459860 HHU459860:HIC459860 HRQ459860:HRY459860 IBM459860:IBU459860 ILI459860:ILQ459860 IVE459860:IVM459860 JFA459860:JFI459860 JOW459860:JPE459860 JYS459860:JZA459860 KIO459860:KIW459860 KSK459860:KSS459860 LCG459860:LCO459860 LMC459860:LMK459860 LVY459860:LWG459860 MFU459860:MGC459860 MPQ459860:MPY459860 MZM459860:MZU459860 NJI459860:NJQ459860 NTE459860:NTM459860 ODA459860:ODI459860 OMW459860:ONE459860 OWS459860:OXA459860 PGO459860:PGW459860 PQK459860:PQS459860 QAG459860:QAO459860 QKC459860:QKK459860 QTY459860:QUG459860 RDU459860:REC459860 RNQ459860:RNY459860 RXM459860:RXU459860 SHI459860:SHQ459860 SRE459860:SRM459860 TBA459860:TBI459860 TKW459860:TLE459860 TUS459860:TVA459860 UEO459860:UEW459860 UOK459860:UOS459860 UYG459860:UYO459860 VIC459860:VIK459860 VRY459860:VSG459860 WBU459860:WCC459860 WLQ459860:WLY459860 WVM459860:WVU459860 E525396:M525396 JA525396:JI525396 SW525396:TE525396 ACS525396:ADA525396 AMO525396:AMW525396 AWK525396:AWS525396 BGG525396:BGO525396 BQC525396:BQK525396 BZY525396:CAG525396 CJU525396:CKC525396 CTQ525396:CTY525396 DDM525396:DDU525396 DNI525396:DNQ525396 DXE525396:DXM525396 EHA525396:EHI525396 EQW525396:ERE525396 FAS525396:FBA525396 FKO525396:FKW525396 FUK525396:FUS525396 GEG525396:GEO525396 GOC525396:GOK525396 GXY525396:GYG525396 HHU525396:HIC525396 HRQ525396:HRY525396 IBM525396:IBU525396 ILI525396:ILQ525396 IVE525396:IVM525396 JFA525396:JFI525396 JOW525396:JPE525396 JYS525396:JZA525396 KIO525396:KIW525396 KSK525396:KSS525396 LCG525396:LCO525396 LMC525396:LMK525396 LVY525396:LWG525396 MFU525396:MGC525396 MPQ525396:MPY525396 MZM525396:MZU525396 NJI525396:NJQ525396 NTE525396:NTM525396 ODA525396:ODI525396 OMW525396:ONE525396 OWS525396:OXA525396 PGO525396:PGW525396 PQK525396:PQS525396 QAG525396:QAO525396 QKC525396:QKK525396 QTY525396:QUG525396 RDU525396:REC525396 RNQ525396:RNY525396 RXM525396:RXU525396 SHI525396:SHQ525396 SRE525396:SRM525396 TBA525396:TBI525396 TKW525396:TLE525396 TUS525396:TVA525396 UEO525396:UEW525396 UOK525396:UOS525396 UYG525396:UYO525396 VIC525396:VIK525396 VRY525396:VSG525396 WBU525396:WCC525396 WLQ525396:WLY525396 WVM525396:WVU525396 E590932:M590932 JA590932:JI590932 SW590932:TE590932 ACS590932:ADA590932 AMO590932:AMW590932 AWK590932:AWS590932 BGG590932:BGO590932 BQC590932:BQK590932 BZY590932:CAG590932 CJU590932:CKC590932 CTQ590932:CTY590932 DDM590932:DDU590932 DNI590932:DNQ590932 DXE590932:DXM590932 EHA590932:EHI590932 EQW590932:ERE590932 FAS590932:FBA590932 FKO590932:FKW590932 FUK590932:FUS590932 GEG590932:GEO590932 GOC590932:GOK590932 GXY590932:GYG590932 HHU590932:HIC590932 HRQ590932:HRY590932 IBM590932:IBU590932 ILI590932:ILQ590932 IVE590932:IVM590932 JFA590932:JFI590932 JOW590932:JPE590932 JYS590932:JZA590932 KIO590932:KIW590932 KSK590932:KSS590932 LCG590932:LCO590932 LMC590932:LMK590932 LVY590932:LWG590932 MFU590932:MGC590932 MPQ590932:MPY590932 MZM590932:MZU590932 NJI590932:NJQ590932 NTE590932:NTM590932 ODA590932:ODI590932 OMW590932:ONE590932 OWS590932:OXA590932 PGO590932:PGW590932 PQK590932:PQS590932 QAG590932:QAO590932 QKC590932:QKK590932 QTY590932:QUG590932 RDU590932:REC590932 RNQ590932:RNY590932 RXM590932:RXU590932 SHI590932:SHQ590932 SRE590932:SRM590932 TBA590932:TBI590932 TKW590932:TLE590932 TUS590932:TVA590932 UEO590932:UEW590932 UOK590932:UOS590932 UYG590932:UYO590932 VIC590932:VIK590932 VRY590932:VSG590932 WBU590932:WCC590932 WLQ590932:WLY590932 WVM590932:WVU590932 E656468:M656468 JA656468:JI656468 SW656468:TE656468 ACS656468:ADA656468 AMO656468:AMW656468 AWK656468:AWS656468 BGG656468:BGO656468 BQC656468:BQK656468 BZY656468:CAG656468 CJU656468:CKC656468 CTQ656468:CTY656468 DDM656468:DDU656468 DNI656468:DNQ656468 DXE656468:DXM656468 EHA656468:EHI656468 EQW656468:ERE656468 FAS656468:FBA656468 FKO656468:FKW656468 FUK656468:FUS656468 GEG656468:GEO656468 GOC656468:GOK656468 GXY656468:GYG656468 HHU656468:HIC656468 HRQ656468:HRY656468 IBM656468:IBU656468 ILI656468:ILQ656468 IVE656468:IVM656468 JFA656468:JFI656468 JOW656468:JPE656468 JYS656468:JZA656468 KIO656468:KIW656468 KSK656468:KSS656468 LCG656468:LCO656468 LMC656468:LMK656468 LVY656468:LWG656468 MFU656468:MGC656468 MPQ656468:MPY656468 MZM656468:MZU656468 NJI656468:NJQ656468 NTE656468:NTM656468 ODA656468:ODI656468 OMW656468:ONE656468 OWS656468:OXA656468 PGO656468:PGW656468 PQK656468:PQS656468 QAG656468:QAO656468 QKC656468:QKK656468 QTY656468:QUG656468 RDU656468:REC656468 RNQ656468:RNY656468 RXM656468:RXU656468 SHI656468:SHQ656468 SRE656468:SRM656468 TBA656468:TBI656468 TKW656468:TLE656468 TUS656468:TVA656468 UEO656468:UEW656468 UOK656468:UOS656468 UYG656468:UYO656468 VIC656468:VIK656468 VRY656468:VSG656468 WBU656468:WCC656468 WLQ656468:WLY656468 WVM656468:WVU656468 E722004:M722004 JA722004:JI722004 SW722004:TE722004 ACS722004:ADA722004 AMO722004:AMW722004 AWK722004:AWS722004 BGG722004:BGO722004 BQC722004:BQK722004 BZY722004:CAG722004 CJU722004:CKC722004 CTQ722004:CTY722004 DDM722004:DDU722004 DNI722004:DNQ722004 DXE722004:DXM722004 EHA722004:EHI722004 EQW722004:ERE722004 FAS722004:FBA722004 FKO722004:FKW722004 FUK722004:FUS722004 GEG722004:GEO722004 GOC722004:GOK722004 GXY722004:GYG722004 HHU722004:HIC722004 HRQ722004:HRY722004 IBM722004:IBU722004 ILI722004:ILQ722004 IVE722004:IVM722004 JFA722004:JFI722004 JOW722004:JPE722004 JYS722004:JZA722004 KIO722004:KIW722004 KSK722004:KSS722004 LCG722004:LCO722004 LMC722004:LMK722004 LVY722004:LWG722004 MFU722004:MGC722004 MPQ722004:MPY722004 MZM722004:MZU722004 NJI722004:NJQ722004 NTE722004:NTM722004 ODA722004:ODI722004 OMW722004:ONE722004 OWS722004:OXA722004 PGO722004:PGW722004 PQK722004:PQS722004 QAG722004:QAO722004 QKC722004:QKK722004 QTY722004:QUG722004 RDU722004:REC722004 RNQ722004:RNY722004 RXM722004:RXU722004 SHI722004:SHQ722004 SRE722004:SRM722004 TBA722004:TBI722004 TKW722004:TLE722004 TUS722004:TVA722004 UEO722004:UEW722004 UOK722004:UOS722004 UYG722004:UYO722004 VIC722004:VIK722004 VRY722004:VSG722004 WBU722004:WCC722004 WLQ722004:WLY722004 WVM722004:WVU722004 E787540:M787540 JA787540:JI787540 SW787540:TE787540 ACS787540:ADA787540 AMO787540:AMW787540 AWK787540:AWS787540 BGG787540:BGO787540 BQC787540:BQK787540 BZY787540:CAG787540 CJU787540:CKC787540 CTQ787540:CTY787540 DDM787540:DDU787540 DNI787540:DNQ787540 DXE787540:DXM787540 EHA787540:EHI787540 EQW787540:ERE787540 FAS787540:FBA787540 FKO787540:FKW787540 FUK787540:FUS787540 GEG787540:GEO787540 GOC787540:GOK787540 GXY787540:GYG787540 HHU787540:HIC787540 HRQ787540:HRY787540 IBM787540:IBU787540 ILI787540:ILQ787540 IVE787540:IVM787540 JFA787540:JFI787540 JOW787540:JPE787540 JYS787540:JZA787540 KIO787540:KIW787540 KSK787540:KSS787540 LCG787540:LCO787540 LMC787540:LMK787540 LVY787540:LWG787540 MFU787540:MGC787540 MPQ787540:MPY787540 MZM787540:MZU787540 NJI787540:NJQ787540 NTE787540:NTM787540 ODA787540:ODI787540 OMW787540:ONE787540 OWS787540:OXA787540 PGO787540:PGW787540 PQK787540:PQS787540 QAG787540:QAO787540 QKC787540:QKK787540 QTY787540:QUG787540 RDU787540:REC787540 RNQ787540:RNY787540 RXM787540:RXU787540 SHI787540:SHQ787540 SRE787540:SRM787540 TBA787540:TBI787540 TKW787540:TLE787540 TUS787540:TVA787540 UEO787540:UEW787540 UOK787540:UOS787540 UYG787540:UYO787540 VIC787540:VIK787540 VRY787540:VSG787540 WBU787540:WCC787540 WLQ787540:WLY787540 WVM787540:WVU787540 E853076:M853076 JA853076:JI853076 SW853076:TE853076 ACS853076:ADA853076 AMO853076:AMW853076 AWK853076:AWS853076 BGG853076:BGO853076 BQC853076:BQK853076 BZY853076:CAG853076 CJU853076:CKC853076 CTQ853076:CTY853076 DDM853076:DDU853076 DNI853076:DNQ853076 DXE853076:DXM853076 EHA853076:EHI853076 EQW853076:ERE853076 FAS853076:FBA853076 FKO853076:FKW853076 FUK853076:FUS853076 GEG853076:GEO853076 GOC853076:GOK853076 GXY853076:GYG853076 HHU853076:HIC853076 HRQ853076:HRY853076 IBM853076:IBU853076 ILI853076:ILQ853076 IVE853076:IVM853076 JFA853076:JFI853076 JOW853076:JPE853076 JYS853076:JZA853076 KIO853076:KIW853076 KSK853076:KSS853076 LCG853076:LCO853076 LMC853076:LMK853076 LVY853076:LWG853076 MFU853076:MGC853076 MPQ853076:MPY853076 MZM853076:MZU853076 NJI853076:NJQ853076 NTE853076:NTM853076 ODA853076:ODI853076 OMW853076:ONE853076 OWS853076:OXA853076 PGO853076:PGW853076 PQK853076:PQS853076 QAG853076:QAO853076 QKC853076:QKK853076 QTY853076:QUG853076 RDU853076:REC853076 RNQ853076:RNY853076 RXM853076:RXU853076 SHI853076:SHQ853076 SRE853076:SRM853076 TBA853076:TBI853076 TKW853076:TLE853076 TUS853076:TVA853076 UEO853076:UEW853076 UOK853076:UOS853076 UYG853076:UYO853076 VIC853076:VIK853076 VRY853076:VSG853076 WBU853076:WCC853076 WLQ853076:WLY853076 WVM853076:WVU853076 E918612:M918612 JA918612:JI918612 SW918612:TE918612 ACS918612:ADA918612 AMO918612:AMW918612 AWK918612:AWS918612 BGG918612:BGO918612 BQC918612:BQK918612 BZY918612:CAG918612 CJU918612:CKC918612 CTQ918612:CTY918612 DDM918612:DDU918612 DNI918612:DNQ918612 DXE918612:DXM918612 EHA918612:EHI918612 EQW918612:ERE918612 FAS918612:FBA918612 FKO918612:FKW918612 FUK918612:FUS918612 GEG918612:GEO918612 GOC918612:GOK918612 GXY918612:GYG918612 HHU918612:HIC918612 HRQ918612:HRY918612 IBM918612:IBU918612 ILI918612:ILQ918612 IVE918612:IVM918612 JFA918612:JFI918612 JOW918612:JPE918612 JYS918612:JZA918612 KIO918612:KIW918612 KSK918612:KSS918612 LCG918612:LCO918612 LMC918612:LMK918612 LVY918612:LWG918612 MFU918612:MGC918612 MPQ918612:MPY918612 MZM918612:MZU918612 NJI918612:NJQ918612 NTE918612:NTM918612 ODA918612:ODI918612 OMW918612:ONE918612 OWS918612:OXA918612 PGO918612:PGW918612 PQK918612:PQS918612 QAG918612:QAO918612 QKC918612:QKK918612 QTY918612:QUG918612 RDU918612:REC918612 RNQ918612:RNY918612 RXM918612:RXU918612 SHI918612:SHQ918612 SRE918612:SRM918612 TBA918612:TBI918612 TKW918612:TLE918612 TUS918612:TVA918612 UEO918612:UEW918612 UOK918612:UOS918612 UYG918612:UYO918612 VIC918612:VIK918612 VRY918612:VSG918612 WBU918612:WCC918612 WLQ918612:WLY918612 WVM918612:WVU918612 E984148:M984148 JA984148:JI984148 SW984148:TE984148 ACS984148:ADA984148 AMO984148:AMW984148 AWK984148:AWS984148 BGG984148:BGO984148 BQC984148:BQK984148 BZY984148:CAG984148 CJU984148:CKC984148 CTQ984148:CTY984148 DDM984148:DDU984148 DNI984148:DNQ984148 DXE984148:DXM984148 EHA984148:EHI984148 EQW984148:ERE984148 FAS984148:FBA984148 FKO984148:FKW984148 FUK984148:FUS984148 GEG984148:GEO984148 GOC984148:GOK984148 GXY984148:GYG984148 HHU984148:HIC984148 HRQ984148:HRY984148 IBM984148:IBU984148 ILI984148:ILQ984148 IVE984148:IVM984148 JFA984148:JFI984148 JOW984148:JPE984148 JYS984148:JZA984148 KIO984148:KIW984148 KSK984148:KSS984148 LCG984148:LCO984148 LMC984148:LMK984148 LVY984148:LWG984148 MFU984148:MGC984148 MPQ984148:MPY984148 MZM984148:MZU984148 NJI984148:NJQ984148 NTE984148:NTM984148 ODA984148:ODI984148 OMW984148:ONE984148 OWS984148:OXA984148 PGO984148:PGW984148 PQK984148:PQS984148 QAG984148:QAO984148 QKC984148:QKK984148 QTY984148:QUG984148 RDU984148:REC984148 RNQ984148:RNY984148 RXM984148:RXU984148 SHI984148:SHQ984148 SRE984148:SRM984148 TBA984148:TBI984148 TKW984148:TLE984148 TUS984148:TVA984148 UEO984148:UEW984148 UOK984148:UOS984148 UYG984148:UYO984148 VIC984148:VIK984148 VRY984148:VSG984148 WBU984148:WCC984148 WLQ984148:WLY984148 WVM984148:WVU984148 E1153:M1153 JA1153:JI1153 SW1153:TE1153 ACS1153:ADA1153 AMO1153:AMW1153 AWK1153:AWS1153 BGG1153:BGO1153 BQC1153:BQK1153 BZY1153:CAG1153 CJU1153:CKC1153 CTQ1153:CTY1153 DDM1153:DDU1153 DNI1153:DNQ1153 DXE1153:DXM1153 EHA1153:EHI1153 EQW1153:ERE1153 FAS1153:FBA1153 FKO1153:FKW1153 FUK1153:FUS1153 GEG1153:GEO1153 GOC1153:GOK1153 GXY1153:GYG1153 HHU1153:HIC1153 HRQ1153:HRY1153 IBM1153:IBU1153 ILI1153:ILQ1153 IVE1153:IVM1153 JFA1153:JFI1153 JOW1153:JPE1153 JYS1153:JZA1153 KIO1153:KIW1153 KSK1153:KSS1153 LCG1153:LCO1153 LMC1153:LMK1153 LVY1153:LWG1153 MFU1153:MGC1153 MPQ1153:MPY1153 MZM1153:MZU1153 NJI1153:NJQ1153 NTE1153:NTM1153 ODA1153:ODI1153 OMW1153:ONE1153 OWS1153:OXA1153 PGO1153:PGW1153 PQK1153:PQS1153 QAG1153:QAO1153 QKC1153:QKK1153 QTY1153:QUG1153 RDU1153:REC1153 RNQ1153:RNY1153 RXM1153:RXU1153 SHI1153:SHQ1153 SRE1153:SRM1153 TBA1153:TBI1153 TKW1153:TLE1153 TUS1153:TVA1153 UEO1153:UEW1153 UOK1153:UOS1153 UYG1153:UYO1153 VIC1153:VIK1153 VRY1153:VSG1153 WBU1153:WCC1153 WLQ1153:WLY1153 WVM1153:WVU1153 E66689:M66689 JA66689:JI66689 SW66689:TE66689 ACS66689:ADA66689 AMO66689:AMW66689 AWK66689:AWS66689 BGG66689:BGO66689 BQC66689:BQK66689 BZY66689:CAG66689 CJU66689:CKC66689 CTQ66689:CTY66689 DDM66689:DDU66689 DNI66689:DNQ66689 DXE66689:DXM66689 EHA66689:EHI66689 EQW66689:ERE66689 FAS66689:FBA66689 FKO66689:FKW66689 FUK66689:FUS66689 GEG66689:GEO66689 GOC66689:GOK66689 GXY66689:GYG66689 HHU66689:HIC66689 HRQ66689:HRY66689 IBM66689:IBU66689 ILI66689:ILQ66689 IVE66689:IVM66689 JFA66689:JFI66689 JOW66689:JPE66689 JYS66689:JZA66689 KIO66689:KIW66689 KSK66689:KSS66689 LCG66689:LCO66689 LMC66689:LMK66689 LVY66689:LWG66689 MFU66689:MGC66689 MPQ66689:MPY66689 MZM66689:MZU66689 NJI66689:NJQ66689 NTE66689:NTM66689 ODA66689:ODI66689 OMW66689:ONE66689 OWS66689:OXA66689 PGO66689:PGW66689 PQK66689:PQS66689 QAG66689:QAO66689 QKC66689:QKK66689 QTY66689:QUG66689 RDU66689:REC66689 RNQ66689:RNY66689 RXM66689:RXU66689 SHI66689:SHQ66689 SRE66689:SRM66689 TBA66689:TBI66689 TKW66689:TLE66689 TUS66689:TVA66689 UEO66689:UEW66689 UOK66689:UOS66689 UYG66689:UYO66689 VIC66689:VIK66689 VRY66689:VSG66689 WBU66689:WCC66689 WLQ66689:WLY66689 WVM66689:WVU66689 E132225:M132225 JA132225:JI132225 SW132225:TE132225 ACS132225:ADA132225 AMO132225:AMW132225 AWK132225:AWS132225 BGG132225:BGO132225 BQC132225:BQK132225 BZY132225:CAG132225 CJU132225:CKC132225 CTQ132225:CTY132225 DDM132225:DDU132225 DNI132225:DNQ132225 DXE132225:DXM132225 EHA132225:EHI132225 EQW132225:ERE132225 FAS132225:FBA132225 FKO132225:FKW132225 FUK132225:FUS132225 GEG132225:GEO132225 GOC132225:GOK132225 GXY132225:GYG132225 HHU132225:HIC132225 HRQ132225:HRY132225 IBM132225:IBU132225 ILI132225:ILQ132225 IVE132225:IVM132225 JFA132225:JFI132225 JOW132225:JPE132225 JYS132225:JZA132225 KIO132225:KIW132225 KSK132225:KSS132225 LCG132225:LCO132225 LMC132225:LMK132225 LVY132225:LWG132225 MFU132225:MGC132225 MPQ132225:MPY132225 MZM132225:MZU132225 NJI132225:NJQ132225 NTE132225:NTM132225 ODA132225:ODI132225 OMW132225:ONE132225 OWS132225:OXA132225 PGO132225:PGW132225 PQK132225:PQS132225 QAG132225:QAO132225 QKC132225:QKK132225 QTY132225:QUG132225 RDU132225:REC132225 RNQ132225:RNY132225 RXM132225:RXU132225 SHI132225:SHQ132225 SRE132225:SRM132225 TBA132225:TBI132225 TKW132225:TLE132225 TUS132225:TVA132225 UEO132225:UEW132225 UOK132225:UOS132225 UYG132225:UYO132225 VIC132225:VIK132225 VRY132225:VSG132225 WBU132225:WCC132225 WLQ132225:WLY132225 WVM132225:WVU132225 E197761:M197761 JA197761:JI197761 SW197761:TE197761 ACS197761:ADA197761 AMO197761:AMW197761 AWK197761:AWS197761 BGG197761:BGO197761 BQC197761:BQK197761 BZY197761:CAG197761 CJU197761:CKC197761 CTQ197761:CTY197761 DDM197761:DDU197761 DNI197761:DNQ197761 DXE197761:DXM197761 EHA197761:EHI197761 EQW197761:ERE197761 FAS197761:FBA197761 FKO197761:FKW197761 FUK197761:FUS197761 GEG197761:GEO197761 GOC197761:GOK197761 GXY197761:GYG197761 HHU197761:HIC197761 HRQ197761:HRY197761 IBM197761:IBU197761 ILI197761:ILQ197761 IVE197761:IVM197761 JFA197761:JFI197761 JOW197761:JPE197761 JYS197761:JZA197761 KIO197761:KIW197761 KSK197761:KSS197761 LCG197761:LCO197761 LMC197761:LMK197761 LVY197761:LWG197761 MFU197761:MGC197761 MPQ197761:MPY197761 MZM197761:MZU197761 NJI197761:NJQ197761 NTE197761:NTM197761 ODA197761:ODI197761 OMW197761:ONE197761 OWS197761:OXA197761 PGO197761:PGW197761 PQK197761:PQS197761 QAG197761:QAO197761 QKC197761:QKK197761 QTY197761:QUG197761 RDU197761:REC197761 RNQ197761:RNY197761 RXM197761:RXU197761 SHI197761:SHQ197761 SRE197761:SRM197761 TBA197761:TBI197761 TKW197761:TLE197761 TUS197761:TVA197761 UEO197761:UEW197761 UOK197761:UOS197761 UYG197761:UYO197761 VIC197761:VIK197761 VRY197761:VSG197761 WBU197761:WCC197761 WLQ197761:WLY197761 WVM197761:WVU197761 E263297:M263297 JA263297:JI263297 SW263297:TE263297 ACS263297:ADA263297 AMO263297:AMW263297 AWK263297:AWS263297 BGG263297:BGO263297 BQC263297:BQK263297 BZY263297:CAG263297 CJU263297:CKC263297 CTQ263297:CTY263297 DDM263297:DDU263297 DNI263297:DNQ263297 DXE263297:DXM263297 EHA263297:EHI263297 EQW263297:ERE263297 FAS263297:FBA263297 FKO263297:FKW263297 FUK263297:FUS263297 GEG263297:GEO263297 GOC263297:GOK263297 GXY263297:GYG263297 HHU263297:HIC263297 HRQ263297:HRY263297 IBM263297:IBU263297 ILI263297:ILQ263297 IVE263297:IVM263297 JFA263297:JFI263297 JOW263297:JPE263297 JYS263297:JZA263297 KIO263297:KIW263297 KSK263297:KSS263297 LCG263297:LCO263297 LMC263297:LMK263297 LVY263297:LWG263297 MFU263297:MGC263297 MPQ263297:MPY263297 MZM263297:MZU263297 NJI263297:NJQ263297 NTE263297:NTM263297 ODA263297:ODI263297 OMW263297:ONE263297 OWS263297:OXA263297 PGO263297:PGW263297 PQK263297:PQS263297 QAG263297:QAO263297 QKC263297:QKK263297 QTY263297:QUG263297 RDU263297:REC263297 RNQ263297:RNY263297 RXM263297:RXU263297 SHI263297:SHQ263297 SRE263297:SRM263297 TBA263297:TBI263297 TKW263297:TLE263297 TUS263297:TVA263297 UEO263297:UEW263297 UOK263297:UOS263297 UYG263297:UYO263297 VIC263297:VIK263297 VRY263297:VSG263297 WBU263297:WCC263297 WLQ263297:WLY263297 WVM263297:WVU263297 E328833:M328833 JA328833:JI328833 SW328833:TE328833 ACS328833:ADA328833 AMO328833:AMW328833 AWK328833:AWS328833 BGG328833:BGO328833 BQC328833:BQK328833 BZY328833:CAG328833 CJU328833:CKC328833 CTQ328833:CTY328833 DDM328833:DDU328833 DNI328833:DNQ328833 DXE328833:DXM328833 EHA328833:EHI328833 EQW328833:ERE328833 FAS328833:FBA328833 FKO328833:FKW328833 FUK328833:FUS328833 GEG328833:GEO328833 GOC328833:GOK328833 GXY328833:GYG328833 HHU328833:HIC328833 HRQ328833:HRY328833 IBM328833:IBU328833 ILI328833:ILQ328833 IVE328833:IVM328833 JFA328833:JFI328833 JOW328833:JPE328833 JYS328833:JZA328833 KIO328833:KIW328833 KSK328833:KSS328833 LCG328833:LCO328833 LMC328833:LMK328833 LVY328833:LWG328833 MFU328833:MGC328833 MPQ328833:MPY328833 MZM328833:MZU328833 NJI328833:NJQ328833 NTE328833:NTM328833 ODA328833:ODI328833 OMW328833:ONE328833 OWS328833:OXA328833 PGO328833:PGW328833 PQK328833:PQS328833 QAG328833:QAO328833 QKC328833:QKK328833 QTY328833:QUG328833 RDU328833:REC328833 RNQ328833:RNY328833 RXM328833:RXU328833 SHI328833:SHQ328833 SRE328833:SRM328833 TBA328833:TBI328833 TKW328833:TLE328833 TUS328833:TVA328833 UEO328833:UEW328833 UOK328833:UOS328833 UYG328833:UYO328833 VIC328833:VIK328833 VRY328833:VSG328833 WBU328833:WCC328833 WLQ328833:WLY328833 WVM328833:WVU328833 E394369:M394369 JA394369:JI394369 SW394369:TE394369 ACS394369:ADA394369 AMO394369:AMW394369 AWK394369:AWS394369 BGG394369:BGO394369 BQC394369:BQK394369 BZY394369:CAG394369 CJU394369:CKC394369 CTQ394369:CTY394369 DDM394369:DDU394369 DNI394369:DNQ394369 DXE394369:DXM394369 EHA394369:EHI394369 EQW394369:ERE394369 FAS394369:FBA394369 FKO394369:FKW394369 FUK394369:FUS394369 GEG394369:GEO394369 GOC394369:GOK394369 GXY394369:GYG394369 HHU394369:HIC394369 HRQ394369:HRY394369 IBM394369:IBU394369 ILI394369:ILQ394369 IVE394369:IVM394369 JFA394369:JFI394369 JOW394369:JPE394369 JYS394369:JZA394369 KIO394369:KIW394369 KSK394369:KSS394369 LCG394369:LCO394369 LMC394369:LMK394369 LVY394369:LWG394369 MFU394369:MGC394369 MPQ394369:MPY394369 MZM394369:MZU394369 NJI394369:NJQ394369 NTE394369:NTM394369 ODA394369:ODI394369 OMW394369:ONE394369 OWS394369:OXA394369 PGO394369:PGW394369 PQK394369:PQS394369 QAG394369:QAO394369 QKC394369:QKK394369 QTY394369:QUG394369 RDU394369:REC394369 RNQ394369:RNY394369 RXM394369:RXU394369 SHI394369:SHQ394369 SRE394369:SRM394369 TBA394369:TBI394369 TKW394369:TLE394369 TUS394369:TVA394369 UEO394369:UEW394369 UOK394369:UOS394369 UYG394369:UYO394369 VIC394369:VIK394369 VRY394369:VSG394369 WBU394369:WCC394369 WLQ394369:WLY394369 WVM394369:WVU394369 E459905:M459905 JA459905:JI459905 SW459905:TE459905 ACS459905:ADA459905 AMO459905:AMW459905 AWK459905:AWS459905 BGG459905:BGO459905 BQC459905:BQK459905 BZY459905:CAG459905 CJU459905:CKC459905 CTQ459905:CTY459905 DDM459905:DDU459905 DNI459905:DNQ459905 DXE459905:DXM459905 EHA459905:EHI459905 EQW459905:ERE459905 FAS459905:FBA459905 FKO459905:FKW459905 FUK459905:FUS459905 GEG459905:GEO459905 GOC459905:GOK459905 GXY459905:GYG459905 HHU459905:HIC459905 HRQ459905:HRY459905 IBM459905:IBU459905 ILI459905:ILQ459905 IVE459905:IVM459905 JFA459905:JFI459905 JOW459905:JPE459905 JYS459905:JZA459905 KIO459905:KIW459905 KSK459905:KSS459905 LCG459905:LCO459905 LMC459905:LMK459905 LVY459905:LWG459905 MFU459905:MGC459905 MPQ459905:MPY459905 MZM459905:MZU459905 NJI459905:NJQ459905 NTE459905:NTM459905 ODA459905:ODI459905 OMW459905:ONE459905 OWS459905:OXA459905 PGO459905:PGW459905 PQK459905:PQS459905 QAG459905:QAO459905 QKC459905:QKK459905 QTY459905:QUG459905 RDU459905:REC459905 RNQ459905:RNY459905 RXM459905:RXU459905 SHI459905:SHQ459905 SRE459905:SRM459905 TBA459905:TBI459905 TKW459905:TLE459905 TUS459905:TVA459905 UEO459905:UEW459905 UOK459905:UOS459905 UYG459905:UYO459905 VIC459905:VIK459905 VRY459905:VSG459905 WBU459905:WCC459905 WLQ459905:WLY459905 WVM459905:WVU459905 E525441:M525441 JA525441:JI525441 SW525441:TE525441 ACS525441:ADA525441 AMO525441:AMW525441 AWK525441:AWS525441 BGG525441:BGO525441 BQC525441:BQK525441 BZY525441:CAG525441 CJU525441:CKC525441 CTQ525441:CTY525441 DDM525441:DDU525441 DNI525441:DNQ525441 DXE525441:DXM525441 EHA525441:EHI525441 EQW525441:ERE525441 FAS525441:FBA525441 FKO525441:FKW525441 FUK525441:FUS525441 GEG525441:GEO525441 GOC525441:GOK525441 GXY525441:GYG525441 HHU525441:HIC525441 HRQ525441:HRY525441 IBM525441:IBU525441 ILI525441:ILQ525441 IVE525441:IVM525441 JFA525441:JFI525441 JOW525441:JPE525441 JYS525441:JZA525441 KIO525441:KIW525441 KSK525441:KSS525441 LCG525441:LCO525441 LMC525441:LMK525441 LVY525441:LWG525441 MFU525441:MGC525441 MPQ525441:MPY525441 MZM525441:MZU525441 NJI525441:NJQ525441 NTE525441:NTM525441 ODA525441:ODI525441 OMW525441:ONE525441 OWS525441:OXA525441 PGO525441:PGW525441 PQK525441:PQS525441 QAG525441:QAO525441 QKC525441:QKK525441 QTY525441:QUG525441 RDU525441:REC525441 RNQ525441:RNY525441 RXM525441:RXU525441 SHI525441:SHQ525441 SRE525441:SRM525441 TBA525441:TBI525441 TKW525441:TLE525441 TUS525441:TVA525441 UEO525441:UEW525441 UOK525441:UOS525441 UYG525441:UYO525441 VIC525441:VIK525441 VRY525441:VSG525441 WBU525441:WCC525441 WLQ525441:WLY525441 WVM525441:WVU525441 E590977:M590977 JA590977:JI590977 SW590977:TE590977 ACS590977:ADA590977 AMO590977:AMW590977 AWK590977:AWS590977 BGG590977:BGO590977 BQC590977:BQK590977 BZY590977:CAG590977 CJU590977:CKC590977 CTQ590977:CTY590977 DDM590977:DDU590977 DNI590977:DNQ590977 DXE590977:DXM590977 EHA590977:EHI590977 EQW590977:ERE590977 FAS590977:FBA590977 FKO590977:FKW590977 FUK590977:FUS590977 GEG590977:GEO590977 GOC590977:GOK590977 GXY590977:GYG590977 HHU590977:HIC590977 HRQ590977:HRY590977 IBM590977:IBU590977 ILI590977:ILQ590977 IVE590977:IVM590977 JFA590977:JFI590977 JOW590977:JPE590977 JYS590977:JZA590977 KIO590977:KIW590977 KSK590977:KSS590977 LCG590977:LCO590977 LMC590977:LMK590977 LVY590977:LWG590977 MFU590977:MGC590977 MPQ590977:MPY590977 MZM590977:MZU590977 NJI590977:NJQ590977 NTE590977:NTM590977 ODA590977:ODI590977 OMW590977:ONE590977 OWS590977:OXA590977 PGO590977:PGW590977 PQK590977:PQS590977 QAG590977:QAO590977 QKC590977:QKK590977 QTY590977:QUG590977 RDU590977:REC590977 RNQ590977:RNY590977 RXM590977:RXU590977 SHI590977:SHQ590977 SRE590977:SRM590977 TBA590977:TBI590977 TKW590977:TLE590977 TUS590977:TVA590977 UEO590977:UEW590977 UOK590977:UOS590977 UYG590977:UYO590977 VIC590977:VIK590977 VRY590977:VSG590977 WBU590977:WCC590977 WLQ590977:WLY590977 WVM590977:WVU590977 E656513:M656513 JA656513:JI656513 SW656513:TE656513 ACS656513:ADA656513 AMO656513:AMW656513 AWK656513:AWS656513 BGG656513:BGO656513 BQC656513:BQK656513 BZY656513:CAG656513 CJU656513:CKC656513 CTQ656513:CTY656513 DDM656513:DDU656513 DNI656513:DNQ656513 DXE656513:DXM656513 EHA656513:EHI656513 EQW656513:ERE656513 FAS656513:FBA656513 FKO656513:FKW656513 FUK656513:FUS656513 GEG656513:GEO656513 GOC656513:GOK656513 GXY656513:GYG656513 HHU656513:HIC656513 HRQ656513:HRY656513 IBM656513:IBU656513 ILI656513:ILQ656513 IVE656513:IVM656513 JFA656513:JFI656513 JOW656513:JPE656513 JYS656513:JZA656513 KIO656513:KIW656513 KSK656513:KSS656513 LCG656513:LCO656513 LMC656513:LMK656513 LVY656513:LWG656513 MFU656513:MGC656513 MPQ656513:MPY656513 MZM656513:MZU656513 NJI656513:NJQ656513 NTE656513:NTM656513 ODA656513:ODI656513 OMW656513:ONE656513 OWS656513:OXA656513 PGO656513:PGW656513 PQK656513:PQS656513 QAG656513:QAO656513 QKC656513:QKK656513 QTY656513:QUG656513 RDU656513:REC656513 RNQ656513:RNY656513 RXM656513:RXU656513 SHI656513:SHQ656513 SRE656513:SRM656513 TBA656513:TBI656513 TKW656513:TLE656513 TUS656513:TVA656513 UEO656513:UEW656513 UOK656513:UOS656513 UYG656513:UYO656513 VIC656513:VIK656513 VRY656513:VSG656513 WBU656513:WCC656513 WLQ656513:WLY656513 WVM656513:WVU656513 E722049:M722049 JA722049:JI722049 SW722049:TE722049 ACS722049:ADA722049 AMO722049:AMW722049 AWK722049:AWS722049 BGG722049:BGO722049 BQC722049:BQK722049 BZY722049:CAG722049 CJU722049:CKC722049 CTQ722049:CTY722049 DDM722049:DDU722049 DNI722049:DNQ722049 DXE722049:DXM722049 EHA722049:EHI722049 EQW722049:ERE722049 FAS722049:FBA722049 FKO722049:FKW722049 FUK722049:FUS722049 GEG722049:GEO722049 GOC722049:GOK722049 GXY722049:GYG722049 HHU722049:HIC722049 HRQ722049:HRY722049 IBM722049:IBU722049 ILI722049:ILQ722049 IVE722049:IVM722049 JFA722049:JFI722049 JOW722049:JPE722049 JYS722049:JZA722049 KIO722049:KIW722049 KSK722049:KSS722049 LCG722049:LCO722049 LMC722049:LMK722049 LVY722049:LWG722049 MFU722049:MGC722049 MPQ722049:MPY722049 MZM722049:MZU722049 NJI722049:NJQ722049 NTE722049:NTM722049 ODA722049:ODI722049 OMW722049:ONE722049 OWS722049:OXA722049 PGO722049:PGW722049 PQK722049:PQS722049 QAG722049:QAO722049 QKC722049:QKK722049 QTY722049:QUG722049 RDU722049:REC722049 RNQ722049:RNY722049 RXM722049:RXU722049 SHI722049:SHQ722049 SRE722049:SRM722049 TBA722049:TBI722049 TKW722049:TLE722049 TUS722049:TVA722049 UEO722049:UEW722049 UOK722049:UOS722049 UYG722049:UYO722049 VIC722049:VIK722049 VRY722049:VSG722049 WBU722049:WCC722049 WLQ722049:WLY722049 WVM722049:WVU722049 E787585:M787585 JA787585:JI787585 SW787585:TE787585 ACS787585:ADA787585 AMO787585:AMW787585 AWK787585:AWS787585 BGG787585:BGO787585 BQC787585:BQK787585 BZY787585:CAG787585 CJU787585:CKC787585 CTQ787585:CTY787585 DDM787585:DDU787585 DNI787585:DNQ787585 DXE787585:DXM787585 EHA787585:EHI787585 EQW787585:ERE787585 FAS787585:FBA787585 FKO787585:FKW787585 FUK787585:FUS787585 GEG787585:GEO787585 GOC787585:GOK787585 GXY787585:GYG787585 HHU787585:HIC787585 HRQ787585:HRY787585 IBM787585:IBU787585 ILI787585:ILQ787585 IVE787585:IVM787585 JFA787585:JFI787585 JOW787585:JPE787585 JYS787585:JZA787585 KIO787585:KIW787585 KSK787585:KSS787585 LCG787585:LCO787585 LMC787585:LMK787585 LVY787585:LWG787585 MFU787585:MGC787585 MPQ787585:MPY787585 MZM787585:MZU787585 NJI787585:NJQ787585 NTE787585:NTM787585 ODA787585:ODI787585 OMW787585:ONE787585 OWS787585:OXA787585 PGO787585:PGW787585 PQK787585:PQS787585 QAG787585:QAO787585 QKC787585:QKK787585 QTY787585:QUG787585 RDU787585:REC787585 RNQ787585:RNY787585 RXM787585:RXU787585 SHI787585:SHQ787585 SRE787585:SRM787585 TBA787585:TBI787585 TKW787585:TLE787585 TUS787585:TVA787585 UEO787585:UEW787585 UOK787585:UOS787585 UYG787585:UYO787585 VIC787585:VIK787585 VRY787585:VSG787585 WBU787585:WCC787585 WLQ787585:WLY787585 WVM787585:WVU787585 E853121:M853121 JA853121:JI853121 SW853121:TE853121 ACS853121:ADA853121 AMO853121:AMW853121 AWK853121:AWS853121 BGG853121:BGO853121 BQC853121:BQK853121 BZY853121:CAG853121 CJU853121:CKC853121 CTQ853121:CTY853121 DDM853121:DDU853121 DNI853121:DNQ853121 DXE853121:DXM853121 EHA853121:EHI853121 EQW853121:ERE853121 FAS853121:FBA853121 FKO853121:FKW853121 FUK853121:FUS853121 GEG853121:GEO853121 GOC853121:GOK853121 GXY853121:GYG853121 HHU853121:HIC853121 HRQ853121:HRY853121 IBM853121:IBU853121 ILI853121:ILQ853121 IVE853121:IVM853121 JFA853121:JFI853121 JOW853121:JPE853121 JYS853121:JZA853121 KIO853121:KIW853121 KSK853121:KSS853121 LCG853121:LCO853121 LMC853121:LMK853121 LVY853121:LWG853121 MFU853121:MGC853121 MPQ853121:MPY853121 MZM853121:MZU853121 NJI853121:NJQ853121 NTE853121:NTM853121 ODA853121:ODI853121 OMW853121:ONE853121 OWS853121:OXA853121 PGO853121:PGW853121 PQK853121:PQS853121 QAG853121:QAO853121 QKC853121:QKK853121 QTY853121:QUG853121 RDU853121:REC853121 RNQ853121:RNY853121 RXM853121:RXU853121 SHI853121:SHQ853121 SRE853121:SRM853121 TBA853121:TBI853121 TKW853121:TLE853121 TUS853121:TVA853121 UEO853121:UEW853121 UOK853121:UOS853121 UYG853121:UYO853121 VIC853121:VIK853121 VRY853121:VSG853121 WBU853121:WCC853121 WLQ853121:WLY853121 WVM853121:WVU853121 E918657:M918657 JA918657:JI918657 SW918657:TE918657 ACS918657:ADA918657 AMO918657:AMW918657 AWK918657:AWS918657 BGG918657:BGO918657 BQC918657:BQK918657 BZY918657:CAG918657 CJU918657:CKC918657 CTQ918657:CTY918657 DDM918657:DDU918657 DNI918657:DNQ918657 DXE918657:DXM918657 EHA918657:EHI918657 EQW918657:ERE918657 FAS918657:FBA918657 FKO918657:FKW918657 FUK918657:FUS918657 GEG918657:GEO918657 GOC918657:GOK918657 GXY918657:GYG918657 HHU918657:HIC918657 HRQ918657:HRY918657 IBM918657:IBU918657 ILI918657:ILQ918657 IVE918657:IVM918657 JFA918657:JFI918657 JOW918657:JPE918657 JYS918657:JZA918657 KIO918657:KIW918657 KSK918657:KSS918657 LCG918657:LCO918657 LMC918657:LMK918657 LVY918657:LWG918657 MFU918657:MGC918657 MPQ918657:MPY918657 MZM918657:MZU918657 NJI918657:NJQ918657 NTE918657:NTM918657 ODA918657:ODI918657 OMW918657:ONE918657 OWS918657:OXA918657 PGO918657:PGW918657 PQK918657:PQS918657 QAG918657:QAO918657 QKC918657:QKK918657 QTY918657:QUG918657 RDU918657:REC918657 RNQ918657:RNY918657 RXM918657:RXU918657 SHI918657:SHQ918657 SRE918657:SRM918657 TBA918657:TBI918657 TKW918657:TLE918657 TUS918657:TVA918657 UEO918657:UEW918657 UOK918657:UOS918657 UYG918657:UYO918657 VIC918657:VIK918657 VRY918657:VSG918657 WBU918657:WCC918657 WLQ918657:WLY918657 WVM918657:WVU918657 E984193:M984193 JA984193:JI984193 SW984193:TE984193 ACS984193:ADA984193 AMO984193:AMW984193 AWK984193:AWS984193 BGG984193:BGO984193 BQC984193:BQK984193 BZY984193:CAG984193 CJU984193:CKC984193 CTQ984193:CTY984193 DDM984193:DDU984193 DNI984193:DNQ984193 DXE984193:DXM984193 EHA984193:EHI984193 EQW984193:ERE984193 FAS984193:FBA984193 FKO984193:FKW984193 FUK984193:FUS984193 GEG984193:GEO984193 GOC984193:GOK984193 GXY984193:GYG984193 HHU984193:HIC984193 HRQ984193:HRY984193 IBM984193:IBU984193 ILI984193:ILQ984193 IVE984193:IVM984193 JFA984193:JFI984193 JOW984193:JPE984193 JYS984193:JZA984193 KIO984193:KIW984193 KSK984193:KSS984193 LCG984193:LCO984193 LMC984193:LMK984193 LVY984193:LWG984193 MFU984193:MGC984193 MPQ984193:MPY984193 MZM984193:MZU984193 NJI984193:NJQ984193 NTE984193:NTM984193 ODA984193:ODI984193 OMW984193:ONE984193 OWS984193:OXA984193 PGO984193:PGW984193 PQK984193:PQS984193 QAG984193:QAO984193 QKC984193:QKK984193 QTY984193:QUG984193 RDU984193:REC984193 RNQ984193:RNY984193 RXM984193:RXU984193 SHI984193:SHQ984193 SRE984193:SRM984193 TBA984193:TBI984193 TKW984193:TLE984193 TUS984193:TVA984193 UEO984193:UEW984193 UOK984193:UOS984193 UYG984193:UYO984193 VIC984193:VIK984193 VRY984193:VSG984193 WBU984193:WCC984193 WLQ984193:WLY984193 WVM984193:WVU984193 E1198:M1198 JA1198:JI1198 SW1198:TE1198 ACS1198:ADA1198 AMO1198:AMW1198 AWK1198:AWS1198 BGG1198:BGO1198 BQC1198:BQK1198 BZY1198:CAG1198 CJU1198:CKC1198 CTQ1198:CTY1198 DDM1198:DDU1198 DNI1198:DNQ1198 DXE1198:DXM1198 EHA1198:EHI1198 EQW1198:ERE1198 FAS1198:FBA1198 FKO1198:FKW1198 FUK1198:FUS1198 GEG1198:GEO1198 GOC1198:GOK1198 GXY1198:GYG1198 HHU1198:HIC1198 HRQ1198:HRY1198 IBM1198:IBU1198 ILI1198:ILQ1198 IVE1198:IVM1198 JFA1198:JFI1198 JOW1198:JPE1198 JYS1198:JZA1198 KIO1198:KIW1198 KSK1198:KSS1198 LCG1198:LCO1198 LMC1198:LMK1198 LVY1198:LWG1198 MFU1198:MGC1198 MPQ1198:MPY1198 MZM1198:MZU1198 NJI1198:NJQ1198 NTE1198:NTM1198 ODA1198:ODI1198 OMW1198:ONE1198 OWS1198:OXA1198 PGO1198:PGW1198 PQK1198:PQS1198 QAG1198:QAO1198 QKC1198:QKK1198 QTY1198:QUG1198 RDU1198:REC1198 RNQ1198:RNY1198 RXM1198:RXU1198 SHI1198:SHQ1198 SRE1198:SRM1198 TBA1198:TBI1198 TKW1198:TLE1198 TUS1198:TVA1198 UEO1198:UEW1198 UOK1198:UOS1198 UYG1198:UYO1198 VIC1198:VIK1198 VRY1198:VSG1198 WBU1198:WCC1198 WLQ1198:WLY1198 WVM1198:WVU1198 E66734:M66734 JA66734:JI66734 SW66734:TE66734 ACS66734:ADA66734 AMO66734:AMW66734 AWK66734:AWS66734 BGG66734:BGO66734 BQC66734:BQK66734 BZY66734:CAG66734 CJU66734:CKC66734 CTQ66734:CTY66734 DDM66734:DDU66734 DNI66734:DNQ66734 DXE66734:DXM66734 EHA66734:EHI66734 EQW66734:ERE66734 FAS66734:FBA66734 FKO66734:FKW66734 FUK66734:FUS66734 GEG66734:GEO66734 GOC66734:GOK66734 GXY66734:GYG66734 HHU66734:HIC66734 HRQ66734:HRY66734 IBM66734:IBU66734 ILI66734:ILQ66734 IVE66734:IVM66734 JFA66734:JFI66734 JOW66734:JPE66734 JYS66734:JZA66734 KIO66734:KIW66734 KSK66734:KSS66734 LCG66734:LCO66734 LMC66734:LMK66734 LVY66734:LWG66734 MFU66734:MGC66734 MPQ66734:MPY66734 MZM66734:MZU66734 NJI66734:NJQ66734 NTE66734:NTM66734 ODA66734:ODI66734 OMW66734:ONE66734 OWS66734:OXA66734 PGO66734:PGW66734 PQK66734:PQS66734 QAG66734:QAO66734 QKC66734:QKK66734 QTY66734:QUG66734 RDU66734:REC66734 RNQ66734:RNY66734 RXM66734:RXU66734 SHI66734:SHQ66734 SRE66734:SRM66734 TBA66734:TBI66734 TKW66734:TLE66734 TUS66734:TVA66734 UEO66734:UEW66734 UOK66734:UOS66734 UYG66734:UYO66734 VIC66734:VIK66734 VRY66734:VSG66734 WBU66734:WCC66734 WLQ66734:WLY66734 WVM66734:WVU66734 E132270:M132270 JA132270:JI132270 SW132270:TE132270 ACS132270:ADA132270 AMO132270:AMW132270 AWK132270:AWS132270 BGG132270:BGO132270 BQC132270:BQK132270 BZY132270:CAG132270 CJU132270:CKC132270 CTQ132270:CTY132270 DDM132270:DDU132270 DNI132270:DNQ132270 DXE132270:DXM132270 EHA132270:EHI132270 EQW132270:ERE132270 FAS132270:FBA132270 FKO132270:FKW132270 FUK132270:FUS132270 GEG132270:GEO132270 GOC132270:GOK132270 GXY132270:GYG132270 HHU132270:HIC132270 HRQ132270:HRY132270 IBM132270:IBU132270 ILI132270:ILQ132270 IVE132270:IVM132270 JFA132270:JFI132270 JOW132270:JPE132270 JYS132270:JZA132270 KIO132270:KIW132270 KSK132270:KSS132270 LCG132270:LCO132270 LMC132270:LMK132270 LVY132270:LWG132270 MFU132270:MGC132270 MPQ132270:MPY132270 MZM132270:MZU132270 NJI132270:NJQ132270 NTE132270:NTM132270 ODA132270:ODI132270 OMW132270:ONE132270 OWS132270:OXA132270 PGO132270:PGW132270 PQK132270:PQS132270 QAG132270:QAO132270 QKC132270:QKK132270 QTY132270:QUG132270 RDU132270:REC132270 RNQ132270:RNY132270 RXM132270:RXU132270 SHI132270:SHQ132270 SRE132270:SRM132270 TBA132270:TBI132270 TKW132270:TLE132270 TUS132270:TVA132270 UEO132270:UEW132270 UOK132270:UOS132270 UYG132270:UYO132270 VIC132270:VIK132270 VRY132270:VSG132270 WBU132270:WCC132270 WLQ132270:WLY132270 WVM132270:WVU132270 E197806:M197806 JA197806:JI197806 SW197806:TE197806 ACS197806:ADA197806 AMO197806:AMW197806 AWK197806:AWS197806 BGG197806:BGO197806 BQC197806:BQK197806 BZY197806:CAG197806 CJU197806:CKC197806 CTQ197806:CTY197806 DDM197806:DDU197806 DNI197806:DNQ197806 DXE197806:DXM197806 EHA197806:EHI197806 EQW197806:ERE197806 FAS197806:FBA197806 FKO197806:FKW197806 FUK197806:FUS197806 GEG197806:GEO197806 GOC197806:GOK197806 GXY197806:GYG197806 HHU197806:HIC197806 HRQ197806:HRY197806 IBM197806:IBU197806 ILI197806:ILQ197806 IVE197806:IVM197806 JFA197806:JFI197806 JOW197806:JPE197806 JYS197806:JZA197806 KIO197806:KIW197806 KSK197806:KSS197806 LCG197806:LCO197806 LMC197806:LMK197806 LVY197806:LWG197806 MFU197806:MGC197806 MPQ197806:MPY197806 MZM197806:MZU197806 NJI197806:NJQ197806 NTE197806:NTM197806 ODA197806:ODI197806 OMW197806:ONE197806 OWS197806:OXA197806 PGO197806:PGW197806 PQK197806:PQS197806 QAG197806:QAO197806 QKC197806:QKK197806 QTY197806:QUG197806 RDU197806:REC197806 RNQ197806:RNY197806 RXM197806:RXU197806 SHI197806:SHQ197806 SRE197806:SRM197806 TBA197806:TBI197806 TKW197806:TLE197806 TUS197806:TVA197806 UEO197806:UEW197806 UOK197806:UOS197806 UYG197806:UYO197806 VIC197806:VIK197806 VRY197806:VSG197806 WBU197806:WCC197806 WLQ197806:WLY197806 WVM197806:WVU197806 E263342:M263342 JA263342:JI263342 SW263342:TE263342 ACS263342:ADA263342 AMO263342:AMW263342 AWK263342:AWS263342 BGG263342:BGO263342 BQC263342:BQK263342 BZY263342:CAG263342 CJU263342:CKC263342 CTQ263342:CTY263342 DDM263342:DDU263342 DNI263342:DNQ263342 DXE263342:DXM263342 EHA263342:EHI263342 EQW263342:ERE263342 FAS263342:FBA263342 FKO263342:FKW263342 FUK263342:FUS263342 GEG263342:GEO263342 GOC263342:GOK263342 GXY263342:GYG263342 HHU263342:HIC263342 HRQ263342:HRY263342 IBM263342:IBU263342 ILI263342:ILQ263342 IVE263342:IVM263342 JFA263342:JFI263342 JOW263342:JPE263342 JYS263342:JZA263342 KIO263342:KIW263342 KSK263342:KSS263342 LCG263342:LCO263342 LMC263342:LMK263342 LVY263342:LWG263342 MFU263342:MGC263342 MPQ263342:MPY263342 MZM263342:MZU263342 NJI263342:NJQ263342 NTE263342:NTM263342 ODA263342:ODI263342 OMW263342:ONE263342 OWS263342:OXA263342 PGO263342:PGW263342 PQK263342:PQS263342 QAG263342:QAO263342 QKC263342:QKK263342 QTY263342:QUG263342 RDU263342:REC263342 RNQ263342:RNY263342 RXM263342:RXU263342 SHI263342:SHQ263342 SRE263342:SRM263342 TBA263342:TBI263342 TKW263342:TLE263342 TUS263342:TVA263342 UEO263342:UEW263342 UOK263342:UOS263342 UYG263342:UYO263342 VIC263342:VIK263342 VRY263342:VSG263342 WBU263342:WCC263342 WLQ263342:WLY263342 WVM263342:WVU263342 E328878:M328878 JA328878:JI328878 SW328878:TE328878 ACS328878:ADA328878 AMO328878:AMW328878 AWK328878:AWS328878 BGG328878:BGO328878 BQC328878:BQK328878 BZY328878:CAG328878 CJU328878:CKC328878 CTQ328878:CTY328878 DDM328878:DDU328878 DNI328878:DNQ328878 DXE328878:DXM328878 EHA328878:EHI328878 EQW328878:ERE328878 FAS328878:FBA328878 FKO328878:FKW328878 FUK328878:FUS328878 GEG328878:GEO328878 GOC328878:GOK328878 GXY328878:GYG328878 HHU328878:HIC328878 HRQ328878:HRY328878 IBM328878:IBU328878 ILI328878:ILQ328878 IVE328878:IVM328878 JFA328878:JFI328878 JOW328878:JPE328878 JYS328878:JZA328878 KIO328878:KIW328878 KSK328878:KSS328878 LCG328878:LCO328878 LMC328878:LMK328878 LVY328878:LWG328878 MFU328878:MGC328878 MPQ328878:MPY328878 MZM328878:MZU328878 NJI328878:NJQ328878 NTE328878:NTM328878 ODA328878:ODI328878 OMW328878:ONE328878 OWS328878:OXA328878 PGO328878:PGW328878 PQK328878:PQS328878 QAG328878:QAO328878 QKC328878:QKK328878 QTY328878:QUG328878 RDU328878:REC328878 RNQ328878:RNY328878 RXM328878:RXU328878 SHI328878:SHQ328878 SRE328878:SRM328878 TBA328878:TBI328878 TKW328878:TLE328878 TUS328878:TVA328878 UEO328878:UEW328878 UOK328878:UOS328878 UYG328878:UYO328878 VIC328878:VIK328878 VRY328878:VSG328878 WBU328878:WCC328878 WLQ328878:WLY328878 WVM328878:WVU328878 E394414:M394414 JA394414:JI394414 SW394414:TE394414 ACS394414:ADA394414 AMO394414:AMW394414 AWK394414:AWS394414 BGG394414:BGO394414 BQC394414:BQK394414 BZY394414:CAG394414 CJU394414:CKC394414 CTQ394414:CTY394414 DDM394414:DDU394414 DNI394414:DNQ394414 DXE394414:DXM394414 EHA394414:EHI394414 EQW394414:ERE394414 FAS394414:FBA394414 FKO394414:FKW394414 FUK394414:FUS394414 GEG394414:GEO394414 GOC394414:GOK394414 GXY394414:GYG394414 HHU394414:HIC394414 HRQ394414:HRY394414 IBM394414:IBU394414 ILI394414:ILQ394414 IVE394414:IVM394414 JFA394414:JFI394414 JOW394414:JPE394414 JYS394414:JZA394414 KIO394414:KIW394414 KSK394414:KSS394414 LCG394414:LCO394414 LMC394414:LMK394414 LVY394414:LWG394414 MFU394414:MGC394414 MPQ394414:MPY394414 MZM394414:MZU394414 NJI394414:NJQ394414 NTE394414:NTM394414 ODA394414:ODI394414 OMW394414:ONE394414 OWS394414:OXA394414 PGO394414:PGW394414 PQK394414:PQS394414 QAG394414:QAO394414 QKC394414:QKK394414 QTY394414:QUG394414 RDU394414:REC394414 RNQ394414:RNY394414 RXM394414:RXU394414 SHI394414:SHQ394414 SRE394414:SRM394414 TBA394414:TBI394414 TKW394414:TLE394414 TUS394414:TVA394414 UEO394414:UEW394414 UOK394414:UOS394414 UYG394414:UYO394414 VIC394414:VIK394414 VRY394414:VSG394414 WBU394414:WCC394414 WLQ394414:WLY394414 WVM394414:WVU394414 E459950:M459950 JA459950:JI459950 SW459950:TE459950 ACS459950:ADA459950 AMO459950:AMW459950 AWK459950:AWS459950 BGG459950:BGO459950 BQC459950:BQK459950 BZY459950:CAG459950 CJU459950:CKC459950 CTQ459950:CTY459950 DDM459950:DDU459950 DNI459950:DNQ459950 DXE459950:DXM459950 EHA459950:EHI459950 EQW459950:ERE459950 FAS459950:FBA459950 FKO459950:FKW459950 FUK459950:FUS459950 GEG459950:GEO459950 GOC459950:GOK459950 GXY459950:GYG459950 HHU459950:HIC459950 HRQ459950:HRY459950 IBM459950:IBU459950 ILI459950:ILQ459950 IVE459950:IVM459950 JFA459950:JFI459950 JOW459950:JPE459950 JYS459950:JZA459950 KIO459950:KIW459950 KSK459950:KSS459950 LCG459950:LCO459950 LMC459950:LMK459950 LVY459950:LWG459950 MFU459950:MGC459950 MPQ459950:MPY459950 MZM459950:MZU459950 NJI459950:NJQ459950 NTE459950:NTM459950 ODA459950:ODI459950 OMW459950:ONE459950 OWS459950:OXA459950 PGO459950:PGW459950 PQK459950:PQS459950 QAG459950:QAO459950 QKC459950:QKK459950 QTY459950:QUG459950 RDU459950:REC459950 RNQ459950:RNY459950 RXM459950:RXU459950 SHI459950:SHQ459950 SRE459950:SRM459950 TBA459950:TBI459950 TKW459950:TLE459950 TUS459950:TVA459950 UEO459950:UEW459950 UOK459950:UOS459950 UYG459950:UYO459950 VIC459950:VIK459950 VRY459950:VSG459950 WBU459950:WCC459950 WLQ459950:WLY459950 WVM459950:WVU459950 E525486:M525486 JA525486:JI525486 SW525486:TE525486 ACS525486:ADA525486 AMO525486:AMW525486 AWK525486:AWS525486 BGG525486:BGO525486 BQC525486:BQK525486 BZY525486:CAG525486 CJU525486:CKC525486 CTQ525486:CTY525486 DDM525486:DDU525486 DNI525486:DNQ525486 DXE525486:DXM525486 EHA525486:EHI525486 EQW525486:ERE525486 FAS525486:FBA525486 FKO525486:FKW525486 FUK525486:FUS525486 GEG525486:GEO525486 GOC525486:GOK525486 GXY525486:GYG525486 HHU525486:HIC525486 HRQ525486:HRY525486 IBM525486:IBU525486 ILI525486:ILQ525486 IVE525486:IVM525486 JFA525486:JFI525486 JOW525486:JPE525486 JYS525486:JZA525486 KIO525486:KIW525486 KSK525486:KSS525486 LCG525486:LCO525486 LMC525486:LMK525486 LVY525486:LWG525486 MFU525486:MGC525486 MPQ525486:MPY525486 MZM525486:MZU525486 NJI525486:NJQ525486 NTE525486:NTM525486 ODA525486:ODI525486 OMW525486:ONE525486 OWS525486:OXA525486 PGO525486:PGW525486 PQK525486:PQS525486 QAG525486:QAO525486 QKC525486:QKK525486 QTY525486:QUG525486 RDU525486:REC525486 RNQ525486:RNY525486 RXM525486:RXU525486 SHI525486:SHQ525486 SRE525486:SRM525486 TBA525486:TBI525486 TKW525486:TLE525486 TUS525486:TVA525486 UEO525486:UEW525486 UOK525486:UOS525486 UYG525486:UYO525486 VIC525486:VIK525486 VRY525486:VSG525486 WBU525486:WCC525486 WLQ525486:WLY525486 WVM525486:WVU525486 E591022:M591022 JA591022:JI591022 SW591022:TE591022 ACS591022:ADA591022 AMO591022:AMW591022 AWK591022:AWS591022 BGG591022:BGO591022 BQC591022:BQK591022 BZY591022:CAG591022 CJU591022:CKC591022 CTQ591022:CTY591022 DDM591022:DDU591022 DNI591022:DNQ591022 DXE591022:DXM591022 EHA591022:EHI591022 EQW591022:ERE591022 FAS591022:FBA591022 FKO591022:FKW591022 FUK591022:FUS591022 GEG591022:GEO591022 GOC591022:GOK591022 GXY591022:GYG591022 HHU591022:HIC591022 HRQ591022:HRY591022 IBM591022:IBU591022 ILI591022:ILQ591022 IVE591022:IVM591022 JFA591022:JFI591022 JOW591022:JPE591022 JYS591022:JZA591022 KIO591022:KIW591022 KSK591022:KSS591022 LCG591022:LCO591022 LMC591022:LMK591022 LVY591022:LWG591022 MFU591022:MGC591022 MPQ591022:MPY591022 MZM591022:MZU591022 NJI591022:NJQ591022 NTE591022:NTM591022 ODA591022:ODI591022 OMW591022:ONE591022 OWS591022:OXA591022 PGO591022:PGW591022 PQK591022:PQS591022 QAG591022:QAO591022 QKC591022:QKK591022 QTY591022:QUG591022 RDU591022:REC591022 RNQ591022:RNY591022 RXM591022:RXU591022 SHI591022:SHQ591022 SRE591022:SRM591022 TBA591022:TBI591022 TKW591022:TLE591022 TUS591022:TVA591022 UEO591022:UEW591022 UOK591022:UOS591022 UYG591022:UYO591022 VIC591022:VIK591022 VRY591022:VSG591022 WBU591022:WCC591022 WLQ591022:WLY591022 WVM591022:WVU591022 E656558:M656558 JA656558:JI656558 SW656558:TE656558 ACS656558:ADA656558 AMO656558:AMW656558 AWK656558:AWS656558 BGG656558:BGO656558 BQC656558:BQK656558 BZY656558:CAG656558 CJU656558:CKC656558 CTQ656558:CTY656558 DDM656558:DDU656558 DNI656558:DNQ656558 DXE656558:DXM656558 EHA656558:EHI656558 EQW656558:ERE656558 FAS656558:FBA656558 FKO656558:FKW656558 FUK656558:FUS656558 GEG656558:GEO656558 GOC656558:GOK656558 GXY656558:GYG656558 HHU656558:HIC656558 HRQ656558:HRY656558 IBM656558:IBU656558 ILI656558:ILQ656558 IVE656558:IVM656558 JFA656558:JFI656558 JOW656558:JPE656558 JYS656558:JZA656558 KIO656558:KIW656558 KSK656558:KSS656558 LCG656558:LCO656558 LMC656558:LMK656558 LVY656558:LWG656558 MFU656558:MGC656558 MPQ656558:MPY656558 MZM656558:MZU656558 NJI656558:NJQ656558 NTE656558:NTM656558 ODA656558:ODI656558 OMW656558:ONE656558 OWS656558:OXA656558 PGO656558:PGW656558 PQK656558:PQS656558 QAG656558:QAO656558 QKC656558:QKK656558 QTY656558:QUG656558 RDU656558:REC656558 RNQ656558:RNY656558 RXM656558:RXU656558 SHI656558:SHQ656558 SRE656558:SRM656558 TBA656558:TBI656558 TKW656558:TLE656558 TUS656558:TVA656558 UEO656558:UEW656558 UOK656558:UOS656558 UYG656558:UYO656558 VIC656558:VIK656558 VRY656558:VSG656558 WBU656558:WCC656558 WLQ656558:WLY656558 WVM656558:WVU656558 E722094:M722094 JA722094:JI722094 SW722094:TE722094 ACS722094:ADA722094 AMO722094:AMW722094 AWK722094:AWS722094 BGG722094:BGO722094 BQC722094:BQK722094 BZY722094:CAG722094 CJU722094:CKC722094 CTQ722094:CTY722094 DDM722094:DDU722094 DNI722094:DNQ722094 DXE722094:DXM722094 EHA722094:EHI722094 EQW722094:ERE722094 FAS722094:FBA722094 FKO722094:FKW722094 FUK722094:FUS722094 GEG722094:GEO722094 GOC722094:GOK722094 GXY722094:GYG722094 HHU722094:HIC722094 HRQ722094:HRY722094 IBM722094:IBU722094 ILI722094:ILQ722094 IVE722094:IVM722094 JFA722094:JFI722094 JOW722094:JPE722094 JYS722094:JZA722094 KIO722094:KIW722094 KSK722094:KSS722094 LCG722094:LCO722094 LMC722094:LMK722094 LVY722094:LWG722094 MFU722094:MGC722094 MPQ722094:MPY722094 MZM722094:MZU722094 NJI722094:NJQ722094 NTE722094:NTM722094 ODA722094:ODI722094 OMW722094:ONE722094 OWS722094:OXA722094 PGO722094:PGW722094 PQK722094:PQS722094 QAG722094:QAO722094 QKC722094:QKK722094 QTY722094:QUG722094 RDU722094:REC722094 RNQ722094:RNY722094 RXM722094:RXU722094 SHI722094:SHQ722094 SRE722094:SRM722094 TBA722094:TBI722094 TKW722094:TLE722094 TUS722094:TVA722094 UEO722094:UEW722094 UOK722094:UOS722094 UYG722094:UYO722094 VIC722094:VIK722094 VRY722094:VSG722094 WBU722094:WCC722094 WLQ722094:WLY722094 WVM722094:WVU722094 E787630:M787630 JA787630:JI787630 SW787630:TE787630 ACS787630:ADA787630 AMO787630:AMW787630 AWK787630:AWS787630 BGG787630:BGO787630 BQC787630:BQK787630 BZY787630:CAG787630 CJU787630:CKC787630 CTQ787630:CTY787630 DDM787630:DDU787630 DNI787630:DNQ787630 DXE787630:DXM787630 EHA787630:EHI787630 EQW787630:ERE787630 FAS787630:FBA787630 FKO787630:FKW787630 FUK787630:FUS787630 GEG787630:GEO787630 GOC787630:GOK787630 GXY787630:GYG787630 HHU787630:HIC787630 HRQ787630:HRY787630 IBM787630:IBU787630 ILI787630:ILQ787630 IVE787630:IVM787630 JFA787630:JFI787630 JOW787630:JPE787630 JYS787630:JZA787630 KIO787630:KIW787630 KSK787630:KSS787630 LCG787630:LCO787630 LMC787630:LMK787630 LVY787630:LWG787630 MFU787630:MGC787630 MPQ787630:MPY787630 MZM787630:MZU787630 NJI787630:NJQ787630 NTE787630:NTM787630 ODA787630:ODI787630 OMW787630:ONE787630 OWS787630:OXA787630 PGO787630:PGW787630 PQK787630:PQS787630 QAG787630:QAO787630 QKC787630:QKK787630 QTY787630:QUG787630 RDU787630:REC787630 RNQ787630:RNY787630 RXM787630:RXU787630 SHI787630:SHQ787630 SRE787630:SRM787630 TBA787630:TBI787630 TKW787630:TLE787630 TUS787630:TVA787630 UEO787630:UEW787630 UOK787630:UOS787630 UYG787630:UYO787630 VIC787630:VIK787630 VRY787630:VSG787630 WBU787630:WCC787630 WLQ787630:WLY787630 WVM787630:WVU787630 E853166:M853166 JA853166:JI853166 SW853166:TE853166 ACS853166:ADA853166 AMO853166:AMW853166 AWK853166:AWS853166 BGG853166:BGO853166 BQC853166:BQK853166 BZY853166:CAG853166 CJU853166:CKC853166 CTQ853166:CTY853166 DDM853166:DDU853166 DNI853166:DNQ853166 DXE853166:DXM853166 EHA853166:EHI853166 EQW853166:ERE853166 FAS853166:FBA853166 FKO853166:FKW853166 FUK853166:FUS853166 GEG853166:GEO853166 GOC853166:GOK853166 GXY853166:GYG853166 HHU853166:HIC853166 HRQ853166:HRY853166 IBM853166:IBU853166 ILI853166:ILQ853166 IVE853166:IVM853166 JFA853166:JFI853166 JOW853166:JPE853166 JYS853166:JZA853166 KIO853166:KIW853166 KSK853166:KSS853166 LCG853166:LCO853166 LMC853166:LMK853166 LVY853166:LWG853166 MFU853166:MGC853166 MPQ853166:MPY853166 MZM853166:MZU853166 NJI853166:NJQ853166 NTE853166:NTM853166 ODA853166:ODI853166 OMW853166:ONE853166 OWS853166:OXA853166 PGO853166:PGW853166 PQK853166:PQS853166 QAG853166:QAO853166 QKC853166:QKK853166 QTY853166:QUG853166 RDU853166:REC853166 RNQ853166:RNY853166 RXM853166:RXU853166 SHI853166:SHQ853166 SRE853166:SRM853166 TBA853166:TBI853166 TKW853166:TLE853166 TUS853166:TVA853166 UEO853166:UEW853166 UOK853166:UOS853166 UYG853166:UYO853166 VIC853166:VIK853166 VRY853166:VSG853166 WBU853166:WCC853166 WLQ853166:WLY853166 WVM853166:WVU853166 E918702:M918702 JA918702:JI918702 SW918702:TE918702 ACS918702:ADA918702 AMO918702:AMW918702 AWK918702:AWS918702 BGG918702:BGO918702 BQC918702:BQK918702 BZY918702:CAG918702 CJU918702:CKC918702 CTQ918702:CTY918702 DDM918702:DDU918702 DNI918702:DNQ918702 DXE918702:DXM918702 EHA918702:EHI918702 EQW918702:ERE918702 FAS918702:FBA918702 FKO918702:FKW918702 FUK918702:FUS918702 GEG918702:GEO918702 GOC918702:GOK918702 GXY918702:GYG918702 HHU918702:HIC918702 HRQ918702:HRY918702 IBM918702:IBU918702 ILI918702:ILQ918702 IVE918702:IVM918702 JFA918702:JFI918702 JOW918702:JPE918702 JYS918702:JZA918702 KIO918702:KIW918702 KSK918702:KSS918702 LCG918702:LCO918702 LMC918702:LMK918702 LVY918702:LWG918702 MFU918702:MGC918702 MPQ918702:MPY918702 MZM918702:MZU918702 NJI918702:NJQ918702 NTE918702:NTM918702 ODA918702:ODI918702 OMW918702:ONE918702 OWS918702:OXA918702 PGO918702:PGW918702 PQK918702:PQS918702 QAG918702:QAO918702 QKC918702:QKK918702 QTY918702:QUG918702 RDU918702:REC918702 RNQ918702:RNY918702 RXM918702:RXU918702 SHI918702:SHQ918702 SRE918702:SRM918702 TBA918702:TBI918702 TKW918702:TLE918702 TUS918702:TVA918702 UEO918702:UEW918702 UOK918702:UOS918702 UYG918702:UYO918702 VIC918702:VIK918702 VRY918702:VSG918702 WBU918702:WCC918702 WLQ918702:WLY918702 WVM918702:WVU918702 E984238:M984238 JA984238:JI984238 SW984238:TE984238 ACS984238:ADA984238 AMO984238:AMW984238 AWK984238:AWS984238 BGG984238:BGO984238 BQC984238:BQK984238 BZY984238:CAG984238 CJU984238:CKC984238 CTQ984238:CTY984238 DDM984238:DDU984238 DNI984238:DNQ984238 DXE984238:DXM984238 EHA984238:EHI984238 EQW984238:ERE984238 FAS984238:FBA984238 FKO984238:FKW984238 FUK984238:FUS984238 GEG984238:GEO984238 GOC984238:GOK984238 GXY984238:GYG984238 HHU984238:HIC984238 HRQ984238:HRY984238 IBM984238:IBU984238 ILI984238:ILQ984238 IVE984238:IVM984238 JFA984238:JFI984238 JOW984238:JPE984238 JYS984238:JZA984238 KIO984238:KIW984238 KSK984238:KSS984238 LCG984238:LCO984238 LMC984238:LMK984238 LVY984238:LWG984238 MFU984238:MGC984238 MPQ984238:MPY984238 MZM984238:MZU984238 NJI984238:NJQ984238 NTE984238:NTM984238 ODA984238:ODI984238 OMW984238:ONE984238 OWS984238:OXA984238 PGO984238:PGW984238 PQK984238:PQS984238 QAG984238:QAO984238 QKC984238:QKK984238 QTY984238:QUG984238 RDU984238:REC984238 RNQ984238:RNY984238 RXM984238:RXU984238 SHI984238:SHQ984238 SRE984238:SRM984238 TBA984238:TBI984238 TKW984238:TLE984238 TUS984238:TVA984238 UEO984238:UEW984238 UOK984238:UOS984238 UYG984238:UYO984238 VIC984238:VIK984238 VRY984238:VSG984238 WBU984238:WCC984238 WLQ984238:WLY984238 WVM984238:WVU984238</xm:sqref>
        </x14:dataValidation>
        <x14:dataValidation type="list" allowBlank="1" showInputMessage="1" showErrorMessage="1" xr:uid="{00000000-0002-0000-0A00-000037000000}">
          <x14:formula1>
            <xm:f>$AG$26:$AG$28</xm:f>
          </x14:formula1>
          <xm:sqref>E1862:J1862 JA1862:JF1862 SW1862:TB1862 ACS1862:ACX1862 AMO1862:AMT1862 AWK1862:AWP1862 BGG1862:BGL1862 BQC1862:BQH1862 BZY1862:CAD1862 CJU1862:CJZ1862 CTQ1862:CTV1862 DDM1862:DDR1862 DNI1862:DNN1862 DXE1862:DXJ1862 EHA1862:EHF1862 EQW1862:ERB1862 FAS1862:FAX1862 FKO1862:FKT1862 FUK1862:FUP1862 GEG1862:GEL1862 GOC1862:GOH1862 GXY1862:GYD1862 HHU1862:HHZ1862 HRQ1862:HRV1862 IBM1862:IBR1862 ILI1862:ILN1862 IVE1862:IVJ1862 JFA1862:JFF1862 JOW1862:JPB1862 JYS1862:JYX1862 KIO1862:KIT1862 KSK1862:KSP1862 LCG1862:LCL1862 LMC1862:LMH1862 LVY1862:LWD1862 MFU1862:MFZ1862 MPQ1862:MPV1862 MZM1862:MZR1862 NJI1862:NJN1862 NTE1862:NTJ1862 ODA1862:ODF1862 OMW1862:ONB1862 OWS1862:OWX1862 PGO1862:PGT1862 PQK1862:PQP1862 QAG1862:QAL1862 QKC1862:QKH1862 QTY1862:QUD1862 RDU1862:RDZ1862 RNQ1862:RNV1862 RXM1862:RXR1862 SHI1862:SHN1862 SRE1862:SRJ1862 TBA1862:TBF1862 TKW1862:TLB1862 TUS1862:TUX1862 UEO1862:UET1862 UOK1862:UOP1862 UYG1862:UYL1862 VIC1862:VIH1862 VRY1862:VSD1862 WBU1862:WBZ1862 WLQ1862:WLV1862 WVM1862:WVR1862 E67398:J67398 JA67398:JF67398 SW67398:TB67398 ACS67398:ACX67398 AMO67398:AMT67398 AWK67398:AWP67398 BGG67398:BGL67398 BQC67398:BQH67398 BZY67398:CAD67398 CJU67398:CJZ67398 CTQ67398:CTV67398 DDM67398:DDR67398 DNI67398:DNN67398 DXE67398:DXJ67398 EHA67398:EHF67398 EQW67398:ERB67398 FAS67398:FAX67398 FKO67398:FKT67398 FUK67398:FUP67398 GEG67398:GEL67398 GOC67398:GOH67398 GXY67398:GYD67398 HHU67398:HHZ67398 HRQ67398:HRV67398 IBM67398:IBR67398 ILI67398:ILN67398 IVE67398:IVJ67398 JFA67398:JFF67398 JOW67398:JPB67398 JYS67398:JYX67398 KIO67398:KIT67398 KSK67398:KSP67398 LCG67398:LCL67398 LMC67398:LMH67398 LVY67398:LWD67398 MFU67398:MFZ67398 MPQ67398:MPV67398 MZM67398:MZR67398 NJI67398:NJN67398 NTE67398:NTJ67398 ODA67398:ODF67398 OMW67398:ONB67398 OWS67398:OWX67398 PGO67398:PGT67398 PQK67398:PQP67398 QAG67398:QAL67398 QKC67398:QKH67398 QTY67398:QUD67398 RDU67398:RDZ67398 RNQ67398:RNV67398 RXM67398:RXR67398 SHI67398:SHN67398 SRE67398:SRJ67398 TBA67398:TBF67398 TKW67398:TLB67398 TUS67398:TUX67398 UEO67398:UET67398 UOK67398:UOP67398 UYG67398:UYL67398 VIC67398:VIH67398 VRY67398:VSD67398 WBU67398:WBZ67398 WLQ67398:WLV67398 WVM67398:WVR67398 E132934:J132934 JA132934:JF132934 SW132934:TB132934 ACS132934:ACX132934 AMO132934:AMT132934 AWK132934:AWP132934 BGG132934:BGL132934 BQC132934:BQH132934 BZY132934:CAD132934 CJU132934:CJZ132934 CTQ132934:CTV132934 DDM132934:DDR132934 DNI132934:DNN132934 DXE132934:DXJ132934 EHA132934:EHF132934 EQW132934:ERB132934 FAS132934:FAX132934 FKO132934:FKT132934 FUK132934:FUP132934 GEG132934:GEL132934 GOC132934:GOH132934 GXY132934:GYD132934 HHU132934:HHZ132934 HRQ132934:HRV132934 IBM132934:IBR132934 ILI132934:ILN132934 IVE132934:IVJ132934 JFA132934:JFF132934 JOW132934:JPB132934 JYS132934:JYX132934 KIO132934:KIT132934 KSK132934:KSP132934 LCG132934:LCL132934 LMC132934:LMH132934 LVY132934:LWD132934 MFU132934:MFZ132934 MPQ132934:MPV132934 MZM132934:MZR132934 NJI132934:NJN132934 NTE132934:NTJ132934 ODA132934:ODF132934 OMW132934:ONB132934 OWS132934:OWX132934 PGO132934:PGT132934 PQK132934:PQP132934 QAG132934:QAL132934 QKC132934:QKH132934 QTY132934:QUD132934 RDU132934:RDZ132934 RNQ132934:RNV132934 RXM132934:RXR132934 SHI132934:SHN132934 SRE132934:SRJ132934 TBA132934:TBF132934 TKW132934:TLB132934 TUS132934:TUX132934 UEO132934:UET132934 UOK132934:UOP132934 UYG132934:UYL132934 VIC132934:VIH132934 VRY132934:VSD132934 WBU132934:WBZ132934 WLQ132934:WLV132934 WVM132934:WVR132934 E198470:J198470 JA198470:JF198470 SW198470:TB198470 ACS198470:ACX198470 AMO198470:AMT198470 AWK198470:AWP198470 BGG198470:BGL198470 BQC198470:BQH198470 BZY198470:CAD198470 CJU198470:CJZ198470 CTQ198470:CTV198470 DDM198470:DDR198470 DNI198470:DNN198470 DXE198470:DXJ198470 EHA198470:EHF198470 EQW198470:ERB198470 FAS198470:FAX198470 FKO198470:FKT198470 FUK198470:FUP198470 GEG198470:GEL198470 GOC198470:GOH198470 GXY198470:GYD198470 HHU198470:HHZ198470 HRQ198470:HRV198470 IBM198470:IBR198470 ILI198470:ILN198470 IVE198470:IVJ198470 JFA198470:JFF198470 JOW198470:JPB198470 JYS198470:JYX198470 KIO198470:KIT198470 KSK198470:KSP198470 LCG198470:LCL198470 LMC198470:LMH198470 LVY198470:LWD198470 MFU198470:MFZ198470 MPQ198470:MPV198470 MZM198470:MZR198470 NJI198470:NJN198470 NTE198470:NTJ198470 ODA198470:ODF198470 OMW198470:ONB198470 OWS198470:OWX198470 PGO198470:PGT198470 PQK198470:PQP198470 QAG198470:QAL198470 QKC198470:QKH198470 QTY198470:QUD198470 RDU198470:RDZ198470 RNQ198470:RNV198470 RXM198470:RXR198470 SHI198470:SHN198470 SRE198470:SRJ198470 TBA198470:TBF198470 TKW198470:TLB198470 TUS198470:TUX198470 UEO198470:UET198470 UOK198470:UOP198470 UYG198470:UYL198470 VIC198470:VIH198470 VRY198470:VSD198470 WBU198470:WBZ198470 WLQ198470:WLV198470 WVM198470:WVR198470 E264006:J264006 JA264006:JF264006 SW264006:TB264006 ACS264006:ACX264006 AMO264006:AMT264006 AWK264006:AWP264006 BGG264006:BGL264006 BQC264006:BQH264006 BZY264006:CAD264006 CJU264006:CJZ264006 CTQ264006:CTV264006 DDM264006:DDR264006 DNI264006:DNN264006 DXE264006:DXJ264006 EHA264006:EHF264006 EQW264006:ERB264006 FAS264006:FAX264006 FKO264006:FKT264006 FUK264006:FUP264006 GEG264006:GEL264006 GOC264006:GOH264006 GXY264006:GYD264006 HHU264006:HHZ264006 HRQ264006:HRV264006 IBM264006:IBR264006 ILI264006:ILN264006 IVE264006:IVJ264006 JFA264006:JFF264006 JOW264006:JPB264006 JYS264006:JYX264006 KIO264006:KIT264006 KSK264006:KSP264006 LCG264006:LCL264006 LMC264006:LMH264006 LVY264006:LWD264006 MFU264006:MFZ264006 MPQ264006:MPV264006 MZM264006:MZR264006 NJI264006:NJN264006 NTE264006:NTJ264006 ODA264006:ODF264006 OMW264006:ONB264006 OWS264006:OWX264006 PGO264006:PGT264006 PQK264006:PQP264006 QAG264006:QAL264006 QKC264006:QKH264006 QTY264006:QUD264006 RDU264006:RDZ264006 RNQ264006:RNV264006 RXM264006:RXR264006 SHI264006:SHN264006 SRE264006:SRJ264006 TBA264006:TBF264006 TKW264006:TLB264006 TUS264006:TUX264006 UEO264006:UET264006 UOK264006:UOP264006 UYG264006:UYL264006 VIC264006:VIH264006 VRY264006:VSD264006 WBU264006:WBZ264006 WLQ264006:WLV264006 WVM264006:WVR264006 E329542:J329542 JA329542:JF329542 SW329542:TB329542 ACS329542:ACX329542 AMO329542:AMT329542 AWK329542:AWP329542 BGG329542:BGL329542 BQC329542:BQH329542 BZY329542:CAD329542 CJU329542:CJZ329542 CTQ329542:CTV329542 DDM329542:DDR329542 DNI329542:DNN329542 DXE329542:DXJ329542 EHA329542:EHF329542 EQW329542:ERB329542 FAS329542:FAX329542 FKO329542:FKT329542 FUK329542:FUP329542 GEG329542:GEL329542 GOC329542:GOH329542 GXY329542:GYD329542 HHU329542:HHZ329542 HRQ329542:HRV329542 IBM329542:IBR329542 ILI329542:ILN329542 IVE329542:IVJ329542 JFA329542:JFF329542 JOW329542:JPB329542 JYS329542:JYX329542 KIO329542:KIT329542 KSK329542:KSP329542 LCG329542:LCL329542 LMC329542:LMH329542 LVY329542:LWD329542 MFU329542:MFZ329542 MPQ329542:MPV329542 MZM329542:MZR329542 NJI329542:NJN329542 NTE329542:NTJ329542 ODA329542:ODF329542 OMW329542:ONB329542 OWS329542:OWX329542 PGO329542:PGT329542 PQK329542:PQP329542 QAG329542:QAL329542 QKC329542:QKH329542 QTY329542:QUD329542 RDU329542:RDZ329542 RNQ329542:RNV329542 RXM329542:RXR329542 SHI329542:SHN329542 SRE329542:SRJ329542 TBA329542:TBF329542 TKW329542:TLB329542 TUS329542:TUX329542 UEO329542:UET329542 UOK329542:UOP329542 UYG329542:UYL329542 VIC329542:VIH329542 VRY329542:VSD329542 WBU329542:WBZ329542 WLQ329542:WLV329542 WVM329542:WVR329542 E395078:J395078 JA395078:JF395078 SW395078:TB395078 ACS395078:ACX395078 AMO395078:AMT395078 AWK395078:AWP395078 BGG395078:BGL395078 BQC395078:BQH395078 BZY395078:CAD395078 CJU395078:CJZ395078 CTQ395078:CTV395078 DDM395078:DDR395078 DNI395078:DNN395078 DXE395078:DXJ395078 EHA395078:EHF395078 EQW395078:ERB395078 FAS395078:FAX395078 FKO395078:FKT395078 FUK395078:FUP395078 GEG395078:GEL395078 GOC395078:GOH395078 GXY395078:GYD395078 HHU395078:HHZ395078 HRQ395078:HRV395078 IBM395078:IBR395078 ILI395078:ILN395078 IVE395078:IVJ395078 JFA395078:JFF395078 JOW395078:JPB395078 JYS395078:JYX395078 KIO395078:KIT395078 KSK395078:KSP395078 LCG395078:LCL395078 LMC395078:LMH395078 LVY395078:LWD395078 MFU395078:MFZ395078 MPQ395078:MPV395078 MZM395078:MZR395078 NJI395078:NJN395078 NTE395078:NTJ395078 ODA395078:ODF395078 OMW395078:ONB395078 OWS395078:OWX395078 PGO395078:PGT395078 PQK395078:PQP395078 QAG395078:QAL395078 QKC395078:QKH395078 QTY395078:QUD395078 RDU395078:RDZ395078 RNQ395078:RNV395078 RXM395078:RXR395078 SHI395078:SHN395078 SRE395078:SRJ395078 TBA395078:TBF395078 TKW395078:TLB395078 TUS395078:TUX395078 UEO395078:UET395078 UOK395078:UOP395078 UYG395078:UYL395078 VIC395078:VIH395078 VRY395078:VSD395078 WBU395078:WBZ395078 WLQ395078:WLV395078 WVM395078:WVR395078 E460614:J460614 JA460614:JF460614 SW460614:TB460614 ACS460614:ACX460614 AMO460614:AMT460614 AWK460614:AWP460614 BGG460614:BGL460614 BQC460614:BQH460614 BZY460614:CAD460614 CJU460614:CJZ460614 CTQ460614:CTV460614 DDM460614:DDR460614 DNI460614:DNN460614 DXE460614:DXJ460614 EHA460614:EHF460614 EQW460614:ERB460614 FAS460614:FAX460614 FKO460614:FKT460614 FUK460614:FUP460614 GEG460614:GEL460614 GOC460614:GOH460614 GXY460614:GYD460614 HHU460614:HHZ460614 HRQ460614:HRV460614 IBM460614:IBR460614 ILI460614:ILN460614 IVE460614:IVJ460614 JFA460614:JFF460614 JOW460614:JPB460614 JYS460614:JYX460614 KIO460614:KIT460614 KSK460614:KSP460614 LCG460614:LCL460614 LMC460614:LMH460614 LVY460614:LWD460614 MFU460614:MFZ460614 MPQ460614:MPV460614 MZM460614:MZR460614 NJI460614:NJN460614 NTE460614:NTJ460614 ODA460614:ODF460614 OMW460614:ONB460614 OWS460614:OWX460614 PGO460614:PGT460614 PQK460614:PQP460614 QAG460614:QAL460614 QKC460614:QKH460614 QTY460614:QUD460614 RDU460614:RDZ460614 RNQ460614:RNV460614 RXM460614:RXR460614 SHI460614:SHN460614 SRE460614:SRJ460614 TBA460614:TBF460614 TKW460614:TLB460614 TUS460614:TUX460614 UEO460614:UET460614 UOK460614:UOP460614 UYG460614:UYL460614 VIC460614:VIH460614 VRY460614:VSD460614 WBU460614:WBZ460614 WLQ460614:WLV460614 WVM460614:WVR460614 E526150:J526150 JA526150:JF526150 SW526150:TB526150 ACS526150:ACX526150 AMO526150:AMT526150 AWK526150:AWP526150 BGG526150:BGL526150 BQC526150:BQH526150 BZY526150:CAD526150 CJU526150:CJZ526150 CTQ526150:CTV526150 DDM526150:DDR526150 DNI526150:DNN526150 DXE526150:DXJ526150 EHA526150:EHF526150 EQW526150:ERB526150 FAS526150:FAX526150 FKO526150:FKT526150 FUK526150:FUP526150 GEG526150:GEL526150 GOC526150:GOH526150 GXY526150:GYD526150 HHU526150:HHZ526150 HRQ526150:HRV526150 IBM526150:IBR526150 ILI526150:ILN526150 IVE526150:IVJ526150 JFA526150:JFF526150 JOW526150:JPB526150 JYS526150:JYX526150 KIO526150:KIT526150 KSK526150:KSP526150 LCG526150:LCL526150 LMC526150:LMH526150 LVY526150:LWD526150 MFU526150:MFZ526150 MPQ526150:MPV526150 MZM526150:MZR526150 NJI526150:NJN526150 NTE526150:NTJ526150 ODA526150:ODF526150 OMW526150:ONB526150 OWS526150:OWX526150 PGO526150:PGT526150 PQK526150:PQP526150 QAG526150:QAL526150 QKC526150:QKH526150 QTY526150:QUD526150 RDU526150:RDZ526150 RNQ526150:RNV526150 RXM526150:RXR526150 SHI526150:SHN526150 SRE526150:SRJ526150 TBA526150:TBF526150 TKW526150:TLB526150 TUS526150:TUX526150 UEO526150:UET526150 UOK526150:UOP526150 UYG526150:UYL526150 VIC526150:VIH526150 VRY526150:VSD526150 WBU526150:WBZ526150 WLQ526150:WLV526150 WVM526150:WVR526150 E591686:J591686 JA591686:JF591686 SW591686:TB591686 ACS591686:ACX591686 AMO591686:AMT591686 AWK591686:AWP591686 BGG591686:BGL591686 BQC591686:BQH591686 BZY591686:CAD591686 CJU591686:CJZ591686 CTQ591686:CTV591686 DDM591686:DDR591686 DNI591686:DNN591686 DXE591686:DXJ591686 EHA591686:EHF591686 EQW591686:ERB591686 FAS591686:FAX591686 FKO591686:FKT591686 FUK591686:FUP591686 GEG591686:GEL591686 GOC591686:GOH591686 GXY591686:GYD591686 HHU591686:HHZ591686 HRQ591686:HRV591686 IBM591686:IBR591686 ILI591686:ILN591686 IVE591686:IVJ591686 JFA591686:JFF591686 JOW591686:JPB591686 JYS591686:JYX591686 KIO591686:KIT591686 KSK591686:KSP591686 LCG591686:LCL591686 LMC591686:LMH591686 LVY591686:LWD591686 MFU591686:MFZ591686 MPQ591686:MPV591686 MZM591686:MZR591686 NJI591686:NJN591686 NTE591686:NTJ591686 ODA591686:ODF591686 OMW591686:ONB591686 OWS591686:OWX591686 PGO591686:PGT591686 PQK591686:PQP591686 QAG591686:QAL591686 QKC591686:QKH591686 QTY591686:QUD591686 RDU591686:RDZ591686 RNQ591686:RNV591686 RXM591686:RXR591686 SHI591686:SHN591686 SRE591686:SRJ591686 TBA591686:TBF591686 TKW591686:TLB591686 TUS591686:TUX591686 UEO591686:UET591686 UOK591686:UOP591686 UYG591686:UYL591686 VIC591686:VIH591686 VRY591686:VSD591686 WBU591686:WBZ591686 WLQ591686:WLV591686 WVM591686:WVR591686 E657222:J657222 JA657222:JF657222 SW657222:TB657222 ACS657222:ACX657222 AMO657222:AMT657222 AWK657222:AWP657222 BGG657222:BGL657222 BQC657222:BQH657222 BZY657222:CAD657222 CJU657222:CJZ657222 CTQ657222:CTV657222 DDM657222:DDR657222 DNI657222:DNN657222 DXE657222:DXJ657222 EHA657222:EHF657222 EQW657222:ERB657222 FAS657222:FAX657222 FKO657222:FKT657222 FUK657222:FUP657222 GEG657222:GEL657222 GOC657222:GOH657222 GXY657222:GYD657222 HHU657222:HHZ657222 HRQ657222:HRV657222 IBM657222:IBR657222 ILI657222:ILN657222 IVE657222:IVJ657222 JFA657222:JFF657222 JOW657222:JPB657222 JYS657222:JYX657222 KIO657222:KIT657222 KSK657222:KSP657222 LCG657222:LCL657222 LMC657222:LMH657222 LVY657222:LWD657222 MFU657222:MFZ657222 MPQ657222:MPV657222 MZM657222:MZR657222 NJI657222:NJN657222 NTE657222:NTJ657222 ODA657222:ODF657222 OMW657222:ONB657222 OWS657222:OWX657222 PGO657222:PGT657222 PQK657222:PQP657222 QAG657222:QAL657222 QKC657222:QKH657222 QTY657222:QUD657222 RDU657222:RDZ657222 RNQ657222:RNV657222 RXM657222:RXR657222 SHI657222:SHN657222 SRE657222:SRJ657222 TBA657222:TBF657222 TKW657222:TLB657222 TUS657222:TUX657222 UEO657222:UET657222 UOK657222:UOP657222 UYG657222:UYL657222 VIC657222:VIH657222 VRY657222:VSD657222 WBU657222:WBZ657222 WLQ657222:WLV657222 WVM657222:WVR657222 E722758:J722758 JA722758:JF722758 SW722758:TB722758 ACS722758:ACX722758 AMO722758:AMT722758 AWK722758:AWP722758 BGG722758:BGL722758 BQC722758:BQH722758 BZY722758:CAD722758 CJU722758:CJZ722758 CTQ722758:CTV722758 DDM722758:DDR722758 DNI722758:DNN722758 DXE722758:DXJ722758 EHA722758:EHF722758 EQW722758:ERB722758 FAS722758:FAX722758 FKO722758:FKT722758 FUK722758:FUP722758 GEG722758:GEL722758 GOC722758:GOH722758 GXY722758:GYD722758 HHU722758:HHZ722758 HRQ722758:HRV722758 IBM722758:IBR722758 ILI722758:ILN722758 IVE722758:IVJ722758 JFA722758:JFF722758 JOW722758:JPB722758 JYS722758:JYX722758 KIO722758:KIT722758 KSK722758:KSP722758 LCG722758:LCL722758 LMC722758:LMH722758 LVY722758:LWD722758 MFU722758:MFZ722758 MPQ722758:MPV722758 MZM722758:MZR722758 NJI722758:NJN722758 NTE722758:NTJ722758 ODA722758:ODF722758 OMW722758:ONB722758 OWS722758:OWX722758 PGO722758:PGT722758 PQK722758:PQP722758 QAG722758:QAL722758 QKC722758:QKH722758 QTY722758:QUD722758 RDU722758:RDZ722758 RNQ722758:RNV722758 RXM722758:RXR722758 SHI722758:SHN722758 SRE722758:SRJ722758 TBA722758:TBF722758 TKW722758:TLB722758 TUS722758:TUX722758 UEO722758:UET722758 UOK722758:UOP722758 UYG722758:UYL722758 VIC722758:VIH722758 VRY722758:VSD722758 WBU722758:WBZ722758 WLQ722758:WLV722758 WVM722758:WVR722758 E788294:J788294 JA788294:JF788294 SW788294:TB788294 ACS788294:ACX788294 AMO788294:AMT788294 AWK788294:AWP788294 BGG788294:BGL788294 BQC788294:BQH788294 BZY788294:CAD788294 CJU788294:CJZ788294 CTQ788294:CTV788294 DDM788294:DDR788294 DNI788294:DNN788294 DXE788294:DXJ788294 EHA788294:EHF788294 EQW788294:ERB788294 FAS788294:FAX788294 FKO788294:FKT788294 FUK788294:FUP788294 GEG788294:GEL788294 GOC788294:GOH788294 GXY788294:GYD788294 HHU788294:HHZ788294 HRQ788294:HRV788294 IBM788294:IBR788294 ILI788294:ILN788294 IVE788294:IVJ788294 JFA788294:JFF788294 JOW788294:JPB788294 JYS788294:JYX788294 KIO788294:KIT788294 KSK788294:KSP788294 LCG788294:LCL788294 LMC788294:LMH788294 LVY788294:LWD788294 MFU788294:MFZ788294 MPQ788294:MPV788294 MZM788294:MZR788294 NJI788294:NJN788294 NTE788294:NTJ788294 ODA788294:ODF788294 OMW788294:ONB788294 OWS788294:OWX788294 PGO788294:PGT788294 PQK788294:PQP788294 QAG788294:QAL788294 QKC788294:QKH788294 QTY788294:QUD788294 RDU788294:RDZ788294 RNQ788294:RNV788294 RXM788294:RXR788294 SHI788294:SHN788294 SRE788294:SRJ788294 TBA788294:TBF788294 TKW788294:TLB788294 TUS788294:TUX788294 UEO788294:UET788294 UOK788294:UOP788294 UYG788294:UYL788294 VIC788294:VIH788294 VRY788294:VSD788294 WBU788294:WBZ788294 WLQ788294:WLV788294 WVM788294:WVR788294 E853830:J853830 JA853830:JF853830 SW853830:TB853830 ACS853830:ACX853830 AMO853830:AMT853830 AWK853830:AWP853830 BGG853830:BGL853830 BQC853830:BQH853830 BZY853830:CAD853830 CJU853830:CJZ853830 CTQ853830:CTV853830 DDM853830:DDR853830 DNI853830:DNN853830 DXE853830:DXJ853830 EHA853830:EHF853830 EQW853830:ERB853830 FAS853830:FAX853830 FKO853830:FKT853830 FUK853830:FUP853830 GEG853830:GEL853830 GOC853830:GOH853830 GXY853830:GYD853830 HHU853830:HHZ853830 HRQ853830:HRV853830 IBM853830:IBR853830 ILI853830:ILN853830 IVE853830:IVJ853830 JFA853830:JFF853830 JOW853830:JPB853830 JYS853830:JYX853830 KIO853830:KIT853830 KSK853830:KSP853830 LCG853830:LCL853830 LMC853830:LMH853830 LVY853830:LWD853830 MFU853830:MFZ853830 MPQ853830:MPV853830 MZM853830:MZR853830 NJI853830:NJN853830 NTE853830:NTJ853830 ODA853830:ODF853830 OMW853830:ONB853830 OWS853830:OWX853830 PGO853830:PGT853830 PQK853830:PQP853830 QAG853830:QAL853830 QKC853830:QKH853830 QTY853830:QUD853830 RDU853830:RDZ853830 RNQ853830:RNV853830 RXM853830:RXR853830 SHI853830:SHN853830 SRE853830:SRJ853830 TBA853830:TBF853830 TKW853830:TLB853830 TUS853830:TUX853830 UEO853830:UET853830 UOK853830:UOP853830 UYG853830:UYL853830 VIC853830:VIH853830 VRY853830:VSD853830 WBU853830:WBZ853830 WLQ853830:WLV853830 WVM853830:WVR853830 E919366:J919366 JA919366:JF919366 SW919366:TB919366 ACS919366:ACX919366 AMO919366:AMT919366 AWK919366:AWP919366 BGG919366:BGL919366 BQC919366:BQH919366 BZY919366:CAD919366 CJU919366:CJZ919366 CTQ919366:CTV919366 DDM919366:DDR919366 DNI919366:DNN919366 DXE919366:DXJ919366 EHA919366:EHF919366 EQW919366:ERB919366 FAS919366:FAX919366 FKO919366:FKT919366 FUK919366:FUP919366 GEG919366:GEL919366 GOC919366:GOH919366 GXY919366:GYD919366 HHU919366:HHZ919366 HRQ919366:HRV919366 IBM919366:IBR919366 ILI919366:ILN919366 IVE919366:IVJ919366 JFA919366:JFF919366 JOW919366:JPB919366 JYS919366:JYX919366 KIO919366:KIT919366 KSK919366:KSP919366 LCG919366:LCL919366 LMC919366:LMH919366 LVY919366:LWD919366 MFU919366:MFZ919366 MPQ919366:MPV919366 MZM919366:MZR919366 NJI919366:NJN919366 NTE919366:NTJ919366 ODA919366:ODF919366 OMW919366:ONB919366 OWS919366:OWX919366 PGO919366:PGT919366 PQK919366:PQP919366 QAG919366:QAL919366 QKC919366:QKH919366 QTY919366:QUD919366 RDU919366:RDZ919366 RNQ919366:RNV919366 RXM919366:RXR919366 SHI919366:SHN919366 SRE919366:SRJ919366 TBA919366:TBF919366 TKW919366:TLB919366 TUS919366:TUX919366 UEO919366:UET919366 UOK919366:UOP919366 UYG919366:UYL919366 VIC919366:VIH919366 VRY919366:VSD919366 WBU919366:WBZ919366 WLQ919366:WLV919366 WVM919366:WVR919366 E984902:J984902 JA984902:JF984902 SW984902:TB984902 ACS984902:ACX984902 AMO984902:AMT984902 AWK984902:AWP984902 BGG984902:BGL984902 BQC984902:BQH984902 BZY984902:CAD984902 CJU984902:CJZ984902 CTQ984902:CTV984902 DDM984902:DDR984902 DNI984902:DNN984902 DXE984902:DXJ984902 EHA984902:EHF984902 EQW984902:ERB984902 FAS984902:FAX984902 FKO984902:FKT984902 FUK984902:FUP984902 GEG984902:GEL984902 GOC984902:GOH984902 GXY984902:GYD984902 HHU984902:HHZ984902 HRQ984902:HRV984902 IBM984902:IBR984902 ILI984902:ILN984902 IVE984902:IVJ984902 JFA984902:JFF984902 JOW984902:JPB984902 JYS984902:JYX984902 KIO984902:KIT984902 KSK984902:KSP984902 LCG984902:LCL984902 LMC984902:LMH984902 LVY984902:LWD984902 MFU984902:MFZ984902 MPQ984902:MPV984902 MZM984902:MZR984902 NJI984902:NJN984902 NTE984902:NTJ984902 ODA984902:ODF984902 OMW984902:ONB984902 OWS984902:OWX984902 PGO984902:PGT984902 PQK984902:PQP984902 QAG984902:QAL984902 QKC984902:QKH984902 QTY984902:QUD984902 RDU984902:RDZ984902 RNQ984902:RNV984902 RXM984902:RXR984902 SHI984902:SHN984902 SRE984902:SRJ984902 TBA984902:TBF984902 TKW984902:TLB984902 TUS984902:TUX984902 UEO984902:UET984902 UOK984902:UOP984902 UYG984902:UYL984902 VIC984902:VIH984902 VRY984902:VSD984902 WBU984902:WBZ984902 WLQ984902:WLV984902 WVM984902:WVR984902 E1031:J1031 JA1031:JF1031 SW1031:TB1031 ACS1031:ACX1031 AMO1031:AMT1031 AWK1031:AWP1031 BGG1031:BGL1031 BQC1031:BQH1031 BZY1031:CAD1031 CJU1031:CJZ1031 CTQ1031:CTV1031 DDM1031:DDR1031 DNI1031:DNN1031 DXE1031:DXJ1031 EHA1031:EHF1031 EQW1031:ERB1031 FAS1031:FAX1031 FKO1031:FKT1031 FUK1031:FUP1031 GEG1031:GEL1031 GOC1031:GOH1031 GXY1031:GYD1031 HHU1031:HHZ1031 HRQ1031:HRV1031 IBM1031:IBR1031 ILI1031:ILN1031 IVE1031:IVJ1031 JFA1031:JFF1031 JOW1031:JPB1031 JYS1031:JYX1031 KIO1031:KIT1031 KSK1031:KSP1031 LCG1031:LCL1031 LMC1031:LMH1031 LVY1031:LWD1031 MFU1031:MFZ1031 MPQ1031:MPV1031 MZM1031:MZR1031 NJI1031:NJN1031 NTE1031:NTJ1031 ODA1031:ODF1031 OMW1031:ONB1031 OWS1031:OWX1031 PGO1031:PGT1031 PQK1031:PQP1031 QAG1031:QAL1031 QKC1031:QKH1031 QTY1031:QUD1031 RDU1031:RDZ1031 RNQ1031:RNV1031 RXM1031:RXR1031 SHI1031:SHN1031 SRE1031:SRJ1031 TBA1031:TBF1031 TKW1031:TLB1031 TUS1031:TUX1031 UEO1031:UET1031 UOK1031:UOP1031 UYG1031:UYL1031 VIC1031:VIH1031 VRY1031:VSD1031 WBU1031:WBZ1031 WLQ1031:WLV1031 WVM1031:WVR1031 E66567:J66567 JA66567:JF66567 SW66567:TB66567 ACS66567:ACX66567 AMO66567:AMT66567 AWK66567:AWP66567 BGG66567:BGL66567 BQC66567:BQH66567 BZY66567:CAD66567 CJU66567:CJZ66567 CTQ66567:CTV66567 DDM66567:DDR66567 DNI66567:DNN66567 DXE66567:DXJ66567 EHA66567:EHF66567 EQW66567:ERB66567 FAS66567:FAX66567 FKO66567:FKT66567 FUK66567:FUP66567 GEG66567:GEL66567 GOC66567:GOH66567 GXY66567:GYD66567 HHU66567:HHZ66567 HRQ66567:HRV66567 IBM66567:IBR66567 ILI66567:ILN66567 IVE66567:IVJ66567 JFA66567:JFF66567 JOW66567:JPB66567 JYS66567:JYX66567 KIO66567:KIT66567 KSK66567:KSP66567 LCG66567:LCL66567 LMC66567:LMH66567 LVY66567:LWD66567 MFU66567:MFZ66567 MPQ66567:MPV66567 MZM66567:MZR66567 NJI66567:NJN66567 NTE66567:NTJ66567 ODA66567:ODF66567 OMW66567:ONB66567 OWS66567:OWX66567 PGO66567:PGT66567 PQK66567:PQP66567 QAG66567:QAL66567 QKC66567:QKH66567 QTY66567:QUD66567 RDU66567:RDZ66567 RNQ66567:RNV66567 RXM66567:RXR66567 SHI66567:SHN66567 SRE66567:SRJ66567 TBA66567:TBF66567 TKW66567:TLB66567 TUS66567:TUX66567 UEO66567:UET66567 UOK66567:UOP66567 UYG66567:UYL66567 VIC66567:VIH66567 VRY66567:VSD66567 WBU66567:WBZ66567 WLQ66567:WLV66567 WVM66567:WVR66567 E132103:J132103 JA132103:JF132103 SW132103:TB132103 ACS132103:ACX132103 AMO132103:AMT132103 AWK132103:AWP132103 BGG132103:BGL132103 BQC132103:BQH132103 BZY132103:CAD132103 CJU132103:CJZ132103 CTQ132103:CTV132103 DDM132103:DDR132103 DNI132103:DNN132103 DXE132103:DXJ132103 EHA132103:EHF132103 EQW132103:ERB132103 FAS132103:FAX132103 FKO132103:FKT132103 FUK132103:FUP132103 GEG132103:GEL132103 GOC132103:GOH132103 GXY132103:GYD132103 HHU132103:HHZ132103 HRQ132103:HRV132103 IBM132103:IBR132103 ILI132103:ILN132103 IVE132103:IVJ132103 JFA132103:JFF132103 JOW132103:JPB132103 JYS132103:JYX132103 KIO132103:KIT132103 KSK132103:KSP132103 LCG132103:LCL132103 LMC132103:LMH132103 LVY132103:LWD132103 MFU132103:MFZ132103 MPQ132103:MPV132103 MZM132103:MZR132103 NJI132103:NJN132103 NTE132103:NTJ132103 ODA132103:ODF132103 OMW132103:ONB132103 OWS132103:OWX132103 PGO132103:PGT132103 PQK132103:PQP132103 QAG132103:QAL132103 QKC132103:QKH132103 QTY132103:QUD132103 RDU132103:RDZ132103 RNQ132103:RNV132103 RXM132103:RXR132103 SHI132103:SHN132103 SRE132103:SRJ132103 TBA132103:TBF132103 TKW132103:TLB132103 TUS132103:TUX132103 UEO132103:UET132103 UOK132103:UOP132103 UYG132103:UYL132103 VIC132103:VIH132103 VRY132103:VSD132103 WBU132103:WBZ132103 WLQ132103:WLV132103 WVM132103:WVR132103 E197639:J197639 JA197639:JF197639 SW197639:TB197639 ACS197639:ACX197639 AMO197639:AMT197639 AWK197639:AWP197639 BGG197639:BGL197639 BQC197639:BQH197639 BZY197639:CAD197639 CJU197639:CJZ197639 CTQ197639:CTV197639 DDM197639:DDR197639 DNI197639:DNN197639 DXE197639:DXJ197639 EHA197639:EHF197639 EQW197639:ERB197639 FAS197639:FAX197639 FKO197639:FKT197639 FUK197639:FUP197639 GEG197639:GEL197639 GOC197639:GOH197639 GXY197639:GYD197639 HHU197639:HHZ197639 HRQ197639:HRV197639 IBM197639:IBR197639 ILI197639:ILN197639 IVE197639:IVJ197639 JFA197639:JFF197639 JOW197639:JPB197639 JYS197639:JYX197639 KIO197639:KIT197639 KSK197639:KSP197639 LCG197639:LCL197639 LMC197639:LMH197639 LVY197639:LWD197639 MFU197639:MFZ197639 MPQ197639:MPV197639 MZM197639:MZR197639 NJI197639:NJN197639 NTE197639:NTJ197639 ODA197639:ODF197639 OMW197639:ONB197639 OWS197639:OWX197639 PGO197639:PGT197639 PQK197639:PQP197639 QAG197639:QAL197639 QKC197639:QKH197639 QTY197639:QUD197639 RDU197639:RDZ197639 RNQ197639:RNV197639 RXM197639:RXR197639 SHI197639:SHN197639 SRE197639:SRJ197639 TBA197639:TBF197639 TKW197639:TLB197639 TUS197639:TUX197639 UEO197639:UET197639 UOK197639:UOP197639 UYG197639:UYL197639 VIC197639:VIH197639 VRY197639:VSD197639 WBU197639:WBZ197639 WLQ197639:WLV197639 WVM197639:WVR197639 E263175:J263175 JA263175:JF263175 SW263175:TB263175 ACS263175:ACX263175 AMO263175:AMT263175 AWK263175:AWP263175 BGG263175:BGL263175 BQC263175:BQH263175 BZY263175:CAD263175 CJU263175:CJZ263175 CTQ263175:CTV263175 DDM263175:DDR263175 DNI263175:DNN263175 DXE263175:DXJ263175 EHA263175:EHF263175 EQW263175:ERB263175 FAS263175:FAX263175 FKO263175:FKT263175 FUK263175:FUP263175 GEG263175:GEL263175 GOC263175:GOH263175 GXY263175:GYD263175 HHU263175:HHZ263175 HRQ263175:HRV263175 IBM263175:IBR263175 ILI263175:ILN263175 IVE263175:IVJ263175 JFA263175:JFF263175 JOW263175:JPB263175 JYS263175:JYX263175 KIO263175:KIT263175 KSK263175:KSP263175 LCG263175:LCL263175 LMC263175:LMH263175 LVY263175:LWD263175 MFU263175:MFZ263175 MPQ263175:MPV263175 MZM263175:MZR263175 NJI263175:NJN263175 NTE263175:NTJ263175 ODA263175:ODF263175 OMW263175:ONB263175 OWS263175:OWX263175 PGO263175:PGT263175 PQK263175:PQP263175 QAG263175:QAL263175 QKC263175:QKH263175 QTY263175:QUD263175 RDU263175:RDZ263175 RNQ263175:RNV263175 RXM263175:RXR263175 SHI263175:SHN263175 SRE263175:SRJ263175 TBA263175:TBF263175 TKW263175:TLB263175 TUS263175:TUX263175 UEO263175:UET263175 UOK263175:UOP263175 UYG263175:UYL263175 VIC263175:VIH263175 VRY263175:VSD263175 WBU263175:WBZ263175 WLQ263175:WLV263175 WVM263175:WVR263175 E328711:J328711 JA328711:JF328711 SW328711:TB328711 ACS328711:ACX328711 AMO328711:AMT328711 AWK328711:AWP328711 BGG328711:BGL328711 BQC328711:BQH328711 BZY328711:CAD328711 CJU328711:CJZ328711 CTQ328711:CTV328711 DDM328711:DDR328711 DNI328711:DNN328711 DXE328711:DXJ328711 EHA328711:EHF328711 EQW328711:ERB328711 FAS328711:FAX328711 FKO328711:FKT328711 FUK328711:FUP328711 GEG328711:GEL328711 GOC328711:GOH328711 GXY328711:GYD328711 HHU328711:HHZ328711 HRQ328711:HRV328711 IBM328711:IBR328711 ILI328711:ILN328711 IVE328711:IVJ328711 JFA328711:JFF328711 JOW328711:JPB328711 JYS328711:JYX328711 KIO328711:KIT328711 KSK328711:KSP328711 LCG328711:LCL328711 LMC328711:LMH328711 LVY328711:LWD328711 MFU328711:MFZ328711 MPQ328711:MPV328711 MZM328711:MZR328711 NJI328711:NJN328711 NTE328711:NTJ328711 ODA328711:ODF328711 OMW328711:ONB328711 OWS328711:OWX328711 PGO328711:PGT328711 PQK328711:PQP328711 QAG328711:QAL328711 QKC328711:QKH328711 QTY328711:QUD328711 RDU328711:RDZ328711 RNQ328711:RNV328711 RXM328711:RXR328711 SHI328711:SHN328711 SRE328711:SRJ328711 TBA328711:TBF328711 TKW328711:TLB328711 TUS328711:TUX328711 UEO328711:UET328711 UOK328711:UOP328711 UYG328711:UYL328711 VIC328711:VIH328711 VRY328711:VSD328711 WBU328711:WBZ328711 WLQ328711:WLV328711 WVM328711:WVR328711 E394247:J394247 JA394247:JF394247 SW394247:TB394247 ACS394247:ACX394247 AMO394247:AMT394247 AWK394247:AWP394247 BGG394247:BGL394247 BQC394247:BQH394247 BZY394247:CAD394247 CJU394247:CJZ394247 CTQ394247:CTV394247 DDM394247:DDR394247 DNI394247:DNN394247 DXE394247:DXJ394247 EHA394247:EHF394247 EQW394247:ERB394247 FAS394247:FAX394247 FKO394247:FKT394247 FUK394247:FUP394247 GEG394247:GEL394247 GOC394247:GOH394247 GXY394247:GYD394247 HHU394247:HHZ394247 HRQ394247:HRV394247 IBM394247:IBR394247 ILI394247:ILN394247 IVE394247:IVJ394247 JFA394247:JFF394247 JOW394247:JPB394247 JYS394247:JYX394247 KIO394247:KIT394247 KSK394247:KSP394247 LCG394247:LCL394247 LMC394247:LMH394247 LVY394247:LWD394247 MFU394247:MFZ394247 MPQ394247:MPV394247 MZM394247:MZR394247 NJI394247:NJN394247 NTE394247:NTJ394247 ODA394247:ODF394247 OMW394247:ONB394247 OWS394247:OWX394247 PGO394247:PGT394247 PQK394247:PQP394247 QAG394247:QAL394247 QKC394247:QKH394247 QTY394247:QUD394247 RDU394247:RDZ394247 RNQ394247:RNV394247 RXM394247:RXR394247 SHI394247:SHN394247 SRE394247:SRJ394247 TBA394247:TBF394247 TKW394247:TLB394247 TUS394247:TUX394247 UEO394247:UET394247 UOK394247:UOP394247 UYG394247:UYL394247 VIC394247:VIH394247 VRY394247:VSD394247 WBU394247:WBZ394247 WLQ394247:WLV394247 WVM394247:WVR394247 E459783:J459783 JA459783:JF459783 SW459783:TB459783 ACS459783:ACX459783 AMO459783:AMT459783 AWK459783:AWP459783 BGG459783:BGL459783 BQC459783:BQH459783 BZY459783:CAD459783 CJU459783:CJZ459783 CTQ459783:CTV459783 DDM459783:DDR459783 DNI459783:DNN459783 DXE459783:DXJ459783 EHA459783:EHF459783 EQW459783:ERB459783 FAS459783:FAX459783 FKO459783:FKT459783 FUK459783:FUP459783 GEG459783:GEL459783 GOC459783:GOH459783 GXY459783:GYD459783 HHU459783:HHZ459783 HRQ459783:HRV459783 IBM459783:IBR459783 ILI459783:ILN459783 IVE459783:IVJ459783 JFA459783:JFF459783 JOW459783:JPB459783 JYS459783:JYX459783 KIO459783:KIT459783 KSK459783:KSP459783 LCG459783:LCL459783 LMC459783:LMH459783 LVY459783:LWD459783 MFU459783:MFZ459783 MPQ459783:MPV459783 MZM459783:MZR459783 NJI459783:NJN459783 NTE459783:NTJ459783 ODA459783:ODF459783 OMW459783:ONB459783 OWS459783:OWX459783 PGO459783:PGT459783 PQK459783:PQP459783 QAG459783:QAL459783 QKC459783:QKH459783 QTY459783:QUD459783 RDU459783:RDZ459783 RNQ459783:RNV459783 RXM459783:RXR459783 SHI459783:SHN459783 SRE459783:SRJ459783 TBA459783:TBF459783 TKW459783:TLB459783 TUS459783:TUX459783 UEO459783:UET459783 UOK459783:UOP459783 UYG459783:UYL459783 VIC459783:VIH459783 VRY459783:VSD459783 WBU459783:WBZ459783 WLQ459783:WLV459783 WVM459783:WVR459783 E525319:J525319 JA525319:JF525319 SW525319:TB525319 ACS525319:ACX525319 AMO525319:AMT525319 AWK525319:AWP525319 BGG525319:BGL525319 BQC525319:BQH525319 BZY525319:CAD525319 CJU525319:CJZ525319 CTQ525319:CTV525319 DDM525319:DDR525319 DNI525319:DNN525319 DXE525319:DXJ525319 EHA525319:EHF525319 EQW525319:ERB525319 FAS525319:FAX525319 FKO525319:FKT525319 FUK525319:FUP525319 GEG525319:GEL525319 GOC525319:GOH525319 GXY525319:GYD525319 HHU525319:HHZ525319 HRQ525319:HRV525319 IBM525319:IBR525319 ILI525319:ILN525319 IVE525319:IVJ525319 JFA525319:JFF525319 JOW525319:JPB525319 JYS525319:JYX525319 KIO525319:KIT525319 KSK525319:KSP525319 LCG525319:LCL525319 LMC525319:LMH525319 LVY525319:LWD525319 MFU525319:MFZ525319 MPQ525319:MPV525319 MZM525319:MZR525319 NJI525319:NJN525319 NTE525319:NTJ525319 ODA525319:ODF525319 OMW525319:ONB525319 OWS525319:OWX525319 PGO525319:PGT525319 PQK525319:PQP525319 QAG525319:QAL525319 QKC525319:QKH525319 QTY525319:QUD525319 RDU525319:RDZ525319 RNQ525319:RNV525319 RXM525319:RXR525319 SHI525319:SHN525319 SRE525319:SRJ525319 TBA525319:TBF525319 TKW525319:TLB525319 TUS525319:TUX525319 UEO525319:UET525319 UOK525319:UOP525319 UYG525319:UYL525319 VIC525319:VIH525319 VRY525319:VSD525319 WBU525319:WBZ525319 WLQ525319:WLV525319 WVM525319:WVR525319 E590855:J590855 JA590855:JF590855 SW590855:TB590855 ACS590855:ACX590855 AMO590855:AMT590855 AWK590855:AWP590855 BGG590855:BGL590855 BQC590855:BQH590855 BZY590855:CAD590855 CJU590855:CJZ590855 CTQ590855:CTV590855 DDM590855:DDR590855 DNI590855:DNN590855 DXE590855:DXJ590855 EHA590855:EHF590855 EQW590855:ERB590855 FAS590855:FAX590855 FKO590855:FKT590855 FUK590855:FUP590855 GEG590855:GEL590855 GOC590855:GOH590855 GXY590855:GYD590855 HHU590855:HHZ590855 HRQ590855:HRV590855 IBM590855:IBR590855 ILI590855:ILN590855 IVE590855:IVJ590855 JFA590855:JFF590855 JOW590855:JPB590855 JYS590855:JYX590855 KIO590855:KIT590855 KSK590855:KSP590855 LCG590855:LCL590855 LMC590855:LMH590855 LVY590855:LWD590855 MFU590855:MFZ590855 MPQ590855:MPV590855 MZM590855:MZR590855 NJI590855:NJN590855 NTE590855:NTJ590855 ODA590855:ODF590855 OMW590855:ONB590855 OWS590855:OWX590855 PGO590855:PGT590855 PQK590855:PQP590855 QAG590855:QAL590855 QKC590855:QKH590855 QTY590855:QUD590855 RDU590855:RDZ590855 RNQ590855:RNV590855 RXM590855:RXR590855 SHI590855:SHN590855 SRE590855:SRJ590855 TBA590855:TBF590855 TKW590855:TLB590855 TUS590855:TUX590855 UEO590855:UET590855 UOK590855:UOP590855 UYG590855:UYL590855 VIC590855:VIH590855 VRY590855:VSD590855 WBU590855:WBZ590855 WLQ590855:WLV590855 WVM590855:WVR590855 E656391:J656391 JA656391:JF656391 SW656391:TB656391 ACS656391:ACX656391 AMO656391:AMT656391 AWK656391:AWP656391 BGG656391:BGL656391 BQC656391:BQH656391 BZY656391:CAD656391 CJU656391:CJZ656391 CTQ656391:CTV656391 DDM656391:DDR656391 DNI656391:DNN656391 DXE656391:DXJ656391 EHA656391:EHF656391 EQW656391:ERB656391 FAS656391:FAX656391 FKO656391:FKT656391 FUK656391:FUP656391 GEG656391:GEL656391 GOC656391:GOH656391 GXY656391:GYD656391 HHU656391:HHZ656391 HRQ656391:HRV656391 IBM656391:IBR656391 ILI656391:ILN656391 IVE656391:IVJ656391 JFA656391:JFF656391 JOW656391:JPB656391 JYS656391:JYX656391 KIO656391:KIT656391 KSK656391:KSP656391 LCG656391:LCL656391 LMC656391:LMH656391 LVY656391:LWD656391 MFU656391:MFZ656391 MPQ656391:MPV656391 MZM656391:MZR656391 NJI656391:NJN656391 NTE656391:NTJ656391 ODA656391:ODF656391 OMW656391:ONB656391 OWS656391:OWX656391 PGO656391:PGT656391 PQK656391:PQP656391 QAG656391:QAL656391 QKC656391:QKH656391 QTY656391:QUD656391 RDU656391:RDZ656391 RNQ656391:RNV656391 RXM656391:RXR656391 SHI656391:SHN656391 SRE656391:SRJ656391 TBA656391:TBF656391 TKW656391:TLB656391 TUS656391:TUX656391 UEO656391:UET656391 UOK656391:UOP656391 UYG656391:UYL656391 VIC656391:VIH656391 VRY656391:VSD656391 WBU656391:WBZ656391 WLQ656391:WLV656391 WVM656391:WVR656391 E721927:J721927 JA721927:JF721927 SW721927:TB721927 ACS721927:ACX721927 AMO721927:AMT721927 AWK721927:AWP721927 BGG721927:BGL721927 BQC721927:BQH721927 BZY721927:CAD721927 CJU721927:CJZ721927 CTQ721927:CTV721927 DDM721927:DDR721927 DNI721927:DNN721927 DXE721927:DXJ721927 EHA721927:EHF721927 EQW721927:ERB721927 FAS721927:FAX721927 FKO721927:FKT721927 FUK721927:FUP721927 GEG721927:GEL721927 GOC721927:GOH721927 GXY721927:GYD721927 HHU721927:HHZ721927 HRQ721927:HRV721927 IBM721927:IBR721927 ILI721927:ILN721927 IVE721927:IVJ721927 JFA721927:JFF721927 JOW721927:JPB721927 JYS721927:JYX721927 KIO721927:KIT721927 KSK721927:KSP721927 LCG721927:LCL721927 LMC721927:LMH721927 LVY721927:LWD721927 MFU721927:MFZ721927 MPQ721927:MPV721927 MZM721927:MZR721927 NJI721927:NJN721927 NTE721927:NTJ721927 ODA721927:ODF721927 OMW721927:ONB721927 OWS721927:OWX721927 PGO721927:PGT721927 PQK721927:PQP721927 QAG721927:QAL721927 QKC721927:QKH721927 QTY721927:QUD721927 RDU721927:RDZ721927 RNQ721927:RNV721927 RXM721927:RXR721927 SHI721927:SHN721927 SRE721927:SRJ721927 TBA721927:TBF721927 TKW721927:TLB721927 TUS721927:TUX721927 UEO721927:UET721927 UOK721927:UOP721927 UYG721927:UYL721927 VIC721927:VIH721927 VRY721927:VSD721927 WBU721927:WBZ721927 WLQ721927:WLV721927 WVM721927:WVR721927 E787463:J787463 JA787463:JF787463 SW787463:TB787463 ACS787463:ACX787463 AMO787463:AMT787463 AWK787463:AWP787463 BGG787463:BGL787463 BQC787463:BQH787463 BZY787463:CAD787463 CJU787463:CJZ787463 CTQ787463:CTV787463 DDM787463:DDR787463 DNI787463:DNN787463 DXE787463:DXJ787463 EHA787463:EHF787463 EQW787463:ERB787463 FAS787463:FAX787463 FKO787463:FKT787463 FUK787463:FUP787463 GEG787463:GEL787463 GOC787463:GOH787463 GXY787463:GYD787463 HHU787463:HHZ787463 HRQ787463:HRV787463 IBM787463:IBR787463 ILI787463:ILN787463 IVE787463:IVJ787463 JFA787463:JFF787463 JOW787463:JPB787463 JYS787463:JYX787463 KIO787463:KIT787463 KSK787463:KSP787463 LCG787463:LCL787463 LMC787463:LMH787463 LVY787463:LWD787463 MFU787463:MFZ787463 MPQ787463:MPV787463 MZM787463:MZR787463 NJI787463:NJN787463 NTE787463:NTJ787463 ODA787463:ODF787463 OMW787463:ONB787463 OWS787463:OWX787463 PGO787463:PGT787463 PQK787463:PQP787463 QAG787463:QAL787463 QKC787463:QKH787463 QTY787463:QUD787463 RDU787463:RDZ787463 RNQ787463:RNV787463 RXM787463:RXR787463 SHI787463:SHN787463 SRE787463:SRJ787463 TBA787463:TBF787463 TKW787463:TLB787463 TUS787463:TUX787463 UEO787463:UET787463 UOK787463:UOP787463 UYG787463:UYL787463 VIC787463:VIH787463 VRY787463:VSD787463 WBU787463:WBZ787463 WLQ787463:WLV787463 WVM787463:WVR787463 E852999:J852999 JA852999:JF852999 SW852999:TB852999 ACS852999:ACX852999 AMO852999:AMT852999 AWK852999:AWP852999 BGG852999:BGL852999 BQC852999:BQH852999 BZY852999:CAD852999 CJU852999:CJZ852999 CTQ852999:CTV852999 DDM852999:DDR852999 DNI852999:DNN852999 DXE852999:DXJ852999 EHA852999:EHF852999 EQW852999:ERB852999 FAS852999:FAX852999 FKO852999:FKT852999 FUK852999:FUP852999 GEG852999:GEL852999 GOC852999:GOH852999 GXY852999:GYD852999 HHU852999:HHZ852999 HRQ852999:HRV852999 IBM852999:IBR852999 ILI852999:ILN852999 IVE852999:IVJ852999 JFA852999:JFF852999 JOW852999:JPB852999 JYS852999:JYX852999 KIO852999:KIT852999 KSK852999:KSP852999 LCG852999:LCL852999 LMC852999:LMH852999 LVY852999:LWD852999 MFU852999:MFZ852999 MPQ852999:MPV852999 MZM852999:MZR852999 NJI852999:NJN852999 NTE852999:NTJ852999 ODA852999:ODF852999 OMW852999:ONB852999 OWS852999:OWX852999 PGO852999:PGT852999 PQK852999:PQP852999 QAG852999:QAL852999 QKC852999:QKH852999 QTY852999:QUD852999 RDU852999:RDZ852999 RNQ852999:RNV852999 RXM852999:RXR852999 SHI852999:SHN852999 SRE852999:SRJ852999 TBA852999:TBF852999 TKW852999:TLB852999 TUS852999:TUX852999 UEO852999:UET852999 UOK852999:UOP852999 UYG852999:UYL852999 VIC852999:VIH852999 VRY852999:VSD852999 WBU852999:WBZ852999 WLQ852999:WLV852999 WVM852999:WVR852999 E918535:J918535 JA918535:JF918535 SW918535:TB918535 ACS918535:ACX918535 AMO918535:AMT918535 AWK918535:AWP918535 BGG918535:BGL918535 BQC918535:BQH918535 BZY918535:CAD918535 CJU918535:CJZ918535 CTQ918535:CTV918535 DDM918535:DDR918535 DNI918535:DNN918535 DXE918535:DXJ918535 EHA918535:EHF918535 EQW918535:ERB918535 FAS918535:FAX918535 FKO918535:FKT918535 FUK918535:FUP918535 GEG918535:GEL918535 GOC918535:GOH918535 GXY918535:GYD918535 HHU918535:HHZ918535 HRQ918535:HRV918535 IBM918535:IBR918535 ILI918535:ILN918535 IVE918535:IVJ918535 JFA918535:JFF918535 JOW918535:JPB918535 JYS918535:JYX918535 KIO918535:KIT918535 KSK918535:KSP918535 LCG918535:LCL918535 LMC918535:LMH918535 LVY918535:LWD918535 MFU918535:MFZ918535 MPQ918535:MPV918535 MZM918535:MZR918535 NJI918535:NJN918535 NTE918535:NTJ918535 ODA918535:ODF918535 OMW918535:ONB918535 OWS918535:OWX918535 PGO918535:PGT918535 PQK918535:PQP918535 QAG918535:QAL918535 QKC918535:QKH918535 QTY918535:QUD918535 RDU918535:RDZ918535 RNQ918535:RNV918535 RXM918535:RXR918535 SHI918535:SHN918535 SRE918535:SRJ918535 TBA918535:TBF918535 TKW918535:TLB918535 TUS918535:TUX918535 UEO918535:UET918535 UOK918535:UOP918535 UYG918535:UYL918535 VIC918535:VIH918535 VRY918535:VSD918535 WBU918535:WBZ918535 WLQ918535:WLV918535 WVM918535:WVR918535 E984071:J984071 JA984071:JF984071 SW984071:TB984071 ACS984071:ACX984071 AMO984071:AMT984071 AWK984071:AWP984071 BGG984071:BGL984071 BQC984071:BQH984071 BZY984071:CAD984071 CJU984071:CJZ984071 CTQ984071:CTV984071 DDM984071:DDR984071 DNI984071:DNN984071 DXE984071:DXJ984071 EHA984071:EHF984071 EQW984071:ERB984071 FAS984071:FAX984071 FKO984071:FKT984071 FUK984071:FUP984071 GEG984071:GEL984071 GOC984071:GOH984071 GXY984071:GYD984071 HHU984071:HHZ984071 HRQ984071:HRV984071 IBM984071:IBR984071 ILI984071:ILN984071 IVE984071:IVJ984071 JFA984071:JFF984071 JOW984071:JPB984071 JYS984071:JYX984071 KIO984071:KIT984071 KSK984071:KSP984071 LCG984071:LCL984071 LMC984071:LMH984071 LVY984071:LWD984071 MFU984071:MFZ984071 MPQ984071:MPV984071 MZM984071:MZR984071 NJI984071:NJN984071 NTE984071:NTJ984071 ODA984071:ODF984071 OMW984071:ONB984071 OWS984071:OWX984071 PGO984071:PGT984071 PQK984071:PQP984071 QAG984071:QAL984071 QKC984071:QKH984071 QTY984071:QUD984071 RDU984071:RDZ984071 RNQ984071:RNV984071 RXM984071:RXR984071 SHI984071:SHN984071 SRE984071:SRJ984071 TBA984071:TBF984071 TKW984071:TLB984071 TUS984071:TUX984071 UEO984071:UET984071 UOK984071:UOP984071 UYG984071:UYL984071 VIC984071:VIH984071 VRY984071:VSD984071 WBU984071:WBZ984071 WLQ984071:WLV984071 WVM984071:WVR984071 E986:J986 JA986:JF986 SW986:TB986 ACS986:ACX986 AMO986:AMT986 AWK986:AWP986 BGG986:BGL986 BQC986:BQH986 BZY986:CAD986 CJU986:CJZ986 CTQ986:CTV986 DDM986:DDR986 DNI986:DNN986 DXE986:DXJ986 EHA986:EHF986 EQW986:ERB986 FAS986:FAX986 FKO986:FKT986 FUK986:FUP986 GEG986:GEL986 GOC986:GOH986 GXY986:GYD986 HHU986:HHZ986 HRQ986:HRV986 IBM986:IBR986 ILI986:ILN986 IVE986:IVJ986 JFA986:JFF986 JOW986:JPB986 JYS986:JYX986 KIO986:KIT986 KSK986:KSP986 LCG986:LCL986 LMC986:LMH986 LVY986:LWD986 MFU986:MFZ986 MPQ986:MPV986 MZM986:MZR986 NJI986:NJN986 NTE986:NTJ986 ODA986:ODF986 OMW986:ONB986 OWS986:OWX986 PGO986:PGT986 PQK986:PQP986 QAG986:QAL986 QKC986:QKH986 QTY986:QUD986 RDU986:RDZ986 RNQ986:RNV986 RXM986:RXR986 SHI986:SHN986 SRE986:SRJ986 TBA986:TBF986 TKW986:TLB986 TUS986:TUX986 UEO986:UET986 UOK986:UOP986 UYG986:UYL986 VIC986:VIH986 VRY986:VSD986 WBU986:WBZ986 WLQ986:WLV986 WVM986:WVR986 E66522:J66522 JA66522:JF66522 SW66522:TB66522 ACS66522:ACX66522 AMO66522:AMT66522 AWK66522:AWP66522 BGG66522:BGL66522 BQC66522:BQH66522 BZY66522:CAD66522 CJU66522:CJZ66522 CTQ66522:CTV66522 DDM66522:DDR66522 DNI66522:DNN66522 DXE66522:DXJ66522 EHA66522:EHF66522 EQW66522:ERB66522 FAS66522:FAX66522 FKO66522:FKT66522 FUK66522:FUP66522 GEG66522:GEL66522 GOC66522:GOH66522 GXY66522:GYD66522 HHU66522:HHZ66522 HRQ66522:HRV66522 IBM66522:IBR66522 ILI66522:ILN66522 IVE66522:IVJ66522 JFA66522:JFF66522 JOW66522:JPB66522 JYS66522:JYX66522 KIO66522:KIT66522 KSK66522:KSP66522 LCG66522:LCL66522 LMC66522:LMH66522 LVY66522:LWD66522 MFU66522:MFZ66522 MPQ66522:MPV66522 MZM66522:MZR66522 NJI66522:NJN66522 NTE66522:NTJ66522 ODA66522:ODF66522 OMW66522:ONB66522 OWS66522:OWX66522 PGO66522:PGT66522 PQK66522:PQP66522 QAG66522:QAL66522 QKC66522:QKH66522 QTY66522:QUD66522 RDU66522:RDZ66522 RNQ66522:RNV66522 RXM66522:RXR66522 SHI66522:SHN66522 SRE66522:SRJ66522 TBA66522:TBF66522 TKW66522:TLB66522 TUS66522:TUX66522 UEO66522:UET66522 UOK66522:UOP66522 UYG66522:UYL66522 VIC66522:VIH66522 VRY66522:VSD66522 WBU66522:WBZ66522 WLQ66522:WLV66522 WVM66522:WVR66522 E132058:J132058 JA132058:JF132058 SW132058:TB132058 ACS132058:ACX132058 AMO132058:AMT132058 AWK132058:AWP132058 BGG132058:BGL132058 BQC132058:BQH132058 BZY132058:CAD132058 CJU132058:CJZ132058 CTQ132058:CTV132058 DDM132058:DDR132058 DNI132058:DNN132058 DXE132058:DXJ132058 EHA132058:EHF132058 EQW132058:ERB132058 FAS132058:FAX132058 FKO132058:FKT132058 FUK132058:FUP132058 GEG132058:GEL132058 GOC132058:GOH132058 GXY132058:GYD132058 HHU132058:HHZ132058 HRQ132058:HRV132058 IBM132058:IBR132058 ILI132058:ILN132058 IVE132058:IVJ132058 JFA132058:JFF132058 JOW132058:JPB132058 JYS132058:JYX132058 KIO132058:KIT132058 KSK132058:KSP132058 LCG132058:LCL132058 LMC132058:LMH132058 LVY132058:LWD132058 MFU132058:MFZ132058 MPQ132058:MPV132058 MZM132058:MZR132058 NJI132058:NJN132058 NTE132058:NTJ132058 ODA132058:ODF132058 OMW132058:ONB132058 OWS132058:OWX132058 PGO132058:PGT132058 PQK132058:PQP132058 QAG132058:QAL132058 QKC132058:QKH132058 QTY132058:QUD132058 RDU132058:RDZ132058 RNQ132058:RNV132058 RXM132058:RXR132058 SHI132058:SHN132058 SRE132058:SRJ132058 TBA132058:TBF132058 TKW132058:TLB132058 TUS132058:TUX132058 UEO132058:UET132058 UOK132058:UOP132058 UYG132058:UYL132058 VIC132058:VIH132058 VRY132058:VSD132058 WBU132058:WBZ132058 WLQ132058:WLV132058 WVM132058:WVR132058 E197594:J197594 JA197594:JF197594 SW197594:TB197594 ACS197594:ACX197594 AMO197594:AMT197594 AWK197594:AWP197594 BGG197594:BGL197594 BQC197594:BQH197594 BZY197594:CAD197594 CJU197594:CJZ197594 CTQ197594:CTV197594 DDM197594:DDR197594 DNI197594:DNN197594 DXE197594:DXJ197594 EHA197594:EHF197594 EQW197594:ERB197594 FAS197594:FAX197594 FKO197594:FKT197594 FUK197594:FUP197594 GEG197594:GEL197594 GOC197594:GOH197594 GXY197594:GYD197594 HHU197594:HHZ197594 HRQ197594:HRV197594 IBM197594:IBR197594 ILI197594:ILN197594 IVE197594:IVJ197594 JFA197594:JFF197594 JOW197594:JPB197594 JYS197594:JYX197594 KIO197594:KIT197594 KSK197594:KSP197594 LCG197594:LCL197594 LMC197594:LMH197594 LVY197594:LWD197594 MFU197594:MFZ197594 MPQ197594:MPV197594 MZM197594:MZR197594 NJI197594:NJN197594 NTE197594:NTJ197594 ODA197594:ODF197594 OMW197594:ONB197594 OWS197594:OWX197594 PGO197594:PGT197594 PQK197594:PQP197594 QAG197594:QAL197594 QKC197594:QKH197594 QTY197594:QUD197594 RDU197594:RDZ197594 RNQ197594:RNV197594 RXM197594:RXR197594 SHI197594:SHN197594 SRE197594:SRJ197594 TBA197594:TBF197594 TKW197594:TLB197594 TUS197594:TUX197594 UEO197594:UET197594 UOK197594:UOP197594 UYG197594:UYL197594 VIC197594:VIH197594 VRY197594:VSD197594 WBU197594:WBZ197594 WLQ197594:WLV197594 WVM197594:WVR197594 E263130:J263130 JA263130:JF263130 SW263130:TB263130 ACS263130:ACX263130 AMO263130:AMT263130 AWK263130:AWP263130 BGG263130:BGL263130 BQC263130:BQH263130 BZY263130:CAD263130 CJU263130:CJZ263130 CTQ263130:CTV263130 DDM263130:DDR263130 DNI263130:DNN263130 DXE263130:DXJ263130 EHA263130:EHF263130 EQW263130:ERB263130 FAS263130:FAX263130 FKO263130:FKT263130 FUK263130:FUP263130 GEG263130:GEL263130 GOC263130:GOH263130 GXY263130:GYD263130 HHU263130:HHZ263130 HRQ263130:HRV263130 IBM263130:IBR263130 ILI263130:ILN263130 IVE263130:IVJ263130 JFA263130:JFF263130 JOW263130:JPB263130 JYS263130:JYX263130 KIO263130:KIT263130 KSK263130:KSP263130 LCG263130:LCL263130 LMC263130:LMH263130 LVY263130:LWD263130 MFU263130:MFZ263130 MPQ263130:MPV263130 MZM263130:MZR263130 NJI263130:NJN263130 NTE263130:NTJ263130 ODA263130:ODF263130 OMW263130:ONB263130 OWS263130:OWX263130 PGO263130:PGT263130 PQK263130:PQP263130 QAG263130:QAL263130 QKC263130:QKH263130 QTY263130:QUD263130 RDU263130:RDZ263130 RNQ263130:RNV263130 RXM263130:RXR263130 SHI263130:SHN263130 SRE263130:SRJ263130 TBA263130:TBF263130 TKW263130:TLB263130 TUS263130:TUX263130 UEO263130:UET263130 UOK263130:UOP263130 UYG263130:UYL263130 VIC263130:VIH263130 VRY263130:VSD263130 WBU263130:WBZ263130 WLQ263130:WLV263130 WVM263130:WVR263130 E328666:J328666 JA328666:JF328666 SW328666:TB328666 ACS328666:ACX328666 AMO328666:AMT328666 AWK328666:AWP328666 BGG328666:BGL328666 BQC328666:BQH328666 BZY328666:CAD328666 CJU328666:CJZ328666 CTQ328666:CTV328666 DDM328666:DDR328666 DNI328666:DNN328666 DXE328666:DXJ328666 EHA328666:EHF328666 EQW328666:ERB328666 FAS328666:FAX328666 FKO328666:FKT328666 FUK328666:FUP328666 GEG328666:GEL328666 GOC328666:GOH328666 GXY328666:GYD328666 HHU328666:HHZ328666 HRQ328666:HRV328666 IBM328666:IBR328666 ILI328666:ILN328666 IVE328666:IVJ328666 JFA328666:JFF328666 JOW328666:JPB328666 JYS328666:JYX328666 KIO328666:KIT328666 KSK328666:KSP328666 LCG328666:LCL328666 LMC328666:LMH328666 LVY328666:LWD328666 MFU328666:MFZ328666 MPQ328666:MPV328666 MZM328666:MZR328666 NJI328666:NJN328666 NTE328666:NTJ328666 ODA328666:ODF328666 OMW328666:ONB328666 OWS328666:OWX328666 PGO328666:PGT328666 PQK328666:PQP328666 QAG328666:QAL328666 QKC328666:QKH328666 QTY328666:QUD328666 RDU328666:RDZ328666 RNQ328666:RNV328666 RXM328666:RXR328666 SHI328666:SHN328666 SRE328666:SRJ328666 TBA328666:TBF328666 TKW328666:TLB328666 TUS328666:TUX328666 UEO328666:UET328666 UOK328666:UOP328666 UYG328666:UYL328666 VIC328666:VIH328666 VRY328666:VSD328666 WBU328666:WBZ328666 WLQ328666:WLV328666 WVM328666:WVR328666 E394202:J394202 JA394202:JF394202 SW394202:TB394202 ACS394202:ACX394202 AMO394202:AMT394202 AWK394202:AWP394202 BGG394202:BGL394202 BQC394202:BQH394202 BZY394202:CAD394202 CJU394202:CJZ394202 CTQ394202:CTV394202 DDM394202:DDR394202 DNI394202:DNN394202 DXE394202:DXJ394202 EHA394202:EHF394202 EQW394202:ERB394202 FAS394202:FAX394202 FKO394202:FKT394202 FUK394202:FUP394202 GEG394202:GEL394202 GOC394202:GOH394202 GXY394202:GYD394202 HHU394202:HHZ394202 HRQ394202:HRV394202 IBM394202:IBR394202 ILI394202:ILN394202 IVE394202:IVJ394202 JFA394202:JFF394202 JOW394202:JPB394202 JYS394202:JYX394202 KIO394202:KIT394202 KSK394202:KSP394202 LCG394202:LCL394202 LMC394202:LMH394202 LVY394202:LWD394202 MFU394202:MFZ394202 MPQ394202:MPV394202 MZM394202:MZR394202 NJI394202:NJN394202 NTE394202:NTJ394202 ODA394202:ODF394202 OMW394202:ONB394202 OWS394202:OWX394202 PGO394202:PGT394202 PQK394202:PQP394202 QAG394202:QAL394202 QKC394202:QKH394202 QTY394202:QUD394202 RDU394202:RDZ394202 RNQ394202:RNV394202 RXM394202:RXR394202 SHI394202:SHN394202 SRE394202:SRJ394202 TBA394202:TBF394202 TKW394202:TLB394202 TUS394202:TUX394202 UEO394202:UET394202 UOK394202:UOP394202 UYG394202:UYL394202 VIC394202:VIH394202 VRY394202:VSD394202 WBU394202:WBZ394202 WLQ394202:WLV394202 WVM394202:WVR394202 E459738:J459738 JA459738:JF459738 SW459738:TB459738 ACS459738:ACX459738 AMO459738:AMT459738 AWK459738:AWP459738 BGG459738:BGL459738 BQC459738:BQH459738 BZY459738:CAD459738 CJU459738:CJZ459738 CTQ459738:CTV459738 DDM459738:DDR459738 DNI459738:DNN459738 DXE459738:DXJ459738 EHA459738:EHF459738 EQW459738:ERB459738 FAS459738:FAX459738 FKO459738:FKT459738 FUK459738:FUP459738 GEG459738:GEL459738 GOC459738:GOH459738 GXY459738:GYD459738 HHU459738:HHZ459738 HRQ459738:HRV459738 IBM459738:IBR459738 ILI459738:ILN459738 IVE459738:IVJ459738 JFA459738:JFF459738 JOW459738:JPB459738 JYS459738:JYX459738 KIO459738:KIT459738 KSK459738:KSP459738 LCG459738:LCL459738 LMC459738:LMH459738 LVY459738:LWD459738 MFU459738:MFZ459738 MPQ459738:MPV459738 MZM459738:MZR459738 NJI459738:NJN459738 NTE459738:NTJ459738 ODA459738:ODF459738 OMW459738:ONB459738 OWS459738:OWX459738 PGO459738:PGT459738 PQK459738:PQP459738 QAG459738:QAL459738 QKC459738:QKH459738 QTY459738:QUD459738 RDU459738:RDZ459738 RNQ459738:RNV459738 RXM459738:RXR459738 SHI459738:SHN459738 SRE459738:SRJ459738 TBA459738:TBF459738 TKW459738:TLB459738 TUS459738:TUX459738 UEO459738:UET459738 UOK459738:UOP459738 UYG459738:UYL459738 VIC459738:VIH459738 VRY459738:VSD459738 WBU459738:WBZ459738 WLQ459738:WLV459738 WVM459738:WVR459738 E525274:J525274 JA525274:JF525274 SW525274:TB525274 ACS525274:ACX525274 AMO525274:AMT525274 AWK525274:AWP525274 BGG525274:BGL525274 BQC525274:BQH525274 BZY525274:CAD525274 CJU525274:CJZ525274 CTQ525274:CTV525274 DDM525274:DDR525274 DNI525274:DNN525274 DXE525274:DXJ525274 EHA525274:EHF525274 EQW525274:ERB525274 FAS525274:FAX525274 FKO525274:FKT525274 FUK525274:FUP525274 GEG525274:GEL525274 GOC525274:GOH525274 GXY525274:GYD525274 HHU525274:HHZ525274 HRQ525274:HRV525274 IBM525274:IBR525274 ILI525274:ILN525274 IVE525274:IVJ525274 JFA525274:JFF525274 JOW525274:JPB525274 JYS525274:JYX525274 KIO525274:KIT525274 KSK525274:KSP525274 LCG525274:LCL525274 LMC525274:LMH525274 LVY525274:LWD525274 MFU525274:MFZ525274 MPQ525274:MPV525274 MZM525274:MZR525274 NJI525274:NJN525274 NTE525274:NTJ525274 ODA525274:ODF525274 OMW525274:ONB525274 OWS525274:OWX525274 PGO525274:PGT525274 PQK525274:PQP525274 QAG525274:QAL525274 QKC525274:QKH525274 QTY525274:QUD525274 RDU525274:RDZ525274 RNQ525274:RNV525274 RXM525274:RXR525274 SHI525274:SHN525274 SRE525274:SRJ525274 TBA525274:TBF525274 TKW525274:TLB525274 TUS525274:TUX525274 UEO525274:UET525274 UOK525274:UOP525274 UYG525274:UYL525274 VIC525274:VIH525274 VRY525274:VSD525274 WBU525274:WBZ525274 WLQ525274:WLV525274 WVM525274:WVR525274 E590810:J590810 JA590810:JF590810 SW590810:TB590810 ACS590810:ACX590810 AMO590810:AMT590810 AWK590810:AWP590810 BGG590810:BGL590810 BQC590810:BQH590810 BZY590810:CAD590810 CJU590810:CJZ590810 CTQ590810:CTV590810 DDM590810:DDR590810 DNI590810:DNN590810 DXE590810:DXJ590810 EHA590810:EHF590810 EQW590810:ERB590810 FAS590810:FAX590810 FKO590810:FKT590810 FUK590810:FUP590810 GEG590810:GEL590810 GOC590810:GOH590810 GXY590810:GYD590810 HHU590810:HHZ590810 HRQ590810:HRV590810 IBM590810:IBR590810 ILI590810:ILN590810 IVE590810:IVJ590810 JFA590810:JFF590810 JOW590810:JPB590810 JYS590810:JYX590810 KIO590810:KIT590810 KSK590810:KSP590810 LCG590810:LCL590810 LMC590810:LMH590810 LVY590810:LWD590810 MFU590810:MFZ590810 MPQ590810:MPV590810 MZM590810:MZR590810 NJI590810:NJN590810 NTE590810:NTJ590810 ODA590810:ODF590810 OMW590810:ONB590810 OWS590810:OWX590810 PGO590810:PGT590810 PQK590810:PQP590810 QAG590810:QAL590810 QKC590810:QKH590810 QTY590810:QUD590810 RDU590810:RDZ590810 RNQ590810:RNV590810 RXM590810:RXR590810 SHI590810:SHN590810 SRE590810:SRJ590810 TBA590810:TBF590810 TKW590810:TLB590810 TUS590810:TUX590810 UEO590810:UET590810 UOK590810:UOP590810 UYG590810:UYL590810 VIC590810:VIH590810 VRY590810:VSD590810 WBU590810:WBZ590810 WLQ590810:WLV590810 WVM590810:WVR590810 E656346:J656346 JA656346:JF656346 SW656346:TB656346 ACS656346:ACX656346 AMO656346:AMT656346 AWK656346:AWP656346 BGG656346:BGL656346 BQC656346:BQH656346 BZY656346:CAD656346 CJU656346:CJZ656346 CTQ656346:CTV656346 DDM656346:DDR656346 DNI656346:DNN656346 DXE656346:DXJ656346 EHA656346:EHF656346 EQW656346:ERB656346 FAS656346:FAX656346 FKO656346:FKT656346 FUK656346:FUP656346 GEG656346:GEL656346 GOC656346:GOH656346 GXY656346:GYD656346 HHU656346:HHZ656346 HRQ656346:HRV656346 IBM656346:IBR656346 ILI656346:ILN656346 IVE656346:IVJ656346 JFA656346:JFF656346 JOW656346:JPB656346 JYS656346:JYX656346 KIO656346:KIT656346 KSK656346:KSP656346 LCG656346:LCL656346 LMC656346:LMH656346 LVY656346:LWD656346 MFU656346:MFZ656346 MPQ656346:MPV656346 MZM656346:MZR656346 NJI656346:NJN656346 NTE656346:NTJ656346 ODA656346:ODF656346 OMW656346:ONB656346 OWS656346:OWX656346 PGO656346:PGT656346 PQK656346:PQP656346 QAG656346:QAL656346 QKC656346:QKH656346 QTY656346:QUD656346 RDU656346:RDZ656346 RNQ656346:RNV656346 RXM656346:RXR656346 SHI656346:SHN656346 SRE656346:SRJ656346 TBA656346:TBF656346 TKW656346:TLB656346 TUS656346:TUX656346 UEO656346:UET656346 UOK656346:UOP656346 UYG656346:UYL656346 VIC656346:VIH656346 VRY656346:VSD656346 WBU656346:WBZ656346 WLQ656346:WLV656346 WVM656346:WVR656346 E721882:J721882 JA721882:JF721882 SW721882:TB721882 ACS721882:ACX721882 AMO721882:AMT721882 AWK721882:AWP721882 BGG721882:BGL721882 BQC721882:BQH721882 BZY721882:CAD721882 CJU721882:CJZ721882 CTQ721882:CTV721882 DDM721882:DDR721882 DNI721882:DNN721882 DXE721882:DXJ721882 EHA721882:EHF721882 EQW721882:ERB721882 FAS721882:FAX721882 FKO721882:FKT721882 FUK721882:FUP721882 GEG721882:GEL721882 GOC721882:GOH721882 GXY721882:GYD721882 HHU721882:HHZ721882 HRQ721882:HRV721882 IBM721882:IBR721882 ILI721882:ILN721882 IVE721882:IVJ721882 JFA721882:JFF721882 JOW721882:JPB721882 JYS721882:JYX721882 KIO721882:KIT721882 KSK721882:KSP721882 LCG721882:LCL721882 LMC721882:LMH721882 LVY721882:LWD721882 MFU721882:MFZ721882 MPQ721882:MPV721882 MZM721882:MZR721882 NJI721882:NJN721882 NTE721882:NTJ721882 ODA721882:ODF721882 OMW721882:ONB721882 OWS721882:OWX721882 PGO721882:PGT721882 PQK721882:PQP721882 QAG721882:QAL721882 QKC721882:QKH721882 QTY721882:QUD721882 RDU721882:RDZ721882 RNQ721882:RNV721882 RXM721882:RXR721882 SHI721882:SHN721882 SRE721882:SRJ721882 TBA721882:TBF721882 TKW721882:TLB721882 TUS721882:TUX721882 UEO721882:UET721882 UOK721882:UOP721882 UYG721882:UYL721882 VIC721882:VIH721882 VRY721882:VSD721882 WBU721882:WBZ721882 WLQ721882:WLV721882 WVM721882:WVR721882 E787418:J787418 JA787418:JF787418 SW787418:TB787418 ACS787418:ACX787418 AMO787418:AMT787418 AWK787418:AWP787418 BGG787418:BGL787418 BQC787418:BQH787418 BZY787418:CAD787418 CJU787418:CJZ787418 CTQ787418:CTV787418 DDM787418:DDR787418 DNI787418:DNN787418 DXE787418:DXJ787418 EHA787418:EHF787418 EQW787418:ERB787418 FAS787418:FAX787418 FKO787418:FKT787418 FUK787418:FUP787418 GEG787418:GEL787418 GOC787418:GOH787418 GXY787418:GYD787418 HHU787418:HHZ787418 HRQ787418:HRV787418 IBM787418:IBR787418 ILI787418:ILN787418 IVE787418:IVJ787418 JFA787418:JFF787418 JOW787418:JPB787418 JYS787418:JYX787418 KIO787418:KIT787418 KSK787418:KSP787418 LCG787418:LCL787418 LMC787418:LMH787418 LVY787418:LWD787418 MFU787418:MFZ787418 MPQ787418:MPV787418 MZM787418:MZR787418 NJI787418:NJN787418 NTE787418:NTJ787418 ODA787418:ODF787418 OMW787418:ONB787418 OWS787418:OWX787418 PGO787418:PGT787418 PQK787418:PQP787418 QAG787418:QAL787418 QKC787418:QKH787418 QTY787418:QUD787418 RDU787418:RDZ787418 RNQ787418:RNV787418 RXM787418:RXR787418 SHI787418:SHN787418 SRE787418:SRJ787418 TBA787418:TBF787418 TKW787418:TLB787418 TUS787418:TUX787418 UEO787418:UET787418 UOK787418:UOP787418 UYG787418:UYL787418 VIC787418:VIH787418 VRY787418:VSD787418 WBU787418:WBZ787418 WLQ787418:WLV787418 WVM787418:WVR787418 E852954:J852954 JA852954:JF852954 SW852954:TB852954 ACS852954:ACX852954 AMO852954:AMT852954 AWK852954:AWP852954 BGG852954:BGL852954 BQC852954:BQH852954 BZY852954:CAD852954 CJU852954:CJZ852954 CTQ852954:CTV852954 DDM852954:DDR852954 DNI852954:DNN852954 DXE852954:DXJ852954 EHA852954:EHF852954 EQW852954:ERB852954 FAS852954:FAX852954 FKO852954:FKT852954 FUK852954:FUP852954 GEG852954:GEL852954 GOC852954:GOH852954 GXY852954:GYD852954 HHU852954:HHZ852954 HRQ852954:HRV852954 IBM852954:IBR852954 ILI852954:ILN852954 IVE852954:IVJ852954 JFA852954:JFF852954 JOW852954:JPB852954 JYS852954:JYX852954 KIO852954:KIT852954 KSK852954:KSP852954 LCG852954:LCL852954 LMC852954:LMH852954 LVY852954:LWD852954 MFU852954:MFZ852954 MPQ852954:MPV852954 MZM852954:MZR852954 NJI852954:NJN852954 NTE852954:NTJ852954 ODA852954:ODF852954 OMW852954:ONB852954 OWS852954:OWX852954 PGO852954:PGT852954 PQK852954:PQP852954 QAG852954:QAL852954 QKC852954:QKH852954 QTY852954:QUD852954 RDU852954:RDZ852954 RNQ852954:RNV852954 RXM852954:RXR852954 SHI852954:SHN852954 SRE852954:SRJ852954 TBA852954:TBF852954 TKW852954:TLB852954 TUS852954:TUX852954 UEO852954:UET852954 UOK852954:UOP852954 UYG852954:UYL852954 VIC852954:VIH852954 VRY852954:VSD852954 WBU852954:WBZ852954 WLQ852954:WLV852954 WVM852954:WVR852954 E918490:J918490 JA918490:JF918490 SW918490:TB918490 ACS918490:ACX918490 AMO918490:AMT918490 AWK918490:AWP918490 BGG918490:BGL918490 BQC918490:BQH918490 BZY918490:CAD918490 CJU918490:CJZ918490 CTQ918490:CTV918490 DDM918490:DDR918490 DNI918490:DNN918490 DXE918490:DXJ918490 EHA918490:EHF918490 EQW918490:ERB918490 FAS918490:FAX918490 FKO918490:FKT918490 FUK918490:FUP918490 GEG918490:GEL918490 GOC918490:GOH918490 GXY918490:GYD918490 HHU918490:HHZ918490 HRQ918490:HRV918490 IBM918490:IBR918490 ILI918490:ILN918490 IVE918490:IVJ918490 JFA918490:JFF918490 JOW918490:JPB918490 JYS918490:JYX918490 KIO918490:KIT918490 KSK918490:KSP918490 LCG918490:LCL918490 LMC918490:LMH918490 LVY918490:LWD918490 MFU918490:MFZ918490 MPQ918490:MPV918490 MZM918490:MZR918490 NJI918490:NJN918490 NTE918490:NTJ918490 ODA918490:ODF918490 OMW918490:ONB918490 OWS918490:OWX918490 PGO918490:PGT918490 PQK918490:PQP918490 QAG918490:QAL918490 QKC918490:QKH918490 QTY918490:QUD918490 RDU918490:RDZ918490 RNQ918490:RNV918490 RXM918490:RXR918490 SHI918490:SHN918490 SRE918490:SRJ918490 TBA918490:TBF918490 TKW918490:TLB918490 TUS918490:TUX918490 UEO918490:UET918490 UOK918490:UOP918490 UYG918490:UYL918490 VIC918490:VIH918490 VRY918490:VSD918490 WBU918490:WBZ918490 WLQ918490:WLV918490 WVM918490:WVR918490 E984026:J984026 JA984026:JF984026 SW984026:TB984026 ACS984026:ACX984026 AMO984026:AMT984026 AWK984026:AWP984026 BGG984026:BGL984026 BQC984026:BQH984026 BZY984026:CAD984026 CJU984026:CJZ984026 CTQ984026:CTV984026 DDM984026:DDR984026 DNI984026:DNN984026 DXE984026:DXJ984026 EHA984026:EHF984026 EQW984026:ERB984026 FAS984026:FAX984026 FKO984026:FKT984026 FUK984026:FUP984026 GEG984026:GEL984026 GOC984026:GOH984026 GXY984026:GYD984026 HHU984026:HHZ984026 HRQ984026:HRV984026 IBM984026:IBR984026 ILI984026:ILN984026 IVE984026:IVJ984026 JFA984026:JFF984026 JOW984026:JPB984026 JYS984026:JYX984026 KIO984026:KIT984026 KSK984026:KSP984026 LCG984026:LCL984026 LMC984026:LMH984026 LVY984026:LWD984026 MFU984026:MFZ984026 MPQ984026:MPV984026 MZM984026:MZR984026 NJI984026:NJN984026 NTE984026:NTJ984026 ODA984026:ODF984026 OMW984026:ONB984026 OWS984026:OWX984026 PGO984026:PGT984026 PQK984026:PQP984026 QAG984026:QAL984026 QKC984026:QKH984026 QTY984026:QUD984026 RDU984026:RDZ984026 RNQ984026:RNV984026 RXM984026:RXR984026 SHI984026:SHN984026 SRE984026:SRJ984026 TBA984026:TBF984026 TKW984026:TLB984026 TUS984026:TUX984026 UEO984026:UET984026 UOK984026:UOP984026 UYG984026:UYL984026 VIC984026:VIH984026 VRY984026:VSD984026 WBU984026:WBZ984026 WLQ984026:WLV984026 WVM984026:WVR984026 E723:J723 JA723:JF723 SW723:TB723 ACS723:ACX723 AMO723:AMT723 AWK723:AWP723 BGG723:BGL723 BQC723:BQH723 BZY723:CAD723 CJU723:CJZ723 CTQ723:CTV723 DDM723:DDR723 DNI723:DNN723 DXE723:DXJ723 EHA723:EHF723 EQW723:ERB723 FAS723:FAX723 FKO723:FKT723 FUK723:FUP723 GEG723:GEL723 GOC723:GOH723 GXY723:GYD723 HHU723:HHZ723 HRQ723:HRV723 IBM723:IBR723 ILI723:ILN723 IVE723:IVJ723 JFA723:JFF723 JOW723:JPB723 JYS723:JYX723 KIO723:KIT723 KSK723:KSP723 LCG723:LCL723 LMC723:LMH723 LVY723:LWD723 MFU723:MFZ723 MPQ723:MPV723 MZM723:MZR723 NJI723:NJN723 NTE723:NTJ723 ODA723:ODF723 OMW723:ONB723 OWS723:OWX723 PGO723:PGT723 PQK723:PQP723 QAG723:QAL723 QKC723:QKH723 QTY723:QUD723 RDU723:RDZ723 RNQ723:RNV723 RXM723:RXR723 SHI723:SHN723 SRE723:SRJ723 TBA723:TBF723 TKW723:TLB723 TUS723:TUX723 UEO723:UET723 UOK723:UOP723 UYG723:UYL723 VIC723:VIH723 VRY723:VSD723 WBU723:WBZ723 WLQ723:WLV723 WVM723:WVR723 E66259:J66259 JA66259:JF66259 SW66259:TB66259 ACS66259:ACX66259 AMO66259:AMT66259 AWK66259:AWP66259 BGG66259:BGL66259 BQC66259:BQH66259 BZY66259:CAD66259 CJU66259:CJZ66259 CTQ66259:CTV66259 DDM66259:DDR66259 DNI66259:DNN66259 DXE66259:DXJ66259 EHA66259:EHF66259 EQW66259:ERB66259 FAS66259:FAX66259 FKO66259:FKT66259 FUK66259:FUP66259 GEG66259:GEL66259 GOC66259:GOH66259 GXY66259:GYD66259 HHU66259:HHZ66259 HRQ66259:HRV66259 IBM66259:IBR66259 ILI66259:ILN66259 IVE66259:IVJ66259 JFA66259:JFF66259 JOW66259:JPB66259 JYS66259:JYX66259 KIO66259:KIT66259 KSK66259:KSP66259 LCG66259:LCL66259 LMC66259:LMH66259 LVY66259:LWD66259 MFU66259:MFZ66259 MPQ66259:MPV66259 MZM66259:MZR66259 NJI66259:NJN66259 NTE66259:NTJ66259 ODA66259:ODF66259 OMW66259:ONB66259 OWS66259:OWX66259 PGO66259:PGT66259 PQK66259:PQP66259 QAG66259:QAL66259 QKC66259:QKH66259 QTY66259:QUD66259 RDU66259:RDZ66259 RNQ66259:RNV66259 RXM66259:RXR66259 SHI66259:SHN66259 SRE66259:SRJ66259 TBA66259:TBF66259 TKW66259:TLB66259 TUS66259:TUX66259 UEO66259:UET66259 UOK66259:UOP66259 UYG66259:UYL66259 VIC66259:VIH66259 VRY66259:VSD66259 WBU66259:WBZ66259 WLQ66259:WLV66259 WVM66259:WVR66259 E131795:J131795 JA131795:JF131795 SW131795:TB131795 ACS131795:ACX131795 AMO131795:AMT131795 AWK131795:AWP131795 BGG131795:BGL131795 BQC131795:BQH131795 BZY131795:CAD131795 CJU131795:CJZ131795 CTQ131795:CTV131795 DDM131795:DDR131795 DNI131795:DNN131795 DXE131795:DXJ131795 EHA131795:EHF131795 EQW131795:ERB131795 FAS131795:FAX131795 FKO131795:FKT131795 FUK131795:FUP131795 GEG131795:GEL131795 GOC131795:GOH131795 GXY131795:GYD131795 HHU131795:HHZ131795 HRQ131795:HRV131795 IBM131795:IBR131795 ILI131795:ILN131795 IVE131795:IVJ131795 JFA131795:JFF131795 JOW131795:JPB131795 JYS131795:JYX131795 KIO131795:KIT131795 KSK131795:KSP131795 LCG131795:LCL131795 LMC131795:LMH131795 LVY131795:LWD131795 MFU131795:MFZ131795 MPQ131795:MPV131795 MZM131795:MZR131795 NJI131795:NJN131795 NTE131795:NTJ131795 ODA131795:ODF131795 OMW131795:ONB131795 OWS131795:OWX131795 PGO131795:PGT131795 PQK131795:PQP131795 QAG131795:QAL131795 QKC131795:QKH131795 QTY131795:QUD131795 RDU131795:RDZ131795 RNQ131795:RNV131795 RXM131795:RXR131795 SHI131795:SHN131795 SRE131795:SRJ131795 TBA131795:TBF131795 TKW131795:TLB131795 TUS131795:TUX131795 UEO131795:UET131795 UOK131795:UOP131795 UYG131795:UYL131795 VIC131795:VIH131795 VRY131795:VSD131795 WBU131795:WBZ131795 WLQ131795:WLV131795 WVM131795:WVR131795 E197331:J197331 JA197331:JF197331 SW197331:TB197331 ACS197331:ACX197331 AMO197331:AMT197331 AWK197331:AWP197331 BGG197331:BGL197331 BQC197331:BQH197331 BZY197331:CAD197331 CJU197331:CJZ197331 CTQ197331:CTV197331 DDM197331:DDR197331 DNI197331:DNN197331 DXE197331:DXJ197331 EHA197331:EHF197331 EQW197331:ERB197331 FAS197331:FAX197331 FKO197331:FKT197331 FUK197331:FUP197331 GEG197331:GEL197331 GOC197331:GOH197331 GXY197331:GYD197331 HHU197331:HHZ197331 HRQ197331:HRV197331 IBM197331:IBR197331 ILI197331:ILN197331 IVE197331:IVJ197331 JFA197331:JFF197331 JOW197331:JPB197331 JYS197331:JYX197331 KIO197331:KIT197331 KSK197331:KSP197331 LCG197331:LCL197331 LMC197331:LMH197331 LVY197331:LWD197331 MFU197331:MFZ197331 MPQ197331:MPV197331 MZM197331:MZR197331 NJI197331:NJN197331 NTE197331:NTJ197331 ODA197331:ODF197331 OMW197331:ONB197331 OWS197331:OWX197331 PGO197331:PGT197331 PQK197331:PQP197331 QAG197331:QAL197331 QKC197331:QKH197331 QTY197331:QUD197331 RDU197331:RDZ197331 RNQ197331:RNV197331 RXM197331:RXR197331 SHI197331:SHN197331 SRE197331:SRJ197331 TBA197331:TBF197331 TKW197331:TLB197331 TUS197331:TUX197331 UEO197331:UET197331 UOK197331:UOP197331 UYG197331:UYL197331 VIC197331:VIH197331 VRY197331:VSD197331 WBU197331:WBZ197331 WLQ197331:WLV197331 WVM197331:WVR197331 E262867:J262867 JA262867:JF262867 SW262867:TB262867 ACS262867:ACX262867 AMO262867:AMT262867 AWK262867:AWP262867 BGG262867:BGL262867 BQC262867:BQH262867 BZY262867:CAD262867 CJU262867:CJZ262867 CTQ262867:CTV262867 DDM262867:DDR262867 DNI262867:DNN262867 DXE262867:DXJ262867 EHA262867:EHF262867 EQW262867:ERB262867 FAS262867:FAX262867 FKO262867:FKT262867 FUK262867:FUP262867 GEG262867:GEL262867 GOC262867:GOH262867 GXY262867:GYD262867 HHU262867:HHZ262867 HRQ262867:HRV262867 IBM262867:IBR262867 ILI262867:ILN262867 IVE262867:IVJ262867 JFA262867:JFF262867 JOW262867:JPB262867 JYS262867:JYX262867 KIO262867:KIT262867 KSK262867:KSP262867 LCG262867:LCL262867 LMC262867:LMH262867 LVY262867:LWD262867 MFU262867:MFZ262867 MPQ262867:MPV262867 MZM262867:MZR262867 NJI262867:NJN262867 NTE262867:NTJ262867 ODA262867:ODF262867 OMW262867:ONB262867 OWS262867:OWX262867 PGO262867:PGT262867 PQK262867:PQP262867 QAG262867:QAL262867 QKC262867:QKH262867 QTY262867:QUD262867 RDU262867:RDZ262867 RNQ262867:RNV262867 RXM262867:RXR262867 SHI262867:SHN262867 SRE262867:SRJ262867 TBA262867:TBF262867 TKW262867:TLB262867 TUS262867:TUX262867 UEO262867:UET262867 UOK262867:UOP262867 UYG262867:UYL262867 VIC262867:VIH262867 VRY262867:VSD262867 WBU262867:WBZ262867 WLQ262867:WLV262867 WVM262867:WVR262867 E328403:J328403 JA328403:JF328403 SW328403:TB328403 ACS328403:ACX328403 AMO328403:AMT328403 AWK328403:AWP328403 BGG328403:BGL328403 BQC328403:BQH328403 BZY328403:CAD328403 CJU328403:CJZ328403 CTQ328403:CTV328403 DDM328403:DDR328403 DNI328403:DNN328403 DXE328403:DXJ328403 EHA328403:EHF328403 EQW328403:ERB328403 FAS328403:FAX328403 FKO328403:FKT328403 FUK328403:FUP328403 GEG328403:GEL328403 GOC328403:GOH328403 GXY328403:GYD328403 HHU328403:HHZ328403 HRQ328403:HRV328403 IBM328403:IBR328403 ILI328403:ILN328403 IVE328403:IVJ328403 JFA328403:JFF328403 JOW328403:JPB328403 JYS328403:JYX328403 KIO328403:KIT328403 KSK328403:KSP328403 LCG328403:LCL328403 LMC328403:LMH328403 LVY328403:LWD328403 MFU328403:MFZ328403 MPQ328403:MPV328403 MZM328403:MZR328403 NJI328403:NJN328403 NTE328403:NTJ328403 ODA328403:ODF328403 OMW328403:ONB328403 OWS328403:OWX328403 PGO328403:PGT328403 PQK328403:PQP328403 QAG328403:QAL328403 QKC328403:QKH328403 QTY328403:QUD328403 RDU328403:RDZ328403 RNQ328403:RNV328403 RXM328403:RXR328403 SHI328403:SHN328403 SRE328403:SRJ328403 TBA328403:TBF328403 TKW328403:TLB328403 TUS328403:TUX328403 UEO328403:UET328403 UOK328403:UOP328403 UYG328403:UYL328403 VIC328403:VIH328403 VRY328403:VSD328403 WBU328403:WBZ328403 WLQ328403:WLV328403 WVM328403:WVR328403 E393939:J393939 JA393939:JF393939 SW393939:TB393939 ACS393939:ACX393939 AMO393939:AMT393939 AWK393939:AWP393939 BGG393939:BGL393939 BQC393939:BQH393939 BZY393939:CAD393939 CJU393939:CJZ393939 CTQ393939:CTV393939 DDM393939:DDR393939 DNI393939:DNN393939 DXE393939:DXJ393939 EHA393939:EHF393939 EQW393939:ERB393939 FAS393939:FAX393939 FKO393939:FKT393939 FUK393939:FUP393939 GEG393939:GEL393939 GOC393939:GOH393939 GXY393939:GYD393939 HHU393939:HHZ393939 HRQ393939:HRV393939 IBM393939:IBR393939 ILI393939:ILN393939 IVE393939:IVJ393939 JFA393939:JFF393939 JOW393939:JPB393939 JYS393939:JYX393939 KIO393939:KIT393939 KSK393939:KSP393939 LCG393939:LCL393939 LMC393939:LMH393939 LVY393939:LWD393939 MFU393939:MFZ393939 MPQ393939:MPV393939 MZM393939:MZR393939 NJI393939:NJN393939 NTE393939:NTJ393939 ODA393939:ODF393939 OMW393939:ONB393939 OWS393939:OWX393939 PGO393939:PGT393939 PQK393939:PQP393939 QAG393939:QAL393939 QKC393939:QKH393939 QTY393939:QUD393939 RDU393939:RDZ393939 RNQ393939:RNV393939 RXM393939:RXR393939 SHI393939:SHN393939 SRE393939:SRJ393939 TBA393939:TBF393939 TKW393939:TLB393939 TUS393939:TUX393939 UEO393939:UET393939 UOK393939:UOP393939 UYG393939:UYL393939 VIC393939:VIH393939 VRY393939:VSD393939 WBU393939:WBZ393939 WLQ393939:WLV393939 WVM393939:WVR393939 E459475:J459475 JA459475:JF459475 SW459475:TB459475 ACS459475:ACX459475 AMO459475:AMT459475 AWK459475:AWP459475 BGG459475:BGL459475 BQC459475:BQH459475 BZY459475:CAD459475 CJU459475:CJZ459475 CTQ459475:CTV459475 DDM459475:DDR459475 DNI459475:DNN459475 DXE459475:DXJ459475 EHA459475:EHF459475 EQW459475:ERB459475 FAS459475:FAX459475 FKO459475:FKT459475 FUK459475:FUP459475 GEG459475:GEL459475 GOC459475:GOH459475 GXY459475:GYD459475 HHU459475:HHZ459475 HRQ459475:HRV459475 IBM459475:IBR459475 ILI459475:ILN459475 IVE459475:IVJ459475 JFA459475:JFF459475 JOW459475:JPB459475 JYS459475:JYX459475 KIO459475:KIT459475 KSK459475:KSP459475 LCG459475:LCL459475 LMC459475:LMH459475 LVY459475:LWD459475 MFU459475:MFZ459475 MPQ459475:MPV459475 MZM459475:MZR459475 NJI459475:NJN459475 NTE459475:NTJ459475 ODA459475:ODF459475 OMW459475:ONB459475 OWS459475:OWX459475 PGO459475:PGT459475 PQK459475:PQP459475 QAG459475:QAL459475 QKC459475:QKH459475 QTY459475:QUD459475 RDU459475:RDZ459475 RNQ459475:RNV459475 RXM459475:RXR459475 SHI459475:SHN459475 SRE459475:SRJ459475 TBA459475:TBF459475 TKW459475:TLB459475 TUS459475:TUX459475 UEO459475:UET459475 UOK459475:UOP459475 UYG459475:UYL459475 VIC459475:VIH459475 VRY459475:VSD459475 WBU459475:WBZ459475 WLQ459475:WLV459475 WVM459475:WVR459475 E525011:J525011 JA525011:JF525011 SW525011:TB525011 ACS525011:ACX525011 AMO525011:AMT525011 AWK525011:AWP525011 BGG525011:BGL525011 BQC525011:BQH525011 BZY525011:CAD525011 CJU525011:CJZ525011 CTQ525011:CTV525011 DDM525011:DDR525011 DNI525011:DNN525011 DXE525011:DXJ525011 EHA525011:EHF525011 EQW525011:ERB525011 FAS525011:FAX525011 FKO525011:FKT525011 FUK525011:FUP525011 GEG525011:GEL525011 GOC525011:GOH525011 GXY525011:GYD525011 HHU525011:HHZ525011 HRQ525011:HRV525011 IBM525011:IBR525011 ILI525011:ILN525011 IVE525011:IVJ525011 JFA525011:JFF525011 JOW525011:JPB525011 JYS525011:JYX525011 KIO525011:KIT525011 KSK525011:KSP525011 LCG525011:LCL525011 LMC525011:LMH525011 LVY525011:LWD525011 MFU525011:MFZ525011 MPQ525011:MPV525011 MZM525011:MZR525011 NJI525011:NJN525011 NTE525011:NTJ525011 ODA525011:ODF525011 OMW525011:ONB525011 OWS525011:OWX525011 PGO525011:PGT525011 PQK525011:PQP525011 QAG525011:QAL525011 QKC525011:QKH525011 QTY525011:QUD525011 RDU525011:RDZ525011 RNQ525011:RNV525011 RXM525011:RXR525011 SHI525011:SHN525011 SRE525011:SRJ525011 TBA525011:TBF525011 TKW525011:TLB525011 TUS525011:TUX525011 UEO525011:UET525011 UOK525011:UOP525011 UYG525011:UYL525011 VIC525011:VIH525011 VRY525011:VSD525011 WBU525011:WBZ525011 WLQ525011:WLV525011 WVM525011:WVR525011 E590547:J590547 JA590547:JF590547 SW590547:TB590547 ACS590547:ACX590547 AMO590547:AMT590547 AWK590547:AWP590547 BGG590547:BGL590547 BQC590547:BQH590547 BZY590547:CAD590547 CJU590547:CJZ590547 CTQ590547:CTV590547 DDM590547:DDR590547 DNI590547:DNN590547 DXE590547:DXJ590547 EHA590547:EHF590547 EQW590547:ERB590547 FAS590547:FAX590547 FKO590547:FKT590547 FUK590547:FUP590547 GEG590547:GEL590547 GOC590547:GOH590547 GXY590547:GYD590547 HHU590547:HHZ590547 HRQ590547:HRV590547 IBM590547:IBR590547 ILI590547:ILN590547 IVE590547:IVJ590547 JFA590547:JFF590547 JOW590547:JPB590547 JYS590547:JYX590547 KIO590547:KIT590547 KSK590547:KSP590547 LCG590547:LCL590547 LMC590547:LMH590547 LVY590547:LWD590547 MFU590547:MFZ590547 MPQ590547:MPV590547 MZM590547:MZR590547 NJI590547:NJN590547 NTE590547:NTJ590547 ODA590547:ODF590547 OMW590547:ONB590547 OWS590547:OWX590547 PGO590547:PGT590547 PQK590547:PQP590547 QAG590547:QAL590547 QKC590547:QKH590547 QTY590547:QUD590547 RDU590547:RDZ590547 RNQ590547:RNV590547 RXM590547:RXR590547 SHI590547:SHN590547 SRE590547:SRJ590547 TBA590547:TBF590547 TKW590547:TLB590547 TUS590547:TUX590547 UEO590547:UET590547 UOK590547:UOP590547 UYG590547:UYL590547 VIC590547:VIH590547 VRY590547:VSD590547 WBU590547:WBZ590547 WLQ590547:WLV590547 WVM590547:WVR590547 E656083:J656083 JA656083:JF656083 SW656083:TB656083 ACS656083:ACX656083 AMO656083:AMT656083 AWK656083:AWP656083 BGG656083:BGL656083 BQC656083:BQH656083 BZY656083:CAD656083 CJU656083:CJZ656083 CTQ656083:CTV656083 DDM656083:DDR656083 DNI656083:DNN656083 DXE656083:DXJ656083 EHA656083:EHF656083 EQW656083:ERB656083 FAS656083:FAX656083 FKO656083:FKT656083 FUK656083:FUP656083 GEG656083:GEL656083 GOC656083:GOH656083 GXY656083:GYD656083 HHU656083:HHZ656083 HRQ656083:HRV656083 IBM656083:IBR656083 ILI656083:ILN656083 IVE656083:IVJ656083 JFA656083:JFF656083 JOW656083:JPB656083 JYS656083:JYX656083 KIO656083:KIT656083 KSK656083:KSP656083 LCG656083:LCL656083 LMC656083:LMH656083 LVY656083:LWD656083 MFU656083:MFZ656083 MPQ656083:MPV656083 MZM656083:MZR656083 NJI656083:NJN656083 NTE656083:NTJ656083 ODA656083:ODF656083 OMW656083:ONB656083 OWS656083:OWX656083 PGO656083:PGT656083 PQK656083:PQP656083 QAG656083:QAL656083 QKC656083:QKH656083 QTY656083:QUD656083 RDU656083:RDZ656083 RNQ656083:RNV656083 RXM656083:RXR656083 SHI656083:SHN656083 SRE656083:SRJ656083 TBA656083:TBF656083 TKW656083:TLB656083 TUS656083:TUX656083 UEO656083:UET656083 UOK656083:UOP656083 UYG656083:UYL656083 VIC656083:VIH656083 VRY656083:VSD656083 WBU656083:WBZ656083 WLQ656083:WLV656083 WVM656083:WVR656083 E721619:J721619 JA721619:JF721619 SW721619:TB721619 ACS721619:ACX721619 AMO721619:AMT721619 AWK721619:AWP721619 BGG721619:BGL721619 BQC721619:BQH721619 BZY721619:CAD721619 CJU721619:CJZ721619 CTQ721619:CTV721619 DDM721619:DDR721619 DNI721619:DNN721619 DXE721619:DXJ721619 EHA721619:EHF721619 EQW721619:ERB721619 FAS721619:FAX721619 FKO721619:FKT721619 FUK721619:FUP721619 GEG721619:GEL721619 GOC721619:GOH721619 GXY721619:GYD721619 HHU721619:HHZ721619 HRQ721619:HRV721619 IBM721619:IBR721619 ILI721619:ILN721619 IVE721619:IVJ721619 JFA721619:JFF721619 JOW721619:JPB721619 JYS721619:JYX721619 KIO721619:KIT721619 KSK721619:KSP721619 LCG721619:LCL721619 LMC721619:LMH721619 LVY721619:LWD721619 MFU721619:MFZ721619 MPQ721619:MPV721619 MZM721619:MZR721619 NJI721619:NJN721619 NTE721619:NTJ721619 ODA721619:ODF721619 OMW721619:ONB721619 OWS721619:OWX721619 PGO721619:PGT721619 PQK721619:PQP721619 QAG721619:QAL721619 QKC721619:QKH721619 QTY721619:QUD721619 RDU721619:RDZ721619 RNQ721619:RNV721619 RXM721619:RXR721619 SHI721619:SHN721619 SRE721619:SRJ721619 TBA721619:TBF721619 TKW721619:TLB721619 TUS721619:TUX721619 UEO721619:UET721619 UOK721619:UOP721619 UYG721619:UYL721619 VIC721619:VIH721619 VRY721619:VSD721619 WBU721619:WBZ721619 WLQ721619:WLV721619 WVM721619:WVR721619 E787155:J787155 JA787155:JF787155 SW787155:TB787155 ACS787155:ACX787155 AMO787155:AMT787155 AWK787155:AWP787155 BGG787155:BGL787155 BQC787155:BQH787155 BZY787155:CAD787155 CJU787155:CJZ787155 CTQ787155:CTV787155 DDM787155:DDR787155 DNI787155:DNN787155 DXE787155:DXJ787155 EHA787155:EHF787155 EQW787155:ERB787155 FAS787155:FAX787155 FKO787155:FKT787155 FUK787155:FUP787155 GEG787155:GEL787155 GOC787155:GOH787155 GXY787155:GYD787155 HHU787155:HHZ787155 HRQ787155:HRV787155 IBM787155:IBR787155 ILI787155:ILN787155 IVE787155:IVJ787155 JFA787155:JFF787155 JOW787155:JPB787155 JYS787155:JYX787155 KIO787155:KIT787155 KSK787155:KSP787155 LCG787155:LCL787155 LMC787155:LMH787155 LVY787155:LWD787155 MFU787155:MFZ787155 MPQ787155:MPV787155 MZM787155:MZR787155 NJI787155:NJN787155 NTE787155:NTJ787155 ODA787155:ODF787155 OMW787155:ONB787155 OWS787155:OWX787155 PGO787155:PGT787155 PQK787155:PQP787155 QAG787155:QAL787155 QKC787155:QKH787155 QTY787155:QUD787155 RDU787155:RDZ787155 RNQ787155:RNV787155 RXM787155:RXR787155 SHI787155:SHN787155 SRE787155:SRJ787155 TBA787155:TBF787155 TKW787155:TLB787155 TUS787155:TUX787155 UEO787155:UET787155 UOK787155:UOP787155 UYG787155:UYL787155 VIC787155:VIH787155 VRY787155:VSD787155 WBU787155:WBZ787155 WLQ787155:WLV787155 WVM787155:WVR787155 E852691:J852691 JA852691:JF852691 SW852691:TB852691 ACS852691:ACX852691 AMO852691:AMT852691 AWK852691:AWP852691 BGG852691:BGL852691 BQC852691:BQH852691 BZY852691:CAD852691 CJU852691:CJZ852691 CTQ852691:CTV852691 DDM852691:DDR852691 DNI852691:DNN852691 DXE852691:DXJ852691 EHA852691:EHF852691 EQW852691:ERB852691 FAS852691:FAX852691 FKO852691:FKT852691 FUK852691:FUP852691 GEG852691:GEL852691 GOC852691:GOH852691 GXY852691:GYD852691 HHU852691:HHZ852691 HRQ852691:HRV852691 IBM852691:IBR852691 ILI852691:ILN852691 IVE852691:IVJ852691 JFA852691:JFF852691 JOW852691:JPB852691 JYS852691:JYX852691 KIO852691:KIT852691 KSK852691:KSP852691 LCG852691:LCL852691 LMC852691:LMH852691 LVY852691:LWD852691 MFU852691:MFZ852691 MPQ852691:MPV852691 MZM852691:MZR852691 NJI852691:NJN852691 NTE852691:NTJ852691 ODA852691:ODF852691 OMW852691:ONB852691 OWS852691:OWX852691 PGO852691:PGT852691 PQK852691:PQP852691 QAG852691:QAL852691 QKC852691:QKH852691 QTY852691:QUD852691 RDU852691:RDZ852691 RNQ852691:RNV852691 RXM852691:RXR852691 SHI852691:SHN852691 SRE852691:SRJ852691 TBA852691:TBF852691 TKW852691:TLB852691 TUS852691:TUX852691 UEO852691:UET852691 UOK852691:UOP852691 UYG852691:UYL852691 VIC852691:VIH852691 VRY852691:VSD852691 WBU852691:WBZ852691 WLQ852691:WLV852691 WVM852691:WVR852691 E918227:J918227 JA918227:JF918227 SW918227:TB918227 ACS918227:ACX918227 AMO918227:AMT918227 AWK918227:AWP918227 BGG918227:BGL918227 BQC918227:BQH918227 BZY918227:CAD918227 CJU918227:CJZ918227 CTQ918227:CTV918227 DDM918227:DDR918227 DNI918227:DNN918227 DXE918227:DXJ918227 EHA918227:EHF918227 EQW918227:ERB918227 FAS918227:FAX918227 FKO918227:FKT918227 FUK918227:FUP918227 GEG918227:GEL918227 GOC918227:GOH918227 GXY918227:GYD918227 HHU918227:HHZ918227 HRQ918227:HRV918227 IBM918227:IBR918227 ILI918227:ILN918227 IVE918227:IVJ918227 JFA918227:JFF918227 JOW918227:JPB918227 JYS918227:JYX918227 KIO918227:KIT918227 KSK918227:KSP918227 LCG918227:LCL918227 LMC918227:LMH918227 LVY918227:LWD918227 MFU918227:MFZ918227 MPQ918227:MPV918227 MZM918227:MZR918227 NJI918227:NJN918227 NTE918227:NTJ918227 ODA918227:ODF918227 OMW918227:ONB918227 OWS918227:OWX918227 PGO918227:PGT918227 PQK918227:PQP918227 QAG918227:QAL918227 QKC918227:QKH918227 QTY918227:QUD918227 RDU918227:RDZ918227 RNQ918227:RNV918227 RXM918227:RXR918227 SHI918227:SHN918227 SRE918227:SRJ918227 TBA918227:TBF918227 TKW918227:TLB918227 TUS918227:TUX918227 UEO918227:UET918227 UOK918227:UOP918227 UYG918227:UYL918227 VIC918227:VIH918227 VRY918227:VSD918227 WBU918227:WBZ918227 WLQ918227:WLV918227 WVM918227:WVR918227 E983763:J983763 JA983763:JF983763 SW983763:TB983763 ACS983763:ACX983763 AMO983763:AMT983763 AWK983763:AWP983763 BGG983763:BGL983763 BQC983763:BQH983763 BZY983763:CAD983763 CJU983763:CJZ983763 CTQ983763:CTV983763 DDM983763:DDR983763 DNI983763:DNN983763 DXE983763:DXJ983763 EHA983763:EHF983763 EQW983763:ERB983763 FAS983763:FAX983763 FKO983763:FKT983763 FUK983763:FUP983763 GEG983763:GEL983763 GOC983763:GOH983763 GXY983763:GYD983763 HHU983763:HHZ983763 HRQ983763:HRV983763 IBM983763:IBR983763 ILI983763:ILN983763 IVE983763:IVJ983763 JFA983763:JFF983763 JOW983763:JPB983763 JYS983763:JYX983763 KIO983763:KIT983763 KSK983763:KSP983763 LCG983763:LCL983763 LMC983763:LMH983763 LVY983763:LWD983763 MFU983763:MFZ983763 MPQ983763:MPV983763 MZM983763:MZR983763 NJI983763:NJN983763 NTE983763:NTJ983763 ODA983763:ODF983763 OMW983763:ONB983763 OWS983763:OWX983763 PGO983763:PGT983763 PQK983763:PQP983763 QAG983763:QAL983763 QKC983763:QKH983763 QTY983763:QUD983763 RDU983763:RDZ983763 RNQ983763:RNV983763 RXM983763:RXR983763 SHI983763:SHN983763 SRE983763:SRJ983763 TBA983763:TBF983763 TKW983763:TLB983763 TUS983763:TUX983763 UEO983763:UET983763 UOK983763:UOP983763 UYG983763:UYL983763 VIC983763:VIH983763 VRY983763:VSD983763 WBU983763:WBZ983763 WLQ983763:WLV983763 WVM983763:WVR983763 E536:J536 JA536:JF536 SW536:TB536 ACS536:ACX536 AMO536:AMT536 AWK536:AWP536 BGG536:BGL536 BQC536:BQH536 BZY536:CAD536 CJU536:CJZ536 CTQ536:CTV536 DDM536:DDR536 DNI536:DNN536 DXE536:DXJ536 EHA536:EHF536 EQW536:ERB536 FAS536:FAX536 FKO536:FKT536 FUK536:FUP536 GEG536:GEL536 GOC536:GOH536 GXY536:GYD536 HHU536:HHZ536 HRQ536:HRV536 IBM536:IBR536 ILI536:ILN536 IVE536:IVJ536 JFA536:JFF536 JOW536:JPB536 JYS536:JYX536 KIO536:KIT536 KSK536:KSP536 LCG536:LCL536 LMC536:LMH536 LVY536:LWD536 MFU536:MFZ536 MPQ536:MPV536 MZM536:MZR536 NJI536:NJN536 NTE536:NTJ536 ODA536:ODF536 OMW536:ONB536 OWS536:OWX536 PGO536:PGT536 PQK536:PQP536 QAG536:QAL536 QKC536:QKH536 QTY536:QUD536 RDU536:RDZ536 RNQ536:RNV536 RXM536:RXR536 SHI536:SHN536 SRE536:SRJ536 TBA536:TBF536 TKW536:TLB536 TUS536:TUX536 UEO536:UET536 UOK536:UOP536 UYG536:UYL536 VIC536:VIH536 VRY536:VSD536 WBU536:WBZ536 WLQ536:WLV536 WVM536:WVR536 E66072:J66072 JA66072:JF66072 SW66072:TB66072 ACS66072:ACX66072 AMO66072:AMT66072 AWK66072:AWP66072 BGG66072:BGL66072 BQC66072:BQH66072 BZY66072:CAD66072 CJU66072:CJZ66072 CTQ66072:CTV66072 DDM66072:DDR66072 DNI66072:DNN66072 DXE66072:DXJ66072 EHA66072:EHF66072 EQW66072:ERB66072 FAS66072:FAX66072 FKO66072:FKT66072 FUK66072:FUP66072 GEG66072:GEL66072 GOC66072:GOH66072 GXY66072:GYD66072 HHU66072:HHZ66072 HRQ66072:HRV66072 IBM66072:IBR66072 ILI66072:ILN66072 IVE66072:IVJ66072 JFA66072:JFF66072 JOW66072:JPB66072 JYS66072:JYX66072 KIO66072:KIT66072 KSK66072:KSP66072 LCG66072:LCL66072 LMC66072:LMH66072 LVY66072:LWD66072 MFU66072:MFZ66072 MPQ66072:MPV66072 MZM66072:MZR66072 NJI66072:NJN66072 NTE66072:NTJ66072 ODA66072:ODF66072 OMW66072:ONB66072 OWS66072:OWX66072 PGO66072:PGT66072 PQK66072:PQP66072 QAG66072:QAL66072 QKC66072:QKH66072 QTY66072:QUD66072 RDU66072:RDZ66072 RNQ66072:RNV66072 RXM66072:RXR66072 SHI66072:SHN66072 SRE66072:SRJ66072 TBA66072:TBF66072 TKW66072:TLB66072 TUS66072:TUX66072 UEO66072:UET66072 UOK66072:UOP66072 UYG66072:UYL66072 VIC66072:VIH66072 VRY66072:VSD66072 WBU66072:WBZ66072 WLQ66072:WLV66072 WVM66072:WVR66072 E131608:J131608 JA131608:JF131608 SW131608:TB131608 ACS131608:ACX131608 AMO131608:AMT131608 AWK131608:AWP131608 BGG131608:BGL131608 BQC131608:BQH131608 BZY131608:CAD131608 CJU131608:CJZ131608 CTQ131608:CTV131608 DDM131608:DDR131608 DNI131608:DNN131608 DXE131608:DXJ131608 EHA131608:EHF131608 EQW131608:ERB131608 FAS131608:FAX131608 FKO131608:FKT131608 FUK131608:FUP131608 GEG131608:GEL131608 GOC131608:GOH131608 GXY131608:GYD131608 HHU131608:HHZ131608 HRQ131608:HRV131608 IBM131608:IBR131608 ILI131608:ILN131608 IVE131608:IVJ131608 JFA131608:JFF131608 JOW131608:JPB131608 JYS131608:JYX131608 KIO131608:KIT131608 KSK131608:KSP131608 LCG131608:LCL131608 LMC131608:LMH131608 LVY131608:LWD131608 MFU131608:MFZ131608 MPQ131608:MPV131608 MZM131608:MZR131608 NJI131608:NJN131608 NTE131608:NTJ131608 ODA131608:ODF131608 OMW131608:ONB131608 OWS131608:OWX131608 PGO131608:PGT131608 PQK131608:PQP131608 QAG131608:QAL131608 QKC131608:QKH131608 QTY131608:QUD131608 RDU131608:RDZ131608 RNQ131608:RNV131608 RXM131608:RXR131608 SHI131608:SHN131608 SRE131608:SRJ131608 TBA131608:TBF131608 TKW131608:TLB131608 TUS131608:TUX131608 UEO131608:UET131608 UOK131608:UOP131608 UYG131608:UYL131608 VIC131608:VIH131608 VRY131608:VSD131608 WBU131608:WBZ131608 WLQ131608:WLV131608 WVM131608:WVR131608 E197144:J197144 JA197144:JF197144 SW197144:TB197144 ACS197144:ACX197144 AMO197144:AMT197144 AWK197144:AWP197144 BGG197144:BGL197144 BQC197144:BQH197144 BZY197144:CAD197144 CJU197144:CJZ197144 CTQ197144:CTV197144 DDM197144:DDR197144 DNI197144:DNN197144 DXE197144:DXJ197144 EHA197144:EHF197144 EQW197144:ERB197144 FAS197144:FAX197144 FKO197144:FKT197144 FUK197144:FUP197144 GEG197144:GEL197144 GOC197144:GOH197144 GXY197144:GYD197144 HHU197144:HHZ197144 HRQ197144:HRV197144 IBM197144:IBR197144 ILI197144:ILN197144 IVE197144:IVJ197144 JFA197144:JFF197144 JOW197144:JPB197144 JYS197144:JYX197144 KIO197144:KIT197144 KSK197144:KSP197144 LCG197144:LCL197144 LMC197144:LMH197144 LVY197144:LWD197144 MFU197144:MFZ197144 MPQ197144:MPV197144 MZM197144:MZR197144 NJI197144:NJN197144 NTE197144:NTJ197144 ODA197144:ODF197144 OMW197144:ONB197144 OWS197144:OWX197144 PGO197144:PGT197144 PQK197144:PQP197144 QAG197144:QAL197144 QKC197144:QKH197144 QTY197144:QUD197144 RDU197144:RDZ197144 RNQ197144:RNV197144 RXM197144:RXR197144 SHI197144:SHN197144 SRE197144:SRJ197144 TBA197144:TBF197144 TKW197144:TLB197144 TUS197144:TUX197144 UEO197144:UET197144 UOK197144:UOP197144 UYG197144:UYL197144 VIC197144:VIH197144 VRY197144:VSD197144 WBU197144:WBZ197144 WLQ197144:WLV197144 WVM197144:WVR197144 E262680:J262680 JA262680:JF262680 SW262680:TB262680 ACS262680:ACX262680 AMO262680:AMT262680 AWK262680:AWP262680 BGG262680:BGL262680 BQC262680:BQH262680 BZY262680:CAD262680 CJU262680:CJZ262680 CTQ262680:CTV262680 DDM262680:DDR262680 DNI262680:DNN262680 DXE262680:DXJ262680 EHA262680:EHF262680 EQW262680:ERB262680 FAS262680:FAX262680 FKO262680:FKT262680 FUK262680:FUP262680 GEG262680:GEL262680 GOC262680:GOH262680 GXY262680:GYD262680 HHU262680:HHZ262680 HRQ262680:HRV262680 IBM262680:IBR262680 ILI262680:ILN262680 IVE262680:IVJ262680 JFA262680:JFF262680 JOW262680:JPB262680 JYS262680:JYX262680 KIO262680:KIT262680 KSK262680:KSP262680 LCG262680:LCL262680 LMC262680:LMH262680 LVY262680:LWD262680 MFU262680:MFZ262680 MPQ262680:MPV262680 MZM262680:MZR262680 NJI262680:NJN262680 NTE262680:NTJ262680 ODA262680:ODF262680 OMW262680:ONB262680 OWS262680:OWX262680 PGO262680:PGT262680 PQK262680:PQP262680 QAG262680:QAL262680 QKC262680:QKH262680 QTY262680:QUD262680 RDU262680:RDZ262680 RNQ262680:RNV262680 RXM262680:RXR262680 SHI262680:SHN262680 SRE262680:SRJ262680 TBA262680:TBF262680 TKW262680:TLB262680 TUS262680:TUX262680 UEO262680:UET262680 UOK262680:UOP262680 UYG262680:UYL262680 VIC262680:VIH262680 VRY262680:VSD262680 WBU262680:WBZ262680 WLQ262680:WLV262680 WVM262680:WVR262680 E328216:J328216 JA328216:JF328216 SW328216:TB328216 ACS328216:ACX328216 AMO328216:AMT328216 AWK328216:AWP328216 BGG328216:BGL328216 BQC328216:BQH328216 BZY328216:CAD328216 CJU328216:CJZ328216 CTQ328216:CTV328216 DDM328216:DDR328216 DNI328216:DNN328216 DXE328216:DXJ328216 EHA328216:EHF328216 EQW328216:ERB328216 FAS328216:FAX328216 FKO328216:FKT328216 FUK328216:FUP328216 GEG328216:GEL328216 GOC328216:GOH328216 GXY328216:GYD328216 HHU328216:HHZ328216 HRQ328216:HRV328216 IBM328216:IBR328216 ILI328216:ILN328216 IVE328216:IVJ328216 JFA328216:JFF328216 JOW328216:JPB328216 JYS328216:JYX328216 KIO328216:KIT328216 KSK328216:KSP328216 LCG328216:LCL328216 LMC328216:LMH328216 LVY328216:LWD328216 MFU328216:MFZ328216 MPQ328216:MPV328216 MZM328216:MZR328216 NJI328216:NJN328216 NTE328216:NTJ328216 ODA328216:ODF328216 OMW328216:ONB328216 OWS328216:OWX328216 PGO328216:PGT328216 PQK328216:PQP328216 QAG328216:QAL328216 QKC328216:QKH328216 QTY328216:QUD328216 RDU328216:RDZ328216 RNQ328216:RNV328216 RXM328216:RXR328216 SHI328216:SHN328216 SRE328216:SRJ328216 TBA328216:TBF328216 TKW328216:TLB328216 TUS328216:TUX328216 UEO328216:UET328216 UOK328216:UOP328216 UYG328216:UYL328216 VIC328216:VIH328216 VRY328216:VSD328216 WBU328216:WBZ328216 WLQ328216:WLV328216 WVM328216:WVR328216 E393752:J393752 JA393752:JF393752 SW393752:TB393752 ACS393752:ACX393752 AMO393752:AMT393752 AWK393752:AWP393752 BGG393752:BGL393752 BQC393752:BQH393752 BZY393752:CAD393752 CJU393752:CJZ393752 CTQ393752:CTV393752 DDM393752:DDR393752 DNI393752:DNN393752 DXE393752:DXJ393752 EHA393752:EHF393752 EQW393752:ERB393752 FAS393752:FAX393752 FKO393752:FKT393752 FUK393752:FUP393752 GEG393752:GEL393752 GOC393752:GOH393752 GXY393752:GYD393752 HHU393752:HHZ393752 HRQ393752:HRV393752 IBM393752:IBR393752 ILI393752:ILN393752 IVE393752:IVJ393752 JFA393752:JFF393752 JOW393752:JPB393752 JYS393752:JYX393752 KIO393752:KIT393752 KSK393752:KSP393752 LCG393752:LCL393752 LMC393752:LMH393752 LVY393752:LWD393752 MFU393752:MFZ393752 MPQ393752:MPV393752 MZM393752:MZR393752 NJI393752:NJN393752 NTE393752:NTJ393752 ODA393752:ODF393752 OMW393752:ONB393752 OWS393752:OWX393752 PGO393752:PGT393752 PQK393752:PQP393752 QAG393752:QAL393752 QKC393752:QKH393752 QTY393752:QUD393752 RDU393752:RDZ393752 RNQ393752:RNV393752 RXM393752:RXR393752 SHI393752:SHN393752 SRE393752:SRJ393752 TBA393752:TBF393752 TKW393752:TLB393752 TUS393752:TUX393752 UEO393752:UET393752 UOK393752:UOP393752 UYG393752:UYL393752 VIC393752:VIH393752 VRY393752:VSD393752 WBU393752:WBZ393752 WLQ393752:WLV393752 WVM393752:WVR393752 E459288:J459288 JA459288:JF459288 SW459288:TB459288 ACS459288:ACX459288 AMO459288:AMT459288 AWK459288:AWP459288 BGG459288:BGL459288 BQC459288:BQH459288 BZY459288:CAD459288 CJU459288:CJZ459288 CTQ459288:CTV459288 DDM459288:DDR459288 DNI459288:DNN459288 DXE459288:DXJ459288 EHA459288:EHF459288 EQW459288:ERB459288 FAS459288:FAX459288 FKO459288:FKT459288 FUK459288:FUP459288 GEG459288:GEL459288 GOC459288:GOH459288 GXY459288:GYD459288 HHU459288:HHZ459288 HRQ459288:HRV459288 IBM459288:IBR459288 ILI459288:ILN459288 IVE459288:IVJ459288 JFA459288:JFF459288 JOW459288:JPB459288 JYS459288:JYX459288 KIO459288:KIT459288 KSK459288:KSP459288 LCG459288:LCL459288 LMC459288:LMH459288 LVY459288:LWD459288 MFU459288:MFZ459288 MPQ459288:MPV459288 MZM459288:MZR459288 NJI459288:NJN459288 NTE459288:NTJ459288 ODA459288:ODF459288 OMW459288:ONB459288 OWS459288:OWX459288 PGO459288:PGT459288 PQK459288:PQP459288 QAG459288:QAL459288 QKC459288:QKH459288 QTY459288:QUD459288 RDU459288:RDZ459288 RNQ459288:RNV459288 RXM459288:RXR459288 SHI459288:SHN459288 SRE459288:SRJ459288 TBA459288:TBF459288 TKW459288:TLB459288 TUS459288:TUX459288 UEO459288:UET459288 UOK459288:UOP459288 UYG459288:UYL459288 VIC459288:VIH459288 VRY459288:VSD459288 WBU459288:WBZ459288 WLQ459288:WLV459288 WVM459288:WVR459288 E524824:J524824 JA524824:JF524824 SW524824:TB524824 ACS524824:ACX524824 AMO524824:AMT524824 AWK524824:AWP524824 BGG524824:BGL524824 BQC524824:BQH524824 BZY524824:CAD524824 CJU524824:CJZ524824 CTQ524824:CTV524824 DDM524824:DDR524824 DNI524824:DNN524824 DXE524824:DXJ524824 EHA524824:EHF524824 EQW524824:ERB524824 FAS524824:FAX524824 FKO524824:FKT524824 FUK524824:FUP524824 GEG524824:GEL524824 GOC524824:GOH524824 GXY524824:GYD524824 HHU524824:HHZ524824 HRQ524824:HRV524824 IBM524824:IBR524824 ILI524824:ILN524824 IVE524824:IVJ524824 JFA524824:JFF524824 JOW524824:JPB524824 JYS524824:JYX524824 KIO524824:KIT524824 KSK524824:KSP524824 LCG524824:LCL524824 LMC524824:LMH524824 LVY524824:LWD524824 MFU524824:MFZ524824 MPQ524824:MPV524824 MZM524824:MZR524824 NJI524824:NJN524824 NTE524824:NTJ524824 ODA524824:ODF524824 OMW524824:ONB524824 OWS524824:OWX524824 PGO524824:PGT524824 PQK524824:PQP524824 QAG524824:QAL524824 QKC524824:QKH524824 QTY524824:QUD524824 RDU524824:RDZ524824 RNQ524824:RNV524824 RXM524824:RXR524824 SHI524824:SHN524824 SRE524824:SRJ524824 TBA524824:TBF524824 TKW524824:TLB524824 TUS524824:TUX524824 UEO524824:UET524824 UOK524824:UOP524824 UYG524824:UYL524824 VIC524824:VIH524824 VRY524824:VSD524824 WBU524824:WBZ524824 WLQ524824:WLV524824 WVM524824:WVR524824 E590360:J590360 JA590360:JF590360 SW590360:TB590360 ACS590360:ACX590360 AMO590360:AMT590360 AWK590360:AWP590360 BGG590360:BGL590360 BQC590360:BQH590360 BZY590360:CAD590360 CJU590360:CJZ590360 CTQ590360:CTV590360 DDM590360:DDR590360 DNI590360:DNN590360 DXE590360:DXJ590360 EHA590360:EHF590360 EQW590360:ERB590360 FAS590360:FAX590360 FKO590360:FKT590360 FUK590360:FUP590360 GEG590360:GEL590360 GOC590360:GOH590360 GXY590360:GYD590360 HHU590360:HHZ590360 HRQ590360:HRV590360 IBM590360:IBR590360 ILI590360:ILN590360 IVE590360:IVJ590360 JFA590360:JFF590360 JOW590360:JPB590360 JYS590360:JYX590360 KIO590360:KIT590360 KSK590360:KSP590360 LCG590360:LCL590360 LMC590360:LMH590360 LVY590360:LWD590360 MFU590360:MFZ590360 MPQ590360:MPV590360 MZM590360:MZR590360 NJI590360:NJN590360 NTE590360:NTJ590360 ODA590360:ODF590360 OMW590360:ONB590360 OWS590360:OWX590360 PGO590360:PGT590360 PQK590360:PQP590360 QAG590360:QAL590360 QKC590360:QKH590360 QTY590360:QUD590360 RDU590360:RDZ590360 RNQ590360:RNV590360 RXM590360:RXR590360 SHI590360:SHN590360 SRE590360:SRJ590360 TBA590360:TBF590360 TKW590360:TLB590360 TUS590360:TUX590360 UEO590360:UET590360 UOK590360:UOP590360 UYG590360:UYL590360 VIC590360:VIH590360 VRY590360:VSD590360 WBU590360:WBZ590360 WLQ590360:WLV590360 WVM590360:WVR590360 E655896:J655896 JA655896:JF655896 SW655896:TB655896 ACS655896:ACX655896 AMO655896:AMT655896 AWK655896:AWP655896 BGG655896:BGL655896 BQC655896:BQH655896 BZY655896:CAD655896 CJU655896:CJZ655896 CTQ655896:CTV655896 DDM655896:DDR655896 DNI655896:DNN655896 DXE655896:DXJ655896 EHA655896:EHF655896 EQW655896:ERB655896 FAS655896:FAX655896 FKO655896:FKT655896 FUK655896:FUP655896 GEG655896:GEL655896 GOC655896:GOH655896 GXY655896:GYD655896 HHU655896:HHZ655896 HRQ655896:HRV655896 IBM655896:IBR655896 ILI655896:ILN655896 IVE655896:IVJ655896 JFA655896:JFF655896 JOW655896:JPB655896 JYS655896:JYX655896 KIO655896:KIT655896 KSK655896:KSP655896 LCG655896:LCL655896 LMC655896:LMH655896 LVY655896:LWD655896 MFU655896:MFZ655896 MPQ655896:MPV655896 MZM655896:MZR655896 NJI655896:NJN655896 NTE655896:NTJ655896 ODA655896:ODF655896 OMW655896:ONB655896 OWS655896:OWX655896 PGO655896:PGT655896 PQK655896:PQP655896 QAG655896:QAL655896 QKC655896:QKH655896 QTY655896:QUD655896 RDU655896:RDZ655896 RNQ655896:RNV655896 RXM655896:RXR655896 SHI655896:SHN655896 SRE655896:SRJ655896 TBA655896:TBF655896 TKW655896:TLB655896 TUS655896:TUX655896 UEO655896:UET655896 UOK655896:UOP655896 UYG655896:UYL655896 VIC655896:VIH655896 VRY655896:VSD655896 WBU655896:WBZ655896 WLQ655896:WLV655896 WVM655896:WVR655896 E721432:J721432 JA721432:JF721432 SW721432:TB721432 ACS721432:ACX721432 AMO721432:AMT721432 AWK721432:AWP721432 BGG721432:BGL721432 BQC721432:BQH721432 BZY721432:CAD721432 CJU721432:CJZ721432 CTQ721432:CTV721432 DDM721432:DDR721432 DNI721432:DNN721432 DXE721432:DXJ721432 EHA721432:EHF721432 EQW721432:ERB721432 FAS721432:FAX721432 FKO721432:FKT721432 FUK721432:FUP721432 GEG721432:GEL721432 GOC721432:GOH721432 GXY721432:GYD721432 HHU721432:HHZ721432 HRQ721432:HRV721432 IBM721432:IBR721432 ILI721432:ILN721432 IVE721432:IVJ721432 JFA721432:JFF721432 JOW721432:JPB721432 JYS721432:JYX721432 KIO721432:KIT721432 KSK721432:KSP721432 LCG721432:LCL721432 LMC721432:LMH721432 LVY721432:LWD721432 MFU721432:MFZ721432 MPQ721432:MPV721432 MZM721432:MZR721432 NJI721432:NJN721432 NTE721432:NTJ721432 ODA721432:ODF721432 OMW721432:ONB721432 OWS721432:OWX721432 PGO721432:PGT721432 PQK721432:PQP721432 QAG721432:QAL721432 QKC721432:QKH721432 QTY721432:QUD721432 RDU721432:RDZ721432 RNQ721432:RNV721432 RXM721432:RXR721432 SHI721432:SHN721432 SRE721432:SRJ721432 TBA721432:TBF721432 TKW721432:TLB721432 TUS721432:TUX721432 UEO721432:UET721432 UOK721432:UOP721432 UYG721432:UYL721432 VIC721432:VIH721432 VRY721432:VSD721432 WBU721432:WBZ721432 WLQ721432:WLV721432 WVM721432:WVR721432 E786968:J786968 JA786968:JF786968 SW786968:TB786968 ACS786968:ACX786968 AMO786968:AMT786968 AWK786968:AWP786968 BGG786968:BGL786968 BQC786968:BQH786968 BZY786968:CAD786968 CJU786968:CJZ786968 CTQ786968:CTV786968 DDM786968:DDR786968 DNI786968:DNN786968 DXE786968:DXJ786968 EHA786968:EHF786968 EQW786968:ERB786968 FAS786968:FAX786968 FKO786968:FKT786968 FUK786968:FUP786968 GEG786968:GEL786968 GOC786968:GOH786968 GXY786968:GYD786968 HHU786968:HHZ786968 HRQ786968:HRV786968 IBM786968:IBR786968 ILI786968:ILN786968 IVE786968:IVJ786968 JFA786968:JFF786968 JOW786968:JPB786968 JYS786968:JYX786968 KIO786968:KIT786968 KSK786968:KSP786968 LCG786968:LCL786968 LMC786968:LMH786968 LVY786968:LWD786968 MFU786968:MFZ786968 MPQ786968:MPV786968 MZM786968:MZR786968 NJI786968:NJN786968 NTE786968:NTJ786968 ODA786968:ODF786968 OMW786968:ONB786968 OWS786968:OWX786968 PGO786968:PGT786968 PQK786968:PQP786968 QAG786968:QAL786968 QKC786968:QKH786968 QTY786968:QUD786968 RDU786968:RDZ786968 RNQ786968:RNV786968 RXM786968:RXR786968 SHI786968:SHN786968 SRE786968:SRJ786968 TBA786968:TBF786968 TKW786968:TLB786968 TUS786968:TUX786968 UEO786968:UET786968 UOK786968:UOP786968 UYG786968:UYL786968 VIC786968:VIH786968 VRY786968:VSD786968 WBU786968:WBZ786968 WLQ786968:WLV786968 WVM786968:WVR786968 E852504:J852504 JA852504:JF852504 SW852504:TB852504 ACS852504:ACX852504 AMO852504:AMT852504 AWK852504:AWP852504 BGG852504:BGL852504 BQC852504:BQH852504 BZY852504:CAD852504 CJU852504:CJZ852504 CTQ852504:CTV852504 DDM852504:DDR852504 DNI852504:DNN852504 DXE852504:DXJ852504 EHA852504:EHF852504 EQW852504:ERB852504 FAS852504:FAX852504 FKO852504:FKT852504 FUK852504:FUP852504 GEG852504:GEL852504 GOC852504:GOH852504 GXY852504:GYD852504 HHU852504:HHZ852504 HRQ852504:HRV852504 IBM852504:IBR852504 ILI852504:ILN852504 IVE852504:IVJ852504 JFA852504:JFF852504 JOW852504:JPB852504 JYS852504:JYX852504 KIO852504:KIT852504 KSK852504:KSP852504 LCG852504:LCL852504 LMC852504:LMH852504 LVY852504:LWD852504 MFU852504:MFZ852504 MPQ852504:MPV852504 MZM852504:MZR852504 NJI852504:NJN852504 NTE852504:NTJ852504 ODA852504:ODF852504 OMW852504:ONB852504 OWS852504:OWX852504 PGO852504:PGT852504 PQK852504:PQP852504 QAG852504:QAL852504 QKC852504:QKH852504 QTY852504:QUD852504 RDU852504:RDZ852504 RNQ852504:RNV852504 RXM852504:RXR852504 SHI852504:SHN852504 SRE852504:SRJ852504 TBA852504:TBF852504 TKW852504:TLB852504 TUS852504:TUX852504 UEO852504:UET852504 UOK852504:UOP852504 UYG852504:UYL852504 VIC852504:VIH852504 VRY852504:VSD852504 WBU852504:WBZ852504 WLQ852504:WLV852504 WVM852504:WVR852504 E918040:J918040 JA918040:JF918040 SW918040:TB918040 ACS918040:ACX918040 AMO918040:AMT918040 AWK918040:AWP918040 BGG918040:BGL918040 BQC918040:BQH918040 BZY918040:CAD918040 CJU918040:CJZ918040 CTQ918040:CTV918040 DDM918040:DDR918040 DNI918040:DNN918040 DXE918040:DXJ918040 EHA918040:EHF918040 EQW918040:ERB918040 FAS918040:FAX918040 FKO918040:FKT918040 FUK918040:FUP918040 GEG918040:GEL918040 GOC918040:GOH918040 GXY918040:GYD918040 HHU918040:HHZ918040 HRQ918040:HRV918040 IBM918040:IBR918040 ILI918040:ILN918040 IVE918040:IVJ918040 JFA918040:JFF918040 JOW918040:JPB918040 JYS918040:JYX918040 KIO918040:KIT918040 KSK918040:KSP918040 LCG918040:LCL918040 LMC918040:LMH918040 LVY918040:LWD918040 MFU918040:MFZ918040 MPQ918040:MPV918040 MZM918040:MZR918040 NJI918040:NJN918040 NTE918040:NTJ918040 ODA918040:ODF918040 OMW918040:ONB918040 OWS918040:OWX918040 PGO918040:PGT918040 PQK918040:PQP918040 QAG918040:QAL918040 QKC918040:QKH918040 QTY918040:QUD918040 RDU918040:RDZ918040 RNQ918040:RNV918040 RXM918040:RXR918040 SHI918040:SHN918040 SRE918040:SRJ918040 TBA918040:TBF918040 TKW918040:TLB918040 TUS918040:TUX918040 UEO918040:UET918040 UOK918040:UOP918040 UYG918040:UYL918040 VIC918040:VIH918040 VRY918040:VSD918040 WBU918040:WBZ918040 WLQ918040:WLV918040 WVM918040:WVR918040 E983576:J983576 JA983576:JF983576 SW983576:TB983576 ACS983576:ACX983576 AMO983576:AMT983576 AWK983576:AWP983576 BGG983576:BGL983576 BQC983576:BQH983576 BZY983576:CAD983576 CJU983576:CJZ983576 CTQ983576:CTV983576 DDM983576:DDR983576 DNI983576:DNN983576 DXE983576:DXJ983576 EHA983576:EHF983576 EQW983576:ERB983576 FAS983576:FAX983576 FKO983576:FKT983576 FUK983576:FUP983576 GEG983576:GEL983576 GOC983576:GOH983576 GXY983576:GYD983576 HHU983576:HHZ983576 HRQ983576:HRV983576 IBM983576:IBR983576 ILI983576:ILN983576 IVE983576:IVJ983576 JFA983576:JFF983576 JOW983576:JPB983576 JYS983576:JYX983576 KIO983576:KIT983576 KSK983576:KSP983576 LCG983576:LCL983576 LMC983576:LMH983576 LVY983576:LWD983576 MFU983576:MFZ983576 MPQ983576:MPV983576 MZM983576:MZR983576 NJI983576:NJN983576 NTE983576:NTJ983576 ODA983576:ODF983576 OMW983576:ONB983576 OWS983576:OWX983576 PGO983576:PGT983576 PQK983576:PQP983576 QAG983576:QAL983576 QKC983576:QKH983576 QTY983576:QUD983576 RDU983576:RDZ983576 RNQ983576:RNV983576 RXM983576:RXR983576 SHI983576:SHN983576 SRE983576:SRJ983576 TBA983576:TBF983576 TKW983576:TLB983576 TUS983576:TUX983576 UEO983576:UET983576 UOK983576:UOP983576 UYG983576:UYL983576 VIC983576:VIH983576 VRY983576:VSD983576 WBU983576:WBZ983576 WLQ983576:WLV983576 WVM983576:WVR983576 E502:J502 JA502:JF502 SW502:TB502 ACS502:ACX502 AMO502:AMT502 AWK502:AWP502 BGG502:BGL502 BQC502:BQH502 BZY502:CAD502 CJU502:CJZ502 CTQ502:CTV502 DDM502:DDR502 DNI502:DNN502 DXE502:DXJ502 EHA502:EHF502 EQW502:ERB502 FAS502:FAX502 FKO502:FKT502 FUK502:FUP502 GEG502:GEL502 GOC502:GOH502 GXY502:GYD502 HHU502:HHZ502 HRQ502:HRV502 IBM502:IBR502 ILI502:ILN502 IVE502:IVJ502 JFA502:JFF502 JOW502:JPB502 JYS502:JYX502 KIO502:KIT502 KSK502:KSP502 LCG502:LCL502 LMC502:LMH502 LVY502:LWD502 MFU502:MFZ502 MPQ502:MPV502 MZM502:MZR502 NJI502:NJN502 NTE502:NTJ502 ODA502:ODF502 OMW502:ONB502 OWS502:OWX502 PGO502:PGT502 PQK502:PQP502 QAG502:QAL502 QKC502:QKH502 QTY502:QUD502 RDU502:RDZ502 RNQ502:RNV502 RXM502:RXR502 SHI502:SHN502 SRE502:SRJ502 TBA502:TBF502 TKW502:TLB502 TUS502:TUX502 UEO502:UET502 UOK502:UOP502 UYG502:UYL502 VIC502:VIH502 VRY502:VSD502 WBU502:WBZ502 WLQ502:WLV502 WVM502:WVR502 E66038:J66038 JA66038:JF66038 SW66038:TB66038 ACS66038:ACX66038 AMO66038:AMT66038 AWK66038:AWP66038 BGG66038:BGL66038 BQC66038:BQH66038 BZY66038:CAD66038 CJU66038:CJZ66038 CTQ66038:CTV66038 DDM66038:DDR66038 DNI66038:DNN66038 DXE66038:DXJ66038 EHA66038:EHF66038 EQW66038:ERB66038 FAS66038:FAX66038 FKO66038:FKT66038 FUK66038:FUP66038 GEG66038:GEL66038 GOC66038:GOH66038 GXY66038:GYD66038 HHU66038:HHZ66038 HRQ66038:HRV66038 IBM66038:IBR66038 ILI66038:ILN66038 IVE66038:IVJ66038 JFA66038:JFF66038 JOW66038:JPB66038 JYS66038:JYX66038 KIO66038:KIT66038 KSK66038:KSP66038 LCG66038:LCL66038 LMC66038:LMH66038 LVY66038:LWD66038 MFU66038:MFZ66038 MPQ66038:MPV66038 MZM66038:MZR66038 NJI66038:NJN66038 NTE66038:NTJ66038 ODA66038:ODF66038 OMW66038:ONB66038 OWS66038:OWX66038 PGO66038:PGT66038 PQK66038:PQP66038 QAG66038:QAL66038 QKC66038:QKH66038 QTY66038:QUD66038 RDU66038:RDZ66038 RNQ66038:RNV66038 RXM66038:RXR66038 SHI66038:SHN66038 SRE66038:SRJ66038 TBA66038:TBF66038 TKW66038:TLB66038 TUS66038:TUX66038 UEO66038:UET66038 UOK66038:UOP66038 UYG66038:UYL66038 VIC66038:VIH66038 VRY66038:VSD66038 WBU66038:WBZ66038 WLQ66038:WLV66038 WVM66038:WVR66038 E131574:J131574 JA131574:JF131574 SW131574:TB131574 ACS131574:ACX131574 AMO131574:AMT131574 AWK131574:AWP131574 BGG131574:BGL131574 BQC131574:BQH131574 BZY131574:CAD131574 CJU131574:CJZ131574 CTQ131574:CTV131574 DDM131574:DDR131574 DNI131574:DNN131574 DXE131574:DXJ131574 EHA131574:EHF131574 EQW131574:ERB131574 FAS131574:FAX131574 FKO131574:FKT131574 FUK131574:FUP131574 GEG131574:GEL131574 GOC131574:GOH131574 GXY131574:GYD131574 HHU131574:HHZ131574 HRQ131574:HRV131574 IBM131574:IBR131574 ILI131574:ILN131574 IVE131574:IVJ131574 JFA131574:JFF131574 JOW131574:JPB131574 JYS131574:JYX131574 KIO131574:KIT131574 KSK131574:KSP131574 LCG131574:LCL131574 LMC131574:LMH131574 LVY131574:LWD131574 MFU131574:MFZ131574 MPQ131574:MPV131574 MZM131574:MZR131574 NJI131574:NJN131574 NTE131574:NTJ131574 ODA131574:ODF131574 OMW131574:ONB131574 OWS131574:OWX131574 PGO131574:PGT131574 PQK131574:PQP131574 QAG131574:QAL131574 QKC131574:QKH131574 QTY131574:QUD131574 RDU131574:RDZ131574 RNQ131574:RNV131574 RXM131574:RXR131574 SHI131574:SHN131574 SRE131574:SRJ131574 TBA131574:TBF131574 TKW131574:TLB131574 TUS131574:TUX131574 UEO131574:UET131574 UOK131574:UOP131574 UYG131574:UYL131574 VIC131574:VIH131574 VRY131574:VSD131574 WBU131574:WBZ131574 WLQ131574:WLV131574 WVM131574:WVR131574 E197110:J197110 JA197110:JF197110 SW197110:TB197110 ACS197110:ACX197110 AMO197110:AMT197110 AWK197110:AWP197110 BGG197110:BGL197110 BQC197110:BQH197110 BZY197110:CAD197110 CJU197110:CJZ197110 CTQ197110:CTV197110 DDM197110:DDR197110 DNI197110:DNN197110 DXE197110:DXJ197110 EHA197110:EHF197110 EQW197110:ERB197110 FAS197110:FAX197110 FKO197110:FKT197110 FUK197110:FUP197110 GEG197110:GEL197110 GOC197110:GOH197110 GXY197110:GYD197110 HHU197110:HHZ197110 HRQ197110:HRV197110 IBM197110:IBR197110 ILI197110:ILN197110 IVE197110:IVJ197110 JFA197110:JFF197110 JOW197110:JPB197110 JYS197110:JYX197110 KIO197110:KIT197110 KSK197110:KSP197110 LCG197110:LCL197110 LMC197110:LMH197110 LVY197110:LWD197110 MFU197110:MFZ197110 MPQ197110:MPV197110 MZM197110:MZR197110 NJI197110:NJN197110 NTE197110:NTJ197110 ODA197110:ODF197110 OMW197110:ONB197110 OWS197110:OWX197110 PGO197110:PGT197110 PQK197110:PQP197110 QAG197110:QAL197110 QKC197110:QKH197110 QTY197110:QUD197110 RDU197110:RDZ197110 RNQ197110:RNV197110 RXM197110:RXR197110 SHI197110:SHN197110 SRE197110:SRJ197110 TBA197110:TBF197110 TKW197110:TLB197110 TUS197110:TUX197110 UEO197110:UET197110 UOK197110:UOP197110 UYG197110:UYL197110 VIC197110:VIH197110 VRY197110:VSD197110 WBU197110:WBZ197110 WLQ197110:WLV197110 WVM197110:WVR197110 E262646:J262646 JA262646:JF262646 SW262646:TB262646 ACS262646:ACX262646 AMO262646:AMT262646 AWK262646:AWP262646 BGG262646:BGL262646 BQC262646:BQH262646 BZY262646:CAD262646 CJU262646:CJZ262646 CTQ262646:CTV262646 DDM262646:DDR262646 DNI262646:DNN262646 DXE262646:DXJ262646 EHA262646:EHF262646 EQW262646:ERB262646 FAS262646:FAX262646 FKO262646:FKT262646 FUK262646:FUP262646 GEG262646:GEL262646 GOC262646:GOH262646 GXY262646:GYD262646 HHU262646:HHZ262646 HRQ262646:HRV262646 IBM262646:IBR262646 ILI262646:ILN262646 IVE262646:IVJ262646 JFA262646:JFF262646 JOW262646:JPB262646 JYS262646:JYX262646 KIO262646:KIT262646 KSK262646:KSP262646 LCG262646:LCL262646 LMC262646:LMH262646 LVY262646:LWD262646 MFU262646:MFZ262646 MPQ262646:MPV262646 MZM262646:MZR262646 NJI262646:NJN262646 NTE262646:NTJ262646 ODA262646:ODF262646 OMW262646:ONB262646 OWS262646:OWX262646 PGO262646:PGT262646 PQK262646:PQP262646 QAG262646:QAL262646 QKC262646:QKH262646 QTY262646:QUD262646 RDU262646:RDZ262646 RNQ262646:RNV262646 RXM262646:RXR262646 SHI262646:SHN262646 SRE262646:SRJ262646 TBA262646:TBF262646 TKW262646:TLB262646 TUS262646:TUX262646 UEO262646:UET262646 UOK262646:UOP262646 UYG262646:UYL262646 VIC262646:VIH262646 VRY262646:VSD262646 WBU262646:WBZ262646 WLQ262646:WLV262646 WVM262646:WVR262646 E328182:J328182 JA328182:JF328182 SW328182:TB328182 ACS328182:ACX328182 AMO328182:AMT328182 AWK328182:AWP328182 BGG328182:BGL328182 BQC328182:BQH328182 BZY328182:CAD328182 CJU328182:CJZ328182 CTQ328182:CTV328182 DDM328182:DDR328182 DNI328182:DNN328182 DXE328182:DXJ328182 EHA328182:EHF328182 EQW328182:ERB328182 FAS328182:FAX328182 FKO328182:FKT328182 FUK328182:FUP328182 GEG328182:GEL328182 GOC328182:GOH328182 GXY328182:GYD328182 HHU328182:HHZ328182 HRQ328182:HRV328182 IBM328182:IBR328182 ILI328182:ILN328182 IVE328182:IVJ328182 JFA328182:JFF328182 JOW328182:JPB328182 JYS328182:JYX328182 KIO328182:KIT328182 KSK328182:KSP328182 LCG328182:LCL328182 LMC328182:LMH328182 LVY328182:LWD328182 MFU328182:MFZ328182 MPQ328182:MPV328182 MZM328182:MZR328182 NJI328182:NJN328182 NTE328182:NTJ328182 ODA328182:ODF328182 OMW328182:ONB328182 OWS328182:OWX328182 PGO328182:PGT328182 PQK328182:PQP328182 QAG328182:QAL328182 QKC328182:QKH328182 QTY328182:QUD328182 RDU328182:RDZ328182 RNQ328182:RNV328182 RXM328182:RXR328182 SHI328182:SHN328182 SRE328182:SRJ328182 TBA328182:TBF328182 TKW328182:TLB328182 TUS328182:TUX328182 UEO328182:UET328182 UOK328182:UOP328182 UYG328182:UYL328182 VIC328182:VIH328182 VRY328182:VSD328182 WBU328182:WBZ328182 WLQ328182:WLV328182 WVM328182:WVR328182 E393718:J393718 JA393718:JF393718 SW393718:TB393718 ACS393718:ACX393718 AMO393718:AMT393718 AWK393718:AWP393718 BGG393718:BGL393718 BQC393718:BQH393718 BZY393718:CAD393718 CJU393718:CJZ393718 CTQ393718:CTV393718 DDM393718:DDR393718 DNI393718:DNN393718 DXE393718:DXJ393718 EHA393718:EHF393718 EQW393718:ERB393718 FAS393718:FAX393718 FKO393718:FKT393718 FUK393718:FUP393718 GEG393718:GEL393718 GOC393718:GOH393718 GXY393718:GYD393718 HHU393718:HHZ393718 HRQ393718:HRV393718 IBM393718:IBR393718 ILI393718:ILN393718 IVE393718:IVJ393718 JFA393718:JFF393718 JOW393718:JPB393718 JYS393718:JYX393718 KIO393718:KIT393718 KSK393718:KSP393718 LCG393718:LCL393718 LMC393718:LMH393718 LVY393718:LWD393718 MFU393718:MFZ393718 MPQ393718:MPV393718 MZM393718:MZR393718 NJI393718:NJN393718 NTE393718:NTJ393718 ODA393718:ODF393718 OMW393718:ONB393718 OWS393718:OWX393718 PGO393718:PGT393718 PQK393718:PQP393718 QAG393718:QAL393718 QKC393718:QKH393718 QTY393718:QUD393718 RDU393718:RDZ393718 RNQ393718:RNV393718 RXM393718:RXR393718 SHI393718:SHN393718 SRE393718:SRJ393718 TBA393718:TBF393718 TKW393718:TLB393718 TUS393718:TUX393718 UEO393718:UET393718 UOK393718:UOP393718 UYG393718:UYL393718 VIC393718:VIH393718 VRY393718:VSD393718 WBU393718:WBZ393718 WLQ393718:WLV393718 WVM393718:WVR393718 E459254:J459254 JA459254:JF459254 SW459254:TB459254 ACS459254:ACX459254 AMO459254:AMT459254 AWK459254:AWP459254 BGG459254:BGL459254 BQC459254:BQH459254 BZY459254:CAD459254 CJU459254:CJZ459254 CTQ459254:CTV459254 DDM459254:DDR459254 DNI459254:DNN459254 DXE459254:DXJ459254 EHA459254:EHF459254 EQW459254:ERB459254 FAS459254:FAX459254 FKO459254:FKT459254 FUK459254:FUP459254 GEG459254:GEL459254 GOC459254:GOH459254 GXY459254:GYD459254 HHU459254:HHZ459254 HRQ459254:HRV459254 IBM459254:IBR459254 ILI459254:ILN459254 IVE459254:IVJ459254 JFA459254:JFF459254 JOW459254:JPB459254 JYS459254:JYX459254 KIO459254:KIT459254 KSK459254:KSP459254 LCG459254:LCL459254 LMC459254:LMH459254 LVY459254:LWD459254 MFU459254:MFZ459254 MPQ459254:MPV459254 MZM459254:MZR459254 NJI459254:NJN459254 NTE459254:NTJ459254 ODA459254:ODF459254 OMW459254:ONB459254 OWS459254:OWX459254 PGO459254:PGT459254 PQK459254:PQP459254 QAG459254:QAL459254 QKC459254:QKH459254 QTY459254:QUD459254 RDU459254:RDZ459254 RNQ459254:RNV459254 RXM459254:RXR459254 SHI459254:SHN459254 SRE459254:SRJ459254 TBA459254:TBF459254 TKW459254:TLB459254 TUS459254:TUX459254 UEO459254:UET459254 UOK459254:UOP459254 UYG459254:UYL459254 VIC459254:VIH459254 VRY459254:VSD459254 WBU459254:WBZ459254 WLQ459254:WLV459254 WVM459254:WVR459254 E524790:J524790 JA524790:JF524790 SW524790:TB524790 ACS524790:ACX524790 AMO524790:AMT524790 AWK524790:AWP524790 BGG524790:BGL524790 BQC524790:BQH524790 BZY524790:CAD524790 CJU524790:CJZ524790 CTQ524790:CTV524790 DDM524790:DDR524790 DNI524790:DNN524790 DXE524790:DXJ524790 EHA524790:EHF524790 EQW524790:ERB524790 FAS524790:FAX524790 FKO524790:FKT524790 FUK524790:FUP524790 GEG524790:GEL524790 GOC524790:GOH524790 GXY524790:GYD524790 HHU524790:HHZ524790 HRQ524790:HRV524790 IBM524790:IBR524790 ILI524790:ILN524790 IVE524790:IVJ524790 JFA524790:JFF524790 JOW524790:JPB524790 JYS524790:JYX524790 KIO524790:KIT524790 KSK524790:KSP524790 LCG524790:LCL524790 LMC524790:LMH524790 LVY524790:LWD524790 MFU524790:MFZ524790 MPQ524790:MPV524790 MZM524790:MZR524790 NJI524790:NJN524790 NTE524790:NTJ524790 ODA524790:ODF524790 OMW524790:ONB524790 OWS524790:OWX524790 PGO524790:PGT524790 PQK524790:PQP524790 QAG524790:QAL524790 QKC524790:QKH524790 QTY524790:QUD524790 RDU524790:RDZ524790 RNQ524790:RNV524790 RXM524790:RXR524790 SHI524790:SHN524790 SRE524790:SRJ524790 TBA524790:TBF524790 TKW524790:TLB524790 TUS524790:TUX524790 UEO524790:UET524790 UOK524790:UOP524790 UYG524790:UYL524790 VIC524790:VIH524790 VRY524790:VSD524790 WBU524790:WBZ524790 WLQ524790:WLV524790 WVM524790:WVR524790 E590326:J590326 JA590326:JF590326 SW590326:TB590326 ACS590326:ACX590326 AMO590326:AMT590326 AWK590326:AWP590326 BGG590326:BGL590326 BQC590326:BQH590326 BZY590326:CAD590326 CJU590326:CJZ590326 CTQ590326:CTV590326 DDM590326:DDR590326 DNI590326:DNN590326 DXE590326:DXJ590326 EHA590326:EHF590326 EQW590326:ERB590326 FAS590326:FAX590326 FKO590326:FKT590326 FUK590326:FUP590326 GEG590326:GEL590326 GOC590326:GOH590326 GXY590326:GYD590326 HHU590326:HHZ590326 HRQ590326:HRV590326 IBM590326:IBR590326 ILI590326:ILN590326 IVE590326:IVJ590326 JFA590326:JFF590326 JOW590326:JPB590326 JYS590326:JYX590326 KIO590326:KIT590326 KSK590326:KSP590326 LCG590326:LCL590326 LMC590326:LMH590326 LVY590326:LWD590326 MFU590326:MFZ590326 MPQ590326:MPV590326 MZM590326:MZR590326 NJI590326:NJN590326 NTE590326:NTJ590326 ODA590326:ODF590326 OMW590326:ONB590326 OWS590326:OWX590326 PGO590326:PGT590326 PQK590326:PQP590326 QAG590326:QAL590326 QKC590326:QKH590326 QTY590326:QUD590326 RDU590326:RDZ590326 RNQ590326:RNV590326 RXM590326:RXR590326 SHI590326:SHN590326 SRE590326:SRJ590326 TBA590326:TBF590326 TKW590326:TLB590326 TUS590326:TUX590326 UEO590326:UET590326 UOK590326:UOP590326 UYG590326:UYL590326 VIC590326:VIH590326 VRY590326:VSD590326 WBU590326:WBZ590326 WLQ590326:WLV590326 WVM590326:WVR590326 E655862:J655862 JA655862:JF655862 SW655862:TB655862 ACS655862:ACX655862 AMO655862:AMT655862 AWK655862:AWP655862 BGG655862:BGL655862 BQC655862:BQH655862 BZY655862:CAD655862 CJU655862:CJZ655862 CTQ655862:CTV655862 DDM655862:DDR655862 DNI655862:DNN655862 DXE655862:DXJ655862 EHA655862:EHF655862 EQW655862:ERB655862 FAS655862:FAX655862 FKO655862:FKT655862 FUK655862:FUP655862 GEG655862:GEL655862 GOC655862:GOH655862 GXY655862:GYD655862 HHU655862:HHZ655862 HRQ655862:HRV655862 IBM655862:IBR655862 ILI655862:ILN655862 IVE655862:IVJ655862 JFA655862:JFF655862 JOW655862:JPB655862 JYS655862:JYX655862 KIO655862:KIT655862 KSK655862:KSP655862 LCG655862:LCL655862 LMC655862:LMH655862 LVY655862:LWD655862 MFU655862:MFZ655862 MPQ655862:MPV655862 MZM655862:MZR655862 NJI655862:NJN655862 NTE655862:NTJ655862 ODA655862:ODF655862 OMW655862:ONB655862 OWS655862:OWX655862 PGO655862:PGT655862 PQK655862:PQP655862 QAG655862:QAL655862 QKC655862:QKH655862 QTY655862:QUD655862 RDU655862:RDZ655862 RNQ655862:RNV655862 RXM655862:RXR655862 SHI655862:SHN655862 SRE655862:SRJ655862 TBA655862:TBF655862 TKW655862:TLB655862 TUS655862:TUX655862 UEO655862:UET655862 UOK655862:UOP655862 UYG655862:UYL655862 VIC655862:VIH655862 VRY655862:VSD655862 WBU655862:WBZ655862 WLQ655862:WLV655862 WVM655862:WVR655862 E721398:J721398 JA721398:JF721398 SW721398:TB721398 ACS721398:ACX721398 AMO721398:AMT721398 AWK721398:AWP721398 BGG721398:BGL721398 BQC721398:BQH721398 BZY721398:CAD721398 CJU721398:CJZ721398 CTQ721398:CTV721398 DDM721398:DDR721398 DNI721398:DNN721398 DXE721398:DXJ721398 EHA721398:EHF721398 EQW721398:ERB721398 FAS721398:FAX721398 FKO721398:FKT721398 FUK721398:FUP721398 GEG721398:GEL721398 GOC721398:GOH721398 GXY721398:GYD721398 HHU721398:HHZ721398 HRQ721398:HRV721398 IBM721398:IBR721398 ILI721398:ILN721398 IVE721398:IVJ721398 JFA721398:JFF721398 JOW721398:JPB721398 JYS721398:JYX721398 KIO721398:KIT721398 KSK721398:KSP721398 LCG721398:LCL721398 LMC721398:LMH721398 LVY721398:LWD721398 MFU721398:MFZ721398 MPQ721398:MPV721398 MZM721398:MZR721398 NJI721398:NJN721398 NTE721398:NTJ721398 ODA721398:ODF721398 OMW721398:ONB721398 OWS721398:OWX721398 PGO721398:PGT721398 PQK721398:PQP721398 QAG721398:QAL721398 QKC721398:QKH721398 QTY721398:QUD721398 RDU721398:RDZ721398 RNQ721398:RNV721398 RXM721398:RXR721398 SHI721398:SHN721398 SRE721398:SRJ721398 TBA721398:TBF721398 TKW721398:TLB721398 TUS721398:TUX721398 UEO721398:UET721398 UOK721398:UOP721398 UYG721398:UYL721398 VIC721398:VIH721398 VRY721398:VSD721398 WBU721398:WBZ721398 WLQ721398:WLV721398 WVM721398:WVR721398 E786934:J786934 JA786934:JF786934 SW786934:TB786934 ACS786934:ACX786934 AMO786934:AMT786934 AWK786934:AWP786934 BGG786934:BGL786934 BQC786934:BQH786934 BZY786934:CAD786934 CJU786934:CJZ786934 CTQ786934:CTV786934 DDM786934:DDR786934 DNI786934:DNN786934 DXE786934:DXJ786934 EHA786934:EHF786934 EQW786934:ERB786934 FAS786934:FAX786934 FKO786934:FKT786934 FUK786934:FUP786934 GEG786934:GEL786934 GOC786934:GOH786934 GXY786934:GYD786934 HHU786934:HHZ786934 HRQ786934:HRV786934 IBM786934:IBR786934 ILI786934:ILN786934 IVE786934:IVJ786934 JFA786934:JFF786934 JOW786934:JPB786934 JYS786934:JYX786934 KIO786934:KIT786934 KSK786934:KSP786934 LCG786934:LCL786934 LMC786934:LMH786934 LVY786934:LWD786934 MFU786934:MFZ786934 MPQ786934:MPV786934 MZM786934:MZR786934 NJI786934:NJN786934 NTE786934:NTJ786934 ODA786934:ODF786934 OMW786934:ONB786934 OWS786934:OWX786934 PGO786934:PGT786934 PQK786934:PQP786934 QAG786934:QAL786934 QKC786934:QKH786934 QTY786934:QUD786934 RDU786934:RDZ786934 RNQ786934:RNV786934 RXM786934:RXR786934 SHI786934:SHN786934 SRE786934:SRJ786934 TBA786934:TBF786934 TKW786934:TLB786934 TUS786934:TUX786934 UEO786934:UET786934 UOK786934:UOP786934 UYG786934:UYL786934 VIC786934:VIH786934 VRY786934:VSD786934 WBU786934:WBZ786934 WLQ786934:WLV786934 WVM786934:WVR786934 E852470:J852470 JA852470:JF852470 SW852470:TB852470 ACS852470:ACX852470 AMO852470:AMT852470 AWK852470:AWP852470 BGG852470:BGL852470 BQC852470:BQH852470 BZY852470:CAD852470 CJU852470:CJZ852470 CTQ852470:CTV852470 DDM852470:DDR852470 DNI852470:DNN852470 DXE852470:DXJ852470 EHA852470:EHF852470 EQW852470:ERB852470 FAS852470:FAX852470 FKO852470:FKT852470 FUK852470:FUP852470 GEG852470:GEL852470 GOC852470:GOH852470 GXY852470:GYD852470 HHU852470:HHZ852470 HRQ852470:HRV852470 IBM852470:IBR852470 ILI852470:ILN852470 IVE852470:IVJ852470 JFA852470:JFF852470 JOW852470:JPB852470 JYS852470:JYX852470 KIO852470:KIT852470 KSK852470:KSP852470 LCG852470:LCL852470 LMC852470:LMH852470 LVY852470:LWD852470 MFU852470:MFZ852470 MPQ852470:MPV852470 MZM852470:MZR852470 NJI852470:NJN852470 NTE852470:NTJ852470 ODA852470:ODF852470 OMW852470:ONB852470 OWS852470:OWX852470 PGO852470:PGT852470 PQK852470:PQP852470 QAG852470:QAL852470 QKC852470:QKH852470 QTY852470:QUD852470 RDU852470:RDZ852470 RNQ852470:RNV852470 RXM852470:RXR852470 SHI852470:SHN852470 SRE852470:SRJ852470 TBA852470:TBF852470 TKW852470:TLB852470 TUS852470:TUX852470 UEO852470:UET852470 UOK852470:UOP852470 UYG852470:UYL852470 VIC852470:VIH852470 VRY852470:VSD852470 WBU852470:WBZ852470 WLQ852470:WLV852470 WVM852470:WVR852470 E918006:J918006 JA918006:JF918006 SW918006:TB918006 ACS918006:ACX918006 AMO918006:AMT918006 AWK918006:AWP918006 BGG918006:BGL918006 BQC918006:BQH918006 BZY918006:CAD918006 CJU918006:CJZ918006 CTQ918006:CTV918006 DDM918006:DDR918006 DNI918006:DNN918006 DXE918006:DXJ918006 EHA918006:EHF918006 EQW918006:ERB918006 FAS918006:FAX918006 FKO918006:FKT918006 FUK918006:FUP918006 GEG918006:GEL918006 GOC918006:GOH918006 GXY918006:GYD918006 HHU918006:HHZ918006 HRQ918006:HRV918006 IBM918006:IBR918006 ILI918006:ILN918006 IVE918006:IVJ918006 JFA918006:JFF918006 JOW918006:JPB918006 JYS918006:JYX918006 KIO918006:KIT918006 KSK918006:KSP918006 LCG918006:LCL918006 LMC918006:LMH918006 LVY918006:LWD918006 MFU918006:MFZ918006 MPQ918006:MPV918006 MZM918006:MZR918006 NJI918006:NJN918006 NTE918006:NTJ918006 ODA918006:ODF918006 OMW918006:ONB918006 OWS918006:OWX918006 PGO918006:PGT918006 PQK918006:PQP918006 QAG918006:QAL918006 QKC918006:QKH918006 QTY918006:QUD918006 RDU918006:RDZ918006 RNQ918006:RNV918006 RXM918006:RXR918006 SHI918006:SHN918006 SRE918006:SRJ918006 TBA918006:TBF918006 TKW918006:TLB918006 TUS918006:TUX918006 UEO918006:UET918006 UOK918006:UOP918006 UYG918006:UYL918006 VIC918006:VIH918006 VRY918006:VSD918006 WBU918006:WBZ918006 WLQ918006:WLV918006 WVM918006:WVR918006 E983542:J983542 JA983542:JF983542 SW983542:TB983542 ACS983542:ACX983542 AMO983542:AMT983542 AWK983542:AWP983542 BGG983542:BGL983542 BQC983542:BQH983542 BZY983542:CAD983542 CJU983542:CJZ983542 CTQ983542:CTV983542 DDM983542:DDR983542 DNI983542:DNN983542 DXE983542:DXJ983542 EHA983542:EHF983542 EQW983542:ERB983542 FAS983542:FAX983542 FKO983542:FKT983542 FUK983542:FUP983542 GEG983542:GEL983542 GOC983542:GOH983542 GXY983542:GYD983542 HHU983542:HHZ983542 HRQ983542:HRV983542 IBM983542:IBR983542 ILI983542:ILN983542 IVE983542:IVJ983542 JFA983542:JFF983542 JOW983542:JPB983542 JYS983542:JYX983542 KIO983542:KIT983542 KSK983542:KSP983542 LCG983542:LCL983542 LMC983542:LMH983542 LVY983542:LWD983542 MFU983542:MFZ983542 MPQ983542:MPV983542 MZM983542:MZR983542 NJI983542:NJN983542 NTE983542:NTJ983542 ODA983542:ODF983542 OMW983542:ONB983542 OWS983542:OWX983542 PGO983542:PGT983542 PQK983542:PQP983542 QAG983542:QAL983542 QKC983542:QKH983542 QTY983542:QUD983542 RDU983542:RDZ983542 RNQ983542:RNV983542 RXM983542:RXR983542 SHI983542:SHN983542 SRE983542:SRJ983542 TBA983542:TBF983542 TKW983542:TLB983542 TUS983542:TUX983542 UEO983542:UET983542 UOK983542:UOP983542 UYG983542:UYL983542 VIC983542:VIH983542 VRY983542:VSD983542 WBU983542:WBZ983542 WLQ983542:WLV983542 WVM983542:WVR983542 E370:J370 JA370:JF370 SW370:TB370 ACS370:ACX370 AMO370:AMT370 AWK370:AWP370 BGG370:BGL370 BQC370:BQH370 BZY370:CAD370 CJU370:CJZ370 CTQ370:CTV370 DDM370:DDR370 DNI370:DNN370 DXE370:DXJ370 EHA370:EHF370 EQW370:ERB370 FAS370:FAX370 FKO370:FKT370 FUK370:FUP370 GEG370:GEL370 GOC370:GOH370 GXY370:GYD370 HHU370:HHZ370 HRQ370:HRV370 IBM370:IBR370 ILI370:ILN370 IVE370:IVJ370 JFA370:JFF370 JOW370:JPB370 JYS370:JYX370 KIO370:KIT370 KSK370:KSP370 LCG370:LCL370 LMC370:LMH370 LVY370:LWD370 MFU370:MFZ370 MPQ370:MPV370 MZM370:MZR370 NJI370:NJN370 NTE370:NTJ370 ODA370:ODF370 OMW370:ONB370 OWS370:OWX370 PGO370:PGT370 PQK370:PQP370 QAG370:QAL370 QKC370:QKH370 QTY370:QUD370 RDU370:RDZ370 RNQ370:RNV370 RXM370:RXR370 SHI370:SHN370 SRE370:SRJ370 TBA370:TBF370 TKW370:TLB370 TUS370:TUX370 UEO370:UET370 UOK370:UOP370 UYG370:UYL370 VIC370:VIH370 VRY370:VSD370 WBU370:WBZ370 WLQ370:WLV370 WVM370:WVR370 E65906:J65906 JA65906:JF65906 SW65906:TB65906 ACS65906:ACX65906 AMO65906:AMT65906 AWK65906:AWP65906 BGG65906:BGL65906 BQC65906:BQH65906 BZY65906:CAD65906 CJU65906:CJZ65906 CTQ65906:CTV65906 DDM65906:DDR65906 DNI65906:DNN65906 DXE65906:DXJ65906 EHA65906:EHF65906 EQW65906:ERB65906 FAS65906:FAX65906 FKO65906:FKT65906 FUK65906:FUP65906 GEG65906:GEL65906 GOC65906:GOH65906 GXY65906:GYD65906 HHU65906:HHZ65906 HRQ65906:HRV65906 IBM65906:IBR65906 ILI65906:ILN65906 IVE65906:IVJ65906 JFA65906:JFF65906 JOW65906:JPB65906 JYS65906:JYX65906 KIO65906:KIT65906 KSK65906:KSP65906 LCG65906:LCL65906 LMC65906:LMH65906 LVY65906:LWD65906 MFU65906:MFZ65906 MPQ65906:MPV65906 MZM65906:MZR65906 NJI65906:NJN65906 NTE65906:NTJ65906 ODA65906:ODF65906 OMW65906:ONB65906 OWS65906:OWX65906 PGO65906:PGT65906 PQK65906:PQP65906 QAG65906:QAL65906 QKC65906:QKH65906 QTY65906:QUD65906 RDU65906:RDZ65906 RNQ65906:RNV65906 RXM65906:RXR65906 SHI65906:SHN65906 SRE65906:SRJ65906 TBA65906:TBF65906 TKW65906:TLB65906 TUS65906:TUX65906 UEO65906:UET65906 UOK65906:UOP65906 UYG65906:UYL65906 VIC65906:VIH65906 VRY65906:VSD65906 WBU65906:WBZ65906 WLQ65906:WLV65906 WVM65906:WVR65906 E131442:J131442 JA131442:JF131442 SW131442:TB131442 ACS131442:ACX131442 AMO131442:AMT131442 AWK131442:AWP131442 BGG131442:BGL131442 BQC131442:BQH131442 BZY131442:CAD131442 CJU131442:CJZ131442 CTQ131442:CTV131442 DDM131442:DDR131442 DNI131442:DNN131442 DXE131442:DXJ131442 EHA131442:EHF131442 EQW131442:ERB131442 FAS131442:FAX131442 FKO131442:FKT131442 FUK131442:FUP131442 GEG131442:GEL131442 GOC131442:GOH131442 GXY131442:GYD131442 HHU131442:HHZ131442 HRQ131442:HRV131442 IBM131442:IBR131442 ILI131442:ILN131442 IVE131442:IVJ131442 JFA131442:JFF131442 JOW131442:JPB131442 JYS131442:JYX131442 KIO131442:KIT131442 KSK131442:KSP131442 LCG131442:LCL131442 LMC131442:LMH131442 LVY131442:LWD131442 MFU131442:MFZ131442 MPQ131442:MPV131442 MZM131442:MZR131442 NJI131442:NJN131442 NTE131442:NTJ131442 ODA131442:ODF131442 OMW131442:ONB131442 OWS131442:OWX131442 PGO131442:PGT131442 PQK131442:PQP131442 QAG131442:QAL131442 QKC131442:QKH131442 QTY131442:QUD131442 RDU131442:RDZ131442 RNQ131442:RNV131442 RXM131442:RXR131442 SHI131442:SHN131442 SRE131442:SRJ131442 TBA131442:TBF131442 TKW131442:TLB131442 TUS131442:TUX131442 UEO131442:UET131442 UOK131442:UOP131442 UYG131442:UYL131442 VIC131442:VIH131442 VRY131442:VSD131442 WBU131442:WBZ131442 WLQ131442:WLV131442 WVM131442:WVR131442 E196978:J196978 JA196978:JF196978 SW196978:TB196978 ACS196978:ACX196978 AMO196978:AMT196978 AWK196978:AWP196978 BGG196978:BGL196978 BQC196978:BQH196978 BZY196978:CAD196978 CJU196978:CJZ196978 CTQ196978:CTV196978 DDM196978:DDR196978 DNI196978:DNN196978 DXE196978:DXJ196978 EHA196978:EHF196978 EQW196978:ERB196978 FAS196978:FAX196978 FKO196978:FKT196978 FUK196978:FUP196978 GEG196978:GEL196978 GOC196978:GOH196978 GXY196978:GYD196978 HHU196978:HHZ196978 HRQ196978:HRV196978 IBM196978:IBR196978 ILI196978:ILN196978 IVE196978:IVJ196978 JFA196978:JFF196978 JOW196978:JPB196978 JYS196978:JYX196978 KIO196978:KIT196978 KSK196978:KSP196978 LCG196978:LCL196978 LMC196978:LMH196978 LVY196978:LWD196978 MFU196978:MFZ196978 MPQ196978:MPV196978 MZM196978:MZR196978 NJI196978:NJN196978 NTE196978:NTJ196978 ODA196978:ODF196978 OMW196978:ONB196978 OWS196978:OWX196978 PGO196978:PGT196978 PQK196978:PQP196978 QAG196978:QAL196978 QKC196978:QKH196978 QTY196978:QUD196978 RDU196978:RDZ196978 RNQ196978:RNV196978 RXM196978:RXR196978 SHI196978:SHN196978 SRE196978:SRJ196978 TBA196978:TBF196978 TKW196978:TLB196978 TUS196978:TUX196978 UEO196978:UET196978 UOK196978:UOP196978 UYG196978:UYL196978 VIC196978:VIH196978 VRY196978:VSD196978 WBU196978:WBZ196978 WLQ196978:WLV196978 WVM196978:WVR196978 E262514:J262514 JA262514:JF262514 SW262514:TB262514 ACS262514:ACX262514 AMO262514:AMT262514 AWK262514:AWP262514 BGG262514:BGL262514 BQC262514:BQH262514 BZY262514:CAD262514 CJU262514:CJZ262514 CTQ262514:CTV262514 DDM262514:DDR262514 DNI262514:DNN262514 DXE262514:DXJ262514 EHA262514:EHF262514 EQW262514:ERB262514 FAS262514:FAX262514 FKO262514:FKT262514 FUK262514:FUP262514 GEG262514:GEL262514 GOC262514:GOH262514 GXY262514:GYD262514 HHU262514:HHZ262514 HRQ262514:HRV262514 IBM262514:IBR262514 ILI262514:ILN262514 IVE262514:IVJ262514 JFA262514:JFF262514 JOW262514:JPB262514 JYS262514:JYX262514 KIO262514:KIT262514 KSK262514:KSP262514 LCG262514:LCL262514 LMC262514:LMH262514 LVY262514:LWD262514 MFU262514:MFZ262514 MPQ262514:MPV262514 MZM262514:MZR262514 NJI262514:NJN262514 NTE262514:NTJ262514 ODA262514:ODF262514 OMW262514:ONB262514 OWS262514:OWX262514 PGO262514:PGT262514 PQK262514:PQP262514 QAG262514:QAL262514 QKC262514:QKH262514 QTY262514:QUD262514 RDU262514:RDZ262514 RNQ262514:RNV262514 RXM262514:RXR262514 SHI262514:SHN262514 SRE262514:SRJ262514 TBA262514:TBF262514 TKW262514:TLB262514 TUS262514:TUX262514 UEO262514:UET262514 UOK262514:UOP262514 UYG262514:UYL262514 VIC262514:VIH262514 VRY262514:VSD262514 WBU262514:WBZ262514 WLQ262514:WLV262514 WVM262514:WVR262514 E328050:J328050 JA328050:JF328050 SW328050:TB328050 ACS328050:ACX328050 AMO328050:AMT328050 AWK328050:AWP328050 BGG328050:BGL328050 BQC328050:BQH328050 BZY328050:CAD328050 CJU328050:CJZ328050 CTQ328050:CTV328050 DDM328050:DDR328050 DNI328050:DNN328050 DXE328050:DXJ328050 EHA328050:EHF328050 EQW328050:ERB328050 FAS328050:FAX328050 FKO328050:FKT328050 FUK328050:FUP328050 GEG328050:GEL328050 GOC328050:GOH328050 GXY328050:GYD328050 HHU328050:HHZ328050 HRQ328050:HRV328050 IBM328050:IBR328050 ILI328050:ILN328050 IVE328050:IVJ328050 JFA328050:JFF328050 JOW328050:JPB328050 JYS328050:JYX328050 KIO328050:KIT328050 KSK328050:KSP328050 LCG328050:LCL328050 LMC328050:LMH328050 LVY328050:LWD328050 MFU328050:MFZ328050 MPQ328050:MPV328050 MZM328050:MZR328050 NJI328050:NJN328050 NTE328050:NTJ328050 ODA328050:ODF328050 OMW328050:ONB328050 OWS328050:OWX328050 PGO328050:PGT328050 PQK328050:PQP328050 QAG328050:QAL328050 QKC328050:QKH328050 QTY328050:QUD328050 RDU328050:RDZ328050 RNQ328050:RNV328050 RXM328050:RXR328050 SHI328050:SHN328050 SRE328050:SRJ328050 TBA328050:TBF328050 TKW328050:TLB328050 TUS328050:TUX328050 UEO328050:UET328050 UOK328050:UOP328050 UYG328050:UYL328050 VIC328050:VIH328050 VRY328050:VSD328050 WBU328050:WBZ328050 WLQ328050:WLV328050 WVM328050:WVR328050 E393586:J393586 JA393586:JF393586 SW393586:TB393586 ACS393586:ACX393586 AMO393586:AMT393586 AWK393586:AWP393586 BGG393586:BGL393586 BQC393586:BQH393586 BZY393586:CAD393586 CJU393586:CJZ393586 CTQ393586:CTV393586 DDM393586:DDR393586 DNI393586:DNN393586 DXE393586:DXJ393586 EHA393586:EHF393586 EQW393586:ERB393586 FAS393586:FAX393586 FKO393586:FKT393586 FUK393586:FUP393586 GEG393586:GEL393586 GOC393586:GOH393586 GXY393586:GYD393586 HHU393586:HHZ393586 HRQ393586:HRV393586 IBM393586:IBR393586 ILI393586:ILN393586 IVE393586:IVJ393586 JFA393586:JFF393586 JOW393586:JPB393586 JYS393586:JYX393586 KIO393586:KIT393586 KSK393586:KSP393586 LCG393586:LCL393586 LMC393586:LMH393586 LVY393586:LWD393586 MFU393586:MFZ393586 MPQ393586:MPV393586 MZM393586:MZR393586 NJI393586:NJN393586 NTE393586:NTJ393586 ODA393586:ODF393586 OMW393586:ONB393586 OWS393586:OWX393586 PGO393586:PGT393586 PQK393586:PQP393586 QAG393586:QAL393586 QKC393586:QKH393586 QTY393586:QUD393586 RDU393586:RDZ393586 RNQ393586:RNV393586 RXM393586:RXR393586 SHI393586:SHN393586 SRE393586:SRJ393586 TBA393586:TBF393586 TKW393586:TLB393586 TUS393586:TUX393586 UEO393586:UET393586 UOK393586:UOP393586 UYG393586:UYL393586 VIC393586:VIH393586 VRY393586:VSD393586 WBU393586:WBZ393586 WLQ393586:WLV393586 WVM393586:WVR393586 E459122:J459122 JA459122:JF459122 SW459122:TB459122 ACS459122:ACX459122 AMO459122:AMT459122 AWK459122:AWP459122 BGG459122:BGL459122 BQC459122:BQH459122 BZY459122:CAD459122 CJU459122:CJZ459122 CTQ459122:CTV459122 DDM459122:DDR459122 DNI459122:DNN459122 DXE459122:DXJ459122 EHA459122:EHF459122 EQW459122:ERB459122 FAS459122:FAX459122 FKO459122:FKT459122 FUK459122:FUP459122 GEG459122:GEL459122 GOC459122:GOH459122 GXY459122:GYD459122 HHU459122:HHZ459122 HRQ459122:HRV459122 IBM459122:IBR459122 ILI459122:ILN459122 IVE459122:IVJ459122 JFA459122:JFF459122 JOW459122:JPB459122 JYS459122:JYX459122 KIO459122:KIT459122 KSK459122:KSP459122 LCG459122:LCL459122 LMC459122:LMH459122 LVY459122:LWD459122 MFU459122:MFZ459122 MPQ459122:MPV459122 MZM459122:MZR459122 NJI459122:NJN459122 NTE459122:NTJ459122 ODA459122:ODF459122 OMW459122:ONB459122 OWS459122:OWX459122 PGO459122:PGT459122 PQK459122:PQP459122 QAG459122:QAL459122 QKC459122:QKH459122 QTY459122:QUD459122 RDU459122:RDZ459122 RNQ459122:RNV459122 RXM459122:RXR459122 SHI459122:SHN459122 SRE459122:SRJ459122 TBA459122:TBF459122 TKW459122:TLB459122 TUS459122:TUX459122 UEO459122:UET459122 UOK459122:UOP459122 UYG459122:UYL459122 VIC459122:VIH459122 VRY459122:VSD459122 WBU459122:WBZ459122 WLQ459122:WLV459122 WVM459122:WVR459122 E524658:J524658 JA524658:JF524658 SW524658:TB524658 ACS524658:ACX524658 AMO524658:AMT524658 AWK524658:AWP524658 BGG524658:BGL524658 BQC524658:BQH524658 BZY524658:CAD524658 CJU524658:CJZ524658 CTQ524658:CTV524658 DDM524658:DDR524658 DNI524658:DNN524658 DXE524658:DXJ524658 EHA524658:EHF524658 EQW524658:ERB524658 FAS524658:FAX524658 FKO524658:FKT524658 FUK524658:FUP524658 GEG524658:GEL524658 GOC524658:GOH524658 GXY524658:GYD524658 HHU524658:HHZ524658 HRQ524658:HRV524658 IBM524658:IBR524658 ILI524658:ILN524658 IVE524658:IVJ524658 JFA524658:JFF524658 JOW524658:JPB524658 JYS524658:JYX524658 KIO524658:KIT524658 KSK524658:KSP524658 LCG524658:LCL524658 LMC524658:LMH524658 LVY524658:LWD524658 MFU524658:MFZ524658 MPQ524658:MPV524658 MZM524658:MZR524658 NJI524658:NJN524658 NTE524658:NTJ524658 ODA524658:ODF524658 OMW524658:ONB524658 OWS524658:OWX524658 PGO524658:PGT524658 PQK524658:PQP524658 QAG524658:QAL524658 QKC524658:QKH524658 QTY524658:QUD524658 RDU524658:RDZ524658 RNQ524658:RNV524658 RXM524658:RXR524658 SHI524658:SHN524658 SRE524658:SRJ524658 TBA524658:TBF524658 TKW524658:TLB524658 TUS524658:TUX524658 UEO524658:UET524658 UOK524658:UOP524658 UYG524658:UYL524658 VIC524658:VIH524658 VRY524658:VSD524658 WBU524658:WBZ524658 WLQ524658:WLV524658 WVM524658:WVR524658 E590194:J590194 JA590194:JF590194 SW590194:TB590194 ACS590194:ACX590194 AMO590194:AMT590194 AWK590194:AWP590194 BGG590194:BGL590194 BQC590194:BQH590194 BZY590194:CAD590194 CJU590194:CJZ590194 CTQ590194:CTV590194 DDM590194:DDR590194 DNI590194:DNN590194 DXE590194:DXJ590194 EHA590194:EHF590194 EQW590194:ERB590194 FAS590194:FAX590194 FKO590194:FKT590194 FUK590194:FUP590194 GEG590194:GEL590194 GOC590194:GOH590194 GXY590194:GYD590194 HHU590194:HHZ590194 HRQ590194:HRV590194 IBM590194:IBR590194 ILI590194:ILN590194 IVE590194:IVJ590194 JFA590194:JFF590194 JOW590194:JPB590194 JYS590194:JYX590194 KIO590194:KIT590194 KSK590194:KSP590194 LCG590194:LCL590194 LMC590194:LMH590194 LVY590194:LWD590194 MFU590194:MFZ590194 MPQ590194:MPV590194 MZM590194:MZR590194 NJI590194:NJN590194 NTE590194:NTJ590194 ODA590194:ODF590194 OMW590194:ONB590194 OWS590194:OWX590194 PGO590194:PGT590194 PQK590194:PQP590194 QAG590194:QAL590194 QKC590194:QKH590194 QTY590194:QUD590194 RDU590194:RDZ590194 RNQ590194:RNV590194 RXM590194:RXR590194 SHI590194:SHN590194 SRE590194:SRJ590194 TBA590194:TBF590194 TKW590194:TLB590194 TUS590194:TUX590194 UEO590194:UET590194 UOK590194:UOP590194 UYG590194:UYL590194 VIC590194:VIH590194 VRY590194:VSD590194 WBU590194:WBZ590194 WLQ590194:WLV590194 WVM590194:WVR590194 E655730:J655730 JA655730:JF655730 SW655730:TB655730 ACS655730:ACX655730 AMO655730:AMT655730 AWK655730:AWP655730 BGG655730:BGL655730 BQC655730:BQH655730 BZY655730:CAD655730 CJU655730:CJZ655730 CTQ655730:CTV655730 DDM655730:DDR655730 DNI655730:DNN655730 DXE655730:DXJ655730 EHA655730:EHF655730 EQW655730:ERB655730 FAS655730:FAX655730 FKO655730:FKT655730 FUK655730:FUP655730 GEG655730:GEL655730 GOC655730:GOH655730 GXY655730:GYD655730 HHU655730:HHZ655730 HRQ655730:HRV655730 IBM655730:IBR655730 ILI655730:ILN655730 IVE655730:IVJ655730 JFA655730:JFF655730 JOW655730:JPB655730 JYS655730:JYX655730 KIO655730:KIT655730 KSK655730:KSP655730 LCG655730:LCL655730 LMC655730:LMH655730 LVY655730:LWD655730 MFU655730:MFZ655730 MPQ655730:MPV655730 MZM655730:MZR655730 NJI655730:NJN655730 NTE655730:NTJ655730 ODA655730:ODF655730 OMW655730:ONB655730 OWS655730:OWX655730 PGO655730:PGT655730 PQK655730:PQP655730 QAG655730:QAL655730 QKC655730:QKH655730 QTY655730:QUD655730 RDU655730:RDZ655730 RNQ655730:RNV655730 RXM655730:RXR655730 SHI655730:SHN655730 SRE655730:SRJ655730 TBA655730:TBF655730 TKW655730:TLB655730 TUS655730:TUX655730 UEO655730:UET655730 UOK655730:UOP655730 UYG655730:UYL655730 VIC655730:VIH655730 VRY655730:VSD655730 WBU655730:WBZ655730 WLQ655730:WLV655730 WVM655730:WVR655730 E721266:J721266 JA721266:JF721266 SW721266:TB721266 ACS721266:ACX721266 AMO721266:AMT721266 AWK721266:AWP721266 BGG721266:BGL721266 BQC721266:BQH721266 BZY721266:CAD721266 CJU721266:CJZ721266 CTQ721266:CTV721266 DDM721266:DDR721266 DNI721266:DNN721266 DXE721266:DXJ721266 EHA721266:EHF721266 EQW721266:ERB721266 FAS721266:FAX721266 FKO721266:FKT721266 FUK721266:FUP721266 GEG721266:GEL721266 GOC721266:GOH721266 GXY721266:GYD721266 HHU721266:HHZ721266 HRQ721266:HRV721266 IBM721266:IBR721266 ILI721266:ILN721266 IVE721266:IVJ721266 JFA721266:JFF721266 JOW721266:JPB721266 JYS721266:JYX721266 KIO721266:KIT721266 KSK721266:KSP721266 LCG721266:LCL721266 LMC721266:LMH721266 LVY721266:LWD721266 MFU721266:MFZ721266 MPQ721266:MPV721266 MZM721266:MZR721266 NJI721266:NJN721266 NTE721266:NTJ721266 ODA721266:ODF721266 OMW721266:ONB721266 OWS721266:OWX721266 PGO721266:PGT721266 PQK721266:PQP721266 QAG721266:QAL721266 QKC721266:QKH721266 QTY721266:QUD721266 RDU721266:RDZ721266 RNQ721266:RNV721266 RXM721266:RXR721266 SHI721266:SHN721266 SRE721266:SRJ721266 TBA721266:TBF721266 TKW721266:TLB721266 TUS721266:TUX721266 UEO721266:UET721266 UOK721266:UOP721266 UYG721266:UYL721266 VIC721266:VIH721266 VRY721266:VSD721266 WBU721266:WBZ721266 WLQ721266:WLV721266 WVM721266:WVR721266 E786802:J786802 JA786802:JF786802 SW786802:TB786802 ACS786802:ACX786802 AMO786802:AMT786802 AWK786802:AWP786802 BGG786802:BGL786802 BQC786802:BQH786802 BZY786802:CAD786802 CJU786802:CJZ786802 CTQ786802:CTV786802 DDM786802:DDR786802 DNI786802:DNN786802 DXE786802:DXJ786802 EHA786802:EHF786802 EQW786802:ERB786802 FAS786802:FAX786802 FKO786802:FKT786802 FUK786802:FUP786802 GEG786802:GEL786802 GOC786802:GOH786802 GXY786802:GYD786802 HHU786802:HHZ786802 HRQ786802:HRV786802 IBM786802:IBR786802 ILI786802:ILN786802 IVE786802:IVJ786802 JFA786802:JFF786802 JOW786802:JPB786802 JYS786802:JYX786802 KIO786802:KIT786802 KSK786802:KSP786802 LCG786802:LCL786802 LMC786802:LMH786802 LVY786802:LWD786802 MFU786802:MFZ786802 MPQ786802:MPV786802 MZM786802:MZR786802 NJI786802:NJN786802 NTE786802:NTJ786802 ODA786802:ODF786802 OMW786802:ONB786802 OWS786802:OWX786802 PGO786802:PGT786802 PQK786802:PQP786802 QAG786802:QAL786802 QKC786802:QKH786802 QTY786802:QUD786802 RDU786802:RDZ786802 RNQ786802:RNV786802 RXM786802:RXR786802 SHI786802:SHN786802 SRE786802:SRJ786802 TBA786802:TBF786802 TKW786802:TLB786802 TUS786802:TUX786802 UEO786802:UET786802 UOK786802:UOP786802 UYG786802:UYL786802 VIC786802:VIH786802 VRY786802:VSD786802 WBU786802:WBZ786802 WLQ786802:WLV786802 WVM786802:WVR786802 E852338:J852338 JA852338:JF852338 SW852338:TB852338 ACS852338:ACX852338 AMO852338:AMT852338 AWK852338:AWP852338 BGG852338:BGL852338 BQC852338:BQH852338 BZY852338:CAD852338 CJU852338:CJZ852338 CTQ852338:CTV852338 DDM852338:DDR852338 DNI852338:DNN852338 DXE852338:DXJ852338 EHA852338:EHF852338 EQW852338:ERB852338 FAS852338:FAX852338 FKO852338:FKT852338 FUK852338:FUP852338 GEG852338:GEL852338 GOC852338:GOH852338 GXY852338:GYD852338 HHU852338:HHZ852338 HRQ852338:HRV852338 IBM852338:IBR852338 ILI852338:ILN852338 IVE852338:IVJ852338 JFA852338:JFF852338 JOW852338:JPB852338 JYS852338:JYX852338 KIO852338:KIT852338 KSK852338:KSP852338 LCG852338:LCL852338 LMC852338:LMH852338 LVY852338:LWD852338 MFU852338:MFZ852338 MPQ852338:MPV852338 MZM852338:MZR852338 NJI852338:NJN852338 NTE852338:NTJ852338 ODA852338:ODF852338 OMW852338:ONB852338 OWS852338:OWX852338 PGO852338:PGT852338 PQK852338:PQP852338 QAG852338:QAL852338 QKC852338:QKH852338 QTY852338:QUD852338 RDU852338:RDZ852338 RNQ852338:RNV852338 RXM852338:RXR852338 SHI852338:SHN852338 SRE852338:SRJ852338 TBA852338:TBF852338 TKW852338:TLB852338 TUS852338:TUX852338 UEO852338:UET852338 UOK852338:UOP852338 UYG852338:UYL852338 VIC852338:VIH852338 VRY852338:VSD852338 WBU852338:WBZ852338 WLQ852338:WLV852338 WVM852338:WVR852338 E917874:J917874 JA917874:JF917874 SW917874:TB917874 ACS917874:ACX917874 AMO917874:AMT917874 AWK917874:AWP917874 BGG917874:BGL917874 BQC917874:BQH917874 BZY917874:CAD917874 CJU917874:CJZ917874 CTQ917874:CTV917874 DDM917874:DDR917874 DNI917874:DNN917874 DXE917874:DXJ917874 EHA917874:EHF917874 EQW917874:ERB917874 FAS917874:FAX917874 FKO917874:FKT917874 FUK917874:FUP917874 GEG917874:GEL917874 GOC917874:GOH917874 GXY917874:GYD917874 HHU917874:HHZ917874 HRQ917874:HRV917874 IBM917874:IBR917874 ILI917874:ILN917874 IVE917874:IVJ917874 JFA917874:JFF917874 JOW917874:JPB917874 JYS917874:JYX917874 KIO917874:KIT917874 KSK917874:KSP917874 LCG917874:LCL917874 LMC917874:LMH917874 LVY917874:LWD917874 MFU917874:MFZ917874 MPQ917874:MPV917874 MZM917874:MZR917874 NJI917874:NJN917874 NTE917874:NTJ917874 ODA917874:ODF917874 OMW917874:ONB917874 OWS917874:OWX917874 PGO917874:PGT917874 PQK917874:PQP917874 QAG917874:QAL917874 QKC917874:QKH917874 QTY917874:QUD917874 RDU917874:RDZ917874 RNQ917874:RNV917874 RXM917874:RXR917874 SHI917874:SHN917874 SRE917874:SRJ917874 TBA917874:TBF917874 TKW917874:TLB917874 TUS917874:TUX917874 UEO917874:UET917874 UOK917874:UOP917874 UYG917874:UYL917874 VIC917874:VIH917874 VRY917874:VSD917874 WBU917874:WBZ917874 WLQ917874:WLV917874 WVM917874:WVR917874 E983410:J983410 JA983410:JF983410 SW983410:TB983410 ACS983410:ACX983410 AMO983410:AMT983410 AWK983410:AWP983410 BGG983410:BGL983410 BQC983410:BQH983410 BZY983410:CAD983410 CJU983410:CJZ983410 CTQ983410:CTV983410 DDM983410:DDR983410 DNI983410:DNN983410 DXE983410:DXJ983410 EHA983410:EHF983410 EQW983410:ERB983410 FAS983410:FAX983410 FKO983410:FKT983410 FUK983410:FUP983410 GEG983410:GEL983410 GOC983410:GOH983410 GXY983410:GYD983410 HHU983410:HHZ983410 HRQ983410:HRV983410 IBM983410:IBR983410 ILI983410:ILN983410 IVE983410:IVJ983410 JFA983410:JFF983410 JOW983410:JPB983410 JYS983410:JYX983410 KIO983410:KIT983410 KSK983410:KSP983410 LCG983410:LCL983410 LMC983410:LMH983410 LVY983410:LWD983410 MFU983410:MFZ983410 MPQ983410:MPV983410 MZM983410:MZR983410 NJI983410:NJN983410 NTE983410:NTJ983410 ODA983410:ODF983410 OMW983410:ONB983410 OWS983410:OWX983410 PGO983410:PGT983410 PQK983410:PQP983410 QAG983410:QAL983410 QKC983410:QKH983410 QTY983410:QUD983410 RDU983410:RDZ983410 RNQ983410:RNV983410 RXM983410:RXR983410 SHI983410:SHN983410 SRE983410:SRJ983410 TBA983410:TBF983410 TKW983410:TLB983410 TUS983410:TUX983410 UEO983410:UET983410 UOK983410:UOP983410 UYG983410:UYL983410 VIC983410:VIH983410 VRY983410:VSD983410 WBU983410:WBZ983410 WLQ983410:WLV983410 WVM983410:WVR983410 E322:J322 JA322:JF322 SW322:TB322 ACS322:ACX322 AMO322:AMT322 AWK322:AWP322 BGG322:BGL322 BQC322:BQH322 BZY322:CAD322 CJU322:CJZ322 CTQ322:CTV322 DDM322:DDR322 DNI322:DNN322 DXE322:DXJ322 EHA322:EHF322 EQW322:ERB322 FAS322:FAX322 FKO322:FKT322 FUK322:FUP322 GEG322:GEL322 GOC322:GOH322 GXY322:GYD322 HHU322:HHZ322 HRQ322:HRV322 IBM322:IBR322 ILI322:ILN322 IVE322:IVJ322 JFA322:JFF322 JOW322:JPB322 JYS322:JYX322 KIO322:KIT322 KSK322:KSP322 LCG322:LCL322 LMC322:LMH322 LVY322:LWD322 MFU322:MFZ322 MPQ322:MPV322 MZM322:MZR322 NJI322:NJN322 NTE322:NTJ322 ODA322:ODF322 OMW322:ONB322 OWS322:OWX322 PGO322:PGT322 PQK322:PQP322 QAG322:QAL322 QKC322:QKH322 QTY322:QUD322 RDU322:RDZ322 RNQ322:RNV322 RXM322:RXR322 SHI322:SHN322 SRE322:SRJ322 TBA322:TBF322 TKW322:TLB322 TUS322:TUX322 UEO322:UET322 UOK322:UOP322 UYG322:UYL322 VIC322:VIH322 VRY322:VSD322 WBU322:WBZ322 WLQ322:WLV322 WVM322:WVR322 E65858:J65858 JA65858:JF65858 SW65858:TB65858 ACS65858:ACX65858 AMO65858:AMT65858 AWK65858:AWP65858 BGG65858:BGL65858 BQC65858:BQH65858 BZY65858:CAD65858 CJU65858:CJZ65858 CTQ65858:CTV65858 DDM65858:DDR65858 DNI65858:DNN65858 DXE65858:DXJ65858 EHA65858:EHF65858 EQW65858:ERB65858 FAS65858:FAX65858 FKO65858:FKT65858 FUK65858:FUP65858 GEG65858:GEL65858 GOC65858:GOH65858 GXY65858:GYD65858 HHU65858:HHZ65858 HRQ65858:HRV65858 IBM65858:IBR65858 ILI65858:ILN65858 IVE65858:IVJ65858 JFA65858:JFF65858 JOW65858:JPB65858 JYS65858:JYX65858 KIO65858:KIT65858 KSK65858:KSP65858 LCG65858:LCL65858 LMC65858:LMH65858 LVY65858:LWD65858 MFU65858:MFZ65858 MPQ65858:MPV65858 MZM65858:MZR65858 NJI65858:NJN65858 NTE65858:NTJ65858 ODA65858:ODF65858 OMW65858:ONB65858 OWS65858:OWX65858 PGO65858:PGT65858 PQK65858:PQP65858 QAG65858:QAL65858 QKC65858:QKH65858 QTY65858:QUD65858 RDU65858:RDZ65858 RNQ65858:RNV65858 RXM65858:RXR65858 SHI65858:SHN65858 SRE65858:SRJ65858 TBA65858:TBF65858 TKW65858:TLB65858 TUS65858:TUX65858 UEO65858:UET65858 UOK65858:UOP65858 UYG65858:UYL65858 VIC65858:VIH65858 VRY65858:VSD65858 WBU65858:WBZ65858 WLQ65858:WLV65858 WVM65858:WVR65858 E131394:J131394 JA131394:JF131394 SW131394:TB131394 ACS131394:ACX131394 AMO131394:AMT131394 AWK131394:AWP131394 BGG131394:BGL131394 BQC131394:BQH131394 BZY131394:CAD131394 CJU131394:CJZ131394 CTQ131394:CTV131394 DDM131394:DDR131394 DNI131394:DNN131394 DXE131394:DXJ131394 EHA131394:EHF131394 EQW131394:ERB131394 FAS131394:FAX131394 FKO131394:FKT131394 FUK131394:FUP131394 GEG131394:GEL131394 GOC131394:GOH131394 GXY131394:GYD131394 HHU131394:HHZ131394 HRQ131394:HRV131394 IBM131394:IBR131394 ILI131394:ILN131394 IVE131394:IVJ131394 JFA131394:JFF131394 JOW131394:JPB131394 JYS131394:JYX131394 KIO131394:KIT131394 KSK131394:KSP131394 LCG131394:LCL131394 LMC131394:LMH131394 LVY131394:LWD131394 MFU131394:MFZ131394 MPQ131394:MPV131394 MZM131394:MZR131394 NJI131394:NJN131394 NTE131394:NTJ131394 ODA131394:ODF131394 OMW131394:ONB131394 OWS131394:OWX131394 PGO131394:PGT131394 PQK131394:PQP131394 QAG131394:QAL131394 QKC131394:QKH131394 QTY131394:QUD131394 RDU131394:RDZ131394 RNQ131394:RNV131394 RXM131394:RXR131394 SHI131394:SHN131394 SRE131394:SRJ131394 TBA131394:TBF131394 TKW131394:TLB131394 TUS131394:TUX131394 UEO131394:UET131394 UOK131394:UOP131394 UYG131394:UYL131394 VIC131394:VIH131394 VRY131394:VSD131394 WBU131394:WBZ131394 WLQ131394:WLV131394 WVM131394:WVR131394 E196930:J196930 JA196930:JF196930 SW196930:TB196930 ACS196930:ACX196930 AMO196930:AMT196930 AWK196930:AWP196930 BGG196930:BGL196930 BQC196930:BQH196930 BZY196930:CAD196930 CJU196930:CJZ196930 CTQ196930:CTV196930 DDM196930:DDR196930 DNI196930:DNN196930 DXE196930:DXJ196930 EHA196930:EHF196930 EQW196930:ERB196930 FAS196930:FAX196930 FKO196930:FKT196930 FUK196930:FUP196930 GEG196930:GEL196930 GOC196930:GOH196930 GXY196930:GYD196930 HHU196930:HHZ196930 HRQ196930:HRV196930 IBM196930:IBR196930 ILI196930:ILN196930 IVE196930:IVJ196930 JFA196930:JFF196930 JOW196930:JPB196930 JYS196930:JYX196930 KIO196930:KIT196930 KSK196930:KSP196930 LCG196930:LCL196930 LMC196930:LMH196930 LVY196930:LWD196930 MFU196930:MFZ196930 MPQ196930:MPV196930 MZM196930:MZR196930 NJI196930:NJN196930 NTE196930:NTJ196930 ODA196930:ODF196930 OMW196930:ONB196930 OWS196930:OWX196930 PGO196930:PGT196930 PQK196930:PQP196930 QAG196930:QAL196930 QKC196930:QKH196930 QTY196930:QUD196930 RDU196930:RDZ196930 RNQ196930:RNV196930 RXM196930:RXR196930 SHI196930:SHN196930 SRE196930:SRJ196930 TBA196930:TBF196930 TKW196930:TLB196930 TUS196930:TUX196930 UEO196930:UET196930 UOK196930:UOP196930 UYG196930:UYL196930 VIC196930:VIH196930 VRY196930:VSD196930 WBU196930:WBZ196930 WLQ196930:WLV196930 WVM196930:WVR196930 E262466:J262466 JA262466:JF262466 SW262466:TB262466 ACS262466:ACX262466 AMO262466:AMT262466 AWK262466:AWP262466 BGG262466:BGL262466 BQC262466:BQH262466 BZY262466:CAD262466 CJU262466:CJZ262466 CTQ262466:CTV262466 DDM262466:DDR262466 DNI262466:DNN262466 DXE262466:DXJ262466 EHA262466:EHF262466 EQW262466:ERB262466 FAS262466:FAX262466 FKO262466:FKT262466 FUK262466:FUP262466 GEG262466:GEL262466 GOC262466:GOH262466 GXY262466:GYD262466 HHU262466:HHZ262466 HRQ262466:HRV262466 IBM262466:IBR262466 ILI262466:ILN262466 IVE262466:IVJ262466 JFA262466:JFF262466 JOW262466:JPB262466 JYS262466:JYX262466 KIO262466:KIT262466 KSK262466:KSP262466 LCG262466:LCL262466 LMC262466:LMH262466 LVY262466:LWD262466 MFU262466:MFZ262466 MPQ262466:MPV262466 MZM262466:MZR262466 NJI262466:NJN262466 NTE262466:NTJ262466 ODA262466:ODF262466 OMW262466:ONB262466 OWS262466:OWX262466 PGO262466:PGT262466 PQK262466:PQP262466 QAG262466:QAL262466 QKC262466:QKH262466 QTY262466:QUD262466 RDU262466:RDZ262466 RNQ262466:RNV262466 RXM262466:RXR262466 SHI262466:SHN262466 SRE262466:SRJ262466 TBA262466:TBF262466 TKW262466:TLB262466 TUS262466:TUX262466 UEO262466:UET262466 UOK262466:UOP262466 UYG262466:UYL262466 VIC262466:VIH262466 VRY262466:VSD262466 WBU262466:WBZ262466 WLQ262466:WLV262466 WVM262466:WVR262466 E328002:J328002 JA328002:JF328002 SW328002:TB328002 ACS328002:ACX328002 AMO328002:AMT328002 AWK328002:AWP328002 BGG328002:BGL328002 BQC328002:BQH328002 BZY328002:CAD328002 CJU328002:CJZ328002 CTQ328002:CTV328002 DDM328002:DDR328002 DNI328002:DNN328002 DXE328002:DXJ328002 EHA328002:EHF328002 EQW328002:ERB328002 FAS328002:FAX328002 FKO328002:FKT328002 FUK328002:FUP328002 GEG328002:GEL328002 GOC328002:GOH328002 GXY328002:GYD328002 HHU328002:HHZ328002 HRQ328002:HRV328002 IBM328002:IBR328002 ILI328002:ILN328002 IVE328002:IVJ328002 JFA328002:JFF328002 JOW328002:JPB328002 JYS328002:JYX328002 KIO328002:KIT328002 KSK328002:KSP328002 LCG328002:LCL328002 LMC328002:LMH328002 LVY328002:LWD328002 MFU328002:MFZ328002 MPQ328002:MPV328002 MZM328002:MZR328002 NJI328002:NJN328002 NTE328002:NTJ328002 ODA328002:ODF328002 OMW328002:ONB328002 OWS328002:OWX328002 PGO328002:PGT328002 PQK328002:PQP328002 QAG328002:QAL328002 QKC328002:QKH328002 QTY328002:QUD328002 RDU328002:RDZ328002 RNQ328002:RNV328002 RXM328002:RXR328002 SHI328002:SHN328002 SRE328002:SRJ328002 TBA328002:TBF328002 TKW328002:TLB328002 TUS328002:TUX328002 UEO328002:UET328002 UOK328002:UOP328002 UYG328002:UYL328002 VIC328002:VIH328002 VRY328002:VSD328002 WBU328002:WBZ328002 WLQ328002:WLV328002 WVM328002:WVR328002 E393538:J393538 JA393538:JF393538 SW393538:TB393538 ACS393538:ACX393538 AMO393538:AMT393538 AWK393538:AWP393538 BGG393538:BGL393538 BQC393538:BQH393538 BZY393538:CAD393538 CJU393538:CJZ393538 CTQ393538:CTV393538 DDM393538:DDR393538 DNI393538:DNN393538 DXE393538:DXJ393538 EHA393538:EHF393538 EQW393538:ERB393538 FAS393538:FAX393538 FKO393538:FKT393538 FUK393538:FUP393538 GEG393538:GEL393538 GOC393538:GOH393538 GXY393538:GYD393538 HHU393538:HHZ393538 HRQ393538:HRV393538 IBM393538:IBR393538 ILI393538:ILN393538 IVE393538:IVJ393538 JFA393538:JFF393538 JOW393538:JPB393538 JYS393538:JYX393538 KIO393538:KIT393538 KSK393538:KSP393538 LCG393538:LCL393538 LMC393538:LMH393538 LVY393538:LWD393538 MFU393538:MFZ393538 MPQ393538:MPV393538 MZM393538:MZR393538 NJI393538:NJN393538 NTE393538:NTJ393538 ODA393538:ODF393538 OMW393538:ONB393538 OWS393538:OWX393538 PGO393538:PGT393538 PQK393538:PQP393538 QAG393538:QAL393538 QKC393538:QKH393538 QTY393538:QUD393538 RDU393538:RDZ393538 RNQ393538:RNV393538 RXM393538:RXR393538 SHI393538:SHN393538 SRE393538:SRJ393538 TBA393538:TBF393538 TKW393538:TLB393538 TUS393538:TUX393538 UEO393538:UET393538 UOK393538:UOP393538 UYG393538:UYL393538 VIC393538:VIH393538 VRY393538:VSD393538 WBU393538:WBZ393538 WLQ393538:WLV393538 WVM393538:WVR393538 E459074:J459074 JA459074:JF459074 SW459074:TB459074 ACS459074:ACX459074 AMO459074:AMT459074 AWK459074:AWP459074 BGG459074:BGL459074 BQC459074:BQH459074 BZY459074:CAD459074 CJU459074:CJZ459074 CTQ459074:CTV459074 DDM459074:DDR459074 DNI459074:DNN459074 DXE459074:DXJ459074 EHA459074:EHF459074 EQW459074:ERB459074 FAS459074:FAX459074 FKO459074:FKT459074 FUK459074:FUP459074 GEG459074:GEL459074 GOC459074:GOH459074 GXY459074:GYD459074 HHU459074:HHZ459074 HRQ459074:HRV459074 IBM459074:IBR459074 ILI459074:ILN459074 IVE459074:IVJ459074 JFA459074:JFF459074 JOW459074:JPB459074 JYS459074:JYX459074 KIO459074:KIT459074 KSK459074:KSP459074 LCG459074:LCL459074 LMC459074:LMH459074 LVY459074:LWD459074 MFU459074:MFZ459074 MPQ459074:MPV459074 MZM459074:MZR459074 NJI459074:NJN459074 NTE459074:NTJ459074 ODA459074:ODF459074 OMW459074:ONB459074 OWS459074:OWX459074 PGO459074:PGT459074 PQK459074:PQP459074 QAG459074:QAL459074 QKC459074:QKH459074 QTY459074:QUD459074 RDU459074:RDZ459074 RNQ459074:RNV459074 RXM459074:RXR459074 SHI459074:SHN459074 SRE459074:SRJ459074 TBA459074:TBF459074 TKW459074:TLB459074 TUS459074:TUX459074 UEO459074:UET459074 UOK459074:UOP459074 UYG459074:UYL459074 VIC459074:VIH459074 VRY459074:VSD459074 WBU459074:WBZ459074 WLQ459074:WLV459074 WVM459074:WVR459074 E524610:J524610 JA524610:JF524610 SW524610:TB524610 ACS524610:ACX524610 AMO524610:AMT524610 AWK524610:AWP524610 BGG524610:BGL524610 BQC524610:BQH524610 BZY524610:CAD524610 CJU524610:CJZ524610 CTQ524610:CTV524610 DDM524610:DDR524610 DNI524610:DNN524610 DXE524610:DXJ524610 EHA524610:EHF524610 EQW524610:ERB524610 FAS524610:FAX524610 FKO524610:FKT524610 FUK524610:FUP524610 GEG524610:GEL524610 GOC524610:GOH524610 GXY524610:GYD524610 HHU524610:HHZ524610 HRQ524610:HRV524610 IBM524610:IBR524610 ILI524610:ILN524610 IVE524610:IVJ524610 JFA524610:JFF524610 JOW524610:JPB524610 JYS524610:JYX524610 KIO524610:KIT524610 KSK524610:KSP524610 LCG524610:LCL524610 LMC524610:LMH524610 LVY524610:LWD524610 MFU524610:MFZ524610 MPQ524610:MPV524610 MZM524610:MZR524610 NJI524610:NJN524610 NTE524610:NTJ524610 ODA524610:ODF524610 OMW524610:ONB524610 OWS524610:OWX524610 PGO524610:PGT524610 PQK524610:PQP524610 QAG524610:QAL524610 QKC524610:QKH524610 QTY524610:QUD524610 RDU524610:RDZ524610 RNQ524610:RNV524610 RXM524610:RXR524610 SHI524610:SHN524610 SRE524610:SRJ524610 TBA524610:TBF524610 TKW524610:TLB524610 TUS524610:TUX524610 UEO524610:UET524610 UOK524610:UOP524610 UYG524610:UYL524610 VIC524610:VIH524610 VRY524610:VSD524610 WBU524610:WBZ524610 WLQ524610:WLV524610 WVM524610:WVR524610 E590146:J590146 JA590146:JF590146 SW590146:TB590146 ACS590146:ACX590146 AMO590146:AMT590146 AWK590146:AWP590146 BGG590146:BGL590146 BQC590146:BQH590146 BZY590146:CAD590146 CJU590146:CJZ590146 CTQ590146:CTV590146 DDM590146:DDR590146 DNI590146:DNN590146 DXE590146:DXJ590146 EHA590146:EHF590146 EQW590146:ERB590146 FAS590146:FAX590146 FKO590146:FKT590146 FUK590146:FUP590146 GEG590146:GEL590146 GOC590146:GOH590146 GXY590146:GYD590146 HHU590146:HHZ590146 HRQ590146:HRV590146 IBM590146:IBR590146 ILI590146:ILN590146 IVE590146:IVJ590146 JFA590146:JFF590146 JOW590146:JPB590146 JYS590146:JYX590146 KIO590146:KIT590146 KSK590146:KSP590146 LCG590146:LCL590146 LMC590146:LMH590146 LVY590146:LWD590146 MFU590146:MFZ590146 MPQ590146:MPV590146 MZM590146:MZR590146 NJI590146:NJN590146 NTE590146:NTJ590146 ODA590146:ODF590146 OMW590146:ONB590146 OWS590146:OWX590146 PGO590146:PGT590146 PQK590146:PQP590146 QAG590146:QAL590146 QKC590146:QKH590146 QTY590146:QUD590146 RDU590146:RDZ590146 RNQ590146:RNV590146 RXM590146:RXR590146 SHI590146:SHN590146 SRE590146:SRJ590146 TBA590146:TBF590146 TKW590146:TLB590146 TUS590146:TUX590146 UEO590146:UET590146 UOK590146:UOP590146 UYG590146:UYL590146 VIC590146:VIH590146 VRY590146:VSD590146 WBU590146:WBZ590146 WLQ590146:WLV590146 WVM590146:WVR590146 E655682:J655682 JA655682:JF655682 SW655682:TB655682 ACS655682:ACX655682 AMO655682:AMT655682 AWK655682:AWP655682 BGG655682:BGL655682 BQC655682:BQH655682 BZY655682:CAD655682 CJU655682:CJZ655682 CTQ655682:CTV655682 DDM655682:DDR655682 DNI655682:DNN655682 DXE655682:DXJ655682 EHA655682:EHF655682 EQW655682:ERB655682 FAS655682:FAX655682 FKO655682:FKT655682 FUK655682:FUP655682 GEG655682:GEL655682 GOC655682:GOH655682 GXY655682:GYD655682 HHU655682:HHZ655682 HRQ655682:HRV655682 IBM655682:IBR655682 ILI655682:ILN655682 IVE655682:IVJ655682 JFA655682:JFF655682 JOW655682:JPB655682 JYS655682:JYX655682 KIO655682:KIT655682 KSK655682:KSP655682 LCG655682:LCL655682 LMC655682:LMH655682 LVY655682:LWD655682 MFU655682:MFZ655682 MPQ655682:MPV655682 MZM655682:MZR655682 NJI655682:NJN655682 NTE655682:NTJ655682 ODA655682:ODF655682 OMW655682:ONB655682 OWS655682:OWX655682 PGO655682:PGT655682 PQK655682:PQP655682 QAG655682:QAL655682 QKC655682:QKH655682 QTY655682:QUD655682 RDU655682:RDZ655682 RNQ655682:RNV655682 RXM655682:RXR655682 SHI655682:SHN655682 SRE655682:SRJ655682 TBA655682:TBF655682 TKW655682:TLB655682 TUS655682:TUX655682 UEO655682:UET655682 UOK655682:UOP655682 UYG655682:UYL655682 VIC655682:VIH655682 VRY655682:VSD655682 WBU655682:WBZ655682 WLQ655682:WLV655682 WVM655682:WVR655682 E721218:J721218 JA721218:JF721218 SW721218:TB721218 ACS721218:ACX721218 AMO721218:AMT721218 AWK721218:AWP721218 BGG721218:BGL721218 BQC721218:BQH721218 BZY721218:CAD721218 CJU721218:CJZ721218 CTQ721218:CTV721218 DDM721218:DDR721218 DNI721218:DNN721218 DXE721218:DXJ721218 EHA721218:EHF721218 EQW721218:ERB721218 FAS721218:FAX721218 FKO721218:FKT721218 FUK721218:FUP721218 GEG721218:GEL721218 GOC721218:GOH721218 GXY721218:GYD721218 HHU721218:HHZ721218 HRQ721218:HRV721218 IBM721218:IBR721218 ILI721218:ILN721218 IVE721218:IVJ721218 JFA721218:JFF721218 JOW721218:JPB721218 JYS721218:JYX721218 KIO721218:KIT721218 KSK721218:KSP721218 LCG721218:LCL721218 LMC721218:LMH721218 LVY721218:LWD721218 MFU721218:MFZ721218 MPQ721218:MPV721218 MZM721218:MZR721218 NJI721218:NJN721218 NTE721218:NTJ721218 ODA721218:ODF721218 OMW721218:ONB721218 OWS721218:OWX721218 PGO721218:PGT721218 PQK721218:PQP721218 QAG721218:QAL721218 QKC721218:QKH721218 QTY721218:QUD721218 RDU721218:RDZ721218 RNQ721218:RNV721218 RXM721218:RXR721218 SHI721218:SHN721218 SRE721218:SRJ721218 TBA721218:TBF721218 TKW721218:TLB721218 TUS721218:TUX721218 UEO721218:UET721218 UOK721218:UOP721218 UYG721218:UYL721218 VIC721218:VIH721218 VRY721218:VSD721218 WBU721218:WBZ721218 WLQ721218:WLV721218 WVM721218:WVR721218 E786754:J786754 JA786754:JF786754 SW786754:TB786754 ACS786754:ACX786754 AMO786754:AMT786754 AWK786754:AWP786754 BGG786754:BGL786754 BQC786754:BQH786754 BZY786754:CAD786754 CJU786754:CJZ786754 CTQ786754:CTV786754 DDM786754:DDR786754 DNI786754:DNN786754 DXE786754:DXJ786754 EHA786754:EHF786754 EQW786754:ERB786754 FAS786754:FAX786754 FKO786754:FKT786754 FUK786754:FUP786754 GEG786754:GEL786754 GOC786754:GOH786754 GXY786754:GYD786754 HHU786754:HHZ786754 HRQ786754:HRV786754 IBM786754:IBR786754 ILI786754:ILN786754 IVE786754:IVJ786754 JFA786754:JFF786754 JOW786754:JPB786754 JYS786754:JYX786754 KIO786754:KIT786754 KSK786754:KSP786754 LCG786754:LCL786754 LMC786754:LMH786754 LVY786754:LWD786754 MFU786754:MFZ786754 MPQ786754:MPV786754 MZM786754:MZR786754 NJI786754:NJN786754 NTE786754:NTJ786754 ODA786754:ODF786754 OMW786754:ONB786754 OWS786754:OWX786754 PGO786754:PGT786754 PQK786754:PQP786754 QAG786754:QAL786754 QKC786754:QKH786754 QTY786754:QUD786754 RDU786754:RDZ786754 RNQ786754:RNV786754 RXM786754:RXR786754 SHI786754:SHN786754 SRE786754:SRJ786754 TBA786754:TBF786754 TKW786754:TLB786754 TUS786754:TUX786754 UEO786754:UET786754 UOK786754:UOP786754 UYG786754:UYL786754 VIC786754:VIH786754 VRY786754:VSD786754 WBU786754:WBZ786754 WLQ786754:WLV786754 WVM786754:WVR786754 E852290:J852290 JA852290:JF852290 SW852290:TB852290 ACS852290:ACX852290 AMO852290:AMT852290 AWK852290:AWP852290 BGG852290:BGL852290 BQC852290:BQH852290 BZY852290:CAD852290 CJU852290:CJZ852290 CTQ852290:CTV852290 DDM852290:DDR852290 DNI852290:DNN852290 DXE852290:DXJ852290 EHA852290:EHF852290 EQW852290:ERB852290 FAS852290:FAX852290 FKO852290:FKT852290 FUK852290:FUP852290 GEG852290:GEL852290 GOC852290:GOH852290 GXY852290:GYD852290 HHU852290:HHZ852290 HRQ852290:HRV852290 IBM852290:IBR852290 ILI852290:ILN852290 IVE852290:IVJ852290 JFA852290:JFF852290 JOW852290:JPB852290 JYS852290:JYX852290 KIO852290:KIT852290 KSK852290:KSP852290 LCG852290:LCL852290 LMC852290:LMH852290 LVY852290:LWD852290 MFU852290:MFZ852290 MPQ852290:MPV852290 MZM852290:MZR852290 NJI852290:NJN852290 NTE852290:NTJ852290 ODA852290:ODF852290 OMW852290:ONB852290 OWS852290:OWX852290 PGO852290:PGT852290 PQK852290:PQP852290 QAG852290:QAL852290 QKC852290:QKH852290 QTY852290:QUD852290 RDU852290:RDZ852290 RNQ852290:RNV852290 RXM852290:RXR852290 SHI852290:SHN852290 SRE852290:SRJ852290 TBA852290:TBF852290 TKW852290:TLB852290 TUS852290:TUX852290 UEO852290:UET852290 UOK852290:UOP852290 UYG852290:UYL852290 VIC852290:VIH852290 VRY852290:VSD852290 WBU852290:WBZ852290 WLQ852290:WLV852290 WVM852290:WVR852290 E917826:J917826 JA917826:JF917826 SW917826:TB917826 ACS917826:ACX917826 AMO917826:AMT917826 AWK917826:AWP917826 BGG917826:BGL917826 BQC917826:BQH917826 BZY917826:CAD917826 CJU917826:CJZ917826 CTQ917826:CTV917826 DDM917826:DDR917826 DNI917826:DNN917826 DXE917826:DXJ917826 EHA917826:EHF917826 EQW917826:ERB917826 FAS917826:FAX917826 FKO917826:FKT917826 FUK917826:FUP917826 GEG917826:GEL917826 GOC917826:GOH917826 GXY917826:GYD917826 HHU917826:HHZ917826 HRQ917826:HRV917826 IBM917826:IBR917826 ILI917826:ILN917826 IVE917826:IVJ917826 JFA917826:JFF917826 JOW917826:JPB917826 JYS917826:JYX917826 KIO917826:KIT917826 KSK917826:KSP917826 LCG917826:LCL917826 LMC917826:LMH917826 LVY917826:LWD917826 MFU917826:MFZ917826 MPQ917826:MPV917826 MZM917826:MZR917826 NJI917826:NJN917826 NTE917826:NTJ917826 ODA917826:ODF917826 OMW917826:ONB917826 OWS917826:OWX917826 PGO917826:PGT917826 PQK917826:PQP917826 QAG917826:QAL917826 QKC917826:QKH917826 QTY917826:QUD917826 RDU917826:RDZ917826 RNQ917826:RNV917826 RXM917826:RXR917826 SHI917826:SHN917826 SRE917826:SRJ917826 TBA917826:TBF917826 TKW917826:TLB917826 TUS917826:TUX917826 UEO917826:UET917826 UOK917826:UOP917826 UYG917826:UYL917826 VIC917826:VIH917826 VRY917826:VSD917826 WBU917826:WBZ917826 WLQ917826:WLV917826 WVM917826:WVR917826 E983362:J983362 JA983362:JF983362 SW983362:TB983362 ACS983362:ACX983362 AMO983362:AMT983362 AWK983362:AWP983362 BGG983362:BGL983362 BQC983362:BQH983362 BZY983362:CAD983362 CJU983362:CJZ983362 CTQ983362:CTV983362 DDM983362:DDR983362 DNI983362:DNN983362 DXE983362:DXJ983362 EHA983362:EHF983362 EQW983362:ERB983362 FAS983362:FAX983362 FKO983362:FKT983362 FUK983362:FUP983362 GEG983362:GEL983362 GOC983362:GOH983362 GXY983362:GYD983362 HHU983362:HHZ983362 HRQ983362:HRV983362 IBM983362:IBR983362 ILI983362:ILN983362 IVE983362:IVJ983362 JFA983362:JFF983362 JOW983362:JPB983362 JYS983362:JYX983362 KIO983362:KIT983362 KSK983362:KSP983362 LCG983362:LCL983362 LMC983362:LMH983362 LVY983362:LWD983362 MFU983362:MFZ983362 MPQ983362:MPV983362 MZM983362:MZR983362 NJI983362:NJN983362 NTE983362:NTJ983362 ODA983362:ODF983362 OMW983362:ONB983362 OWS983362:OWX983362 PGO983362:PGT983362 PQK983362:PQP983362 QAG983362:QAL983362 QKC983362:QKH983362 QTY983362:QUD983362 RDU983362:RDZ983362 RNQ983362:RNV983362 RXM983362:RXR983362 SHI983362:SHN983362 SRE983362:SRJ983362 TBA983362:TBF983362 TKW983362:TLB983362 TUS983362:TUX983362 UEO983362:UET983362 UOK983362:UOP983362 UYG983362:UYL983362 VIC983362:VIH983362 VRY983362:VSD983362 WBU983362:WBZ983362 WLQ983362:WLV983362 WVM983362:WVR983362 E240:J240 JA240:JF240 SW240:TB240 ACS240:ACX240 AMO240:AMT240 AWK240:AWP240 BGG240:BGL240 BQC240:BQH240 BZY240:CAD240 CJU240:CJZ240 CTQ240:CTV240 DDM240:DDR240 DNI240:DNN240 DXE240:DXJ240 EHA240:EHF240 EQW240:ERB240 FAS240:FAX240 FKO240:FKT240 FUK240:FUP240 GEG240:GEL240 GOC240:GOH240 GXY240:GYD240 HHU240:HHZ240 HRQ240:HRV240 IBM240:IBR240 ILI240:ILN240 IVE240:IVJ240 JFA240:JFF240 JOW240:JPB240 JYS240:JYX240 KIO240:KIT240 KSK240:KSP240 LCG240:LCL240 LMC240:LMH240 LVY240:LWD240 MFU240:MFZ240 MPQ240:MPV240 MZM240:MZR240 NJI240:NJN240 NTE240:NTJ240 ODA240:ODF240 OMW240:ONB240 OWS240:OWX240 PGO240:PGT240 PQK240:PQP240 QAG240:QAL240 QKC240:QKH240 QTY240:QUD240 RDU240:RDZ240 RNQ240:RNV240 RXM240:RXR240 SHI240:SHN240 SRE240:SRJ240 TBA240:TBF240 TKW240:TLB240 TUS240:TUX240 UEO240:UET240 UOK240:UOP240 UYG240:UYL240 VIC240:VIH240 VRY240:VSD240 WBU240:WBZ240 WLQ240:WLV240 WVM240:WVR240 E65776:J65776 JA65776:JF65776 SW65776:TB65776 ACS65776:ACX65776 AMO65776:AMT65776 AWK65776:AWP65776 BGG65776:BGL65776 BQC65776:BQH65776 BZY65776:CAD65776 CJU65776:CJZ65776 CTQ65776:CTV65776 DDM65776:DDR65776 DNI65776:DNN65776 DXE65776:DXJ65776 EHA65776:EHF65776 EQW65776:ERB65776 FAS65776:FAX65776 FKO65776:FKT65776 FUK65776:FUP65776 GEG65776:GEL65776 GOC65776:GOH65776 GXY65776:GYD65776 HHU65776:HHZ65776 HRQ65776:HRV65776 IBM65776:IBR65776 ILI65776:ILN65776 IVE65776:IVJ65776 JFA65776:JFF65776 JOW65776:JPB65776 JYS65776:JYX65776 KIO65776:KIT65776 KSK65776:KSP65776 LCG65776:LCL65776 LMC65776:LMH65776 LVY65776:LWD65776 MFU65776:MFZ65776 MPQ65776:MPV65776 MZM65776:MZR65776 NJI65776:NJN65776 NTE65776:NTJ65776 ODA65776:ODF65776 OMW65776:ONB65776 OWS65776:OWX65776 PGO65776:PGT65776 PQK65776:PQP65776 QAG65776:QAL65776 QKC65776:QKH65776 QTY65776:QUD65776 RDU65776:RDZ65776 RNQ65776:RNV65776 RXM65776:RXR65776 SHI65776:SHN65776 SRE65776:SRJ65776 TBA65776:TBF65776 TKW65776:TLB65776 TUS65776:TUX65776 UEO65776:UET65776 UOK65776:UOP65776 UYG65776:UYL65776 VIC65776:VIH65776 VRY65776:VSD65776 WBU65776:WBZ65776 WLQ65776:WLV65776 WVM65776:WVR65776 E131312:J131312 JA131312:JF131312 SW131312:TB131312 ACS131312:ACX131312 AMO131312:AMT131312 AWK131312:AWP131312 BGG131312:BGL131312 BQC131312:BQH131312 BZY131312:CAD131312 CJU131312:CJZ131312 CTQ131312:CTV131312 DDM131312:DDR131312 DNI131312:DNN131312 DXE131312:DXJ131312 EHA131312:EHF131312 EQW131312:ERB131312 FAS131312:FAX131312 FKO131312:FKT131312 FUK131312:FUP131312 GEG131312:GEL131312 GOC131312:GOH131312 GXY131312:GYD131312 HHU131312:HHZ131312 HRQ131312:HRV131312 IBM131312:IBR131312 ILI131312:ILN131312 IVE131312:IVJ131312 JFA131312:JFF131312 JOW131312:JPB131312 JYS131312:JYX131312 KIO131312:KIT131312 KSK131312:KSP131312 LCG131312:LCL131312 LMC131312:LMH131312 LVY131312:LWD131312 MFU131312:MFZ131312 MPQ131312:MPV131312 MZM131312:MZR131312 NJI131312:NJN131312 NTE131312:NTJ131312 ODA131312:ODF131312 OMW131312:ONB131312 OWS131312:OWX131312 PGO131312:PGT131312 PQK131312:PQP131312 QAG131312:QAL131312 QKC131312:QKH131312 QTY131312:QUD131312 RDU131312:RDZ131312 RNQ131312:RNV131312 RXM131312:RXR131312 SHI131312:SHN131312 SRE131312:SRJ131312 TBA131312:TBF131312 TKW131312:TLB131312 TUS131312:TUX131312 UEO131312:UET131312 UOK131312:UOP131312 UYG131312:UYL131312 VIC131312:VIH131312 VRY131312:VSD131312 WBU131312:WBZ131312 WLQ131312:WLV131312 WVM131312:WVR131312 E196848:J196848 JA196848:JF196848 SW196848:TB196848 ACS196848:ACX196848 AMO196848:AMT196848 AWK196848:AWP196848 BGG196848:BGL196848 BQC196848:BQH196848 BZY196848:CAD196848 CJU196848:CJZ196848 CTQ196848:CTV196848 DDM196848:DDR196848 DNI196848:DNN196848 DXE196848:DXJ196848 EHA196848:EHF196848 EQW196848:ERB196848 FAS196848:FAX196848 FKO196848:FKT196848 FUK196848:FUP196848 GEG196848:GEL196848 GOC196848:GOH196848 GXY196848:GYD196848 HHU196848:HHZ196848 HRQ196848:HRV196848 IBM196848:IBR196848 ILI196848:ILN196848 IVE196848:IVJ196848 JFA196848:JFF196848 JOW196848:JPB196848 JYS196848:JYX196848 KIO196848:KIT196848 KSK196848:KSP196848 LCG196848:LCL196848 LMC196848:LMH196848 LVY196848:LWD196848 MFU196848:MFZ196848 MPQ196848:MPV196848 MZM196848:MZR196848 NJI196848:NJN196848 NTE196848:NTJ196848 ODA196848:ODF196848 OMW196848:ONB196848 OWS196848:OWX196848 PGO196848:PGT196848 PQK196848:PQP196848 QAG196848:QAL196848 QKC196848:QKH196848 QTY196848:QUD196848 RDU196848:RDZ196848 RNQ196848:RNV196848 RXM196848:RXR196848 SHI196848:SHN196848 SRE196848:SRJ196848 TBA196848:TBF196848 TKW196848:TLB196848 TUS196848:TUX196848 UEO196848:UET196848 UOK196848:UOP196848 UYG196848:UYL196848 VIC196848:VIH196848 VRY196848:VSD196848 WBU196848:WBZ196848 WLQ196848:WLV196848 WVM196848:WVR196848 E262384:J262384 JA262384:JF262384 SW262384:TB262384 ACS262384:ACX262384 AMO262384:AMT262384 AWK262384:AWP262384 BGG262384:BGL262384 BQC262384:BQH262384 BZY262384:CAD262384 CJU262384:CJZ262384 CTQ262384:CTV262384 DDM262384:DDR262384 DNI262384:DNN262384 DXE262384:DXJ262384 EHA262384:EHF262384 EQW262384:ERB262384 FAS262384:FAX262384 FKO262384:FKT262384 FUK262384:FUP262384 GEG262384:GEL262384 GOC262384:GOH262384 GXY262384:GYD262384 HHU262384:HHZ262384 HRQ262384:HRV262384 IBM262384:IBR262384 ILI262384:ILN262384 IVE262384:IVJ262384 JFA262384:JFF262384 JOW262384:JPB262384 JYS262384:JYX262384 KIO262384:KIT262384 KSK262384:KSP262384 LCG262384:LCL262384 LMC262384:LMH262384 LVY262384:LWD262384 MFU262384:MFZ262384 MPQ262384:MPV262384 MZM262384:MZR262384 NJI262384:NJN262384 NTE262384:NTJ262384 ODA262384:ODF262384 OMW262384:ONB262384 OWS262384:OWX262384 PGO262384:PGT262384 PQK262384:PQP262384 QAG262384:QAL262384 QKC262384:QKH262384 QTY262384:QUD262384 RDU262384:RDZ262384 RNQ262384:RNV262384 RXM262384:RXR262384 SHI262384:SHN262384 SRE262384:SRJ262384 TBA262384:TBF262384 TKW262384:TLB262384 TUS262384:TUX262384 UEO262384:UET262384 UOK262384:UOP262384 UYG262384:UYL262384 VIC262384:VIH262384 VRY262384:VSD262384 WBU262384:WBZ262384 WLQ262384:WLV262384 WVM262384:WVR262384 E327920:J327920 JA327920:JF327920 SW327920:TB327920 ACS327920:ACX327920 AMO327920:AMT327920 AWK327920:AWP327920 BGG327920:BGL327920 BQC327920:BQH327920 BZY327920:CAD327920 CJU327920:CJZ327920 CTQ327920:CTV327920 DDM327920:DDR327920 DNI327920:DNN327920 DXE327920:DXJ327920 EHA327920:EHF327920 EQW327920:ERB327920 FAS327920:FAX327920 FKO327920:FKT327920 FUK327920:FUP327920 GEG327920:GEL327920 GOC327920:GOH327920 GXY327920:GYD327920 HHU327920:HHZ327920 HRQ327920:HRV327920 IBM327920:IBR327920 ILI327920:ILN327920 IVE327920:IVJ327920 JFA327920:JFF327920 JOW327920:JPB327920 JYS327920:JYX327920 KIO327920:KIT327920 KSK327920:KSP327920 LCG327920:LCL327920 LMC327920:LMH327920 LVY327920:LWD327920 MFU327920:MFZ327920 MPQ327920:MPV327920 MZM327920:MZR327920 NJI327920:NJN327920 NTE327920:NTJ327920 ODA327920:ODF327920 OMW327920:ONB327920 OWS327920:OWX327920 PGO327920:PGT327920 PQK327920:PQP327920 QAG327920:QAL327920 QKC327920:QKH327920 QTY327920:QUD327920 RDU327920:RDZ327920 RNQ327920:RNV327920 RXM327920:RXR327920 SHI327920:SHN327920 SRE327920:SRJ327920 TBA327920:TBF327920 TKW327920:TLB327920 TUS327920:TUX327920 UEO327920:UET327920 UOK327920:UOP327920 UYG327920:UYL327920 VIC327920:VIH327920 VRY327920:VSD327920 WBU327920:WBZ327920 WLQ327920:WLV327920 WVM327920:WVR327920 E393456:J393456 JA393456:JF393456 SW393456:TB393456 ACS393456:ACX393456 AMO393456:AMT393456 AWK393456:AWP393456 BGG393456:BGL393456 BQC393456:BQH393456 BZY393456:CAD393456 CJU393456:CJZ393456 CTQ393456:CTV393456 DDM393456:DDR393456 DNI393456:DNN393456 DXE393456:DXJ393456 EHA393456:EHF393456 EQW393456:ERB393456 FAS393456:FAX393456 FKO393456:FKT393456 FUK393456:FUP393456 GEG393456:GEL393456 GOC393456:GOH393456 GXY393456:GYD393456 HHU393456:HHZ393456 HRQ393456:HRV393456 IBM393456:IBR393456 ILI393456:ILN393456 IVE393456:IVJ393456 JFA393456:JFF393456 JOW393456:JPB393456 JYS393456:JYX393456 KIO393456:KIT393456 KSK393456:KSP393456 LCG393456:LCL393456 LMC393456:LMH393456 LVY393456:LWD393456 MFU393456:MFZ393456 MPQ393456:MPV393456 MZM393456:MZR393456 NJI393456:NJN393456 NTE393456:NTJ393456 ODA393456:ODF393456 OMW393456:ONB393456 OWS393456:OWX393456 PGO393456:PGT393456 PQK393456:PQP393456 QAG393456:QAL393456 QKC393456:QKH393456 QTY393456:QUD393456 RDU393456:RDZ393456 RNQ393456:RNV393456 RXM393456:RXR393456 SHI393456:SHN393456 SRE393456:SRJ393456 TBA393456:TBF393456 TKW393456:TLB393456 TUS393456:TUX393456 UEO393456:UET393456 UOK393456:UOP393456 UYG393456:UYL393456 VIC393456:VIH393456 VRY393456:VSD393456 WBU393456:WBZ393456 WLQ393456:WLV393456 WVM393456:WVR393456 E458992:J458992 JA458992:JF458992 SW458992:TB458992 ACS458992:ACX458992 AMO458992:AMT458992 AWK458992:AWP458992 BGG458992:BGL458992 BQC458992:BQH458992 BZY458992:CAD458992 CJU458992:CJZ458992 CTQ458992:CTV458992 DDM458992:DDR458992 DNI458992:DNN458992 DXE458992:DXJ458992 EHA458992:EHF458992 EQW458992:ERB458992 FAS458992:FAX458992 FKO458992:FKT458992 FUK458992:FUP458992 GEG458992:GEL458992 GOC458992:GOH458992 GXY458992:GYD458992 HHU458992:HHZ458992 HRQ458992:HRV458992 IBM458992:IBR458992 ILI458992:ILN458992 IVE458992:IVJ458992 JFA458992:JFF458992 JOW458992:JPB458992 JYS458992:JYX458992 KIO458992:KIT458992 KSK458992:KSP458992 LCG458992:LCL458992 LMC458992:LMH458992 LVY458992:LWD458992 MFU458992:MFZ458992 MPQ458992:MPV458992 MZM458992:MZR458992 NJI458992:NJN458992 NTE458992:NTJ458992 ODA458992:ODF458992 OMW458992:ONB458992 OWS458992:OWX458992 PGO458992:PGT458992 PQK458992:PQP458992 QAG458992:QAL458992 QKC458992:QKH458992 QTY458992:QUD458992 RDU458992:RDZ458992 RNQ458992:RNV458992 RXM458992:RXR458992 SHI458992:SHN458992 SRE458992:SRJ458992 TBA458992:TBF458992 TKW458992:TLB458992 TUS458992:TUX458992 UEO458992:UET458992 UOK458992:UOP458992 UYG458992:UYL458992 VIC458992:VIH458992 VRY458992:VSD458992 WBU458992:WBZ458992 WLQ458992:WLV458992 WVM458992:WVR458992 E524528:J524528 JA524528:JF524528 SW524528:TB524528 ACS524528:ACX524528 AMO524528:AMT524528 AWK524528:AWP524528 BGG524528:BGL524528 BQC524528:BQH524528 BZY524528:CAD524528 CJU524528:CJZ524528 CTQ524528:CTV524528 DDM524528:DDR524528 DNI524528:DNN524528 DXE524528:DXJ524528 EHA524528:EHF524528 EQW524528:ERB524528 FAS524528:FAX524528 FKO524528:FKT524528 FUK524528:FUP524528 GEG524528:GEL524528 GOC524528:GOH524528 GXY524528:GYD524528 HHU524528:HHZ524528 HRQ524528:HRV524528 IBM524528:IBR524528 ILI524528:ILN524528 IVE524528:IVJ524528 JFA524528:JFF524528 JOW524528:JPB524528 JYS524528:JYX524528 KIO524528:KIT524528 KSK524528:KSP524528 LCG524528:LCL524528 LMC524528:LMH524528 LVY524528:LWD524528 MFU524528:MFZ524528 MPQ524528:MPV524528 MZM524528:MZR524528 NJI524528:NJN524528 NTE524528:NTJ524528 ODA524528:ODF524528 OMW524528:ONB524528 OWS524528:OWX524528 PGO524528:PGT524528 PQK524528:PQP524528 QAG524528:QAL524528 QKC524528:QKH524528 QTY524528:QUD524528 RDU524528:RDZ524528 RNQ524528:RNV524528 RXM524528:RXR524528 SHI524528:SHN524528 SRE524528:SRJ524528 TBA524528:TBF524528 TKW524528:TLB524528 TUS524528:TUX524528 UEO524528:UET524528 UOK524528:UOP524528 UYG524528:UYL524528 VIC524528:VIH524528 VRY524528:VSD524528 WBU524528:WBZ524528 WLQ524528:WLV524528 WVM524528:WVR524528 E590064:J590064 JA590064:JF590064 SW590064:TB590064 ACS590064:ACX590064 AMO590064:AMT590064 AWK590064:AWP590064 BGG590064:BGL590064 BQC590064:BQH590064 BZY590064:CAD590064 CJU590064:CJZ590064 CTQ590064:CTV590064 DDM590064:DDR590064 DNI590064:DNN590064 DXE590064:DXJ590064 EHA590064:EHF590064 EQW590064:ERB590064 FAS590064:FAX590064 FKO590064:FKT590064 FUK590064:FUP590064 GEG590064:GEL590064 GOC590064:GOH590064 GXY590064:GYD590064 HHU590064:HHZ590064 HRQ590064:HRV590064 IBM590064:IBR590064 ILI590064:ILN590064 IVE590064:IVJ590064 JFA590064:JFF590064 JOW590064:JPB590064 JYS590064:JYX590064 KIO590064:KIT590064 KSK590064:KSP590064 LCG590064:LCL590064 LMC590064:LMH590064 LVY590064:LWD590064 MFU590064:MFZ590064 MPQ590064:MPV590064 MZM590064:MZR590064 NJI590064:NJN590064 NTE590064:NTJ590064 ODA590064:ODF590064 OMW590064:ONB590064 OWS590064:OWX590064 PGO590064:PGT590064 PQK590064:PQP590064 QAG590064:QAL590064 QKC590064:QKH590064 QTY590064:QUD590064 RDU590064:RDZ590064 RNQ590064:RNV590064 RXM590064:RXR590064 SHI590064:SHN590064 SRE590064:SRJ590064 TBA590064:TBF590064 TKW590064:TLB590064 TUS590064:TUX590064 UEO590064:UET590064 UOK590064:UOP590064 UYG590064:UYL590064 VIC590064:VIH590064 VRY590064:VSD590064 WBU590064:WBZ590064 WLQ590064:WLV590064 WVM590064:WVR590064 E655600:J655600 JA655600:JF655600 SW655600:TB655600 ACS655600:ACX655600 AMO655600:AMT655600 AWK655600:AWP655600 BGG655600:BGL655600 BQC655600:BQH655600 BZY655600:CAD655600 CJU655600:CJZ655600 CTQ655600:CTV655600 DDM655600:DDR655600 DNI655600:DNN655600 DXE655600:DXJ655600 EHA655600:EHF655600 EQW655600:ERB655600 FAS655600:FAX655600 FKO655600:FKT655600 FUK655600:FUP655600 GEG655600:GEL655600 GOC655600:GOH655600 GXY655600:GYD655600 HHU655600:HHZ655600 HRQ655600:HRV655600 IBM655600:IBR655600 ILI655600:ILN655600 IVE655600:IVJ655600 JFA655600:JFF655600 JOW655600:JPB655600 JYS655600:JYX655600 KIO655600:KIT655600 KSK655600:KSP655600 LCG655600:LCL655600 LMC655600:LMH655600 LVY655600:LWD655600 MFU655600:MFZ655600 MPQ655600:MPV655600 MZM655600:MZR655600 NJI655600:NJN655600 NTE655600:NTJ655600 ODA655600:ODF655600 OMW655600:ONB655600 OWS655600:OWX655600 PGO655600:PGT655600 PQK655600:PQP655600 QAG655600:QAL655600 QKC655600:QKH655600 QTY655600:QUD655600 RDU655600:RDZ655600 RNQ655600:RNV655600 RXM655600:RXR655600 SHI655600:SHN655600 SRE655600:SRJ655600 TBA655600:TBF655600 TKW655600:TLB655600 TUS655600:TUX655600 UEO655600:UET655600 UOK655600:UOP655600 UYG655600:UYL655600 VIC655600:VIH655600 VRY655600:VSD655600 WBU655600:WBZ655600 WLQ655600:WLV655600 WVM655600:WVR655600 E721136:J721136 JA721136:JF721136 SW721136:TB721136 ACS721136:ACX721136 AMO721136:AMT721136 AWK721136:AWP721136 BGG721136:BGL721136 BQC721136:BQH721136 BZY721136:CAD721136 CJU721136:CJZ721136 CTQ721136:CTV721136 DDM721136:DDR721136 DNI721136:DNN721136 DXE721136:DXJ721136 EHA721136:EHF721136 EQW721136:ERB721136 FAS721136:FAX721136 FKO721136:FKT721136 FUK721136:FUP721136 GEG721136:GEL721136 GOC721136:GOH721136 GXY721136:GYD721136 HHU721136:HHZ721136 HRQ721136:HRV721136 IBM721136:IBR721136 ILI721136:ILN721136 IVE721136:IVJ721136 JFA721136:JFF721136 JOW721136:JPB721136 JYS721136:JYX721136 KIO721136:KIT721136 KSK721136:KSP721136 LCG721136:LCL721136 LMC721136:LMH721136 LVY721136:LWD721136 MFU721136:MFZ721136 MPQ721136:MPV721136 MZM721136:MZR721136 NJI721136:NJN721136 NTE721136:NTJ721136 ODA721136:ODF721136 OMW721136:ONB721136 OWS721136:OWX721136 PGO721136:PGT721136 PQK721136:PQP721136 QAG721136:QAL721136 QKC721136:QKH721136 QTY721136:QUD721136 RDU721136:RDZ721136 RNQ721136:RNV721136 RXM721136:RXR721136 SHI721136:SHN721136 SRE721136:SRJ721136 TBA721136:TBF721136 TKW721136:TLB721136 TUS721136:TUX721136 UEO721136:UET721136 UOK721136:UOP721136 UYG721136:UYL721136 VIC721136:VIH721136 VRY721136:VSD721136 WBU721136:WBZ721136 WLQ721136:WLV721136 WVM721136:WVR721136 E786672:J786672 JA786672:JF786672 SW786672:TB786672 ACS786672:ACX786672 AMO786672:AMT786672 AWK786672:AWP786672 BGG786672:BGL786672 BQC786672:BQH786672 BZY786672:CAD786672 CJU786672:CJZ786672 CTQ786672:CTV786672 DDM786672:DDR786672 DNI786672:DNN786672 DXE786672:DXJ786672 EHA786672:EHF786672 EQW786672:ERB786672 FAS786672:FAX786672 FKO786672:FKT786672 FUK786672:FUP786672 GEG786672:GEL786672 GOC786672:GOH786672 GXY786672:GYD786672 HHU786672:HHZ786672 HRQ786672:HRV786672 IBM786672:IBR786672 ILI786672:ILN786672 IVE786672:IVJ786672 JFA786672:JFF786672 JOW786672:JPB786672 JYS786672:JYX786672 KIO786672:KIT786672 KSK786672:KSP786672 LCG786672:LCL786672 LMC786672:LMH786672 LVY786672:LWD786672 MFU786672:MFZ786672 MPQ786672:MPV786672 MZM786672:MZR786672 NJI786672:NJN786672 NTE786672:NTJ786672 ODA786672:ODF786672 OMW786672:ONB786672 OWS786672:OWX786672 PGO786672:PGT786672 PQK786672:PQP786672 QAG786672:QAL786672 QKC786672:QKH786672 QTY786672:QUD786672 RDU786672:RDZ786672 RNQ786672:RNV786672 RXM786672:RXR786672 SHI786672:SHN786672 SRE786672:SRJ786672 TBA786672:TBF786672 TKW786672:TLB786672 TUS786672:TUX786672 UEO786672:UET786672 UOK786672:UOP786672 UYG786672:UYL786672 VIC786672:VIH786672 VRY786672:VSD786672 WBU786672:WBZ786672 WLQ786672:WLV786672 WVM786672:WVR786672 E852208:J852208 JA852208:JF852208 SW852208:TB852208 ACS852208:ACX852208 AMO852208:AMT852208 AWK852208:AWP852208 BGG852208:BGL852208 BQC852208:BQH852208 BZY852208:CAD852208 CJU852208:CJZ852208 CTQ852208:CTV852208 DDM852208:DDR852208 DNI852208:DNN852208 DXE852208:DXJ852208 EHA852208:EHF852208 EQW852208:ERB852208 FAS852208:FAX852208 FKO852208:FKT852208 FUK852208:FUP852208 GEG852208:GEL852208 GOC852208:GOH852208 GXY852208:GYD852208 HHU852208:HHZ852208 HRQ852208:HRV852208 IBM852208:IBR852208 ILI852208:ILN852208 IVE852208:IVJ852208 JFA852208:JFF852208 JOW852208:JPB852208 JYS852208:JYX852208 KIO852208:KIT852208 KSK852208:KSP852208 LCG852208:LCL852208 LMC852208:LMH852208 LVY852208:LWD852208 MFU852208:MFZ852208 MPQ852208:MPV852208 MZM852208:MZR852208 NJI852208:NJN852208 NTE852208:NTJ852208 ODA852208:ODF852208 OMW852208:ONB852208 OWS852208:OWX852208 PGO852208:PGT852208 PQK852208:PQP852208 QAG852208:QAL852208 QKC852208:QKH852208 QTY852208:QUD852208 RDU852208:RDZ852208 RNQ852208:RNV852208 RXM852208:RXR852208 SHI852208:SHN852208 SRE852208:SRJ852208 TBA852208:TBF852208 TKW852208:TLB852208 TUS852208:TUX852208 UEO852208:UET852208 UOK852208:UOP852208 UYG852208:UYL852208 VIC852208:VIH852208 VRY852208:VSD852208 WBU852208:WBZ852208 WLQ852208:WLV852208 WVM852208:WVR852208 E917744:J917744 JA917744:JF917744 SW917744:TB917744 ACS917744:ACX917744 AMO917744:AMT917744 AWK917744:AWP917744 BGG917744:BGL917744 BQC917744:BQH917744 BZY917744:CAD917744 CJU917744:CJZ917744 CTQ917744:CTV917744 DDM917744:DDR917744 DNI917744:DNN917744 DXE917744:DXJ917744 EHA917744:EHF917744 EQW917744:ERB917744 FAS917744:FAX917744 FKO917744:FKT917744 FUK917744:FUP917744 GEG917744:GEL917744 GOC917744:GOH917744 GXY917744:GYD917744 HHU917744:HHZ917744 HRQ917744:HRV917744 IBM917744:IBR917744 ILI917744:ILN917744 IVE917744:IVJ917744 JFA917744:JFF917744 JOW917744:JPB917744 JYS917744:JYX917744 KIO917744:KIT917744 KSK917744:KSP917744 LCG917744:LCL917744 LMC917744:LMH917744 LVY917744:LWD917744 MFU917744:MFZ917744 MPQ917744:MPV917744 MZM917744:MZR917744 NJI917744:NJN917744 NTE917744:NTJ917744 ODA917744:ODF917744 OMW917744:ONB917744 OWS917744:OWX917744 PGO917744:PGT917744 PQK917744:PQP917744 QAG917744:QAL917744 QKC917744:QKH917744 QTY917744:QUD917744 RDU917744:RDZ917744 RNQ917744:RNV917744 RXM917744:RXR917744 SHI917744:SHN917744 SRE917744:SRJ917744 TBA917744:TBF917744 TKW917744:TLB917744 TUS917744:TUX917744 UEO917744:UET917744 UOK917744:UOP917744 UYG917744:UYL917744 VIC917744:VIH917744 VRY917744:VSD917744 WBU917744:WBZ917744 WLQ917744:WLV917744 WVM917744:WVR917744 E983280:J983280 JA983280:JF983280 SW983280:TB983280 ACS983280:ACX983280 AMO983280:AMT983280 AWK983280:AWP983280 BGG983280:BGL983280 BQC983280:BQH983280 BZY983280:CAD983280 CJU983280:CJZ983280 CTQ983280:CTV983280 DDM983280:DDR983280 DNI983280:DNN983280 DXE983280:DXJ983280 EHA983280:EHF983280 EQW983280:ERB983280 FAS983280:FAX983280 FKO983280:FKT983280 FUK983280:FUP983280 GEG983280:GEL983280 GOC983280:GOH983280 GXY983280:GYD983280 HHU983280:HHZ983280 HRQ983280:HRV983280 IBM983280:IBR983280 ILI983280:ILN983280 IVE983280:IVJ983280 JFA983280:JFF983280 JOW983280:JPB983280 JYS983280:JYX983280 KIO983280:KIT983280 KSK983280:KSP983280 LCG983280:LCL983280 LMC983280:LMH983280 LVY983280:LWD983280 MFU983280:MFZ983280 MPQ983280:MPV983280 MZM983280:MZR983280 NJI983280:NJN983280 NTE983280:NTJ983280 ODA983280:ODF983280 OMW983280:ONB983280 OWS983280:OWX983280 PGO983280:PGT983280 PQK983280:PQP983280 QAG983280:QAL983280 QKC983280:QKH983280 QTY983280:QUD983280 RDU983280:RDZ983280 RNQ983280:RNV983280 RXM983280:RXR983280 SHI983280:SHN983280 SRE983280:SRJ983280 TBA983280:TBF983280 TKW983280:TLB983280 TUS983280:TUX983280 UEO983280:UET983280 UOK983280:UOP983280 UYG983280:UYL983280 VIC983280:VIH983280 VRY983280:VSD983280 WBU983280:WBZ983280 WLQ983280:WLV983280 WVM983280:WVR983280 E97:J97 JA97:JF97 SW97:TB97 ACS97:ACX97 AMO97:AMT97 AWK97:AWP97 BGG97:BGL97 BQC97:BQH97 BZY97:CAD97 CJU97:CJZ97 CTQ97:CTV97 DDM97:DDR97 DNI97:DNN97 DXE97:DXJ97 EHA97:EHF97 EQW97:ERB97 FAS97:FAX97 FKO97:FKT97 FUK97:FUP97 GEG97:GEL97 GOC97:GOH97 GXY97:GYD97 HHU97:HHZ97 HRQ97:HRV97 IBM97:IBR97 ILI97:ILN97 IVE97:IVJ97 JFA97:JFF97 JOW97:JPB97 JYS97:JYX97 KIO97:KIT97 KSK97:KSP97 LCG97:LCL97 LMC97:LMH97 LVY97:LWD97 MFU97:MFZ97 MPQ97:MPV97 MZM97:MZR97 NJI97:NJN97 NTE97:NTJ97 ODA97:ODF97 OMW97:ONB97 OWS97:OWX97 PGO97:PGT97 PQK97:PQP97 QAG97:QAL97 QKC97:QKH97 QTY97:QUD97 RDU97:RDZ97 RNQ97:RNV97 RXM97:RXR97 SHI97:SHN97 SRE97:SRJ97 TBA97:TBF97 TKW97:TLB97 TUS97:TUX97 UEO97:UET97 UOK97:UOP97 UYG97:UYL97 VIC97:VIH97 VRY97:VSD97 WBU97:WBZ97 WLQ97:WLV97 WVM97:WVR97 E65633:J65633 JA65633:JF65633 SW65633:TB65633 ACS65633:ACX65633 AMO65633:AMT65633 AWK65633:AWP65633 BGG65633:BGL65633 BQC65633:BQH65633 BZY65633:CAD65633 CJU65633:CJZ65633 CTQ65633:CTV65633 DDM65633:DDR65633 DNI65633:DNN65633 DXE65633:DXJ65633 EHA65633:EHF65633 EQW65633:ERB65633 FAS65633:FAX65633 FKO65633:FKT65633 FUK65633:FUP65633 GEG65633:GEL65633 GOC65633:GOH65633 GXY65633:GYD65633 HHU65633:HHZ65633 HRQ65633:HRV65633 IBM65633:IBR65633 ILI65633:ILN65633 IVE65633:IVJ65633 JFA65633:JFF65633 JOW65633:JPB65633 JYS65633:JYX65633 KIO65633:KIT65633 KSK65633:KSP65633 LCG65633:LCL65633 LMC65633:LMH65633 LVY65633:LWD65633 MFU65633:MFZ65633 MPQ65633:MPV65633 MZM65633:MZR65633 NJI65633:NJN65633 NTE65633:NTJ65633 ODA65633:ODF65633 OMW65633:ONB65633 OWS65633:OWX65633 PGO65633:PGT65633 PQK65633:PQP65633 QAG65633:QAL65633 QKC65633:QKH65633 QTY65633:QUD65633 RDU65633:RDZ65633 RNQ65633:RNV65633 RXM65633:RXR65633 SHI65633:SHN65633 SRE65633:SRJ65633 TBA65633:TBF65633 TKW65633:TLB65633 TUS65633:TUX65633 UEO65633:UET65633 UOK65633:UOP65633 UYG65633:UYL65633 VIC65633:VIH65633 VRY65633:VSD65633 WBU65633:WBZ65633 WLQ65633:WLV65633 WVM65633:WVR65633 E131169:J131169 JA131169:JF131169 SW131169:TB131169 ACS131169:ACX131169 AMO131169:AMT131169 AWK131169:AWP131169 BGG131169:BGL131169 BQC131169:BQH131169 BZY131169:CAD131169 CJU131169:CJZ131169 CTQ131169:CTV131169 DDM131169:DDR131169 DNI131169:DNN131169 DXE131169:DXJ131169 EHA131169:EHF131169 EQW131169:ERB131169 FAS131169:FAX131169 FKO131169:FKT131169 FUK131169:FUP131169 GEG131169:GEL131169 GOC131169:GOH131169 GXY131169:GYD131169 HHU131169:HHZ131169 HRQ131169:HRV131169 IBM131169:IBR131169 ILI131169:ILN131169 IVE131169:IVJ131169 JFA131169:JFF131169 JOW131169:JPB131169 JYS131169:JYX131169 KIO131169:KIT131169 KSK131169:KSP131169 LCG131169:LCL131169 LMC131169:LMH131169 LVY131169:LWD131169 MFU131169:MFZ131169 MPQ131169:MPV131169 MZM131169:MZR131169 NJI131169:NJN131169 NTE131169:NTJ131169 ODA131169:ODF131169 OMW131169:ONB131169 OWS131169:OWX131169 PGO131169:PGT131169 PQK131169:PQP131169 QAG131169:QAL131169 QKC131169:QKH131169 QTY131169:QUD131169 RDU131169:RDZ131169 RNQ131169:RNV131169 RXM131169:RXR131169 SHI131169:SHN131169 SRE131169:SRJ131169 TBA131169:TBF131169 TKW131169:TLB131169 TUS131169:TUX131169 UEO131169:UET131169 UOK131169:UOP131169 UYG131169:UYL131169 VIC131169:VIH131169 VRY131169:VSD131169 WBU131169:WBZ131169 WLQ131169:WLV131169 WVM131169:WVR131169 E196705:J196705 JA196705:JF196705 SW196705:TB196705 ACS196705:ACX196705 AMO196705:AMT196705 AWK196705:AWP196705 BGG196705:BGL196705 BQC196705:BQH196705 BZY196705:CAD196705 CJU196705:CJZ196705 CTQ196705:CTV196705 DDM196705:DDR196705 DNI196705:DNN196705 DXE196705:DXJ196705 EHA196705:EHF196705 EQW196705:ERB196705 FAS196705:FAX196705 FKO196705:FKT196705 FUK196705:FUP196705 GEG196705:GEL196705 GOC196705:GOH196705 GXY196705:GYD196705 HHU196705:HHZ196705 HRQ196705:HRV196705 IBM196705:IBR196705 ILI196705:ILN196705 IVE196705:IVJ196705 JFA196705:JFF196705 JOW196705:JPB196705 JYS196705:JYX196705 KIO196705:KIT196705 KSK196705:KSP196705 LCG196705:LCL196705 LMC196705:LMH196705 LVY196705:LWD196705 MFU196705:MFZ196705 MPQ196705:MPV196705 MZM196705:MZR196705 NJI196705:NJN196705 NTE196705:NTJ196705 ODA196705:ODF196705 OMW196705:ONB196705 OWS196705:OWX196705 PGO196705:PGT196705 PQK196705:PQP196705 QAG196705:QAL196705 QKC196705:QKH196705 QTY196705:QUD196705 RDU196705:RDZ196705 RNQ196705:RNV196705 RXM196705:RXR196705 SHI196705:SHN196705 SRE196705:SRJ196705 TBA196705:TBF196705 TKW196705:TLB196705 TUS196705:TUX196705 UEO196705:UET196705 UOK196705:UOP196705 UYG196705:UYL196705 VIC196705:VIH196705 VRY196705:VSD196705 WBU196705:WBZ196705 WLQ196705:WLV196705 WVM196705:WVR196705 E262241:J262241 JA262241:JF262241 SW262241:TB262241 ACS262241:ACX262241 AMO262241:AMT262241 AWK262241:AWP262241 BGG262241:BGL262241 BQC262241:BQH262241 BZY262241:CAD262241 CJU262241:CJZ262241 CTQ262241:CTV262241 DDM262241:DDR262241 DNI262241:DNN262241 DXE262241:DXJ262241 EHA262241:EHF262241 EQW262241:ERB262241 FAS262241:FAX262241 FKO262241:FKT262241 FUK262241:FUP262241 GEG262241:GEL262241 GOC262241:GOH262241 GXY262241:GYD262241 HHU262241:HHZ262241 HRQ262241:HRV262241 IBM262241:IBR262241 ILI262241:ILN262241 IVE262241:IVJ262241 JFA262241:JFF262241 JOW262241:JPB262241 JYS262241:JYX262241 KIO262241:KIT262241 KSK262241:KSP262241 LCG262241:LCL262241 LMC262241:LMH262241 LVY262241:LWD262241 MFU262241:MFZ262241 MPQ262241:MPV262241 MZM262241:MZR262241 NJI262241:NJN262241 NTE262241:NTJ262241 ODA262241:ODF262241 OMW262241:ONB262241 OWS262241:OWX262241 PGO262241:PGT262241 PQK262241:PQP262241 QAG262241:QAL262241 QKC262241:QKH262241 QTY262241:QUD262241 RDU262241:RDZ262241 RNQ262241:RNV262241 RXM262241:RXR262241 SHI262241:SHN262241 SRE262241:SRJ262241 TBA262241:TBF262241 TKW262241:TLB262241 TUS262241:TUX262241 UEO262241:UET262241 UOK262241:UOP262241 UYG262241:UYL262241 VIC262241:VIH262241 VRY262241:VSD262241 WBU262241:WBZ262241 WLQ262241:WLV262241 WVM262241:WVR262241 E327777:J327777 JA327777:JF327777 SW327777:TB327777 ACS327777:ACX327777 AMO327777:AMT327777 AWK327777:AWP327777 BGG327777:BGL327777 BQC327777:BQH327777 BZY327777:CAD327777 CJU327777:CJZ327777 CTQ327777:CTV327777 DDM327777:DDR327777 DNI327777:DNN327777 DXE327777:DXJ327777 EHA327777:EHF327777 EQW327777:ERB327777 FAS327777:FAX327777 FKO327777:FKT327777 FUK327777:FUP327777 GEG327777:GEL327777 GOC327777:GOH327777 GXY327777:GYD327777 HHU327777:HHZ327777 HRQ327777:HRV327777 IBM327777:IBR327777 ILI327777:ILN327777 IVE327777:IVJ327777 JFA327777:JFF327777 JOW327777:JPB327777 JYS327777:JYX327777 KIO327777:KIT327777 KSK327777:KSP327777 LCG327777:LCL327777 LMC327777:LMH327777 LVY327777:LWD327777 MFU327777:MFZ327777 MPQ327777:MPV327777 MZM327777:MZR327777 NJI327777:NJN327777 NTE327777:NTJ327777 ODA327777:ODF327777 OMW327777:ONB327777 OWS327777:OWX327777 PGO327777:PGT327777 PQK327777:PQP327777 QAG327777:QAL327777 QKC327777:QKH327777 QTY327777:QUD327777 RDU327777:RDZ327777 RNQ327777:RNV327777 RXM327777:RXR327777 SHI327777:SHN327777 SRE327777:SRJ327777 TBA327777:TBF327777 TKW327777:TLB327777 TUS327777:TUX327777 UEO327777:UET327777 UOK327777:UOP327777 UYG327777:UYL327777 VIC327777:VIH327777 VRY327777:VSD327777 WBU327777:WBZ327777 WLQ327777:WLV327777 WVM327777:WVR327777 E393313:J393313 JA393313:JF393313 SW393313:TB393313 ACS393313:ACX393313 AMO393313:AMT393313 AWK393313:AWP393313 BGG393313:BGL393313 BQC393313:BQH393313 BZY393313:CAD393313 CJU393313:CJZ393313 CTQ393313:CTV393313 DDM393313:DDR393313 DNI393313:DNN393313 DXE393313:DXJ393313 EHA393313:EHF393313 EQW393313:ERB393313 FAS393313:FAX393313 FKO393313:FKT393313 FUK393313:FUP393313 GEG393313:GEL393313 GOC393313:GOH393313 GXY393313:GYD393313 HHU393313:HHZ393313 HRQ393313:HRV393313 IBM393313:IBR393313 ILI393313:ILN393313 IVE393313:IVJ393313 JFA393313:JFF393313 JOW393313:JPB393313 JYS393313:JYX393313 KIO393313:KIT393313 KSK393313:KSP393313 LCG393313:LCL393313 LMC393313:LMH393313 LVY393313:LWD393313 MFU393313:MFZ393313 MPQ393313:MPV393313 MZM393313:MZR393313 NJI393313:NJN393313 NTE393313:NTJ393313 ODA393313:ODF393313 OMW393313:ONB393313 OWS393313:OWX393313 PGO393313:PGT393313 PQK393313:PQP393313 QAG393313:QAL393313 QKC393313:QKH393313 QTY393313:QUD393313 RDU393313:RDZ393313 RNQ393313:RNV393313 RXM393313:RXR393313 SHI393313:SHN393313 SRE393313:SRJ393313 TBA393313:TBF393313 TKW393313:TLB393313 TUS393313:TUX393313 UEO393313:UET393313 UOK393313:UOP393313 UYG393313:UYL393313 VIC393313:VIH393313 VRY393313:VSD393313 WBU393313:WBZ393313 WLQ393313:WLV393313 WVM393313:WVR393313 E458849:J458849 JA458849:JF458849 SW458849:TB458849 ACS458849:ACX458849 AMO458849:AMT458849 AWK458849:AWP458849 BGG458849:BGL458849 BQC458849:BQH458849 BZY458849:CAD458849 CJU458849:CJZ458849 CTQ458849:CTV458849 DDM458849:DDR458849 DNI458849:DNN458849 DXE458849:DXJ458849 EHA458849:EHF458849 EQW458849:ERB458849 FAS458849:FAX458849 FKO458849:FKT458849 FUK458849:FUP458849 GEG458849:GEL458849 GOC458849:GOH458849 GXY458849:GYD458849 HHU458849:HHZ458849 HRQ458849:HRV458849 IBM458849:IBR458849 ILI458849:ILN458849 IVE458849:IVJ458849 JFA458849:JFF458849 JOW458849:JPB458849 JYS458849:JYX458849 KIO458849:KIT458849 KSK458849:KSP458849 LCG458849:LCL458849 LMC458849:LMH458849 LVY458849:LWD458849 MFU458849:MFZ458849 MPQ458849:MPV458849 MZM458849:MZR458849 NJI458849:NJN458849 NTE458849:NTJ458849 ODA458849:ODF458849 OMW458849:ONB458849 OWS458849:OWX458849 PGO458849:PGT458849 PQK458849:PQP458849 QAG458849:QAL458849 QKC458849:QKH458849 QTY458849:QUD458849 RDU458849:RDZ458849 RNQ458849:RNV458849 RXM458849:RXR458849 SHI458849:SHN458849 SRE458849:SRJ458849 TBA458849:TBF458849 TKW458849:TLB458849 TUS458849:TUX458849 UEO458849:UET458849 UOK458849:UOP458849 UYG458849:UYL458849 VIC458849:VIH458849 VRY458849:VSD458849 WBU458849:WBZ458849 WLQ458849:WLV458849 WVM458849:WVR458849 E524385:J524385 JA524385:JF524385 SW524385:TB524385 ACS524385:ACX524385 AMO524385:AMT524385 AWK524385:AWP524385 BGG524385:BGL524385 BQC524385:BQH524385 BZY524385:CAD524385 CJU524385:CJZ524385 CTQ524385:CTV524385 DDM524385:DDR524385 DNI524385:DNN524385 DXE524385:DXJ524385 EHA524385:EHF524385 EQW524385:ERB524385 FAS524385:FAX524385 FKO524385:FKT524385 FUK524385:FUP524385 GEG524385:GEL524385 GOC524385:GOH524385 GXY524385:GYD524385 HHU524385:HHZ524385 HRQ524385:HRV524385 IBM524385:IBR524385 ILI524385:ILN524385 IVE524385:IVJ524385 JFA524385:JFF524385 JOW524385:JPB524385 JYS524385:JYX524385 KIO524385:KIT524385 KSK524385:KSP524385 LCG524385:LCL524385 LMC524385:LMH524385 LVY524385:LWD524385 MFU524385:MFZ524385 MPQ524385:MPV524385 MZM524385:MZR524385 NJI524385:NJN524385 NTE524385:NTJ524385 ODA524385:ODF524385 OMW524385:ONB524385 OWS524385:OWX524385 PGO524385:PGT524385 PQK524385:PQP524385 QAG524385:QAL524385 QKC524385:QKH524385 QTY524385:QUD524385 RDU524385:RDZ524385 RNQ524385:RNV524385 RXM524385:RXR524385 SHI524385:SHN524385 SRE524385:SRJ524385 TBA524385:TBF524385 TKW524385:TLB524385 TUS524385:TUX524385 UEO524385:UET524385 UOK524385:UOP524385 UYG524385:UYL524385 VIC524385:VIH524385 VRY524385:VSD524385 WBU524385:WBZ524385 WLQ524385:WLV524385 WVM524385:WVR524385 E589921:J589921 JA589921:JF589921 SW589921:TB589921 ACS589921:ACX589921 AMO589921:AMT589921 AWK589921:AWP589921 BGG589921:BGL589921 BQC589921:BQH589921 BZY589921:CAD589921 CJU589921:CJZ589921 CTQ589921:CTV589921 DDM589921:DDR589921 DNI589921:DNN589921 DXE589921:DXJ589921 EHA589921:EHF589921 EQW589921:ERB589921 FAS589921:FAX589921 FKO589921:FKT589921 FUK589921:FUP589921 GEG589921:GEL589921 GOC589921:GOH589921 GXY589921:GYD589921 HHU589921:HHZ589921 HRQ589921:HRV589921 IBM589921:IBR589921 ILI589921:ILN589921 IVE589921:IVJ589921 JFA589921:JFF589921 JOW589921:JPB589921 JYS589921:JYX589921 KIO589921:KIT589921 KSK589921:KSP589921 LCG589921:LCL589921 LMC589921:LMH589921 LVY589921:LWD589921 MFU589921:MFZ589921 MPQ589921:MPV589921 MZM589921:MZR589921 NJI589921:NJN589921 NTE589921:NTJ589921 ODA589921:ODF589921 OMW589921:ONB589921 OWS589921:OWX589921 PGO589921:PGT589921 PQK589921:PQP589921 QAG589921:QAL589921 QKC589921:QKH589921 QTY589921:QUD589921 RDU589921:RDZ589921 RNQ589921:RNV589921 RXM589921:RXR589921 SHI589921:SHN589921 SRE589921:SRJ589921 TBA589921:TBF589921 TKW589921:TLB589921 TUS589921:TUX589921 UEO589921:UET589921 UOK589921:UOP589921 UYG589921:UYL589921 VIC589921:VIH589921 VRY589921:VSD589921 WBU589921:WBZ589921 WLQ589921:WLV589921 WVM589921:WVR589921 E655457:J655457 JA655457:JF655457 SW655457:TB655457 ACS655457:ACX655457 AMO655457:AMT655457 AWK655457:AWP655457 BGG655457:BGL655457 BQC655457:BQH655457 BZY655457:CAD655457 CJU655457:CJZ655457 CTQ655457:CTV655457 DDM655457:DDR655457 DNI655457:DNN655457 DXE655457:DXJ655457 EHA655457:EHF655457 EQW655457:ERB655457 FAS655457:FAX655457 FKO655457:FKT655457 FUK655457:FUP655457 GEG655457:GEL655457 GOC655457:GOH655457 GXY655457:GYD655457 HHU655457:HHZ655457 HRQ655457:HRV655457 IBM655457:IBR655457 ILI655457:ILN655457 IVE655457:IVJ655457 JFA655457:JFF655457 JOW655457:JPB655457 JYS655457:JYX655457 KIO655457:KIT655457 KSK655457:KSP655457 LCG655457:LCL655457 LMC655457:LMH655457 LVY655457:LWD655457 MFU655457:MFZ655457 MPQ655457:MPV655457 MZM655457:MZR655457 NJI655457:NJN655457 NTE655457:NTJ655457 ODA655457:ODF655457 OMW655457:ONB655457 OWS655457:OWX655457 PGO655457:PGT655457 PQK655457:PQP655457 QAG655457:QAL655457 QKC655457:QKH655457 QTY655457:QUD655457 RDU655457:RDZ655457 RNQ655457:RNV655457 RXM655457:RXR655457 SHI655457:SHN655457 SRE655457:SRJ655457 TBA655457:TBF655457 TKW655457:TLB655457 TUS655457:TUX655457 UEO655457:UET655457 UOK655457:UOP655457 UYG655457:UYL655457 VIC655457:VIH655457 VRY655457:VSD655457 WBU655457:WBZ655457 WLQ655457:WLV655457 WVM655457:WVR655457 E720993:J720993 JA720993:JF720993 SW720993:TB720993 ACS720993:ACX720993 AMO720993:AMT720993 AWK720993:AWP720993 BGG720993:BGL720993 BQC720993:BQH720993 BZY720993:CAD720993 CJU720993:CJZ720993 CTQ720993:CTV720993 DDM720993:DDR720993 DNI720993:DNN720993 DXE720993:DXJ720993 EHA720993:EHF720993 EQW720993:ERB720993 FAS720993:FAX720993 FKO720993:FKT720993 FUK720993:FUP720993 GEG720993:GEL720993 GOC720993:GOH720993 GXY720993:GYD720993 HHU720993:HHZ720993 HRQ720993:HRV720993 IBM720993:IBR720993 ILI720993:ILN720993 IVE720993:IVJ720993 JFA720993:JFF720993 JOW720993:JPB720993 JYS720993:JYX720993 KIO720993:KIT720993 KSK720993:KSP720993 LCG720993:LCL720993 LMC720993:LMH720993 LVY720993:LWD720993 MFU720993:MFZ720993 MPQ720993:MPV720993 MZM720993:MZR720993 NJI720993:NJN720993 NTE720993:NTJ720993 ODA720993:ODF720993 OMW720993:ONB720993 OWS720993:OWX720993 PGO720993:PGT720993 PQK720993:PQP720993 QAG720993:QAL720993 QKC720993:QKH720993 QTY720993:QUD720993 RDU720993:RDZ720993 RNQ720993:RNV720993 RXM720993:RXR720993 SHI720993:SHN720993 SRE720993:SRJ720993 TBA720993:TBF720993 TKW720993:TLB720993 TUS720993:TUX720993 UEO720993:UET720993 UOK720993:UOP720993 UYG720993:UYL720993 VIC720993:VIH720993 VRY720993:VSD720993 WBU720993:WBZ720993 WLQ720993:WLV720993 WVM720993:WVR720993 E786529:J786529 JA786529:JF786529 SW786529:TB786529 ACS786529:ACX786529 AMO786529:AMT786529 AWK786529:AWP786529 BGG786529:BGL786529 BQC786529:BQH786529 BZY786529:CAD786529 CJU786529:CJZ786529 CTQ786529:CTV786529 DDM786529:DDR786529 DNI786529:DNN786529 DXE786529:DXJ786529 EHA786529:EHF786529 EQW786529:ERB786529 FAS786529:FAX786529 FKO786529:FKT786529 FUK786529:FUP786529 GEG786529:GEL786529 GOC786529:GOH786529 GXY786529:GYD786529 HHU786529:HHZ786529 HRQ786529:HRV786529 IBM786529:IBR786529 ILI786529:ILN786529 IVE786529:IVJ786529 JFA786529:JFF786529 JOW786529:JPB786529 JYS786529:JYX786529 KIO786529:KIT786529 KSK786529:KSP786529 LCG786529:LCL786529 LMC786529:LMH786529 LVY786529:LWD786529 MFU786529:MFZ786529 MPQ786529:MPV786529 MZM786529:MZR786529 NJI786529:NJN786529 NTE786529:NTJ786529 ODA786529:ODF786529 OMW786529:ONB786529 OWS786529:OWX786529 PGO786529:PGT786529 PQK786529:PQP786529 QAG786529:QAL786529 QKC786529:QKH786529 QTY786529:QUD786529 RDU786529:RDZ786529 RNQ786529:RNV786529 RXM786529:RXR786529 SHI786529:SHN786529 SRE786529:SRJ786529 TBA786529:TBF786529 TKW786529:TLB786529 TUS786529:TUX786529 UEO786529:UET786529 UOK786529:UOP786529 UYG786529:UYL786529 VIC786529:VIH786529 VRY786529:VSD786529 WBU786529:WBZ786529 WLQ786529:WLV786529 WVM786529:WVR786529 E852065:J852065 JA852065:JF852065 SW852065:TB852065 ACS852065:ACX852065 AMO852065:AMT852065 AWK852065:AWP852065 BGG852065:BGL852065 BQC852065:BQH852065 BZY852065:CAD852065 CJU852065:CJZ852065 CTQ852065:CTV852065 DDM852065:DDR852065 DNI852065:DNN852065 DXE852065:DXJ852065 EHA852065:EHF852065 EQW852065:ERB852065 FAS852065:FAX852065 FKO852065:FKT852065 FUK852065:FUP852065 GEG852065:GEL852065 GOC852065:GOH852065 GXY852065:GYD852065 HHU852065:HHZ852065 HRQ852065:HRV852065 IBM852065:IBR852065 ILI852065:ILN852065 IVE852065:IVJ852065 JFA852065:JFF852065 JOW852065:JPB852065 JYS852065:JYX852065 KIO852065:KIT852065 KSK852065:KSP852065 LCG852065:LCL852065 LMC852065:LMH852065 LVY852065:LWD852065 MFU852065:MFZ852065 MPQ852065:MPV852065 MZM852065:MZR852065 NJI852065:NJN852065 NTE852065:NTJ852065 ODA852065:ODF852065 OMW852065:ONB852065 OWS852065:OWX852065 PGO852065:PGT852065 PQK852065:PQP852065 QAG852065:QAL852065 QKC852065:QKH852065 QTY852065:QUD852065 RDU852065:RDZ852065 RNQ852065:RNV852065 RXM852065:RXR852065 SHI852065:SHN852065 SRE852065:SRJ852065 TBA852065:TBF852065 TKW852065:TLB852065 TUS852065:TUX852065 UEO852065:UET852065 UOK852065:UOP852065 UYG852065:UYL852065 VIC852065:VIH852065 VRY852065:VSD852065 WBU852065:WBZ852065 WLQ852065:WLV852065 WVM852065:WVR852065 E917601:J917601 JA917601:JF917601 SW917601:TB917601 ACS917601:ACX917601 AMO917601:AMT917601 AWK917601:AWP917601 BGG917601:BGL917601 BQC917601:BQH917601 BZY917601:CAD917601 CJU917601:CJZ917601 CTQ917601:CTV917601 DDM917601:DDR917601 DNI917601:DNN917601 DXE917601:DXJ917601 EHA917601:EHF917601 EQW917601:ERB917601 FAS917601:FAX917601 FKO917601:FKT917601 FUK917601:FUP917601 GEG917601:GEL917601 GOC917601:GOH917601 GXY917601:GYD917601 HHU917601:HHZ917601 HRQ917601:HRV917601 IBM917601:IBR917601 ILI917601:ILN917601 IVE917601:IVJ917601 JFA917601:JFF917601 JOW917601:JPB917601 JYS917601:JYX917601 KIO917601:KIT917601 KSK917601:KSP917601 LCG917601:LCL917601 LMC917601:LMH917601 LVY917601:LWD917601 MFU917601:MFZ917601 MPQ917601:MPV917601 MZM917601:MZR917601 NJI917601:NJN917601 NTE917601:NTJ917601 ODA917601:ODF917601 OMW917601:ONB917601 OWS917601:OWX917601 PGO917601:PGT917601 PQK917601:PQP917601 QAG917601:QAL917601 QKC917601:QKH917601 QTY917601:QUD917601 RDU917601:RDZ917601 RNQ917601:RNV917601 RXM917601:RXR917601 SHI917601:SHN917601 SRE917601:SRJ917601 TBA917601:TBF917601 TKW917601:TLB917601 TUS917601:TUX917601 UEO917601:UET917601 UOK917601:UOP917601 UYG917601:UYL917601 VIC917601:VIH917601 VRY917601:VSD917601 WBU917601:WBZ917601 WLQ917601:WLV917601 WVM917601:WVR917601 E983137:J983137 JA983137:JF983137 SW983137:TB983137 ACS983137:ACX983137 AMO983137:AMT983137 AWK983137:AWP983137 BGG983137:BGL983137 BQC983137:BQH983137 BZY983137:CAD983137 CJU983137:CJZ983137 CTQ983137:CTV983137 DDM983137:DDR983137 DNI983137:DNN983137 DXE983137:DXJ983137 EHA983137:EHF983137 EQW983137:ERB983137 FAS983137:FAX983137 FKO983137:FKT983137 FUK983137:FUP983137 GEG983137:GEL983137 GOC983137:GOH983137 GXY983137:GYD983137 HHU983137:HHZ983137 HRQ983137:HRV983137 IBM983137:IBR983137 ILI983137:ILN983137 IVE983137:IVJ983137 JFA983137:JFF983137 JOW983137:JPB983137 JYS983137:JYX983137 KIO983137:KIT983137 KSK983137:KSP983137 LCG983137:LCL983137 LMC983137:LMH983137 LVY983137:LWD983137 MFU983137:MFZ983137 MPQ983137:MPV983137 MZM983137:MZR983137 NJI983137:NJN983137 NTE983137:NTJ983137 ODA983137:ODF983137 OMW983137:ONB983137 OWS983137:OWX983137 PGO983137:PGT983137 PQK983137:PQP983137 QAG983137:QAL983137 QKC983137:QKH983137 QTY983137:QUD983137 RDU983137:RDZ983137 RNQ983137:RNV983137 RXM983137:RXR983137 SHI983137:SHN983137 SRE983137:SRJ983137 TBA983137:TBF983137 TKW983137:TLB983137 TUS983137:TUX983137 UEO983137:UET983137 UOK983137:UOP983137 UYG983137:UYL983137 VIC983137:VIH983137 VRY983137:VSD983137 WBU983137:WBZ983137 WLQ983137:WLV983137 WVM983137:WVR983137 E52:J52 JA52:JF52 SW52:TB52 ACS52:ACX52 AMO52:AMT52 AWK52:AWP52 BGG52:BGL52 BQC52:BQH52 BZY52:CAD52 CJU52:CJZ52 CTQ52:CTV52 DDM52:DDR52 DNI52:DNN52 DXE52:DXJ52 EHA52:EHF52 EQW52:ERB52 FAS52:FAX52 FKO52:FKT52 FUK52:FUP52 GEG52:GEL52 GOC52:GOH52 GXY52:GYD52 HHU52:HHZ52 HRQ52:HRV52 IBM52:IBR52 ILI52:ILN52 IVE52:IVJ52 JFA52:JFF52 JOW52:JPB52 JYS52:JYX52 KIO52:KIT52 KSK52:KSP52 LCG52:LCL52 LMC52:LMH52 LVY52:LWD52 MFU52:MFZ52 MPQ52:MPV52 MZM52:MZR52 NJI52:NJN52 NTE52:NTJ52 ODA52:ODF52 OMW52:ONB52 OWS52:OWX52 PGO52:PGT52 PQK52:PQP52 QAG52:QAL52 QKC52:QKH52 QTY52:QUD52 RDU52:RDZ52 RNQ52:RNV52 RXM52:RXR52 SHI52:SHN52 SRE52:SRJ52 TBA52:TBF52 TKW52:TLB52 TUS52:TUX52 UEO52:UET52 UOK52:UOP52 UYG52:UYL52 VIC52:VIH52 VRY52:VSD52 WBU52:WBZ52 WLQ52:WLV52 WVM52:WVR52 E65588:J65588 JA65588:JF65588 SW65588:TB65588 ACS65588:ACX65588 AMO65588:AMT65588 AWK65588:AWP65588 BGG65588:BGL65588 BQC65588:BQH65588 BZY65588:CAD65588 CJU65588:CJZ65588 CTQ65588:CTV65588 DDM65588:DDR65588 DNI65588:DNN65588 DXE65588:DXJ65588 EHA65588:EHF65588 EQW65588:ERB65588 FAS65588:FAX65588 FKO65588:FKT65588 FUK65588:FUP65588 GEG65588:GEL65588 GOC65588:GOH65588 GXY65588:GYD65588 HHU65588:HHZ65588 HRQ65588:HRV65588 IBM65588:IBR65588 ILI65588:ILN65588 IVE65588:IVJ65588 JFA65588:JFF65588 JOW65588:JPB65588 JYS65588:JYX65588 KIO65588:KIT65588 KSK65588:KSP65588 LCG65588:LCL65588 LMC65588:LMH65588 LVY65588:LWD65588 MFU65588:MFZ65588 MPQ65588:MPV65588 MZM65588:MZR65588 NJI65588:NJN65588 NTE65588:NTJ65588 ODA65588:ODF65588 OMW65588:ONB65588 OWS65588:OWX65588 PGO65588:PGT65588 PQK65588:PQP65588 QAG65588:QAL65588 QKC65588:QKH65588 QTY65588:QUD65588 RDU65588:RDZ65588 RNQ65588:RNV65588 RXM65588:RXR65588 SHI65588:SHN65588 SRE65588:SRJ65588 TBA65588:TBF65588 TKW65588:TLB65588 TUS65588:TUX65588 UEO65588:UET65588 UOK65588:UOP65588 UYG65588:UYL65588 VIC65588:VIH65588 VRY65588:VSD65588 WBU65588:WBZ65588 WLQ65588:WLV65588 WVM65588:WVR65588 E131124:J131124 JA131124:JF131124 SW131124:TB131124 ACS131124:ACX131124 AMO131124:AMT131124 AWK131124:AWP131124 BGG131124:BGL131124 BQC131124:BQH131124 BZY131124:CAD131124 CJU131124:CJZ131124 CTQ131124:CTV131124 DDM131124:DDR131124 DNI131124:DNN131124 DXE131124:DXJ131124 EHA131124:EHF131124 EQW131124:ERB131124 FAS131124:FAX131124 FKO131124:FKT131124 FUK131124:FUP131124 GEG131124:GEL131124 GOC131124:GOH131124 GXY131124:GYD131124 HHU131124:HHZ131124 HRQ131124:HRV131124 IBM131124:IBR131124 ILI131124:ILN131124 IVE131124:IVJ131124 JFA131124:JFF131124 JOW131124:JPB131124 JYS131124:JYX131124 KIO131124:KIT131124 KSK131124:KSP131124 LCG131124:LCL131124 LMC131124:LMH131124 LVY131124:LWD131124 MFU131124:MFZ131124 MPQ131124:MPV131124 MZM131124:MZR131124 NJI131124:NJN131124 NTE131124:NTJ131124 ODA131124:ODF131124 OMW131124:ONB131124 OWS131124:OWX131124 PGO131124:PGT131124 PQK131124:PQP131124 QAG131124:QAL131124 QKC131124:QKH131124 QTY131124:QUD131124 RDU131124:RDZ131124 RNQ131124:RNV131124 RXM131124:RXR131124 SHI131124:SHN131124 SRE131124:SRJ131124 TBA131124:TBF131124 TKW131124:TLB131124 TUS131124:TUX131124 UEO131124:UET131124 UOK131124:UOP131124 UYG131124:UYL131124 VIC131124:VIH131124 VRY131124:VSD131124 WBU131124:WBZ131124 WLQ131124:WLV131124 WVM131124:WVR131124 E196660:J196660 JA196660:JF196660 SW196660:TB196660 ACS196660:ACX196660 AMO196660:AMT196660 AWK196660:AWP196660 BGG196660:BGL196660 BQC196660:BQH196660 BZY196660:CAD196660 CJU196660:CJZ196660 CTQ196660:CTV196660 DDM196660:DDR196660 DNI196660:DNN196660 DXE196660:DXJ196660 EHA196660:EHF196660 EQW196660:ERB196660 FAS196660:FAX196660 FKO196660:FKT196660 FUK196660:FUP196660 GEG196660:GEL196660 GOC196660:GOH196660 GXY196660:GYD196660 HHU196660:HHZ196660 HRQ196660:HRV196660 IBM196660:IBR196660 ILI196660:ILN196660 IVE196660:IVJ196660 JFA196660:JFF196660 JOW196660:JPB196660 JYS196660:JYX196660 KIO196660:KIT196660 KSK196660:KSP196660 LCG196660:LCL196660 LMC196660:LMH196660 LVY196660:LWD196660 MFU196660:MFZ196660 MPQ196660:MPV196660 MZM196660:MZR196660 NJI196660:NJN196660 NTE196660:NTJ196660 ODA196660:ODF196660 OMW196660:ONB196660 OWS196660:OWX196660 PGO196660:PGT196660 PQK196660:PQP196660 QAG196660:QAL196660 QKC196660:QKH196660 QTY196660:QUD196660 RDU196660:RDZ196660 RNQ196660:RNV196660 RXM196660:RXR196660 SHI196660:SHN196660 SRE196660:SRJ196660 TBA196660:TBF196660 TKW196660:TLB196660 TUS196660:TUX196660 UEO196660:UET196660 UOK196660:UOP196660 UYG196660:UYL196660 VIC196660:VIH196660 VRY196660:VSD196660 WBU196660:WBZ196660 WLQ196660:WLV196660 WVM196660:WVR196660 E262196:J262196 JA262196:JF262196 SW262196:TB262196 ACS262196:ACX262196 AMO262196:AMT262196 AWK262196:AWP262196 BGG262196:BGL262196 BQC262196:BQH262196 BZY262196:CAD262196 CJU262196:CJZ262196 CTQ262196:CTV262196 DDM262196:DDR262196 DNI262196:DNN262196 DXE262196:DXJ262196 EHA262196:EHF262196 EQW262196:ERB262196 FAS262196:FAX262196 FKO262196:FKT262196 FUK262196:FUP262196 GEG262196:GEL262196 GOC262196:GOH262196 GXY262196:GYD262196 HHU262196:HHZ262196 HRQ262196:HRV262196 IBM262196:IBR262196 ILI262196:ILN262196 IVE262196:IVJ262196 JFA262196:JFF262196 JOW262196:JPB262196 JYS262196:JYX262196 KIO262196:KIT262196 KSK262196:KSP262196 LCG262196:LCL262196 LMC262196:LMH262196 LVY262196:LWD262196 MFU262196:MFZ262196 MPQ262196:MPV262196 MZM262196:MZR262196 NJI262196:NJN262196 NTE262196:NTJ262196 ODA262196:ODF262196 OMW262196:ONB262196 OWS262196:OWX262196 PGO262196:PGT262196 PQK262196:PQP262196 QAG262196:QAL262196 QKC262196:QKH262196 QTY262196:QUD262196 RDU262196:RDZ262196 RNQ262196:RNV262196 RXM262196:RXR262196 SHI262196:SHN262196 SRE262196:SRJ262196 TBA262196:TBF262196 TKW262196:TLB262196 TUS262196:TUX262196 UEO262196:UET262196 UOK262196:UOP262196 UYG262196:UYL262196 VIC262196:VIH262196 VRY262196:VSD262196 WBU262196:WBZ262196 WLQ262196:WLV262196 WVM262196:WVR262196 E327732:J327732 JA327732:JF327732 SW327732:TB327732 ACS327732:ACX327732 AMO327732:AMT327732 AWK327732:AWP327732 BGG327732:BGL327732 BQC327732:BQH327732 BZY327732:CAD327732 CJU327732:CJZ327732 CTQ327732:CTV327732 DDM327732:DDR327732 DNI327732:DNN327732 DXE327732:DXJ327732 EHA327732:EHF327732 EQW327732:ERB327732 FAS327732:FAX327732 FKO327732:FKT327732 FUK327732:FUP327732 GEG327732:GEL327732 GOC327732:GOH327732 GXY327732:GYD327732 HHU327732:HHZ327732 HRQ327732:HRV327732 IBM327732:IBR327732 ILI327732:ILN327732 IVE327732:IVJ327732 JFA327732:JFF327732 JOW327732:JPB327732 JYS327732:JYX327732 KIO327732:KIT327732 KSK327732:KSP327732 LCG327732:LCL327732 LMC327732:LMH327732 LVY327732:LWD327732 MFU327732:MFZ327732 MPQ327732:MPV327732 MZM327732:MZR327732 NJI327732:NJN327732 NTE327732:NTJ327732 ODA327732:ODF327732 OMW327732:ONB327732 OWS327732:OWX327732 PGO327732:PGT327732 PQK327732:PQP327732 QAG327732:QAL327732 QKC327732:QKH327732 QTY327732:QUD327732 RDU327732:RDZ327732 RNQ327732:RNV327732 RXM327732:RXR327732 SHI327732:SHN327732 SRE327732:SRJ327732 TBA327732:TBF327732 TKW327732:TLB327732 TUS327732:TUX327732 UEO327732:UET327732 UOK327732:UOP327732 UYG327732:UYL327732 VIC327732:VIH327732 VRY327732:VSD327732 WBU327732:WBZ327732 WLQ327732:WLV327732 WVM327732:WVR327732 E393268:J393268 JA393268:JF393268 SW393268:TB393268 ACS393268:ACX393268 AMO393268:AMT393268 AWK393268:AWP393268 BGG393268:BGL393268 BQC393268:BQH393268 BZY393268:CAD393268 CJU393268:CJZ393268 CTQ393268:CTV393268 DDM393268:DDR393268 DNI393268:DNN393268 DXE393268:DXJ393268 EHA393268:EHF393268 EQW393268:ERB393268 FAS393268:FAX393268 FKO393268:FKT393268 FUK393268:FUP393268 GEG393268:GEL393268 GOC393268:GOH393268 GXY393268:GYD393268 HHU393268:HHZ393268 HRQ393268:HRV393268 IBM393268:IBR393268 ILI393268:ILN393268 IVE393268:IVJ393268 JFA393268:JFF393268 JOW393268:JPB393268 JYS393268:JYX393268 KIO393268:KIT393268 KSK393268:KSP393268 LCG393268:LCL393268 LMC393268:LMH393268 LVY393268:LWD393268 MFU393268:MFZ393268 MPQ393268:MPV393268 MZM393268:MZR393268 NJI393268:NJN393268 NTE393268:NTJ393268 ODA393268:ODF393268 OMW393268:ONB393268 OWS393268:OWX393268 PGO393268:PGT393268 PQK393268:PQP393268 QAG393268:QAL393268 QKC393268:QKH393268 QTY393268:QUD393268 RDU393268:RDZ393268 RNQ393268:RNV393268 RXM393268:RXR393268 SHI393268:SHN393268 SRE393268:SRJ393268 TBA393268:TBF393268 TKW393268:TLB393268 TUS393268:TUX393268 UEO393268:UET393268 UOK393268:UOP393268 UYG393268:UYL393268 VIC393268:VIH393268 VRY393268:VSD393268 WBU393268:WBZ393268 WLQ393268:WLV393268 WVM393268:WVR393268 E458804:J458804 JA458804:JF458804 SW458804:TB458804 ACS458804:ACX458804 AMO458804:AMT458804 AWK458804:AWP458804 BGG458804:BGL458804 BQC458804:BQH458804 BZY458804:CAD458804 CJU458804:CJZ458804 CTQ458804:CTV458804 DDM458804:DDR458804 DNI458804:DNN458804 DXE458804:DXJ458804 EHA458804:EHF458804 EQW458804:ERB458804 FAS458804:FAX458804 FKO458804:FKT458804 FUK458804:FUP458804 GEG458804:GEL458804 GOC458804:GOH458804 GXY458804:GYD458804 HHU458804:HHZ458804 HRQ458804:HRV458804 IBM458804:IBR458804 ILI458804:ILN458804 IVE458804:IVJ458804 JFA458804:JFF458804 JOW458804:JPB458804 JYS458804:JYX458804 KIO458804:KIT458804 KSK458804:KSP458804 LCG458804:LCL458804 LMC458804:LMH458804 LVY458804:LWD458804 MFU458804:MFZ458804 MPQ458804:MPV458804 MZM458804:MZR458804 NJI458804:NJN458804 NTE458804:NTJ458804 ODA458804:ODF458804 OMW458804:ONB458804 OWS458804:OWX458804 PGO458804:PGT458804 PQK458804:PQP458804 QAG458804:QAL458804 QKC458804:QKH458804 QTY458804:QUD458804 RDU458804:RDZ458804 RNQ458804:RNV458804 RXM458804:RXR458804 SHI458804:SHN458804 SRE458804:SRJ458804 TBA458804:TBF458804 TKW458804:TLB458804 TUS458804:TUX458804 UEO458804:UET458804 UOK458804:UOP458804 UYG458804:UYL458804 VIC458804:VIH458804 VRY458804:VSD458804 WBU458804:WBZ458804 WLQ458804:WLV458804 WVM458804:WVR458804 E524340:J524340 JA524340:JF524340 SW524340:TB524340 ACS524340:ACX524340 AMO524340:AMT524340 AWK524340:AWP524340 BGG524340:BGL524340 BQC524340:BQH524340 BZY524340:CAD524340 CJU524340:CJZ524340 CTQ524340:CTV524340 DDM524340:DDR524340 DNI524340:DNN524340 DXE524340:DXJ524340 EHA524340:EHF524340 EQW524340:ERB524340 FAS524340:FAX524340 FKO524340:FKT524340 FUK524340:FUP524340 GEG524340:GEL524340 GOC524340:GOH524340 GXY524340:GYD524340 HHU524340:HHZ524340 HRQ524340:HRV524340 IBM524340:IBR524340 ILI524340:ILN524340 IVE524340:IVJ524340 JFA524340:JFF524340 JOW524340:JPB524340 JYS524340:JYX524340 KIO524340:KIT524340 KSK524340:KSP524340 LCG524340:LCL524340 LMC524340:LMH524340 LVY524340:LWD524340 MFU524340:MFZ524340 MPQ524340:MPV524340 MZM524340:MZR524340 NJI524340:NJN524340 NTE524340:NTJ524340 ODA524340:ODF524340 OMW524340:ONB524340 OWS524340:OWX524340 PGO524340:PGT524340 PQK524340:PQP524340 QAG524340:QAL524340 QKC524340:QKH524340 QTY524340:QUD524340 RDU524340:RDZ524340 RNQ524340:RNV524340 RXM524340:RXR524340 SHI524340:SHN524340 SRE524340:SRJ524340 TBA524340:TBF524340 TKW524340:TLB524340 TUS524340:TUX524340 UEO524340:UET524340 UOK524340:UOP524340 UYG524340:UYL524340 VIC524340:VIH524340 VRY524340:VSD524340 WBU524340:WBZ524340 WLQ524340:WLV524340 WVM524340:WVR524340 E589876:J589876 JA589876:JF589876 SW589876:TB589876 ACS589876:ACX589876 AMO589876:AMT589876 AWK589876:AWP589876 BGG589876:BGL589876 BQC589876:BQH589876 BZY589876:CAD589876 CJU589876:CJZ589876 CTQ589876:CTV589876 DDM589876:DDR589876 DNI589876:DNN589876 DXE589876:DXJ589876 EHA589876:EHF589876 EQW589876:ERB589876 FAS589876:FAX589876 FKO589876:FKT589876 FUK589876:FUP589876 GEG589876:GEL589876 GOC589876:GOH589876 GXY589876:GYD589876 HHU589876:HHZ589876 HRQ589876:HRV589876 IBM589876:IBR589876 ILI589876:ILN589876 IVE589876:IVJ589876 JFA589876:JFF589876 JOW589876:JPB589876 JYS589876:JYX589876 KIO589876:KIT589876 KSK589876:KSP589876 LCG589876:LCL589876 LMC589876:LMH589876 LVY589876:LWD589876 MFU589876:MFZ589876 MPQ589876:MPV589876 MZM589876:MZR589876 NJI589876:NJN589876 NTE589876:NTJ589876 ODA589876:ODF589876 OMW589876:ONB589876 OWS589876:OWX589876 PGO589876:PGT589876 PQK589876:PQP589876 QAG589876:QAL589876 QKC589876:QKH589876 QTY589876:QUD589876 RDU589876:RDZ589876 RNQ589876:RNV589876 RXM589876:RXR589876 SHI589876:SHN589876 SRE589876:SRJ589876 TBA589876:TBF589876 TKW589876:TLB589876 TUS589876:TUX589876 UEO589876:UET589876 UOK589876:UOP589876 UYG589876:UYL589876 VIC589876:VIH589876 VRY589876:VSD589876 WBU589876:WBZ589876 WLQ589876:WLV589876 WVM589876:WVR589876 E655412:J655412 JA655412:JF655412 SW655412:TB655412 ACS655412:ACX655412 AMO655412:AMT655412 AWK655412:AWP655412 BGG655412:BGL655412 BQC655412:BQH655412 BZY655412:CAD655412 CJU655412:CJZ655412 CTQ655412:CTV655412 DDM655412:DDR655412 DNI655412:DNN655412 DXE655412:DXJ655412 EHA655412:EHF655412 EQW655412:ERB655412 FAS655412:FAX655412 FKO655412:FKT655412 FUK655412:FUP655412 GEG655412:GEL655412 GOC655412:GOH655412 GXY655412:GYD655412 HHU655412:HHZ655412 HRQ655412:HRV655412 IBM655412:IBR655412 ILI655412:ILN655412 IVE655412:IVJ655412 JFA655412:JFF655412 JOW655412:JPB655412 JYS655412:JYX655412 KIO655412:KIT655412 KSK655412:KSP655412 LCG655412:LCL655412 LMC655412:LMH655412 LVY655412:LWD655412 MFU655412:MFZ655412 MPQ655412:MPV655412 MZM655412:MZR655412 NJI655412:NJN655412 NTE655412:NTJ655412 ODA655412:ODF655412 OMW655412:ONB655412 OWS655412:OWX655412 PGO655412:PGT655412 PQK655412:PQP655412 QAG655412:QAL655412 QKC655412:QKH655412 QTY655412:QUD655412 RDU655412:RDZ655412 RNQ655412:RNV655412 RXM655412:RXR655412 SHI655412:SHN655412 SRE655412:SRJ655412 TBA655412:TBF655412 TKW655412:TLB655412 TUS655412:TUX655412 UEO655412:UET655412 UOK655412:UOP655412 UYG655412:UYL655412 VIC655412:VIH655412 VRY655412:VSD655412 WBU655412:WBZ655412 WLQ655412:WLV655412 WVM655412:WVR655412 E720948:J720948 JA720948:JF720948 SW720948:TB720948 ACS720948:ACX720948 AMO720948:AMT720948 AWK720948:AWP720948 BGG720948:BGL720948 BQC720948:BQH720948 BZY720948:CAD720948 CJU720948:CJZ720948 CTQ720948:CTV720948 DDM720948:DDR720948 DNI720948:DNN720948 DXE720948:DXJ720948 EHA720948:EHF720948 EQW720948:ERB720948 FAS720948:FAX720948 FKO720948:FKT720948 FUK720948:FUP720948 GEG720948:GEL720948 GOC720948:GOH720948 GXY720948:GYD720948 HHU720948:HHZ720948 HRQ720948:HRV720948 IBM720948:IBR720948 ILI720948:ILN720948 IVE720948:IVJ720948 JFA720948:JFF720948 JOW720948:JPB720948 JYS720948:JYX720948 KIO720948:KIT720948 KSK720948:KSP720948 LCG720948:LCL720948 LMC720948:LMH720948 LVY720948:LWD720948 MFU720948:MFZ720948 MPQ720948:MPV720948 MZM720948:MZR720948 NJI720948:NJN720948 NTE720948:NTJ720948 ODA720948:ODF720948 OMW720948:ONB720948 OWS720948:OWX720948 PGO720948:PGT720948 PQK720948:PQP720948 QAG720948:QAL720948 QKC720948:QKH720948 QTY720948:QUD720948 RDU720948:RDZ720948 RNQ720948:RNV720948 RXM720948:RXR720948 SHI720948:SHN720948 SRE720948:SRJ720948 TBA720948:TBF720948 TKW720948:TLB720948 TUS720948:TUX720948 UEO720948:UET720948 UOK720948:UOP720948 UYG720948:UYL720948 VIC720948:VIH720948 VRY720948:VSD720948 WBU720948:WBZ720948 WLQ720948:WLV720948 WVM720948:WVR720948 E786484:J786484 JA786484:JF786484 SW786484:TB786484 ACS786484:ACX786484 AMO786484:AMT786484 AWK786484:AWP786484 BGG786484:BGL786484 BQC786484:BQH786484 BZY786484:CAD786484 CJU786484:CJZ786484 CTQ786484:CTV786484 DDM786484:DDR786484 DNI786484:DNN786484 DXE786484:DXJ786484 EHA786484:EHF786484 EQW786484:ERB786484 FAS786484:FAX786484 FKO786484:FKT786484 FUK786484:FUP786484 GEG786484:GEL786484 GOC786484:GOH786484 GXY786484:GYD786484 HHU786484:HHZ786484 HRQ786484:HRV786484 IBM786484:IBR786484 ILI786484:ILN786484 IVE786484:IVJ786484 JFA786484:JFF786484 JOW786484:JPB786484 JYS786484:JYX786484 KIO786484:KIT786484 KSK786484:KSP786484 LCG786484:LCL786484 LMC786484:LMH786484 LVY786484:LWD786484 MFU786484:MFZ786484 MPQ786484:MPV786484 MZM786484:MZR786484 NJI786484:NJN786484 NTE786484:NTJ786484 ODA786484:ODF786484 OMW786484:ONB786484 OWS786484:OWX786484 PGO786484:PGT786484 PQK786484:PQP786484 QAG786484:QAL786484 QKC786484:QKH786484 QTY786484:QUD786484 RDU786484:RDZ786484 RNQ786484:RNV786484 RXM786484:RXR786484 SHI786484:SHN786484 SRE786484:SRJ786484 TBA786484:TBF786484 TKW786484:TLB786484 TUS786484:TUX786484 UEO786484:UET786484 UOK786484:UOP786484 UYG786484:UYL786484 VIC786484:VIH786484 VRY786484:VSD786484 WBU786484:WBZ786484 WLQ786484:WLV786484 WVM786484:WVR786484 E852020:J852020 JA852020:JF852020 SW852020:TB852020 ACS852020:ACX852020 AMO852020:AMT852020 AWK852020:AWP852020 BGG852020:BGL852020 BQC852020:BQH852020 BZY852020:CAD852020 CJU852020:CJZ852020 CTQ852020:CTV852020 DDM852020:DDR852020 DNI852020:DNN852020 DXE852020:DXJ852020 EHA852020:EHF852020 EQW852020:ERB852020 FAS852020:FAX852020 FKO852020:FKT852020 FUK852020:FUP852020 GEG852020:GEL852020 GOC852020:GOH852020 GXY852020:GYD852020 HHU852020:HHZ852020 HRQ852020:HRV852020 IBM852020:IBR852020 ILI852020:ILN852020 IVE852020:IVJ852020 JFA852020:JFF852020 JOW852020:JPB852020 JYS852020:JYX852020 KIO852020:KIT852020 KSK852020:KSP852020 LCG852020:LCL852020 LMC852020:LMH852020 LVY852020:LWD852020 MFU852020:MFZ852020 MPQ852020:MPV852020 MZM852020:MZR852020 NJI852020:NJN852020 NTE852020:NTJ852020 ODA852020:ODF852020 OMW852020:ONB852020 OWS852020:OWX852020 PGO852020:PGT852020 PQK852020:PQP852020 QAG852020:QAL852020 QKC852020:QKH852020 QTY852020:QUD852020 RDU852020:RDZ852020 RNQ852020:RNV852020 RXM852020:RXR852020 SHI852020:SHN852020 SRE852020:SRJ852020 TBA852020:TBF852020 TKW852020:TLB852020 TUS852020:TUX852020 UEO852020:UET852020 UOK852020:UOP852020 UYG852020:UYL852020 VIC852020:VIH852020 VRY852020:VSD852020 WBU852020:WBZ852020 WLQ852020:WLV852020 WVM852020:WVR852020 E917556:J917556 JA917556:JF917556 SW917556:TB917556 ACS917556:ACX917556 AMO917556:AMT917556 AWK917556:AWP917556 BGG917556:BGL917556 BQC917556:BQH917556 BZY917556:CAD917556 CJU917556:CJZ917556 CTQ917556:CTV917556 DDM917556:DDR917556 DNI917556:DNN917556 DXE917556:DXJ917556 EHA917556:EHF917556 EQW917556:ERB917556 FAS917556:FAX917556 FKO917556:FKT917556 FUK917556:FUP917556 GEG917556:GEL917556 GOC917556:GOH917556 GXY917556:GYD917556 HHU917556:HHZ917556 HRQ917556:HRV917556 IBM917556:IBR917556 ILI917556:ILN917556 IVE917556:IVJ917556 JFA917556:JFF917556 JOW917556:JPB917556 JYS917556:JYX917556 KIO917556:KIT917556 KSK917556:KSP917556 LCG917556:LCL917556 LMC917556:LMH917556 LVY917556:LWD917556 MFU917556:MFZ917556 MPQ917556:MPV917556 MZM917556:MZR917556 NJI917556:NJN917556 NTE917556:NTJ917556 ODA917556:ODF917556 OMW917556:ONB917556 OWS917556:OWX917556 PGO917556:PGT917556 PQK917556:PQP917556 QAG917556:QAL917556 QKC917556:QKH917556 QTY917556:QUD917556 RDU917556:RDZ917556 RNQ917556:RNV917556 RXM917556:RXR917556 SHI917556:SHN917556 SRE917556:SRJ917556 TBA917556:TBF917556 TKW917556:TLB917556 TUS917556:TUX917556 UEO917556:UET917556 UOK917556:UOP917556 UYG917556:UYL917556 VIC917556:VIH917556 VRY917556:VSD917556 WBU917556:WBZ917556 WLQ917556:WLV917556 WVM917556:WVR917556 E983092:J983092 JA983092:JF983092 SW983092:TB983092 ACS983092:ACX983092 AMO983092:AMT983092 AWK983092:AWP983092 BGG983092:BGL983092 BQC983092:BQH983092 BZY983092:CAD983092 CJU983092:CJZ983092 CTQ983092:CTV983092 DDM983092:DDR983092 DNI983092:DNN983092 DXE983092:DXJ983092 EHA983092:EHF983092 EQW983092:ERB983092 FAS983092:FAX983092 FKO983092:FKT983092 FUK983092:FUP983092 GEG983092:GEL983092 GOC983092:GOH983092 GXY983092:GYD983092 HHU983092:HHZ983092 HRQ983092:HRV983092 IBM983092:IBR983092 ILI983092:ILN983092 IVE983092:IVJ983092 JFA983092:JFF983092 JOW983092:JPB983092 JYS983092:JYX983092 KIO983092:KIT983092 KSK983092:KSP983092 LCG983092:LCL983092 LMC983092:LMH983092 LVY983092:LWD983092 MFU983092:MFZ983092 MPQ983092:MPV983092 MZM983092:MZR983092 NJI983092:NJN983092 NTE983092:NTJ983092 ODA983092:ODF983092 OMW983092:ONB983092 OWS983092:OWX983092 PGO983092:PGT983092 PQK983092:PQP983092 QAG983092:QAL983092 QKC983092:QKH983092 QTY983092:QUD983092 RDU983092:RDZ983092 RNQ983092:RNV983092 RXM983092:RXR983092 SHI983092:SHN983092 SRE983092:SRJ983092 TBA983092:TBF983092 TKW983092:TLB983092 TUS983092:TUX983092 UEO983092:UET983092 UOK983092:UOP983092 UYG983092:UYL983092 VIC983092:VIH983092 VRY983092:VSD983092 WBU983092:WBZ983092 WLQ983092:WLV983092 WVM983092:WVR983092 E1064:J1064 JA1064:JF1064 SW1064:TB1064 ACS1064:ACX1064 AMO1064:AMT1064 AWK1064:AWP1064 BGG1064:BGL1064 BQC1064:BQH1064 BZY1064:CAD1064 CJU1064:CJZ1064 CTQ1064:CTV1064 DDM1064:DDR1064 DNI1064:DNN1064 DXE1064:DXJ1064 EHA1064:EHF1064 EQW1064:ERB1064 FAS1064:FAX1064 FKO1064:FKT1064 FUK1064:FUP1064 GEG1064:GEL1064 GOC1064:GOH1064 GXY1064:GYD1064 HHU1064:HHZ1064 HRQ1064:HRV1064 IBM1064:IBR1064 ILI1064:ILN1064 IVE1064:IVJ1064 JFA1064:JFF1064 JOW1064:JPB1064 JYS1064:JYX1064 KIO1064:KIT1064 KSK1064:KSP1064 LCG1064:LCL1064 LMC1064:LMH1064 LVY1064:LWD1064 MFU1064:MFZ1064 MPQ1064:MPV1064 MZM1064:MZR1064 NJI1064:NJN1064 NTE1064:NTJ1064 ODA1064:ODF1064 OMW1064:ONB1064 OWS1064:OWX1064 PGO1064:PGT1064 PQK1064:PQP1064 QAG1064:QAL1064 QKC1064:QKH1064 QTY1064:QUD1064 RDU1064:RDZ1064 RNQ1064:RNV1064 RXM1064:RXR1064 SHI1064:SHN1064 SRE1064:SRJ1064 TBA1064:TBF1064 TKW1064:TLB1064 TUS1064:TUX1064 UEO1064:UET1064 UOK1064:UOP1064 UYG1064:UYL1064 VIC1064:VIH1064 VRY1064:VSD1064 WBU1064:WBZ1064 WLQ1064:WLV1064 WVM1064:WVR1064 E66600:J66600 JA66600:JF66600 SW66600:TB66600 ACS66600:ACX66600 AMO66600:AMT66600 AWK66600:AWP66600 BGG66600:BGL66600 BQC66600:BQH66600 BZY66600:CAD66600 CJU66600:CJZ66600 CTQ66600:CTV66600 DDM66600:DDR66600 DNI66600:DNN66600 DXE66600:DXJ66600 EHA66600:EHF66600 EQW66600:ERB66600 FAS66600:FAX66600 FKO66600:FKT66600 FUK66600:FUP66600 GEG66600:GEL66600 GOC66600:GOH66600 GXY66600:GYD66600 HHU66600:HHZ66600 HRQ66600:HRV66600 IBM66600:IBR66600 ILI66600:ILN66600 IVE66600:IVJ66600 JFA66600:JFF66600 JOW66600:JPB66600 JYS66600:JYX66600 KIO66600:KIT66600 KSK66600:KSP66600 LCG66600:LCL66600 LMC66600:LMH66600 LVY66600:LWD66600 MFU66600:MFZ66600 MPQ66600:MPV66600 MZM66600:MZR66600 NJI66600:NJN66600 NTE66600:NTJ66600 ODA66600:ODF66600 OMW66600:ONB66600 OWS66600:OWX66600 PGO66600:PGT66600 PQK66600:PQP66600 QAG66600:QAL66600 QKC66600:QKH66600 QTY66600:QUD66600 RDU66600:RDZ66600 RNQ66600:RNV66600 RXM66600:RXR66600 SHI66600:SHN66600 SRE66600:SRJ66600 TBA66600:TBF66600 TKW66600:TLB66600 TUS66600:TUX66600 UEO66600:UET66600 UOK66600:UOP66600 UYG66600:UYL66600 VIC66600:VIH66600 VRY66600:VSD66600 WBU66600:WBZ66600 WLQ66600:WLV66600 WVM66600:WVR66600 E132136:J132136 JA132136:JF132136 SW132136:TB132136 ACS132136:ACX132136 AMO132136:AMT132136 AWK132136:AWP132136 BGG132136:BGL132136 BQC132136:BQH132136 BZY132136:CAD132136 CJU132136:CJZ132136 CTQ132136:CTV132136 DDM132136:DDR132136 DNI132136:DNN132136 DXE132136:DXJ132136 EHA132136:EHF132136 EQW132136:ERB132136 FAS132136:FAX132136 FKO132136:FKT132136 FUK132136:FUP132136 GEG132136:GEL132136 GOC132136:GOH132136 GXY132136:GYD132136 HHU132136:HHZ132136 HRQ132136:HRV132136 IBM132136:IBR132136 ILI132136:ILN132136 IVE132136:IVJ132136 JFA132136:JFF132136 JOW132136:JPB132136 JYS132136:JYX132136 KIO132136:KIT132136 KSK132136:KSP132136 LCG132136:LCL132136 LMC132136:LMH132136 LVY132136:LWD132136 MFU132136:MFZ132136 MPQ132136:MPV132136 MZM132136:MZR132136 NJI132136:NJN132136 NTE132136:NTJ132136 ODA132136:ODF132136 OMW132136:ONB132136 OWS132136:OWX132136 PGO132136:PGT132136 PQK132136:PQP132136 QAG132136:QAL132136 QKC132136:QKH132136 QTY132136:QUD132136 RDU132136:RDZ132136 RNQ132136:RNV132136 RXM132136:RXR132136 SHI132136:SHN132136 SRE132136:SRJ132136 TBA132136:TBF132136 TKW132136:TLB132136 TUS132136:TUX132136 UEO132136:UET132136 UOK132136:UOP132136 UYG132136:UYL132136 VIC132136:VIH132136 VRY132136:VSD132136 WBU132136:WBZ132136 WLQ132136:WLV132136 WVM132136:WVR132136 E197672:J197672 JA197672:JF197672 SW197672:TB197672 ACS197672:ACX197672 AMO197672:AMT197672 AWK197672:AWP197672 BGG197672:BGL197672 BQC197672:BQH197672 BZY197672:CAD197672 CJU197672:CJZ197672 CTQ197672:CTV197672 DDM197672:DDR197672 DNI197672:DNN197672 DXE197672:DXJ197672 EHA197672:EHF197672 EQW197672:ERB197672 FAS197672:FAX197672 FKO197672:FKT197672 FUK197672:FUP197672 GEG197672:GEL197672 GOC197672:GOH197672 GXY197672:GYD197672 HHU197672:HHZ197672 HRQ197672:HRV197672 IBM197672:IBR197672 ILI197672:ILN197672 IVE197672:IVJ197672 JFA197672:JFF197672 JOW197672:JPB197672 JYS197672:JYX197672 KIO197672:KIT197672 KSK197672:KSP197672 LCG197672:LCL197672 LMC197672:LMH197672 LVY197672:LWD197672 MFU197672:MFZ197672 MPQ197672:MPV197672 MZM197672:MZR197672 NJI197672:NJN197672 NTE197672:NTJ197672 ODA197672:ODF197672 OMW197672:ONB197672 OWS197672:OWX197672 PGO197672:PGT197672 PQK197672:PQP197672 QAG197672:QAL197672 QKC197672:QKH197672 QTY197672:QUD197672 RDU197672:RDZ197672 RNQ197672:RNV197672 RXM197672:RXR197672 SHI197672:SHN197672 SRE197672:SRJ197672 TBA197672:TBF197672 TKW197672:TLB197672 TUS197672:TUX197672 UEO197672:UET197672 UOK197672:UOP197672 UYG197672:UYL197672 VIC197672:VIH197672 VRY197672:VSD197672 WBU197672:WBZ197672 WLQ197672:WLV197672 WVM197672:WVR197672 E263208:J263208 JA263208:JF263208 SW263208:TB263208 ACS263208:ACX263208 AMO263208:AMT263208 AWK263208:AWP263208 BGG263208:BGL263208 BQC263208:BQH263208 BZY263208:CAD263208 CJU263208:CJZ263208 CTQ263208:CTV263208 DDM263208:DDR263208 DNI263208:DNN263208 DXE263208:DXJ263208 EHA263208:EHF263208 EQW263208:ERB263208 FAS263208:FAX263208 FKO263208:FKT263208 FUK263208:FUP263208 GEG263208:GEL263208 GOC263208:GOH263208 GXY263208:GYD263208 HHU263208:HHZ263208 HRQ263208:HRV263208 IBM263208:IBR263208 ILI263208:ILN263208 IVE263208:IVJ263208 JFA263208:JFF263208 JOW263208:JPB263208 JYS263208:JYX263208 KIO263208:KIT263208 KSK263208:KSP263208 LCG263208:LCL263208 LMC263208:LMH263208 LVY263208:LWD263208 MFU263208:MFZ263208 MPQ263208:MPV263208 MZM263208:MZR263208 NJI263208:NJN263208 NTE263208:NTJ263208 ODA263208:ODF263208 OMW263208:ONB263208 OWS263208:OWX263208 PGO263208:PGT263208 PQK263208:PQP263208 QAG263208:QAL263208 QKC263208:QKH263208 QTY263208:QUD263208 RDU263208:RDZ263208 RNQ263208:RNV263208 RXM263208:RXR263208 SHI263208:SHN263208 SRE263208:SRJ263208 TBA263208:TBF263208 TKW263208:TLB263208 TUS263208:TUX263208 UEO263208:UET263208 UOK263208:UOP263208 UYG263208:UYL263208 VIC263208:VIH263208 VRY263208:VSD263208 WBU263208:WBZ263208 WLQ263208:WLV263208 WVM263208:WVR263208 E328744:J328744 JA328744:JF328744 SW328744:TB328744 ACS328744:ACX328744 AMO328744:AMT328744 AWK328744:AWP328744 BGG328744:BGL328744 BQC328744:BQH328744 BZY328744:CAD328744 CJU328744:CJZ328744 CTQ328744:CTV328744 DDM328744:DDR328744 DNI328744:DNN328744 DXE328744:DXJ328744 EHA328744:EHF328744 EQW328744:ERB328744 FAS328744:FAX328744 FKO328744:FKT328744 FUK328744:FUP328744 GEG328744:GEL328744 GOC328744:GOH328744 GXY328744:GYD328744 HHU328744:HHZ328744 HRQ328744:HRV328744 IBM328744:IBR328744 ILI328744:ILN328744 IVE328744:IVJ328744 JFA328744:JFF328744 JOW328744:JPB328744 JYS328744:JYX328744 KIO328744:KIT328744 KSK328744:KSP328744 LCG328744:LCL328744 LMC328744:LMH328744 LVY328744:LWD328744 MFU328744:MFZ328744 MPQ328744:MPV328744 MZM328744:MZR328744 NJI328744:NJN328744 NTE328744:NTJ328744 ODA328744:ODF328744 OMW328744:ONB328744 OWS328744:OWX328744 PGO328744:PGT328744 PQK328744:PQP328744 QAG328744:QAL328744 QKC328744:QKH328744 QTY328744:QUD328744 RDU328744:RDZ328744 RNQ328744:RNV328744 RXM328744:RXR328744 SHI328744:SHN328744 SRE328744:SRJ328744 TBA328744:TBF328744 TKW328744:TLB328744 TUS328744:TUX328744 UEO328744:UET328744 UOK328744:UOP328744 UYG328744:UYL328744 VIC328744:VIH328744 VRY328744:VSD328744 WBU328744:WBZ328744 WLQ328744:WLV328744 WVM328744:WVR328744 E394280:J394280 JA394280:JF394280 SW394280:TB394280 ACS394280:ACX394280 AMO394280:AMT394280 AWK394280:AWP394280 BGG394280:BGL394280 BQC394280:BQH394280 BZY394280:CAD394280 CJU394280:CJZ394280 CTQ394280:CTV394280 DDM394280:DDR394280 DNI394280:DNN394280 DXE394280:DXJ394280 EHA394280:EHF394280 EQW394280:ERB394280 FAS394280:FAX394280 FKO394280:FKT394280 FUK394280:FUP394280 GEG394280:GEL394280 GOC394280:GOH394280 GXY394280:GYD394280 HHU394280:HHZ394280 HRQ394280:HRV394280 IBM394280:IBR394280 ILI394280:ILN394280 IVE394280:IVJ394280 JFA394280:JFF394280 JOW394280:JPB394280 JYS394280:JYX394280 KIO394280:KIT394280 KSK394280:KSP394280 LCG394280:LCL394280 LMC394280:LMH394280 LVY394280:LWD394280 MFU394280:MFZ394280 MPQ394280:MPV394280 MZM394280:MZR394280 NJI394280:NJN394280 NTE394280:NTJ394280 ODA394280:ODF394280 OMW394280:ONB394280 OWS394280:OWX394280 PGO394280:PGT394280 PQK394280:PQP394280 QAG394280:QAL394280 QKC394280:QKH394280 QTY394280:QUD394280 RDU394280:RDZ394280 RNQ394280:RNV394280 RXM394280:RXR394280 SHI394280:SHN394280 SRE394280:SRJ394280 TBA394280:TBF394280 TKW394280:TLB394280 TUS394280:TUX394280 UEO394280:UET394280 UOK394280:UOP394280 UYG394280:UYL394280 VIC394280:VIH394280 VRY394280:VSD394280 WBU394280:WBZ394280 WLQ394280:WLV394280 WVM394280:WVR394280 E459816:J459816 JA459816:JF459816 SW459816:TB459816 ACS459816:ACX459816 AMO459816:AMT459816 AWK459816:AWP459816 BGG459816:BGL459816 BQC459816:BQH459816 BZY459816:CAD459816 CJU459816:CJZ459816 CTQ459816:CTV459816 DDM459816:DDR459816 DNI459816:DNN459816 DXE459816:DXJ459816 EHA459816:EHF459816 EQW459816:ERB459816 FAS459816:FAX459816 FKO459816:FKT459816 FUK459816:FUP459816 GEG459816:GEL459816 GOC459816:GOH459816 GXY459816:GYD459816 HHU459816:HHZ459816 HRQ459816:HRV459816 IBM459816:IBR459816 ILI459816:ILN459816 IVE459816:IVJ459816 JFA459816:JFF459816 JOW459816:JPB459816 JYS459816:JYX459816 KIO459816:KIT459816 KSK459816:KSP459816 LCG459816:LCL459816 LMC459816:LMH459816 LVY459816:LWD459816 MFU459816:MFZ459816 MPQ459816:MPV459816 MZM459816:MZR459816 NJI459816:NJN459816 NTE459816:NTJ459816 ODA459816:ODF459816 OMW459816:ONB459816 OWS459816:OWX459816 PGO459816:PGT459816 PQK459816:PQP459816 QAG459816:QAL459816 QKC459816:QKH459816 QTY459816:QUD459816 RDU459816:RDZ459816 RNQ459816:RNV459816 RXM459816:RXR459816 SHI459816:SHN459816 SRE459816:SRJ459816 TBA459816:TBF459816 TKW459816:TLB459816 TUS459816:TUX459816 UEO459816:UET459816 UOK459816:UOP459816 UYG459816:UYL459816 VIC459816:VIH459816 VRY459816:VSD459816 WBU459816:WBZ459816 WLQ459816:WLV459816 WVM459816:WVR459816 E525352:J525352 JA525352:JF525352 SW525352:TB525352 ACS525352:ACX525352 AMO525352:AMT525352 AWK525352:AWP525352 BGG525352:BGL525352 BQC525352:BQH525352 BZY525352:CAD525352 CJU525352:CJZ525352 CTQ525352:CTV525352 DDM525352:DDR525352 DNI525352:DNN525352 DXE525352:DXJ525352 EHA525352:EHF525352 EQW525352:ERB525352 FAS525352:FAX525352 FKO525352:FKT525352 FUK525352:FUP525352 GEG525352:GEL525352 GOC525352:GOH525352 GXY525352:GYD525352 HHU525352:HHZ525352 HRQ525352:HRV525352 IBM525352:IBR525352 ILI525352:ILN525352 IVE525352:IVJ525352 JFA525352:JFF525352 JOW525352:JPB525352 JYS525352:JYX525352 KIO525352:KIT525352 KSK525352:KSP525352 LCG525352:LCL525352 LMC525352:LMH525352 LVY525352:LWD525352 MFU525352:MFZ525352 MPQ525352:MPV525352 MZM525352:MZR525352 NJI525352:NJN525352 NTE525352:NTJ525352 ODA525352:ODF525352 OMW525352:ONB525352 OWS525352:OWX525352 PGO525352:PGT525352 PQK525352:PQP525352 QAG525352:QAL525352 QKC525352:QKH525352 QTY525352:QUD525352 RDU525352:RDZ525352 RNQ525352:RNV525352 RXM525352:RXR525352 SHI525352:SHN525352 SRE525352:SRJ525352 TBA525352:TBF525352 TKW525352:TLB525352 TUS525352:TUX525352 UEO525352:UET525352 UOK525352:UOP525352 UYG525352:UYL525352 VIC525352:VIH525352 VRY525352:VSD525352 WBU525352:WBZ525352 WLQ525352:WLV525352 WVM525352:WVR525352 E590888:J590888 JA590888:JF590888 SW590888:TB590888 ACS590888:ACX590888 AMO590888:AMT590888 AWK590888:AWP590888 BGG590888:BGL590888 BQC590888:BQH590888 BZY590888:CAD590888 CJU590888:CJZ590888 CTQ590888:CTV590888 DDM590888:DDR590888 DNI590888:DNN590888 DXE590888:DXJ590888 EHA590888:EHF590888 EQW590888:ERB590888 FAS590888:FAX590888 FKO590888:FKT590888 FUK590888:FUP590888 GEG590888:GEL590888 GOC590888:GOH590888 GXY590888:GYD590888 HHU590888:HHZ590888 HRQ590888:HRV590888 IBM590888:IBR590888 ILI590888:ILN590888 IVE590888:IVJ590888 JFA590888:JFF590888 JOW590888:JPB590888 JYS590888:JYX590888 KIO590888:KIT590888 KSK590888:KSP590888 LCG590888:LCL590888 LMC590888:LMH590888 LVY590888:LWD590888 MFU590888:MFZ590888 MPQ590888:MPV590888 MZM590888:MZR590888 NJI590888:NJN590888 NTE590888:NTJ590888 ODA590888:ODF590888 OMW590888:ONB590888 OWS590888:OWX590888 PGO590888:PGT590888 PQK590888:PQP590888 QAG590888:QAL590888 QKC590888:QKH590888 QTY590888:QUD590888 RDU590888:RDZ590888 RNQ590888:RNV590888 RXM590888:RXR590888 SHI590888:SHN590888 SRE590888:SRJ590888 TBA590888:TBF590888 TKW590888:TLB590888 TUS590888:TUX590888 UEO590888:UET590888 UOK590888:UOP590888 UYG590888:UYL590888 VIC590888:VIH590888 VRY590888:VSD590888 WBU590888:WBZ590888 WLQ590888:WLV590888 WVM590888:WVR590888 E656424:J656424 JA656424:JF656424 SW656424:TB656424 ACS656424:ACX656424 AMO656424:AMT656424 AWK656424:AWP656424 BGG656424:BGL656424 BQC656424:BQH656424 BZY656424:CAD656424 CJU656424:CJZ656424 CTQ656424:CTV656424 DDM656424:DDR656424 DNI656424:DNN656424 DXE656424:DXJ656424 EHA656424:EHF656424 EQW656424:ERB656424 FAS656424:FAX656424 FKO656424:FKT656424 FUK656424:FUP656424 GEG656424:GEL656424 GOC656424:GOH656424 GXY656424:GYD656424 HHU656424:HHZ656424 HRQ656424:HRV656424 IBM656424:IBR656424 ILI656424:ILN656424 IVE656424:IVJ656424 JFA656424:JFF656424 JOW656424:JPB656424 JYS656424:JYX656424 KIO656424:KIT656424 KSK656424:KSP656424 LCG656424:LCL656424 LMC656424:LMH656424 LVY656424:LWD656424 MFU656424:MFZ656424 MPQ656424:MPV656424 MZM656424:MZR656424 NJI656424:NJN656424 NTE656424:NTJ656424 ODA656424:ODF656424 OMW656424:ONB656424 OWS656424:OWX656424 PGO656424:PGT656424 PQK656424:PQP656424 QAG656424:QAL656424 QKC656424:QKH656424 QTY656424:QUD656424 RDU656424:RDZ656424 RNQ656424:RNV656424 RXM656424:RXR656424 SHI656424:SHN656424 SRE656424:SRJ656424 TBA656424:TBF656424 TKW656424:TLB656424 TUS656424:TUX656424 UEO656424:UET656424 UOK656424:UOP656424 UYG656424:UYL656424 VIC656424:VIH656424 VRY656424:VSD656424 WBU656424:WBZ656424 WLQ656424:WLV656424 WVM656424:WVR656424 E721960:J721960 JA721960:JF721960 SW721960:TB721960 ACS721960:ACX721960 AMO721960:AMT721960 AWK721960:AWP721960 BGG721960:BGL721960 BQC721960:BQH721960 BZY721960:CAD721960 CJU721960:CJZ721960 CTQ721960:CTV721960 DDM721960:DDR721960 DNI721960:DNN721960 DXE721960:DXJ721960 EHA721960:EHF721960 EQW721960:ERB721960 FAS721960:FAX721960 FKO721960:FKT721960 FUK721960:FUP721960 GEG721960:GEL721960 GOC721960:GOH721960 GXY721960:GYD721960 HHU721960:HHZ721960 HRQ721960:HRV721960 IBM721960:IBR721960 ILI721960:ILN721960 IVE721960:IVJ721960 JFA721960:JFF721960 JOW721960:JPB721960 JYS721960:JYX721960 KIO721960:KIT721960 KSK721960:KSP721960 LCG721960:LCL721960 LMC721960:LMH721960 LVY721960:LWD721960 MFU721960:MFZ721960 MPQ721960:MPV721960 MZM721960:MZR721960 NJI721960:NJN721960 NTE721960:NTJ721960 ODA721960:ODF721960 OMW721960:ONB721960 OWS721960:OWX721960 PGO721960:PGT721960 PQK721960:PQP721960 QAG721960:QAL721960 QKC721960:QKH721960 QTY721960:QUD721960 RDU721960:RDZ721960 RNQ721960:RNV721960 RXM721960:RXR721960 SHI721960:SHN721960 SRE721960:SRJ721960 TBA721960:TBF721960 TKW721960:TLB721960 TUS721960:TUX721960 UEO721960:UET721960 UOK721960:UOP721960 UYG721960:UYL721960 VIC721960:VIH721960 VRY721960:VSD721960 WBU721960:WBZ721960 WLQ721960:WLV721960 WVM721960:WVR721960 E787496:J787496 JA787496:JF787496 SW787496:TB787496 ACS787496:ACX787496 AMO787496:AMT787496 AWK787496:AWP787496 BGG787496:BGL787496 BQC787496:BQH787496 BZY787496:CAD787496 CJU787496:CJZ787496 CTQ787496:CTV787496 DDM787496:DDR787496 DNI787496:DNN787496 DXE787496:DXJ787496 EHA787496:EHF787496 EQW787496:ERB787496 FAS787496:FAX787496 FKO787496:FKT787496 FUK787496:FUP787496 GEG787496:GEL787496 GOC787496:GOH787496 GXY787496:GYD787496 HHU787496:HHZ787496 HRQ787496:HRV787496 IBM787496:IBR787496 ILI787496:ILN787496 IVE787496:IVJ787496 JFA787496:JFF787496 JOW787496:JPB787496 JYS787496:JYX787496 KIO787496:KIT787496 KSK787496:KSP787496 LCG787496:LCL787496 LMC787496:LMH787496 LVY787496:LWD787496 MFU787496:MFZ787496 MPQ787496:MPV787496 MZM787496:MZR787496 NJI787496:NJN787496 NTE787496:NTJ787496 ODA787496:ODF787496 OMW787496:ONB787496 OWS787496:OWX787496 PGO787496:PGT787496 PQK787496:PQP787496 QAG787496:QAL787496 QKC787496:QKH787496 QTY787496:QUD787496 RDU787496:RDZ787496 RNQ787496:RNV787496 RXM787496:RXR787496 SHI787496:SHN787496 SRE787496:SRJ787496 TBA787496:TBF787496 TKW787496:TLB787496 TUS787496:TUX787496 UEO787496:UET787496 UOK787496:UOP787496 UYG787496:UYL787496 VIC787496:VIH787496 VRY787496:VSD787496 WBU787496:WBZ787496 WLQ787496:WLV787496 WVM787496:WVR787496 E853032:J853032 JA853032:JF853032 SW853032:TB853032 ACS853032:ACX853032 AMO853032:AMT853032 AWK853032:AWP853032 BGG853032:BGL853032 BQC853032:BQH853032 BZY853032:CAD853032 CJU853032:CJZ853032 CTQ853032:CTV853032 DDM853032:DDR853032 DNI853032:DNN853032 DXE853032:DXJ853032 EHA853032:EHF853032 EQW853032:ERB853032 FAS853032:FAX853032 FKO853032:FKT853032 FUK853032:FUP853032 GEG853032:GEL853032 GOC853032:GOH853032 GXY853032:GYD853032 HHU853032:HHZ853032 HRQ853032:HRV853032 IBM853032:IBR853032 ILI853032:ILN853032 IVE853032:IVJ853032 JFA853032:JFF853032 JOW853032:JPB853032 JYS853032:JYX853032 KIO853032:KIT853032 KSK853032:KSP853032 LCG853032:LCL853032 LMC853032:LMH853032 LVY853032:LWD853032 MFU853032:MFZ853032 MPQ853032:MPV853032 MZM853032:MZR853032 NJI853032:NJN853032 NTE853032:NTJ853032 ODA853032:ODF853032 OMW853032:ONB853032 OWS853032:OWX853032 PGO853032:PGT853032 PQK853032:PQP853032 QAG853032:QAL853032 QKC853032:QKH853032 QTY853032:QUD853032 RDU853032:RDZ853032 RNQ853032:RNV853032 RXM853032:RXR853032 SHI853032:SHN853032 SRE853032:SRJ853032 TBA853032:TBF853032 TKW853032:TLB853032 TUS853032:TUX853032 UEO853032:UET853032 UOK853032:UOP853032 UYG853032:UYL853032 VIC853032:VIH853032 VRY853032:VSD853032 WBU853032:WBZ853032 WLQ853032:WLV853032 WVM853032:WVR853032 E918568:J918568 JA918568:JF918568 SW918568:TB918568 ACS918568:ACX918568 AMO918568:AMT918568 AWK918568:AWP918568 BGG918568:BGL918568 BQC918568:BQH918568 BZY918568:CAD918568 CJU918568:CJZ918568 CTQ918568:CTV918568 DDM918568:DDR918568 DNI918568:DNN918568 DXE918568:DXJ918568 EHA918568:EHF918568 EQW918568:ERB918568 FAS918568:FAX918568 FKO918568:FKT918568 FUK918568:FUP918568 GEG918568:GEL918568 GOC918568:GOH918568 GXY918568:GYD918568 HHU918568:HHZ918568 HRQ918568:HRV918568 IBM918568:IBR918568 ILI918568:ILN918568 IVE918568:IVJ918568 JFA918568:JFF918568 JOW918568:JPB918568 JYS918568:JYX918568 KIO918568:KIT918568 KSK918568:KSP918568 LCG918568:LCL918568 LMC918568:LMH918568 LVY918568:LWD918568 MFU918568:MFZ918568 MPQ918568:MPV918568 MZM918568:MZR918568 NJI918568:NJN918568 NTE918568:NTJ918568 ODA918568:ODF918568 OMW918568:ONB918568 OWS918568:OWX918568 PGO918568:PGT918568 PQK918568:PQP918568 QAG918568:QAL918568 QKC918568:QKH918568 QTY918568:QUD918568 RDU918568:RDZ918568 RNQ918568:RNV918568 RXM918568:RXR918568 SHI918568:SHN918568 SRE918568:SRJ918568 TBA918568:TBF918568 TKW918568:TLB918568 TUS918568:TUX918568 UEO918568:UET918568 UOK918568:UOP918568 UYG918568:UYL918568 VIC918568:VIH918568 VRY918568:VSD918568 WBU918568:WBZ918568 WLQ918568:WLV918568 WVM918568:WVR918568 E984104:J984104 JA984104:JF984104 SW984104:TB984104 ACS984104:ACX984104 AMO984104:AMT984104 AWK984104:AWP984104 BGG984104:BGL984104 BQC984104:BQH984104 BZY984104:CAD984104 CJU984104:CJZ984104 CTQ984104:CTV984104 DDM984104:DDR984104 DNI984104:DNN984104 DXE984104:DXJ984104 EHA984104:EHF984104 EQW984104:ERB984104 FAS984104:FAX984104 FKO984104:FKT984104 FUK984104:FUP984104 GEG984104:GEL984104 GOC984104:GOH984104 GXY984104:GYD984104 HHU984104:HHZ984104 HRQ984104:HRV984104 IBM984104:IBR984104 ILI984104:ILN984104 IVE984104:IVJ984104 JFA984104:JFF984104 JOW984104:JPB984104 JYS984104:JYX984104 KIO984104:KIT984104 KSK984104:KSP984104 LCG984104:LCL984104 LMC984104:LMH984104 LVY984104:LWD984104 MFU984104:MFZ984104 MPQ984104:MPV984104 MZM984104:MZR984104 NJI984104:NJN984104 NTE984104:NTJ984104 ODA984104:ODF984104 OMW984104:ONB984104 OWS984104:OWX984104 PGO984104:PGT984104 PQK984104:PQP984104 QAG984104:QAL984104 QKC984104:QKH984104 QTY984104:QUD984104 RDU984104:RDZ984104 RNQ984104:RNV984104 RXM984104:RXR984104 SHI984104:SHN984104 SRE984104:SRJ984104 TBA984104:TBF984104 TKW984104:TLB984104 TUS984104:TUX984104 UEO984104:UET984104 UOK984104:UOP984104 UYG984104:UYL984104 VIC984104:VIH984104 VRY984104:VSD984104 WBU984104:WBZ984104 WLQ984104:WLV984104 WVM984104:WVR984104 E1109:J1109 JA1109:JF1109 SW1109:TB1109 ACS1109:ACX1109 AMO1109:AMT1109 AWK1109:AWP1109 BGG1109:BGL1109 BQC1109:BQH1109 BZY1109:CAD1109 CJU1109:CJZ1109 CTQ1109:CTV1109 DDM1109:DDR1109 DNI1109:DNN1109 DXE1109:DXJ1109 EHA1109:EHF1109 EQW1109:ERB1109 FAS1109:FAX1109 FKO1109:FKT1109 FUK1109:FUP1109 GEG1109:GEL1109 GOC1109:GOH1109 GXY1109:GYD1109 HHU1109:HHZ1109 HRQ1109:HRV1109 IBM1109:IBR1109 ILI1109:ILN1109 IVE1109:IVJ1109 JFA1109:JFF1109 JOW1109:JPB1109 JYS1109:JYX1109 KIO1109:KIT1109 KSK1109:KSP1109 LCG1109:LCL1109 LMC1109:LMH1109 LVY1109:LWD1109 MFU1109:MFZ1109 MPQ1109:MPV1109 MZM1109:MZR1109 NJI1109:NJN1109 NTE1109:NTJ1109 ODA1109:ODF1109 OMW1109:ONB1109 OWS1109:OWX1109 PGO1109:PGT1109 PQK1109:PQP1109 QAG1109:QAL1109 QKC1109:QKH1109 QTY1109:QUD1109 RDU1109:RDZ1109 RNQ1109:RNV1109 RXM1109:RXR1109 SHI1109:SHN1109 SRE1109:SRJ1109 TBA1109:TBF1109 TKW1109:TLB1109 TUS1109:TUX1109 UEO1109:UET1109 UOK1109:UOP1109 UYG1109:UYL1109 VIC1109:VIH1109 VRY1109:VSD1109 WBU1109:WBZ1109 WLQ1109:WLV1109 WVM1109:WVR1109 E66645:J66645 JA66645:JF66645 SW66645:TB66645 ACS66645:ACX66645 AMO66645:AMT66645 AWK66645:AWP66645 BGG66645:BGL66645 BQC66645:BQH66645 BZY66645:CAD66645 CJU66645:CJZ66645 CTQ66645:CTV66645 DDM66645:DDR66645 DNI66645:DNN66645 DXE66645:DXJ66645 EHA66645:EHF66645 EQW66645:ERB66645 FAS66645:FAX66645 FKO66645:FKT66645 FUK66645:FUP66645 GEG66645:GEL66645 GOC66645:GOH66645 GXY66645:GYD66645 HHU66645:HHZ66645 HRQ66645:HRV66645 IBM66645:IBR66645 ILI66645:ILN66645 IVE66645:IVJ66645 JFA66645:JFF66645 JOW66645:JPB66645 JYS66645:JYX66645 KIO66645:KIT66645 KSK66645:KSP66645 LCG66645:LCL66645 LMC66645:LMH66645 LVY66645:LWD66645 MFU66645:MFZ66645 MPQ66645:MPV66645 MZM66645:MZR66645 NJI66645:NJN66645 NTE66645:NTJ66645 ODA66645:ODF66645 OMW66645:ONB66645 OWS66645:OWX66645 PGO66645:PGT66645 PQK66645:PQP66645 QAG66645:QAL66645 QKC66645:QKH66645 QTY66645:QUD66645 RDU66645:RDZ66645 RNQ66645:RNV66645 RXM66645:RXR66645 SHI66645:SHN66645 SRE66645:SRJ66645 TBA66645:TBF66645 TKW66645:TLB66645 TUS66645:TUX66645 UEO66645:UET66645 UOK66645:UOP66645 UYG66645:UYL66645 VIC66645:VIH66645 VRY66645:VSD66645 WBU66645:WBZ66645 WLQ66645:WLV66645 WVM66645:WVR66645 E132181:J132181 JA132181:JF132181 SW132181:TB132181 ACS132181:ACX132181 AMO132181:AMT132181 AWK132181:AWP132181 BGG132181:BGL132181 BQC132181:BQH132181 BZY132181:CAD132181 CJU132181:CJZ132181 CTQ132181:CTV132181 DDM132181:DDR132181 DNI132181:DNN132181 DXE132181:DXJ132181 EHA132181:EHF132181 EQW132181:ERB132181 FAS132181:FAX132181 FKO132181:FKT132181 FUK132181:FUP132181 GEG132181:GEL132181 GOC132181:GOH132181 GXY132181:GYD132181 HHU132181:HHZ132181 HRQ132181:HRV132181 IBM132181:IBR132181 ILI132181:ILN132181 IVE132181:IVJ132181 JFA132181:JFF132181 JOW132181:JPB132181 JYS132181:JYX132181 KIO132181:KIT132181 KSK132181:KSP132181 LCG132181:LCL132181 LMC132181:LMH132181 LVY132181:LWD132181 MFU132181:MFZ132181 MPQ132181:MPV132181 MZM132181:MZR132181 NJI132181:NJN132181 NTE132181:NTJ132181 ODA132181:ODF132181 OMW132181:ONB132181 OWS132181:OWX132181 PGO132181:PGT132181 PQK132181:PQP132181 QAG132181:QAL132181 QKC132181:QKH132181 QTY132181:QUD132181 RDU132181:RDZ132181 RNQ132181:RNV132181 RXM132181:RXR132181 SHI132181:SHN132181 SRE132181:SRJ132181 TBA132181:TBF132181 TKW132181:TLB132181 TUS132181:TUX132181 UEO132181:UET132181 UOK132181:UOP132181 UYG132181:UYL132181 VIC132181:VIH132181 VRY132181:VSD132181 WBU132181:WBZ132181 WLQ132181:WLV132181 WVM132181:WVR132181 E197717:J197717 JA197717:JF197717 SW197717:TB197717 ACS197717:ACX197717 AMO197717:AMT197717 AWK197717:AWP197717 BGG197717:BGL197717 BQC197717:BQH197717 BZY197717:CAD197717 CJU197717:CJZ197717 CTQ197717:CTV197717 DDM197717:DDR197717 DNI197717:DNN197717 DXE197717:DXJ197717 EHA197717:EHF197717 EQW197717:ERB197717 FAS197717:FAX197717 FKO197717:FKT197717 FUK197717:FUP197717 GEG197717:GEL197717 GOC197717:GOH197717 GXY197717:GYD197717 HHU197717:HHZ197717 HRQ197717:HRV197717 IBM197717:IBR197717 ILI197717:ILN197717 IVE197717:IVJ197717 JFA197717:JFF197717 JOW197717:JPB197717 JYS197717:JYX197717 KIO197717:KIT197717 KSK197717:KSP197717 LCG197717:LCL197717 LMC197717:LMH197717 LVY197717:LWD197717 MFU197717:MFZ197717 MPQ197717:MPV197717 MZM197717:MZR197717 NJI197717:NJN197717 NTE197717:NTJ197717 ODA197717:ODF197717 OMW197717:ONB197717 OWS197717:OWX197717 PGO197717:PGT197717 PQK197717:PQP197717 QAG197717:QAL197717 QKC197717:QKH197717 QTY197717:QUD197717 RDU197717:RDZ197717 RNQ197717:RNV197717 RXM197717:RXR197717 SHI197717:SHN197717 SRE197717:SRJ197717 TBA197717:TBF197717 TKW197717:TLB197717 TUS197717:TUX197717 UEO197717:UET197717 UOK197717:UOP197717 UYG197717:UYL197717 VIC197717:VIH197717 VRY197717:VSD197717 WBU197717:WBZ197717 WLQ197717:WLV197717 WVM197717:WVR197717 E263253:J263253 JA263253:JF263253 SW263253:TB263253 ACS263253:ACX263253 AMO263253:AMT263253 AWK263253:AWP263253 BGG263253:BGL263253 BQC263253:BQH263253 BZY263253:CAD263253 CJU263253:CJZ263253 CTQ263253:CTV263253 DDM263253:DDR263253 DNI263253:DNN263253 DXE263253:DXJ263253 EHA263253:EHF263253 EQW263253:ERB263253 FAS263253:FAX263253 FKO263253:FKT263253 FUK263253:FUP263253 GEG263253:GEL263253 GOC263253:GOH263253 GXY263253:GYD263253 HHU263253:HHZ263253 HRQ263253:HRV263253 IBM263253:IBR263253 ILI263253:ILN263253 IVE263253:IVJ263253 JFA263253:JFF263253 JOW263253:JPB263253 JYS263253:JYX263253 KIO263253:KIT263253 KSK263253:KSP263253 LCG263253:LCL263253 LMC263253:LMH263253 LVY263253:LWD263253 MFU263253:MFZ263253 MPQ263253:MPV263253 MZM263253:MZR263253 NJI263253:NJN263253 NTE263253:NTJ263253 ODA263253:ODF263253 OMW263253:ONB263253 OWS263253:OWX263253 PGO263253:PGT263253 PQK263253:PQP263253 QAG263253:QAL263253 QKC263253:QKH263253 QTY263253:QUD263253 RDU263253:RDZ263253 RNQ263253:RNV263253 RXM263253:RXR263253 SHI263253:SHN263253 SRE263253:SRJ263253 TBA263253:TBF263253 TKW263253:TLB263253 TUS263253:TUX263253 UEO263253:UET263253 UOK263253:UOP263253 UYG263253:UYL263253 VIC263253:VIH263253 VRY263253:VSD263253 WBU263253:WBZ263253 WLQ263253:WLV263253 WVM263253:WVR263253 E328789:J328789 JA328789:JF328789 SW328789:TB328789 ACS328789:ACX328789 AMO328789:AMT328789 AWK328789:AWP328789 BGG328789:BGL328789 BQC328789:BQH328789 BZY328789:CAD328789 CJU328789:CJZ328789 CTQ328789:CTV328789 DDM328789:DDR328789 DNI328789:DNN328789 DXE328789:DXJ328789 EHA328789:EHF328789 EQW328789:ERB328789 FAS328789:FAX328789 FKO328789:FKT328789 FUK328789:FUP328789 GEG328789:GEL328789 GOC328789:GOH328789 GXY328789:GYD328789 HHU328789:HHZ328789 HRQ328789:HRV328789 IBM328789:IBR328789 ILI328789:ILN328789 IVE328789:IVJ328789 JFA328789:JFF328789 JOW328789:JPB328789 JYS328789:JYX328789 KIO328789:KIT328789 KSK328789:KSP328789 LCG328789:LCL328789 LMC328789:LMH328789 LVY328789:LWD328789 MFU328789:MFZ328789 MPQ328789:MPV328789 MZM328789:MZR328789 NJI328789:NJN328789 NTE328789:NTJ328789 ODA328789:ODF328789 OMW328789:ONB328789 OWS328789:OWX328789 PGO328789:PGT328789 PQK328789:PQP328789 QAG328789:QAL328789 QKC328789:QKH328789 QTY328789:QUD328789 RDU328789:RDZ328789 RNQ328789:RNV328789 RXM328789:RXR328789 SHI328789:SHN328789 SRE328789:SRJ328789 TBA328789:TBF328789 TKW328789:TLB328789 TUS328789:TUX328789 UEO328789:UET328789 UOK328789:UOP328789 UYG328789:UYL328789 VIC328789:VIH328789 VRY328789:VSD328789 WBU328789:WBZ328789 WLQ328789:WLV328789 WVM328789:WVR328789 E394325:J394325 JA394325:JF394325 SW394325:TB394325 ACS394325:ACX394325 AMO394325:AMT394325 AWK394325:AWP394325 BGG394325:BGL394325 BQC394325:BQH394325 BZY394325:CAD394325 CJU394325:CJZ394325 CTQ394325:CTV394325 DDM394325:DDR394325 DNI394325:DNN394325 DXE394325:DXJ394325 EHA394325:EHF394325 EQW394325:ERB394325 FAS394325:FAX394325 FKO394325:FKT394325 FUK394325:FUP394325 GEG394325:GEL394325 GOC394325:GOH394325 GXY394325:GYD394325 HHU394325:HHZ394325 HRQ394325:HRV394325 IBM394325:IBR394325 ILI394325:ILN394325 IVE394325:IVJ394325 JFA394325:JFF394325 JOW394325:JPB394325 JYS394325:JYX394325 KIO394325:KIT394325 KSK394325:KSP394325 LCG394325:LCL394325 LMC394325:LMH394325 LVY394325:LWD394325 MFU394325:MFZ394325 MPQ394325:MPV394325 MZM394325:MZR394325 NJI394325:NJN394325 NTE394325:NTJ394325 ODA394325:ODF394325 OMW394325:ONB394325 OWS394325:OWX394325 PGO394325:PGT394325 PQK394325:PQP394325 QAG394325:QAL394325 QKC394325:QKH394325 QTY394325:QUD394325 RDU394325:RDZ394325 RNQ394325:RNV394325 RXM394325:RXR394325 SHI394325:SHN394325 SRE394325:SRJ394325 TBA394325:TBF394325 TKW394325:TLB394325 TUS394325:TUX394325 UEO394325:UET394325 UOK394325:UOP394325 UYG394325:UYL394325 VIC394325:VIH394325 VRY394325:VSD394325 WBU394325:WBZ394325 WLQ394325:WLV394325 WVM394325:WVR394325 E459861:J459861 JA459861:JF459861 SW459861:TB459861 ACS459861:ACX459861 AMO459861:AMT459861 AWK459861:AWP459861 BGG459861:BGL459861 BQC459861:BQH459861 BZY459861:CAD459861 CJU459861:CJZ459861 CTQ459861:CTV459861 DDM459861:DDR459861 DNI459861:DNN459861 DXE459861:DXJ459861 EHA459861:EHF459861 EQW459861:ERB459861 FAS459861:FAX459861 FKO459861:FKT459861 FUK459861:FUP459861 GEG459861:GEL459861 GOC459861:GOH459861 GXY459861:GYD459861 HHU459861:HHZ459861 HRQ459861:HRV459861 IBM459861:IBR459861 ILI459861:ILN459861 IVE459861:IVJ459861 JFA459861:JFF459861 JOW459861:JPB459861 JYS459861:JYX459861 KIO459861:KIT459861 KSK459861:KSP459861 LCG459861:LCL459861 LMC459861:LMH459861 LVY459861:LWD459861 MFU459861:MFZ459861 MPQ459861:MPV459861 MZM459861:MZR459861 NJI459861:NJN459861 NTE459861:NTJ459861 ODA459861:ODF459861 OMW459861:ONB459861 OWS459861:OWX459861 PGO459861:PGT459861 PQK459861:PQP459861 QAG459861:QAL459861 QKC459861:QKH459861 QTY459861:QUD459861 RDU459861:RDZ459861 RNQ459861:RNV459861 RXM459861:RXR459861 SHI459861:SHN459861 SRE459861:SRJ459861 TBA459861:TBF459861 TKW459861:TLB459861 TUS459861:TUX459861 UEO459861:UET459861 UOK459861:UOP459861 UYG459861:UYL459861 VIC459861:VIH459861 VRY459861:VSD459861 WBU459861:WBZ459861 WLQ459861:WLV459861 WVM459861:WVR459861 E525397:J525397 JA525397:JF525397 SW525397:TB525397 ACS525397:ACX525397 AMO525397:AMT525397 AWK525397:AWP525397 BGG525397:BGL525397 BQC525397:BQH525397 BZY525397:CAD525397 CJU525397:CJZ525397 CTQ525397:CTV525397 DDM525397:DDR525397 DNI525397:DNN525397 DXE525397:DXJ525397 EHA525397:EHF525397 EQW525397:ERB525397 FAS525397:FAX525397 FKO525397:FKT525397 FUK525397:FUP525397 GEG525397:GEL525397 GOC525397:GOH525397 GXY525397:GYD525397 HHU525397:HHZ525397 HRQ525397:HRV525397 IBM525397:IBR525397 ILI525397:ILN525397 IVE525397:IVJ525397 JFA525397:JFF525397 JOW525397:JPB525397 JYS525397:JYX525397 KIO525397:KIT525397 KSK525397:KSP525397 LCG525397:LCL525397 LMC525397:LMH525397 LVY525397:LWD525397 MFU525397:MFZ525397 MPQ525397:MPV525397 MZM525397:MZR525397 NJI525397:NJN525397 NTE525397:NTJ525397 ODA525397:ODF525397 OMW525397:ONB525397 OWS525397:OWX525397 PGO525397:PGT525397 PQK525397:PQP525397 QAG525397:QAL525397 QKC525397:QKH525397 QTY525397:QUD525397 RDU525397:RDZ525397 RNQ525397:RNV525397 RXM525397:RXR525397 SHI525397:SHN525397 SRE525397:SRJ525397 TBA525397:TBF525397 TKW525397:TLB525397 TUS525397:TUX525397 UEO525397:UET525397 UOK525397:UOP525397 UYG525397:UYL525397 VIC525397:VIH525397 VRY525397:VSD525397 WBU525397:WBZ525397 WLQ525397:WLV525397 WVM525397:WVR525397 E590933:J590933 JA590933:JF590933 SW590933:TB590933 ACS590933:ACX590933 AMO590933:AMT590933 AWK590933:AWP590933 BGG590933:BGL590933 BQC590933:BQH590933 BZY590933:CAD590933 CJU590933:CJZ590933 CTQ590933:CTV590933 DDM590933:DDR590933 DNI590933:DNN590933 DXE590933:DXJ590933 EHA590933:EHF590933 EQW590933:ERB590933 FAS590933:FAX590933 FKO590933:FKT590933 FUK590933:FUP590933 GEG590933:GEL590933 GOC590933:GOH590933 GXY590933:GYD590933 HHU590933:HHZ590933 HRQ590933:HRV590933 IBM590933:IBR590933 ILI590933:ILN590933 IVE590933:IVJ590933 JFA590933:JFF590933 JOW590933:JPB590933 JYS590933:JYX590933 KIO590933:KIT590933 KSK590933:KSP590933 LCG590933:LCL590933 LMC590933:LMH590933 LVY590933:LWD590933 MFU590933:MFZ590933 MPQ590933:MPV590933 MZM590933:MZR590933 NJI590933:NJN590933 NTE590933:NTJ590933 ODA590933:ODF590933 OMW590933:ONB590933 OWS590933:OWX590933 PGO590933:PGT590933 PQK590933:PQP590933 QAG590933:QAL590933 QKC590933:QKH590933 QTY590933:QUD590933 RDU590933:RDZ590933 RNQ590933:RNV590933 RXM590933:RXR590933 SHI590933:SHN590933 SRE590933:SRJ590933 TBA590933:TBF590933 TKW590933:TLB590933 TUS590933:TUX590933 UEO590933:UET590933 UOK590933:UOP590933 UYG590933:UYL590933 VIC590933:VIH590933 VRY590933:VSD590933 WBU590933:WBZ590933 WLQ590933:WLV590933 WVM590933:WVR590933 E656469:J656469 JA656469:JF656469 SW656469:TB656469 ACS656469:ACX656469 AMO656469:AMT656469 AWK656469:AWP656469 BGG656469:BGL656469 BQC656469:BQH656469 BZY656469:CAD656469 CJU656469:CJZ656469 CTQ656469:CTV656469 DDM656469:DDR656469 DNI656469:DNN656469 DXE656469:DXJ656469 EHA656469:EHF656469 EQW656469:ERB656469 FAS656469:FAX656469 FKO656469:FKT656469 FUK656469:FUP656469 GEG656469:GEL656469 GOC656469:GOH656469 GXY656469:GYD656469 HHU656469:HHZ656469 HRQ656469:HRV656469 IBM656469:IBR656469 ILI656469:ILN656469 IVE656469:IVJ656469 JFA656469:JFF656469 JOW656469:JPB656469 JYS656469:JYX656469 KIO656469:KIT656469 KSK656469:KSP656469 LCG656469:LCL656469 LMC656469:LMH656469 LVY656469:LWD656469 MFU656469:MFZ656469 MPQ656469:MPV656469 MZM656469:MZR656469 NJI656469:NJN656469 NTE656469:NTJ656469 ODA656469:ODF656469 OMW656469:ONB656469 OWS656469:OWX656469 PGO656469:PGT656469 PQK656469:PQP656469 QAG656469:QAL656469 QKC656469:QKH656469 QTY656469:QUD656469 RDU656469:RDZ656469 RNQ656469:RNV656469 RXM656469:RXR656469 SHI656469:SHN656469 SRE656469:SRJ656469 TBA656469:TBF656469 TKW656469:TLB656469 TUS656469:TUX656469 UEO656469:UET656469 UOK656469:UOP656469 UYG656469:UYL656469 VIC656469:VIH656469 VRY656469:VSD656469 WBU656469:WBZ656469 WLQ656469:WLV656469 WVM656469:WVR656469 E722005:J722005 JA722005:JF722005 SW722005:TB722005 ACS722005:ACX722005 AMO722005:AMT722005 AWK722005:AWP722005 BGG722005:BGL722005 BQC722005:BQH722005 BZY722005:CAD722005 CJU722005:CJZ722005 CTQ722005:CTV722005 DDM722005:DDR722005 DNI722005:DNN722005 DXE722005:DXJ722005 EHA722005:EHF722005 EQW722005:ERB722005 FAS722005:FAX722005 FKO722005:FKT722005 FUK722005:FUP722005 GEG722005:GEL722005 GOC722005:GOH722005 GXY722005:GYD722005 HHU722005:HHZ722005 HRQ722005:HRV722005 IBM722005:IBR722005 ILI722005:ILN722005 IVE722005:IVJ722005 JFA722005:JFF722005 JOW722005:JPB722005 JYS722005:JYX722005 KIO722005:KIT722005 KSK722005:KSP722005 LCG722005:LCL722005 LMC722005:LMH722005 LVY722005:LWD722005 MFU722005:MFZ722005 MPQ722005:MPV722005 MZM722005:MZR722005 NJI722005:NJN722005 NTE722005:NTJ722005 ODA722005:ODF722005 OMW722005:ONB722005 OWS722005:OWX722005 PGO722005:PGT722005 PQK722005:PQP722005 QAG722005:QAL722005 QKC722005:QKH722005 QTY722005:QUD722005 RDU722005:RDZ722005 RNQ722005:RNV722005 RXM722005:RXR722005 SHI722005:SHN722005 SRE722005:SRJ722005 TBA722005:TBF722005 TKW722005:TLB722005 TUS722005:TUX722005 UEO722005:UET722005 UOK722005:UOP722005 UYG722005:UYL722005 VIC722005:VIH722005 VRY722005:VSD722005 WBU722005:WBZ722005 WLQ722005:WLV722005 WVM722005:WVR722005 E787541:J787541 JA787541:JF787541 SW787541:TB787541 ACS787541:ACX787541 AMO787541:AMT787541 AWK787541:AWP787541 BGG787541:BGL787541 BQC787541:BQH787541 BZY787541:CAD787541 CJU787541:CJZ787541 CTQ787541:CTV787541 DDM787541:DDR787541 DNI787541:DNN787541 DXE787541:DXJ787541 EHA787541:EHF787541 EQW787541:ERB787541 FAS787541:FAX787541 FKO787541:FKT787541 FUK787541:FUP787541 GEG787541:GEL787541 GOC787541:GOH787541 GXY787541:GYD787541 HHU787541:HHZ787541 HRQ787541:HRV787541 IBM787541:IBR787541 ILI787541:ILN787541 IVE787541:IVJ787541 JFA787541:JFF787541 JOW787541:JPB787541 JYS787541:JYX787541 KIO787541:KIT787541 KSK787541:KSP787541 LCG787541:LCL787541 LMC787541:LMH787541 LVY787541:LWD787541 MFU787541:MFZ787541 MPQ787541:MPV787541 MZM787541:MZR787541 NJI787541:NJN787541 NTE787541:NTJ787541 ODA787541:ODF787541 OMW787541:ONB787541 OWS787541:OWX787541 PGO787541:PGT787541 PQK787541:PQP787541 QAG787541:QAL787541 QKC787541:QKH787541 QTY787541:QUD787541 RDU787541:RDZ787541 RNQ787541:RNV787541 RXM787541:RXR787541 SHI787541:SHN787541 SRE787541:SRJ787541 TBA787541:TBF787541 TKW787541:TLB787541 TUS787541:TUX787541 UEO787541:UET787541 UOK787541:UOP787541 UYG787541:UYL787541 VIC787541:VIH787541 VRY787541:VSD787541 WBU787541:WBZ787541 WLQ787541:WLV787541 WVM787541:WVR787541 E853077:J853077 JA853077:JF853077 SW853077:TB853077 ACS853077:ACX853077 AMO853077:AMT853077 AWK853077:AWP853077 BGG853077:BGL853077 BQC853077:BQH853077 BZY853077:CAD853077 CJU853077:CJZ853077 CTQ853077:CTV853077 DDM853077:DDR853077 DNI853077:DNN853077 DXE853077:DXJ853077 EHA853077:EHF853077 EQW853077:ERB853077 FAS853077:FAX853077 FKO853077:FKT853077 FUK853077:FUP853077 GEG853077:GEL853077 GOC853077:GOH853077 GXY853077:GYD853077 HHU853077:HHZ853077 HRQ853077:HRV853077 IBM853077:IBR853077 ILI853077:ILN853077 IVE853077:IVJ853077 JFA853077:JFF853077 JOW853077:JPB853077 JYS853077:JYX853077 KIO853077:KIT853077 KSK853077:KSP853077 LCG853077:LCL853077 LMC853077:LMH853077 LVY853077:LWD853077 MFU853077:MFZ853077 MPQ853077:MPV853077 MZM853077:MZR853077 NJI853077:NJN853077 NTE853077:NTJ853077 ODA853077:ODF853077 OMW853077:ONB853077 OWS853077:OWX853077 PGO853077:PGT853077 PQK853077:PQP853077 QAG853077:QAL853077 QKC853077:QKH853077 QTY853077:QUD853077 RDU853077:RDZ853077 RNQ853077:RNV853077 RXM853077:RXR853077 SHI853077:SHN853077 SRE853077:SRJ853077 TBA853077:TBF853077 TKW853077:TLB853077 TUS853077:TUX853077 UEO853077:UET853077 UOK853077:UOP853077 UYG853077:UYL853077 VIC853077:VIH853077 VRY853077:VSD853077 WBU853077:WBZ853077 WLQ853077:WLV853077 WVM853077:WVR853077 E918613:J918613 JA918613:JF918613 SW918613:TB918613 ACS918613:ACX918613 AMO918613:AMT918613 AWK918613:AWP918613 BGG918613:BGL918613 BQC918613:BQH918613 BZY918613:CAD918613 CJU918613:CJZ918613 CTQ918613:CTV918613 DDM918613:DDR918613 DNI918613:DNN918613 DXE918613:DXJ918613 EHA918613:EHF918613 EQW918613:ERB918613 FAS918613:FAX918613 FKO918613:FKT918613 FUK918613:FUP918613 GEG918613:GEL918613 GOC918613:GOH918613 GXY918613:GYD918613 HHU918613:HHZ918613 HRQ918613:HRV918613 IBM918613:IBR918613 ILI918613:ILN918613 IVE918613:IVJ918613 JFA918613:JFF918613 JOW918613:JPB918613 JYS918613:JYX918613 KIO918613:KIT918613 KSK918613:KSP918613 LCG918613:LCL918613 LMC918613:LMH918613 LVY918613:LWD918613 MFU918613:MFZ918613 MPQ918613:MPV918613 MZM918613:MZR918613 NJI918613:NJN918613 NTE918613:NTJ918613 ODA918613:ODF918613 OMW918613:ONB918613 OWS918613:OWX918613 PGO918613:PGT918613 PQK918613:PQP918613 QAG918613:QAL918613 QKC918613:QKH918613 QTY918613:QUD918613 RDU918613:RDZ918613 RNQ918613:RNV918613 RXM918613:RXR918613 SHI918613:SHN918613 SRE918613:SRJ918613 TBA918613:TBF918613 TKW918613:TLB918613 TUS918613:TUX918613 UEO918613:UET918613 UOK918613:UOP918613 UYG918613:UYL918613 VIC918613:VIH918613 VRY918613:VSD918613 WBU918613:WBZ918613 WLQ918613:WLV918613 WVM918613:WVR918613 E984149:J984149 JA984149:JF984149 SW984149:TB984149 ACS984149:ACX984149 AMO984149:AMT984149 AWK984149:AWP984149 BGG984149:BGL984149 BQC984149:BQH984149 BZY984149:CAD984149 CJU984149:CJZ984149 CTQ984149:CTV984149 DDM984149:DDR984149 DNI984149:DNN984149 DXE984149:DXJ984149 EHA984149:EHF984149 EQW984149:ERB984149 FAS984149:FAX984149 FKO984149:FKT984149 FUK984149:FUP984149 GEG984149:GEL984149 GOC984149:GOH984149 GXY984149:GYD984149 HHU984149:HHZ984149 HRQ984149:HRV984149 IBM984149:IBR984149 ILI984149:ILN984149 IVE984149:IVJ984149 JFA984149:JFF984149 JOW984149:JPB984149 JYS984149:JYX984149 KIO984149:KIT984149 KSK984149:KSP984149 LCG984149:LCL984149 LMC984149:LMH984149 LVY984149:LWD984149 MFU984149:MFZ984149 MPQ984149:MPV984149 MZM984149:MZR984149 NJI984149:NJN984149 NTE984149:NTJ984149 ODA984149:ODF984149 OMW984149:ONB984149 OWS984149:OWX984149 PGO984149:PGT984149 PQK984149:PQP984149 QAG984149:QAL984149 QKC984149:QKH984149 QTY984149:QUD984149 RDU984149:RDZ984149 RNQ984149:RNV984149 RXM984149:RXR984149 SHI984149:SHN984149 SRE984149:SRJ984149 TBA984149:TBF984149 TKW984149:TLB984149 TUS984149:TUX984149 UEO984149:UET984149 UOK984149:UOP984149 UYG984149:UYL984149 VIC984149:VIH984149 VRY984149:VSD984149 WBU984149:WBZ984149 WLQ984149:WLV984149 WVM984149:WVR984149 E1154:J1154 JA1154:JF1154 SW1154:TB1154 ACS1154:ACX1154 AMO1154:AMT1154 AWK1154:AWP1154 BGG1154:BGL1154 BQC1154:BQH1154 BZY1154:CAD1154 CJU1154:CJZ1154 CTQ1154:CTV1154 DDM1154:DDR1154 DNI1154:DNN1154 DXE1154:DXJ1154 EHA1154:EHF1154 EQW1154:ERB1154 FAS1154:FAX1154 FKO1154:FKT1154 FUK1154:FUP1154 GEG1154:GEL1154 GOC1154:GOH1154 GXY1154:GYD1154 HHU1154:HHZ1154 HRQ1154:HRV1154 IBM1154:IBR1154 ILI1154:ILN1154 IVE1154:IVJ1154 JFA1154:JFF1154 JOW1154:JPB1154 JYS1154:JYX1154 KIO1154:KIT1154 KSK1154:KSP1154 LCG1154:LCL1154 LMC1154:LMH1154 LVY1154:LWD1154 MFU1154:MFZ1154 MPQ1154:MPV1154 MZM1154:MZR1154 NJI1154:NJN1154 NTE1154:NTJ1154 ODA1154:ODF1154 OMW1154:ONB1154 OWS1154:OWX1154 PGO1154:PGT1154 PQK1154:PQP1154 QAG1154:QAL1154 QKC1154:QKH1154 QTY1154:QUD1154 RDU1154:RDZ1154 RNQ1154:RNV1154 RXM1154:RXR1154 SHI1154:SHN1154 SRE1154:SRJ1154 TBA1154:TBF1154 TKW1154:TLB1154 TUS1154:TUX1154 UEO1154:UET1154 UOK1154:UOP1154 UYG1154:UYL1154 VIC1154:VIH1154 VRY1154:VSD1154 WBU1154:WBZ1154 WLQ1154:WLV1154 WVM1154:WVR1154 E66690:J66690 JA66690:JF66690 SW66690:TB66690 ACS66690:ACX66690 AMO66690:AMT66690 AWK66690:AWP66690 BGG66690:BGL66690 BQC66690:BQH66690 BZY66690:CAD66690 CJU66690:CJZ66690 CTQ66690:CTV66690 DDM66690:DDR66690 DNI66690:DNN66690 DXE66690:DXJ66690 EHA66690:EHF66690 EQW66690:ERB66690 FAS66690:FAX66690 FKO66690:FKT66690 FUK66690:FUP66690 GEG66690:GEL66690 GOC66690:GOH66690 GXY66690:GYD66690 HHU66690:HHZ66690 HRQ66690:HRV66690 IBM66690:IBR66690 ILI66690:ILN66690 IVE66690:IVJ66690 JFA66690:JFF66690 JOW66690:JPB66690 JYS66690:JYX66690 KIO66690:KIT66690 KSK66690:KSP66690 LCG66690:LCL66690 LMC66690:LMH66690 LVY66690:LWD66690 MFU66690:MFZ66690 MPQ66690:MPV66690 MZM66690:MZR66690 NJI66690:NJN66690 NTE66690:NTJ66690 ODA66690:ODF66690 OMW66690:ONB66690 OWS66690:OWX66690 PGO66690:PGT66690 PQK66690:PQP66690 QAG66690:QAL66690 QKC66690:QKH66690 QTY66690:QUD66690 RDU66690:RDZ66690 RNQ66690:RNV66690 RXM66690:RXR66690 SHI66690:SHN66690 SRE66690:SRJ66690 TBA66690:TBF66690 TKW66690:TLB66690 TUS66690:TUX66690 UEO66690:UET66690 UOK66690:UOP66690 UYG66690:UYL66690 VIC66690:VIH66690 VRY66690:VSD66690 WBU66690:WBZ66690 WLQ66690:WLV66690 WVM66690:WVR66690 E132226:J132226 JA132226:JF132226 SW132226:TB132226 ACS132226:ACX132226 AMO132226:AMT132226 AWK132226:AWP132226 BGG132226:BGL132226 BQC132226:BQH132226 BZY132226:CAD132226 CJU132226:CJZ132226 CTQ132226:CTV132226 DDM132226:DDR132226 DNI132226:DNN132226 DXE132226:DXJ132226 EHA132226:EHF132226 EQW132226:ERB132226 FAS132226:FAX132226 FKO132226:FKT132226 FUK132226:FUP132226 GEG132226:GEL132226 GOC132226:GOH132226 GXY132226:GYD132226 HHU132226:HHZ132226 HRQ132226:HRV132226 IBM132226:IBR132226 ILI132226:ILN132226 IVE132226:IVJ132226 JFA132226:JFF132226 JOW132226:JPB132226 JYS132226:JYX132226 KIO132226:KIT132226 KSK132226:KSP132226 LCG132226:LCL132226 LMC132226:LMH132226 LVY132226:LWD132226 MFU132226:MFZ132226 MPQ132226:MPV132226 MZM132226:MZR132226 NJI132226:NJN132226 NTE132226:NTJ132226 ODA132226:ODF132226 OMW132226:ONB132226 OWS132226:OWX132226 PGO132226:PGT132226 PQK132226:PQP132226 QAG132226:QAL132226 QKC132226:QKH132226 QTY132226:QUD132226 RDU132226:RDZ132226 RNQ132226:RNV132226 RXM132226:RXR132226 SHI132226:SHN132226 SRE132226:SRJ132226 TBA132226:TBF132226 TKW132226:TLB132226 TUS132226:TUX132226 UEO132226:UET132226 UOK132226:UOP132226 UYG132226:UYL132226 VIC132226:VIH132226 VRY132226:VSD132226 WBU132226:WBZ132226 WLQ132226:WLV132226 WVM132226:WVR132226 E197762:J197762 JA197762:JF197762 SW197762:TB197762 ACS197762:ACX197762 AMO197762:AMT197762 AWK197762:AWP197762 BGG197762:BGL197762 BQC197762:BQH197762 BZY197762:CAD197762 CJU197762:CJZ197762 CTQ197762:CTV197762 DDM197762:DDR197762 DNI197762:DNN197762 DXE197762:DXJ197762 EHA197762:EHF197762 EQW197762:ERB197762 FAS197762:FAX197762 FKO197762:FKT197762 FUK197762:FUP197762 GEG197762:GEL197762 GOC197762:GOH197762 GXY197762:GYD197762 HHU197762:HHZ197762 HRQ197762:HRV197762 IBM197762:IBR197762 ILI197762:ILN197762 IVE197762:IVJ197762 JFA197762:JFF197762 JOW197762:JPB197762 JYS197762:JYX197762 KIO197762:KIT197762 KSK197762:KSP197762 LCG197762:LCL197762 LMC197762:LMH197762 LVY197762:LWD197762 MFU197762:MFZ197762 MPQ197762:MPV197762 MZM197762:MZR197762 NJI197762:NJN197762 NTE197762:NTJ197762 ODA197762:ODF197762 OMW197762:ONB197762 OWS197762:OWX197762 PGO197762:PGT197762 PQK197762:PQP197762 QAG197762:QAL197762 QKC197762:QKH197762 QTY197762:QUD197762 RDU197762:RDZ197762 RNQ197762:RNV197762 RXM197762:RXR197762 SHI197762:SHN197762 SRE197762:SRJ197762 TBA197762:TBF197762 TKW197762:TLB197762 TUS197762:TUX197762 UEO197762:UET197762 UOK197762:UOP197762 UYG197762:UYL197762 VIC197762:VIH197762 VRY197762:VSD197762 WBU197762:WBZ197762 WLQ197762:WLV197762 WVM197762:WVR197762 E263298:J263298 JA263298:JF263298 SW263298:TB263298 ACS263298:ACX263298 AMO263298:AMT263298 AWK263298:AWP263298 BGG263298:BGL263298 BQC263298:BQH263298 BZY263298:CAD263298 CJU263298:CJZ263298 CTQ263298:CTV263298 DDM263298:DDR263298 DNI263298:DNN263298 DXE263298:DXJ263298 EHA263298:EHF263298 EQW263298:ERB263298 FAS263298:FAX263298 FKO263298:FKT263298 FUK263298:FUP263298 GEG263298:GEL263298 GOC263298:GOH263298 GXY263298:GYD263298 HHU263298:HHZ263298 HRQ263298:HRV263298 IBM263298:IBR263298 ILI263298:ILN263298 IVE263298:IVJ263298 JFA263298:JFF263298 JOW263298:JPB263298 JYS263298:JYX263298 KIO263298:KIT263298 KSK263298:KSP263298 LCG263298:LCL263298 LMC263298:LMH263298 LVY263298:LWD263298 MFU263298:MFZ263298 MPQ263298:MPV263298 MZM263298:MZR263298 NJI263298:NJN263298 NTE263298:NTJ263298 ODA263298:ODF263298 OMW263298:ONB263298 OWS263298:OWX263298 PGO263298:PGT263298 PQK263298:PQP263298 QAG263298:QAL263298 QKC263298:QKH263298 QTY263298:QUD263298 RDU263298:RDZ263298 RNQ263298:RNV263298 RXM263298:RXR263298 SHI263298:SHN263298 SRE263298:SRJ263298 TBA263298:TBF263298 TKW263298:TLB263298 TUS263298:TUX263298 UEO263298:UET263298 UOK263298:UOP263298 UYG263298:UYL263298 VIC263298:VIH263298 VRY263298:VSD263298 WBU263298:WBZ263298 WLQ263298:WLV263298 WVM263298:WVR263298 E328834:J328834 JA328834:JF328834 SW328834:TB328834 ACS328834:ACX328834 AMO328834:AMT328834 AWK328834:AWP328834 BGG328834:BGL328834 BQC328834:BQH328834 BZY328834:CAD328834 CJU328834:CJZ328834 CTQ328834:CTV328834 DDM328834:DDR328834 DNI328834:DNN328834 DXE328834:DXJ328834 EHA328834:EHF328834 EQW328834:ERB328834 FAS328834:FAX328834 FKO328834:FKT328834 FUK328834:FUP328834 GEG328834:GEL328834 GOC328834:GOH328834 GXY328834:GYD328834 HHU328834:HHZ328834 HRQ328834:HRV328834 IBM328834:IBR328834 ILI328834:ILN328834 IVE328834:IVJ328834 JFA328834:JFF328834 JOW328834:JPB328834 JYS328834:JYX328834 KIO328834:KIT328834 KSK328834:KSP328834 LCG328834:LCL328834 LMC328834:LMH328834 LVY328834:LWD328834 MFU328834:MFZ328834 MPQ328834:MPV328834 MZM328834:MZR328834 NJI328834:NJN328834 NTE328834:NTJ328834 ODA328834:ODF328834 OMW328834:ONB328834 OWS328834:OWX328834 PGO328834:PGT328834 PQK328834:PQP328834 QAG328834:QAL328834 QKC328834:QKH328834 QTY328834:QUD328834 RDU328834:RDZ328834 RNQ328834:RNV328834 RXM328834:RXR328834 SHI328834:SHN328834 SRE328834:SRJ328834 TBA328834:TBF328834 TKW328834:TLB328834 TUS328834:TUX328834 UEO328834:UET328834 UOK328834:UOP328834 UYG328834:UYL328834 VIC328834:VIH328834 VRY328834:VSD328834 WBU328834:WBZ328834 WLQ328834:WLV328834 WVM328834:WVR328834 E394370:J394370 JA394370:JF394370 SW394370:TB394370 ACS394370:ACX394370 AMO394370:AMT394370 AWK394370:AWP394370 BGG394370:BGL394370 BQC394370:BQH394370 BZY394370:CAD394370 CJU394370:CJZ394370 CTQ394370:CTV394370 DDM394370:DDR394370 DNI394370:DNN394370 DXE394370:DXJ394370 EHA394370:EHF394370 EQW394370:ERB394370 FAS394370:FAX394370 FKO394370:FKT394370 FUK394370:FUP394370 GEG394370:GEL394370 GOC394370:GOH394370 GXY394370:GYD394370 HHU394370:HHZ394370 HRQ394370:HRV394370 IBM394370:IBR394370 ILI394370:ILN394370 IVE394370:IVJ394370 JFA394370:JFF394370 JOW394370:JPB394370 JYS394370:JYX394370 KIO394370:KIT394370 KSK394370:KSP394370 LCG394370:LCL394370 LMC394370:LMH394370 LVY394370:LWD394370 MFU394370:MFZ394370 MPQ394370:MPV394370 MZM394370:MZR394370 NJI394370:NJN394370 NTE394370:NTJ394370 ODA394370:ODF394370 OMW394370:ONB394370 OWS394370:OWX394370 PGO394370:PGT394370 PQK394370:PQP394370 QAG394370:QAL394370 QKC394370:QKH394370 QTY394370:QUD394370 RDU394370:RDZ394370 RNQ394370:RNV394370 RXM394370:RXR394370 SHI394370:SHN394370 SRE394370:SRJ394370 TBA394370:TBF394370 TKW394370:TLB394370 TUS394370:TUX394370 UEO394370:UET394370 UOK394370:UOP394370 UYG394370:UYL394370 VIC394370:VIH394370 VRY394370:VSD394370 WBU394370:WBZ394370 WLQ394370:WLV394370 WVM394370:WVR394370 E459906:J459906 JA459906:JF459906 SW459906:TB459906 ACS459906:ACX459906 AMO459906:AMT459906 AWK459906:AWP459906 BGG459906:BGL459906 BQC459906:BQH459906 BZY459906:CAD459906 CJU459906:CJZ459906 CTQ459906:CTV459906 DDM459906:DDR459906 DNI459906:DNN459906 DXE459906:DXJ459906 EHA459906:EHF459906 EQW459906:ERB459906 FAS459906:FAX459906 FKO459906:FKT459906 FUK459906:FUP459906 GEG459906:GEL459906 GOC459906:GOH459906 GXY459906:GYD459906 HHU459906:HHZ459906 HRQ459906:HRV459906 IBM459906:IBR459906 ILI459906:ILN459906 IVE459906:IVJ459906 JFA459906:JFF459906 JOW459906:JPB459906 JYS459906:JYX459906 KIO459906:KIT459906 KSK459906:KSP459906 LCG459906:LCL459906 LMC459906:LMH459906 LVY459906:LWD459906 MFU459906:MFZ459906 MPQ459906:MPV459906 MZM459906:MZR459906 NJI459906:NJN459906 NTE459906:NTJ459906 ODA459906:ODF459906 OMW459906:ONB459906 OWS459906:OWX459906 PGO459906:PGT459906 PQK459906:PQP459906 QAG459906:QAL459906 QKC459906:QKH459906 QTY459906:QUD459906 RDU459906:RDZ459906 RNQ459906:RNV459906 RXM459906:RXR459906 SHI459906:SHN459906 SRE459906:SRJ459906 TBA459906:TBF459906 TKW459906:TLB459906 TUS459906:TUX459906 UEO459906:UET459906 UOK459906:UOP459906 UYG459906:UYL459906 VIC459906:VIH459906 VRY459906:VSD459906 WBU459906:WBZ459906 WLQ459906:WLV459906 WVM459906:WVR459906 E525442:J525442 JA525442:JF525442 SW525442:TB525442 ACS525442:ACX525442 AMO525442:AMT525442 AWK525442:AWP525442 BGG525442:BGL525442 BQC525442:BQH525442 BZY525442:CAD525442 CJU525442:CJZ525442 CTQ525442:CTV525442 DDM525442:DDR525442 DNI525442:DNN525442 DXE525442:DXJ525442 EHA525442:EHF525442 EQW525442:ERB525442 FAS525442:FAX525442 FKO525442:FKT525442 FUK525442:FUP525442 GEG525442:GEL525442 GOC525442:GOH525442 GXY525442:GYD525442 HHU525442:HHZ525442 HRQ525442:HRV525442 IBM525442:IBR525442 ILI525442:ILN525442 IVE525442:IVJ525442 JFA525442:JFF525442 JOW525442:JPB525442 JYS525442:JYX525442 KIO525442:KIT525442 KSK525442:KSP525442 LCG525442:LCL525442 LMC525442:LMH525442 LVY525442:LWD525442 MFU525442:MFZ525442 MPQ525442:MPV525442 MZM525442:MZR525442 NJI525442:NJN525442 NTE525442:NTJ525442 ODA525442:ODF525442 OMW525442:ONB525442 OWS525442:OWX525442 PGO525442:PGT525442 PQK525442:PQP525442 QAG525442:QAL525442 QKC525442:QKH525442 QTY525442:QUD525442 RDU525442:RDZ525442 RNQ525442:RNV525442 RXM525442:RXR525442 SHI525442:SHN525442 SRE525442:SRJ525442 TBA525442:TBF525442 TKW525442:TLB525442 TUS525442:TUX525442 UEO525442:UET525442 UOK525442:UOP525442 UYG525442:UYL525442 VIC525442:VIH525442 VRY525442:VSD525442 WBU525442:WBZ525442 WLQ525442:WLV525442 WVM525442:WVR525442 E590978:J590978 JA590978:JF590978 SW590978:TB590978 ACS590978:ACX590978 AMO590978:AMT590978 AWK590978:AWP590978 BGG590978:BGL590978 BQC590978:BQH590978 BZY590978:CAD590978 CJU590978:CJZ590978 CTQ590978:CTV590978 DDM590978:DDR590978 DNI590978:DNN590978 DXE590978:DXJ590978 EHA590978:EHF590978 EQW590978:ERB590978 FAS590978:FAX590978 FKO590978:FKT590978 FUK590978:FUP590978 GEG590978:GEL590978 GOC590978:GOH590978 GXY590978:GYD590978 HHU590978:HHZ590978 HRQ590978:HRV590978 IBM590978:IBR590978 ILI590978:ILN590978 IVE590978:IVJ590978 JFA590978:JFF590978 JOW590978:JPB590978 JYS590978:JYX590978 KIO590978:KIT590978 KSK590978:KSP590978 LCG590978:LCL590978 LMC590978:LMH590978 LVY590978:LWD590978 MFU590978:MFZ590978 MPQ590978:MPV590978 MZM590978:MZR590978 NJI590978:NJN590978 NTE590978:NTJ590978 ODA590978:ODF590978 OMW590978:ONB590978 OWS590978:OWX590978 PGO590978:PGT590978 PQK590978:PQP590978 QAG590978:QAL590978 QKC590978:QKH590978 QTY590978:QUD590978 RDU590978:RDZ590978 RNQ590978:RNV590978 RXM590978:RXR590978 SHI590978:SHN590978 SRE590978:SRJ590978 TBA590978:TBF590978 TKW590978:TLB590978 TUS590978:TUX590978 UEO590978:UET590978 UOK590978:UOP590978 UYG590978:UYL590978 VIC590978:VIH590978 VRY590978:VSD590978 WBU590978:WBZ590978 WLQ590978:WLV590978 WVM590978:WVR590978 E656514:J656514 JA656514:JF656514 SW656514:TB656514 ACS656514:ACX656514 AMO656514:AMT656514 AWK656514:AWP656514 BGG656514:BGL656514 BQC656514:BQH656514 BZY656514:CAD656514 CJU656514:CJZ656514 CTQ656514:CTV656514 DDM656514:DDR656514 DNI656514:DNN656514 DXE656514:DXJ656514 EHA656514:EHF656514 EQW656514:ERB656514 FAS656514:FAX656514 FKO656514:FKT656514 FUK656514:FUP656514 GEG656514:GEL656514 GOC656514:GOH656514 GXY656514:GYD656514 HHU656514:HHZ656514 HRQ656514:HRV656514 IBM656514:IBR656514 ILI656514:ILN656514 IVE656514:IVJ656514 JFA656514:JFF656514 JOW656514:JPB656514 JYS656514:JYX656514 KIO656514:KIT656514 KSK656514:KSP656514 LCG656514:LCL656514 LMC656514:LMH656514 LVY656514:LWD656514 MFU656514:MFZ656514 MPQ656514:MPV656514 MZM656514:MZR656514 NJI656514:NJN656514 NTE656514:NTJ656514 ODA656514:ODF656514 OMW656514:ONB656514 OWS656514:OWX656514 PGO656514:PGT656514 PQK656514:PQP656514 QAG656514:QAL656514 QKC656514:QKH656514 QTY656514:QUD656514 RDU656514:RDZ656514 RNQ656514:RNV656514 RXM656514:RXR656514 SHI656514:SHN656514 SRE656514:SRJ656514 TBA656514:TBF656514 TKW656514:TLB656514 TUS656514:TUX656514 UEO656514:UET656514 UOK656514:UOP656514 UYG656514:UYL656514 VIC656514:VIH656514 VRY656514:VSD656514 WBU656514:WBZ656514 WLQ656514:WLV656514 WVM656514:WVR656514 E722050:J722050 JA722050:JF722050 SW722050:TB722050 ACS722050:ACX722050 AMO722050:AMT722050 AWK722050:AWP722050 BGG722050:BGL722050 BQC722050:BQH722050 BZY722050:CAD722050 CJU722050:CJZ722050 CTQ722050:CTV722050 DDM722050:DDR722050 DNI722050:DNN722050 DXE722050:DXJ722050 EHA722050:EHF722050 EQW722050:ERB722050 FAS722050:FAX722050 FKO722050:FKT722050 FUK722050:FUP722050 GEG722050:GEL722050 GOC722050:GOH722050 GXY722050:GYD722050 HHU722050:HHZ722050 HRQ722050:HRV722050 IBM722050:IBR722050 ILI722050:ILN722050 IVE722050:IVJ722050 JFA722050:JFF722050 JOW722050:JPB722050 JYS722050:JYX722050 KIO722050:KIT722050 KSK722050:KSP722050 LCG722050:LCL722050 LMC722050:LMH722050 LVY722050:LWD722050 MFU722050:MFZ722050 MPQ722050:MPV722050 MZM722050:MZR722050 NJI722050:NJN722050 NTE722050:NTJ722050 ODA722050:ODF722050 OMW722050:ONB722050 OWS722050:OWX722050 PGO722050:PGT722050 PQK722050:PQP722050 QAG722050:QAL722050 QKC722050:QKH722050 QTY722050:QUD722050 RDU722050:RDZ722050 RNQ722050:RNV722050 RXM722050:RXR722050 SHI722050:SHN722050 SRE722050:SRJ722050 TBA722050:TBF722050 TKW722050:TLB722050 TUS722050:TUX722050 UEO722050:UET722050 UOK722050:UOP722050 UYG722050:UYL722050 VIC722050:VIH722050 VRY722050:VSD722050 WBU722050:WBZ722050 WLQ722050:WLV722050 WVM722050:WVR722050 E787586:J787586 JA787586:JF787586 SW787586:TB787586 ACS787586:ACX787586 AMO787586:AMT787586 AWK787586:AWP787586 BGG787586:BGL787586 BQC787586:BQH787586 BZY787586:CAD787586 CJU787586:CJZ787586 CTQ787586:CTV787586 DDM787586:DDR787586 DNI787586:DNN787586 DXE787586:DXJ787586 EHA787586:EHF787586 EQW787586:ERB787586 FAS787586:FAX787586 FKO787586:FKT787586 FUK787586:FUP787586 GEG787586:GEL787586 GOC787586:GOH787586 GXY787586:GYD787586 HHU787586:HHZ787586 HRQ787586:HRV787586 IBM787586:IBR787586 ILI787586:ILN787586 IVE787586:IVJ787586 JFA787586:JFF787586 JOW787586:JPB787586 JYS787586:JYX787586 KIO787586:KIT787586 KSK787586:KSP787586 LCG787586:LCL787586 LMC787586:LMH787586 LVY787586:LWD787586 MFU787586:MFZ787586 MPQ787586:MPV787586 MZM787586:MZR787586 NJI787586:NJN787586 NTE787586:NTJ787586 ODA787586:ODF787586 OMW787586:ONB787586 OWS787586:OWX787586 PGO787586:PGT787586 PQK787586:PQP787586 QAG787586:QAL787586 QKC787586:QKH787586 QTY787586:QUD787586 RDU787586:RDZ787586 RNQ787586:RNV787586 RXM787586:RXR787586 SHI787586:SHN787586 SRE787586:SRJ787586 TBA787586:TBF787586 TKW787586:TLB787586 TUS787586:TUX787586 UEO787586:UET787586 UOK787586:UOP787586 UYG787586:UYL787586 VIC787586:VIH787586 VRY787586:VSD787586 WBU787586:WBZ787586 WLQ787586:WLV787586 WVM787586:WVR787586 E853122:J853122 JA853122:JF853122 SW853122:TB853122 ACS853122:ACX853122 AMO853122:AMT853122 AWK853122:AWP853122 BGG853122:BGL853122 BQC853122:BQH853122 BZY853122:CAD853122 CJU853122:CJZ853122 CTQ853122:CTV853122 DDM853122:DDR853122 DNI853122:DNN853122 DXE853122:DXJ853122 EHA853122:EHF853122 EQW853122:ERB853122 FAS853122:FAX853122 FKO853122:FKT853122 FUK853122:FUP853122 GEG853122:GEL853122 GOC853122:GOH853122 GXY853122:GYD853122 HHU853122:HHZ853122 HRQ853122:HRV853122 IBM853122:IBR853122 ILI853122:ILN853122 IVE853122:IVJ853122 JFA853122:JFF853122 JOW853122:JPB853122 JYS853122:JYX853122 KIO853122:KIT853122 KSK853122:KSP853122 LCG853122:LCL853122 LMC853122:LMH853122 LVY853122:LWD853122 MFU853122:MFZ853122 MPQ853122:MPV853122 MZM853122:MZR853122 NJI853122:NJN853122 NTE853122:NTJ853122 ODA853122:ODF853122 OMW853122:ONB853122 OWS853122:OWX853122 PGO853122:PGT853122 PQK853122:PQP853122 QAG853122:QAL853122 QKC853122:QKH853122 QTY853122:QUD853122 RDU853122:RDZ853122 RNQ853122:RNV853122 RXM853122:RXR853122 SHI853122:SHN853122 SRE853122:SRJ853122 TBA853122:TBF853122 TKW853122:TLB853122 TUS853122:TUX853122 UEO853122:UET853122 UOK853122:UOP853122 UYG853122:UYL853122 VIC853122:VIH853122 VRY853122:VSD853122 WBU853122:WBZ853122 WLQ853122:WLV853122 WVM853122:WVR853122 E918658:J918658 JA918658:JF918658 SW918658:TB918658 ACS918658:ACX918658 AMO918658:AMT918658 AWK918658:AWP918658 BGG918658:BGL918658 BQC918658:BQH918658 BZY918658:CAD918658 CJU918658:CJZ918658 CTQ918658:CTV918658 DDM918658:DDR918658 DNI918658:DNN918658 DXE918658:DXJ918658 EHA918658:EHF918658 EQW918658:ERB918658 FAS918658:FAX918658 FKO918658:FKT918658 FUK918658:FUP918658 GEG918658:GEL918658 GOC918658:GOH918658 GXY918658:GYD918658 HHU918658:HHZ918658 HRQ918658:HRV918658 IBM918658:IBR918658 ILI918658:ILN918658 IVE918658:IVJ918658 JFA918658:JFF918658 JOW918658:JPB918658 JYS918658:JYX918658 KIO918658:KIT918658 KSK918658:KSP918658 LCG918658:LCL918658 LMC918658:LMH918658 LVY918658:LWD918658 MFU918658:MFZ918658 MPQ918658:MPV918658 MZM918658:MZR918658 NJI918658:NJN918658 NTE918658:NTJ918658 ODA918658:ODF918658 OMW918658:ONB918658 OWS918658:OWX918658 PGO918658:PGT918658 PQK918658:PQP918658 QAG918658:QAL918658 QKC918658:QKH918658 QTY918658:QUD918658 RDU918658:RDZ918658 RNQ918658:RNV918658 RXM918658:RXR918658 SHI918658:SHN918658 SRE918658:SRJ918658 TBA918658:TBF918658 TKW918658:TLB918658 TUS918658:TUX918658 UEO918658:UET918658 UOK918658:UOP918658 UYG918658:UYL918658 VIC918658:VIH918658 VRY918658:VSD918658 WBU918658:WBZ918658 WLQ918658:WLV918658 WVM918658:WVR918658 E984194:J984194 JA984194:JF984194 SW984194:TB984194 ACS984194:ACX984194 AMO984194:AMT984194 AWK984194:AWP984194 BGG984194:BGL984194 BQC984194:BQH984194 BZY984194:CAD984194 CJU984194:CJZ984194 CTQ984194:CTV984194 DDM984194:DDR984194 DNI984194:DNN984194 DXE984194:DXJ984194 EHA984194:EHF984194 EQW984194:ERB984194 FAS984194:FAX984194 FKO984194:FKT984194 FUK984194:FUP984194 GEG984194:GEL984194 GOC984194:GOH984194 GXY984194:GYD984194 HHU984194:HHZ984194 HRQ984194:HRV984194 IBM984194:IBR984194 ILI984194:ILN984194 IVE984194:IVJ984194 JFA984194:JFF984194 JOW984194:JPB984194 JYS984194:JYX984194 KIO984194:KIT984194 KSK984194:KSP984194 LCG984194:LCL984194 LMC984194:LMH984194 LVY984194:LWD984194 MFU984194:MFZ984194 MPQ984194:MPV984194 MZM984194:MZR984194 NJI984194:NJN984194 NTE984194:NTJ984194 ODA984194:ODF984194 OMW984194:ONB984194 OWS984194:OWX984194 PGO984194:PGT984194 PQK984194:PQP984194 QAG984194:QAL984194 QKC984194:QKH984194 QTY984194:QUD984194 RDU984194:RDZ984194 RNQ984194:RNV984194 RXM984194:RXR984194 SHI984194:SHN984194 SRE984194:SRJ984194 TBA984194:TBF984194 TKW984194:TLB984194 TUS984194:TUX984194 UEO984194:UET984194 UOK984194:UOP984194 UYG984194:UYL984194 VIC984194:VIH984194 VRY984194:VSD984194 WBU984194:WBZ984194 WLQ984194:WLV984194 WVM984194:WVR984194 E1199:J1199 JA1199:JF1199 SW1199:TB1199 ACS1199:ACX1199 AMO1199:AMT1199 AWK1199:AWP1199 BGG1199:BGL1199 BQC1199:BQH1199 BZY1199:CAD1199 CJU1199:CJZ1199 CTQ1199:CTV1199 DDM1199:DDR1199 DNI1199:DNN1199 DXE1199:DXJ1199 EHA1199:EHF1199 EQW1199:ERB1199 FAS1199:FAX1199 FKO1199:FKT1199 FUK1199:FUP1199 GEG1199:GEL1199 GOC1199:GOH1199 GXY1199:GYD1199 HHU1199:HHZ1199 HRQ1199:HRV1199 IBM1199:IBR1199 ILI1199:ILN1199 IVE1199:IVJ1199 JFA1199:JFF1199 JOW1199:JPB1199 JYS1199:JYX1199 KIO1199:KIT1199 KSK1199:KSP1199 LCG1199:LCL1199 LMC1199:LMH1199 LVY1199:LWD1199 MFU1199:MFZ1199 MPQ1199:MPV1199 MZM1199:MZR1199 NJI1199:NJN1199 NTE1199:NTJ1199 ODA1199:ODF1199 OMW1199:ONB1199 OWS1199:OWX1199 PGO1199:PGT1199 PQK1199:PQP1199 QAG1199:QAL1199 QKC1199:QKH1199 QTY1199:QUD1199 RDU1199:RDZ1199 RNQ1199:RNV1199 RXM1199:RXR1199 SHI1199:SHN1199 SRE1199:SRJ1199 TBA1199:TBF1199 TKW1199:TLB1199 TUS1199:TUX1199 UEO1199:UET1199 UOK1199:UOP1199 UYG1199:UYL1199 VIC1199:VIH1199 VRY1199:VSD1199 WBU1199:WBZ1199 WLQ1199:WLV1199 WVM1199:WVR1199 E66735:J66735 JA66735:JF66735 SW66735:TB66735 ACS66735:ACX66735 AMO66735:AMT66735 AWK66735:AWP66735 BGG66735:BGL66735 BQC66735:BQH66735 BZY66735:CAD66735 CJU66735:CJZ66735 CTQ66735:CTV66735 DDM66735:DDR66735 DNI66735:DNN66735 DXE66735:DXJ66735 EHA66735:EHF66735 EQW66735:ERB66735 FAS66735:FAX66735 FKO66735:FKT66735 FUK66735:FUP66735 GEG66735:GEL66735 GOC66735:GOH66735 GXY66735:GYD66735 HHU66735:HHZ66735 HRQ66735:HRV66735 IBM66735:IBR66735 ILI66735:ILN66735 IVE66735:IVJ66735 JFA66735:JFF66735 JOW66735:JPB66735 JYS66735:JYX66735 KIO66735:KIT66735 KSK66735:KSP66735 LCG66735:LCL66735 LMC66735:LMH66735 LVY66735:LWD66735 MFU66735:MFZ66735 MPQ66735:MPV66735 MZM66735:MZR66735 NJI66735:NJN66735 NTE66735:NTJ66735 ODA66735:ODF66735 OMW66735:ONB66735 OWS66735:OWX66735 PGO66735:PGT66735 PQK66735:PQP66735 QAG66735:QAL66735 QKC66735:QKH66735 QTY66735:QUD66735 RDU66735:RDZ66735 RNQ66735:RNV66735 RXM66735:RXR66735 SHI66735:SHN66735 SRE66735:SRJ66735 TBA66735:TBF66735 TKW66735:TLB66735 TUS66735:TUX66735 UEO66735:UET66735 UOK66735:UOP66735 UYG66735:UYL66735 VIC66735:VIH66735 VRY66735:VSD66735 WBU66735:WBZ66735 WLQ66735:WLV66735 WVM66735:WVR66735 E132271:J132271 JA132271:JF132271 SW132271:TB132271 ACS132271:ACX132271 AMO132271:AMT132271 AWK132271:AWP132271 BGG132271:BGL132271 BQC132271:BQH132271 BZY132271:CAD132271 CJU132271:CJZ132271 CTQ132271:CTV132271 DDM132271:DDR132271 DNI132271:DNN132271 DXE132271:DXJ132271 EHA132271:EHF132271 EQW132271:ERB132271 FAS132271:FAX132271 FKO132271:FKT132271 FUK132271:FUP132271 GEG132271:GEL132271 GOC132271:GOH132271 GXY132271:GYD132271 HHU132271:HHZ132271 HRQ132271:HRV132271 IBM132271:IBR132271 ILI132271:ILN132271 IVE132271:IVJ132271 JFA132271:JFF132271 JOW132271:JPB132271 JYS132271:JYX132271 KIO132271:KIT132271 KSK132271:KSP132271 LCG132271:LCL132271 LMC132271:LMH132271 LVY132271:LWD132271 MFU132271:MFZ132271 MPQ132271:MPV132271 MZM132271:MZR132271 NJI132271:NJN132271 NTE132271:NTJ132271 ODA132271:ODF132271 OMW132271:ONB132271 OWS132271:OWX132271 PGO132271:PGT132271 PQK132271:PQP132271 QAG132271:QAL132271 QKC132271:QKH132271 QTY132271:QUD132271 RDU132271:RDZ132271 RNQ132271:RNV132271 RXM132271:RXR132271 SHI132271:SHN132271 SRE132271:SRJ132271 TBA132271:TBF132271 TKW132271:TLB132271 TUS132271:TUX132271 UEO132271:UET132271 UOK132271:UOP132271 UYG132271:UYL132271 VIC132271:VIH132271 VRY132271:VSD132271 WBU132271:WBZ132271 WLQ132271:WLV132271 WVM132271:WVR132271 E197807:J197807 JA197807:JF197807 SW197807:TB197807 ACS197807:ACX197807 AMO197807:AMT197807 AWK197807:AWP197807 BGG197807:BGL197807 BQC197807:BQH197807 BZY197807:CAD197807 CJU197807:CJZ197807 CTQ197807:CTV197807 DDM197807:DDR197807 DNI197807:DNN197807 DXE197807:DXJ197807 EHA197807:EHF197807 EQW197807:ERB197807 FAS197807:FAX197807 FKO197807:FKT197807 FUK197807:FUP197807 GEG197807:GEL197807 GOC197807:GOH197807 GXY197807:GYD197807 HHU197807:HHZ197807 HRQ197807:HRV197807 IBM197807:IBR197807 ILI197807:ILN197807 IVE197807:IVJ197807 JFA197807:JFF197807 JOW197807:JPB197807 JYS197807:JYX197807 KIO197807:KIT197807 KSK197807:KSP197807 LCG197807:LCL197807 LMC197807:LMH197807 LVY197807:LWD197807 MFU197807:MFZ197807 MPQ197807:MPV197807 MZM197807:MZR197807 NJI197807:NJN197807 NTE197807:NTJ197807 ODA197807:ODF197807 OMW197807:ONB197807 OWS197807:OWX197807 PGO197807:PGT197807 PQK197807:PQP197807 QAG197807:QAL197807 QKC197807:QKH197807 QTY197807:QUD197807 RDU197807:RDZ197807 RNQ197807:RNV197807 RXM197807:RXR197807 SHI197807:SHN197807 SRE197807:SRJ197807 TBA197807:TBF197807 TKW197807:TLB197807 TUS197807:TUX197807 UEO197807:UET197807 UOK197807:UOP197807 UYG197807:UYL197807 VIC197807:VIH197807 VRY197807:VSD197807 WBU197807:WBZ197807 WLQ197807:WLV197807 WVM197807:WVR197807 E263343:J263343 JA263343:JF263343 SW263343:TB263343 ACS263343:ACX263343 AMO263343:AMT263343 AWK263343:AWP263343 BGG263343:BGL263343 BQC263343:BQH263343 BZY263343:CAD263343 CJU263343:CJZ263343 CTQ263343:CTV263343 DDM263343:DDR263343 DNI263343:DNN263343 DXE263343:DXJ263343 EHA263343:EHF263343 EQW263343:ERB263343 FAS263343:FAX263343 FKO263343:FKT263343 FUK263343:FUP263343 GEG263343:GEL263343 GOC263343:GOH263343 GXY263343:GYD263343 HHU263343:HHZ263343 HRQ263343:HRV263343 IBM263343:IBR263343 ILI263343:ILN263343 IVE263343:IVJ263343 JFA263343:JFF263343 JOW263343:JPB263343 JYS263343:JYX263343 KIO263343:KIT263343 KSK263343:KSP263343 LCG263343:LCL263343 LMC263343:LMH263343 LVY263343:LWD263343 MFU263343:MFZ263343 MPQ263343:MPV263343 MZM263343:MZR263343 NJI263343:NJN263343 NTE263343:NTJ263343 ODA263343:ODF263343 OMW263343:ONB263343 OWS263343:OWX263343 PGO263343:PGT263343 PQK263343:PQP263343 QAG263343:QAL263343 QKC263343:QKH263343 QTY263343:QUD263343 RDU263343:RDZ263343 RNQ263343:RNV263343 RXM263343:RXR263343 SHI263343:SHN263343 SRE263343:SRJ263343 TBA263343:TBF263343 TKW263343:TLB263343 TUS263343:TUX263343 UEO263343:UET263343 UOK263343:UOP263343 UYG263343:UYL263343 VIC263343:VIH263343 VRY263343:VSD263343 WBU263343:WBZ263343 WLQ263343:WLV263343 WVM263343:WVR263343 E328879:J328879 JA328879:JF328879 SW328879:TB328879 ACS328879:ACX328879 AMO328879:AMT328879 AWK328879:AWP328879 BGG328879:BGL328879 BQC328879:BQH328879 BZY328879:CAD328879 CJU328879:CJZ328879 CTQ328879:CTV328879 DDM328879:DDR328879 DNI328879:DNN328879 DXE328879:DXJ328879 EHA328879:EHF328879 EQW328879:ERB328879 FAS328879:FAX328879 FKO328879:FKT328879 FUK328879:FUP328879 GEG328879:GEL328879 GOC328879:GOH328879 GXY328879:GYD328879 HHU328879:HHZ328879 HRQ328879:HRV328879 IBM328879:IBR328879 ILI328879:ILN328879 IVE328879:IVJ328879 JFA328879:JFF328879 JOW328879:JPB328879 JYS328879:JYX328879 KIO328879:KIT328879 KSK328879:KSP328879 LCG328879:LCL328879 LMC328879:LMH328879 LVY328879:LWD328879 MFU328879:MFZ328879 MPQ328879:MPV328879 MZM328879:MZR328879 NJI328879:NJN328879 NTE328879:NTJ328879 ODA328879:ODF328879 OMW328879:ONB328879 OWS328879:OWX328879 PGO328879:PGT328879 PQK328879:PQP328879 QAG328879:QAL328879 QKC328879:QKH328879 QTY328879:QUD328879 RDU328879:RDZ328879 RNQ328879:RNV328879 RXM328879:RXR328879 SHI328879:SHN328879 SRE328879:SRJ328879 TBA328879:TBF328879 TKW328879:TLB328879 TUS328879:TUX328879 UEO328879:UET328879 UOK328879:UOP328879 UYG328879:UYL328879 VIC328879:VIH328879 VRY328879:VSD328879 WBU328879:WBZ328879 WLQ328879:WLV328879 WVM328879:WVR328879 E394415:J394415 JA394415:JF394415 SW394415:TB394415 ACS394415:ACX394415 AMO394415:AMT394415 AWK394415:AWP394415 BGG394415:BGL394415 BQC394415:BQH394415 BZY394415:CAD394415 CJU394415:CJZ394415 CTQ394415:CTV394415 DDM394415:DDR394415 DNI394415:DNN394415 DXE394415:DXJ394415 EHA394415:EHF394415 EQW394415:ERB394415 FAS394415:FAX394415 FKO394415:FKT394415 FUK394415:FUP394415 GEG394415:GEL394415 GOC394415:GOH394415 GXY394415:GYD394415 HHU394415:HHZ394415 HRQ394415:HRV394415 IBM394415:IBR394415 ILI394415:ILN394415 IVE394415:IVJ394415 JFA394415:JFF394415 JOW394415:JPB394415 JYS394415:JYX394415 KIO394415:KIT394415 KSK394415:KSP394415 LCG394415:LCL394415 LMC394415:LMH394415 LVY394415:LWD394415 MFU394415:MFZ394415 MPQ394415:MPV394415 MZM394415:MZR394415 NJI394415:NJN394415 NTE394415:NTJ394415 ODA394415:ODF394415 OMW394415:ONB394415 OWS394415:OWX394415 PGO394415:PGT394415 PQK394415:PQP394415 QAG394415:QAL394415 QKC394415:QKH394415 QTY394415:QUD394415 RDU394415:RDZ394415 RNQ394415:RNV394415 RXM394415:RXR394415 SHI394415:SHN394415 SRE394415:SRJ394415 TBA394415:TBF394415 TKW394415:TLB394415 TUS394415:TUX394415 UEO394415:UET394415 UOK394415:UOP394415 UYG394415:UYL394415 VIC394415:VIH394415 VRY394415:VSD394415 WBU394415:WBZ394415 WLQ394415:WLV394415 WVM394415:WVR394415 E459951:J459951 JA459951:JF459951 SW459951:TB459951 ACS459951:ACX459951 AMO459951:AMT459951 AWK459951:AWP459951 BGG459951:BGL459951 BQC459951:BQH459951 BZY459951:CAD459951 CJU459951:CJZ459951 CTQ459951:CTV459951 DDM459951:DDR459951 DNI459951:DNN459951 DXE459951:DXJ459951 EHA459951:EHF459951 EQW459951:ERB459951 FAS459951:FAX459951 FKO459951:FKT459951 FUK459951:FUP459951 GEG459951:GEL459951 GOC459951:GOH459951 GXY459951:GYD459951 HHU459951:HHZ459951 HRQ459951:HRV459951 IBM459951:IBR459951 ILI459951:ILN459951 IVE459951:IVJ459951 JFA459951:JFF459951 JOW459951:JPB459951 JYS459951:JYX459951 KIO459951:KIT459951 KSK459951:KSP459951 LCG459951:LCL459951 LMC459951:LMH459951 LVY459951:LWD459951 MFU459951:MFZ459951 MPQ459951:MPV459951 MZM459951:MZR459951 NJI459951:NJN459951 NTE459951:NTJ459951 ODA459951:ODF459951 OMW459951:ONB459951 OWS459951:OWX459951 PGO459951:PGT459951 PQK459951:PQP459951 QAG459951:QAL459951 QKC459951:QKH459951 QTY459951:QUD459951 RDU459951:RDZ459951 RNQ459951:RNV459951 RXM459951:RXR459951 SHI459951:SHN459951 SRE459951:SRJ459951 TBA459951:TBF459951 TKW459951:TLB459951 TUS459951:TUX459951 UEO459951:UET459951 UOK459951:UOP459951 UYG459951:UYL459951 VIC459951:VIH459951 VRY459951:VSD459951 WBU459951:WBZ459951 WLQ459951:WLV459951 WVM459951:WVR459951 E525487:J525487 JA525487:JF525487 SW525487:TB525487 ACS525487:ACX525487 AMO525487:AMT525487 AWK525487:AWP525487 BGG525487:BGL525487 BQC525487:BQH525487 BZY525487:CAD525487 CJU525487:CJZ525487 CTQ525487:CTV525487 DDM525487:DDR525487 DNI525487:DNN525487 DXE525487:DXJ525487 EHA525487:EHF525487 EQW525487:ERB525487 FAS525487:FAX525487 FKO525487:FKT525487 FUK525487:FUP525487 GEG525487:GEL525487 GOC525487:GOH525487 GXY525487:GYD525487 HHU525487:HHZ525487 HRQ525487:HRV525487 IBM525487:IBR525487 ILI525487:ILN525487 IVE525487:IVJ525487 JFA525487:JFF525487 JOW525487:JPB525487 JYS525487:JYX525487 KIO525487:KIT525487 KSK525487:KSP525487 LCG525487:LCL525487 LMC525487:LMH525487 LVY525487:LWD525487 MFU525487:MFZ525487 MPQ525487:MPV525487 MZM525487:MZR525487 NJI525487:NJN525487 NTE525487:NTJ525487 ODA525487:ODF525487 OMW525487:ONB525487 OWS525487:OWX525487 PGO525487:PGT525487 PQK525487:PQP525487 QAG525487:QAL525487 QKC525487:QKH525487 QTY525487:QUD525487 RDU525487:RDZ525487 RNQ525487:RNV525487 RXM525487:RXR525487 SHI525487:SHN525487 SRE525487:SRJ525487 TBA525487:TBF525487 TKW525487:TLB525487 TUS525487:TUX525487 UEO525487:UET525487 UOK525487:UOP525487 UYG525487:UYL525487 VIC525487:VIH525487 VRY525487:VSD525487 WBU525487:WBZ525487 WLQ525487:WLV525487 WVM525487:WVR525487 E591023:J591023 JA591023:JF591023 SW591023:TB591023 ACS591023:ACX591023 AMO591023:AMT591023 AWK591023:AWP591023 BGG591023:BGL591023 BQC591023:BQH591023 BZY591023:CAD591023 CJU591023:CJZ591023 CTQ591023:CTV591023 DDM591023:DDR591023 DNI591023:DNN591023 DXE591023:DXJ591023 EHA591023:EHF591023 EQW591023:ERB591023 FAS591023:FAX591023 FKO591023:FKT591023 FUK591023:FUP591023 GEG591023:GEL591023 GOC591023:GOH591023 GXY591023:GYD591023 HHU591023:HHZ591023 HRQ591023:HRV591023 IBM591023:IBR591023 ILI591023:ILN591023 IVE591023:IVJ591023 JFA591023:JFF591023 JOW591023:JPB591023 JYS591023:JYX591023 KIO591023:KIT591023 KSK591023:KSP591023 LCG591023:LCL591023 LMC591023:LMH591023 LVY591023:LWD591023 MFU591023:MFZ591023 MPQ591023:MPV591023 MZM591023:MZR591023 NJI591023:NJN591023 NTE591023:NTJ591023 ODA591023:ODF591023 OMW591023:ONB591023 OWS591023:OWX591023 PGO591023:PGT591023 PQK591023:PQP591023 QAG591023:QAL591023 QKC591023:QKH591023 QTY591023:QUD591023 RDU591023:RDZ591023 RNQ591023:RNV591023 RXM591023:RXR591023 SHI591023:SHN591023 SRE591023:SRJ591023 TBA591023:TBF591023 TKW591023:TLB591023 TUS591023:TUX591023 UEO591023:UET591023 UOK591023:UOP591023 UYG591023:UYL591023 VIC591023:VIH591023 VRY591023:VSD591023 WBU591023:WBZ591023 WLQ591023:WLV591023 WVM591023:WVR591023 E656559:J656559 JA656559:JF656559 SW656559:TB656559 ACS656559:ACX656559 AMO656559:AMT656559 AWK656559:AWP656559 BGG656559:BGL656559 BQC656559:BQH656559 BZY656559:CAD656559 CJU656559:CJZ656559 CTQ656559:CTV656559 DDM656559:DDR656559 DNI656559:DNN656559 DXE656559:DXJ656559 EHA656559:EHF656559 EQW656559:ERB656559 FAS656559:FAX656559 FKO656559:FKT656559 FUK656559:FUP656559 GEG656559:GEL656559 GOC656559:GOH656559 GXY656559:GYD656559 HHU656559:HHZ656559 HRQ656559:HRV656559 IBM656559:IBR656559 ILI656559:ILN656559 IVE656559:IVJ656559 JFA656559:JFF656559 JOW656559:JPB656559 JYS656559:JYX656559 KIO656559:KIT656559 KSK656559:KSP656559 LCG656559:LCL656559 LMC656559:LMH656559 LVY656559:LWD656559 MFU656559:MFZ656559 MPQ656559:MPV656559 MZM656559:MZR656559 NJI656559:NJN656559 NTE656559:NTJ656559 ODA656559:ODF656559 OMW656559:ONB656559 OWS656559:OWX656559 PGO656559:PGT656559 PQK656559:PQP656559 QAG656559:QAL656559 QKC656559:QKH656559 QTY656559:QUD656559 RDU656559:RDZ656559 RNQ656559:RNV656559 RXM656559:RXR656559 SHI656559:SHN656559 SRE656559:SRJ656559 TBA656559:TBF656559 TKW656559:TLB656559 TUS656559:TUX656559 UEO656559:UET656559 UOK656559:UOP656559 UYG656559:UYL656559 VIC656559:VIH656559 VRY656559:VSD656559 WBU656559:WBZ656559 WLQ656559:WLV656559 WVM656559:WVR656559 E722095:J722095 JA722095:JF722095 SW722095:TB722095 ACS722095:ACX722095 AMO722095:AMT722095 AWK722095:AWP722095 BGG722095:BGL722095 BQC722095:BQH722095 BZY722095:CAD722095 CJU722095:CJZ722095 CTQ722095:CTV722095 DDM722095:DDR722095 DNI722095:DNN722095 DXE722095:DXJ722095 EHA722095:EHF722095 EQW722095:ERB722095 FAS722095:FAX722095 FKO722095:FKT722095 FUK722095:FUP722095 GEG722095:GEL722095 GOC722095:GOH722095 GXY722095:GYD722095 HHU722095:HHZ722095 HRQ722095:HRV722095 IBM722095:IBR722095 ILI722095:ILN722095 IVE722095:IVJ722095 JFA722095:JFF722095 JOW722095:JPB722095 JYS722095:JYX722095 KIO722095:KIT722095 KSK722095:KSP722095 LCG722095:LCL722095 LMC722095:LMH722095 LVY722095:LWD722095 MFU722095:MFZ722095 MPQ722095:MPV722095 MZM722095:MZR722095 NJI722095:NJN722095 NTE722095:NTJ722095 ODA722095:ODF722095 OMW722095:ONB722095 OWS722095:OWX722095 PGO722095:PGT722095 PQK722095:PQP722095 QAG722095:QAL722095 QKC722095:QKH722095 QTY722095:QUD722095 RDU722095:RDZ722095 RNQ722095:RNV722095 RXM722095:RXR722095 SHI722095:SHN722095 SRE722095:SRJ722095 TBA722095:TBF722095 TKW722095:TLB722095 TUS722095:TUX722095 UEO722095:UET722095 UOK722095:UOP722095 UYG722095:UYL722095 VIC722095:VIH722095 VRY722095:VSD722095 WBU722095:WBZ722095 WLQ722095:WLV722095 WVM722095:WVR722095 E787631:J787631 JA787631:JF787631 SW787631:TB787631 ACS787631:ACX787631 AMO787631:AMT787631 AWK787631:AWP787631 BGG787631:BGL787631 BQC787631:BQH787631 BZY787631:CAD787631 CJU787631:CJZ787631 CTQ787631:CTV787631 DDM787631:DDR787631 DNI787631:DNN787631 DXE787631:DXJ787631 EHA787631:EHF787631 EQW787631:ERB787631 FAS787631:FAX787631 FKO787631:FKT787631 FUK787631:FUP787631 GEG787631:GEL787631 GOC787631:GOH787631 GXY787631:GYD787631 HHU787631:HHZ787631 HRQ787631:HRV787631 IBM787631:IBR787631 ILI787631:ILN787631 IVE787631:IVJ787631 JFA787631:JFF787631 JOW787631:JPB787631 JYS787631:JYX787631 KIO787631:KIT787631 KSK787631:KSP787631 LCG787631:LCL787631 LMC787631:LMH787631 LVY787631:LWD787631 MFU787631:MFZ787631 MPQ787631:MPV787631 MZM787631:MZR787631 NJI787631:NJN787631 NTE787631:NTJ787631 ODA787631:ODF787631 OMW787631:ONB787631 OWS787631:OWX787631 PGO787631:PGT787631 PQK787631:PQP787631 QAG787631:QAL787631 QKC787631:QKH787631 QTY787631:QUD787631 RDU787631:RDZ787631 RNQ787631:RNV787631 RXM787631:RXR787631 SHI787631:SHN787631 SRE787631:SRJ787631 TBA787631:TBF787631 TKW787631:TLB787631 TUS787631:TUX787631 UEO787631:UET787631 UOK787631:UOP787631 UYG787631:UYL787631 VIC787631:VIH787631 VRY787631:VSD787631 WBU787631:WBZ787631 WLQ787631:WLV787631 WVM787631:WVR787631 E853167:J853167 JA853167:JF853167 SW853167:TB853167 ACS853167:ACX853167 AMO853167:AMT853167 AWK853167:AWP853167 BGG853167:BGL853167 BQC853167:BQH853167 BZY853167:CAD853167 CJU853167:CJZ853167 CTQ853167:CTV853167 DDM853167:DDR853167 DNI853167:DNN853167 DXE853167:DXJ853167 EHA853167:EHF853167 EQW853167:ERB853167 FAS853167:FAX853167 FKO853167:FKT853167 FUK853167:FUP853167 GEG853167:GEL853167 GOC853167:GOH853167 GXY853167:GYD853167 HHU853167:HHZ853167 HRQ853167:HRV853167 IBM853167:IBR853167 ILI853167:ILN853167 IVE853167:IVJ853167 JFA853167:JFF853167 JOW853167:JPB853167 JYS853167:JYX853167 KIO853167:KIT853167 KSK853167:KSP853167 LCG853167:LCL853167 LMC853167:LMH853167 LVY853167:LWD853167 MFU853167:MFZ853167 MPQ853167:MPV853167 MZM853167:MZR853167 NJI853167:NJN853167 NTE853167:NTJ853167 ODA853167:ODF853167 OMW853167:ONB853167 OWS853167:OWX853167 PGO853167:PGT853167 PQK853167:PQP853167 QAG853167:QAL853167 QKC853167:QKH853167 QTY853167:QUD853167 RDU853167:RDZ853167 RNQ853167:RNV853167 RXM853167:RXR853167 SHI853167:SHN853167 SRE853167:SRJ853167 TBA853167:TBF853167 TKW853167:TLB853167 TUS853167:TUX853167 UEO853167:UET853167 UOK853167:UOP853167 UYG853167:UYL853167 VIC853167:VIH853167 VRY853167:VSD853167 WBU853167:WBZ853167 WLQ853167:WLV853167 WVM853167:WVR853167 E918703:J918703 JA918703:JF918703 SW918703:TB918703 ACS918703:ACX918703 AMO918703:AMT918703 AWK918703:AWP918703 BGG918703:BGL918703 BQC918703:BQH918703 BZY918703:CAD918703 CJU918703:CJZ918703 CTQ918703:CTV918703 DDM918703:DDR918703 DNI918703:DNN918703 DXE918703:DXJ918703 EHA918703:EHF918703 EQW918703:ERB918703 FAS918703:FAX918703 FKO918703:FKT918703 FUK918703:FUP918703 GEG918703:GEL918703 GOC918703:GOH918703 GXY918703:GYD918703 HHU918703:HHZ918703 HRQ918703:HRV918703 IBM918703:IBR918703 ILI918703:ILN918703 IVE918703:IVJ918703 JFA918703:JFF918703 JOW918703:JPB918703 JYS918703:JYX918703 KIO918703:KIT918703 KSK918703:KSP918703 LCG918703:LCL918703 LMC918703:LMH918703 LVY918703:LWD918703 MFU918703:MFZ918703 MPQ918703:MPV918703 MZM918703:MZR918703 NJI918703:NJN918703 NTE918703:NTJ918703 ODA918703:ODF918703 OMW918703:ONB918703 OWS918703:OWX918703 PGO918703:PGT918703 PQK918703:PQP918703 QAG918703:QAL918703 QKC918703:QKH918703 QTY918703:QUD918703 RDU918703:RDZ918703 RNQ918703:RNV918703 RXM918703:RXR918703 SHI918703:SHN918703 SRE918703:SRJ918703 TBA918703:TBF918703 TKW918703:TLB918703 TUS918703:TUX918703 UEO918703:UET918703 UOK918703:UOP918703 UYG918703:UYL918703 VIC918703:VIH918703 VRY918703:VSD918703 WBU918703:WBZ918703 WLQ918703:WLV918703 WVM918703:WVR918703 E984239:J984239 JA984239:JF984239 SW984239:TB984239 ACS984239:ACX984239 AMO984239:AMT984239 AWK984239:AWP984239 BGG984239:BGL984239 BQC984239:BQH984239 BZY984239:CAD984239 CJU984239:CJZ984239 CTQ984239:CTV984239 DDM984239:DDR984239 DNI984239:DNN984239 DXE984239:DXJ984239 EHA984239:EHF984239 EQW984239:ERB984239 FAS984239:FAX984239 FKO984239:FKT984239 FUK984239:FUP984239 GEG984239:GEL984239 GOC984239:GOH984239 GXY984239:GYD984239 HHU984239:HHZ984239 HRQ984239:HRV984239 IBM984239:IBR984239 ILI984239:ILN984239 IVE984239:IVJ984239 JFA984239:JFF984239 JOW984239:JPB984239 JYS984239:JYX984239 KIO984239:KIT984239 KSK984239:KSP984239 LCG984239:LCL984239 LMC984239:LMH984239 LVY984239:LWD984239 MFU984239:MFZ984239 MPQ984239:MPV984239 MZM984239:MZR984239 NJI984239:NJN984239 NTE984239:NTJ984239 ODA984239:ODF984239 OMW984239:ONB984239 OWS984239:OWX984239 PGO984239:PGT984239 PQK984239:PQP984239 QAG984239:QAL984239 QKC984239:QKH984239 QTY984239:QUD984239 RDU984239:RDZ984239 RNQ984239:RNV984239 RXM984239:RXR984239 SHI984239:SHN984239 SRE984239:SRJ984239 TBA984239:TBF984239 TKW984239:TLB984239 TUS984239:TUX984239 UEO984239:UET984239 UOK984239:UOP984239 UYG984239:UYL984239 VIC984239:VIH984239 VRY984239:VSD984239 WBU984239:WBZ984239 WLQ984239:WLV984239 WVM984239:WVR984239</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4">
    <tabColor rgb="FFFF0000"/>
  </sheetPr>
  <dimension ref="A1:AU98"/>
  <sheetViews>
    <sheetView showGridLines="0" showZeros="0" view="pageBreakPreview" topLeftCell="A46" zoomScale="115" zoomScaleNormal="100" zoomScaleSheetLayoutView="115" workbookViewId="0">
      <selection activeCell="Q34" sqref="Q34"/>
    </sheetView>
  </sheetViews>
  <sheetFormatPr defaultRowHeight="12"/>
  <cols>
    <col min="1" max="44" width="2" style="164" customWidth="1"/>
    <col min="45" max="256" width="9.140625" style="164"/>
    <col min="257" max="300" width="2" style="164" customWidth="1"/>
    <col min="301" max="512" width="9.140625" style="164"/>
    <col min="513" max="556" width="2" style="164" customWidth="1"/>
    <col min="557" max="768" width="9.140625" style="164"/>
    <col min="769" max="812" width="2" style="164" customWidth="1"/>
    <col min="813" max="1024" width="9.140625" style="164"/>
    <col min="1025" max="1068" width="2" style="164" customWidth="1"/>
    <col min="1069" max="1280" width="9.140625" style="164"/>
    <col min="1281" max="1324" width="2" style="164" customWidth="1"/>
    <col min="1325" max="1536" width="9.140625" style="164"/>
    <col min="1537" max="1580" width="2" style="164" customWidth="1"/>
    <col min="1581" max="1792" width="9.140625" style="164"/>
    <col min="1793" max="1836" width="2" style="164" customWidth="1"/>
    <col min="1837" max="2048" width="9.140625" style="164"/>
    <col min="2049" max="2092" width="2" style="164" customWidth="1"/>
    <col min="2093" max="2304" width="9.140625" style="164"/>
    <col min="2305" max="2348" width="2" style="164" customWidth="1"/>
    <col min="2349" max="2560" width="9.140625" style="164"/>
    <col min="2561" max="2604" width="2" style="164" customWidth="1"/>
    <col min="2605" max="2816" width="9.140625" style="164"/>
    <col min="2817" max="2860" width="2" style="164" customWidth="1"/>
    <col min="2861" max="3072" width="9.140625" style="164"/>
    <col min="3073" max="3116" width="2" style="164" customWidth="1"/>
    <col min="3117" max="3328" width="9.140625" style="164"/>
    <col min="3329" max="3372" width="2" style="164" customWidth="1"/>
    <col min="3373" max="3584" width="9.140625" style="164"/>
    <col min="3585" max="3628" width="2" style="164" customWidth="1"/>
    <col min="3629" max="3840" width="9.140625" style="164"/>
    <col min="3841" max="3884" width="2" style="164" customWidth="1"/>
    <col min="3885" max="4096" width="9.140625" style="164"/>
    <col min="4097" max="4140" width="2" style="164" customWidth="1"/>
    <col min="4141" max="4352" width="9.140625" style="164"/>
    <col min="4353" max="4396" width="2" style="164" customWidth="1"/>
    <col min="4397" max="4608" width="9.140625" style="164"/>
    <col min="4609" max="4652" width="2" style="164" customWidth="1"/>
    <col min="4653" max="4864" width="9.140625" style="164"/>
    <col min="4865" max="4908" width="2" style="164" customWidth="1"/>
    <col min="4909" max="5120" width="9.140625" style="164"/>
    <col min="5121" max="5164" width="2" style="164" customWidth="1"/>
    <col min="5165" max="5376" width="9.140625" style="164"/>
    <col min="5377" max="5420" width="2" style="164" customWidth="1"/>
    <col min="5421" max="5632" width="9.140625" style="164"/>
    <col min="5633" max="5676" width="2" style="164" customWidth="1"/>
    <col min="5677" max="5888" width="9.140625" style="164"/>
    <col min="5889" max="5932" width="2" style="164" customWidth="1"/>
    <col min="5933" max="6144" width="9.140625" style="164"/>
    <col min="6145" max="6188" width="2" style="164" customWidth="1"/>
    <col min="6189" max="6400" width="9.140625" style="164"/>
    <col min="6401" max="6444" width="2" style="164" customWidth="1"/>
    <col min="6445" max="6656" width="9.140625" style="164"/>
    <col min="6657" max="6700" width="2" style="164" customWidth="1"/>
    <col min="6701" max="6912" width="9.140625" style="164"/>
    <col min="6913" max="6956" width="2" style="164" customWidth="1"/>
    <col min="6957" max="7168" width="9.140625" style="164"/>
    <col min="7169" max="7212" width="2" style="164" customWidth="1"/>
    <col min="7213" max="7424" width="9.140625" style="164"/>
    <col min="7425" max="7468" width="2" style="164" customWidth="1"/>
    <col min="7469" max="7680" width="9.140625" style="164"/>
    <col min="7681" max="7724" width="2" style="164" customWidth="1"/>
    <col min="7725" max="7936" width="9.140625" style="164"/>
    <col min="7937" max="7980" width="2" style="164" customWidth="1"/>
    <col min="7981" max="8192" width="9.140625" style="164"/>
    <col min="8193" max="8236" width="2" style="164" customWidth="1"/>
    <col min="8237" max="8448" width="9.140625" style="164"/>
    <col min="8449" max="8492" width="2" style="164" customWidth="1"/>
    <col min="8493" max="8704" width="9.140625" style="164"/>
    <col min="8705" max="8748" width="2" style="164" customWidth="1"/>
    <col min="8749" max="8960" width="9.140625" style="164"/>
    <col min="8961" max="9004" width="2" style="164" customWidth="1"/>
    <col min="9005" max="9216" width="9.140625" style="164"/>
    <col min="9217" max="9260" width="2" style="164" customWidth="1"/>
    <col min="9261" max="9472" width="9.140625" style="164"/>
    <col min="9473" max="9516" width="2" style="164" customWidth="1"/>
    <col min="9517" max="9728" width="9.140625" style="164"/>
    <col min="9729" max="9772" width="2" style="164" customWidth="1"/>
    <col min="9773" max="9984" width="9.140625" style="164"/>
    <col min="9985" max="10028" width="2" style="164" customWidth="1"/>
    <col min="10029" max="10240" width="9.140625" style="164"/>
    <col min="10241" max="10284" width="2" style="164" customWidth="1"/>
    <col min="10285" max="10496" width="9.140625" style="164"/>
    <col min="10497" max="10540" width="2" style="164" customWidth="1"/>
    <col min="10541" max="10752" width="9.140625" style="164"/>
    <col min="10753" max="10796" width="2" style="164" customWidth="1"/>
    <col min="10797" max="11008" width="9.140625" style="164"/>
    <col min="11009" max="11052" width="2" style="164" customWidth="1"/>
    <col min="11053" max="11264" width="9.140625" style="164"/>
    <col min="11265" max="11308" width="2" style="164" customWidth="1"/>
    <col min="11309" max="11520" width="9.140625" style="164"/>
    <col min="11521" max="11564" width="2" style="164" customWidth="1"/>
    <col min="11565" max="11776" width="9.140625" style="164"/>
    <col min="11777" max="11820" width="2" style="164" customWidth="1"/>
    <col min="11821" max="12032" width="9.140625" style="164"/>
    <col min="12033" max="12076" width="2" style="164" customWidth="1"/>
    <col min="12077" max="12288" width="9.140625" style="164"/>
    <col min="12289" max="12332" width="2" style="164" customWidth="1"/>
    <col min="12333" max="12544" width="9.140625" style="164"/>
    <col min="12545" max="12588" width="2" style="164" customWidth="1"/>
    <col min="12589" max="12800" width="9.140625" style="164"/>
    <col min="12801" max="12844" width="2" style="164" customWidth="1"/>
    <col min="12845" max="13056" width="9.140625" style="164"/>
    <col min="13057" max="13100" width="2" style="164" customWidth="1"/>
    <col min="13101" max="13312" width="9.140625" style="164"/>
    <col min="13313" max="13356" width="2" style="164" customWidth="1"/>
    <col min="13357" max="13568" width="9.140625" style="164"/>
    <col min="13569" max="13612" width="2" style="164" customWidth="1"/>
    <col min="13613" max="13824" width="9.140625" style="164"/>
    <col min="13825" max="13868" width="2" style="164" customWidth="1"/>
    <col min="13869" max="14080" width="9.140625" style="164"/>
    <col min="14081" max="14124" width="2" style="164" customWidth="1"/>
    <col min="14125" max="14336" width="9.140625" style="164"/>
    <col min="14337" max="14380" width="2" style="164" customWidth="1"/>
    <col min="14381" max="14592" width="9.140625" style="164"/>
    <col min="14593" max="14636" width="2" style="164" customWidth="1"/>
    <col min="14637" max="14848" width="9.140625" style="164"/>
    <col min="14849" max="14892" width="2" style="164" customWidth="1"/>
    <col min="14893" max="15104" width="9.140625" style="164"/>
    <col min="15105" max="15148" width="2" style="164" customWidth="1"/>
    <col min="15149" max="15360" width="9.140625" style="164"/>
    <col min="15361" max="15404" width="2" style="164" customWidth="1"/>
    <col min="15405" max="15616" width="9.140625" style="164"/>
    <col min="15617" max="15660" width="2" style="164" customWidth="1"/>
    <col min="15661" max="15872" width="9.140625" style="164"/>
    <col min="15873" max="15916" width="2" style="164" customWidth="1"/>
    <col min="15917" max="16128" width="9.140625" style="164"/>
    <col min="16129" max="16172" width="2" style="164" customWidth="1"/>
    <col min="16173" max="16384" width="9.140625" style="164"/>
  </cols>
  <sheetData>
    <row r="1" spans="1:44" s="162" customFormat="1" ht="31.5">
      <c r="A1" s="966" t="s">
        <v>607</v>
      </c>
      <c r="B1" s="967"/>
      <c r="C1" s="967"/>
      <c r="D1" s="967"/>
      <c r="E1" s="967"/>
      <c r="F1" s="967"/>
      <c r="G1" s="967"/>
      <c r="H1" s="967"/>
      <c r="I1" s="967"/>
      <c r="J1" s="967"/>
      <c r="K1" s="967"/>
      <c r="L1" s="967"/>
      <c r="M1" s="967"/>
      <c r="N1" s="967"/>
      <c r="O1" s="967"/>
      <c r="P1" s="967"/>
      <c r="Q1" s="967"/>
      <c r="R1" s="967"/>
      <c r="S1" s="967"/>
      <c r="T1" s="967"/>
      <c r="U1" s="967"/>
      <c r="V1" s="967"/>
      <c r="W1" s="967"/>
      <c r="X1" s="967"/>
      <c r="Y1" s="967"/>
      <c r="Z1" s="967"/>
      <c r="AA1" s="967"/>
      <c r="AB1" s="967"/>
      <c r="AC1" s="967"/>
      <c r="AD1" s="967"/>
      <c r="AE1" s="967"/>
      <c r="AF1" s="967"/>
      <c r="AG1" s="967"/>
      <c r="AH1" s="967"/>
      <c r="AI1" s="967"/>
      <c r="AJ1" s="967"/>
      <c r="AK1" s="967"/>
      <c r="AL1" s="967"/>
      <c r="AM1" s="967"/>
      <c r="AN1" s="967"/>
      <c r="AO1" s="967"/>
      <c r="AP1" s="967"/>
      <c r="AQ1" s="967"/>
      <c r="AR1" s="968"/>
    </row>
    <row r="2" spans="1:44">
      <c r="A2" s="163"/>
      <c r="AR2" s="165"/>
    </row>
    <row r="3" spans="1:44">
      <c r="A3" s="163"/>
      <c r="AC3" s="166"/>
      <c r="AD3" s="166"/>
      <c r="AE3" s="166"/>
      <c r="AF3" s="166"/>
      <c r="AG3" s="166"/>
      <c r="AH3" s="166"/>
      <c r="AI3" s="166"/>
      <c r="AJ3" s="166"/>
      <c r="AK3" s="166"/>
      <c r="AL3" s="166"/>
      <c r="AM3" s="166"/>
      <c r="AN3" s="166"/>
      <c r="AR3" s="165"/>
    </row>
    <row r="4" spans="1:44">
      <c r="A4" s="163"/>
      <c r="AC4" s="166"/>
      <c r="AD4" s="166"/>
      <c r="AE4" s="166"/>
      <c r="AF4" s="166"/>
      <c r="AG4" s="166"/>
      <c r="AH4" s="166"/>
      <c r="AI4" s="166"/>
      <c r="AJ4" s="166"/>
      <c r="AK4" s="166"/>
      <c r="AL4" s="166"/>
      <c r="AM4" s="166"/>
      <c r="AN4" s="166"/>
      <c r="AR4" s="165"/>
    </row>
    <row r="5" spans="1:44">
      <c r="A5" s="163"/>
      <c r="M5" s="969"/>
      <c r="N5" s="970"/>
      <c r="O5" s="969"/>
      <c r="P5" s="969"/>
      <c r="AC5" s="166"/>
      <c r="AD5" s="166"/>
      <c r="AE5" s="166"/>
      <c r="AF5" s="166"/>
      <c r="AG5" s="166"/>
      <c r="AH5" s="166"/>
      <c r="AI5" s="166"/>
      <c r="AJ5" s="166"/>
      <c r="AK5" s="166"/>
      <c r="AL5" s="166"/>
      <c r="AM5" s="166"/>
      <c r="AN5" s="166"/>
      <c r="AR5" s="165"/>
    </row>
    <row r="6" spans="1:44" ht="13.5" customHeight="1">
      <c r="A6" s="163"/>
      <c r="M6" s="969"/>
      <c r="N6" s="970"/>
      <c r="O6" s="969"/>
      <c r="P6" s="969"/>
      <c r="AC6" s="166"/>
      <c r="AD6" s="166"/>
      <c r="AE6" s="166"/>
      <c r="AF6" s="166"/>
      <c r="AG6" s="168"/>
      <c r="AH6" s="168"/>
      <c r="AI6" s="168"/>
      <c r="AJ6" s="168"/>
      <c r="AK6" s="166"/>
      <c r="AL6" s="166"/>
      <c r="AM6" s="166"/>
      <c r="AN6" s="166"/>
      <c r="AR6" s="165"/>
    </row>
    <row r="7" spans="1:44" ht="13.5" customHeight="1">
      <c r="A7" s="163"/>
      <c r="M7" s="969"/>
      <c r="N7" s="970"/>
      <c r="O7" s="969"/>
      <c r="P7" s="969"/>
      <c r="AC7" s="166"/>
      <c r="AD7" s="166"/>
      <c r="AE7" s="166"/>
      <c r="AF7" s="168"/>
      <c r="AG7" s="168"/>
      <c r="AH7" s="168"/>
      <c r="AI7" s="168"/>
      <c r="AJ7" s="168"/>
      <c r="AK7" s="169"/>
      <c r="AL7" s="166"/>
      <c r="AM7" s="166"/>
      <c r="AN7" s="166"/>
      <c r="AR7" s="165"/>
    </row>
    <row r="8" spans="1:44" ht="9.9499999999999993" customHeight="1">
      <c r="A8" s="163"/>
      <c r="I8" s="170"/>
      <c r="J8" s="170"/>
      <c r="K8" s="170"/>
      <c r="L8" s="170"/>
      <c r="M8" s="969"/>
      <c r="N8" s="970"/>
      <c r="O8" s="963"/>
      <c r="P8" s="963"/>
      <c r="Q8" s="170"/>
      <c r="R8" s="170"/>
      <c r="S8" s="170"/>
      <c r="T8" s="964"/>
      <c r="AC8" s="166"/>
      <c r="AD8" s="166"/>
      <c r="AE8" s="965"/>
      <c r="AF8" s="168"/>
      <c r="AG8" s="168"/>
      <c r="AH8" s="168"/>
      <c r="AI8" s="168"/>
      <c r="AJ8" s="166"/>
      <c r="AK8" s="166"/>
      <c r="AL8" s="166"/>
      <c r="AM8" s="166"/>
      <c r="AN8" s="166"/>
      <c r="AR8" s="165"/>
    </row>
    <row r="9" spans="1:44" ht="9.9499999999999993" customHeight="1">
      <c r="A9" s="163"/>
      <c r="I9" s="170"/>
      <c r="J9" s="170"/>
      <c r="K9" s="170"/>
      <c r="L9" s="170"/>
      <c r="M9" s="969"/>
      <c r="N9" s="970"/>
      <c r="O9" s="963"/>
      <c r="P9" s="963"/>
      <c r="Q9" s="170"/>
      <c r="R9" s="170"/>
      <c r="S9" s="170"/>
      <c r="T9" s="964"/>
      <c r="AC9" s="166"/>
      <c r="AD9" s="166"/>
      <c r="AE9" s="965"/>
      <c r="AF9" s="168"/>
      <c r="AG9" s="168"/>
      <c r="AH9" s="168"/>
      <c r="AI9" s="168"/>
      <c r="AJ9" s="166"/>
      <c r="AK9" s="166"/>
      <c r="AL9" s="166"/>
      <c r="AM9" s="166"/>
      <c r="AN9" s="166"/>
      <c r="AR9" s="165"/>
    </row>
    <row r="10" spans="1:44" ht="9.9499999999999993" customHeight="1">
      <c r="A10" s="163"/>
      <c r="I10" s="170"/>
      <c r="J10" s="170"/>
      <c r="K10" s="170"/>
      <c r="L10" s="170"/>
      <c r="M10" s="969"/>
      <c r="N10" s="970"/>
      <c r="O10" s="963"/>
      <c r="P10" s="963"/>
      <c r="Q10" s="170"/>
      <c r="R10" s="170"/>
      <c r="S10" s="170"/>
      <c r="T10" s="964"/>
      <c r="AC10" s="166"/>
      <c r="AD10" s="166"/>
      <c r="AE10" s="965"/>
      <c r="AF10" s="168"/>
      <c r="AG10" s="168"/>
      <c r="AH10" s="168"/>
      <c r="AI10" s="168"/>
      <c r="AJ10" s="168"/>
      <c r="AK10" s="166"/>
      <c r="AL10" s="166"/>
      <c r="AM10" s="166"/>
      <c r="AN10" s="166"/>
      <c r="AR10" s="165"/>
    </row>
    <row r="11" spans="1:44" ht="9.9499999999999993" customHeight="1">
      <c r="A11" s="163"/>
      <c r="I11" s="170"/>
      <c r="J11" s="170"/>
      <c r="K11" s="170"/>
      <c r="L11" s="170"/>
      <c r="M11" s="969"/>
      <c r="N11" s="970"/>
      <c r="O11" s="963"/>
      <c r="P11" s="963"/>
      <c r="Q11" s="170"/>
      <c r="R11" s="170"/>
      <c r="S11" s="170"/>
      <c r="T11" s="964"/>
      <c r="U11" s="170"/>
      <c r="V11" s="170"/>
      <c r="W11" s="170"/>
      <c r="X11" s="170"/>
      <c r="Y11" s="170"/>
      <c r="Z11" s="170"/>
      <c r="AA11" s="170"/>
      <c r="AB11" s="170"/>
      <c r="AC11" s="168"/>
      <c r="AD11" s="168"/>
      <c r="AE11" s="965"/>
      <c r="AF11" s="168"/>
      <c r="AG11" s="168"/>
      <c r="AH11" s="168"/>
      <c r="AI11" s="168"/>
      <c r="AJ11" s="168"/>
      <c r="AK11" s="169"/>
      <c r="AL11" s="166"/>
      <c r="AM11" s="166"/>
      <c r="AN11" s="166"/>
      <c r="AR11" s="165"/>
    </row>
    <row r="12" spans="1:44" ht="9.9499999999999993" customHeight="1">
      <c r="A12" s="163"/>
      <c r="I12" s="170"/>
      <c r="J12" s="170"/>
      <c r="K12" s="170"/>
      <c r="L12" s="170"/>
      <c r="M12" s="969"/>
      <c r="N12" s="970"/>
      <c r="O12" s="963"/>
      <c r="P12" s="963"/>
      <c r="Q12" s="171"/>
      <c r="R12" s="171"/>
      <c r="S12" s="171"/>
      <c r="T12" s="170"/>
      <c r="U12" s="964"/>
      <c r="V12" s="170"/>
      <c r="W12" s="170"/>
      <c r="X12" s="170"/>
      <c r="Y12" s="170"/>
      <c r="Z12" s="170"/>
      <c r="AA12" s="170"/>
      <c r="AB12" s="170"/>
      <c r="AC12" s="168"/>
      <c r="AD12" s="965"/>
      <c r="AE12" s="168"/>
      <c r="AF12" s="168"/>
      <c r="AG12" s="168"/>
      <c r="AH12" s="168"/>
      <c r="AI12" s="168"/>
      <c r="AJ12" s="166"/>
      <c r="AK12" s="166"/>
      <c r="AL12" s="166"/>
      <c r="AM12" s="166"/>
      <c r="AN12" s="166"/>
      <c r="AR12" s="165"/>
    </row>
    <row r="13" spans="1:44" ht="9.9499999999999993" customHeight="1">
      <c r="A13" s="163"/>
      <c r="I13" s="170"/>
      <c r="J13" s="170"/>
      <c r="K13" s="170"/>
      <c r="L13" s="170"/>
      <c r="M13" s="969"/>
      <c r="N13" s="970"/>
      <c r="O13" s="963"/>
      <c r="P13" s="963"/>
      <c r="Q13" s="171"/>
      <c r="R13" s="171"/>
      <c r="S13" s="171"/>
      <c r="T13" s="170"/>
      <c r="U13" s="964"/>
      <c r="V13" s="170"/>
      <c r="W13" s="170"/>
      <c r="X13" s="170"/>
      <c r="Y13" s="170"/>
      <c r="Z13" s="170"/>
      <c r="AA13" s="170"/>
      <c r="AB13" s="170"/>
      <c r="AC13" s="168"/>
      <c r="AD13" s="965"/>
      <c r="AE13" s="168"/>
      <c r="AF13" s="168"/>
      <c r="AG13" s="168"/>
      <c r="AH13" s="168"/>
      <c r="AI13" s="168"/>
      <c r="AJ13" s="166"/>
      <c r="AK13" s="166"/>
      <c r="AL13" s="166"/>
      <c r="AM13" s="166"/>
      <c r="AN13" s="166"/>
      <c r="AR13" s="165"/>
    </row>
    <row r="14" spans="1:44" ht="9.9499999999999993" customHeight="1">
      <c r="A14" s="163"/>
      <c r="I14" s="170"/>
      <c r="J14" s="170"/>
      <c r="K14" s="170"/>
      <c r="L14" s="170"/>
      <c r="M14" s="969"/>
      <c r="N14" s="970"/>
      <c r="O14" s="963"/>
      <c r="P14" s="963"/>
      <c r="Q14" s="171"/>
      <c r="R14" s="171"/>
      <c r="S14" s="171"/>
      <c r="T14" s="170"/>
      <c r="U14" s="964"/>
      <c r="V14" s="170"/>
      <c r="W14" s="170"/>
      <c r="X14" s="170"/>
      <c r="Y14" s="170"/>
      <c r="Z14" s="170"/>
      <c r="AA14" s="170"/>
      <c r="AB14" s="170"/>
      <c r="AC14" s="168"/>
      <c r="AD14" s="965"/>
      <c r="AE14" s="168"/>
      <c r="AF14" s="168"/>
      <c r="AG14" s="168"/>
      <c r="AH14" s="168"/>
      <c r="AI14" s="168"/>
      <c r="AJ14" s="166"/>
      <c r="AK14" s="166"/>
      <c r="AL14" s="166"/>
      <c r="AM14" s="166"/>
      <c r="AN14" s="166"/>
      <c r="AR14" s="165"/>
    </row>
    <row r="15" spans="1:44" ht="9.9499999999999993" customHeight="1">
      <c r="A15" s="163"/>
      <c r="I15" s="170"/>
      <c r="J15" s="170"/>
      <c r="K15" s="170"/>
      <c r="L15" s="170"/>
      <c r="M15" s="969"/>
      <c r="N15" s="970"/>
      <c r="O15" s="963"/>
      <c r="P15" s="963"/>
      <c r="Q15" s="171"/>
      <c r="R15" s="171"/>
      <c r="S15" s="171"/>
      <c r="T15" s="170"/>
      <c r="U15" s="964"/>
      <c r="V15" s="170"/>
      <c r="W15" s="170"/>
      <c r="X15" s="170"/>
      <c r="Y15" s="170"/>
      <c r="Z15" s="170"/>
      <c r="AA15" s="170"/>
      <c r="AB15" s="170"/>
      <c r="AC15" s="168"/>
      <c r="AD15" s="965"/>
      <c r="AE15" s="170"/>
      <c r="AF15" s="170"/>
      <c r="AG15" s="170"/>
      <c r="AH15" s="170"/>
      <c r="AI15" s="170"/>
      <c r="AJ15" s="172"/>
      <c r="AL15" s="166"/>
      <c r="AM15" s="166"/>
      <c r="AN15" s="166"/>
      <c r="AR15" s="165"/>
    </row>
    <row r="16" spans="1:44" ht="9.9499999999999993" customHeight="1">
      <c r="A16" s="163"/>
      <c r="I16" s="170"/>
      <c r="J16" s="170"/>
      <c r="K16" s="170"/>
      <c r="L16" s="170"/>
      <c r="M16" s="969"/>
      <c r="N16" s="970"/>
      <c r="O16" s="963"/>
      <c r="P16" s="963"/>
      <c r="Q16" s="171"/>
      <c r="R16" s="171"/>
      <c r="S16" s="171"/>
      <c r="T16" s="170"/>
      <c r="U16" s="170"/>
      <c r="V16" s="964"/>
      <c r="W16" s="170"/>
      <c r="X16" s="170"/>
      <c r="Y16" s="170"/>
      <c r="Z16" s="170"/>
      <c r="AA16" s="170"/>
      <c r="AB16" s="170"/>
      <c r="AC16" s="965"/>
      <c r="AD16" s="168"/>
      <c r="AE16" s="168"/>
      <c r="AF16" s="168"/>
      <c r="AG16" s="168"/>
      <c r="AH16" s="168"/>
      <c r="AI16" s="168"/>
      <c r="AJ16" s="166"/>
      <c r="AK16" s="166"/>
      <c r="AL16" s="166"/>
      <c r="AM16" s="166"/>
      <c r="AN16" s="166"/>
      <c r="AR16" s="165"/>
    </row>
    <row r="17" spans="1:45" ht="9.9499999999999993" customHeight="1">
      <c r="A17" s="163"/>
      <c r="I17" s="170"/>
      <c r="J17" s="170"/>
      <c r="K17" s="170"/>
      <c r="L17" s="170"/>
      <c r="M17" s="969"/>
      <c r="N17" s="970"/>
      <c r="O17" s="963"/>
      <c r="P17" s="963"/>
      <c r="Q17" s="171"/>
      <c r="R17" s="171"/>
      <c r="S17" s="171"/>
      <c r="T17" s="170"/>
      <c r="U17" s="170"/>
      <c r="V17" s="964"/>
      <c r="W17" s="170"/>
      <c r="X17" s="170"/>
      <c r="Y17" s="170"/>
      <c r="Z17" s="170"/>
      <c r="AA17" s="170"/>
      <c r="AB17" s="170"/>
      <c r="AC17" s="965"/>
      <c r="AD17" s="168"/>
      <c r="AE17" s="168"/>
      <c r="AF17" s="168"/>
      <c r="AG17" s="168"/>
      <c r="AH17" s="168"/>
      <c r="AI17" s="168"/>
      <c r="AJ17" s="166"/>
      <c r="AK17" s="166"/>
      <c r="AL17" s="166"/>
      <c r="AM17" s="166"/>
      <c r="AN17" s="166"/>
      <c r="AR17" s="165"/>
    </row>
    <row r="18" spans="1:45" ht="9.9499999999999993" customHeight="1">
      <c r="A18" s="163"/>
      <c r="I18" s="170"/>
      <c r="J18" s="170"/>
      <c r="K18" s="170"/>
      <c r="L18" s="170"/>
      <c r="M18" s="969"/>
      <c r="N18" s="970"/>
      <c r="O18" s="963"/>
      <c r="P18" s="963"/>
      <c r="Q18" s="171"/>
      <c r="R18" s="171"/>
      <c r="S18" s="171"/>
      <c r="T18" s="170"/>
      <c r="U18" s="170"/>
      <c r="V18" s="964"/>
      <c r="W18" s="170"/>
      <c r="X18" s="170"/>
      <c r="Y18" s="170"/>
      <c r="Z18" s="170"/>
      <c r="AA18" s="170"/>
      <c r="AB18" s="170"/>
      <c r="AC18" s="965"/>
      <c r="AD18" s="168"/>
      <c r="AE18" s="168"/>
      <c r="AF18" s="168"/>
      <c r="AG18" s="168"/>
      <c r="AH18" s="168"/>
      <c r="AI18" s="168"/>
      <c r="AJ18" s="166"/>
      <c r="AK18" s="166"/>
      <c r="AL18" s="166"/>
      <c r="AM18" s="166"/>
      <c r="AN18" s="166"/>
      <c r="AR18" s="165"/>
    </row>
    <row r="19" spans="1:45" ht="9.9499999999999993" customHeight="1">
      <c r="A19" s="163"/>
      <c r="I19" s="170"/>
      <c r="J19" s="170"/>
      <c r="K19" s="170"/>
      <c r="L19" s="170"/>
      <c r="M19" s="969"/>
      <c r="N19" s="970"/>
      <c r="O19" s="963"/>
      <c r="P19" s="963"/>
      <c r="Q19" s="171"/>
      <c r="R19" s="171"/>
      <c r="S19" s="171"/>
      <c r="T19" s="170"/>
      <c r="U19" s="170"/>
      <c r="V19" s="964"/>
      <c r="W19" s="170"/>
      <c r="X19" s="170"/>
      <c r="Y19" s="170"/>
      <c r="Z19" s="170"/>
      <c r="AA19" s="170"/>
      <c r="AB19" s="170"/>
      <c r="AC19" s="965"/>
      <c r="AD19" s="168"/>
      <c r="AE19" s="168"/>
      <c r="AF19" s="168"/>
      <c r="AG19" s="168"/>
      <c r="AH19" s="168"/>
      <c r="AI19" s="168"/>
      <c r="AJ19" s="166"/>
      <c r="AK19" s="166"/>
      <c r="AL19" s="166"/>
      <c r="AM19" s="166"/>
      <c r="AN19" s="166"/>
      <c r="AR19" s="165"/>
    </row>
    <row r="20" spans="1:45" ht="9.9499999999999993" customHeight="1">
      <c r="A20" s="163"/>
      <c r="I20" s="170"/>
      <c r="J20" s="170"/>
      <c r="K20" s="170"/>
      <c r="L20" s="170"/>
      <c r="M20" s="170"/>
      <c r="N20" s="170"/>
      <c r="O20" s="170"/>
      <c r="P20" s="170"/>
      <c r="Q20" s="170"/>
      <c r="R20" s="170"/>
      <c r="S20" s="170"/>
      <c r="T20" s="170"/>
      <c r="U20" s="170"/>
      <c r="V20" s="170"/>
      <c r="W20" s="170"/>
      <c r="X20" s="170"/>
      <c r="Y20" s="170"/>
      <c r="Z20" s="170"/>
      <c r="AA20" s="170"/>
      <c r="AB20" s="170"/>
      <c r="AC20" s="170"/>
      <c r="AD20" s="170"/>
      <c r="AE20" s="170"/>
      <c r="AF20" s="170"/>
      <c r="AG20" s="170"/>
      <c r="AH20" s="170"/>
      <c r="AI20" s="170"/>
      <c r="AR20" s="165"/>
    </row>
    <row r="21" spans="1:45" ht="9.9499999999999993" customHeight="1">
      <c r="A21" s="163"/>
      <c r="I21" s="170"/>
      <c r="J21" s="170"/>
      <c r="K21" s="170"/>
      <c r="L21" s="170"/>
      <c r="M21" s="170"/>
      <c r="N21" s="170"/>
      <c r="O21" s="170"/>
      <c r="P21" s="170"/>
      <c r="Q21" s="170"/>
      <c r="R21" s="170"/>
      <c r="S21" s="170"/>
      <c r="W21" s="971"/>
      <c r="X21" s="971"/>
      <c r="Y21" s="971"/>
      <c r="Z21" s="971"/>
      <c r="AA21" s="971"/>
      <c r="AB21" s="971"/>
      <c r="AF21" s="170"/>
      <c r="AG21" s="170"/>
      <c r="AH21" s="170"/>
      <c r="AI21" s="170"/>
      <c r="AR21" s="165"/>
    </row>
    <row r="22" spans="1:45" ht="9.9499999999999993" customHeight="1">
      <c r="A22" s="163"/>
      <c r="I22" s="170"/>
      <c r="J22" s="170"/>
      <c r="K22" s="170"/>
      <c r="L22" s="170"/>
      <c r="M22" s="170"/>
      <c r="N22" s="170"/>
      <c r="O22" s="170"/>
      <c r="P22" s="170"/>
      <c r="Q22" s="170"/>
      <c r="R22" s="170"/>
      <c r="S22" s="170"/>
      <c r="W22" s="971"/>
      <c r="X22" s="971"/>
      <c r="Y22" s="971"/>
      <c r="Z22" s="971"/>
      <c r="AA22" s="971"/>
      <c r="AB22" s="971"/>
      <c r="AF22" s="170"/>
      <c r="AG22" s="170"/>
      <c r="AH22" s="170"/>
      <c r="AI22" s="170"/>
      <c r="AR22" s="165"/>
    </row>
    <row r="23" spans="1:45" ht="9.9499999999999993" customHeight="1">
      <c r="A23" s="163"/>
      <c r="I23" s="170"/>
      <c r="J23" s="170"/>
      <c r="K23" s="170"/>
      <c r="L23" s="170"/>
      <c r="M23" s="170"/>
      <c r="N23" s="170"/>
      <c r="O23" s="170"/>
      <c r="P23" s="170"/>
      <c r="Q23" s="170"/>
      <c r="R23" s="170"/>
      <c r="S23" s="170"/>
      <c r="V23" s="971"/>
      <c r="W23" s="971"/>
      <c r="X23" s="971"/>
      <c r="Y23" s="971"/>
      <c r="Z23" s="971"/>
      <c r="AA23" s="971"/>
      <c r="AB23" s="971"/>
      <c r="AC23" s="971"/>
      <c r="AF23" s="170"/>
      <c r="AG23" s="170"/>
      <c r="AH23" s="170"/>
      <c r="AI23" s="170"/>
      <c r="AR23" s="165"/>
    </row>
    <row r="24" spans="1:45" ht="9.9499999999999993" customHeight="1">
      <c r="A24" s="163"/>
      <c r="I24" s="170"/>
      <c r="J24" s="170"/>
      <c r="K24" s="170"/>
      <c r="L24" s="170"/>
      <c r="M24" s="170"/>
      <c r="N24" s="170"/>
      <c r="O24" s="170"/>
      <c r="P24" s="170"/>
      <c r="Q24" s="170"/>
      <c r="R24" s="170"/>
      <c r="S24" s="170"/>
      <c r="V24" s="971"/>
      <c r="W24" s="971"/>
      <c r="X24" s="971"/>
      <c r="Y24" s="971"/>
      <c r="Z24" s="971"/>
      <c r="AA24" s="971"/>
      <c r="AB24" s="971"/>
      <c r="AC24" s="971"/>
      <c r="AF24" s="170"/>
      <c r="AG24" s="170"/>
      <c r="AH24" s="170"/>
      <c r="AI24" s="170"/>
      <c r="AR24" s="165"/>
    </row>
    <row r="25" spans="1:45" ht="9.9499999999999993" customHeight="1">
      <c r="A25" s="163"/>
      <c r="I25" s="174"/>
      <c r="J25" s="174"/>
      <c r="K25" s="174"/>
      <c r="L25" s="174"/>
      <c r="M25" s="174"/>
      <c r="N25" s="174"/>
      <c r="O25" s="174"/>
      <c r="P25" s="174"/>
      <c r="Q25" s="174"/>
      <c r="R25" s="174"/>
      <c r="S25" s="174"/>
      <c r="T25" s="173"/>
      <c r="U25" s="971"/>
      <c r="V25" s="971"/>
      <c r="W25" s="971"/>
      <c r="X25" s="971"/>
      <c r="Y25" s="971"/>
      <c r="Z25" s="971"/>
      <c r="AA25" s="971"/>
      <c r="AB25" s="971"/>
      <c r="AC25" s="971"/>
      <c r="AD25" s="971"/>
      <c r="AE25" s="173"/>
      <c r="AF25" s="174"/>
      <c r="AG25" s="170"/>
      <c r="AH25" s="170"/>
      <c r="AI25" s="170"/>
      <c r="AK25" s="164" t="s">
        <v>608</v>
      </c>
      <c r="AR25" s="165"/>
    </row>
    <row r="26" spans="1:45" ht="9.9499999999999993" customHeight="1">
      <c r="A26" s="163"/>
      <c r="I26" s="174"/>
      <c r="J26" s="174"/>
      <c r="K26" s="174"/>
      <c r="L26" s="174"/>
      <c r="M26" s="174"/>
      <c r="N26" s="174"/>
      <c r="O26" s="174"/>
      <c r="P26" s="174"/>
      <c r="Q26" s="174"/>
      <c r="R26" s="174"/>
      <c r="S26" s="174"/>
      <c r="T26" s="173"/>
      <c r="U26" s="971"/>
      <c r="V26" s="971"/>
      <c r="W26" s="971"/>
      <c r="X26" s="971"/>
      <c r="Y26" s="971"/>
      <c r="Z26" s="971"/>
      <c r="AA26" s="971"/>
      <c r="AB26" s="971"/>
      <c r="AC26" s="971"/>
      <c r="AD26" s="971"/>
      <c r="AE26" s="173"/>
      <c r="AF26" s="174"/>
      <c r="AG26" s="170"/>
      <c r="AH26" s="170"/>
      <c r="AI26" s="170"/>
      <c r="AR26" s="165"/>
    </row>
    <row r="27" spans="1:45" ht="9.9499999999999993" customHeight="1">
      <c r="A27" s="163"/>
      <c r="I27" s="174"/>
      <c r="J27" s="174"/>
      <c r="K27" s="174"/>
      <c r="L27" s="174"/>
      <c r="M27" s="174"/>
      <c r="N27" s="174"/>
      <c r="O27" s="174"/>
      <c r="P27" s="174"/>
      <c r="Q27" s="174"/>
      <c r="R27" s="174"/>
      <c r="S27" s="174"/>
      <c r="T27" s="971"/>
      <c r="U27" s="971"/>
      <c r="V27" s="971"/>
      <c r="W27" s="971"/>
      <c r="X27" s="971"/>
      <c r="Y27" s="971"/>
      <c r="Z27" s="971"/>
      <c r="AA27" s="971"/>
      <c r="AB27" s="971"/>
      <c r="AC27" s="971"/>
      <c r="AD27" s="971"/>
      <c r="AE27" s="971"/>
      <c r="AF27" s="174"/>
      <c r="AG27" s="170"/>
      <c r="AH27" s="170"/>
      <c r="AI27" s="170"/>
      <c r="AR27" s="165"/>
    </row>
    <row r="28" spans="1:45" ht="9.9499999999999993" customHeight="1">
      <c r="A28" s="163"/>
      <c r="I28" s="174"/>
      <c r="J28" s="174"/>
      <c r="K28" s="174"/>
      <c r="L28" s="174"/>
      <c r="M28" s="174"/>
      <c r="N28" s="174"/>
      <c r="O28" s="174"/>
      <c r="P28" s="174"/>
      <c r="Q28" s="174"/>
      <c r="R28" s="174"/>
      <c r="S28" s="174"/>
      <c r="T28" s="971"/>
      <c r="U28" s="971"/>
      <c r="V28" s="971"/>
      <c r="W28" s="971"/>
      <c r="X28" s="971"/>
      <c r="Y28" s="971"/>
      <c r="Z28" s="971"/>
      <c r="AA28" s="971"/>
      <c r="AB28" s="971"/>
      <c r="AC28" s="971"/>
      <c r="AD28" s="971"/>
      <c r="AE28" s="971"/>
      <c r="AF28" s="174"/>
      <c r="AG28" s="170"/>
      <c r="AH28" s="170"/>
      <c r="AI28" s="170"/>
      <c r="AR28" s="165"/>
    </row>
    <row r="29" spans="1:45" ht="12.75" thickBot="1">
      <c r="A29" s="163"/>
      <c r="AR29" s="175"/>
    </row>
    <row r="30" spans="1:45" s="173" customFormat="1" ht="18.95" customHeight="1" thickBot="1">
      <c r="A30" s="972" t="s">
        <v>609</v>
      </c>
      <c r="B30" s="973"/>
      <c r="C30" s="973"/>
      <c r="D30" s="973"/>
      <c r="E30" s="973"/>
      <c r="F30" s="974"/>
      <c r="G30" s="975" t="s">
        <v>610</v>
      </c>
      <c r="H30" s="973"/>
      <c r="I30" s="973"/>
      <c r="J30" s="973"/>
      <c r="K30" s="973"/>
      <c r="L30" s="976"/>
      <c r="M30" s="977" t="s">
        <v>611</v>
      </c>
      <c r="N30" s="973"/>
      <c r="O30" s="976"/>
      <c r="P30" s="977" t="s">
        <v>612</v>
      </c>
      <c r="Q30" s="973"/>
      <c r="R30" s="973"/>
      <c r="S30" s="973"/>
      <c r="T30" s="973"/>
      <c r="U30" s="973"/>
      <c r="V30" s="973"/>
      <c r="W30" s="973"/>
      <c r="X30" s="973"/>
      <c r="Y30" s="973"/>
      <c r="Z30" s="973"/>
      <c r="AA30" s="973"/>
      <c r="AB30" s="973"/>
      <c r="AC30" s="973"/>
      <c r="AD30" s="973"/>
      <c r="AE30" s="973"/>
      <c r="AF30" s="973"/>
      <c r="AG30" s="973"/>
      <c r="AH30" s="973"/>
      <c r="AI30" s="973"/>
      <c r="AJ30" s="973"/>
      <c r="AK30" s="973"/>
      <c r="AL30" s="973"/>
      <c r="AM30" s="976"/>
      <c r="AN30" s="977" t="s">
        <v>613</v>
      </c>
      <c r="AO30" s="973"/>
      <c r="AP30" s="973"/>
      <c r="AQ30" s="973"/>
      <c r="AR30" s="978"/>
    </row>
    <row r="31" spans="1:45" ht="18.95" customHeight="1" thickTop="1">
      <c r="A31" s="979" t="s">
        <v>343</v>
      </c>
      <c r="B31" s="960"/>
      <c r="C31" s="960"/>
      <c r="D31" s="960"/>
      <c r="E31" s="960"/>
      <c r="F31" s="980"/>
      <c r="G31" s="981" t="s">
        <v>463</v>
      </c>
      <c r="H31" s="937"/>
      <c r="I31" s="937"/>
      <c r="J31" s="937"/>
      <c r="K31" s="937"/>
      <c r="L31" s="982"/>
      <c r="M31" s="983" t="s">
        <v>214</v>
      </c>
      <c r="N31" s="920"/>
      <c r="O31" s="984"/>
      <c r="P31" s="180" t="s">
        <v>405</v>
      </c>
      <c r="Q31" s="920">
        <v>0.5</v>
      </c>
      <c r="R31" s="920"/>
      <c r="S31" s="920"/>
      <c r="T31" s="985" t="s">
        <v>408</v>
      </c>
      <c r="U31" s="920"/>
      <c r="V31" s="920">
        <v>0.8</v>
      </c>
      <c r="W31" s="920"/>
      <c r="X31" s="920"/>
      <c r="Y31" s="920" t="s">
        <v>614</v>
      </c>
      <c r="Z31" s="920"/>
      <c r="AA31" s="920">
        <v>2</v>
      </c>
      <c r="AB31" s="920"/>
      <c r="AC31" s="920"/>
      <c r="AD31" s="920" t="s">
        <v>228</v>
      </c>
      <c r="AE31" s="920"/>
      <c r="AF31" s="920">
        <v>1.2</v>
      </c>
      <c r="AG31" s="920"/>
      <c r="AH31" s="920"/>
      <c r="AI31" s="920"/>
      <c r="AJ31" s="920"/>
      <c r="AK31" s="920"/>
      <c r="AL31" s="920"/>
      <c r="AM31" s="984"/>
      <c r="AN31" s="986">
        <f>TRUNC(SUM(Q31:X31)/AA31*AF31,3)</f>
        <v>0.78</v>
      </c>
      <c r="AO31" s="987"/>
      <c r="AP31" s="987"/>
      <c r="AQ31" s="987"/>
      <c r="AR31" s="988"/>
      <c r="AS31" s="182"/>
    </row>
    <row r="32" spans="1:45" s="184" customFormat="1" ht="18.95" customHeight="1">
      <c r="A32" s="979" t="s">
        <v>391</v>
      </c>
      <c r="B32" s="960"/>
      <c r="C32" s="960"/>
      <c r="D32" s="960"/>
      <c r="E32" s="960"/>
      <c r="F32" s="980"/>
      <c r="G32" s="981" t="s">
        <v>306</v>
      </c>
      <c r="H32" s="937"/>
      <c r="I32" s="937"/>
      <c r="J32" s="937"/>
      <c r="K32" s="937"/>
      <c r="L32" s="982"/>
      <c r="M32" s="983" t="s">
        <v>214</v>
      </c>
      <c r="N32" s="920"/>
      <c r="O32" s="984"/>
      <c r="P32" s="180" t="s">
        <v>405</v>
      </c>
      <c r="Q32" s="920">
        <v>0.5</v>
      </c>
      <c r="R32" s="920"/>
      <c r="S32" s="920"/>
      <c r="T32" s="985" t="s">
        <v>408</v>
      </c>
      <c r="U32" s="920"/>
      <c r="V32" s="920">
        <v>0.6</v>
      </c>
      <c r="W32" s="920"/>
      <c r="X32" s="920"/>
      <c r="Y32" s="920" t="s">
        <v>614</v>
      </c>
      <c r="Z32" s="920"/>
      <c r="AA32" s="920">
        <v>2</v>
      </c>
      <c r="AB32" s="920"/>
      <c r="AC32" s="920"/>
      <c r="AD32" s="920" t="s">
        <v>228</v>
      </c>
      <c r="AE32" s="920"/>
      <c r="AF32" s="937">
        <v>0.4</v>
      </c>
      <c r="AG32" s="920"/>
      <c r="AH32" s="920"/>
      <c r="AI32" s="985"/>
      <c r="AJ32" s="920"/>
      <c r="AK32" s="920"/>
      <c r="AL32" s="920"/>
      <c r="AM32" s="920"/>
      <c r="AN32" s="986">
        <f>TRUNC(SUM(Q32:X32)/AA32*AF32,3)</f>
        <v>0.22</v>
      </c>
      <c r="AO32" s="987"/>
      <c r="AP32" s="987"/>
      <c r="AQ32" s="987"/>
      <c r="AR32" s="988"/>
      <c r="AS32" s="183"/>
    </row>
    <row r="33" spans="1:45" s="184" customFormat="1" ht="18.95" customHeight="1">
      <c r="A33" s="979" t="s">
        <v>615</v>
      </c>
      <c r="B33" s="960"/>
      <c r="C33" s="960"/>
      <c r="D33" s="960"/>
      <c r="E33" s="960"/>
      <c r="F33" s="980"/>
      <c r="G33" s="981"/>
      <c r="H33" s="937"/>
      <c r="I33" s="937"/>
      <c r="J33" s="937"/>
      <c r="K33" s="937"/>
      <c r="L33" s="982"/>
      <c r="M33" s="983" t="s">
        <v>214</v>
      </c>
      <c r="N33" s="920"/>
      <c r="O33" s="984"/>
      <c r="P33" s="180"/>
      <c r="Q33" s="989">
        <f>AN32</f>
        <v>0.22</v>
      </c>
      <c r="R33" s="989"/>
      <c r="S33" s="989"/>
      <c r="T33" s="920" t="s">
        <v>228</v>
      </c>
      <c r="U33" s="920"/>
      <c r="V33" s="920">
        <v>1.04</v>
      </c>
      <c r="W33" s="920"/>
      <c r="X33" s="920"/>
      <c r="Y33" s="920"/>
      <c r="Z33" s="920"/>
      <c r="AA33" s="920"/>
      <c r="AB33" s="920"/>
      <c r="AC33" s="920"/>
      <c r="AD33" s="990"/>
      <c r="AE33" s="990"/>
      <c r="AF33" s="990"/>
      <c r="AG33" s="990"/>
      <c r="AH33" s="990"/>
      <c r="AI33" s="990"/>
      <c r="AJ33" s="990"/>
      <c r="AK33" s="920"/>
      <c r="AL33" s="920"/>
      <c r="AM33" s="984"/>
      <c r="AN33" s="991">
        <f>TRUNC(Q33*V33-AF33,3)</f>
        <v>0.22800000000000001</v>
      </c>
      <c r="AO33" s="992"/>
      <c r="AP33" s="992"/>
      <c r="AQ33" s="992"/>
      <c r="AR33" s="993"/>
      <c r="AS33" s="183"/>
    </row>
    <row r="34" spans="1:45" ht="18.95" customHeight="1">
      <c r="A34" s="979" t="s">
        <v>616</v>
      </c>
      <c r="B34" s="960"/>
      <c r="C34" s="960"/>
      <c r="D34" s="960"/>
      <c r="E34" s="960"/>
      <c r="F34" s="980"/>
      <c r="G34" s="981" t="s">
        <v>617</v>
      </c>
      <c r="H34" s="937"/>
      <c r="I34" s="937"/>
      <c r="J34" s="937"/>
      <c r="K34" s="937"/>
      <c r="L34" s="982"/>
      <c r="M34" s="983" t="s">
        <v>325</v>
      </c>
      <c r="N34" s="920"/>
      <c r="O34" s="984"/>
      <c r="P34" s="180"/>
      <c r="Q34" s="920">
        <v>1</v>
      </c>
      <c r="R34" s="920"/>
      <c r="S34" s="920"/>
      <c r="T34" s="920" t="s">
        <v>228</v>
      </c>
      <c r="U34" s="920"/>
      <c r="V34" s="920">
        <v>1.5</v>
      </c>
      <c r="W34" s="920"/>
      <c r="X34" s="920"/>
      <c r="Y34" s="920"/>
      <c r="Z34" s="920"/>
      <c r="AA34" s="920"/>
      <c r="AB34" s="920"/>
      <c r="AC34" s="920"/>
      <c r="AD34" s="920"/>
      <c r="AE34" s="920"/>
      <c r="AF34" s="920"/>
      <c r="AG34" s="920"/>
      <c r="AH34" s="920"/>
      <c r="AI34" s="920"/>
      <c r="AJ34" s="920"/>
      <c r="AK34" s="920"/>
      <c r="AL34" s="920"/>
      <c r="AM34" s="984"/>
      <c r="AN34" s="986">
        <f>Q34*V34</f>
        <v>1.5</v>
      </c>
      <c r="AO34" s="987"/>
      <c r="AP34" s="987"/>
      <c r="AQ34" s="987"/>
      <c r="AR34" s="988"/>
      <c r="AS34" s="182"/>
    </row>
    <row r="35" spans="1:45" ht="18.95" customHeight="1">
      <c r="A35" s="979" t="s">
        <v>397</v>
      </c>
      <c r="B35" s="960"/>
      <c r="C35" s="960"/>
      <c r="D35" s="960"/>
      <c r="E35" s="960"/>
      <c r="F35" s="980"/>
      <c r="G35" s="981" t="s">
        <v>306</v>
      </c>
      <c r="H35" s="937"/>
      <c r="I35" s="937"/>
      <c r="J35" s="937"/>
      <c r="K35" s="937"/>
      <c r="L35" s="982"/>
      <c r="M35" s="983" t="s">
        <v>214</v>
      </c>
      <c r="N35" s="920"/>
      <c r="O35" s="984"/>
      <c r="P35" s="180" t="s">
        <v>405</v>
      </c>
      <c r="Q35" s="920">
        <v>0.6</v>
      </c>
      <c r="R35" s="920"/>
      <c r="S35" s="920"/>
      <c r="T35" s="985" t="s">
        <v>408</v>
      </c>
      <c r="U35" s="920"/>
      <c r="V35" s="920">
        <v>0.8</v>
      </c>
      <c r="W35" s="920"/>
      <c r="X35" s="920"/>
      <c r="Y35" s="920" t="s">
        <v>614</v>
      </c>
      <c r="Z35" s="920"/>
      <c r="AA35" s="920">
        <v>2</v>
      </c>
      <c r="AB35" s="920"/>
      <c r="AC35" s="920"/>
      <c r="AD35" s="920" t="s">
        <v>228</v>
      </c>
      <c r="AE35" s="920"/>
      <c r="AF35" s="937">
        <v>0.8</v>
      </c>
      <c r="AG35" s="920"/>
      <c r="AH35" s="920"/>
      <c r="AI35" s="985"/>
      <c r="AJ35" s="920"/>
      <c r="AK35" s="920"/>
      <c r="AL35" s="920"/>
      <c r="AM35" s="920"/>
      <c r="AN35" s="986">
        <f>TRUNC(SUM(Q35:X35)/AA35*AF35-AK35,3)</f>
        <v>0.56000000000000005</v>
      </c>
      <c r="AO35" s="987"/>
      <c r="AP35" s="987"/>
      <c r="AQ35" s="987"/>
      <c r="AR35" s="988"/>
      <c r="AS35" s="182"/>
    </row>
    <row r="36" spans="1:45" ht="18.95" customHeight="1">
      <c r="A36" s="979" t="s">
        <v>573</v>
      </c>
      <c r="B36" s="960"/>
      <c r="C36" s="960"/>
      <c r="D36" s="960"/>
      <c r="E36" s="960"/>
      <c r="F36" s="980"/>
      <c r="G36" s="981" t="s">
        <v>618</v>
      </c>
      <c r="H36" s="937"/>
      <c r="I36" s="937"/>
      <c r="J36" s="937"/>
      <c r="K36" s="937"/>
      <c r="L36" s="982"/>
      <c r="M36" s="983" t="s">
        <v>214</v>
      </c>
      <c r="N36" s="920"/>
      <c r="O36" s="984"/>
      <c r="P36" s="180"/>
      <c r="Q36" s="994">
        <f>AN31</f>
        <v>0.78</v>
      </c>
      <c r="R36" s="920"/>
      <c r="S36" s="920"/>
      <c r="T36" s="985" t="s">
        <v>546</v>
      </c>
      <c r="U36" s="920"/>
      <c r="V36" s="994">
        <f>AN35</f>
        <v>0.56000000000000005</v>
      </c>
      <c r="W36" s="920"/>
      <c r="X36" s="920"/>
      <c r="Y36" s="920"/>
      <c r="Z36" s="920"/>
      <c r="AA36" s="920"/>
      <c r="AB36" s="920"/>
      <c r="AC36" s="920"/>
      <c r="AD36" s="920"/>
      <c r="AE36" s="920"/>
      <c r="AF36" s="920"/>
      <c r="AG36" s="920"/>
      <c r="AH36" s="920"/>
      <c r="AI36" s="920"/>
      <c r="AJ36" s="920"/>
      <c r="AK36" s="920"/>
      <c r="AL36" s="920"/>
      <c r="AM36" s="984"/>
      <c r="AN36" s="986">
        <f>TRUNC(Q36-V36,3)</f>
        <v>0.22</v>
      </c>
      <c r="AO36" s="987"/>
      <c r="AP36" s="987"/>
      <c r="AQ36" s="987"/>
      <c r="AR36" s="988"/>
      <c r="AS36" s="182"/>
    </row>
    <row r="37" spans="1:45" ht="18.95" customHeight="1">
      <c r="A37" s="979"/>
      <c r="B37" s="960"/>
      <c r="C37" s="960"/>
      <c r="D37" s="960"/>
      <c r="E37" s="960"/>
      <c r="F37" s="980"/>
      <c r="G37" s="981"/>
      <c r="H37" s="937"/>
      <c r="I37" s="937"/>
      <c r="J37" s="937"/>
      <c r="K37" s="937"/>
      <c r="L37" s="982"/>
      <c r="M37" s="983"/>
      <c r="N37" s="920"/>
      <c r="O37" s="984"/>
      <c r="P37" s="180"/>
      <c r="Q37" s="920"/>
      <c r="R37" s="920"/>
      <c r="S37" s="920"/>
      <c r="T37" s="920"/>
      <c r="U37" s="920"/>
      <c r="V37" s="920"/>
      <c r="W37" s="920"/>
      <c r="X37" s="920"/>
      <c r="Y37" s="920"/>
      <c r="Z37" s="920"/>
      <c r="AA37" s="920"/>
      <c r="AB37" s="920"/>
      <c r="AC37" s="920"/>
      <c r="AD37" s="920"/>
      <c r="AE37" s="920"/>
      <c r="AF37" s="920"/>
      <c r="AG37" s="920"/>
      <c r="AH37" s="920"/>
      <c r="AI37" s="920"/>
      <c r="AJ37" s="920"/>
      <c r="AK37" s="920"/>
      <c r="AL37" s="920"/>
      <c r="AM37" s="984"/>
      <c r="AN37" s="991"/>
      <c r="AO37" s="992"/>
      <c r="AP37" s="992"/>
      <c r="AQ37" s="992"/>
      <c r="AR37" s="993"/>
      <c r="AS37" s="182"/>
    </row>
    <row r="38" spans="1:45" ht="18.95" customHeight="1">
      <c r="A38" s="979"/>
      <c r="B38" s="960"/>
      <c r="C38" s="960"/>
      <c r="D38" s="960"/>
      <c r="E38" s="960"/>
      <c r="F38" s="980"/>
      <c r="G38" s="981"/>
      <c r="H38" s="937"/>
      <c r="I38" s="937"/>
      <c r="J38" s="937"/>
      <c r="K38" s="937"/>
      <c r="L38" s="982"/>
      <c r="M38" s="983"/>
      <c r="N38" s="920"/>
      <c r="O38" s="984"/>
      <c r="P38" s="180"/>
      <c r="Q38" s="920"/>
      <c r="R38" s="920"/>
      <c r="S38" s="920"/>
      <c r="T38" s="920"/>
      <c r="U38" s="920"/>
      <c r="V38" s="920"/>
      <c r="W38" s="920"/>
      <c r="X38" s="920"/>
      <c r="Y38" s="920"/>
      <c r="Z38" s="920"/>
      <c r="AA38" s="920"/>
      <c r="AB38" s="920"/>
      <c r="AC38" s="920"/>
      <c r="AD38" s="920"/>
      <c r="AE38" s="920"/>
      <c r="AF38" s="920"/>
      <c r="AG38" s="920"/>
      <c r="AH38" s="920"/>
      <c r="AI38" s="920"/>
      <c r="AJ38" s="920"/>
      <c r="AK38" s="920"/>
      <c r="AL38" s="920"/>
      <c r="AM38" s="984"/>
      <c r="AN38" s="991"/>
      <c r="AO38" s="992"/>
      <c r="AP38" s="992"/>
      <c r="AQ38" s="992"/>
      <c r="AR38" s="993"/>
      <c r="AS38" s="182"/>
    </row>
    <row r="39" spans="1:45" ht="18.95" customHeight="1">
      <c r="A39" s="979"/>
      <c r="B39" s="960"/>
      <c r="C39" s="960"/>
      <c r="D39" s="960"/>
      <c r="E39" s="960"/>
      <c r="F39" s="980"/>
      <c r="G39" s="981"/>
      <c r="H39" s="937"/>
      <c r="I39" s="937"/>
      <c r="J39" s="937"/>
      <c r="K39" s="937"/>
      <c r="L39" s="982"/>
      <c r="M39" s="983"/>
      <c r="N39" s="920"/>
      <c r="O39" s="984"/>
      <c r="P39" s="180"/>
      <c r="Q39" s="920"/>
      <c r="R39" s="920"/>
      <c r="S39" s="920"/>
      <c r="T39" s="920"/>
      <c r="U39" s="920"/>
      <c r="V39" s="920"/>
      <c r="W39" s="920"/>
      <c r="X39" s="920"/>
      <c r="Y39" s="920"/>
      <c r="Z39" s="920"/>
      <c r="AA39" s="920"/>
      <c r="AB39" s="920"/>
      <c r="AC39" s="920"/>
      <c r="AD39" s="920"/>
      <c r="AE39" s="920"/>
      <c r="AF39" s="920"/>
      <c r="AG39" s="920"/>
      <c r="AH39" s="920"/>
      <c r="AI39" s="920"/>
      <c r="AJ39" s="920"/>
      <c r="AK39" s="920"/>
      <c r="AL39" s="920"/>
      <c r="AM39" s="984"/>
      <c r="AN39" s="991"/>
      <c r="AO39" s="992"/>
      <c r="AP39" s="992"/>
      <c r="AQ39" s="992"/>
      <c r="AR39" s="993"/>
      <c r="AS39" s="182"/>
    </row>
    <row r="40" spans="1:45" ht="18.95" customHeight="1">
      <c r="A40" s="979"/>
      <c r="B40" s="960"/>
      <c r="C40" s="960"/>
      <c r="D40" s="960"/>
      <c r="E40" s="960"/>
      <c r="F40" s="980"/>
      <c r="G40" s="981"/>
      <c r="H40" s="937"/>
      <c r="I40" s="937"/>
      <c r="J40" s="937"/>
      <c r="K40" s="937"/>
      <c r="L40" s="982"/>
      <c r="M40" s="983"/>
      <c r="N40" s="920"/>
      <c r="O40" s="984"/>
      <c r="P40" s="180"/>
      <c r="Q40" s="920"/>
      <c r="R40" s="920"/>
      <c r="S40" s="920"/>
      <c r="T40" s="920"/>
      <c r="U40" s="920"/>
      <c r="V40" s="920"/>
      <c r="W40" s="920"/>
      <c r="X40" s="920"/>
      <c r="Y40" s="920"/>
      <c r="Z40" s="920"/>
      <c r="AA40" s="920"/>
      <c r="AB40" s="920"/>
      <c r="AC40" s="920"/>
      <c r="AD40" s="920"/>
      <c r="AE40" s="920"/>
      <c r="AF40" s="920"/>
      <c r="AG40" s="920"/>
      <c r="AH40" s="920"/>
      <c r="AI40" s="920"/>
      <c r="AJ40" s="920"/>
      <c r="AK40" s="920"/>
      <c r="AL40" s="920"/>
      <c r="AM40" s="984"/>
      <c r="AN40" s="991"/>
      <c r="AO40" s="992"/>
      <c r="AP40" s="992"/>
      <c r="AQ40" s="992"/>
      <c r="AR40" s="993"/>
      <c r="AS40" s="182"/>
    </row>
    <row r="41" spans="1:45" ht="18.95" customHeight="1">
      <c r="A41" s="979"/>
      <c r="B41" s="960"/>
      <c r="C41" s="960"/>
      <c r="D41" s="960"/>
      <c r="E41" s="960"/>
      <c r="F41" s="980"/>
      <c r="G41" s="981"/>
      <c r="H41" s="937"/>
      <c r="I41" s="937"/>
      <c r="J41" s="937"/>
      <c r="K41" s="937"/>
      <c r="L41" s="982"/>
      <c r="M41" s="983"/>
      <c r="N41" s="920"/>
      <c r="O41" s="984"/>
      <c r="P41" s="180"/>
      <c r="Q41" s="920"/>
      <c r="R41" s="920"/>
      <c r="S41" s="920"/>
      <c r="T41" s="920"/>
      <c r="U41" s="920"/>
      <c r="V41" s="920"/>
      <c r="W41" s="920"/>
      <c r="X41" s="920"/>
      <c r="Y41" s="920"/>
      <c r="Z41" s="920"/>
      <c r="AA41" s="920"/>
      <c r="AB41" s="920"/>
      <c r="AC41" s="920"/>
      <c r="AD41" s="920"/>
      <c r="AE41" s="920"/>
      <c r="AF41" s="920"/>
      <c r="AG41" s="920"/>
      <c r="AH41" s="920"/>
      <c r="AI41" s="920"/>
      <c r="AJ41" s="920"/>
      <c r="AK41" s="920"/>
      <c r="AL41" s="920"/>
      <c r="AM41" s="984"/>
      <c r="AN41" s="991"/>
      <c r="AO41" s="992"/>
      <c r="AP41" s="992"/>
      <c r="AQ41" s="992"/>
      <c r="AR41" s="993"/>
      <c r="AS41" s="182"/>
    </row>
    <row r="42" spans="1:45" ht="18.95" customHeight="1">
      <c r="A42" s="979"/>
      <c r="B42" s="960"/>
      <c r="C42" s="960"/>
      <c r="D42" s="960"/>
      <c r="E42" s="960"/>
      <c r="F42" s="980"/>
      <c r="G42" s="981"/>
      <c r="H42" s="937"/>
      <c r="I42" s="937"/>
      <c r="J42" s="937"/>
      <c r="K42" s="937"/>
      <c r="L42" s="982"/>
      <c r="M42" s="983"/>
      <c r="N42" s="920"/>
      <c r="O42" s="984"/>
      <c r="P42" s="180"/>
      <c r="Q42" s="920"/>
      <c r="R42" s="920"/>
      <c r="S42" s="920"/>
      <c r="T42" s="920"/>
      <c r="U42" s="920"/>
      <c r="V42" s="920"/>
      <c r="W42" s="920"/>
      <c r="X42" s="920"/>
      <c r="Y42" s="920"/>
      <c r="Z42" s="920"/>
      <c r="AA42" s="920"/>
      <c r="AB42" s="920"/>
      <c r="AC42" s="920"/>
      <c r="AD42" s="920"/>
      <c r="AE42" s="920"/>
      <c r="AF42" s="920"/>
      <c r="AG42" s="920"/>
      <c r="AH42" s="920"/>
      <c r="AI42" s="920"/>
      <c r="AJ42" s="920"/>
      <c r="AK42" s="920"/>
      <c r="AL42" s="920"/>
      <c r="AM42" s="984"/>
      <c r="AN42" s="991"/>
      <c r="AO42" s="992"/>
      <c r="AP42" s="992"/>
      <c r="AQ42" s="992"/>
      <c r="AR42" s="993"/>
      <c r="AS42" s="182"/>
    </row>
    <row r="43" spans="1:45" ht="18.95" customHeight="1">
      <c r="A43" s="979"/>
      <c r="B43" s="960"/>
      <c r="C43" s="960"/>
      <c r="D43" s="960"/>
      <c r="E43" s="960"/>
      <c r="F43" s="980"/>
      <c r="G43" s="981"/>
      <c r="H43" s="937"/>
      <c r="I43" s="937"/>
      <c r="J43" s="937"/>
      <c r="K43" s="937"/>
      <c r="L43" s="982"/>
      <c r="M43" s="983"/>
      <c r="N43" s="920"/>
      <c r="O43" s="984"/>
      <c r="P43" s="180"/>
      <c r="Q43" s="920"/>
      <c r="R43" s="920"/>
      <c r="S43" s="920"/>
      <c r="T43" s="920"/>
      <c r="U43" s="920"/>
      <c r="V43" s="920"/>
      <c r="W43" s="920"/>
      <c r="X43" s="920"/>
      <c r="Y43" s="920"/>
      <c r="Z43" s="920"/>
      <c r="AA43" s="920"/>
      <c r="AB43" s="920"/>
      <c r="AC43" s="920"/>
      <c r="AD43" s="920"/>
      <c r="AE43" s="920"/>
      <c r="AF43" s="920"/>
      <c r="AG43" s="920"/>
      <c r="AH43" s="920"/>
      <c r="AI43" s="920"/>
      <c r="AJ43" s="920"/>
      <c r="AK43" s="920"/>
      <c r="AL43" s="920"/>
      <c r="AM43" s="984"/>
      <c r="AN43" s="991"/>
      <c r="AO43" s="992"/>
      <c r="AP43" s="992"/>
      <c r="AQ43" s="992"/>
      <c r="AR43" s="993"/>
      <c r="AS43" s="182"/>
    </row>
    <row r="44" spans="1:45" ht="18.95" customHeight="1">
      <c r="A44" s="979"/>
      <c r="B44" s="960"/>
      <c r="C44" s="960"/>
      <c r="D44" s="960"/>
      <c r="E44" s="960"/>
      <c r="F44" s="980"/>
      <c r="G44" s="981"/>
      <c r="H44" s="937"/>
      <c r="I44" s="937"/>
      <c r="J44" s="937"/>
      <c r="K44" s="937"/>
      <c r="L44" s="982"/>
      <c r="M44" s="983"/>
      <c r="N44" s="920"/>
      <c r="O44" s="984"/>
      <c r="P44" s="180"/>
      <c r="Q44" s="920"/>
      <c r="R44" s="920"/>
      <c r="S44" s="920"/>
      <c r="T44" s="920"/>
      <c r="U44" s="920"/>
      <c r="V44" s="920"/>
      <c r="W44" s="920"/>
      <c r="X44" s="920"/>
      <c r="Y44" s="920"/>
      <c r="Z44" s="920"/>
      <c r="AA44" s="920"/>
      <c r="AB44" s="920"/>
      <c r="AC44" s="920"/>
      <c r="AD44" s="920"/>
      <c r="AE44" s="920"/>
      <c r="AF44" s="920"/>
      <c r="AG44" s="920"/>
      <c r="AH44" s="920"/>
      <c r="AI44" s="920"/>
      <c r="AJ44" s="920"/>
      <c r="AK44" s="920"/>
      <c r="AL44" s="920"/>
      <c r="AM44" s="984"/>
      <c r="AN44" s="991"/>
      <c r="AO44" s="992"/>
      <c r="AP44" s="992"/>
      <c r="AQ44" s="992"/>
      <c r="AR44" s="993"/>
      <c r="AS44" s="182"/>
    </row>
    <row r="45" spans="1:45" ht="18.95" customHeight="1">
      <c r="A45" s="979"/>
      <c r="B45" s="960"/>
      <c r="C45" s="960"/>
      <c r="D45" s="960"/>
      <c r="E45" s="960"/>
      <c r="F45" s="980"/>
      <c r="G45" s="981"/>
      <c r="H45" s="937"/>
      <c r="I45" s="937"/>
      <c r="J45" s="937"/>
      <c r="K45" s="937"/>
      <c r="L45" s="982"/>
      <c r="M45" s="983"/>
      <c r="N45" s="920"/>
      <c r="O45" s="984"/>
      <c r="P45" s="180"/>
      <c r="Q45" s="920"/>
      <c r="R45" s="920"/>
      <c r="S45" s="920"/>
      <c r="T45" s="920"/>
      <c r="U45" s="920"/>
      <c r="V45" s="920"/>
      <c r="W45" s="920"/>
      <c r="X45" s="920"/>
      <c r="Y45" s="920"/>
      <c r="Z45" s="920"/>
      <c r="AA45" s="920"/>
      <c r="AB45" s="920"/>
      <c r="AC45" s="920"/>
      <c r="AD45" s="920"/>
      <c r="AE45" s="920"/>
      <c r="AF45" s="920"/>
      <c r="AG45" s="920"/>
      <c r="AH45" s="920"/>
      <c r="AI45" s="920"/>
      <c r="AJ45" s="920"/>
      <c r="AK45" s="920"/>
      <c r="AL45" s="920"/>
      <c r="AM45" s="984"/>
      <c r="AN45" s="991"/>
      <c r="AO45" s="992"/>
      <c r="AP45" s="992"/>
      <c r="AQ45" s="992"/>
      <c r="AR45" s="993"/>
      <c r="AS45" s="182"/>
    </row>
    <row r="46" spans="1:45" ht="18.95" customHeight="1">
      <c r="A46" s="979"/>
      <c r="B46" s="960"/>
      <c r="C46" s="960"/>
      <c r="D46" s="960"/>
      <c r="E46" s="960"/>
      <c r="F46" s="980"/>
      <c r="G46" s="981"/>
      <c r="H46" s="937"/>
      <c r="I46" s="937"/>
      <c r="J46" s="937"/>
      <c r="K46" s="937"/>
      <c r="L46" s="982"/>
      <c r="M46" s="983"/>
      <c r="N46" s="920"/>
      <c r="O46" s="984"/>
      <c r="P46" s="180"/>
      <c r="Q46" s="920"/>
      <c r="R46" s="920"/>
      <c r="S46" s="920"/>
      <c r="T46" s="920"/>
      <c r="U46" s="920"/>
      <c r="V46" s="920"/>
      <c r="W46" s="920"/>
      <c r="X46" s="920"/>
      <c r="Y46" s="920"/>
      <c r="Z46" s="920"/>
      <c r="AA46" s="920"/>
      <c r="AB46" s="920"/>
      <c r="AC46" s="920"/>
      <c r="AD46" s="920"/>
      <c r="AE46" s="920"/>
      <c r="AF46" s="920"/>
      <c r="AG46" s="920"/>
      <c r="AH46" s="920"/>
      <c r="AI46" s="920"/>
      <c r="AJ46" s="920"/>
      <c r="AK46" s="920"/>
      <c r="AL46" s="920"/>
      <c r="AM46" s="984"/>
      <c r="AN46" s="991"/>
      <c r="AO46" s="992"/>
      <c r="AP46" s="992"/>
      <c r="AQ46" s="992"/>
      <c r="AR46" s="993"/>
      <c r="AS46" s="182"/>
    </row>
    <row r="47" spans="1:45" ht="18.95" customHeight="1">
      <c r="A47" s="979"/>
      <c r="B47" s="960"/>
      <c r="C47" s="960"/>
      <c r="D47" s="960"/>
      <c r="E47" s="960"/>
      <c r="F47" s="980"/>
      <c r="G47" s="981"/>
      <c r="H47" s="937"/>
      <c r="I47" s="937"/>
      <c r="J47" s="937"/>
      <c r="K47" s="937"/>
      <c r="L47" s="982"/>
      <c r="M47" s="983"/>
      <c r="N47" s="920"/>
      <c r="O47" s="984"/>
      <c r="P47" s="180"/>
      <c r="Q47" s="920"/>
      <c r="R47" s="920"/>
      <c r="S47" s="920"/>
      <c r="T47" s="920"/>
      <c r="U47" s="920"/>
      <c r="V47" s="920"/>
      <c r="W47" s="920"/>
      <c r="X47" s="920"/>
      <c r="Y47" s="920"/>
      <c r="Z47" s="920"/>
      <c r="AA47" s="920"/>
      <c r="AB47" s="920"/>
      <c r="AC47" s="920"/>
      <c r="AD47" s="920"/>
      <c r="AE47" s="920"/>
      <c r="AF47" s="920"/>
      <c r="AG47" s="920"/>
      <c r="AH47" s="920"/>
      <c r="AI47" s="920"/>
      <c r="AJ47" s="920"/>
      <c r="AK47" s="920"/>
      <c r="AL47" s="920"/>
      <c r="AM47" s="984"/>
      <c r="AN47" s="991"/>
      <c r="AO47" s="992"/>
      <c r="AP47" s="992"/>
      <c r="AQ47" s="992"/>
      <c r="AR47" s="993"/>
      <c r="AS47" s="182"/>
    </row>
    <row r="48" spans="1:45" ht="18.95" customHeight="1" thickBot="1">
      <c r="A48" s="1003"/>
      <c r="B48" s="1004"/>
      <c r="C48" s="1004"/>
      <c r="D48" s="1004"/>
      <c r="E48" s="1004"/>
      <c r="F48" s="1005"/>
      <c r="G48" s="1006"/>
      <c r="H48" s="1007"/>
      <c r="I48" s="1007"/>
      <c r="J48" s="1007"/>
      <c r="K48" s="1007"/>
      <c r="L48" s="1008"/>
      <c r="M48" s="1009"/>
      <c r="N48" s="995"/>
      <c r="O48" s="996"/>
      <c r="P48" s="188"/>
      <c r="Q48" s="995"/>
      <c r="R48" s="995"/>
      <c r="S48" s="995"/>
      <c r="T48" s="995"/>
      <c r="U48" s="995"/>
      <c r="V48" s="995"/>
      <c r="W48" s="995"/>
      <c r="X48" s="995"/>
      <c r="Y48" s="995"/>
      <c r="Z48" s="995"/>
      <c r="AA48" s="995"/>
      <c r="AB48" s="995"/>
      <c r="AC48" s="995"/>
      <c r="AD48" s="995"/>
      <c r="AE48" s="995"/>
      <c r="AF48" s="995"/>
      <c r="AG48" s="995"/>
      <c r="AH48" s="995"/>
      <c r="AI48" s="995"/>
      <c r="AJ48" s="995"/>
      <c r="AK48" s="995"/>
      <c r="AL48" s="995"/>
      <c r="AM48" s="996"/>
      <c r="AN48" s="997"/>
      <c r="AO48" s="998"/>
      <c r="AP48" s="998"/>
      <c r="AQ48" s="998"/>
      <c r="AR48" s="999"/>
      <c r="AS48" s="182"/>
    </row>
    <row r="49" spans="1:44" s="162" customFormat="1" ht="31.5">
      <c r="A49" s="966" t="s">
        <v>619</v>
      </c>
      <c r="B49" s="967"/>
      <c r="C49" s="967"/>
      <c r="D49" s="967"/>
      <c r="E49" s="967"/>
      <c r="F49" s="967"/>
      <c r="G49" s="967"/>
      <c r="H49" s="967"/>
      <c r="I49" s="967"/>
      <c r="J49" s="967"/>
      <c r="K49" s="967"/>
      <c r="L49" s="967"/>
      <c r="M49" s="967"/>
      <c r="N49" s="967"/>
      <c r="O49" s="967"/>
      <c r="P49" s="967"/>
      <c r="Q49" s="967"/>
      <c r="R49" s="967"/>
      <c r="S49" s="967"/>
      <c r="T49" s="967"/>
      <c r="U49" s="967"/>
      <c r="V49" s="967"/>
      <c r="W49" s="967"/>
      <c r="X49" s="967"/>
      <c r="Y49" s="967"/>
      <c r="Z49" s="967"/>
      <c r="AA49" s="967"/>
      <c r="AB49" s="967"/>
      <c r="AC49" s="967"/>
      <c r="AD49" s="967"/>
      <c r="AE49" s="967"/>
      <c r="AF49" s="967"/>
      <c r="AG49" s="967"/>
      <c r="AH49" s="967"/>
      <c r="AI49" s="967"/>
      <c r="AJ49" s="967"/>
      <c r="AK49" s="967"/>
      <c r="AL49" s="967"/>
      <c r="AM49" s="967"/>
      <c r="AN49" s="967"/>
      <c r="AO49" s="967"/>
      <c r="AP49" s="967"/>
      <c r="AQ49" s="967"/>
      <c r="AR49" s="968"/>
    </row>
    <row r="50" spans="1:44">
      <c r="A50" s="163"/>
      <c r="AR50" s="165"/>
    </row>
    <row r="51" spans="1:44">
      <c r="A51" s="163"/>
      <c r="AR51" s="165"/>
    </row>
    <row r="52" spans="1:44" ht="12" customHeight="1">
      <c r="A52" s="163"/>
      <c r="B52" s="1000"/>
      <c r="D52" s="1001"/>
      <c r="T52" s="168"/>
      <c r="U52" s="168"/>
      <c r="V52" s="168"/>
      <c r="W52" s="168"/>
      <c r="X52" s="1000"/>
      <c r="Z52" s="1001"/>
      <c r="AR52" s="165"/>
    </row>
    <row r="53" spans="1:44">
      <c r="A53" s="163"/>
      <c r="B53" s="1000"/>
      <c r="D53" s="1001"/>
      <c r="X53" s="1000"/>
      <c r="Z53" s="1001"/>
      <c r="AE53" s="1002"/>
      <c r="AR53" s="165"/>
    </row>
    <row r="54" spans="1:44" ht="12" customHeight="1">
      <c r="A54" s="163"/>
      <c r="B54" s="1000"/>
      <c r="D54" s="1001"/>
      <c r="F54" s="167"/>
      <c r="H54" s="189"/>
      <c r="I54" s="190"/>
      <c r="X54" s="1000"/>
      <c r="Z54" s="1001"/>
      <c r="AB54" s="168"/>
      <c r="AC54" s="168"/>
      <c r="AD54" s="166"/>
      <c r="AE54" s="1002"/>
      <c r="AF54" s="166"/>
      <c r="AM54" s="168"/>
      <c r="AN54" s="166"/>
      <c r="AO54" s="166"/>
      <c r="AP54" s="166"/>
      <c r="AR54" s="165"/>
    </row>
    <row r="55" spans="1:44">
      <c r="A55" s="163"/>
      <c r="B55" s="1000"/>
      <c r="D55" s="1001"/>
      <c r="F55" s="167"/>
      <c r="H55" s="189"/>
      <c r="I55" s="190"/>
      <c r="X55" s="1000"/>
      <c r="Z55" s="1001"/>
      <c r="AB55" s="168"/>
      <c r="AC55" s="168"/>
      <c r="AD55" s="166"/>
      <c r="AE55" s="1002"/>
      <c r="AF55" s="166"/>
      <c r="AM55" s="166"/>
      <c r="AN55" s="166"/>
      <c r="AO55" s="166"/>
      <c r="AP55" s="166"/>
      <c r="AR55" s="165"/>
    </row>
    <row r="56" spans="1:44" ht="13.5" customHeight="1">
      <c r="A56" s="163"/>
      <c r="B56" s="1000"/>
      <c r="D56" s="1001"/>
      <c r="F56" s="167"/>
      <c r="H56" s="191"/>
      <c r="I56" s="190"/>
      <c r="J56" s="170"/>
      <c r="K56" s="170"/>
      <c r="L56" s="170"/>
      <c r="X56" s="1000"/>
      <c r="Z56" s="1001"/>
      <c r="AB56" s="168"/>
      <c r="AC56" s="168"/>
      <c r="AD56" s="169"/>
      <c r="AE56" s="191"/>
      <c r="AF56" s="190"/>
      <c r="AM56" s="168"/>
      <c r="AN56" s="168"/>
      <c r="AO56" s="168"/>
      <c r="AP56" s="168"/>
      <c r="AR56" s="165"/>
    </row>
    <row r="57" spans="1:44" ht="9.9499999999999993" customHeight="1">
      <c r="A57" s="163"/>
      <c r="B57" s="1000"/>
      <c r="D57" s="1001"/>
      <c r="E57" s="170"/>
      <c r="F57" s="167"/>
      <c r="H57" s="171"/>
      <c r="I57" s="171"/>
      <c r="J57" s="170"/>
      <c r="K57" s="170"/>
      <c r="L57" s="170"/>
      <c r="X57" s="1000"/>
      <c r="Z57" s="1001"/>
      <c r="AA57" s="170"/>
      <c r="AB57" s="168"/>
      <c r="AC57" s="166"/>
      <c r="AD57" s="166"/>
      <c r="AE57" s="166"/>
      <c r="AF57" s="166"/>
      <c r="AR57" s="165"/>
    </row>
    <row r="58" spans="1:44" ht="9.9499999999999993" customHeight="1">
      <c r="A58" s="163"/>
      <c r="B58" s="1000"/>
      <c r="D58" s="1001"/>
      <c r="E58" s="170"/>
      <c r="F58" s="167"/>
      <c r="H58" s="171"/>
      <c r="I58" s="1010"/>
      <c r="J58" s="1010"/>
      <c r="K58" s="1010"/>
      <c r="L58" s="1010"/>
      <c r="M58" s="1010"/>
      <c r="N58" s="1010"/>
      <c r="O58" s="1010"/>
      <c r="P58" s="1010"/>
      <c r="Q58" s="168"/>
      <c r="R58" s="168"/>
      <c r="S58" s="168"/>
      <c r="T58" s="168"/>
      <c r="U58" s="168"/>
      <c r="V58" s="168"/>
      <c r="W58" s="168"/>
      <c r="X58" s="1000"/>
      <c r="Z58" s="1001"/>
      <c r="AA58" s="170"/>
      <c r="AB58" s="168"/>
      <c r="AC58" s="168"/>
      <c r="AD58" s="166"/>
      <c r="AE58" s="166"/>
      <c r="AF58" s="166"/>
      <c r="AR58" s="165"/>
    </row>
    <row r="59" spans="1:44" ht="9.9499999999999993" customHeight="1">
      <c r="A59" s="163"/>
      <c r="B59" s="1000"/>
      <c r="D59" s="1001"/>
      <c r="E59" s="170"/>
      <c r="F59" s="167"/>
      <c r="H59" s="171"/>
      <c r="I59" s="1010"/>
      <c r="J59" s="1010"/>
      <c r="K59" s="1010"/>
      <c r="L59" s="1010"/>
      <c r="M59" s="1010"/>
      <c r="N59" s="1010"/>
      <c r="O59" s="1010"/>
      <c r="P59" s="1010"/>
      <c r="Q59" s="170"/>
      <c r="R59" s="170"/>
      <c r="S59" s="170"/>
      <c r="T59" s="170"/>
      <c r="U59" s="170"/>
      <c r="V59" s="170"/>
      <c r="W59" s="170"/>
      <c r="X59" s="1000"/>
      <c r="Z59" s="1001"/>
      <c r="AA59" s="170"/>
      <c r="AB59" s="168"/>
      <c r="AC59" s="168"/>
      <c r="AD59" s="169"/>
      <c r="AE59" s="166"/>
      <c r="AF59" s="166"/>
      <c r="AR59" s="165"/>
    </row>
    <row r="60" spans="1:44" ht="9.9499999999999993" customHeight="1">
      <c r="A60" s="163"/>
      <c r="B60" s="1000"/>
      <c r="D60" s="1001"/>
      <c r="E60" s="170"/>
      <c r="F60" s="167"/>
      <c r="H60" s="171"/>
      <c r="I60" s="1010"/>
      <c r="J60" s="1010"/>
      <c r="K60" s="1010"/>
      <c r="L60" s="1010"/>
      <c r="M60" s="1010"/>
      <c r="N60" s="1010"/>
      <c r="O60" s="1010"/>
      <c r="P60" s="1010"/>
      <c r="Q60" s="170"/>
      <c r="R60" s="170"/>
      <c r="S60" s="170"/>
      <c r="T60" s="170"/>
      <c r="U60" s="170"/>
      <c r="V60" s="170"/>
      <c r="W60" s="170"/>
      <c r="X60" s="1000"/>
      <c r="Z60" s="1001"/>
      <c r="AA60" s="170"/>
      <c r="AB60" s="168"/>
      <c r="AC60" s="166"/>
      <c r="AD60" s="166"/>
      <c r="AE60" s="166"/>
      <c r="AR60" s="165"/>
    </row>
    <row r="61" spans="1:44" ht="9.9499999999999993" customHeight="1">
      <c r="A61" s="163"/>
      <c r="B61" s="1000"/>
      <c r="D61" s="1001"/>
      <c r="E61" s="170"/>
      <c r="F61" s="167"/>
      <c r="H61" s="171"/>
      <c r="I61" s="171"/>
      <c r="J61" s="171"/>
      <c r="K61" s="171"/>
      <c r="L61" s="171"/>
      <c r="O61" s="170"/>
      <c r="P61" s="170"/>
      <c r="Q61" s="170"/>
      <c r="R61" s="170"/>
      <c r="S61" s="170"/>
      <c r="T61" s="170"/>
      <c r="U61" s="170"/>
      <c r="V61" s="170"/>
      <c r="W61" s="170"/>
      <c r="X61" s="1000"/>
      <c r="Z61" s="1001"/>
      <c r="AA61" s="170"/>
      <c r="AB61" s="170"/>
      <c r="AR61" s="165"/>
    </row>
    <row r="62" spans="1:44" ht="9.9499999999999993" customHeight="1">
      <c r="A62" s="163"/>
      <c r="B62" s="1000"/>
      <c r="D62" s="1001"/>
      <c r="E62" s="170"/>
      <c r="F62" s="167"/>
      <c r="H62" s="171"/>
      <c r="I62" s="171"/>
      <c r="J62" s="171"/>
      <c r="K62" s="171"/>
      <c r="L62" s="171"/>
      <c r="O62" s="170"/>
      <c r="P62" s="170"/>
      <c r="Q62" s="170"/>
      <c r="R62" s="170"/>
      <c r="S62" s="170"/>
      <c r="T62" s="170"/>
      <c r="U62" s="170"/>
      <c r="V62" s="170"/>
      <c r="W62" s="170"/>
      <c r="X62" s="1000"/>
      <c r="Z62" s="1001"/>
      <c r="AA62" s="170"/>
      <c r="AB62" s="170"/>
      <c r="AL62" s="170"/>
      <c r="AM62" s="170"/>
      <c r="AN62" s="170"/>
      <c r="AR62" s="165"/>
    </row>
    <row r="63" spans="1:44" ht="9.9499999999999993" customHeight="1">
      <c r="A63" s="163"/>
      <c r="B63" s="1000"/>
      <c r="D63" s="969"/>
      <c r="E63" s="170"/>
      <c r="F63" s="167"/>
      <c r="H63" s="171"/>
      <c r="I63" s="171"/>
      <c r="J63" s="171"/>
      <c r="K63" s="171"/>
      <c r="L63" s="171"/>
      <c r="O63" s="170"/>
      <c r="P63" s="170"/>
      <c r="Q63" s="170"/>
      <c r="R63" s="170"/>
      <c r="S63" s="170"/>
      <c r="T63" s="170"/>
      <c r="U63" s="170"/>
      <c r="V63" s="170"/>
      <c r="W63" s="170"/>
      <c r="X63" s="1000"/>
      <c r="Z63" s="969"/>
      <c r="AA63" s="170"/>
      <c r="AB63" s="170"/>
      <c r="AR63" s="165"/>
    </row>
    <row r="64" spans="1:44" ht="9.9499999999999993" customHeight="1">
      <c r="A64" s="163"/>
      <c r="B64" s="1000"/>
      <c r="D64" s="969"/>
      <c r="E64" s="170"/>
      <c r="F64" s="167"/>
      <c r="H64" s="171"/>
      <c r="I64" s="171"/>
      <c r="J64" s="171"/>
      <c r="K64" s="171"/>
      <c r="L64" s="171"/>
      <c r="O64" s="170"/>
      <c r="P64" s="170"/>
      <c r="Q64" s="170"/>
      <c r="R64" s="170"/>
      <c r="S64" s="170"/>
      <c r="T64" s="170"/>
      <c r="U64" s="170"/>
      <c r="V64" s="170"/>
      <c r="W64" s="170"/>
      <c r="X64" s="1000"/>
      <c r="Z64" s="969"/>
      <c r="AA64" s="170"/>
      <c r="AB64" s="170"/>
      <c r="AL64" s="168"/>
      <c r="AR64" s="165"/>
    </row>
    <row r="65" spans="1:47" ht="9.9499999999999993" customHeight="1">
      <c r="A65" s="163"/>
      <c r="B65" s="1000"/>
      <c r="D65" s="969"/>
      <c r="E65" s="170"/>
      <c r="F65" s="167"/>
      <c r="H65" s="171"/>
      <c r="I65" s="171"/>
      <c r="J65" s="171"/>
      <c r="K65" s="171"/>
      <c r="L65" s="171"/>
      <c r="O65" s="170"/>
      <c r="P65" s="170"/>
      <c r="Q65" s="170"/>
      <c r="R65" s="170"/>
      <c r="S65" s="170"/>
      <c r="T65" s="170"/>
      <c r="U65" s="170"/>
      <c r="V65" s="963"/>
      <c r="W65" s="170"/>
      <c r="X65" s="1000"/>
      <c r="Z65" s="969"/>
      <c r="AA65" s="170"/>
      <c r="AB65" s="170"/>
      <c r="AL65" s="170"/>
      <c r="AM65" s="170"/>
      <c r="AN65" s="170"/>
      <c r="AR65" s="165"/>
      <c r="AU65" s="193"/>
    </row>
    <row r="66" spans="1:47" ht="9.9499999999999993" customHeight="1">
      <c r="A66" s="163"/>
      <c r="B66" s="1000"/>
      <c r="D66" s="969"/>
      <c r="E66" s="170"/>
      <c r="F66" s="167"/>
      <c r="H66" s="171"/>
      <c r="I66" s="171"/>
      <c r="J66" s="171"/>
      <c r="K66" s="171"/>
      <c r="L66" s="171"/>
      <c r="O66" s="168"/>
      <c r="P66" s="168"/>
      <c r="Q66" s="168"/>
      <c r="R66" s="168"/>
      <c r="S66" s="168"/>
      <c r="T66" s="168"/>
      <c r="U66" s="168"/>
      <c r="V66" s="963"/>
      <c r="W66" s="170"/>
      <c r="X66" s="1000"/>
      <c r="Z66" s="969"/>
      <c r="AA66" s="170"/>
      <c r="AB66" s="170"/>
      <c r="AR66" s="165"/>
    </row>
    <row r="67" spans="1:47" ht="9.9499999999999993" customHeight="1">
      <c r="A67" s="163"/>
      <c r="B67" s="1000"/>
      <c r="D67" s="969"/>
      <c r="E67" s="170"/>
      <c r="F67" s="167"/>
      <c r="H67" s="171"/>
      <c r="I67" s="171"/>
      <c r="J67" s="171"/>
      <c r="K67" s="171"/>
      <c r="L67" s="171"/>
      <c r="O67" s="168"/>
      <c r="P67" s="168"/>
      <c r="Q67" s="168"/>
      <c r="R67" s="168"/>
      <c r="S67" s="168"/>
      <c r="T67" s="168"/>
      <c r="U67" s="168"/>
      <c r="V67" s="963"/>
      <c r="W67" s="170"/>
      <c r="X67" s="1000"/>
      <c r="Z67" s="969"/>
      <c r="AA67" s="170"/>
      <c r="AB67" s="168"/>
      <c r="AC67" s="168"/>
      <c r="AD67" s="168"/>
      <c r="AL67" s="168"/>
      <c r="AR67" s="165"/>
    </row>
    <row r="68" spans="1:47" ht="9.9499999999999993" customHeight="1">
      <c r="A68" s="163"/>
      <c r="B68" s="1000"/>
      <c r="D68" s="969"/>
      <c r="E68" s="170"/>
      <c r="F68" s="167"/>
      <c r="H68" s="171"/>
      <c r="I68" s="171"/>
      <c r="J68" s="171"/>
      <c r="K68" s="171"/>
      <c r="L68" s="171"/>
      <c r="O68" s="168"/>
      <c r="P68" s="168"/>
      <c r="Q68" s="168"/>
      <c r="R68" s="168"/>
      <c r="S68" s="168"/>
      <c r="T68" s="168"/>
      <c r="U68" s="168"/>
      <c r="V68" s="963"/>
      <c r="W68" s="170"/>
      <c r="X68" s="1000"/>
      <c r="Z68" s="969"/>
      <c r="AA68" s="170"/>
      <c r="AB68" s="170"/>
      <c r="AR68" s="165"/>
    </row>
    <row r="69" spans="1:47" ht="9.9499999999999993" customHeight="1">
      <c r="A69" s="163"/>
      <c r="B69" s="1000"/>
      <c r="D69" s="969"/>
      <c r="E69" s="170"/>
      <c r="F69" s="167"/>
      <c r="H69" s="171"/>
      <c r="I69" s="171"/>
      <c r="J69" s="171"/>
      <c r="K69" s="171"/>
      <c r="L69" s="171"/>
      <c r="O69" s="192"/>
      <c r="P69" s="192"/>
      <c r="Q69" s="192"/>
      <c r="R69" s="192"/>
      <c r="S69" s="192"/>
      <c r="T69" s="192"/>
      <c r="U69" s="192"/>
      <c r="V69" s="192"/>
      <c r="W69" s="170"/>
      <c r="X69" s="1000"/>
      <c r="Z69" s="969"/>
      <c r="AA69" s="170"/>
      <c r="AB69" s="170"/>
      <c r="AR69" s="165"/>
    </row>
    <row r="70" spans="1:47" ht="9.9499999999999993" customHeight="1">
      <c r="A70" s="163"/>
      <c r="E70" s="170"/>
      <c r="F70" s="167"/>
      <c r="H70" s="171"/>
      <c r="I70" s="171"/>
      <c r="J70" s="171"/>
      <c r="K70" s="171"/>
      <c r="L70" s="171"/>
      <c r="O70" s="192"/>
      <c r="P70" s="192"/>
      <c r="Q70" s="192"/>
      <c r="R70" s="192"/>
      <c r="S70" s="192"/>
      <c r="T70" s="192"/>
      <c r="U70" s="192"/>
      <c r="V70" s="192"/>
      <c r="W70" s="170"/>
      <c r="X70" s="170"/>
      <c r="Z70" s="170"/>
      <c r="AA70" s="170"/>
      <c r="AB70" s="170"/>
      <c r="AR70" s="165"/>
    </row>
    <row r="71" spans="1:47" ht="9.9499999999999993" customHeight="1">
      <c r="A71" s="163"/>
      <c r="E71" s="170"/>
      <c r="F71" s="167"/>
      <c r="G71" s="971"/>
      <c r="H71" s="971"/>
      <c r="I71" s="971"/>
      <c r="J71" s="971"/>
      <c r="K71" s="971"/>
      <c r="L71" s="971"/>
      <c r="M71" s="971"/>
      <c r="N71" s="971"/>
      <c r="O71" s="971"/>
      <c r="P71" s="971"/>
      <c r="Q71" s="971"/>
      <c r="R71" s="971"/>
      <c r="S71" s="971"/>
      <c r="T71" s="192"/>
      <c r="U71" s="192"/>
      <c r="V71" s="192"/>
      <c r="W71" s="170"/>
      <c r="X71" s="170"/>
      <c r="Z71" s="170"/>
      <c r="AA71" s="170"/>
      <c r="AB71" s="170"/>
      <c r="AC71" s="971"/>
      <c r="AD71" s="971"/>
      <c r="AE71" s="971"/>
      <c r="AF71" s="971"/>
      <c r="AG71" s="971"/>
      <c r="AH71" s="971"/>
      <c r="AI71" s="971"/>
      <c r="AJ71" s="971"/>
      <c r="AK71" s="971"/>
      <c r="AR71" s="165"/>
    </row>
    <row r="72" spans="1:47" ht="9.9499999999999993" customHeight="1">
      <c r="A72" s="163"/>
      <c r="E72" s="170"/>
      <c r="F72" s="167"/>
      <c r="G72" s="971"/>
      <c r="H72" s="971"/>
      <c r="I72" s="971"/>
      <c r="J72" s="971"/>
      <c r="K72" s="971"/>
      <c r="L72" s="971"/>
      <c r="M72" s="971"/>
      <c r="N72" s="971"/>
      <c r="O72" s="192"/>
      <c r="P72" s="192"/>
      <c r="Q72" s="192"/>
      <c r="R72" s="192"/>
      <c r="S72" s="192"/>
      <c r="T72" s="192"/>
      <c r="U72" s="192"/>
      <c r="V72" s="192"/>
      <c r="W72" s="170"/>
      <c r="X72" s="170"/>
      <c r="Z72" s="170"/>
      <c r="AA72" s="170"/>
      <c r="AB72" s="170"/>
      <c r="AK72" s="192"/>
      <c r="AL72" s="192"/>
      <c r="AM72" s="192"/>
      <c r="AN72" s="192"/>
      <c r="AO72" s="192"/>
      <c r="AR72" s="165"/>
    </row>
    <row r="73" spans="1:47" ht="9.9499999999999993" customHeight="1">
      <c r="A73" s="163"/>
      <c r="E73" s="170"/>
      <c r="F73" s="167"/>
      <c r="H73" s="171"/>
      <c r="I73" s="171"/>
      <c r="J73" s="171"/>
      <c r="K73" s="171"/>
      <c r="L73" s="171"/>
      <c r="O73" s="170"/>
      <c r="P73" s="170"/>
      <c r="Q73" s="170"/>
      <c r="R73" s="170"/>
      <c r="S73" s="170"/>
      <c r="T73" s="170"/>
      <c r="U73" s="170"/>
      <c r="V73" s="170"/>
      <c r="W73" s="170"/>
      <c r="X73" s="170"/>
      <c r="Z73" s="168"/>
      <c r="AA73" s="168"/>
      <c r="AB73" s="168"/>
      <c r="AC73" s="166"/>
      <c r="AD73" s="166"/>
      <c r="AE73" s="166"/>
      <c r="AR73" s="165"/>
    </row>
    <row r="74" spans="1:47" ht="9.9499999999999993" customHeight="1">
      <c r="A74" s="163"/>
      <c r="E74" s="170"/>
      <c r="F74" s="167"/>
      <c r="H74" s="171"/>
      <c r="I74" s="171"/>
      <c r="J74" s="171"/>
      <c r="K74" s="171"/>
      <c r="L74" s="171"/>
      <c r="O74" s="170"/>
      <c r="P74" s="170"/>
      <c r="Q74" s="170"/>
      <c r="R74" s="170"/>
      <c r="S74" s="170"/>
      <c r="T74" s="170"/>
      <c r="U74" s="170"/>
      <c r="V74" s="170"/>
      <c r="W74" s="170"/>
      <c r="X74" s="170"/>
      <c r="Z74" s="168"/>
      <c r="AA74" s="168"/>
      <c r="AB74" s="168"/>
      <c r="AC74" s="166"/>
      <c r="AD74" s="166"/>
      <c r="AE74" s="166"/>
      <c r="AR74" s="165"/>
    </row>
    <row r="75" spans="1:47" ht="9.9499999999999993" customHeight="1">
      <c r="A75" s="163"/>
      <c r="E75" s="170"/>
      <c r="F75" s="167"/>
      <c r="H75" s="171"/>
      <c r="I75" s="171"/>
      <c r="J75" s="171"/>
      <c r="K75" s="171"/>
      <c r="L75" s="171"/>
      <c r="O75" s="170"/>
      <c r="P75" s="170"/>
      <c r="Q75" s="170"/>
      <c r="R75" s="170"/>
      <c r="S75" s="170"/>
      <c r="T75" s="170"/>
      <c r="U75" s="170"/>
      <c r="V75" s="170"/>
      <c r="W75" s="170"/>
      <c r="X75" s="170"/>
      <c r="Z75" s="168"/>
      <c r="AA75" s="168"/>
      <c r="AB75" s="168"/>
      <c r="AC75" s="166"/>
      <c r="AD75" s="166"/>
      <c r="AE75" s="166"/>
      <c r="AR75" s="165"/>
    </row>
    <row r="76" spans="1:47" ht="9.9499999999999993" customHeight="1">
      <c r="A76" s="163"/>
      <c r="E76" s="170"/>
      <c r="F76" s="170"/>
      <c r="G76" s="170"/>
      <c r="H76" s="170"/>
      <c r="I76" s="170"/>
      <c r="J76" s="170"/>
      <c r="K76" s="170"/>
      <c r="L76" s="170"/>
      <c r="M76" s="170"/>
      <c r="N76" s="170"/>
      <c r="O76" s="170"/>
      <c r="P76" s="170"/>
      <c r="Q76" s="170"/>
      <c r="R76" s="170"/>
      <c r="S76" s="170"/>
      <c r="T76" s="170"/>
      <c r="U76" s="170"/>
      <c r="V76" s="170"/>
      <c r="W76" s="168"/>
      <c r="X76" s="168"/>
      <c r="Y76" s="168"/>
      <c r="Z76" s="168"/>
      <c r="AA76" s="168"/>
      <c r="AB76" s="168"/>
      <c r="AC76" s="166"/>
      <c r="AD76" s="166"/>
      <c r="AE76" s="166"/>
      <c r="AR76" s="165"/>
    </row>
    <row r="77" spans="1:47" ht="9.9499999999999993" customHeight="1">
      <c r="A77" s="163"/>
      <c r="E77" s="170"/>
      <c r="F77" s="170"/>
      <c r="G77" s="170"/>
      <c r="H77" s="170"/>
      <c r="I77" s="170"/>
      <c r="J77" s="170"/>
      <c r="K77" s="170"/>
      <c r="L77" s="170"/>
      <c r="O77" s="173"/>
      <c r="P77" s="173"/>
      <c r="Q77" s="173"/>
      <c r="R77" s="173"/>
      <c r="S77" s="173"/>
      <c r="T77" s="173"/>
      <c r="U77" s="173"/>
      <c r="V77" s="173"/>
      <c r="Y77" s="170"/>
      <c r="Z77" s="170"/>
      <c r="AA77" s="170"/>
      <c r="AB77" s="170"/>
      <c r="AR77" s="165"/>
    </row>
    <row r="78" spans="1:47" ht="9.9499999999999993" customHeight="1">
      <c r="A78" s="163"/>
      <c r="E78" s="170"/>
      <c r="F78" s="170"/>
      <c r="G78" s="170"/>
      <c r="H78" s="170"/>
      <c r="I78" s="170"/>
      <c r="J78" s="170"/>
      <c r="K78" s="170"/>
      <c r="L78" s="170"/>
      <c r="O78" s="173"/>
      <c r="P78" s="173"/>
      <c r="Q78" s="173"/>
      <c r="R78" s="173"/>
      <c r="S78" s="173"/>
      <c r="T78" s="173"/>
      <c r="U78" s="173"/>
      <c r="V78" s="173"/>
      <c r="Y78" s="170"/>
      <c r="Z78" s="170"/>
      <c r="AA78" s="170"/>
      <c r="AB78" s="170"/>
      <c r="AR78" s="165"/>
    </row>
    <row r="79" spans="1:47" ht="9.9499999999999993" customHeight="1">
      <c r="A79" s="163"/>
      <c r="E79" s="174"/>
      <c r="F79" s="174"/>
      <c r="G79" s="174"/>
      <c r="H79" s="174"/>
      <c r="I79" s="174"/>
      <c r="J79" s="174"/>
      <c r="K79" s="174"/>
      <c r="L79" s="174"/>
      <c r="M79" s="173"/>
      <c r="N79" s="173"/>
      <c r="O79" s="173"/>
      <c r="P79" s="173"/>
      <c r="Q79" s="173"/>
      <c r="R79" s="173"/>
      <c r="S79" s="173"/>
      <c r="T79" s="173"/>
      <c r="U79" s="173"/>
      <c r="V79" s="173"/>
      <c r="W79" s="173"/>
      <c r="X79" s="173"/>
      <c r="Y79" s="174"/>
      <c r="Z79" s="170"/>
      <c r="AA79" s="168" t="s">
        <v>620</v>
      </c>
      <c r="AB79" s="168"/>
      <c r="AC79" s="168" t="s">
        <v>621</v>
      </c>
      <c r="AD79" s="166"/>
      <c r="AE79" s="166"/>
      <c r="AF79" s="166"/>
      <c r="AR79" s="165"/>
    </row>
    <row r="80" spans="1:47" ht="9.9499999999999993" customHeight="1">
      <c r="A80" s="163"/>
      <c r="E80" s="174"/>
      <c r="F80" s="174"/>
      <c r="G80" s="174"/>
      <c r="H80" s="174"/>
      <c r="I80" s="174"/>
      <c r="J80" s="174"/>
      <c r="K80" s="174"/>
      <c r="L80" s="174"/>
      <c r="M80" s="173"/>
      <c r="N80" s="173"/>
      <c r="O80" s="173"/>
      <c r="P80" s="173"/>
      <c r="Q80" s="173"/>
      <c r="R80" s="173"/>
      <c r="S80" s="173"/>
      <c r="T80" s="173"/>
      <c r="U80" s="173"/>
      <c r="V80" s="173"/>
      <c r="W80" s="173"/>
      <c r="X80" s="173"/>
      <c r="Y80" s="174"/>
      <c r="Z80" s="170"/>
      <c r="AA80" s="168" t="s">
        <v>622</v>
      </c>
      <c r="AB80" s="168"/>
      <c r="AC80" s="168" t="s">
        <v>623</v>
      </c>
      <c r="AD80" s="166"/>
      <c r="AE80" s="166"/>
      <c r="AF80" s="166"/>
      <c r="AR80" s="165"/>
    </row>
    <row r="81" spans="1:44" ht="12.75" thickBot="1">
      <c r="A81" s="163"/>
      <c r="AA81" s="168"/>
      <c r="AB81" s="168"/>
      <c r="AC81" s="168"/>
      <c r="AD81" s="166"/>
      <c r="AE81" s="166"/>
      <c r="AF81" s="166"/>
      <c r="AR81" s="175" t="s">
        <v>325</v>
      </c>
    </row>
    <row r="82" spans="1:44" s="173" customFormat="1" ht="18.95" customHeight="1" thickBot="1">
      <c r="A82" s="972" t="s">
        <v>609</v>
      </c>
      <c r="B82" s="973"/>
      <c r="C82" s="973"/>
      <c r="D82" s="973"/>
      <c r="E82" s="973"/>
      <c r="F82" s="974"/>
      <c r="G82" s="975" t="s">
        <v>610</v>
      </c>
      <c r="H82" s="973"/>
      <c r="I82" s="973"/>
      <c r="J82" s="973"/>
      <c r="K82" s="973"/>
      <c r="L82" s="976"/>
      <c r="M82" s="977" t="s">
        <v>611</v>
      </c>
      <c r="N82" s="973"/>
      <c r="O82" s="976"/>
      <c r="P82" s="977" t="s">
        <v>612</v>
      </c>
      <c r="Q82" s="973"/>
      <c r="R82" s="973"/>
      <c r="S82" s="973"/>
      <c r="T82" s="973"/>
      <c r="U82" s="973"/>
      <c r="V82" s="973"/>
      <c r="W82" s="973"/>
      <c r="X82" s="973"/>
      <c r="Y82" s="973"/>
      <c r="Z82" s="973"/>
      <c r="AA82" s="973"/>
      <c r="AB82" s="973"/>
      <c r="AC82" s="973"/>
      <c r="AD82" s="973"/>
      <c r="AE82" s="973"/>
      <c r="AF82" s="973"/>
      <c r="AG82" s="973"/>
      <c r="AH82" s="973"/>
      <c r="AI82" s="973"/>
      <c r="AJ82" s="973"/>
      <c r="AK82" s="973"/>
      <c r="AL82" s="973"/>
      <c r="AM82" s="976"/>
      <c r="AN82" s="977" t="s">
        <v>613</v>
      </c>
      <c r="AO82" s="973"/>
      <c r="AP82" s="973"/>
      <c r="AQ82" s="973"/>
      <c r="AR82" s="978"/>
    </row>
    <row r="83" spans="1:44" ht="18.95" customHeight="1" thickTop="1">
      <c r="A83" s="979" t="s">
        <v>343</v>
      </c>
      <c r="B83" s="960"/>
      <c r="C83" s="960"/>
      <c r="D83" s="960"/>
      <c r="E83" s="960"/>
      <c r="F83" s="980"/>
      <c r="G83" s="981" t="s">
        <v>624</v>
      </c>
      <c r="H83" s="937"/>
      <c r="I83" s="937"/>
      <c r="J83" s="937"/>
      <c r="K83" s="937"/>
      <c r="L83" s="982"/>
      <c r="M83" s="983" t="s">
        <v>214</v>
      </c>
      <c r="N83" s="920"/>
      <c r="O83" s="984"/>
      <c r="P83" s="180"/>
      <c r="Q83" s="186" t="s">
        <v>625</v>
      </c>
      <c r="R83" s="87"/>
      <c r="S83" s="87"/>
      <c r="T83" s="87"/>
      <c r="U83" s="87"/>
      <c r="V83" s="87"/>
      <c r="W83" s="87"/>
      <c r="X83" s="87"/>
      <c r="Y83" s="87"/>
      <c r="Z83" s="87"/>
      <c r="AA83" s="87"/>
      <c r="AB83" s="87"/>
      <c r="AC83" s="87"/>
      <c r="AD83" s="87"/>
      <c r="AE83" s="87"/>
      <c r="AF83" s="87"/>
      <c r="AG83" s="87"/>
      <c r="AH83" s="87"/>
      <c r="AI83" s="87"/>
      <c r="AJ83" s="87"/>
      <c r="AK83" s="87"/>
      <c r="AL83" s="87"/>
      <c r="AM83" s="194"/>
      <c r="AN83" s="1014">
        <f>TRUNC(ESUM(Q83),3)</f>
        <v>1.867</v>
      </c>
      <c r="AO83" s="1015"/>
      <c r="AP83" s="1015"/>
      <c r="AQ83" s="1015"/>
      <c r="AR83" s="1016"/>
    </row>
    <row r="84" spans="1:44" ht="18.95" customHeight="1">
      <c r="A84" s="979" t="s">
        <v>397</v>
      </c>
      <c r="B84" s="960"/>
      <c r="C84" s="960"/>
      <c r="D84" s="960"/>
      <c r="E84" s="960"/>
      <c r="F84" s="980"/>
      <c r="G84" s="981" t="s">
        <v>306</v>
      </c>
      <c r="H84" s="937"/>
      <c r="I84" s="937"/>
      <c r="J84" s="937"/>
      <c r="K84" s="937"/>
      <c r="L84" s="982"/>
      <c r="M84" s="983" t="s">
        <v>214</v>
      </c>
      <c r="N84" s="920"/>
      <c r="O84" s="984"/>
      <c r="P84" s="180"/>
      <c r="Q84" s="994">
        <f>AN83</f>
        <v>1.867</v>
      </c>
      <c r="R84" s="920"/>
      <c r="S84" s="920"/>
      <c r="T84" s="920" t="s">
        <v>546</v>
      </c>
      <c r="U84" s="920"/>
      <c r="V84" s="994">
        <f>AN85</f>
        <v>0.98399999999999999</v>
      </c>
      <c r="W84" s="994"/>
      <c r="X84" s="994"/>
      <c r="Y84" s="87"/>
      <c r="Z84" s="87"/>
      <c r="AA84" s="87"/>
      <c r="AB84" s="87"/>
      <c r="AC84" s="87"/>
      <c r="AD84" s="87"/>
      <c r="AE84" s="87"/>
      <c r="AF84" s="87"/>
      <c r="AG84" s="87"/>
      <c r="AH84" s="87"/>
      <c r="AI84" s="87"/>
      <c r="AJ84" s="87"/>
      <c r="AK84" s="87"/>
      <c r="AL84" s="87"/>
      <c r="AM84" s="194"/>
      <c r="AN84" s="1011">
        <f>TRUNC(Q84-ESUM(V84),3)</f>
        <v>0.88300000000000001</v>
      </c>
      <c r="AO84" s="1012"/>
      <c r="AP84" s="1012"/>
      <c r="AQ84" s="1012"/>
      <c r="AR84" s="1013"/>
    </row>
    <row r="85" spans="1:44" ht="18.95" customHeight="1">
      <c r="A85" s="979" t="s">
        <v>573</v>
      </c>
      <c r="B85" s="960"/>
      <c r="C85" s="960"/>
      <c r="D85" s="960"/>
      <c r="E85" s="960"/>
      <c r="F85" s="980"/>
      <c r="G85" s="981" t="s">
        <v>618</v>
      </c>
      <c r="H85" s="937"/>
      <c r="I85" s="937"/>
      <c r="J85" s="937"/>
      <c r="K85" s="937"/>
      <c r="L85" s="982"/>
      <c r="M85" s="983" t="s">
        <v>214</v>
      </c>
      <c r="N85" s="920"/>
      <c r="O85" s="984"/>
      <c r="P85" s="180"/>
      <c r="Q85" s="186" t="s">
        <v>626</v>
      </c>
      <c r="R85" s="87"/>
      <c r="S85" s="87"/>
      <c r="T85" s="87"/>
      <c r="U85" s="87"/>
      <c r="V85" s="87"/>
      <c r="W85" s="87"/>
      <c r="X85" s="87"/>
      <c r="Y85" s="87"/>
      <c r="Z85" s="87"/>
      <c r="AA85" s="87"/>
      <c r="AB85" s="87"/>
      <c r="AC85" s="87"/>
      <c r="AD85" s="87"/>
      <c r="AE85" s="87"/>
      <c r="AF85" s="87"/>
      <c r="AG85" s="87"/>
      <c r="AH85" s="87"/>
      <c r="AI85" s="87"/>
      <c r="AJ85" s="87"/>
      <c r="AK85" s="87"/>
      <c r="AL85" s="87"/>
      <c r="AM85" s="194"/>
      <c r="AN85" s="991">
        <f>TRUNC(ESUM(Q85),3)</f>
        <v>0.98399999999999999</v>
      </c>
      <c r="AO85" s="992"/>
      <c r="AP85" s="992"/>
      <c r="AQ85" s="992"/>
      <c r="AR85" s="993"/>
    </row>
    <row r="86" spans="1:44" ht="18.95" customHeight="1">
      <c r="A86" s="979"/>
      <c r="B86" s="960"/>
      <c r="C86" s="960"/>
      <c r="D86" s="960"/>
      <c r="E86" s="960"/>
      <c r="F86" s="980"/>
      <c r="G86" s="981"/>
      <c r="H86" s="937"/>
      <c r="I86" s="937"/>
      <c r="J86" s="937"/>
      <c r="K86" s="937"/>
      <c r="L86" s="982"/>
      <c r="M86" s="983"/>
      <c r="N86" s="920"/>
      <c r="O86" s="984"/>
      <c r="P86" s="180"/>
      <c r="Q86" s="994"/>
      <c r="R86" s="920"/>
      <c r="S86" s="920"/>
      <c r="T86" s="920"/>
      <c r="U86" s="920"/>
      <c r="V86" s="920"/>
      <c r="W86" s="920"/>
      <c r="X86" s="920"/>
      <c r="Y86" s="920"/>
      <c r="Z86" s="920"/>
      <c r="AA86" s="920"/>
      <c r="AB86" s="920"/>
      <c r="AC86" s="920"/>
      <c r="AD86" s="920"/>
      <c r="AE86" s="920"/>
      <c r="AF86" s="920"/>
      <c r="AG86" s="920"/>
      <c r="AH86" s="920"/>
      <c r="AI86" s="920"/>
      <c r="AJ86" s="920"/>
      <c r="AK86" s="920"/>
      <c r="AL86" s="920"/>
      <c r="AM86" s="984"/>
      <c r="AN86" s="991"/>
      <c r="AO86" s="992"/>
      <c r="AP86" s="992"/>
      <c r="AQ86" s="992"/>
      <c r="AR86" s="993"/>
    </row>
    <row r="87" spans="1:44" ht="18.95" customHeight="1">
      <c r="A87" s="979"/>
      <c r="B87" s="960"/>
      <c r="C87" s="960"/>
      <c r="D87" s="960"/>
      <c r="E87" s="960"/>
      <c r="F87" s="980"/>
      <c r="G87" s="981"/>
      <c r="H87" s="937"/>
      <c r="I87" s="937"/>
      <c r="J87" s="937"/>
      <c r="K87" s="937"/>
      <c r="L87" s="982"/>
      <c r="M87" s="983"/>
      <c r="N87" s="920"/>
      <c r="O87" s="984"/>
      <c r="P87" s="180"/>
      <c r="Q87" s="994"/>
      <c r="R87" s="920"/>
      <c r="S87" s="920"/>
      <c r="T87" s="920"/>
      <c r="U87" s="920"/>
      <c r="V87" s="920"/>
      <c r="W87" s="920"/>
      <c r="X87" s="920"/>
      <c r="Y87" s="920"/>
      <c r="Z87" s="920"/>
      <c r="AA87" s="920"/>
      <c r="AB87" s="920"/>
      <c r="AC87" s="920"/>
      <c r="AD87" s="920"/>
      <c r="AE87" s="920"/>
      <c r="AF87" s="920"/>
      <c r="AG87" s="920"/>
      <c r="AH87" s="920"/>
      <c r="AI87" s="920"/>
      <c r="AJ87" s="920"/>
      <c r="AK87" s="920"/>
      <c r="AL87" s="920"/>
      <c r="AM87" s="984"/>
      <c r="AN87" s="991"/>
      <c r="AO87" s="992"/>
      <c r="AP87" s="992"/>
      <c r="AQ87" s="992"/>
      <c r="AR87" s="993"/>
    </row>
    <row r="88" spans="1:44" ht="18.95" customHeight="1">
      <c r="A88" s="979"/>
      <c r="B88" s="960"/>
      <c r="C88" s="960"/>
      <c r="D88" s="960"/>
      <c r="E88" s="960"/>
      <c r="F88" s="980"/>
      <c r="G88" s="981"/>
      <c r="H88" s="937"/>
      <c r="I88" s="937"/>
      <c r="J88" s="937"/>
      <c r="K88" s="937"/>
      <c r="L88" s="982"/>
      <c r="M88" s="983"/>
      <c r="N88" s="920"/>
      <c r="O88" s="984"/>
      <c r="P88" s="180"/>
      <c r="Q88" s="994"/>
      <c r="R88" s="920"/>
      <c r="S88" s="920"/>
      <c r="T88" s="920"/>
      <c r="U88" s="920"/>
      <c r="V88" s="920"/>
      <c r="W88" s="920"/>
      <c r="X88" s="920"/>
      <c r="Y88" s="920"/>
      <c r="Z88" s="920"/>
      <c r="AA88" s="920"/>
      <c r="AB88" s="920"/>
      <c r="AC88" s="920"/>
      <c r="AD88" s="920"/>
      <c r="AE88" s="920"/>
      <c r="AF88" s="920"/>
      <c r="AG88" s="920"/>
      <c r="AH88" s="920"/>
      <c r="AI88" s="920"/>
      <c r="AJ88" s="920"/>
      <c r="AK88" s="920"/>
      <c r="AL88" s="920"/>
      <c r="AM88" s="984"/>
      <c r="AN88" s="991"/>
      <c r="AO88" s="992"/>
      <c r="AP88" s="992"/>
      <c r="AQ88" s="992"/>
      <c r="AR88" s="993"/>
    </row>
    <row r="89" spans="1:44" ht="18.95" customHeight="1">
      <c r="A89" s="979"/>
      <c r="B89" s="960"/>
      <c r="C89" s="960"/>
      <c r="D89" s="960"/>
      <c r="E89" s="960"/>
      <c r="F89" s="980"/>
      <c r="G89" s="981"/>
      <c r="H89" s="937"/>
      <c r="I89" s="937"/>
      <c r="J89" s="937"/>
      <c r="K89" s="937"/>
      <c r="L89" s="982"/>
      <c r="M89" s="983"/>
      <c r="N89" s="920"/>
      <c r="O89" s="984"/>
      <c r="P89" s="180"/>
      <c r="Q89" s="920"/>
      <c r="R89" s="920"/>
      <c r="S89" s="920"/>
      <c r="T89" s="985"/>
      <c r="U89" s="985"/>
      <c r="V89" s="920"/>
      <c r="W89" s="920"/>
      <c r="X89" s="920"/>
      <c r="Y89" s="920"/>
      <c r="Z89" s="920"/>
      <c r="AA89" s="920"/>
      <c r="AB89" s="920"/>
      <c r="AC89" s="920"/>
      <c r="AD89" s="920"/>
      <c r="AE89" s="920"/>
      <c r="AF89" s="937"/>
      <c r="AG89" s="920"/>
      <c r="AH89" s="920"/>
      <c r="AI89" s="985"/>
      <c r="AJ89" s="985"/>
      <c r="AK89" s="920"/>
      <c r="AL89" s="920"/>
      <c r="AM89" s="984"/>
      <c r="AN89" s="991"/>
      <c r="AO89" s="992"/>
      <c r="AP89" s="992"/>
      <c r="AQ89" s="992"/>
      <c r="AR89" s="993"/>
    </row>
    <row r="90" spans="1:44" ht="18.95" customHeight="1">
      <c r="A90" s="979"/>
      <c r="B90" s="960"/>
      <c r="C90" s="960"/>
      <c r="D90" s="960"/>
      <c r="E90" s="960"/>
      <c r="F90" s="980"/>
      <c r="G90" s="981"/>
      <c r="H90" s="937"/>
      <c r="I90" s="937"/>
      <c r="J90" s="937"/>
      <c r="K90" s="937"/>
      <c r="L90" s="982"/>
      <c r="M90" s="983"/>
      <c r="N90" s="920"/>
      <c r="O90" s="984"/>
      <c r="P90" s="180"/>
      <c r="Q90" s="994"/>
      <c r="R90" s="920"/>
      <c r="S90" s="920"/>
      <c r="T90" s="985"/>
      <c r="U90" s="985"/>
      <c r="V90" s="994"/>
      <c r="W90" s="920"/>
      <c r="X90" s="920"/>
      <c r="Y90" s="920"/>
      <c r="Z90" s="920"/>
      <c r="AA90" s="920"/>
      <c r="AB90" s="920"/>
      <c r="AC90" s="920"/>
      <c r="AD90" s="920"/>
      <c r="AE90" s="920"/>
      <c r="AF90" s="920"/>
      <c r="AG90" s="920"/>
      <c r="AH90" s="920"/>
      <c r="AI90" s="920"/>
      <c r="AJ90" s="920"/>
      <c r="AK90" s="920"/>
      <c r="AL90" s="920"/>
      <c r="AM90" s="984"/>
      <c r="AN90" s="991"/>
      <c r="AO90" s="992"/>
      <c r="AP90" s="992"/>
      <c r="AQ90" s="992"/>
      <c r="AR90" s="993"/>
    </row>
    <row r="91" spans="1:44" ht="18.95" customHeight="1">
      <c r="A91" s="979"/>
      <c r="B91" s="960"/>
      <c r="C91" s="960"/>
      <c r="D91" s="960"/>
      <c r="E91" s="960"/>
      <c r="F91" s="980"/>
      <c r="G91" s="981"/>
      <c r="H91" s="937"/>
      <c r="I91" s="937"/>
      <c r="J91" s="937"/>
      <c r="K91" s="937"/>
      <c r="L91" s="982"/>
      <c r="M91" s="983"/>
      <c r="N91" s="920"/>
      <c r="O91" s="984"/>
      <c r="P91" s="180"/>
      <c r="Q91" s="994"/>
      <c r="R91" s="920"/>
      <c r="S91" s="920"/>
      <c r="T91" s="920"/>
      <c r="U91" s="920"/>
      <c r="V91" s="920"/>
      <c r="W91" s="920"/>
      <c r="X91" s="920"/>
      <c r="Y91" s="920"/>
      <c r="Z91" s="920"/>
      <c r="AA91" s="920"/>
      <c r="AB91" s="920"/>
      <c r="AC91" s="920"/>
      <c r="AD91" s="920"/>
      <c r="AE91" s="920"/>
      <c r="AF91" s="920"/>
      <c r="AG91" s="920"/>
      <c r="AH91" s="920"/>
      <c r="AI91" s="920"/>
      <c r="AJ91" s="920"/>
      <c r="AK91" s="920"/>
      <c r="AL91" s="920"/>
      <c r="AM91" s="984"/>
      <c r="AN91" s="991"/>
      <c r="AO91" s="992"/>
      <c r="AP91" s="992"/>
      <c r="AQ91" s="992"/>
      <c r="AR91" s="993"/>
    </row>
    <row r="92" spans="1:44" ht="18.95" customHeight="1">
      <c r="A92" s="979"/>
      <c r="B92" s="960"/>
      <c r="C92" s="960"/>
      <c r="D92" s="960"/>
      <c r="E92" s="960"/>
      <c r="F92" s="980"/>
      <c r="G92" s="981"/>
      <c r="H92" s="937"/>
      <c r="I92" s="937"/>
      <c r="J92" s="937"/>
      <c r="K92" s="937"/>
      <c r="L92" s="982"/>
      <c r="M92" s="983"/>
      <c r="N92" s="920"/>
      <c r="O92" s="984"/>
      <c r="P92" s="180"/>
      <c r="Q92" s="994"/>
      <c r="R92" s="920"/>
      <c r="S92" s="920"/>
      <c r="T92" s="920"/>
      <c r="U92" s="920"/>
      <c r="V92" s="920"/>
      <c r="W92" s="920"/>
      <c r="X92" s="920"/>
      <c r="Y92" s="920"/>
      <c r="Z92" s="920"/>
      <c r="AA92" s="920"/>
      <c r="AB92" s="920"/>
      <c r="AC92" s="920"/>
      <c r="AD92" s="920"/>
      <c r="AE92" s="920"/>
      <c r="AF92" s="920"/>
      <c r="AG92" s="920"/>
      <c r="AH92" s="920"/>
      <c r="AI92" s="920"/>
      <c r="AJ92" s="920"/>
      <c r="AK92" s="920"/>
      <c r="AL92" s="920"/>
      <c r="AM92" s="984"/>
      <c r="AN92" s="991"/>
      <c r="AO92" s="992"/>
      <c r="AP92" s="992"/>
      <c r="AQ92" s="992"/>
      <c r="AR92" s="993"/>
    </row>
    <row r="93" spans="1:44" ht="18.95" customHeight="1">
      <c r="A93" s="979"/>
      <c r="B93" s="960"/>
      <c r="C93" s="960"/>
      <c r="D93" s="960"/>
      <c r="E93" s="960"/>
      <c r="F93" s="980"/>
      <c r="G93" s="981"/>
      <c r="H93" s="937"/>
      <c r="I93" s="937"/>
      <c r="J93" s="937"/>
      <c r="K93" s="937"/>
      <c r="L93" s="982"/>
      <c r="M93" s="983"/>
      <c r="N93" s="920"/>
      <c r="O93" s="984"/>
      <c r="P93" s="180"/>
      <c r="Q93" s="994"/>
      <c r="R93" s="920"/>
      <c r="S93" s="920"/>
      <c r="T93" s="920"/>
      <c r="U93" s="920"/>
      <c r="V93" s="920"/>
      <c r="W93" s="920"/>
      <c r="X93" s="920"/>
      <c r="Y93" s="920"/>
      <c r="Z93" s="920"/>
      <c r="AA93" s="920"/>
      <c r="AB93" s="920"/>
      <c r="AC93" s="920"/>
      <c r="AD93" s="920"/>
      <c r="AE93" s="920"/>
      <c r="AF93" s="920"/>
      <c r="AG93" s="920"/>
      <c r="AH93" s="920"/>
      <c r="AI93" s="920"/>
      <c r="AJ93" s="920"/>
      <c r="AK93" s="920"/>
      <c r="AL93" s="920"/>
      <c r="AM93" s="984"/>
      <c r="AN93" s="991"/>
      <c r="AO93" s="992"/>
      <c r="AP93" s="992"/>
      <c r="AQ93" s="992"/>
      <c r="AR93" s="993"/>
    </row>
    <row r="94" spans="1:44" ht="18.95" customHeight="1">
      <c r="A94" s="979"/>
      <c r="B94" s="960"/>
      <c r="C94" s="960"/>
      <c r="D94" s="960"/>
      <c r="E94" s="960"/>
      <c r="F94" s="980"/>
      <c r="G94" s="981"/>
      <c r="H94" s="937"/>
      <c r="I94" s="937"/>
      <c r="J94" s="937"/>
      <c r="K94" s="937"/>
      <c r="L94" s="982"/>
      <c r="M94" s="983"/>
      <c r="N94" s="920"/>
      <c r="O94" s="984"/>
      <c r="P94" s="180"/>
      <c r="Q94" s="994"/>
      <c r="R94" s="920"/>
      <c r="S94" s="920"/>
      <c r="T94" s="920"/>
      <c r="U94" s="920"/>
      <c r="V94" s="920"/>
      <c r="W94" s="920"/>
      <c r="X94" s="920"/>
      <c r="Y94" s="920"/>
      <c r="Z94" s="920"/>
      <c r="AA94" s="925"/>
      <c r="AB94" s="925"/>
      <c r="AC94" s="925"/>
      <c r="AD94" s="195"/>
      <c r="AE94" s="87"/>
      <c r="AF94" s="87"/>
      <c r="AG94" s="87"/>
      <c r="AH94" s="920"/>
      <c r="AI94" s="920"/>
      <c r="AJ94" s="920"/>
      <c r="AK94" s="920"/>
      <c r="AL94" s="920"/>
      <c r="AM94" s="194"/>
      <c r="AN94" s="991"/>
      <c r="AO94" s="992"/>
      <c r="AP94" s="992"/>
      <c r="AQ94" s="992"/>
      <c r="AR94" s="993"/>
    </row>
    <row r="95" spans="1:44" ht="18.95" customHeight="1">
      <c r="A95" s="979"/>
      <c r="B95" s="960"/>
      <c r="C95" s="960"/>
      <c r="D95" s="960"/>
      <c r="E95" s="960"/>
      <c r="F95" s="980"/>
      <c r="G95" s="981"/>
      <c r="H95" s="937"/>
      <c r="I95" s="937"/>
      <c r="J95" s="937"/>
      <c r="K95" s="937"/>
      <c r="L95" s="982"/>
      <c r="M95" s="983"/>
      <c r="N95" s="920"/>
      <c r="O95" s="984"/>
      <c r="P95" s="180"/>
      <c r="Q95" s="994"/>
      <c r="R95" s="920"/>
      <c r="S95" s="920"/>
      <c r="T95" s="920"/>
      <c r="U95" s="920"/>
      <c r="V95" s="920"/>
      <c r="W95" s="920"/>
      <c r="X95" s="920"/>
      <c r="Y95" s="920"/>
      <c r="Z95" s="920"/>
      <c r="AA95" s="920"/>
      <c r="AB95" s="920"/>
      <c r="AC95" s="920"/>
      <c r="AD95" s="920"/>
      <c r="AE95" s="920"/>
      <c r="AF95" s="920"/>
      <c r="AG95" s="920"/>
      <c r="AH95" s="920"/>
      <c r="AI95" s="920"/>
      <c r="AJ95" s="920"/>
      <c r="AK95" s="920"/>
      <c r="AL95" s="920"/>
      <c r="AM95" s="984"/>
      <c r="AN95" s="991"/>
      <c r="AO95" s="992"/>
      <c r="AP95" s="992"/>
      <c r="AQ95" s="992"/>
      <c r="AR95" s="993"/>
    </row>
    <row r="96" spans="1:44" ht="18.95" customHeight="1">
      <c r="A96" s="176"/>
      <c r="B96"/>
      <c r="C96"/>
      <c r="D96"/>
      <c r="E96"/>
      <c r="F96" s="177"/>
      <c r="G96" s="178"/>
      <c r="H96"/>
      <c r="I96"/>
      <c r="J96"/>
      <c r="K96"/>
      <c r="L96" s="179"/>
      <c r="M96" s="180"/>
      <c r="N96"/>
      <c r="O96" s="181"/>
      <c r="P96" s="180"/>
      <c r="Q96" s="94"/>
      <c r="R96" s="94"/>
      <c r="S96" s="94"/>
      <c r="T96" s="94"/>
      <c r="U96" s="94"/>
      <c r="V96" s="94"/>
      <c r="W96" s="94"/>
      <c r="X96" s="94"/>
      <c r="Y96" s="94"/>
      <c r="Z96" s="94"/>
      <c r="AA96" s="94"/>
      <c r="AB96" s="94"/>
      <c r="AC96" s="94"/>
      <c r="AD96" s="94"/>
      <c r="AE96" s="94"/>
      <c r="AF96" s="94"/>
      <c r="AG96" s="94"/>
      <c r="AH96" s="94"/>
      <c r="AI96" s="94"/>
      <c r="AJ96" s="94"/>
      <c r="AK96" s="94"/>
      <c r="AL96" s="94"/>
      <c r="AM96" s="181"/>
      <c r="AN96" s="185"/>
      <c r="AO96" s="186"/>
      <c r="AP96" s="186"/>
      <c r="AQ96" s="186"/>
      <c r="AR96" s="187"/>
    </row>
    <row r="97" spans="1:44" ht="18.95" customHeight="1">
      <c r="A97" s="176"/>
      <c r="B97"/>
      <c r="C97"/>
      <c r="D97"/>
      <c r="E97"/>
      <c r="F97" s="177"/>
      <c r="G97" s="178"/>
      <c r="H97"/>
      <c r="I97"/>
      <c r="J97"/>
      <c r="K97"/>
      <c r="L97" s="179"/>
      <c r="M97" s="180"/>
      <c r="N97"/>
      <c r="O97" s="181"/>
      <c r="P97" s="180"/>
      <c r="Q97" s="94"/>
      <c r="R97" s="94"/>
      <c r="S97" s="94"/>
      <c r="T97" s="94"/>
      <c r="U97" s="94"/>
      <c r="V97" s="94"/>
      <c r="W97" s="94"/>
      <c r="X97" s="94"/>
      <c r="Y97" s="94"/>
      <c r="Z97" s="94"/>
      <c r="AA97" s="94"/>
      <c r="AB97" s="94"/>
      <c r="AC97" s="94"/>
      <c r="AD97" s="94"/>
      <c r="AE97" s="94"/>
      <c r="AF97" s="94"/>
      <c r="AG97" s="94"/>
      <c r="AH97" s="94"/>
      <c r="AI97" s="94"/>
      <c r="AJ97" s="94"/>
      <c r="AK97" s="94"/>
      <c r="AL97" s="94"/>
      <c r="AM97" s="181"/>
      <c r="AN97" s="185"/>
      <c r="AO97" s="186"/>
      <c r="AP97" s="186"/>
      <c r="AQ97" s="186"/>
      <c r="AR97" s="187"/>
    </row>
    <row r="98" spans="1:44" ht="18.95" customHeight="1" thickBot="1">
      <c r="A98" s="1003"/>
      <c r="B98" s="1004"/>
      <c r="C98" s="1004"/>
      <c r="D98" s="1004"/>
      <c r="E98" s="1004"/>
      <c r="F98" s="1005"/>
      <c r="G98" s="1006"/>
      <c r="H98" s="1007"/>
      <c r="I98" s="1007"/>
      <c r="J98" s="1007"/>
      <c r="K98" s="1007"/>
      <c r="L98" s="1008"/>
      <c r="M98" s="1009"/>
      <c r="N98" s="995"/>
      <c r="O98" s="996"/>
      <c r="P98" s="188"/>
      <c r="Q98" s="995"/>
      <c r="R98" s="995"/>
      <c r="S98" s="995"/>
      <c r="T98" s="995"/>
      <c r="U98" s="995"/>
      <c r="V98" s="995"/>
      <c r="W98" s="995"/>
      <c r="X98" s="995"/>
      <c r="Y98" s="995"/>
      <c r="Z98" s="995"/>
      <c r="AA98" s="995"/>
      <c r="AB98" s="995"/>
      <c r="AC98" s="995"/>
      <c r="AD98" s="995"/>
      <c r="AE98" s="995"/>
      <c r="AF98" s="995"/>
      <c r="AG98" s="995"/>
      <c r="AH98" s="995"/>
      <c r="AI98" s="995"/>
      <c r="AJ98" s="995"/>
      <c r="AK98" s="995"/>
      <c r="AL98" s="995"/>
      <c r="AM98" s="996"/>
      <c r="AN98" s="997"/>
      <c r="AO98" s="998"/>
      <c r="AP98" s="998"/>
      <c r="AQ98" s="998"/>
      <c r="AR98" s="999"/>
    </row>
  </sheetData>
  <mergeCells count="439">
    <mergeCell ref="AN98:AR98"/>
    <mergeCell ref="AK95:AM95"/>
    <mergeCell ref="AN95:AR95"/>
    <mergeCell ref="A98:F98"/>
    <mergeCell ref="G98:L98"/>
    <mergeCell ref="M98:O98"/>
    <mergeCell ref="Q98:S98"/>
    <mergeCell ref="T98:U98"/>
    <mergeCell ref="V98:X98"/>
    <mergeCell ref="Y98:Z98"/>
    <mergeCell ref="AA98:AC98"/>
    <mergeCell ref="V95:X95"/>
    <mergeCell ref="Y95:Z95"/>
    <mergeCell ref="AA95:AC95"/>
    <mergeCell ref="AD95:AE95"/>
    <mergeCell ref="AF95:AH95"/>
    <mergeCell ref="AI95:AJ95"/>
    <mergeCell ref="A95:F95"/>
    <mergeCell ref="G95:L95"/>
    <mergeCell ref="M95:O95"/>
    <mergeCell ref="Q95:S95"/>
    <mergeCell ref="T95:U95"/>
    <mergeCell ref="AD98:AE98"/>
    <mergeCell ref="AF98:AH98"/>
    <mergeCell ref="AI98:AJ98"/>
    <mergeCell ref="AK98:AM98"/>
    <mergeCell ref="AF93:AH93"/>
    <mergeCell ref="AI93:AJ93"/>
    <mergeCell ref="AK93:AM93"/>
    <mergeCell ref="AN93:AR93"/>
    <mergeCell ref="A94:F94"/>
    <mergeCell ref="G94:L94"/>
    <mergeCell ref="M94:O94"/>
    <mergeCell ref="Q94:S94"/>
    <mergeCell ref="T94:U94"/>
    <mergeCell ref="V94:X94"/>
    <mergeCell ref="Y94:Z94"/>
    <mergeCell ref="AA94:AC94"/>
    <mergeCell ref="AH94:AI94"/>
    <mergeCell ref="AJ94:AL94"/>
    <mergeCell ref="AN94:AR94"/>
    <mergeCell ref="A93:F93"/>
    <mergeCell ref="G93:L93"/>
    <mergeCell ref="M93:O93"/>
    <mergeCell ref="Q93:S93"/>
    <mergeCell ref="T93:U93"/>
    <mergeCell ref="V93:X93"/>
    <mergeCell ref="Y93:Z93"/>
    <mergeCell ref="AA93:AC93"/>
    <mergeCell ref="AD93:AE93"/>
    <mergeCell ref="AF91:AH91"/>
    <mergeCell ref="AI91:AJ91"/>
    <mergeCell ref="AK91:AM91"/>
    <mergeCell ref="AN91:AR91"/>
    <mergeCell ref="A92:F92"/>
    <mergeCell ref="G92:L92"/>
    <mergeCell ref="M92:O92"/>
    <mergeCell ref="Q92:S92"/>
    <mergeCell ref="T92:U92"/>
    <mergeCell ref="V92:X92"/>
    <mergeCell ref="AN92:AR92"/>
    <mergeCell ref="Y92:Z92"/>
    <mergeCell ref="AA92:AC92"/>
    <mergeCell ref="AD92:AE92"/>
    <mergeCell ref="AF92:AH92"/>
    <mergeCell ref="AI92:AJ92"/>
    <mergeCell ref="AK92:AM92"/>
    <mergeCell ref="A91:F91"/>
    <mergeCell ref="G91:L91"/>
    <mergeCell ref="M91:O91"/>
    <mergeCell ref="Q91:S91"/>
    <mergeCell ref="T91:U91"/>
    <mergeCell ref="V91:X91"/>
    <mergeCell ref="Y91:Z91"/>
    <mergeCell ref="AA91:AC91"/>
    <mergeCell ref="AD91:AE91"/>
    <mergeCell ref="AF89:AH89"/>
    <mergeCell ref="AI89:AJ89"/>
    <mergeCell ref="AK89:AM89"/>
    <mergeCell ref="AN89:AR89"/>
    <mergeCell ref="A90:F90"/>
    <mergeCell ref="G90:L90"/>
    <mergeCell ref="M90:O90"/>
    <mergeCell ref="Q90:S90"/>
    <mergeCell ref="T90:U90"/>
    <mergeCell ref="V90:X90"/>
    <mergeCell ref="AN90:AR90"/>
    <mergeCell ref="Y90:Z90"/>
    <mergeCell ref="AA90:AC90"/>
    <mergeCell ref="AD90:AE90"/>
    <mergeCell ref="AF90:AH90"/>
    <mergeCell ref="AI90:AJ90"/>
    <mergeCell ref="AK90:AM90"/>
    <mergeCell ref="A89:F89"/>
    <mergeCell ref="G89:L89"/>
    <mergeCell ref="M89:O89"/>
    <mergeCell ref="Q89:S89"/>
    <mergeCell ref="T89:U89"/>
    <mergeCell ref="V89:X89"/>
    <mergeCell ref="Y89:Z89"/>
    <mergeCell ref="AA89:AC89"/>
    <mergeCell ref="AD89:AE89"/>
    <mergeCell ref="AK87:AM87"/>
    <mergeCell ref="AN87:AR87"/>
    <mergeCell ref="A88:F88"/>
    <mergeCell ref="G88:L88"/>
    <mergeCell ref="M88:O88"/>
    <mergeCell ref="Q88:S88"/>
    <mergeCell ref="T88:U88"/>
    <mergeCell ref="V88:X88"/>
    <mergeCell ref="AN88:AR88"/>
    <mergeCell ref="Y88:Z88"/>
    <mergeCell ref="AA88:AC88"/>
    <mergeCell ref="AD88:AE88"/>
    <mergeCell ref="AF88:AH88"/>
    <mergeCell ref="AI88:AJ88"/>
    <mergeCell ref="AK88:AM88"/>
    <mergeCell ref="AN86:AR86"/>
    <mergeCell ref="A87:F87"/>
    <mergeCell ref="G87:L87"/>
    <mergeCell ref="M87:O87"/>
    <mergeCell ref="Q87:S87"/>
    <mergeCell ref="T87:U87"/>
    <mergeCell ref="V87:X87"/>
    <mergeCell ref="Y87:Z87"/>
    <mergeCell ref="AA87:AC87"/>
    <mergeCell ref="AD87:AE87"/>
    <mergeCell ref="Y86:Z86"/>
    <mergeCell ref="AA86:AC86"/>
    <mergeCell ref="AD86:AE86"/>
    <mergeCell ref="AF86:AH86"/>
    <mergeCell ref="AI86:AJ86"/>
    <mergeCell ref="AK86:AM86"/>
    <mergeCell ref="A86:F86"/>
    <mergeCell ref="G86:L86"/>
    <mergeCell ref="M86:O86"/>
    <mergeCell ref="Q86:S86"/>
    <mergeCell ref="T86:U86"/>
    <mergeCell ref="V86:X86"/>
    <mergeCell ref="AF87:AH87"/>
    <mergeCell ref="AI87:AJ87"/>
    <mergeCell ref="V84:X84"/>
    <mergeCell ref="AN84:AR84"/>
    <mergeCell ref="A85:F85"/>
    <mergeCell ref="G85:L85"/>
    <mergeCell ref="M85:O85"/>
    <mergeCell ref="AN85:AR85"/>
    <mergeCell ref="AN82:AR82"/>
    <mergeCell ref="A83:F83"/>
    <mergeCell ref="G83:L83"/>
    <mergeCell ref="M83:O83"/>
    <mergeCell ref="AN83:AR83"/>
    <mergeCell ref="A84:F84"/>
    <mergeCell ref="G84:L84"/>
    <mergeCell ref="M84:O84"/>
    <mergeCell ref="Q84:S84"/>
    <mergeCell ref="T84:U84"/>
    <mergeCell ref="G71:S71"/>
    <mergeCell ref="AC71:AK71"/>
    <mergeCell ref="G72:N72"/>
    <mergeCell ref="A82:F82"/>
    <mergeCell ref="G82:L82"/>
    <mergeCell ref="M82:O82"/>
    <mergeCell ref="P82:AM82"/>
    <mergeCell ref="I58:P58"/>
    <mergeCell ref="I59:P59"/>
    <mergeCell ref="I60:P60"/>
    <mergeCell ref="D63:D69"/>
    <mergeCell ref="Z63:Z69"/>
    <mergeCell ref="V65:V68"/>
    <mergeCell ref="AF48:AH48"/>
    <mergeCell ref="AI48:AJ48"/>
    <mergeCell ref="AK48:AM48"/>
    <mergeCell ref="AN48:AR48"/>
    <mergeCell ref="A49:AR49"/>
    <mergeCell ref="B52:B69"/>
    <mergeCell ref="D52:D62"/>
    <mergeCell ref="X52:X69"/>
    <mergeCell ref="Z52:Z62"/>
    <mergeCell ref="AE53:AE55"/>
    <mergeCell ref="A48:F48"/>
    <mergeCell ref="G48:L48"/>
    <mergeCell ref="M48:O48"/>
    <mergeCell ref="Q48:S48"/>
    <mergeCell ref="T48:U48"/>
    <mergeCell ref="V48:X48"/>
    <mergeCell ref="Y48:Z48"/>
    <mergeCell ref="AA48:AC48"/>
    <mergeCell ref="AD48:AE48"/>
    <mergeCell ref="AF46:AH46"/>
    <mergeCell ref="AI46:AJ46"/>
    <mergeCell ref="AK46:AM46"/>
    <mergeCell ref="AN46:AR46"/>
    <mergeCell ref="A47:F47"/>
    <mergeCell ref="G47:L47"/>
    <mergeCell ref="M47:O47"/>
    <mergeCell ref="Q47:S47"/>
    <mergeCell ref="T47:U47"/>
    <mergeCell ref="V47:X47"/>
    <mergeCell ref="AN47:AR47"/>
    <mergeCell ref="Y47:Z47"/>
    <mergeCell ref="AA47:AC47"/>
    <mergeCell ref="AD47:AE47"/>
    <mergeCell ref="AF47:AH47"/>
    <mergeCell ref="AI47:AJ47"/>
    <mergeCell ref="AK47:AM47"/>
    <mergeCell ref="A46:F46"/>
    <mergeCell ref="G46:L46"/>
    <mergeCell ref="M46:O46"/>
    <mergeCell ref="Q46:S46"/>
    <mergeCell ref="T46:U46"/>
    <mergeCell ref="V46:X46"/>
    <mergeCell ref="Y46:Z46"/>
    <mergeCell ref="AA46:AC46"/>
    <mergeCell ref="AD46:AE46"/>
    <mergeCell ref="AF44:AH44"/>
    <mergeCell ref="AI44:AJ44"/>
    <mergeCell ref="AK44:AM44"/>
    <mergeCell ref="AN44:AR44"/>
    <mergeCell ref="A45:F45"/>
    <mergeCell ref="G45:L45"/>
    <mergeCell ref="M45:O45"/>
    <mergeCell ref="Q45:S45"/>
    <mergeCell ref="T45:U45"/>
    <mergeCell ref="V45:X45"/>
    <mergeCell ref="AN45:AR45"/>
    <mergeCell ref="Y45:Z45"/>
    <mergeCell ref="AA45:AC45"/>
    <mergeCell ref="AD45:AE45"/>
    <mergeCell ref="AF45:AH45"/>
    <mergeCell ref="AI45:AJ45"/>
    <mergeCell ref="AK45:AM45"/>
    <mergeCell ref="A44:F44"/>
    <mergeCell ref="G44:L44"/>
    <mergeCell ref="M44:O44"/>
    <mergeCell ref="Q44:S44"/>
    <mergeCell ref="T44:U44"/>
    <mergeCell ref="AN42:AR42"/>
    <mergeCell ref="A43:F43"/>
    <mergeCell ref="G43:L43"/>
    <mergeCell ref="M43:O43"/>
    <mergeCell ref="Q43:S43"/>
    <mergeCell ref="T43:U43"/>
    <mergeCell ref="V43:X43"/>
    <mergeCell ref="AN43:AR43"/>
    <mergeCell ref="Y43:Z43"/>
    <mergeCell ref="AA43:AC43"/>
    <mergeCell ref="AD43:AE43"/>
    <mergeCell ref="AF43:AH43"/>
    <mergeCell ref="AI43:AJ43"/>
    <mergeCell ref="AK43:AM43"/>
    <mergeCell ref="A42:F42"/>
    <mergeCell ref="G42:L42"/>
    <mergeCell ref="M42:O42"/>
    <mergeCell ref="AF40:AH40"/>
    <mergeCell ref="AI40:AJ40"/>
    <mergeCell ref="AK40:AM40"/>
    <mergeCell ref="V44:X44"/>
    <mergeCell ref="Y44:Z44"/>
    <mergeCell ref="AA44:AC44"/>
    <mergeCell ref="AD44:AE44"/>
    <mergeCell ref="AF42:AH42"/>
    <mergeCell ref="AI42:AJ42"/>
    <mergeCell ref="AK42:AM42"/>
    <mergeCell ref="T40:U40"/>
    <mergeCell ref="V40:X40"/>
    <mergeCell ref="Y40:Z40"/>
    <mergeCell ref="AA40:AC40"/>
    <mergeCell ref="AD40:AE40"/>
    <mergeCell ref="Q42:S42"/>
    <mergeCell ref="T42:U42"/>
    <mergeCell ref="V42:X42"/>
    <mergeCell ref="Y42:Z42"/>
    <mergeCell ref="AA42:AC42"/>
    <mergeCell ref="AD42:AE42"/>
    <mergeCell ref="G38:L38"/>
    <mergeCell ref="M38:O38"/>
    <mergeCell ref="Q38:S38"/>
    <mergeCell ref="T38:U38"/>
    <mergeCell ref="V38:X38"/>
    <mergeCell ref="Y38:Z38"/>
    <mergeCell ref="AN40:AR40"/>
    <mergeCell ref="A41:F41"/>
    <mergeCell ref="G41:L41"/>
    <mergeCell ref="M41:O41"/>
    <mergeCell ref="Q41:S41"/>
    <mergeCell ref="T41:U41"/>
    <mergeCell ref="V41:X41"/>
    <mergeCell ref="AN41:AR41"/>
    <mergeCell ref="Y41:Z41"/>
    <mergeCell ref="AA41:AC41"/>
    <mergeCell ref="AD41:AE41"/>
    <mergeCell ref="AF41:AH41"/>
    <mergeCell ref="AI41:AJ41"/>
    <mergeCell ref="AK41:AM41"/>
    <mergeCell ref="A40:F40"/>
    <mergeCell ref="G40:L40"/>
    <mergeCell ref="M40:O40"/>
    <mergeCell ref="Q40:S40"/>
    <mergeCell ref="A39:F39"/>
    <mergeCell ref="G39:L39"/>
    <mergeCell ref="M39:O39"/>
    <mergeCell ref="Q39:S39"/>
    <mergeCell ref="T39:U39"/>
    <mergeCell ref="V39:X39"/>
    <mergeCell ref="AN39:AR39"/>
    <mergeCell ref="Y39:Z39"/>
    <mergeCell ref="AA39:AC39"/>
    <mergeCell ref="AD39:AE39"/>
    <mergeCell ref="AF39:AH39"/>
    <mergeCell ref="AI39:AJ39"/>
    <mergeCell ref="AK39:AM39"/>
    <mergeCell ref="AA38:AC38"/>
    <mergeCell ref="AD38:AE38"/>
    <mergeCell ref="AF36:AH36"/>
    <mergeCell ref="AI36:AJ36"/>
    <mergeCell ref="AK36:AM36"/>
    <mergeCell ref="AN36:AR36"/>
    <mergeCell ref="A37:F37"/>
    <mergeCell ref="G37:L37"/>
    <mergeCell ref="M37:O37"/>
    <mergeCell ref="Q37:S37"/>
    <mergeCell ref="T37:U37"/>
    <mergeCell ref="V37:X37"/>
    <mergeCell ref="AN37:AR37"/>
    <mergeCell ref="Y37:Z37"/>
    <mergeCell ref="AA37:AC37"/>
    <mergeCell ref="AD37:AE37"/>
    <mergeCell ref="AF37:AH37"/>
    <mergeCell ref="AI37:AJ37"/>
    <mergeCell ref="AK37:AM37"/>
    <mergeCell ref="AF38:AH38"/>
    <mergeCell ref="AI38:AJ38"/>
    <mergeCell ref="AK38:AM38"/>
    <mergeCell ref="AN38:AR38"/>
    <mergeCell ref="A38:F38"/>
    <mergeCell ref="AK33:AM33"/>
    <mergeCell ref="AN33:AR33"/>
    <mergeCell ref="AN35:AR35"/>
    <mergeCell ref="A36:F36"/>
    <mergeCell ref="G36:L36"/>
    <mergeCell ref="M36:O36"/>
    <mergeCell ref="Q36:S36"/>
    <mergeCell ref="T36:U36"/>
    <mergeCell ref="V36:X36"/>
    <mergeCell ref="Y36:Z36"/>
    <mergeCell ref="AA36:AC36"/>
    <mergeCell ref="AD36:AE36"/>
    <mergeCell ref="Y35:Z35"/>
    <mergeCell ref="AA35:AC35"/>
    <mergeCell ref="AD35:AE35"/>
    <mergeCell ref="AF35:AH35"/>
    <mergeCell ref="AI35:AJ35"/>
    <mergeCell ref="AK35:AM35"/>
    <mergeCell ref="A35:F35"/>
    <mergeCell ref="G35:L35"/>
    <mergeCell ref="M35:O35"/>
    <mergeCell ref="Q35:S35"/>
    <mergeCell ref="T35:U35"/>
    <mergeCell ref="V35:X35"/>
    <mergeCell ref="Y34:Z34"/>
    <mergeCell ref="AN32:AR32"/>
    <mergeCell ref="A33:F33"/>
    <mergeCell ref="G33:L33"/>
    <mergeCell ref="M33:O33"/>
    <mergeCell ref="Q33:S33"/>
    <mergeCell ref="T33:U33"/>
    <mergeCell ref="V33:X33"/>
    <mergeCell ref="Y33:Z33"/>
    <mergeCell ref="AA33:AC33"/>
    <mergeCell ref="AD33:AE33"/>
    <mergeCell ref="Y32:Z32"/>
    <mergeCell ref="AA32:AC32"/>
    <mergeCell ref="AD32:AE32"/>
    <mergeCell ref="AF32:AH32"/>
    <mergeCell ref="AI32:AJ32"/>
    <mergeCell ref="AK32:AM32"/>
    <mergeCell ref="AA34:AC34"/>
    <mergeCell ref="AD34:AE34"/>
    <mergeCell ref="AF34:AH34"/>
    <mergeCell ref="AI34:AJ34"/>
    <mergeCell ref="AK34:AM34"/>
    <mergeCell ref="AN34:AR34"/>
    <mergeCell ref="AF33:AJ33"/>
    <mergeCell ref="A32:F32"/>
    <mergeCell ref="G32:L32"/>
    <mergeCell ref="M32:O32"/>
    <mergeCell ref="Q32:S32"/>
    <mergeCell ref="T32:U32"/>
    <mergeCell ref="V32:X32"/>
    <mergeCell ref="A34:F34"/>
    <mergeCell ref="G34:L34"/>
    <mergeCell ref="M34:O34"/>
    <mergeCell ref="Q34:S34"/>
    <mergeCell ref="T34:U34"/>
    <mergeCell ref="V34:X34"/>
    <mergeCell ref="AN30:AR30"/>
    <mergeCell ref="A31:F31"/>
    <mergeCell ref="G31:L31"/>
    <mergeCell ref="M31:O31"/>
    <mergeCell ref="Q31:S31"/>
    <mergeCell ref="T31:U31"/>
    <mergeCell ref="V31:X31"/>
    <mergeCell ref="Y31:Z31"/>
    <mergeCell ref="AA31:AC31"/>
    <mergeCell ref="AD31:AE31"/>
    <mergeCell ref="AF31:AH31"/>
    <mergeCell ref="AI31:AJ31"/>
    <mergeCell ref="AK31:AM31"/>
    <mergeCell ref="AN31:AR31"/>
    <mergeCell ref="T27:AE27"/>
    <mergeCell ref="T28:AE28"/>
    <mergeCell ref="A30:F30"/>
    <mergeCell ref="G30:L30"/>
    <mergeCell ref="M30:O30"/>
    <mergeCell ref="P30:AM30"/>
    <mergeCell ref="W21:AB21"/>
    <mergeCell ref="W22:AB22"/>
    <mergeCell ref="V23:AC23"/>
    <mergeCell ref="V24:AC24"/>
    <mergeCell ref="U25:AD25"/>
    <mergeCell ref="U26:AD26"/>
    <mergeCell ref="P12:P15"/>
    <mergeCell ref="U12:U15"/>
    <mergeCell ref="AD12:AD15"/>
    <mergeCell ref="O16:O19"/>
    <mergeCell ref="P16:P19"/>
    <mergeCell ref="V16:V19"/>
    <mergeCell ref="AC16:AC19"/>
    <mergeCell ref="A1:AR1"/>
    <mergeCell ref="M5:M19"/>
    <mergeCell ref="N5:N19"/>
    <mergeCell ref="O5:O7"/>
    <mergeCell ref="P5:P7"/>
    <mergeCell ref="O8:O11"/>
    <mergeCell ref="P8:P11"/>
    <mergeCell ref="T8:T11"/>
    <mergeCell ref="AE8:AE11"/>
    <mergeCell ref="O12:O15"/>
  </mergeCells>
  <phoneticPr fontId="3" type="noConversion"/>
  <printOptions horizontalCentered="1"/>
  <pageMargins left="0.55118110236220474" right="0.55118110236220474" top="0.98425196850393704" bottom="0.78740157480314965" header="0.51181102362204722" footer="0.51181102362204722"/>
  <pageSetup paperSize="9" scale="98"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6"/>
  <dimension ref="A1:O172"/>
  <sheetViews>
    <sheetView showGridLines="0" showZeros="0" view="pageBreakPreview" zoomScaleNormal="100" zoomScaleSheetLayoutView="100" workbookViewId="0">
      <selection activeCell="Q34" sqref="Q34"/>
    </sheetView>
  </sheetViews>
  <sheetFormatPr defaultRowHeight="12"/>
  <cols>
    <col min="1" max="1" width="28.85546875" bestFit="1" customWidth="1"/>
    <col min="2" max="2" width="15.7109375" customWidth="1"/>
    <col min="3" max="4" width="18.7109375" customWidth="1"/>
    <col min="5" max="5" width="11" hidden="1" customWidth="1"/>
    <col min="6" max="6" width="18.7109375" customWidth="1"/>
    <col min="7" max="7" width="11" hidden="1" customWidth="1"/>
    <col min="8" max="9" width="18.7109375" customWidth="1"/>
    <col min="11" max="11" width="12.28515625" bestFit="1" customWidth="1"/>
    <col min="257" max="257" width="28.85546875" bestFit="1" customWidth="1"/>
    <col min="258" max="258" width="15.7109375" customWidth="1"/>
    <col min="259" max="260" width="18.7109375" customWidth="1"/>
    <col min="261" max="261" width="0" hidden="1" customWidth="1"/>
    <col min="262" max="262" width="18.7109375" customWidth="1"/>
    <col min="263" max="263" width="0" hidden="1" customWidth="1"/>
    <col min="264" max="265" width="18.7109375" customWidth="1"/>
    <col min="267" max="267" width="12.28515625" bestFit="1" customWidth="1"/>
    <col min="513" max="513" width="28.85546875" bestFit="1" customWidth="1"/>
    <col min="514" max="514" width="15.7109375" customWidth="1"/>
    <col min="515" max="516" width="18.7109375" customWidth="1"/>
    <col min="517" max="517" width="0" hidden="1" customWidth="1"/>
    <col min="518" max="518" width="18.7109375" customWidth="1"/>
    <col min="519" max="519" width="0" hidden="1" customWidth="1"/>
    <col min="520" max="521" width="18.7109375" customWidth="1"/>
    <col min="523" max="523" width="12.28515625" bestFit="1" customWidth="1"/>
    <col min="769" max="769" width="28.85546875" bestFit="1" customWidth="1"/>
    <col min="770" max="770" width="15.7109375" customWidth="1"/>
    <col min="771" max="772" width="18.7109375" customWidth="1"/>
    <col min="773" max="773" width="0" hidden="1" customWidth="1"/>
    <col min="774" max="774" width="18.7109375" customWidth="1"/>
    <col min="775" max="775" width="0" hidden="1" customWidth="1"/>
    <col min="776" max="777" width="18.7109375" customWidth="1"/>
    <col min="779" max="779" width="12.28515625" bestFit="1" customWidth="1"/>
    <col min="1025" max="1025" width="28.85546875" bestFit="1" customWidth="1"/>
    <col min="1026" max="1026" width="15.7109375" customWidth="1"/>
    <col min="1027" max="1028" width="18.7109375" customWidth="1"/>
    <col min="1029" max="1029" width="0" hidden="1" customWidth="1"/>
    <col min="1030" max="1030" width="18.7109375" customWidth="1"/>
    <col min="1031" max="1031" width="0" hidden="1" customWidth="1"/>
    <col min="1032" max="1033" width="18.7109375" customWidth="1"/>
    <col min="1035" max="1035" width="12.28515625" bestFit="1" customWidth="1"/>
    <col min="1281" max="1281" width="28.85546875" bestFit="1" customWidth="1"/>
    <col min="1282" max="1282" width="15.7109375" customWidth="1"/>
    <col min="1283" max="1284" width="18.7109375" customWidth="1"/>
    <col min="1285" max="1285" width="0" hidden="1" customWidth="1"/>
    <col min="1286" max="1286" width="18.7109375" customWidth="1"/>
    <col min="1287" max="1287" width="0" hidden="1" customWidth="1"/>
    <col min="1288" max="1289" width="18.7109375" customWidth="1"/>
    <col min="1291" max="1291" width="12.28515625" bestFit="1" customWidth="1"/>
    <col min="1537" max="1537" width="28.85546875" bestFit="1" customWidth="1"/>
    <col min="1538" max="1538" width="15.7109375" customWidth="1"/>
    <col min="1539" max="1540" width="18.7109375" customWidth="1"/>
    <col min="1541" max="1541" width="0" hidden="1" customWidth="1"/>
    <col min="1542" max="1542" width="18.7109375" customWidth="1"/>
    <col min="1543" max="1543" width="0" hidden="1" customWidth="1"/>
    <col min="1544" max="1545" width="18.7109375" customWidth="1"/>
    <col min="1547" max="1547" width="12.28515625" bestFit="1" customWidth="1"/>
    <col min="1793" max="1793" width="28.85546875" bestFit="1" customWidth="1"/>
    <col min="1794" max="1794" width="15.7109375" customWidth="1"/>
    <col min="1795" max="1796" width="18.7109375" customWidth="1"/>
    <col min="1797" max="1797" width="0" hidden="1" customWidth="1"/>
    <col min="1798" max="1798" width="18.7109375" customWidth="1"/>
    <col min="1799" max="1799" width="0" hidden="1" customWidth="1"/>
    <col min="1800" max="1801" width="18.7109375" customWidth="1"/>
    <col min="1803" max="1803" width="12.28515625" bestFit="1" customWidth="1"/>
    <col min="2049" max="2049" width="28.85546875" bestFit="1" customWidth="1"/>
    <col min="2050" max="2050" width="15.7109375" customWidth="1"/>
    <col min="2051" max="2052" width="18.7109375" customWidth="1"/>
    <col min="2053" max="2053" width="0" hidden="1" customWidth="1"/>
    <col min="2054" max="2054" width="18.7109375" customWidth="1"/>
    <col min="2055" max="2055" width="0" hidden="1" customWidth="1"/>
    <col min="2056" max="2057" width="18.7109375" customWidth="1"/>
    <col min="2059" max="2059" width="12.28515625" bestFit="1" customWidth="1"/>
    <col min="2305" max="2305" width="28.85546875" bestFit="1" customWidth="1"/>
    <col min="2306" max="2306" width="15.7109375" customWidth="1"/>
    <col min="2307" max="2308" width="18.7109375" customWidth="1"/>
    <col min="2309" max="2309" width="0" hidden="1" customWidth="1"/>
    <col min="2310" max="2310" width="18.7109375" customWidth="1"/>
    <col min="2311" max="2311" width="0" hidden="1" customWidth="1"/>
    <col min="2312" max="2313" width="18.7109375" customWidth="1"/>
    <col min="2315" max="2315" width="12.28515625" bestFit="1" customWidth="1"/>
    <col min="2561" max="2561" width="28.85546875" bestFit="1" customWidth="1"/>
    <col min="2562" max="2562" width="15.7109375" customWidth="1"/>
    <col min="2563" max="2564" width="18.7109375" customWidth="1"/>
    <col min="2565" max="2565" width="0" hidden="1" customWidth="1"/>
    <col min="2566" max="2566" width="18.7109375" customWidth="1"/>
    <col min="2567" max="2567" width="0" hidden="1" customWidth="1"/>
    <col min="2568" max="2569" width="18.7109375" customWidth="1"/>
    <col min="2571" max="2571" width="12.28515625" bestFit="1" customWidth="1"/>
    <col min="2817" max="2817" width="28.85546875" bestFit="1" customWidth="1"/>
    <col min="2818" max="2818" width="15.7109375" customWidth="1"/>
    <col min="2819" max="2820" width="18.7109375" customWidth="1"/>
    <col min="2821" max="2821" width="0" hidden="1" customWidth="1"/>
    <col min="2822" max="2822" width="18.7109375" customWidth="1"/>
    <col min="2823" max="2823" width="0" hidden="1" customWidth="1"/>
    <col min="2824" max="2825" width="18.7109375" customWidth="1"/>
    <col min="2827" max="2827" width="12.28515625" bestFit="1" customWidth="1"/>
    <col min="3073" max="3073" width="28.85546875" bestFit="1" customWidth="1"/>
    <col min="3074" max="3074" width="15.7109375" customWidth="1"/>
    <col min="3075" max="3076" width="18.7109375" customWidth="1"/>
    <col min="3077" max="3077" width="0" hidden="1" customWidth="1"/>
    <col min="3078" max="3078" width="18.7109375" customWidth="1"/>
    <col min="3079" max="3079" width="0" hidden="1" customWidth="1"/>
    <col min="3080" max="3081" width="18.7109375" customWidth="1"/>
    <col min="3083" max="3083" width="12.28515625" bestFit="1" customWidth="1"/>
    <col min="3329" max="3329" width="28.85546875" bestFit="1" customWidth="1"/>
    <col min="3330" max="3330" width="15.7109375" customWidth="1"/>
    <col min="3331" max="3332" width="18.7109375" customWidth="1"/>
    <col min="3333" max="3333" width="0" hidden="1" customWidth="1"/>
    <col min="3334" max="3334" width="18.7109375" customWidth="1"/>
    <col min="3335" max="3335" width="0" hidden="1" customWidth="1"/>
    <col min="3336" max="3337" width="18.7109375" customWidth="1"/>
    <col min="3339" max="3339" width="12.28515625" bestFit="1" customWidth="1"/>
    <col min="3585" max="3585" width="28.85546875" bestFit="1" customWidth="1"/>
    <col min="3586" max="3586" width="15.7109375" customWidth="1"/>
    <col min="3587" max="3588" width="18.7109375" customWidth="1"/>
    <col min="3589" max="3589" width="0" hidden="1" customWidth="1"/>
    <col min="3590" max="3590" width="18.7109375" customWidth="1"/>
    <col min="3591" max="3591" width="0" hidden="1" customWidth="1"/>
    <col min="3592" max="3593" width="18.7109375" customWidth="1"/>
    <col min="3595" max="3595" width="12.28515625" bestFit="1" customWidth="1"/>
    <col min="3841" max="3841" width="28.85546875" bestFit="1" customWidth="1"/>
    <col min="3842" max="3842" width="15.7109375" customWidth="1"/>
    <col min="3843" max="3844" width="18.7109375" customWidth="1"/>
    <col min="3845" max="3845" width="0" hidden="1" customWidth="1"/>
    <col min="3846" max="3846" width="18.7109375" customWidth="1"/>
    <col min="3847" max="3847" width="0" hidden="1" customWidth="1"/>
    <col min="3848" max="3849" width="18.7109375" customWidth="1"/>
    <col min="3851" max="3851" width="12.28515625" bestFit="1" customWidth="1"/>
    <col min="4097" max="4097" width="28.85546875" bestFit="1" customWidth="1"/>
    <col min="4098" max="4098" width="15.7109375" customWidth="1"/>
    <col min="4099" max="4100" width="18.7109375" customWidth="1"/>
    <col min="4101" max="4101" width="0" hidden="1" customWidth="1"/>
    <col min="4102" max="4102" width="18.7109375" customWidth="1"/>
    <col min="4103" max="4103" width="0" hidden="1" customWidth="1"/>
    <col min="4104" max="4105" width="18.7109375" customWidth="1"/>
    <col min="4107" max="4107" width="12.28515625" bestFit="1" customWidth="1"/>
    <col min="4353" max="4353" width="28.85546875" bestFit="1" customWidth="1"/>
    <col min="4354" max="4354" width="15.7109375" customWidth="1"/>
    <col min="4355" max="4356" width="18.7109375" customWidth="1"/>
    <col min="4357" max="4357" width="0" hidden="1" customWidth="1"/>
    <col min="4358" max="4358" width="18.7109375" customWidth="1"/>
    <col min="4359" max="4359" width="0" hidden="1" customWidth="1"/>
    <col min="4360" max="4361" width="18.7109375" customWidth="1"/>
    <col min="4363" max="4363" width="12.28515625" bestFit="1" customWidth="1"/>
    <col min="4609" max="4609" width="28.85546875" bestFit="1" customWidth="1"/>
    <col min="4610" max="4610" width="15.7109375" customWidth="1"/>
    <col min="4611" max="4612" width="18.7109375" customWidth="1"/>
    <col min="4613" max="4613" width="0" hidden="1" customWidth="1"/>
    <col min="4614" max="4614" width="18.7109375" customWidth="1"/>
    <col min="4615" max="4615" width="0" hidden="1" customWidth="1"/>
    <col min="4616" max="4617" width="18.7109375" customWidth="1"/>
    <col min="4619" max="4619" width="12.28515625" bestFit="1" customWidth="1"/>
    <col min="4865" max="4865" width="28.85546875" bestFit="1" customWidth="1"/>
    <col min="4866" max="4866" width="15.7109375" customWidth="1"/>
    <col min="4867" max="4868" width="18.7109375" customWidth="1"/>
    <col min="4869" max="4869" width="0" hidden="1" customWidth="1"/>
    <col min="4870" max="4870" width="18.7109375" customWidth="1"/>
    <col min="4871" max="4871" width="0" hidden="1" customWidth="1"/>
    <col min="4872" max="4873" width="18.7109375" customWidth="1"/>
    <col min="4875" max="4875" width="12.28515625" bestFit="1" customWidth="1"/>
    <col min="5121" max="5121" width="28.85546875" bestFit="1" customWidth="1"/>
    <col min="5122" max="5122" width="15.7109375" customWidth="1"/>
    <col min="5123" max="5124" width="18.7109375" customWidth="1"/>
    <col min="5125" max="5125" width="0" hidden="1" customWidth="1"/>
    <col min="5126" max="5126" width="18.7109375" customWidth="1"/>
    <col min="5127" max="5127" width="0" hidden="1" customWidth="1"/>
    <col min="5128" max="5129" width="18.7109375" customWidth="1"/>
    <col min="5131" max="5131" width="12.28515625" bestFit="1" customWidth="1"/>
    <col min="5377" max="5377" width="28.85546875" bestFit="1" customWidth="1"/>
    <col min="5378" max="5378" width="15.7109375" customWidth="1"/>
    <col min="5379" max="5380" width="18.7109375" customWidth="1"/>
    <col min="5381" max="5381" width="0" hidden="1" customWidth="1"/>
    <col min="5382" max="5382" width="18.7109375" customWidth="1"/>
    <col min="5383" max="5383" width="0" hidden="1" customWidth="1"/>
    <col min="5384" max="5385" width="18.7109375" customWidth="1"/>
    <col min="5387" max="5387" width="12.28515625" bestFit="1" customWidth="1"/>
    <col min="5633" max="5633" width="28.85546875" bestFit="1" customWidth="1"/>
    <col min="5634" max="5634" width="15.7109375" customWidth="1"/>
    <col min="5635" max="5636" width="18.7109375" customWidth="1"/>
    <col min="5637" max="5637" width="0" hidden="1" customWidth="1"/>
    <col min="5638" max="5638" width="18.7109375" customWidth="1"/>
    <col min="5639" max="5639" width="0" hidden="1" customWidth="1"/>
    <col min="5640" max="5641" width="18.7109375" customWidth="1"/>
    <col min="5643" max="5643" width="12.28515625" bestFit="1" customWidth="1"/>
    <col min="5889" max="5889" width="28.85546875" bestFit="1" customWidth="1"/>
    <col min="5890" max="5890" width="15.7109375" customWidth="1"/>
    <col min="5891" max="5892" width="18.7109375" customWidth="1"/>
    <col min="5893" max="5893" width="0" hidden="1" customWidth="1"/>
    <col min="5894" max="5894" width="18.7109375" customWidth="1"/>
    <col min="5895" max="5895" width="0" hidden="1" customWidth="1"/>
    <col min="5896" max="5897" width="18.7109375" customWidth="1"/>
    <col min="5899" max="5899" width="12.28515625" bestFit="1" customWidth="1"/>
    <col min="6145" max="6145" width="28.85546875" bestFit="1" customWidth="1"/>
    <col min="6146" max="6146" width="15.7109375" customWidth="1"/>
    <col min="6147" max="6148" width="18.7109375" customWidth="1"/>
    <col min="6149" max="6149" width="0" hidden="1" customWidth="1"/>
    <col min="6150" max="6150" width="18.7109375" customWidth="1"/>
    <col min="6151" max="6151" width="0" hidden="1" customWidth="1"/>
    <col min="6152" max="6153" width="18.7109375" customWidth="1"/>
    <col min="6155" max="6155" width="12.28515625" bestFit="1" customWidth="1"/>
    <col min="6401" max="6401" width="28.85546875" bestFit="1" customWidth="1"/>
    <col min="6402" max="6402" width="15.7109375" customWidth="1"/>
    <col min="6403" max="6404" width="18.7109375" customWidth="1"/>
    <col min="6405" max="6405" width="0" hidden="1" customWidth="1"/>
    <col min="6406" max="6406" width="18.7109375" customWidth="1"/>
    <col min="6407" max="6407" width="0" hidden="1" customWidth="1"/>
    <col min="6408" max="6409" width="18.7109375" customWidth="1"/>
    <col min="6411" max="6411" width="12.28515625" bestFit="1" customWidth="1"/>
    <col min="6657" max="6657" width="28.85546875" bestFit="1" customWidth="1"/>
    <col min="6658" max="6658" width="15.7109375" customWidth="1"/>
    <col min="6659" max="6660" width="18.7109375" customWidth="1"/>
    <col min="6661" max="6661" width="0" hidden="1" customWidth="1"/>
    <col min="6662" max="6662" width="18.7109375" customWidth="1"/>
    <col min="6663" max="6663" width="0" hidden="1" customWidth="1"/>
    <col min="6664" max="6665" width="18.7109375" customWidth="1"/>
    <col min="6667" max="6667" width="12.28515625" bestFit="1" customWidth="1"/>
    <col min="6913" max="6913" width="28.85546875" bestFit="1" customWidth="1"/>
    <col min="6914" max="6914" width="15.7109375" customWidth="1"/>
    <col min="6915" max="6916" width="18.7109375" customWidth="1"/>
    <col min="6917" max="6917" width="0" hidden="1" customWidth="1"/>
    <col min="6918" max="6918" width="18.7109375" customWidth="1"/>
    <col min="6919" max="6919" width="0" hidden="1" customWidth="1"/>
    <col min="6920" max="6921" width="18.7109375" customWidth="1"/>
    <col min="6923" max="6923" width="12.28515625" bestFit="1" customWidth="1"/>
    <col min="7169" max="7169" width="28.85546875" bestFit="1" customWidth="1"/>
    <col min="7170" max="7170" width="15.7109375" customWidth="1"/>
    <col min="7171" max="7172" width="18.7109375" customWidth="1"/>
    <col min="7173" max="7173" width="0" hidden="1" customWidth="1"/>
    <col min="7174" max="7174" width="18.7109375" customWidth="1"/>
    <col min="7175" max="7175" width="0" hidden="1" customWidth="1"/>
    <col min="7176" max="7177" width="18.7109375" customWidth="1"/>
    <col min="7179" max="7179" width="12.28515625" bestFit="1" customWidth="1"/>
    <col min="7425" max="7425" width="28.85546875" bestFit="1" customWidth="1"/>
    <col min="7426" max="7426" width="15.7109375" customWidth="1"/>
    <col min="7427" max="7428" width="18.7109375" customWidth="1"/>
    <col min="7429" max="7429" width="0" hidden="1" customWidth="1"/>
    <col min="7430" max="7430" width="18.7109375" customWidth="1"/>
    <col min="7431" max="7431" width="0" hidden="1" customWidth="1"/>
    <col min="7432" max="7433" width="18.7109375" customWidth="1"/>
    <col min="7435" max="7435" width="12.28515625" bestFit="1" customWidth="1"/>
    <col min="7681" max="7681" width="28.85546875" bestFit="1" customWidth="1"/>
    <col min="7682" max="7682" width="15.7109375" customWidth="1"/>
    <col min="7683" max="7684" width="18.7109375" customWidth="1"/>
    <col min="7685" max="7685" width="0" hidden="1" customWidth="1"/>
    <col min="7686" max="7686" width="18.7109375" customWidth="1"/>
    <col min="7687" max="7687" width="0" hidden="1" customWidth="1"/>
    <col min="7688" max="7689" width="18.7109375" customWidth="1"/>
    <col min="7691" max="7691" width="12.28515625" bestFit="1" customWidth="1"/>
    <col min="7937" max="7937" width="28.85546875" bestFit="1" customWidth="1"/>
    <col min="7938" max="7938" width="15.7109375" customWidth="1"/>
    <col min="7939" max="7940" width="18.7109375" customWidth="1"/>
    <col min="7941" max="7941" width="0" hidden="1" customWidth="1"/>
    <col min="7942" max="7942" width="18.7109375" customWidth="1"/>
    <col min="7943" max="7943" width="0" hidden="1" customWidth="1"/>
    <col min="7944" max="7945" width="18.7109375" customWidth="1"/>
    <col min="7947" max="7947" width="12.28515625" bestFit="1" customWidth="1"/>
    <col min="8193" max="8193" width="28.85546875" bestFit="1" customWidth="1"/>
    <col min="8194" max="8194" width="15.7109375" customWidth="1"/>
    <col min="8195" max="8196" width="18.7109375" customWidth="1"/>
    <col min="8197" max="8197" width="0" hidden="1" customWidth="1"/>
    <col min="8198" max="8198" width="18.7109375" customWidth="1"/>
    <col min="8199" max="8199" width="0" hidden="1" customWidth="1"/>
    <col min="8200" max="8201" width="18.7109375" customWidth="1"/>
    <col min="8203" max="8203" width="12.28515625" bestFit="1" customWidth="1"/>
    <col min="8449" max="8449" width="28.85546875" bestFit="1" customWidth="1"/>
    <col min="8450" max="8450" width="15.7109375" customWidth="1"/>
    <col min="8451" max="8452" width="18.7109375" customWidth="1"/>
    <col min="8453" max="8453" width="0" hidden="1" customWidth="1"/>
    <col min="8454" max="8454" width="18.7109375" customWidth="1"/>
    <col min="8455" max="8455" width="0" hidden="1" customWidth="1"/>
    <col min="8456" max="8457" width="18.7109375" customWidth="1"/>
    <col min="8459" max="8459" width="12.28515625" bestFit="1" customWidth="1"/>
    <col min="8705" max="8705" width="28.85546875" bestFit="1" customWidth="1"/>
    <col min="8706" max="8706" width="15.7109375" customWidth="1"/>
    <col min="8707" max="8708" width="18.7109375" customWidth="1"/>
    <col min="8709" max="8709" width="0" hidden="1" customWidth="1"/>
    <col min="8710" max="8710" width="18.7109375" customWidth="1"/>
    <col min="8711" max="8711" width="0" hidden="1" customWidth="1"/>
    <col min="8712" max="8713" width="18.7109375" customWidth="1"/>
    <col min="8715" max="8715" width="12.28515625" bestFit="1" customWidth="1"/>
    <col min="8961" max="8961" width="28.85546875" bestFit="1" customWidth="1"/>
    <col min="8962" max="8962" width="15.7109375" customWidth="1"/>
    <col min="8963" max="8964" width="18.7109375" customWidth="1"/>
    <col min="8965" max="8965" width="0" hidden="1" customWidth="1"/>
    <col min="8966" max="8966" width="18.7109375" customWidth="1"/>
    <col min="8967" max="8967" width="0" hidden="1" customWidth="1"/>
    <col min="8968" max="8969" width="18.7109375" customWidth="1"/>
    <col min="8971" max="8971" width="12.28515625" bestFit="1" customWidth="1"/>
    <col min="9217" max="9217" width="28.85546875" bestFit="1" customWidth="1"/>
    <col min="9218" max="9218" width="15.7109375" customWidth="1"/>
    <col min="9219" max="9220" width="18.7109375" customWidth="1"/>
    <col min="9221" max="9221" width="0" hidden="1" customWidth="1"/>
    <col min="9222" max="9222" width="18.7109375" customWidth="1"/>
    <col min="9223" max="9223" width="0" hidden="1" customWidth="1"/>
    <col min="9224" max="9225" width="18.7109375" customWidth="1"/>
    <col min="9227" max="9227" width="12.28515625" bestFit="1" customWidth="1"/>
    <col min="9473" max="9473" width="28.85546875" bestFit="1" customWidth="1"/>
    <col min="9474" max="9474" width="15.7109375" customWidth="1"/>
    <col min="9475" max="9476" width="18.7109375" customWidth="1"/>
    <col min="9477" max="9477" width="0" hidden="1" customWidth="1"/>
    <col min="9478" max="9478" width="18.7109375" customWidth="1"/>
    <col min="9479" max="9479" width="0" hidden="1" customWidth="1"/>
    <col min="9480" max="9481" width="18.7109375" customWidth="1"/>
    <col min="9483" max="9483" width="12.28515625" bestFit="1" customWidth="1"/>
    <col min="9729" max="9729" width="28.85546875" bestFit="1" customWidth="1"/>
    <col min="9730" max="9730" width="15.7109375" customWidth="1"/>
    <col min="9731" max="9732" width="18.7109375" customWidth="1"/>
    <col min="9733" max="9733" width="0" hidden="1" customWidth="1"/>
    <col min="9734" max="9734" width="18.7109375" customWidth="1"/>
    <col min="9735" max="9735" width="0" hidden="1" customWidth="1"/>
    <col min="9736" max="9737" width="18.7109375" customWidth="1"/>
    <col min="9739" max="9739" width="12.28515625" bestFit="1" customWidth="1"/>
    <col min="9985" max="9985" width="28.85546875" bestFit="1" customWidth="1"/>
    <col min="9986" max="9986" width="15.7109375" customWidth="1"/>
    <col min="9987" max="9988" width="18.7109375" customWidth="1"/>
    <col min="9989" max="9989" width="0" hidden="1" customWidth="1"/>
    <col min="9990" max="9990" width="18.7109375" customWidth="1"/>
    <col min="9991" max="9991" width="0" hidden="1" customWidth="1"/>
    <col min="9992" max="9993" width="18.7109375" customWidth="1"/>
    <col min="9995" max="9995" width="12.28515625" bestFit="1" customWidth="1"/>
    <col min="10241" max="10241" width="28.85546875" bestFit="1" customWidth="1"/>
    <col min="10242" max="10242" width="15.7109375" customWidth="1"/>
    <col min="10243" max="10244" width="18.7109375" customWidth="1"/>
    <col min="10245" max="10245" width="0" hidden="1" customWidth="1"/>
    <col min="10246" max="10246" width="18.7109375" customWidth="1"/>
    <col min="10247" max="10247" width="0" hidden="1" customWidth="1"/>
    <col min="10248" max="10249" width="18.7109375" customWidth="1"/>
    <col min="10251" max="10251" width="12.28515625" bestFit="1" customWidth="1"/>
    <col min="10497" max="10497" width="28.85546875" bestFit="1" customWidth="1"/>
    <col min="10498" max="10498" width="15.7109375" customWidth="1"/>
    <col min="10499" max="10500" width="18.7109375" customWidth="1"/>
    <col min="10501" max="10501" width="0" hidden="1" customWidth="1"/>
    <col min="10502" max="10502" width="18.7109375" customWidth="1"/>
    <col min="10503" max="10503" width="0" hidden="1" customWidth="1"/>
    <col min="10504" max="10505" width="18.7109375" customWidth="1"/>
    <col min="10507" max="10507" width="12.28515625" bestFit="1" customWidth="1"/>
    <col min="10753" max="10753" width="28.85546875" bestFit="1" customWidth="1"/>
    <col min="10754" max="10754" width="15.7109375" customWidth="1"/>
    <col min="10755" max="10756" width="18.7109375" customWidth="1"/>
    <col min="10757" max="10757" width="0" hidden="1" customWidth="1"/>
    <col min="10758" max="10758" width="18.7109375" customWidth="1"/>
    <col min="10759" max="10759" width="0" hidden="1" customWidth="1"/>
    <col min="10760" max="10761" width="18.7109375" customWidth="1"/>
    <col min="10763" max="10763" width="12.28515625" bestFit="1" customWidth="1"/>
    <col min="11009" max="11009" width="28.85546875" bestFit="1" customWidth="1"/>
    <col min="11010" max="11010" width="15.7109375" customWidth="1"/>
    <col min="11011" max="11012" width="18.7109375" customWidth="1"/>
    <col min="11013" max="11013" width="0" hidden="1" customWidth="1"/>
    <col min="11014" max="11014" width="18.7109375" customWidth="1"/>
    <col min="11015" max="11015" width="0" hidden="1" customWidth="1"/>
    <col min="11016" max="11017" width="18.7109375" customWidth="1"/>
    <col min="11019" max="11019" width="12.28515625" bestFit="1" customWidth="1"/>
    <col min="11265" max="11265" width="28.85546875" bestFit="1" customWidth="1"/>
    <col min="11266" max="11266" width="15.7109375" customWidth="1"/>
    <col min="11267" max="11268" width="18.7109375" customWidth="1"/>
    <col min="11269" max="11269" width="0" hidden="1" customWidth="1"/>
    <col min="11270" max="11270" width="18.7109375" customWidth="1"/>
    <col min="11271" max="11271" width="0" hidden="1" customWidth="1"/>
    <col min="11272" max="11273" width="18.7109375" customWidth="1"/>
    <col min="11275" max="11275" width="12.28515625" bestFit="1" customWidth="1"/>
    <col min="11521" max="11521" width="28.85546875" bestFit="1" customWidth="1"/>
    <col min="11522" max="11522" width="15.7109375" customWidth="1"/>
    <col min="11523" max="11524" width="18.7109375" customWidth="1"/>
    <col min="11525" max="11525" width="0" hidden="1" customWidth="1"/>
    <col min="11526" max="11526" width="18.7109375" customWidth="1"/>
    <col min="11527" max="11527" width="0" hidden="1" customWidth="1"/>
    <col min="11528" max="11529" width="18.7109375" customWidth="1"/>
    <col min="11531" max="11531" width="12.28515625" bestFit="1" customWidth="1"/>
    <col min="11777" max="11777" width="28.85546875" bestFit="1" customWidth="1"/>
    <col min="11778" max="11778" width="15.7109375" customWidth="1"/>
    <col min="11779" max="11780" width="18.7109375" customWidth="1"/>
    <col min="11781" max="11781" width="0" hidden="1" customWidth="1"/>
    <col min="11782" max="11782" width="18.7109375" customWidth="1"/>
    <col min="11783" max="11783" width="0" hidden="1" customWidth="1"/>
    <col min="11784" max="11785" width="18.7109375" customWidth="1"/>
    <col min="11787" max="11787" width="12.28515625" bestFit="1" customWidth="1"/>
    <col min="12033" max="12033" width="28.85546875" bestFit="1" customWidth="1"/>
    <col min="12034" max="12034" width="15.7109375" customWidth="1"/>
    <col min="12035" max="12036" width="18.7109375" customWidth="1"/>
    <col min="12037" max="12037" width="0" hidden="1" customWidth="1"/>
    <col min="12038" max="12038" width="18.7109375" customWidth="1"/>
    <col min="12039" max="12039" width="0" hidden="1" customWidth="1"/>
    <col min="12040" max="12041" width="18.7109375" customWidth="1"/>
    <col min="12043" max="12043" width="12.28515625" bestFit="1" customWidth="1"/>
    <col min="12289" max="12289" width="28.85546875" bestFit="1" customWidth="1"/>
    <col min="12290" max="12290" width="15.7109375" customWidth="1"/>
    <col min="12291" max="12292" width="18.7109375" customWidth="1"/>
    <col min="12293" max="12293" width="0" hidden="1" customWidth="1"/>
    <col min="12294" max="12294" width="18.7109375" customWidth="1"/>
    <col min="12295" max="12295" width="0" hidden="1" customWidth="1"/>
    <col min="12296" max="12297" width="18.7109375" customWidth="1"/>
    <col min="12299" max="12299" width="12.28515625" bestFit="1" customWidth="1"/>
    <col min="12545" max="12545" width="28.85546875" bestFit="1" customWidth="1"/>
    <col min="12546" max="12546" width="15.7109375" customWidth="1"/>
    <col min="12547" max="12548" width="18.7109375" customWidth="1"/>
    <col min="12549" max="12549" width="0" hidden="1" customWidth="1"/>
    <col min="12550" max="12550" width="18.7109375" customWidth="1"/>
    <col min="12551" max="12551" width="0" hidden="1" customWidth="1"/>
    <col min="12552" max="12553" width="18.7109375" customWidth="1"/>
    <col min="12555" max="12555" width="12.28515625" bestFit="1" customWidth="1"/>
    <col min="12801" max="12801" width="28.85546875" bestFit="1" customWidth="1"/>
    <col min="12802" max="12802" width="15.7109375" customWidth="1"/>
    <col min="12803" max="12804" width="18.7109375" customWidth="1"/>
    <col min="12805" max="12805" width="0" hidden="1" customWidth="1"/>
    <col min="12806" max="12806" width="18.7109375" customWidth="1"/>
    <col min="12807" max="12807" width="0" hidden="1" customWidth="1"/>
    <col min="12808" max="12809" width="18.7109375" customWidth="1"/>
    <col min="12811" max="12811" width="12.28515625" bestFit="1" customWidth="1"/>
    <col min="13057" max="13057" width="28.85546875" bestFit="1" customWidth="1"/>
    <col min="13058" max="13058" width="15.7109375" customWidth="1"/>
    <col min="13059" max="13060" width="18.7109375" customWidth="1"/>
    <col min="13061" max="13061" width="0" hidden="1" customWidth="1"/>
    <col min="13062" max="13062" width="18.7109375" customWidth="1"/>
    <col min="13063" max="13063" width="0" hidden="1" customWidth="1"/>
    <col min="13064" max="13065" width="18.7109375" customWidth="1"/>
    <col min="13067" max="13067" width="12.28515625" bestFit="1" customWidth="1"/>
    <col min="13313" max="13313" width="28.85546875" bestFit="1" customWidth="1"/>
    <col min="13314" max="13314" width="15.7109375" customWidth="1"/>
    <col min="13315" max="13316" width="18.7109375" customWidth="1"/>
    <col min="13317" max="13317" width="0" hidden="1" customWidth="1"/>
    <col min="13318" max="13318" width="18.7109375" customWidth="1"/>
    <col min="13319" max="13319" width="0" hidden="1" customWidth="1"/>
    <col min="13320" max="13321" width="18.7109375" customWidth="1"/>
    <col min="13323" max="13323" width="12.28515625" bestFit="1" customWidth="1"/>
    <col min="13569" max="13569" width="28.85546875" bestFit="1" customWidth="1"/>
    <col min="13570" max="13570" width="15.7109375" customWidth="1"/>
    <col min="13571" max="13572" width="18.7109375" customWidth="1"/>
    <col min="13573" max="13573" width="0" hidden="1" customWidth="1"/>
    <col min="13574" max="13574" width="18.7109375" customWidth="1"/>
    <col min="13575" max="13575" width="0" hidden="1" customWidth="1"/>
    <col min="13576" max="13577" width="18.7109375" customWidth="1"/>
    <col min="13579" max="13579" width="12.28515625" bestFit="1" customWidth="1"/>
    <col min="13825" max="13825" width="28.85546875" bestFit="1" customWidth="1"/>
    <col min="13826" max="13826" width="15.7109375" customWidth="1"/>
    <col min="13827" max="13828" width="18.7109375" customWidth="1"/>
    <col min="13829" max="13829" width="0" hidden="1" customWidth="1"/>
    <col min="13830" max="13830" width="18.7109375" customWidth="1"/>
    <col min="13831" max="13831" width="0" hidden="1" customWidth="1"/>
    <col min="13832" max="13833" width="18.7109375" customWidth="1"/>
    <col min="13835" max="13835" width="12.28515625" bestFit="1" customWidth="1"/>
    <col min="14081" max="14081" width="28.85546875" bestFit="1" customWidth="1"/>
    <col min="14082" max="14082" width="15.7109375" customWidth="1"/>
    <col min="14083" max="14084" width="18.7109375" customWidth="1"/>
    <col min="14085" max="14085" width="0" hidden="1" customWidth="1"/>
    <col min="14086" max="14086" width="18.7109375" customWidth="1"/>
    <col min="14087" max="14087" width="0" hidden="1" customWidth="1"/>
    <col min="14088" max="14089" width="18.7109375" customWidth="1"/>
    <col min="14091" max="14091" width="12.28515625" bestFit="1" customWidth="1"/>
    <col min="14337" max="14337" width="28.85546875" bestFit="1" customWidth="1"/>
    <col min="14338" max="14338" width="15.7109375" customWidth="1"/>
    <col min="14339" max="14340" width="18.7109375" customWidth="1"/>
    <col min="14341" max="14341" width="0" hidden="1" customWidth="1"/>
    <col min="14342" max="14342" width="18.7109375" customWidth="1"/>
    <col min="14343" max="14343" width="0" hidden="1" customWidth="1"/>
    <col min="14344" max="14345" width="18.7109375" customWidth="1"/>
    <col min="14347" max="14347" width="12.28515625" bestFit="1" customWidth="1"/>
    <col min="14593" max="14593" width="28.85546875" bestFit="1" customWidth="1"/>
    <col min="14594" max="14594" width="15.7109375" customWidth="1"/>
    <col min="14595" max="14596" width="18.7109375" customWidth="1"/>
    <col min="14597" max="14597" width="0" hidden="1" customWidth="1"/>
    <col min="14598" max="14598" width="18.7109375" customWidth="1"/>
    <col min="14599" max="14599" width="0" hidden="1" customWidth="1"/>
    <col min="14600" max="14601" width="18.7109375" customWidth="1"/>
    <col min="14603" max="14603" width="12.28515625" bestFit="1" customWidth="1"/>
    <col min="14849" max="14849" width="28.85546875" bestFit="1" customWidth="1"/>
    <col min="14850" max="14850" width="15.7109375" customWidth="1"/>
    <col min="14851" max="14852" width="18.7109375" customWidth="1"/>
    <col min="14853" max="14853" width="0" hidden="1" customWidth="1"/>
    <col min="14854" max="14854" width="18.7109375" customWidth="1"/>
    <col min="14855" max="14855" width="0" hidden="1" customWidth="1"/>
    <col min="14856" max="14857" width="18.7109375" customWidth="1"/>
    <col min="14859" max="14859" width="12.28515625" bestFit="1" customWidth="1"/>
    <col min="15105" max="15105" width="28.85546875" bestFit="1" customWidth="1"/>
    <col min="15106" max="15106" width="15.7109375" customWidth="1"/>
    <col min="15107" max="15108" width="18.7109375" customWidth="1"/>
    <col min="15109" max="15109" width="0" hidden="1" customWidth="1"/>
    <col min="15110" max="15110" width="18.7109375" customWidth="1"/>
    <col min="15111" max="15111" width="0" hidden="1" customWidth="1"/>
    <col min="15112" max="15113" width="18.7109375" customWidth="1"/>
    <col min="15115" max="15115" width="12.28515625" bestFit="1" customWidth="1"/>
    <col min="15361" max="15361" width="28.85546875" bestFit="1" customWidth="1"/>
    <col min="15362" max="15362" width="15.7109375" customWidth="1"/>
    <col min="15363" max="15364" width="18.7109375" customWidth="1"/>
    <col min="15365" max="15365" width="0" hidden="1" customWidth="1"/>
    <col min="15366" max="15366" width="18.7109375" customWidth="1"/>
    <col min="15367" max="15367" width="0" hidden="1" customWidth="1"/>
    <col min="15368" max="15369" width="18.7109375" customWidth="1"/>
    <col min="15371" max="15371" width="12.28515625" bestFit="1" customWidth="1"/>
    <col min="15617" max="15617" width="28.85546875" bestFit="1" customWidth="1"/>
    <col min="15618" max="15618" width="15.7109375" customWidth="1"/>
    <col min="15619" max="15620" width="18.7109375" customWidth="1"/>
    <col min="15621" max="15621" width="0" hidden="1" customWidth="1"/>
    <col min="15622" max="15622" width="18.7109375" customWidth="1"/>
    <col min="15623" max="15623" width="0" hidden="1" customWidth="1"/>
    <col min="15624" max="15625" width="18.7109375" customWidth="1"/>
    <col min="15627" max="15627" width="12.28515625" bestFit="1" customWidth="1"/>
    <col min="15873" max="15873" width="28.85546875" bestFit="1" customWidth="1"/>
    <col min="15874" max="15874" width="15.7109375" customWidth="1"/>
    <col min="15875" max="15876" width="18.7109375" customWidth="1"/>
    <col min="15877" max="15877" width="0" hidden="1" customWidth="1"/>
    <col min="15878" max="15878" width="18.7109375" customWidth="1"/>
    <col min="15879" max="15879" width="0" hidden="1" customWidth="1"/>
    <col min="15880" max="15881" width="18.7109375" customWidth="1"/>
    <col min="15883" max="15883" width="12.28515625" bestFit="1" customWidth="1"/>
    <col min="16129" max="16129" width="28.85546875" bestFit="1" customWidth="1"/>
    <col min="16130" max="16130" width="15.7109375" customWidth="1"/>
    <col min="16131" max="16132" width="18.7109375" customWidth="1"/>
    <col min="16133" max="16133" width="0" hidden="1" customWidth="1"/>
    <col min="16134" max="16134" width="18.7109375" customWidth="1"/>
    <col min="16135" max="16135" width="0" hidden="1" customWidth="1"/>
    <col min="16136" max="16137" width="18.7109375" customWidth="1"/>
    <col min="16139" max="16139" width="12.28515625" bestFit="1" customWidth="1"/>
  </cols>
  <sheetData>
    <row r="1" spans="1:15" s="5" customFormat="1" ht="27" thickBot="1">
      <c r="A1" s="1017" t="s">
        <v>627</v>
      </c>
      <c r="B1" s="1017"/>
      <c r="C1" s="1017"/>
      <c r="D1" s="1017"/>
      <c r="E1" s="1017"/>
      <c r="F1" s="1017"/>
      <c r="G1" s="1017"/>
      <c r="H1" s="1017"/>
      <c r="I1" s="1017"/>
      <c r="J1" s="196"/>
      <c r="K1" s="196"/>
      <c r="L1" s="196"/>
      <c r="M1" s="196"/>
      <c r="N1" s="196"/>
      <c r="O1" s="196"/>
    </row>
    <row r="2" spans="1:15" ht="24.95" customHeight="1" thickBot="1">
      <c r="A2" s="197" t="s">
        <v>609</v>
      </c>
      <c r="B2" s="198" t="s">
        <v>320</v>
      </c>
      <c r="C2" s="199" t="s">
        <v>628</v>
      </c>
      <c r="D2" s="200" t="s">
        <v>206</v>
      </c>
      <c r="E2" s="200"/>
      <c r="F2" s="200" t="s">
        <v>15</v>
      </c>
      <c r="G2" s="201"/>
      <c r="H2" s="202" t="s">
        <v>629</v>
      </c>
      <c r="I2" s="203" t="s">
        <v>54</v>
      </c>
      <c r="J2" s="164"/>
      <c r="K2" s="204" t="s">
        <v>655</v>
      </c>
      <c r="L2" s="164"/>
      <c r="M2" s="164"/>
      <c r="N2" s="164"/>
      <c r="O2" s="164"/>
    </row>
    <row r="3" spans="1:15" s="207" customFormat="1" ht="20.100000000000001" customHeight="1" thickTop="1">
      <c r="A3" s="213" t="s">
        <v>630</v>
      </c>
      <c r="B3" s="214">
        <v>0.6</v>
      </c>
      <c r="C3" s="215">
        <f>D3+F3+H3</f>
        <v>86146</v>
      </c>
      <c r="D3" s="216">
        <v>14581</v>
      </c>
      <c r="E3" s="216"/>
      <c r="F3" s="216">
        <v>50605</v>
      </c>
      <c r="G3" s="217"/>
      <c r="H3" s="218">
        <v>20960</v>
      </c>
      <c r="I3" s="205" t="s">
        <v>631</v>
      </c>
      <c r="J3" s="206"/>
      <c r="L3" s="206"/>
      <c r="M3" s="204"/>
      <c r="N3" s="206"/>
      <c r="O3" s="206"/>
    </row>
    <row r="4" spans="1:15" s="207" customFormat="1" ht="20.100000000000001" customHeight="1">
      <c r="A4" s="213" t="s">
        <v>630</v>
      </c>
      <c r="B4" s="214">
        <v>0.7</v>
      </c>
      <c r="C4" s="215">
        <f>D4+F4+H4</f>
        <v>89710</v>
      </c>
      <c r="D4" s="216">
        <v>16583</v>
      </c>
      <c r="E4" s="216"/>
      <c r="F4" s="216">
        <v>50605</v>
      </c>
      <c r="G4" s="217"/>
      <c r="H4" s="218">
        <v>22522</v>
      </c>
      <c r="I4" s="205" t="s">
        <v>631</v>
      </c>
      <c r="J4" s="206"/>
      <c r="L4" s="206"/>
      <c r="M4" s="204"/>
      <c r="N4" s="206"/>
      <c r="O4" s="206"/>
    </row>
    <row r="5" spans="1:15" s="207" customFormat="1" ht="20.100000000000001" customHeight="1">
      <c r="A5" s="213" t="s">
        <v>632</v>
      </c>
      <c r="B5" s="214">
        <v>0.6</v>
      </c>
      <c r="C5" s="215">
        <f>D5+F5+H5</f>
        <v>92616</v>
      </c>
      <c r="D5" s="216">
        <v>16855</v>
      </c>
      <c r="E5" s="216"/>
      <c r="F5" s="216">
        <v>50605</v>
      </c>
      <c r="G5" s="217"/>
      <c r="H5" s="218">
        <v>25156</v>
      </c>
      <c r="I5" s="205" t="s">
        <v>631</v>
      </c>
      <c r="J5" s="206"/>
      <c r="K5" s="204"/>
      <c r="L5" s="206"/>
      <c r="M5" s="204"/>
      <c r="N5" s="206"/>
      <c r="O5" s="206"/>
    </row>
    <row r="6" spans="1:15" s="207" customFormat="1" ht="20.100000000000001" customHeight="1">
      <c r="A6" s="213" t="s">
        <v>632</v>
      </c>
      <c r="B6" s="214">
        <v>0.7</v>
      </c>
      <c r="C6" s="215">
        <f>D6+F6+H6</f>
        <v>119584</v>
      </c>
      <c r="D6" s="216">
        <f>INT((D4)*1.2)</f>
        <v>19899</v>
      </c>
      <c r="E6" s="216"/>
      <c r="F6" s="216">
        <f>INT((F4)*1.2)</f>
        <v>60726</v>
      </c>
      <c r="G6" s="217"/>
      <c r="H6" s="218">
        <f>INT((H4+9944)*1.2)</f>
        <v>38959</v>
      </c>
      <c r="I6" s="208" t="s">
        <v>633</v>
      </c>
      <c r="J6" s="206"/>
      <c r="K6" s="204"/>
      <c r="L6" s="206"/>
      <c r="M6" s="204"/>
      <c r="N6" s="206"/>
      <c r="O6" s="206"/>
    </row>
    <row r="7" spans="1:15" ht="20.100000000000001" customHeight="1">
      <c r="A7" s="213" t="s">
        <v>634</v>
      </c>
      <c r="B7" s="214">
        <v>0.56999999999999995</v>
      </c>
      <c r="C7" s="215">
        <f>D7+F7+H7</f>
        <v>63234</v>
      </c>
      <c r="D7" s="216">
        <v>5905</v>
      </c>
      <c r="E7" s="216"/>
      <c r="F7" s="216">
        <v>50605</v>
      </c>
      <c r="G7" s="217"/>
      <c r="H7" s="218">
        <v>6724</v>
      </c>
      <c r="I7" s="205" t="s">
        <v>631</v>
      </c>
      <c r="J7" s="164"/>
      <c r="K7" s="209"/>
      <c r="L7" s="164"/>
      <c r="M7" s="204"/>
      <c r="N7" s="164"/>
      <c r="O7" s="164"/>
    </row>
    <row r="8" spans="1:15" s="207" customFormat="1" ht="20.100000000000001" customHeight="1">
      <c r="A8" s="213" t="s">
        <v>598</v>
      </c>
      <c r="B8" s="219">
        <v>15</v>
      </c>
      <c r="C8" s="215">
        <f t="shared" ref="C8:C23" si="0">D8+F8+H8</f>
        <v>95427</v>
      </c>
      <c r="D8" s="216">
        <v>25711</v>
      </c>
      <c r="E8" s="216"/>
      <c r="F8" s="216">
        <v>50605</v>
      </c>
      <c r="G8" s="217"/>
      <c r="H8" s="218">
        <v>19111</v>
      </c>
      <c r="I8" s="205" t="s">
        <v>631</v>
      </c>
      <c r="J8" s="206"/>
      <c r="K8" s="204"/>
      <c r="L8" s="206"/>
      <c r="M8" s="204"/>
      <c r="N8" s="206"/>
      <c r="O8" s="206"/>
    </row>
    <row r="9" spans="1:15" ht="20.100000000000001" customHeight="1">
      <c r="A9" s="213" t="s">
        <v>598</v>
      </c>
      <c r="B9" s="219">
        <v>24</v>
      </c>
      <c r="C9" s="215">
        <f t="shared" si="0"/>
        <v>118280</v>
      </c>
      <c r="D9" s="216">
        <v>37192</v>
      </c>
      <c r="E9" s="216"/>
      <c r="F9" s="216">
        <v>50605</v>
      </c>
      <c r="G9" s="217"/>
      <c r="H9" s="218">
        <v>30483</v>
      </c>
      <c r="I9" s="205" t="s">
        <v>631</v>
      </c>
      <c r="J9" s="164"/>
      <c r="K9" s="209"/>
      <c r="L9" s="164"/>
      <c r="M9" s="204"/>
      <c r="N9" s="164"/>
      <c r="O9" s="164"/>
    </row>
    <row r="10" spans="1:15" ht="20.100000000000001" customHeight="1">
      <c r="A10" s="213" t="s">
        <v>635</v>
      </c>
      <c r="B10" s="220" t="s">
        <v>636</v>
      </c>
      <c r="C10" s="215">
        <f t="shared" si="0"/>
        <v>70316</v>
      </c>
      <c r="D10" s="216">
        <v>10508</v>
      </c>
      <c r="E10" s="216"/>
      <c r="F10" s="216">
        <v>50605</v>
      </c>
      <c r="G10" s="217"/>
      <c r="H10" s="218">
        <v>9203</v>
      </c>
      <c r="I10" s="205" t="s">
        <v>631</v>
      </c>
      <c r="J10" s="164"/>
      <c r="K10" s="209"/>
      <c r="L10" s="164"/>
      <c r="M10" s="204"/>
      <c r="N10" s="164"/>
      <c r="O10" s="164"/>
    </row>
    <row r="11" spans="1:15" ht="20.100000000000001" customHeight="1">
      <c r="A11" s="213" t="s">
        <v>635</v>
      </c>
      <c r="B11" s="220" t="s">
        <v>637</v>
      </c>
      <c r="C11" s="215">
        <f t="shared" si="0"/>
        <v>74954</v>
      </c>
      <c r="D11" s="216">
        <v>12859</v>
      </c>
      <c r="E11" s="216"/>
      <c r="F11" s="216">
        <v>50605</v>
      </c>
      <c r="G11" s="217"/>
      <c r="H11" s="218">
        <v>11490</v>
      </c>
      <c r="I11" s="205" t="s">
        <v>631</v>
      </c>
      <c r="J11" s="164"/>
      <c r="K11" s="209"/>
      <c r="L11" s="164"/>
      <c r="M11" s="204"/>
      <c r="N11" s="164"/>
      <c r="O11" s="164"/>
    </row>
    <row r="12" spans="1:15" ht="20.100000000000001" customHeight="1">
      <c r="A12" s="213" t="s">
        <v>638</v>
      </c>
      <c r="B12" s="220" t="s">
        <v>639</v>
      </c>
      <c r="C12" s="215">
        <f t="shared" si="0"/>
        <v>68702</v>
      </c>
      <c r="D12" s="216">
        <v>9402</v>
      </c>
      <c r="E12" s="216"/>
      <c r="F12" s="216">
        <v>50605</v>
      </c>
      <c r="G12" s="217"/>
      <c r="H12" s="218">
        <v>8695</v>
      </c>
      <c r="I12" s="205" t="s">
        <v>631</v>
      </c>
      <c r="J12" s="164"/>
      <c r="K12" s="209"/>
      <c r="L12" s="164"/>
      <c r="M12" s="204"/>
      <c r="N12" s="164"/>
      <c r="O12" s="164"/>
    </row>
    <row r="13" spans="1:15" s="207" customFormat="1" ht="20.100000000000001" customHeight="1">
      <c r="A13" s="213" t="s">
        <v>640</v>
      </c>
      <c r="B13" s="219">
        <v>0.7</v>
      </c>
      <c r="C13" s="215">
        <f t="shared" si="0"/>
        <v>37089</v>
      </c>
      <c r="D13" s="216">
        <v>2913</v>
      </c>
      <c r="E13" s="216"/>
      <c r="F13" s="216">
        <v>32386</v>
      </c>
      <c r="G13" s="217"/>
      <c r="H13" s="218">
        <v>1790</v>
      </c>
      <c r="I13" s="205" t="s">
        <v>631</v>
      </c>
      <c r="J13" s="206"/>
      <c r="K13" s="204"/>
      <c r="L13" s="206"/>
      <c r="M13" s="204"/>
      <c r="N13" s="206"/>
      <c r="O13" s="206"/>
    </row>
    <row r="14" spans="1:15" ht="20.100000000000001" customHeight="1">
      <c r="A14" s="213" t="s">
        <v>641</v>
      </c>
      <c r="B14" s="220" t="s">
        <v>570</v>
      </c>
      <c r="C14" s="215">
        <f t="shared" si="0"/>
        <v>79616</v>
      </c>
      <c r="D14" s="216">
        <v>11530</v>
      </c>
      <c r="E14" s="216"/>
      <c r="F14" s="216">
        <v>50605</v>
      </c>
      <c r="G14" s="217"/>
      <c r="H14" s="218">
        <v>17481</v>
      </c>
      <c r="I14" s="205" t="s">
        <v>631</v>
      </c>
      <c r="J14" s="164"/>
      <c r="K14" s="209"/>
      <c r="L14" s="164"/>
      <c r="M14" s="204"/>
      <c r="N14" s="164"/>
      <c r="O14" s="164"/>
    </row>
    <row r="15" spans="1:15" s="207" customFormat="1" ht="20.100000000000001" customHeight="1">
      <c r="A15" s="213" t="s">
        <v>642</v>
      </c>
      <c r="B15" s="219">
        <v>1.5</v>
      </c>
      <c r="C15" s="215">
        <f t="shared" si="0"/>
        <v>34576</v>
      </c>
      <c r="D15" s="216">
        <v>1626</v>
      </c>
      <c r="E15" s="216"/>
      <c r="F15" s="216">
        <v>32386</v>
      </c>
      <c r="G15" s="217"/>
      <c r="H15" s="218">
        <v>564</v>
      </c>
      <c r="I15" s="205" t="s">
        <v>631</v>
      </c>
      <c r="J15" s="206"/>
      <c r="K15" s="204"/>
      <c r="L15" s="206"/>
      <c r="M15" s="204"/>
      <c r="N15" s="206"/>
      <c r="O15" s="206"/>
    </row>
    <row r="16" spans="1:15" s="207" customFormat="1" ht="20.100000000000001" customHeight="1">
      <c r="A16" s="213" t="s">
        <v>643</v>
      </c>
      <c r="B16" s="219">
        <v>5</v>
      </c>
      <c r="C16" s="215">
        <f t="shared" si="0"/>
        <v>60353</v>
      </c>
      <c r="D16" s="216">
        <v>7171</v>
      </c>
      <c r="E16" s="216"/>
      <c r="F16" s="216">
        <v>43456</v>
      </c>
      <c r="G16" s="217"/>
      <c r="H16" s="218">
        <v>9726</v>
      </c>
      <c r="I16" s="205" t="s">
        <v>631</v>
      </c>
      <c r="J16" s="206"/>
      <c r="K16" s="204"/>
      <c r="L16" s="206"/>
      <c r="M16" s="204"/>
      <c r="N16" s="206"/>
      <c r="O16" s="206"/>
    </row>
    <row r="17" spans="1:15" ht="20.100000000000001" customHeight="1">
      <c r="A17" s="213" t="s">
        <v>644</v>
      </c>
      <c r="B17" s="221" t="s">
        <v>645</v>
      </c>
      <c r="C17" s="215">
        <f t="shared" si="0"/>
        <v>118244</v>
      </c>
      <c r="D17" s="216">
        <v>16299</v>
      </c>
      <c r="E17" s="216"/>
      <c r="F17" s="216">
        <v>50605</v>
      </c>
      <c r="G17" s="217"/>
      <c r="H17" s="218">
        <v>51340</v>
      </c>
      <c r="I17" s="205" t="s">
        <v>631</v>
      </c>
      <c r="J17" s="164"/>
      <c r="K17" s="209"/>
      <c r="L17" s="164"/>
      <c r="M17" s="204"/>
      <c r="N17" s="164"/>
      <c r="O17" s="164"/>
    </row>
    <row r="18" spans="1:15" s="207" customFormat="1" ht="20.100000000000001" customHeight="1">
      <c r="A18" s="213" t="s">
        <v>646</v>
      </c>
      <c r="B18" s="221" t="s">
        <v>647</v>
      </c>
      <c r="C18" s="215">
        <f t="shared" si="0"/>
        <v>53043</v>
      </c>
      <c r="D18" s="216">
        <v>1724</v>
      </c>
      <c r="E18" s="216"/>
      <c r="F18" s="216">
        <v>50605</v>
      </c>
      <c r="G18" s="217"/>
      <c r="H18" s="218">
        <v>714</v>
      </c>
      <c r="I18" s="205" t="s">
        <v>631</v>
      </c>
      <c r="J18" s="206"/>
      <c r="K18" s="204"/>
      <c r="L18" s="206"/>
      <c r="M18" s="204"/>
      <c r="N18" s="206"/>
      <c r="O18" s="206"/>
    </row>
    <row r="19" spans="1:15" s="207" customFormat="1" ht="20.100000000000001" customHeight="1">
      <c r="A19" s="213" t="s">
        <v>648</v>
      </c>
      <c r="B19" s="222">
        <v>5500</v>
      </c>
      <c r="C19" s="215">
        <f t="shared" si="0"/>
        <v>66795</v>
      </c>
      <c r="D19" s="216">
        <v>14167</v>
      </c>
      <c r="E19" s="216"/>
      <c r="F19" s="216">
        <v>43456</v>
      </c>
      <c r="G19" s="217"/>
      <c r="H19" s="218">
        <v>9172</v>
      </c>
      <c r="I19" s="205" t="s">
        <v>631</v>
      </c>
      <c r="J19" s="206"/>
      <c r="K19" s="204"/>
      <c r="L19" s="206"/>
      <c r="M19" s="204"/>
      <c r="N19" s="206"/>
      <c r="O19" s="206"/>
    </row>
    <row r="20" spans="1:15" ht="20.100000000000001" customHeight="1">
      <c r="A20" s="223" t="s">
        <v>648</v>
      </c>
      <c r="B20" s="224">
        <v>16000</v>
      </c>
      <c r="C20" s="225">
        <f t="shared" si="0"/>
        <v>80700</v>
      </c>
      <c r="D20" s="226">
        <v>19651</v>
      </c>
      <c r="E20" s="226"/>
      <c r="F20" s="226">
        <v>43456</v>
      </c>
      <c r="G20" s="227"/>
      <c r="H20" s="228">
        <v>17593</v>
      </c>
      <c r="I20" s="210" t="s">
        <v>631</v>
      </c>
      <c r="J20" s="164"/>
      <c r="K20" s="209"/>
      <c r="L20" s="164"/>
      <c r="M20" s="204"/>
      <c r="N20" s="164"/>
      <c r="O20" s="164"/>
    </row>
    <row r="21" spans="1:15" ht="20.100000000000001" customHeight="1">
      <c r="A21" s="213" t="s">
        <v>649</v>
      </c>
      <c r="B21" s="222" t="s">
        <v>650</v>
      </c>
      <c r="C21" s="215">
        <f t="shared" si="0"/>
        <v>143561</v>
      </c>
      <c r="D21" s="216">
        <v>27367</v>
      </c>
      <c r="E21" s="216"/>
      <c r="F21" s="216">
        <v>50605</v>
      </c>
      <c r="G21" s="217"/>
      <c r="H21" s="218">
        <v>65589</v>
      </c>
      <c r="I21" s="205" t="s">
        <v>631</v>
      </c>
      <c r="J21" s="164"/>
      <c r="K21" s="209"/>
      <c r="L21" s="164"/>
      <c r="M21" s="204"/>
      <c r="N21" s="164"/>
      <c r="O21" s="164"/>
    </row>
    <row r="22" spans="1:15" ht="20.100000000000001" customHeight="1">
      <c r="A22" s="213" t="s">
        <v>651</v>
      </c>
      <c r="B22" s="222" t="s">
        <v>652</v>
      </c>
      <c r="C22" s="215">
        <f>D22+F22+H22</f>
        <v>43320</v>
      </c>
      <c r="D22" s="216">
        <v>9108</v>
      </c>
      <c r="E22" s="216"/>
      <c r="F22" s="216">
        <v>32386</v>
      </c>
      <c r="G22" s="217"/>
      <c r="H22" s="218">
        <v>1826</v>
      </c>
      <c r="I22" s="205" t="s">
        <v>631</v>
      </c>
      <c r="J22" s="164"/>
      <c r="K22" s="209"/>
      <c r="L22" s="164"/>
      <c r="M22" s="204"/>
      <c r="N22" s="164"/>
      <c r="O22" s="164"/>
    </row>
    <row r="23" spans="1:15" ht="20.100000000000001" customHeight="1" thickBot="1">
      <c r="A23" s="229" t="s">
        <v>653</v>
      </c>
      <c r="B23" s="230" t="s">
        <v>654</v>
      </c>
      <c r="C23" s="231">
        <f t="shared" si="0"/>
        <v>2351</v>
      </c>
      <c r="D23" s="232">
        <v>2114</v>
      </c>
      <c r="E23" s="232"/>
      <c r="F23" s="232"/>
      <c r="G23" s="233"/>
      <c r="H23" s="234">
        <v>237</v>
      </c>
      <c r="I23" s="211" t="s">
        <v>631</v>
      </c>
      <c r="J23" s="164"/>
      <c r="K23" s="209"/>
      <c r="L23" s="164"/>
      <c r="M23" s="204"/>
      <c r="N23" s="164"/>
      <c r="O23" s="164"/>
    </row>
    <row r="24" spans="1:15" ht="13.5">
      <c r="A24" s="4"/>
      <c r="B24" s="4"/>
      <c r="C24" s="212"/>
      <c r="D24" s="212"/>
      <c r="E24" s="212"/>
      <c r="F24" s="212"/>
      <c r="G24" s="212"/>
      <c r="H24" s="212"/>
      <c r="I24" s="4"/>
      <c r="J24" s="4"/>
      <c r="K24" s="4"/>
      <c r="L24" s="4"/>
      <c r="M24" s="4"/>
      <c r="N24" s="4"/>
      <c r="O24" s="4"/>
    </row>
    <row r="25" spans="1:15" ht="13.5">
      <c r="A25" s="4"/>
      <c r="B25" s="4"/>
      <c r="C25" s="212"/>
      <c r="D25" s="212"/>
      <c r="E25" s="212"/>
      <c r="F25" s="212"/>
      <c r="G25" s="212"/>
      <c r="H25" s="212"/>
      <c r="I25" s="4"/>
      <c r="J25" s="4"/>
      <c r="K25" s="4"/>
      <c r="L25" s="4"/>
      <c r="M25" s="4"/>
      <c r="N25" s="4"/>
      <c r="O25" s="4"/>
    </row>
    <row r="26" spans="1:15" ht="13.5">
      <c r="A26" s="4"/>
      <c r="B26" s="4"/>
      <c r="C26" s="212"/>
      <c r="D26" s="212"/>
      <c r="E26" s="212"/>
      <c r="F26" s="212"/>
      <c r="G26" s="212"/>
      <c r="H26" s="212"/>
      <c r="I26" s="4"/>
      <c r="J26" s="4"/>
      <c r="K26" s="4"/>
      <c r="L26" s="4"/>
      <c r="M26" s="4"/>
      <c r="N26" s="4"/>
      <c r="O26" s="4"/>
    </row>
    <row r="27" spans="1:15" ht="13.5">
      <c r="A27" s="4"/>
      <c r="B27" s="4"/>
      <c r="C27" s="212"/>
      <c r="D27" s="212"/>
      <c r="E27" s="212"/>
      <c r="F27" s="212"/>
      <c r="G27" s="212"/>
      <c r="H27" s="212"/>
      <c r="I27" s="4"/>
      <c r="J27" s="4"/>
      <c r="K27" s="4"/>
      <c r="L27" s="4"/>
      <c r="M27" s="4"/>
      <c r="N27" s="4"/>
      <c r="O27" s="4"/>
    </row>
    <row r="28" spans="1:15" ht="13.5">
      <c r="A28" s="4"/>
      <c r="B28" s="4"/>
      <c r="C28" s="212"/>
      <c r="D28" s="212"/>
      <c r="E28" s="212"/>
      <c r="F28" s="212"/>
      <c r="G28" s="212"/>
      <c r="H28" s="212"/>
      <c r="I28" s="4"/>
      <c r="J28" s="4"/>
      <c r="K28" s="4"/>
      <c r="L28" s="4"/>
      <c r="M28" s="4"/>
      <c r="N28" s="4"/>
      <c r="O28" s="4"/>
    </row>
    <row r="29" spans="1:15" ht="13.5">
      <c r="A29" s="4"/>
      <c r="B29" s="4"/>
      <c r="C29" s="212"/>
      <c r="D29" s="212"/>
      <c r="E29" s="212"/>
      <c r="F29" s="212"/>
      <c r="G29" s="212"/>
      <c r="H29" s="212"/>
      <c r="I29" s="4"/>
      <c r="J29" s="4"/>
      <c r="K29" s="4"/>
      <c r="L29" s="4"/>
      <c r="M29" s="4"/>
      <c r="N29" s="4"/>
      <c r="O29" s="4"/>
    </row>
    <row r="30" spans="1:15" ht="13.5">
      <c r="A30" s="4"/>
      <c r="B30" s="4"/>
      <c r="C30" s="212"/>
      <c r="D30" s="212"/>
      <c r="E30" s="212"/>
      <c r="F30" s="212"/>
      <c r="G30" s="212"/>
      <c r="H30" s="212"/>
      <c r="I30" s="4"/>
      <c r="J30" s="4"/>
      <c r="K30" s="4"/>
      <c r="L30" s="4"/>
      <c r="M30" s="4"/>
      <c r="N30" s="4"/>
      <c r="O30" s="4"/>
    </row>
    <row r="31" spans="1:15" ht="13.5">
      <c r="A31" s="4"/>
      <c r="B31" s="4"/>
      <c r="C31" s="212"/>
      <c r="D31" s="212"/>
      <c r="E31" s="212"/>
      <c r="F31" s="212"/>
      <c r="G31" s="212"/>
      <c r="H31" s="212"/>
      <c r="I31" s="4"/>
      <c r="J31" s="4"/>
      <c r="K31" s="4"/>
      <c r="L31" s="4"/>
      <c r="M31" s="4"/>
      <c r="N31" s="4"/>
      <c r="O31" s="4"/>
    </row>
    <row r="32" spans="1:15" ht="13.5">
      <c r="A32" s="4"/>
      <c r="B32" s="4"/>
      <c r="C32" s="212"/>
      <c r="D32" s="212"/>
      <c r="E32" s="212"/>
      <c r="F32" s="212"/>
      <c r="G32" s="212"/>
      <c r="H32" s="212"/>
      <c r="I32" s="4"/>
      <c r="J32" s="4"/>
      <c r="K32" s="4"/>
      <c r="L32" s="4"/>
      <c r="M32" s="4"/>
      <c r="N32" s="4"/>
      <c r="O32" s="4"/>
    </row>
    <row r="33" spans="3:8" ht="13.5">
      <c r="C33" s="212"/>
      <c r="D33" s="212"/>
      <c r="E33" s="212"/>
      <c r="F33" s="212"/>
      <c r="G33" s="212"/>
      <c r="H33" s="212"/>
    </row>
    <row r="34" spans="3:8" ht="13.5">
      <c r="C34" s="212"/>
      <c r="D34" s="212"/>
      <c r="E34" s="212"/>
      <c r="F34" s="212"/>
      <c r="G34" s="212"/>
      <c r="H34" s="212"/>
    </row>
    <row r="35" spans="3:8" ht="13.5">
      <c r="C35" s="212"/>
      <c r="D35" s="212"/>
      <c r="E35" s="212"/>
      <c r="F35" s="212"/>
      <c r="G35" s="212"/>
      <c r="H35" s="212"/>
    </row>
    <row r="36" spans="3:8" ht="13.5">
      <c r="C36" s="212"/>
      <c r="D36" s="212"/>
      <c r="E36" s="212"/>
      <c r="F36" s="212"/>
      <c r="G36" s="212"/>
      <c r="H36" s="212"/>
    </row>
    <row r="37" spans="3:8" ht="13.5">
      <c r="C37" s="212"/>
      <c r="D37" s="212"/>
      <c r="E37" s="212"/>
      <c r="F37" s="212"/>
      <c r="G37" s="212"/>
      <c r="H37" s="212"/>
    </row>
    <row r="38" spans="3:8" ht="13.5">
      <c r="C38" s="212"/>
      <c r="D38" s="212"/>
      <c r="E38" s="212"/>
      <c r="F38" s="212"/>
      <c r="G38" s="212"/>
      <c r="H38" s="212"/>
    </row>
    <row r="39" spans="3:8" ht="13.5">
      <c r="C39" s="212"/>
      <c r="D39" s="212"/>
      <c r="E39" s="212"/>
      <c r="F39" s="212"/>
      <c r="G39" s="212"/>
      <c r="H39" s="212"/>
    </row>
    <row r="40" spans="3:8" ht="13.5">
      <c r="C40" s="212"/>
      <c r="D40" s="212"/>
      <c r="E40" s="212"/>
      <c r="F40" s="212"/>
      <c r="G40" s="212"/>
      <c r="H40" s="212"/>
    </row>
    <row r="41" spans="3:8" ht="13.5">
      <c r="C41" s="212"/>
      <c r="D41" s="212"/>
      <c r="E41" s="212"/>
      <c r="F41" s="212"/>
      <c r="G41" s="212"/>
      <c r="H41" s="212"/>
    </row>
    <row r="42" spans="3:8" ht="13.5">
      <c r="C42" s="212"/>
      <c r="D42" s="212"/>
      <c r="E42" s="212"/>
      <c r="F42" s="212"/>
      <c r="G42" s="212"/>
      <c r="H42" s="212"/>
    </row>
    <row r="43" spans="3:8" ht="13.5">
      <c r="C43" s="212"/>
      <c r="D43" s="212"/>
      <c r="E43" s="212"/>
      <c r="F43" s="212"/>
      <c r="G43" s="212"/>
      <c r="H43" s="212"/>
    </row>
    <row r="44" spans="3:8" ht="13.5">
      <c r="C44" s="212"/>
      <c r="D44" s="212"/>
      <c r="E44" s="212"/>
      <c r="F44" s="212"/>
      <c r="G44" s="212"/>
      <c r="H44" s="212"/>
    </row>
    <row r="45" spans="3:8" ht="13.5">
      <c r="C45" s="212"/>
      <c r="D45" s="212"/>
      <c r="E45" s="212"/>
      <c r="F45" s="212"/>
      <c r="G45" s="212"/>
      <c r="H45" s="212"/>
    </row>
    <row r="46" spans="3:8" ht="13.5">
      <c r="C46" s="212"/>
      <c r="D46" s="212"/>
      <c r="E46" s="212"/>
      <c r="F46" s="212"/>
      <c r="G46" s="212"/>
      <c r="H46" s="212"/>
    </row>
    <row r="47" spans="3:8" ht="13.5">
      <c r="C47" s="212"/>
      <c r="D47" s="212"/>
      <c r="E47" s="212"/>
      <c r="F47" s="212"/>
      <c r="G47" s="212"/>
      <c r="H47" s="212"/>
    </row>
    <row r="48" spans="3:8" ht="13.5">
      <c r="C48" s="212"/>
      <c r="D48" s="212"/>
      <c r="E48" s="212"/>
      <c r="F48" s="212"/>
      <c r="G48" s="212"/>
      <c r="H48" s="212"/>
    </row>
    <row r="49" spans="3:8" ht="13.5">
      <c r="C49" s="212"/>
      <c r="D49" s="212"/>
      <c r="E49" s="212"/>
      <c r="F49" s="212"/>
      <c r="G49" s="212"/>
      <c r="H49" s="212"/>
    </row>
    <row r="50" spans="3:8" ht="13.5">
      <c r="C50" s="212"/>
      <c r="D50" s="212"/>
      <c r="E50" s="212"/>
      <c r="F50" s="212"/>
      <c r="G50" s="212"/>
      <c r="H50" s="212"/>
    </row>
    <row r="51" spans="3:8" ht="13.5">
      <c r="C51" s="212"/>
      <c r="D51" s="212"/>
      <c r="E51" s="212"/>
      <c r="F51" s="212"/>
      <c r="G51" s="212"/>
      <c r="H51" s="212"/>
    </row>
    <row r="52" spans="3:8" ht="13.5">
      <c r="C52" s="212"/>
      <c r="D52" s="212"/>
      <c r="E52" s="212"/>
      <c r="F52" s="212"/>
      <c r="G52" s="212"/>
      <c r="H52" s="212"/>
    </row>
    <row r="53" spans="3:8" ht="13.5">
      <c r="C53" s="212"/>
      <c r="D53" s="212"/>
      <c r="E53" s="212"/>
      <c r="F53" s="212"/>
      <c r="G53" s="212"/>
      <c r="H53" s="212"/>
    </row>
    <row r="54" spans="3:8" ht="13.5">
      <c r="C54" s="212"/>
      <c r="D54" s="212"/>
      <c r="E54" s="212"/>
      <c r="F54" s="212"/>
      <c r="G54" s="212"/>
      <c r="H54" s="212"/>
    </row>
    <row r="55" spans="3:8" ht="13.5">
      <c r="C55" s="212"/>
      <c r="D55" s="212"/>
      <c r="E55" s="212"/>
      <c r="F55" s="212"/>
      <c r="G55" s="212"/>
      <c r="H55" s="212"/>
    </row>
    <row r="56" spans="3:8" ht="13.5">
      <c r="C56" s="212"/>
      <c r="D56" s="212"/>
      <c r="E56" s="212"/>
      <c r="F56" s="212"/>
      <c r="G56" s="212"/>
      <c r="H56" s="212"/>
    </row>
    <row r="57" spans="3:8" ht="13.5">
      <c r="C57" s="212"/>
      <c r="D57" s="212"/>
      <c r="E57" s="212"/>
      <c r="F57" s="212"/>
      <c r="G57" s="212"/>
      <c r="H57" s="212"/>
    </row>
    <row r="58" spans="3:8" ht="13.5">
      <c r="C58" s="212"/>
      <c r="D58" s="212"/>
      <c r="E58" s="212"/>
      <c r="F58" s="212"/>
      <c r="G58" s="212"/>
      <c r="H58" s="212"/>
    </row>
    <row r="59" spans="3:8" ht="13.5">
      <c r="C59" s="212"/>
      <c r="D59" s="212"/>
      <c r="E59" s="212"/>
      <c r="F59" s="212"/>
      <c r="G59" s="212"/>
      <c r="H59" s="212"/>
    </row>
    <row r="60" spans="3:8" ht="13.5">
      <c r="C60" s="212"/>
      <c r="D60" s="212"/>
      <c r="E60" s="212"/>
      <c r="F60" s="212"/>
      <c r="G60" s="212"/>
      <c r="H60" s="212"/>
    </row>
    <row r="61" spans="3:8" ht="13.5">
      <c r="C61" s="212"/>
      <c r="D61" s="212"/>
      <c r="E61" s="212"/>
      <c r="F61" s="212"/>
      <c r="G61" s="212"/>
      <c r="H61" s="212"/>
    </row>
    <row r="62" spans="3:8" ht="13.5">
      <c r="C62" s="212"/>
      <c r="D62" s="212"/>
      <c r="E62" s="212"/>
      <c r="F62" s="212"/>
      <c r="G62" s="212"/>
      <c r="H62" s="212"/>
    </row>
    <row r="63" spans="3:8" ht="13.5">
      <c r="C63" s="212"/>
      <c r="D63" s="212"/>
      <c r="E63" s="212"/>
      <c r="F63" s="212"/>
      <c r="G63" s="212"/>
      <c r="H63" s="212"/>
    </row>
    <row r="64" spans="3:8" ht="13.5">
      <c r="C64" s="212"/>
      <c r="D64" s="212"/>
      <c r="E64" s="212"/>
      <c r="F64" s="212"/>
      <c r="G64" s="212"/>
      <c r="H64" s="212"/>
    </row>
    <row r="65" spans="3:8" ht="13.5">
      <c r="C65" s="212"/>
      <c r="D65" s="212"/>
      <c r="E65" s="212"/>
      <c r="F65" s="212"/>
      <c r="G65" s="212"/>
      <c r="H65" s="212"/>
    </row>
    <row r="66" spans="3:8" ht="13.5">
      <c r="C66" s="212"/>
      <c r="D66" s="212"/>
      <c r="E66" s="212"/>
      <c r="F66" s="212"/>
      <c r="G66" s="212"/>
      <c r="H66" s="212"/>
    </row>
    <row r="67" spans="3:8" ht="13.5">
      <c r="C67" s="212"/>
      <c r="D67" s="212"/>
      <c r="E67" s="212"/>
      <c r="F67" s="212"/>
      <c r="G67" s="212"/>
      <c r="H67" s="212"/>
    </row>
    <row r="68" spans="3:8" ht="13.5">
      <c r="C68" s="212"/>
      <c r="D68" s="212"/>
      <c r="E68" s="212"/>
      <c r="F68" s="212"/>
      <c r="G68" s="212"/>
      <c r="H68" s="212"/>
    </row>
    <row r="69" spans="3:8" ht="13.5">
      <c r="C69" s="212"/>
      <c r="D69" s="212"/>
      <c r="E69" s="212"/>
      <c r="F69" s="212"/>
      <c r="G69" s="212"/>
      <c r="H69" s="212"/>
    </row>
    <row r="70" spans="3:8" ht="13.5">
      <c r="C70" s="212"/>
      <c r="D70" s="212"/>
      <c r="E70" s="212"/>
      <c r="F70" s="212"/>
      <c r="G70" s="212"/>
      <c r="H70" s="212"/>
    </row>
    <row r="71" spans="3:8" ht="13.5">
      <c r="C71" s="212"/>
      <c r="D71" s="212"/>
      <c r="E71" s="212"/>
      <c r="F71" s="212"/>
      <c r="G71" s="212"/>
      <c r="H71" s="212"/>
    </row>
    <row r="72" spans="3:8" ht="13.5">
      <c r="C72" s="212"/>
      <c r="D72" s="212"/>
      <c r="E72" s="212"/>
      <c r="F72" s="212"/>
      <c r="G72" s="212"/>
      <c r="H72" s="212"/>
    </row>
    <row r="73" spans="3:8" ht="13.5">
      <c r="C73" s="212"/>
      <c r="D73" s="212"/>
      <c r="E73" s="212"/>
      <c r="F73" s="212"/>
      <c r="G73" s="212"/>
      <c r="H73" s="212"/>
    </row>
    <row r="74" spans="3:8" ht="13.5">
      <c r="C74" s="212"/>
      <c r="D74" s="212"/>
      <c r="E74" s="212"/>
      <c r="F74" s="212"/>
      <c r="G74" s="212"/>
      <c r="H74" s="212"/>
    </row>
    <row r="75" spans="3:8" ht="13.5">
      <c r="C75" s="212"/>
      <c r="D75" s="212"/>
      <c r="E75" s="212"/>
      <c r="F75" s="212"/>
      <c r="G75" s="212"/>
      <c r="H75" s="212"/>
    </row>
    <row r="76" spans="3:8" ht="13.5">
      <c r="C76" s="212"/>
      <c r="D76" s="212"/>
      <c r="E76" s="212"/>
      <c r="F76" s="212"/>
      <c r="G76" s="212"/>
      <c r="H76" s="212"/>
    </row>
    <row r="77" spans="3:8" ht="13.5">
      <c r="C77" s="212"/>
      <c r="D77" s="212"/>
      <c r="E77" s="212"/>
      <c r="F77" s="212"/>
      <c r="G77" s="212"/>
      <c r="H77" s="212"/>
    </row>
    <row r="78" spans="3:8" ht="13.5">
      <c r="C78" s="212"/>
      <c r="D78" s="212"/>
      <c r="E78" s="212"/>
      <c r="F78" s="212"/>
      <c r="G78" s="212"/>
      <c r="H78" s="212"/>
    </row>
    <row r="79" spans="3:8" ht="13.5">
      <c r="C79" s="212"/>
      <c r="D79" s="212"/>
      <c r="E79" s="212"/>
      <c r="F79" s="212"/>
      <c r="G79" s="212"/>
      <c r="H79" s="212"/>
    </row>
    <row r="80" spans="3:8" ht="13.5">
      <c r="C80" s="212"/>
      <c r="D80" s="212"/>
      <c r="E80" s="212"/>
      <c r="F80" s="212"/>
      <c r="G80" s="212"/>
      <c r="H80" s="212"/>
    </row>
    <row r="81" spans="3:8" ht="13.5">
      <c r="C81" s="212"/>
      <c r="D81" s="212"/>
      <c r="E81" s="212"/>
      <c r="F81" s="212"/>
      <c r="G81" s="212"/>
      <c r="H81" s="212"/>
    </row>
    <row r="82" spans="3:8" ht="13.5">
      <c r="C82" s="212"/>
      <c r="D82" s="212"/>
      <c r="E82" s="212"/>
      <c r="F82" s="212"/>
      <c r="G82" s="212"/>
      <c r="H82" s="212"/>
    </row>
    <row r="83" spans="3:8" ht="13.5">
      <c r="C83" s="212"/>
      <c r="D83" s="212"/>
      <c r="E83" s="212"/>
      <c r="F83" s="212"/>
      <c r="G83" s="212"/>
      <c r="H83" s="212"/>
    </row>
    <row r="84" spans="3:8" ht="13.5">
      <c r="C84" s="212"/>
      <c r="D84" s="212"/>
      <c r="E84" s="212"/>
      <c r="F84" s="212"/>
      <c r="G84" s="212"/>
      <c r="H84" s="212"/>
    </row>
    <row r="85" spans="3:8" ht="13.5">
      <c r="C85" s="212"/>
      <c r="D85" s="212"/>
      <c r="E85" s="212"/>
      <c r="F85" s="212"/>
      <c r="G85" s="212"/>
      <c r="H85" s="212"/>
    </row>
    <row r="86" spans="3:8" ht="13.5">
      <c r="C86" s="212"/>
      <c r="D86" s="212"/>
      <c r="E86" s="212"/>
      <c r="F86" s="212"/>
      <c r="G86" s="212"/>
      <c r="H86" s="212"/>
    </row>
    <row r="87" spans="3:8" ht="13.5">
      <c r="C87" s="212"/>
      <c r="D87" s="212"/>
      <c r="E87" s="212"/>
      <c r="F87" s="212"/>
      <c r="G87" s="212"/>
      <c r="H87" s="212"/>
    </row>
    <row r="88" spans="3:8" ht="13.5">
      <c r="C88" s="212"/>
      <c r="D88" s="212"/>
      <c r="E88" s="212"/>
      <c r="F88" s="212"/>
      <c r="G88" s="212"/>
      <c r="H88" s="212"/>
    </row>
    <row r="89" spans="3:8" ht="13.5">
      <c r="C89" s="212"/>
      <c r="D89" s="212"/>
      <c r="E89" s="212"/>
      <c r="F89" s="212"/>
      <c r="G89" s="212"/>
      <c r="H89" s="212"/>
    </row>
    <row r="90" spans="3:8" ht="13.5">
      <c r="C90" s="212"/>
      <c r="D90" s="212"/>
      <c r="E90" s="212"/>
      <c r="F90" s="212"/>
      <c r="G90" s="212"/>
      <c r="H90" s="212"/>
    </row>
    <row r="91" spans="3:8" ht="13.5">
      <c r="C91" s="212"/>
      <c r="D91" s="212"/>
      <c r="E91" s="212"/>
      <c r="F91" s="212"/>
      <c r="G91" s="212"/>
      <c r="H91" s="212"/>
    </row>
    <row r="92" spans="3:8" ht="13.5">
      <c r="C92" s="212"/>
      <c r="D92" s="212"/>
      <c r="E92" s="212"/>
      <c r="F92" s="212"/>
      <c r="G92" s="212"/>
      <c r="H92" s="212"/>
    </row>
    <row r="93" spans="3:8" ht="13.5">
      <c r="C93" s="212"/>
      <c r="D93" s="212"/>
      <c r="E93" s="212"/>
      <c r="F93" s="212"/>
      <c r="G93" s="212"/>
      <c r="H93" s="212"/>
    </row>
    <row r="94" spans="3:8" ht="13.5">
      <c r="C94" s="212"/>
      <c r="D94" s="212"/>
      <c r="E94" s="212"/>
      <c r="F94" s="212"/>
      <c r="G94" s="212"/>
      <c r="H94" s="212"/>
    </row>
    <row r="95" spans="3:8" ht="13.5">
      <c r="C95" s="212"/>
      <c r="D95" s="212"/>
      <c r="E95" s="212"/>
      <c r="F95" s="212"/>
      <c r="G95" s="212"/>
      <c r="H95" s="212"/>
    </row>
    <row r="96" spans="3:8" ht="13.5">
      <c r="C96" s="212"/>
      <c r="D96" s="212"/>
      <c r="E96" s="212"/>
      <c r="F96" s="212"/>
      <c r="G96" s="212"/>
      <c r="H96" s="212"/>
    </row>
    <row r="97" spans="3:8" ht="13.5">
      <c r="C97" s="212"/>
      <c r="D97" s="212"/>
      <c r="E97" s="212"/>
      <c r="F97" s="212"/>
      <c r="G97" s="212"/>
      <c r="H97" s="212"/>
    </row>
    <row r="98" spans="3:8" ht="13.5">
      <c r="C98" s="212"/>
      <c r="D98" s="212"/>
      <c r="E98" s="212"/>
      <c r="F98" s="212"/>
      <c r="G98" s="212"/>
      <c r="H98" s="212"/>
    </row>
    <row r="99" spans="3:8" ht="13.5">
      <c r="C99" s="212"/>
      <c r="D99" s="212"/>
      <c r="E99" s="212"/>
      <c r="F99" s="212"/>
      <c r="G99" s="212"/>
      <c r="H99" s="212"/>
    </row>
    <row r="100" spans="3:8" ht="13.5">
      <c r="C100" s="212"/>
      <c r="D100" s="212"/>
      <c r="E100" s="212"/>
      <c r="F100" s="212"/>
      <c r="G100" s="212"/>
      <c r="H100" s="212"/>
    </row>
    <row r="101" spans="3:8" ht="13.5">
      <c r="C101" s="212"/>
      <c r="D101" s="212"/>
      <c r="E101" s="212"/>
      <c r="F101" s="212"/>
      <c r="G101" s="212"/>
      <c r="H101" s="212"/>
    </row>
    <row r="102" spans="3:8" ht="13.5">
      <c r="C102" s="212"/>
      <c r="D102" s="212"/>
      <c r="E102" s="212"/>
      <c r="F102" s="212"/>
      <c r="G102" s="212"/>
      <c r="H102" s="212"/>
    </row>
    <row r="103" spans="3:8" ht="13.5">
      <c r="C103" s="212"/>
      <c r="D103" s="212"/>
      <c r="E103" s="212"/>
      <c r="F103" s="212"/>
      <c r="G103" s="212"/>
      <c r="H103" s="212"/>
    </row>
    <row r="104" spans="3:8" ht="13.5">
      <c r="C104" s="212"/>
      <c r="D104" s="212"/>
      <c r="E104" s="212"/>
      <c r="F104" s="212"/>
      <c r="G104" s="212"/>
      <c r="H104" s="212"/>
    </row>
    <row r="105" spans="3:8" ht="13.5">
      <c r="C105" s="212"/>
      <c r="D105" s="212"/>
      <c r="E105" s="212"/>
      <c r="F105" s="212"/>
      <c r="G105" s="212"/>
      <c r="H105" s="212"/>
    </row>
    <row r="106" spans="3:8" ht="13.5">
      <c r="C106" s="212"/>
      <c r="D106" s="212"/>
      <c r="E106" s="212"/>
      <c r="F106" s="212"/>
      <c r="G106" s="212"/>
      <c r="H106" s="212"/>
    </row>
    <row r="107" spans="3:8" ht="13.5">
      <c r="C107" s="212"/>
      <c r="D107" s="212"/>
      <c r="E107" s="212"/>
      <c r="F107" s="212"/>
      <c r="G107" s="212"/>
      <c r="H107" s="212"/>
    </row>
    <row r="108" spans="3:8" ht="13.5">
      <c r="C108" s="212"/>
      <c r="D108" s="212"/>
      <c r="E108" s="212"/>
      <c r="F108" s="212"/>
      <c r="G108" s="212"/>
      <c r="H108" s="212"/>
    </row>
    <row r="109" spans="3:8" ht="13.5">
      <c r="C109" s="212"/>
      <c r="D109" s="212"/>
      <c r="E109" s="212"/>
      <c r="F109" s="212"/>
      <c r="G109" s="212"/>
      <c r="H109" s="212"/>
    </row>
    <row r="110" spans="3:8" ht="13.5">
      <c r="C110" s="212"/>
      <c r="D110" s="212"/>
      <c r="E110" s="212"/>
      <c r="F110" s="212"/>
      <c r="G110" s="212"/>
      <c r="H110" s="212"/>
    </row>
    <row r="111" spans="3:8" ht="13.5">
      <c r="C111" s="212"/>
      <c r="D111" s="212"/>
      <c r="E111" s="212"/>
      <c r="F111" s="212"/>
      <c r="G111" s="212"/>
      <c r="H111" s="212"/>
    </row>
    <row r="112" spans="3:8" ht="13.5">
      <c r="C112" s="212"/>
      <c r="D112" s="212"/>
      <c r="E112" s="212"/>
      <c r="F112" s="212"/>
      <c r="G112" s="212"/>
      <c r="H112" s="212"/>
    </row>
    <row r="113" spans="3:8" ht="13.5">
      <c r="C113" s="212"/>
      <c r="D113" s="212"/>
      <c r="E113" s="212"/>
      <c r="F113" s="212"/>
      <c r="G113" s="212"/>
      <c r="H113" s="212"/>
    </row>
    <row r="114" spans="3:8" ht="13.5">
      <c r="C114" s="212"/>
      <c r="D114" s="212"/>
      <c r="E114" s="212"/>
      <c r="F114" s="212"/>
      <c r="G114" s="212"/>
      <c r="H114" s="212"/>
    </row>
    <row r="115" spans="3:8" ht="13.5">
      <c r="C115" s="212"/>
      <c r="D115" s="212"/>
      <c r="E115" s="212"/>
      <c r="F115" s="212"/>
      <c r="G115" s="212"/>
      <c r="H115" s="212"/>
    </row>
    <row r="116" spans="3:8" ht="13.5">
      <c r="C116" s="212"/>
      <c r="D116" s="212"/>
      <c r="E116" s="212"/>
      <c r="F116" s="212"/>
      <c r="G116" s="212"/>
      <c r="H116" s="212"/>
    </row>
    <row r="117" spans="3:8" ht="13.5">
      <c r="C117" s="212"/>
      <c r="D117" s="212"/>
      <c r="E117" s="212"/>
      <c r="F117" s="212"/>
      <c r="G117" s="212"/>
      <c r="H117" s="212"/>
    </row>
    <row r="118" spans="3:8" ht="13.5">
      <c r="C118" s="212"/>
      <c r="D118" s="212"/>
      <c r="E118" s="212"/>
      <c r="F118" s="212"/>
      <c r="G118" s="212"/>
      <c r="H118" s="212"/>
    </row>
    <row r="119" spans="3:8" ht="13.5">
      <c r="C119" s="212"/>
      <c r="D119" s="212"/>
      <c r="E119" s="212"/>
      <c r="F119" s="212"/>
      <c r="G119" s="212"/>
      <c r="H119" s="212"/>
    </row>
    <row r="120" spans="3:8" ht="13.5">
      <c r="C120" s="212"/>
      <c r="D120" s="212"/>
      <c r="E120" s="212"/>
      <c r="F120" s="212"/>
      <c r="G120" s="212"/>
      <c r="H120" s="212"/>
    </row>
    <row r="121" spans="3:8" ht="13.5">
      <c r="C121" s="212"/>
      <c r="D121" s="212"/>
      <c r="E121" s="212"/>
      <c r="F121" s="212"/>
      <c r="G121" s="212"/>
      <c r="H121" s="212"/>
    </row>
    <row r="122" spans="3:8" ht="13.5">
      <c r="C122" s="212"/>
      <c r="D122" s="212"/>
      <c r="E122" s="212"/>
      <c r="F122" s="212"/>
      <c r="G122" s="212"/>
      <c r="H122" s="212"/>
    </row>
    <row r="123" spans="3:8" ht="13.5">
      <c r="C123" s="212"/>
      <c r="D123" s="212"/>
      <c r="E123" s="212"/>
      <c r="F123" s="212"/>
      <c r="G123" s="212"/>
      <c r="H123" s="212"/>
    </row>
    <row r="124" spans="3:8" ht="13.5">
      <c r="C124" s="212"/>
      <c r="D124" s="212"/>
      <c r="E124" s="212"/>
      <c r="F124" s="212"/>
      <c r="G124" s="212"/>
      <c r="H124" s="212"/>
    </row>
    <row r="125" spans="3:8" ht="13.5">
      <c r="C125" s="212"/>
      <c r="D125" s="212"/>
      <c r="E125" s="212"/>
      <c r="F125" s="212"/>
      <c r="G125" s="212"/>
      <c r="H125" s="212"/>
    </row>
    <row r="126" spans="3:8" ht="13.5">
      <c r="C126" s="212"/>
      <c r="D126" s="212"/>
      <c r="E126" s="212"/>
      <c r="F126" s="212"/>
      <c r="G126" s="212"/>
      <c r="H126" s="212"/>
    </row>
    <row r="127" spans="3:8" ht="13.5">
      <c r="C127" s="212"/>
      <c r="D127" s="212"/>
      <c r="E127" s="212"/>
      <c r="F127" s="212"/>
      <c r="G127" s="212"/>
      <c r="H127" s="212"/>
    </row>
    <row r="128" spans="3:8" ht="13.5">
      <c r="C128" s="212"/>
      <c r="D128" s="212"/>
      <c r="E128" s="212"/>
      <c r="F128" s="212"/>
      <c r="G128" s="212"/>
      <c r="H128" s="212"/>
    </row>
    <row r="129" spans="3:8" ht="13.5">
      <c r="C129" s="212"/>
      <c r="D129" s="212"/>
      <c r="E129" s="212"/>
      <c r="F129" s="212"/>
      <c r="G129" s="212"/>
      <c r="H129" s="212"/>
    </row>
    <row r="130" spans="3:8" ht="13.5">
      <c r="C130" s="212"/>
      <c r="D130" s="212"/>
      <c r="E130" s="212"/>
      <c r="F130" s="212"/>
      <c r="G130" s="212"/>
      <c r="H130" s="212"/>
    </row>
    <row r="131" spans="3:8" ht="13.5">
      <c r="C131" s="212"/>
      <c r="D131" s="212"/>
      <c r="E131" s="212"/>
      <c r="F131" s="212"/>
      <c r="G131" s="212"/>
      <c r="H131" s="212"/>
    </row>
    <row r="132" spans="3:8" ht="13.5">
      <c r="C132" s="212"/>
      <c r="D132" s="212"/>
      <c r="E132" s="212"/>
      <c r="F132" s="212"/>
      <c r="G132" s="212"/>
      <c r="H132" s="212"/>
    </row>
    <row r="133" spans="3:8" ht="13.5">
      <c r="C133" s="212"/>
      <c r="D133" s="212"/>
      <c r="E133" s="212"/>
      <c r="F133" s="212"/>
      <c r="G133" s="212"/>
      <c r="H133" s="212"/>
    </row>
    <row r="134" spans="3:8" ht="13.5">
      <c r="C134" s="212"/>
      <c r="D134" s="212"/>
      <c r="E134" s="212"/>
      <c r="F134" s="212"/>
      <c r="G134" s="212"/>
      <c r="H134" s="212"/>
    </row>
    <row r="135" spans="3:8" ht="13.5">
      <c r="C135" s="212"/>
      <c r="D135" s="212"/>
      <c r="E135" s="212"/>
      <c r="F135" s="212"/>
      <c r="G135" s="212"/>
      <c r="H135" s="212"/>
    </row>
    <row r="136" spans="3:8" ht="13.5">
      <c r="C136" s="212"/>
      <c r="D136" s="212"/>
      <c r="E136" s="212"/>
      <c r="F136" s="212"/>
      <c r="G136" s="212"/>
      <c r="H136" s="212"/>
    </row>
    <row r="137" spans="3:8" ht="13.5">
      <c r="C137" s="212"/>
      <c r="D137" s="212"/>
      <c r="E137" s="212"/>
      <c r="F137" s="212"/>
      <c r="G137" s="212"/>
      <c r="H137" s="212"/>
    </row>
    <row r="138" spans="3:8" ht="13.5">
      <c r="C138" s="212"/>
      <c r="D138" s="212"/>
      <c r="E138" s="212"/>
      <c r="F138" s="212"/>
      <c r="G138" s="212"/>
      <c r="H138" s="212"/>
    </row>
    <row r="139" spans="3:8" ht="13.5">
      <c r="C139" s="212"/>
      <c r="D139" s="212"/>
      <c r="E139" s="212"/>
      <c r="F139" s="212"/>
      <c r="G139" s="212"/>
      <c r="H139" s="212"/>
    </row>
    <row r="140" spans="3:8" ht="13.5">
      <c r="C140" s="212"/>
      <c r="D140" s="212"/>
      <c r="E140" s="212"/>
      <c r="F140" s="212"/>
      <c r="G140" s="212"/>
      <c r="H140" s="212"/>
    </row>
    <row r="141" spans="3:8" ht="13.5">
      <c r="C141" s="212"/>
      <c r="D141" s="212"/>
      <c r="E141" s="212"/>
      <c r="F141" s="212"/>
      <c r="G141" s="212"/>
      <c r="H141" s="212"/>
    </row>
    <row r="142" spans="3:8" ht="13.5">
      <c r="C142" s="212"/>
      <c r="D142" s="212"/>
      <c r="E142" s="212"/>
      <c r="F142" s="212"/>
      <c r="G142" s="212"/>
      <c r="H142" s="212"/>
    </row>
    <row r="143" spans="3:8" ht="13.5">
      <c r="C143" s="212"/>
      <c r="D143" s="212"/>
      <c r="E143" s="212"/>
      <c r="F143" s="212"/>
      <c r="G143" s="212"/>
      <c r="H143" s="212"/>
    </row>
    <row r="144" spans="3:8" ht="13.5">
      <c r="C144" s="212"/>
      <c r="D144" s="212"/>
      <c r="E144" s="212"/>
      <c r="F144" s="212"/>
      <c r="G144" s="212"/>
      <c r="H144" s="212"/>
    </row>
    <row r="145" spans="3:8" ht="13.5">
      <c r="C145" s="212"/>
      <c r="D145" s="212"/>
      <c r="E145" s="212"/>
      <c r="F145" s="212"/>
      <c r="G145" s="212"/>
      <c r="H145" s="212"/>
    </row>
    <row r="146" spans="3:8" ht="13.5">
      <c r="C146" s="212"/>
      <c r="D146" s="212"/>
      <c r="E146" s="212"/>
      <c r="F146" s="212"/>
      <c r="G146" s="212"/>
      <c r="H146" s="212"/>
    </row>
    <row r="147" spans="3:8" ht="13.5">
      <c r="C147" s="212"/>
      <c r="D147" s="212"/>
      <c r="E147" s="212"/>
      <c r="F147" s="212"/>
      <c r="G147" s="212"/>
      <c r="H147" s="212"/>
    </row>
    <row r="148" spans="3:8" ht="13.5">
      <c r="C148" s="212"/>
      <c r="D148" s="212"/>
      <c r="E148" s="212"/>
      <c r="F148" s="212"/>
      <c r="G148" s="212"/>
      <c r="H148" s="212"/>
    </row>
    <row r="149" spans="3:8" ht="13.5">
      <c r="C149" s="212"/>
      <c r="D149" s="212"/>
      <c r="E149" s="212"/>
      <c r="F149" s="212"/>
      <c r="G149" s="212"/>
      <c r="H149" s="212"/>
    </row>
    <row r="150" spans="3:8" ht="13.5">
      <c r="C150" s="212"/>
      <c r="D150" s="212"/>
      <c r="E150" s="212"/>
      <c r="F150" s="212"/>
      <c r="G150" s="212"/>
      <c r="H150" s="212"/>
    </row>
    <row r="151" spans="3:8" ht="13.5">
      <c r="C151" s="212"/>
      <c r="D151" s="212"/>
      <c r="E151" s="212"/>
      <c r="F151" s="212"/>
      <c r="G151" s="212"/>
      <c r="H151" s="212"/>
    </row>
    <row r="152" spans="3:8" ht="13.5">
      <c r="C152" s="212"/>
      <c r="D152" s="212"/>
      <c r="E152" s="212"/>
      <c r="F152" s="212"/>
      <c r="G152" s="212"/>
      <c r="H152" s="212"/>
    </row>
    <row r="153" spans="3:8" ht="13.5">
      <c r="C153" s="212"/>
      <c r="D153" s="212"/>
      <c r="E153" s="212"/>
      <c r="F153" s="212"/>
      <c r="G153" s="212"/>
      <c r="H153" s="212"/>
    </row>
    <row r="154" spans="3:8" ht="13.5">
      <c r="C154" s="212"/>
      <c r="D154" s="212"/>
      <c r="E154" s="212"/>
      <c r="F154" s="212"/>
      <c r="G154" s="212"/>
      <c r="H154" s="212"/>
    </row>
    <row r="155" spans="3:8" ht="13.5">
      <c r="C155" s="212"/>
      <c r="D155" s="212"/>
      <c r="E155" s="212"/>
      <c r="F155" s="212"/>
      <c r="G155" s="212"/>
      <c r="H155" s="212"/>
    </row>
    <row r="156" spans="3:8" ht="13.5">
      <c r="C156" s="212"/>
      <c r="D156" s="212"/>
      <c r="E156" s="212"/>
      <c r="F156" s="212"/>
      <c r="G156" s="212"/>
      <c r="H156" s="212"/>
    </row>
    <row r="157" spans="3:8" ht="13.5">
      <c r="C157" s="212"/>
      <c r="D157" s="212"/>
      <c r="E157" s="212"/>
      <c r="F157" s="212"/>
      <c r="G157" s="212"/>
      <c r="H157" s="212"/>
    </row>
    <row r="158" spans="3:8" ht="13.5">
      <c r="C158" s="212"/>
      <c r="D158" s="212"/>
      <c r="E158" s="212"/>
      <c r="F158" s="212"/>
      <c r="G158" s="212"/>
      <c r="H158" s="212"/>
    </row>
    <row r="159" spans="3:8" ht="13.5">
      <c r="C159" s="212"/>
      <c r="D159" s="212"/>
      <c r="E159" s="212"/>
      <c r="F159" s="212"/>
      <c r="G159" s="212"/>
      <c r="H159" s="212"/>
    </row>
    <row r="160" spans="3:8" ht="13.5">
      <c r="C160" s="212"/>
      <c r="D160" s="212"/>
      <c r="E160" s="212"/>
      <c r="F160" s="212"/>
      <c r="G160" s="212"/>
      <c r="H160" s="212"/>
    </row>
    <row r="161" spans="3:8" ht="13.5">
      <c r="C161" s="212"/>
      <c r="D161" s="212"/>
      <c r="E161" s="212"/>
      <c r="F161" s="212"/>
      <c r="G161" s="212"/>
      <c r="H161" s="212"/>
    </row>
    <row r="162" spans="3:8" ht="13.5">
      <c r="C162" s="212"/>
      <c r="D162" s="212"/>
      <c r="E162" s="212"/>
      <c r="F162" s="212"/>
      <c r="G162" s="212"/>
      <c r="H162" s="212"/>
    </row>
    <row r="163" spans="3:8" ht="13.5">
      <c r="C163" s="212"/>
      <c r="D163" s="212"/>
      <c r="E163" s="212"/>
      <c r="F163" s="212"/>
      <c r="G163" s="212"/>
      <c r="H163" s="212"/>
    </row>
    <row r="164" spans="3:8" ht="13.5">
      <c r="C164" s="212"/>
      <c r="D164" s="212"/>
      <c r="E164" s="212"/>
      <c r="F164" s="212"/>
      <c r="G164" s="212"/>
      <c r="H164" s="212"/>
    </row>
    <row r="165" spans="3:8" ht="13.5">
      <c r="C165" s="212"/>
      <c r="D165" s="212"/>
      <c r="E165" s="212"/>
      <c r="F165" s="212"/>
      <c r="G165" s="212"/>
      <c r="H165" s="212"/>
    </row>
    <row r="166" spans="3:8" ht="13.5">
      <c r="C166" s="212"/>
      <c r="D166" s="212"/>
      <c r="E166" s="212"/>
      <c r="F166" s="212"/>
      <c r="G166" s="212"/>
      <c r="H166" s="212"/>
    </row>
    <row r="167" spans="3:8" ht="13.5">
      <c r="C167" s="212"/>
      <c r="D167" s="212"/>
      <c r="E167" s="212"/>
      <c r="F167" s="212"/>
      <c r="G167" s="212"/>
      <c r="H167" s="212"/>
    </row>
    <row r="168" spans="3:8" ht="13.5">
      <c r="C168" s="4"/>
      <c r="D168" s="4"/>
      <c r="E168" s="25"/>
      <c r="F168" s="25"/>
      <c r="G168" s="25"/>
      <c r="H168" s="4"/>
    </row>
    <row r="169" spans="3:8" ht="13.5">
      <c r="C169" s="4"/>
      <c r="D169" s="4"/>
      <c r="E169" s="25"/>
      <c r="F169" s="25"/>
      <c r="G169" s="25"/>
      <c r="H169" s="4"/>
    </row>
    <row r="170" spans="3:8" ht="13.5">
      <c r="C170" s="4"/>
      <c r="D170" s="4"/>
      <c r="E170" s="894" t="e">
        <f>VLOOKUP(J160,기계경비!$B$3:$H$3,3,)</f>
        <v>#N/A</v>
      </c>
      <c r="F170" s="894"/>
      <c r="G170" s="894"/>
      <c r="H170" s="4"/>
    </row>
    <row r="171" spans="3:8" ht="13.5">
      <c r="C171" s="212"/>
      <c r="D171" s="212"/>
      <c r="E171" s="212"/>
      <c r="F171" s="212"/>
      <c r="G171" s="212"/>
      <c r="H171" s="212"/>
    </row>
    <row r="172" spans="3:8" ht="13.5">
      <c r="C172" s="212"/>
      <c r="D172" s="212"/>
      <c r="E172" s="212"/>
      <c r="F172" s="212"/>
      <c r="G172" s="212"/>
      <c r="H172" s="212"/>
    </row>
  </sheetData>
  <mergeCells count="2">
    <mergeCell ref="A1:I1"/>
    <mergeCell ref="E170:G170"/>
  </mergeCells>
  <phoneticPr fontId="3" type="noConversion"/>
  <printOptions horizontalCentered="1"/>
  <pageMargins left="0.55118110236220474" right="0.55118110236220474" top="0.76" bottom="0.62992125984251968" header="0.51181102362204722" footer="0.51181102362204722"/>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tabColor rgb="FF00B050"/>
  </sheetPr>
  <dimension ref="A1:EK170"/>
  <sheetViews>
    <sheetView showZeros="0" view="pageBreakPreview" topLeftCell="A61" zoomScale="85" zoomScaleNormal="80" zoomScaleSheetLayoutView="85" workbookViewId="0">
      <selection activeCell="K79" sqref="K79"/>
    </sheetView>
  </sheetViews>
  <sheetFormatPr defaultRowHeight="23.1" customHeight="1"/>
  <cols>
    <col min="1" max="2" width="23.7109375" style="239" customWidth="1"/>
    <col min="3" max="3" width="8.7109375" style="406" customWidth="1"/>
    <col min="4" max="4" width="8.7109375" style="239" customWidth="1"/>
    <col min="5" max="12" width="12.28515625" style="490" customWidth="1"/>
    <col min="13" max="13" width="12.7109375" style="406" customWidth="1"/>
    <col min="14" max="14" width="13" style="406" bestFit="1" customWidth="1"/>
    <col min="15" max="15" width="15.85546875" style="406" bestFit="1" customWidth="1"/>
    <col min="16" max="16" width="14.42578125" style="406" bestFit="1" customWidth="1"/>
    <col min="17" max="17" width="10.42578125" style="406" customWidth="1"/>
    <col min="18" max="18" width="14.85546875" style="406" bestFit="1" customWidth="1"/>
    <col min="19" max="19" width="17.42578125" style="406" customWidth="1"/>
    <col min="20" max="20" width="23.28515625" style="406" customWidth="1"/>
    <col min="21" max="21" width="9.28515625" style="406" bestFit="1" customWidth="1"/>
    <col min="22" max="22" width="14.28515625" style="239" bestFit="1" customWidth="1"/>
    <col min="23" max="23" width="12.85546875" style="239" bestFit="1" customWidth="1"/>
    <col min="24" max="24" width="14.28515625" style="239" bestFit="1" customWidth="1"/>
    <col min="25" max="25" width="11.85546875" style="239" bestFit="1" customWidth="1"/>
    <col min="26" max="26" width="13" style="239" customWidth="1"/>
    <col min="27" max="27" width="11.5703125" style="239" bestFit="1" customWidth="1"/>
    <col min="28" max="28" width="9.140625" style="239"/>
    <col min="29" max="30" width="11.7109375" style="239" bestFit="1" customWidth="1"/>
    <col min="31" max="31" width="11.5703125" style="239" bestFit="1" customWidth="1"/>
    <col min="32" max="16384" width="9.140625" style="239"/>
  </cols>
  <sheetData>
    <row r="1" spans="1:30" ht="24" customHeight="1">
      <c r="A1" s="433" t="s">
        <v>740</v>
      </c>
      <c r="B1" s="434" t="s">
        <v>851</v>
      </c>
      <c r="C1" s="435"/>
      <c r="D1" s="436"/>
      <c r="E1" s="437"/>
      <c r="F1" s="437"/>
      <c r="G1" s="437"/>
      <c r="H1" s="437"/>
      <c r="I1" s="437"/>
      <c r="J1" s="437"/>
      <c r="K1" s="437"/>
      <c r="L1" s="437"/>
      <c r="M1" s="435"/>
      <c r="O1" s="438"/>
      <c r="P1" s="438"/>
      <c r="Q1" s="438"/>
    </row>
    <row r="2" spans="1:30" ht="24" customHeight="1">
      <c r="A2" s="823" t="s">
        <v>696</v>
      </c>
      <c r="B2" s="823" t="s">
        <v>702</v>
      </c>
      <c r="C2" s="823" t="s">
        <v>697</v>
      </c>
      <c r="D2" s="823" t="s">
        <v>698</v>
      </c>
      <c r="E2" s="1025" t="s">
        <v>4</v>
      </c>
      <c r="F2" s="1025"/>
      <c r="G2" s="1025" t="s">
        <v>7</v>
      </c>
      <c r="H2" s="1025"/>
      <c r="I2" s="1025" t="s">
        <v>8</v>
      </c>
      <c r="J2" s="1025"/>
      <c r="K2" s="1025" t="s">
        <v>9</v>
      </c>
      <c r="L2" s="1025"/>
      <c r="M2" s="831" t="s">
        <v>699</v>
      </c>
      <c r="O2" s="439" t="s">
        <v>843</v>
      </c>
      <c r="P2" s="440">
        <v>3</v>
      </c>
      <c r="Q2" s="438"/>
      <c r="R2" s="441"/>
      <c r="S2" s="441"/>
      <c r="T2" s="441"/>
      <c r="U2" s="1021" t="s">
        <v>721</v>
      </c>
      <c r="V2" s="1022"/>
      <c r="W2" s="1021" t="s">
        <v>722</v>
      </c>
      <c r="X2" s="1022"/>
    </row>
    <row r="3" spans="1:30" ht="24" customHeight="1">
      <c r="A3" s="818"/>
      <c r="B3" s="818"/>
      <c r="C3" s="818"/>
      <c r="D3" s="818"/>
      <c r="E3" s="444" t="s">
        <v>700</v>
      </c>
      <c r="F3" s="444" t="s">
        <v>701</v>
      </c>
      <c r="G3" s="444" t="s">
        <v>700</v>
      </c>
      <c r="H3" s="444" t="s">
        <v>701</v>
      </c>
      <c r="I3" s="444" t="s">
        <v>700</v>
      </c>
      <c r="J3" s="444" t="s">
        <v>701</v>
      </c>
      <c r="K3" s="444" t="s">
        <v>700</v>
      </c>
      <c r="L3" s="444" t="s">
        <v>701</v>
      </c>
      <c r="M3" s="1026"/>
      <c r="O3" s="446"/>
      <c r="P3" s="447">
        <f>IF(P2=0,"",IF(P2&gt;5,3,IF(P2&gt;4,2,IF(P2&gt;3,1,IF(P2&gt;2,0,)))))</f>
        <v>0</v>
      </c>
      <c r="R3" s="340" t="s">
        <v>707</v>
      </c>
      <c r="S3" s="448" t="s">
        <v>708</v>
      </c>
      <c r="T3" s="448" t="s">
        <v>723</v>
      </c>
      <c r="U3" s="441" t="s">
        <v>709</v>
      </c>
      <c r="V3" s="441" t="s">
        <v>724</v>
      </c>
      <c r="W3" s="441" t="s">
        <v>709</v>
      </c>
      <c r="X3" s="449" t="s">
        <v>724</v>
      </c>
      <c r="Y3" s="449"/>
      <c r="Z3" s="449"/>
      <c r="AA3" s="449"/>
      <c r="AB3" s="449"/>
      <c r="AC3" s="449" t="s">
        <v>725</v>
      </c>
      <c r="AD3" s="449" t="s">
        <v>726</v>
      </c>
    </row>
    <row r="4" spans="1:30" ht="24" customHeight="1">
      <c r="A4" s="450" t="str">
        <f>R4</f>
        <v>접지봉</v>
      </c>
      <c r="B4" s="450" t="str">
        <f>T4</f>
        <v>16∮×1800㎜</v>
      </c>
      <c r="C4" s="441" t="s">
        <v>657</v>
      </c>
      <c r="D4" s="441">
        <f>P2</f>
        <v>3</v>
      </c>
      <c r="E4" s="451">
        <f>AD4</f>
        <v>10200</v>
      </c>
      <c r="F4" s="452">
        <f t="shared" ref="F4:F10" si="0">TRUNC((D4*E4),0)</f>
        <v>30600</v>
      </c>
      <c r="G4" s="451"/>
      <c r="H4" s="452"/>
      <c r="I4" s="451"/>
      <c r="J4" s="452"/>
      <c r="K4" s="453">
        <f t="shared" ref="K4:L11" si="1">ROUNDDOWN(SUM(E4,G4,I4),0)</f>
        <v>10200</v>
      </c>
      <c r="L4" s="453">
        <f t="shared" si="1"/>
        <v>30600</v>
      </c>
      <c r="M4" s="454"/>
      <c r="N4" s="326"/>
      <c r="O4" s="239"/>
      <c r="P4" s="239"/>
      <c r="Q4" s="239"/>
      <c r="R4" s="455" t="s">
        <v>661</v>
      </c>
      <c r="S4" s="455" t="s">
        <v>657</v>
      </c>
      <c r="T4" s="456" t="s">
        <v>662</v>
      </c>
      <c r="U4" s="456">
        <v>1198</v>
      </c>
      <c r="V4" s="457">
        <v>10200</v>
      </c>
      <c r="W4" s="457">
        <v>1270</v>
      </c>
      <c r="X4" s="458">
        <v>10500</v>
      </c>
      <c r="Y4" s="340"/>
      <c r="Z4" s="340"/>
      <c r="AA4" s="340"/>
      <c r="AB4" s="340"/>
      <c r="AC4" s="340">
        <f t="shared" ref="AC4:AC10" si="2">MIN(V4,X4,Z4,AB4)</f>
        <v>10200</v>
      </c>
      <c r="AD4" s="340">
        <f t="shared" ref="AD4:AD10" si="3">AC4</f>
        <v>10200</v>
      </c>
    </row>
    <row r="5" spans="1:30" ht="24" customHeight="1">
      <c r="A5" s="449" t="s">
        <v>842</v>
      </c>
      <c r="B5" s="449" t="s">
        <v>854</v>
      </c>
      <c r="C5" s="340" t="s">
        <v>16</v>
      </c>
      <c r="D5" s="340">
        <f>(0.45+(0.07*P3))</f>
        <v>0.45</v>
      </c>
      <c r="E5" s="459"/>
      <c r="F5" s="452"/>
      <c r="G5" s="453">
        <f>VLOOKUP(B5,노임단가,3,FALSE)</f>
        <v>408942</v>
      </c>
      <c r="H5" s="452">
        <f t="shared" ref="H5:H6" si="4">ROUNDDOWN(($D5*G5),0)</f>
        <v>184023</v>
      </c>
      <c r="I5" s="453"/>
      <c r="J5" s="460"/>
      <c r="K5" s="453">
        <f t="shared" si="1"/>
        <v>408942</v>
      </c>
      <c r="L5" s="453">
        <f t="shared" si="1"/>
        <v>184023</v>
      </c>
      <c r="M5" s="461" t="s">
        <v>855</v>
      </c>
      <c r="N5" s="326"/>
      <c r="O5" s="326">
        <v>2026.07</v>
      </c>
      <c r="P5" s="326"/>
      <c r="Q5" s="326"/>
      <c r="R5" s="455"/>
      <c r="S5" s="455"/>
      <c r="T5" s="462"/>
      <c r="U5" s="455"/>
      <c r="V5" s="463"/>
      <c r="W5" s="463"/>
      <c r="X5" s="340"/>
      <c r="Y5" s="340"/>
      <c r="Z5" s="340"/>
      <c r="AA5" s="340"/>
      <c r="AB5" s="340"/>
      <c r="AC5" s="340"/>
      <c r="AD5" s="340"/>
    </row>
    <row r="6" spans="1:30" ht="24" customHeight="1">
      <c r="A6" s="449" t="s">
        <v>842</v>
      </c>
      <c r="B6" s="449" t="s">
        <v>199</v>
      </c>
      <c r="C6" s="340" t="s">
        <v>16</v>
      </c>
      <c r="D6" s="340">
        <f>((0.23+(0.05*P3)))</f>
        <v>0.23</v>
      </c>
      <c r="E6" s="459"/>
      <c r="F6" s="452"/>
      <c r="G6" s="453">
        <f>VLOOKUP(B6,노임단가,3,FALSE)</f>
        <v>172068</v>
      </c>
      <c r="H6" s="452">
        <f t="shared" si="4"/>
        <v>39575</v>
      </c>
      <c r="I6" s="453"/>
      <c r="J6" s="460"/>
      <c r="K6" s="453">
        <f t="shared" si="1"/>
        <v>172068</v>
      </c>
      <c r="L6" s="453">
        <f t="shared" si="1"/>
        <v>39575</v>
      </c>
      <c r="M6" s="461" t="s">
        <v>855</v>
      </c>
      <c r="N6" s="326"/>
      <c r="O6" s="326"/>
      <c r="P6" s="326"/>
      <c r="Q6" s="326"/>
      <c r="R6" s="455"/>
      <c r="S6" s="455"/>
      <c r="T6" s="462"/>
      <c r="U6" s="455"/>
      <c r="V6" s="463"/>
      <c r="W6" s="463"/>
      <c r="X6" s="340"/>
      <c r="Y6" s="340"/>
      <c r="Z6" s="340"/>
      <c r="AA6" s="340"/>
      <c r="AB6" s="340"/>
      <c r="AC6" s="340"/>
      <c r="AD6" s="340"/>
    </row>
    <row r="7" spans="1:30" ht="24" customHeight="1">
      <c r="A7" s="450" t="str">
        <f t="shared" ref="A7:A9" si="5">R7</f>
        <v>접지용비닐절연전선</v>
      </c>
      <c r="B7" s="450" t="str">
        <f t="shared" ref="B7:B9" si="6">T7</f>
        <v>F-GV 6㎟</v>
      </c>
      <c r="C7" s="441" t="s">
        <v>664</v>
      </c>
      <c r="D7" s="441">
        <f>2*P2</f>
        <v>6</v>
      </c>
      <c r="E7" s="451">
        <f t="shared" ref="E7:E9" si="7">AD7</f>
        <v>1861</v>
      </c>
      <c r="F7" s="452">
        <f t="shared" si="0"/>
        <v>11166</v>
      </c>
      <c r="G7" s="453"/>
      <c r="H7" s="452"/>
      <c r="I7" s="453"/>
      <c r="J7" s="460"/>
      <c r="K7" s="453">
        <f t="shared" si="1"/>
        <v>1861</v>
      </c>
      <c r="L7" s="453">
        <f t="shared" si="1"/>
        <v>11166</v>
      </c>
      <c r="M7" s="461"/>
      <c r="N7" s="326"/>
      <c r="O7" s="438"/>
      <c r="P7" s="438"/>
      <c r="Q7" s="438"/>
      <c r="R7" s="455" t="s">
        <v>663</v>
      </c>
      <c r="S7" s="455" t="s">
        <v>664</v>
      </c>
      <c r="T7" s="464" t="s">
        <v>693</v>
      </c>
      <c r="U7" s="456">
        <v>1075</v>
      </c>
      <c r="V7" s="457">
        <v>2428</v>
      </c>
      <c r="W7" s="457">
        <v>1165</v>
      </c>
      <c r="X7" s="458">
        <v>1861</v>
      </c>
      <c r="Y7" s="340"/>
      <c r="Z7" s="340"/>
      <c r="AA7" s="340"/>
      <c r="AB7" s="340"/>
      <c r="AC7" s="340">
        <f t="shared" si="2"/>
        <v>1861</v>
      </c>
      <c r="AD7" s="340">
        <f t="shared" si="3"/>
        <v>1861</v>
      </c>
    </row>
    <row r="8" spans="1:30" ht="24" customHeight="1">
      <c r="A8" s="449" t="s">
        <v>842</v>
      </c>
      <c r="B8" s="449" t="s">
        <v>854</v>
      </c>
      <c r="C8" s="340" t="s">
        <v>16</v>
      </c>
      <c r="D8" s="340">
        <f>0.001*D7</f>
        <v>6.0000000000000001E-3</v>
      </c>
      <c r="E8" s="459"/>
      <c r="F8" s="452"/>
      <c r="G8" s="453">
        <f>VLOOKUP(B8,노임단가,3,FALSE)</f>
        <v>408942</v>
      </c>
      <c r="H8" s="452">
        <f t="shared" ref="H8" si="8">ROUNDDOWN(($D8*G8),0)</f>
        <v>2453</v>
      </c>
      <c r="I8" s="453"/>
      <c r="J8" s="460"/>
      <c r="K8" s="453">
        <f t="shared" si="1"/>
        <v>408942</v>
      </c>
      <c r="L8" s="453">
        <f t="shared" si="1"/>
        <v>2453</v>
      </c>
      <c r="M8" s="461" t="s">
        <v>855</v>
      </c>
      <c r="N8" s="326"/>
      <c r="O8" s="326"/>
      <c r="P8" s="326"/>
      <c r="Q8" s="326"/>
      <c r="R8" s="455"/>
      <c r="S8" s="455"/>
      <c r="T8" s="462"/>
      <c r="U8" s="455"/>
      <c r="V8" s="463"/>
      <c r="W8" s="463"/>
      <c r="X8" s="340"/>
      <c r="Y8" s="340"/>
      <c r="Z8" s="340"/>
      <c r="AA8" s="340"/>
      <c r="AB8" s="340"/>
      <c r="AC8" s="340"/>
      <c r="AD8" s="340"/>
    </row>
    <row r="9" spans="1:30" ht="24" customHeight="1">
      <c r="A9" s="450" t="str">
        <f t="shared" si="5"/>
        <v>접지저항저감제</v>
      </c>
      <c r="B9" s="450" t="str">
        <f t="shared" si="6"/>
        <v>10KG</v>
      </c>
      <c r="C9" s="441" t="s">
        <v>664</v>
      </c>
      <c r="D9" s="441">
        <v>1</v>
      </c>
      <c r="E9" s="451">
        <f t="shared" si="7"/>
        <v>10500</v>
      </c>
      <c r="F9" s="452">
        <f t="shared" si="0"/>
        <v>10500</v>
      </c>
      <c r="G9" s="453"/>
      <c r="H9" s="452"/>
      <c r="I9" s="453"/>
      <c r="J9" s="460"/>
      <c r="K9" s="453">
        <f t="shared" si="1"/>
        <v>10500</v>
      </c>
      <c r="L9" s="453">
        <f t="shared" si="1"/>
        <v>10500</v>
      </c>
      <c r="M9" s="461"/>
      <c r="N9" s="326"/>
      <c r="O9" s="465"/>
      <c r="P9" s="438"/>
      <c r="Q9" s="438"/>
      <c r="R9" s="455" t="s">
        <v>844</v>
      </c>
      <c r="S9" s="455" t="s">
        <v>845</v>
      </c>
      <c r="T9" s="464" t="s">
        <v>846</v>
      </c>
      <c r="U9" s="456">
        <v>1198</v>
      </c>
      <c r="V9" s="457">
        <v>10500</v>
      </c>
      <c r="W9" s="457">
        <v>1270</v>
      </c>
      <c r="X9" s="458">
        <v>20000</v>
      </c>
      <c r="Y9" s="340"/>
      <c r="Z9" s="340"/>
      <c r="AA9" s="340"/>
      <c r="AB9" s="340"/>
      <c r="AC9" s="340">
        <f t="shared" si="2"/>
        <v>10500</v>
      </c>
      <c r="AD9" s="340">
        <f t="shared" si="3"/>
        <v>10500</v>
      </c>
    </row>
    <row r="10" spans="1:30" ht="24" customHeight="1">
      <c r="A10" s="450" t="str">
        <f>R10</f>
        <v>접지 클램프</v>
      </c>
      <c r="B10" s="450" t="str">
        <f>T10</f>
        <v>16㎟</v>
      </c>
      <c r="C10" s="441" t="s">
        <v>165</v>
      </c>
      <c r="D10" s="441">
        <f>P2</f>
        <v>3</v>
      </c>
      <c r="E10" s="451">
        <f>AD10</f>
        <v>500</v>
      </c>
      <c r="F10" s="452">
        <f t="shared" si="0"/>
        <v>1500</v>
      </c>
      <c r="G10" s="453"/>
      <c r="H10" s="452"/>
      <c r="I10" s="453"/>
      <c r="J10" s="460"/>
      <c r="K10" s="453">
        <f t="shared" si="1"/>
        <v>500</v>
      </c>
      <c r="L10" s="453">
        <f t="shared" si="1"/>
        <v>1500</v>
      </c>
      <c r="M10" s="461"/>
      <c r="N10" s="326"/>
      <c r="O10" s="465"/>
      <c r="P10" s="438"/>
      <c r="Q10" s="438"/>
      <c r="R10" s="455" t="s">
        <v>924</v>
      </c>
      <c r="S10" s="455" t="s">
        <v>657</v>
      </c>
      <c r="T10" s="464" t="s">
        <v>925</v>
      </c>
      <c r="U10" s="456">
        <v>1198</v>
      </c>
      <c r="V10" s="457">
        <v>500</v>
      </c>
      <c r="W10" s="457">
        <v>1270</v>
      </c>
      <c r="X10" s="458">
        <v>7500</v>
      </c>
      <c r="Y10" s="340"/>
      <c r="Z10" s="340"/>
      <c r="AA10" s="340"/>
      <c r="AB10" s="340"/>
      <c r="AC10" s="340">
        <f t="shared" si="2"/>
        <v>500</v>
      </c>
      <c r="AD10" s="340">
        <f t="shared" si="3"/>
        <v>500</v>
      </c>
    </row>
    <row r="11" spans="1:30" ht="24" customHeight="1">
      <c r="A11" s="450" t="s">
        <v>926</v>
      </c>
      <c r="B11" s="449" t="s">
        <v>854</v>
      </c>
      <c r="C11" s="441" t="s">
        <v>16</v>
      </c>
      <c r="D11" s="441">
        <f>0.1*P2</f>
        <v>0.30000000000000004</v>
      </c>
      <c r="E11" s="451"/>
      <c r="F11" s="452"/>
      <c r="G11" s="453">
        <f>VLOOKUP(B11,노임단가,3,FALSE)</f>
        <v>408942</v>
      </c>
      <c r="H11" s="452">
        <f t="shared" ref="H11" si="9">ROUNDDOWN(($D11*G11),0)</f>
        <v>122682</v>
      </c>
      <c r="I11" s="453"/>
      <c r="J11" s="460"/>
      <c r="K11" s="453">
        <f t="shared" si="1"/>
        <v>408942</v>
      </c>
      <c r="L11" s="453">
        <f t="shared" si="1"/>
        <v>122682</v>
      </c>
      <c r="M11" s="461" t="s">
        <v>855</v>
      </c>
      <c r="N11" s="326"/>
      <c r="O11" s="465"/>
      <c r="P11" s="438"/>
      <c r="Q11" s="438"/>
      <c r="R11" s="466"/>
      <c r="S11" s="466"/>
      <c r="T11" s="467"/>
      <c r="U11" s="468"/>
      <c r="V11" s="469"/>
      <c r="W11" s="469"/>
      <c r="X11" s="470"/>
      <c r="Y11" s="326"/>
      <c r="Z11" s="326"/>
      <c r="AA11" s="326"/>
      <c r="AB11" s="326"/>
      <c r="AC11" s="326"/>
      <c r="AD11" s="326"/>
    </row>
    <row r="12" spans="1:30" ht="24" customHeight="1">
      <c r="A12" s="450"/>
      <c r="B12" s="450"/>
      <c r="C12" s="441"/>
      <c r="D12" s="441"/>
      <c r="E12" s="451"/>
      <c r="F12" s="452"/>
      <c r="G12" s="453"/>
      <c r="H12" s="452"/>
      <c r="I12" s="453"/>
      <c r="J12" s="460"/>
      <c r="K12" s="453"/>
      <c r="L12" s="453"/>
      <c r="M12" s="461"/>
      <c r="N12" s="326"/>
      <c r="O12" s="465"/>
      <c r="P12" s="438"/>
      <c r="Q12" s="438"/>
      <c r="R12" s="466"/>
      <c r="S12" s="466"/>
      <c r="T12" s="467"/>
      <c r="U12" s="468"/>
      <c r="V12" s="469"/>
      <c r="W12" s="469"/>
      <c r="X12" s="470"/>
      <c r="Y12" s="326"/>
      <c r="Z12" s="326"/>
      <c r="AA12" s="326"/>
      <c r="AB12" s="326"/>
      <c r="AC12" s="326"/>
      <c r="AD12" s="326"/>
    </row>
    <row r="13" spans="1:30" ht="24" customHeight="1">
      <c r="A13" s="450"/>
      <c r="B13" s="450"/>
      <c r="C13" s="441"/>
      <c r="D13" s="441"/>
      <c r="E13" s="451"/>
      <c r="F13" s="452"/>
      <c r="G13" s="453"/>
      <c r="H13" s="452"/>
      <c r="I13" s="453"/>
      <c r="J13" s="460"/>
      <c r="K13" s="453"/>
      <c r="L13" s="453"/>
      <c r="M13" s="461"/>
      <c r="N13" s="326"/>
      <c r="O13" s="465"/>
      <c r="P13" s="438"/>
      <c r="Q13" s="438"/>
      <c r="R13" s="466"/>
      <c r="S13" s="466"/>
      <c r="T13" s="467"/>
      <c r="U13" s="468"/>
      <c r="V13" s="469"/>
      <c r="W13" s="469"/>
      <c r="X13" s="470"/>
      <c r="Y13" s="326"/>
      <c r="Z13" s="326"/>
      <c r="AA13" s="326"/>
      <c r="AB13" s="326"/>
      <c r="AC13" s="326"/>
      <c r="AD13" s="326"/>
    </row>
    <row r="14" spans="1:30" ht="24" customHeight="1">
      <c r="A14" s="450"/>
      <c r="B14" s="450"/>
      <c r="C14" s="441"/>
      <c r="D14" s="441"/>
      <c r="E14" s="451"/>
      <c r="F14" s="452"/>
      <c r="G14" s="453"/>
      <c r="H14" s="452"/>
      <c r="I14" s="453"/>
      <c r="J14" s="460"/>
      <c r="K14" s="453"/>
      <c r="L14" s="453"/>
      <c r="M14" s="461"/>
      <c r="N14" s="326"/>
      <c r="O14" s="465"/>
      <c r="P14" s="438"/>
      <c r="Q14" s="438"/>
      <c r="R14" s="466"/>
      <c r="S14" s="466"/>
      <c r="T14" s="467"/>
      <c r="U14" s="468"/>
      <c r="V14" s="469"/>
      <c r="W14" s="469"/>
      <c r="X14" s="470"/>
      <c r="Y14" s="326"/>
      <c r="Z14" s="326"/>
      <c r="AA14" s="326"/>
      <c r="AB14" s="326"/>
      <c r="AC14" s="326"/>
      <c r="AD14" s="326"/>
    </row>
    <row r="15" spans="1:30" ht="24" customHeight="1">
      <c r="A15" s="450"/>
      <c r="B15" s="450"/>
      <c r="C15" s="441"/>
      <c r="D15" s="441"/>
      <c r="E15" s="451"/>
      <c r="F15" s="452"/>
      <c r="G15" s="453"/>
      <c r="H15" s="452"/>
      <c r="I15" s="453"/>
      <c r="J15" s="460"/>
      <c r="K15" s="453"/>
      <c r="L15" s="453"/>
      <c r="M15" s="461"/>
      <c r="N15" s="326"/>
      <c r="O15" s="465"/>
      <c r="P15" s="438"/>
      <c r="Q15" s="438"/>
      <c r="R15" s="466"/>
      <c r="S15" s="466"/>
      <c r="T15" s="467"/>
      <c r="U15" s="468"/>
      <c r="V15" s="469"/>
      <c r="W15" s="469"/>
      <c r="X15" s="470"/>
      <c r="Y15" s="326"/>
      <c r="Z15" s="326"/>
      <c r="AA15" s="326"/>
      <c r="AB15" s="326"/>
      <c r="AC15" s="326"/>
      <c r="AD15" s="326"/>
    </row>
    <row r="16" spans="1:30" ht="24" customHeight="1">
      <c r="A16" s="450"/>
      <c r="B16" s="450"/>
      <c r="C16" s="441"/>
      <c r="D16" s="441"/>
      <c r="E16" s="451"/>
      <c r="F16" s="452"/>
      <c r="G16" s="453"/>
      <c r="H16" s="452"/>
      <c r="I16" s="453"/>
      <c r="J16" s="460"/>
      <c r="K16" s="453"/>
      <c r="L16" s="453"/>
      <c r="M16" s="461"/>
      <c r="N16" s="326"/>
      <c r="O16" s="465"/>
      <c r="P16" s="438"/>
      <c r="Q16" s="438"/>
      <c r="R16" s="466"/>
      <c r="S16" s="466"/>
      <c r="T16" s="467"/>
      <c r="U16" s="468"/>
      <c r="V16" s="469"/>
      <c r="W16" s="469"/>
      <c r="X16" s="470"/>
      <c r="Y16" s="326"/>
      <c r="Z16" s="326"/>
      <c r="AA16" s="326"/>
      <c r="AB16" s="326"/>
      <c r="AC16" s="326"/>
      <c r="AD16" s="326"/>
    </row>
    <row r="17" spans="1:30" ht="24" customHeight="1">
      <c r="A17" s="450"/>
      <c r="B17" s="450"/>
      <c r="C17" s="441"/>
      <c r="D17" s="441"/>
      <c r="E17" s="451"/>
      <c r="F17" s="452"/>
      <c r="G17" s="453"/>
      <c r="H17" s="452"/>
      <c r="I17" s="453"/>
      <c r="J17" s="460"/>
      <c r="K17" s="453"/>
      <c r="L17" s="453"/>
      <c r="M17" s="461"/>
      <c r="N17" s="326"/>
      <c r="O17" s="465"/>
      <c r="P17" s="438"/>
      <c r="Q17" s="438"/>
      <c r="R17" s="466"/>
      <c r="S17" s="466"/>
      <c r="T17" s="467"/>
      <c r="U17" s="468"/>
      <c r="V17" s="469"/>
      <c r="W17" s="469"/>
      <c r="X17" s="470"/>
      <c r="Y17" s="326"/>
      <c r="Z17" s="326"/>
      <c r="AA17" s="326"/>
      <c r="AB17" s="326"/>
      <c r="AC17" s="326"/>
      <c r="AD17" s="326"/>
    </row>
    <row r="18" spans="1:30" ht="24" customHeight="1">
      <c r="A18" s="450"/>
      <c r="B18" s="450"/>
      <c r="C18" s="441"/>
      <c r="D18" s="441"/>
      <c r="E18" s="451"/>
      <c r="F18" s="452"/>
      <c r="G18" s="453"/>
      <c r="H18" s="452"/>
      <c r="I18" s="453"/>
      <c r="J18" s="460"/>
      <c r="K18" s="453"/>
      <c r="L18" s="453"/>
      <c r="M18" s="461"/>
      <c r="N18" s="326"/>
      <c r="O18" s="465"/>
      <c r="P18" s="438"/>
      <c r="Q18" s="438"/>
      <c r="R18" s="466"/>
      <c r="S18" s="466"/>
      <c r="T18" s="467"/>
      <c r="U18" s="468"/>
      <c r="V18" s="469"/>
      <c r="W18" s="469"/>
      <c r="X18" s="470"/>
      <c r="Y18" s="326"/>
      <c r="Z18" s="326"/>
      <c r="AA18" s="326"/>
      <c r="AB18" s="326"/>
      <c r="AC18" s="326"/>
      <c r="AD18" s="326"/>
    </row>
    <row r="19" spans="1:30" ht="24" customHeight="1">
      <c r="A19" s="450"/>
      <c r="B19" s="450"/>
      <c r="C19" s="441"/>
      <c r="D19" s="441"/>
      <c r="E19" s="451"/>
      <c r="F19" s="452"/>
      <c r="G19" s="453"/>
      <c r="H19" s="452"/>
      <c r="I19" s="453"/>
      <c r="J19" s="460"/>
      <c r="K19" s="453"/>
      <c r="L19" s="453"/>
      <c r="M19" s="461"/>
      <c r="N19" s="326"/>
      <c r="O19" s="465"/>
      <c r="P19" s="438"/>
      <c r="Q19" s="438"/>
      <c r="R19" s="466"/>
      <c r="S19" s="466"/>
      <c r="T19" s="467"/>
      <c r="U19" s="468"/>
      <c r="V19" s="469"/>
      <c r="W19" s="469"/>
      <c r="X19" s="470"/>
      <c r="Y19" s="326"/>
      <c r="Z19" s="326"/>
      <c r="AA19" s="326"/>
      <c r="AB19" s="326"/>
      <c r="AC19" s="326"/>
      <c r="AD19" s="326"/>
    </row>
    <row r="20" spans="1:30" ht="24" customHeight="1">
      <c r="A20" s="450"/>
      <c r="B20" s="450"/>
      <c r="C20" s="441"/>
      <c r="D20" s="441"/>
      <c r="E20" s="451"/>
      <c r="F20" s="452"/>
      <c r="G20" s="453"/>
      <c r="H20" s="452"/>
      <c r="I20" s="453"/>
      <c r="J20" s="460"/>
      <c r="K20" s="453"/>
      <c r="L20" s="453"/>
      <c r="M20" s="461"/>
      <c r="N20" s="326"/>
      <c r="O20" s="465"/>
      <c r="P20" s="438"/>
      <c r="Q20" s="438"/>
      <c r="R20" s="466"/>
      <c r="S20" s="466"/>
      <c r="T20" s="467"/>
      <c r="U20" s="468"/>
      <c r="V20" s="469"/>
      <c r="W20" s="469"/>
      <c r="X20" s="470"/>
      <c r="Y20" s="326"/>
      <c r="Z20" s="326"/>
      <c r="AA20" s="326"/>
      <c r="AB20" s="326"/>
      <c r="AC20" s="326"/>
      <c r="AD20" s="326"/>
    </row>
    <row r="21" spans="1:30" ht="24" customHeight="1">
      <c r="A21" s="450"/>
      <c r="B21" s="450"/>
      <c r="C21" s="441"/>
      <c r="D21" s="441"/>
      <c r="E21" s="451"/>
      <c r="F21" s="452"/>
      <c r="G21" s="453"/>
      <c r="H21" s="452"/>
      <c r="I21" s="453"/>
      <c r="J21" s="460"/>
      <c r="K21" s="453"/>
      <c r="L21" s="453"/>
      <c r="M21" s="461"/>
      <c r="N21" s="326"/>
      <c r="O21" s="465"/>
      <c r="P21" s="438"/>
      <c r="Q21" s="438"/>
      <c r="R21" s="466"/>
      <c r="S21" s="466"/>
      <c r="T21" s="467"/>
      <c r="U21" s="468"/>
      <c r="V21" s="469"/>
      <c r="W21" s="469"/>
      <c r="X21" s="470"/>
      <c r="Y21" s="326"/>
      <c r="Z21" s="326"/>
      <c r="AA21" s="326"/>
      <c r="AB21" s="326"/>
      <c r="AC21" s="326"/>
      <c r="AD21" s="326"/>
    </row>
    <row r="22" spans="1:30" ht="24" customHeight="1">
      <c r="A22" s="450"/>
      <c r="B22" s="450"/>
      <c r="C22" s="441"/>
      <c r="D22" s="441"/>
      <c r="E22" s="451"/>
      <c r="F22" s="452"/>
      <c r="G22" s="453"/>
      <c r="H22" s="452"/>
      <c r="I22" s="453"/>
      <c r="J22" s="460"/>
      <c r="K22" s="453"/>
      <c r="L22" s="453"/>
      <c r="M22" s="461"/>
      <c r="N22" s="326"/>
      <c r="O22" s="465"/>
      <c r="P22" s="438"/>
      <c r="Q22" s="438"/>
      <c r="R22" s="466"/>
      <c r="S22" s="466"/>
      <c r="T22" s="467"/>
      <c r="U22" s="468"/>
      <c r="V22" s="469"/>
      <c r="W22" s="469"/>
      <c r="X22" s="470"/>
      <c r="Y22" s="326"/>
      <c r="Z22" s="326"/>
      <c r="AA22" s="326"/>
      <c r="AB22" s="326"/>
      <c r="AC22" s="326"/>
      <c r="AD22" s="326"/>
    </row>
    <row r="23" spans="1:30" ht="24" customHeight="1">
      <c r="A23" s="450"/>
      <c r="B23" s="450"/>
      <c r="C23" s="441"/>
      <c r="D23" s="441"/>
      <c r="E23" s="451"/>
      <c r="F23" s="452"/>
      <c r="G23" s="453"/>
      <c r="H23" s="452"/>
      <c r="I23" s="453"/>
      <c r="J23" s="460"/>
      <c r="K23" s="453"/>
      <c r="L23" s="453"/>
      <c r="M23" s="461"/>
      <c r="N23" s="326"/>
      <c r="O23" s="465"/>
      <c r="P23" s="438"/>
      <c r="Q23" s="438"/>
      <c r="R23" s="466"/>
      <c r="S23" s="466"/>
      <c r="T23" s="467"/>
      <c r="U23" s="468"/>
      <c r="V23" s="469"/>
      <c r="W23" s="469"/>
      <c r="X23" s="470"/>
      <c r="Y23" s="326"/>
      <c r="Z23" s="326"/>
      <c r="AA23" s="326"/>
      <c r="AB23" s="326"/>
      <c r="AC23" s="326"/>
      <c r="AD23" s="326"/>
    </row>
    <row r="24" spans="1:30" ht="24" customHeight="1">
      <c r="A24" s="449"/>
      <c r="B24" s="449"/>
      <c r="C24" s="441"/>
      <c r="D24" s="441"/>
      <c r="E24" s="453"/>
      <c r="F24" s="460"/>
      <c r="G24" s="453"/>
      <c r="H24" s="460"/>
      <c r="I24" s="453"/>
      <c r="J24" s="460"/>
      <c r="K24" s="453"/>
      <c r="L24" s="453"/>
      <c r="M24" s="441"/>
      <c r="N24" s="326"/>
      <c r="O24" s="326"/>
      <c r="P24" s="326"/>
      <c r="Q24" s="326"/>
      <c r="R24" s="326"/>
      <c r="S24" s="326"/>
      <c r="T24" s="326"/>
      <c r="U24" s="326"/>
      <c r="V24" s="326"/>
      <c r="W24" s="241"/>
      <c r="X24" s="241"/>
      <c r="Y24" s="241"/>
      <c r="Z24" s="241"/>
      <c r="AA24" s="241"/>
      <c r="AB24" s="241"/>
      <c r="AC24" s="241"/>
      <c r="AD24" s="241"/>
    </row>
    <row r="25" spans="1:30" ht="24" customHeight="1">
      <c r="A25" s="1028" t="s">
        <v>19</v>
      </c>
      <c r="B25" s="1028"/>
      <c r="C25" s="441"/>
      <c r="D25" s="441"/>
      <c r="E25" s="1029">
        <f>SUM(F4:F24)</f>
        <v>53766</v>
      </c>
      <c r="F25" s="1029"/>
      <c r="G25" s="1029">
        <f>SUM(H4:H24)</f>
        <v>348733</v>
      </c>
      <c r="H25" s="1029"/>
      <c r="I25" s="1029">
        <f>SUM(J4:J24)</f>
        <v>0</v>
      </c>
      <c r="J25" s="1029"/>
      <c r="K25" s="1029">
        <f>E25+G25+I25</f>
        <v>402499</v>
      </c>
      <c r="L25" s="1029"/>
      <c r="M25" s="441"/>
      <c r="N25" s="326"/>
      <c r="O25" s="326"/>
      <c r="P25" s="326"/>
      <c r="Q25" s="326"/>
      <c r="R25" s="326"/>
      <c r="S25" s="326"/>
      <c r="T25" s="326"/>
      <c r="U25" s="326"/>
      <c r="V25" s="326"/>
      <c r="W25" s="241"/>
      <c r="X25" s="241"/>
      <c r="Y25" s="241"/>
      <c r="Z25" s="241"/>
      <c r="AA25" s="241"/>
      <c r="AB25" s="241"/>
      <c r="AC25" s="241"/>
      <c r="AD25" s="241"/>
    </row>
    <row r="26" spans="1:30" ht="24" customHeight="1">
      <c r="A26" s="433" t="s">
        <v>715</v>
      </c>
      <c r="B26" s="434" t="s">
        <v>852</v>
      </c>
      <c r="C26" s="435"/>
      <c r="D26" s="436"/>
      <c r="E26" s="437"/>
      <c r="F26" s="437"/>
      <c r="G26" s="437"/>
      <c r="H26" s="437"/>
      <c r="I26" s="437"/>
      <c r="J26" s="437"/>
      <c r="K26" s="437"/>
      <c r="L26" s="437"/>
      <c r="M26" s="471"/>
      <c r="O26" s="438"/>
      <c r="P26" s="438"/>
      <c r="Q26" s="438"/>
    </row>
    <row r="27" spans="1:30" ht="24" customHeight="1">
      <c r="A27" s="823" t="s">
        <v>696</v>
      </c>
      <c r="B27" s="823" t="s">
        <v>702</v>
      </c>
      <c r="C27" s="823" t="s">
        <v>697</v>
      </c>
      <c r="D27" s="823" t="s">
        <v>698</v>
      </c>
      <c r="E27" s="1025" t="s">
        <v>4</v>
      </c>
      <c r="F27" s="1025"/>
      <c r="G27" s="1025" t="s">
        <v>7</v>
      </c>
      <c r="H27" s="1025"/>
      <c r="I27" s="1025" t="s">
        <v>8</v>
      </c>
      <c r="J27" s="1025"/>
      <c r="K27" s="1025" t="s">
        <v>9</v>
      </c>
      <c r="L27" s="1025"/>
      <c r="M27" s="823" t="s">
        <v>699</v>
      </c>
      <c r="O27" s="465"/>
      <c r="P27" s="438"/>
      <c r="Q27" s="438"/>
      <c r="R27" s="441"/>
      <c r="S27" s="441"/>
      <c r="T27" s="441"/>
      <c r="U27" s="441" t="s">
        <v>721</v>
      </c>
      <c r="V27" s="441"/>
      <c r="W27" s="441" t="s">
        <v>722</v>
      </c>
      <c r="X27" s="441"/>
      <c r="Y27" s="449"/>
      <c r="Z27" s="449"/>
      <c r="AA27" s="449"/>
      <c r="AB27" s="449"/>
      <c r="AC27" s="449"/>
      <c r="AD27" s="449"/>
    </row>
    <row r="28" spans="1:30" ht="24" customHeight="1">
      <c r="A28" s="818"/>
      <c r="B28" s="818"/>
      <c r="C28" s="818"/>
      <c r="D28" s="818"/>
      <c r="E28" s="444" t="s">
        <v>700</v>
      </c>
      <c r="F28" s="444" t="s">
        <v>701</v>
      </c>
      <c r="G28" s="444" t="s">
        <v>700</v>
      </c>
      <c r="H28" s="444" t="s">
        <v>701</v>
      </c>
      <c r="I28" s="444" t="s">
        <v>700</v>
      </c>
      <c r="J28" s="444" t="s">
        <v>701</v>
      </c>
      <c r="K28" s="444" t="s">
        <v>700</v>
      </c>
      <c r="L28" s="444" t="s">
        <v>701</v>
      </c>
      <c r="M28" s="818"/>
      <c r="R28" s="340" t="s">
        <v>707</v>
      </c>
      <c r="S28" s="448" t="s">
        <v>708</v>
      </c>
      <c r="T28" s="448" t="s">
        <v>723</v>
      </c>
      <c r="U28" s="441" t="s">
        <v>709</v>
      </c>
      <c r="V28" s="441" t="s">
        <v>724</v>
      </c>
      <c r="W28" s="441" t="s">
        <v>709</v>
      </c>
      <c r="X28" s="449" t="s">
        <v>724</v>
      </c>
      <c r="Y28" s="449"/>
      <c r="Z28" s="449"/>
      <c r="AA28" s="449"/>
      <c r="AB28" s="449"/>
      <c r="AC28" s="449" t="s">
        <v>725</v>
      </c>
      <c r="AD28" s="449" t="s">
        <v>726</v>
      </c>
    </row>
    <row r="29" spans="1:30" ht="24" customHeight="1">
      <c r="A29" s="450" t="str">
        <f t="shared" ref="A29:C30" si="10">R29</f>
        <v>콘크리트맨홀(수공1호)</v>
      </c>
      <c r="B29" s="450" t="str">
        <f t="shared" si="10"/>
        <v>900*450*700*200</v>
      </c>
      <c r="C29" s="472" t="str">
        <f t="shared" si="10"/>
        <v>EA</v>
      </c>
      <c r="D29" s="340">
        <v>1</v>
      </c>
      <c r="E29" s="459">
        <f>AD29</f>
        <v>110000</v>
      </c>
      <c r="F29" s="452">
        <f t="shared" ref="F29" si="11">TRUNC(D29*E29,0)</f>
        <v>110000</v>
      </c>
      <c r="G29" s="453"/>
      <c r="H29" s="452"/>
      <c r="I29" s="453"/>
      <c r="J29" s="460"/>
      <c r="K29" s="453">
        <f t="shared" ref="K29:L33" si="12">ROUNDDOWN(SUM(E29,G29,I29),0)</f>
        <v>110000</v>
      </c>
      <c r="L29" s="453">
        <f t="shared" si="12"/>
        <v>110000</v>
      </c>
      <c r="M29" s="461"/>
      <c r="N29" s="326"/>
      <c r="O29" s="473"/>
      <c r="P29" s="438"/>
      <c r="Q29" s="326"/>
      <c r="R29" s="456" t="s">
        <v>856</v>
      </c>
      <c r="S29" s="456" t="s">
        <v>857</v>
      </c>
      <c r="T29" s="456" t="s">
        <v>165</v>
      </c>
      <c r="U29" s="456"/>
      <c r="V29" s="457"/>
      <c r="W29" s="457">
        <v>207</v>
      </c>
      <c r="X29" s="458">
        <v>110000</v>
      </c>
      <c r="Y29" s="340"/>
      <c r="Z29" s="340"/>
      <c r="AA29" s="340"/>
      <c r="AB29" s="340"/>
      <c r="AC29" s="340">
        <f>MIN(V29,X29,Z29,AB29)</f>
        <v>110000</v>
      </c>
      <c r="AD29" s="340">
        <f>AC29</f>
        <v>110000</v>
      </c>
    </row>
    <row r="30" spans="1:30" ht="24" customHeight="1">
      <c r="A30" s="450" t="str">
        <f t="shared" si="10"/>
        <v>맨홀카바(주철)K.S</v>
      </c>
      <c r="B30" s="450" t="str">
        <f t="shared" si="10"/>
        <v>1120x620x132</v>
      </c>
      <c r="C30" s="472" t="str">
        <f t="shared" si="10"/>
        <v>EA</v>
      </c>
      <c r="D30" s="340">
        <v>1</v>
      </c>
      <c r="E30" s="453">
        <f>AD30</f>
        <v>220000</v>
      </c>
      <c r="F30" s="452">
        <f t="shared" ref="F30" si="13">TRUNC((D30*E30),0)</f>
        <v>220000</v>
      </c>
      <c r="G30" s="453"/>
      <c r="H30" s="452"/>
      <c r="I30" s="453"/>
      <c r="J30" s="460"/>
      <c r="K30" s="453">
        <f t="shared" si="12"/>
        <v>220000</v>
      </c>
      <c r="L30" s="453">
        <f t="shared" si="12"/>
        <v>220000</v>
      </c>
      <c r="M30" s="461"/>
      <c r="N30" s="326"/>
      <c r="O30" s="438"/>
      <c r="P30" s="438"/>
      <c r="Q30" s="438"/>
      <c r="R30" s="456" t="s">
        <v>659</v>
      </c>
      <c r="S30" s="456" t="s">
        <v>660</v>
      </c>
      <c r="T30" s="456" t="s">
        <v>165</v>
      </c>
      <c r="U30" s="456"/>
      <c r="V30" s="457"/>
      <c r="W30" s="457">
        <v>207</v>
      </c>
      <c r="X30" s="458">
        <v>220000</v>
      </c>
      <c r="Y30" s="340"/>
      <c r="Z30" s="340"/>
      <c r="AA30" s="340"/>
      <c r="AB30" s="340"/>
      <c r="AC30" s="340">
        <f>MIN(V30,X30,Z30,AB30)</f>
        <v>220000</v>
      </c>
      <c r="AD30" s="340">
        <f>AC30</f>
        <v>220000</v>
      </c>
    </row>
    <row r="31" spans="1:30" ht="24" customHeight="1">
      <c r="A31" s="449" t="s">
        <v>15</v>
      </c>
      <c r="B31" s="449" t="s">
        <v>854</v>
      </c>
      <c r="C31" s="441" t="s">
        <v>16</v>
      </c>
      <c r="D31" s="441">
        <v>0.03</v>
      </c>
      <c r="E31" s="459"/>
      <c r="F31" s="452"/>
      <c r="G31" s="453">
        <f>VLOOKUP(B31,노임단가,3,FALSE)</f>
        <v>408942</v>
      </c>
      <c r="H31" s="452">
        <f t="shared" ref="H31" si="14">ROUNDDOWN(($D31*G31),0)</f>
        <v>12268</v>
      </c>
      <c r="I31" s="453"/>
      <c r="J31" s="460"/>
      <c r="K31" s="453">
        <f t="shared" si="12"/>
        <v>408942</v>
      </c>
      <c r="L31" s="453">
        <f t="shared" si="12"/>
        <v>12268</v>
      </c>
      <c r="M31" s="441" t="s">
        <v>853</v>
      </c>
      <c r="N31" s="326"/>
      <c r="O31" s="326"/>
      <c r="P31" s="326"/>
      <c r="Q31" s="326"/>
      <c r="V31" s="406"/>
      <c r="W31" s="406"/>
      <c r="X31" s="406"/>
    </row>
    <row r="32" spans="1:30" ht="24" customHeight="1">
      <c r="A32" s="449" t="s">
        <v>15</v>
      </c>
      <c r="B32" s="449" t="s">
        <v>496</v>
      </c>
      <c r="C32" s="441" t="s">
        <v>16</v>
      </c>
      <c r="D32" s="441">
        <v>7.0000000000000007E-2</v>
      </c>
      <c r="E32" s="459"/>
      <c r="F32" s="452"/>
      <c r="G32" s="453">
        <f>VLOOKUP(B32,노임단가,3,FALSE)</f>
        <v>226122</v>
      </c>
      <c r="H32" s="452">
        <f t="shared" ref="H32:H33" si="15">ROUNDDOWN(($D32*G32),0)</f>
        <v>15828</v>
      </c>
      <c r="I32" s="453"/>
      <c r="J32" s="460"/>
      <c r="K32" s="453">
        <f t="shared" si="12"/>
        <v>226122</v>
      </c>
      <c r="L32" s="453">
        <f t="shared" si="12"/>
        <v>15828</v>
      </c>
      <c r="M32" s="441" t="s">
        <v>853</v>
      </c>
      <c r="N32" s="326"/>
      <c r="O32" s="326"/>
      <c r="P32" s="326"/>
      <c r="Q32" s="326"/>
      <c r="V32" s="406"/>
      <c r="W32" s="406"/>
      <c r="X32" s="406"/>
    </row>
    <row r="33" spans="1:39" ht="24" customHeight="1">
      <c r="A33" s="449" t="s">
        <v>15</v>
      </c>
      <c r="B33" s="449" t="s">
        <v>188</v>
      </c>
      <c r="C33" s="441" t="s">
        <v>16</v>
      </c>
      <c r="D33" s="441">
        <v>0.43</v>
      </c>
      <c r="E33" s="459"/>
      <c r="F33" s="452"/>
      <c r="G33" s="453">
        <f>VLOOKUP(B33,노임단가,3,FALSE)</f>
        <v>172068</v>
      </c>
      <c r="H33" s="452">
        <f t="shared" si="15"/>
        <v>73989</v>
      </c>
      <c r="I33" s="453"/>
      <c r="J33" s="460"/>
      <c r="K33" s="453">
        <f t="shared" si="12"/>
        <v>172068</v>
      </c>
      <c r="L33" s="453">
        <f t="shared" si="12"/>
        <v>73989</v>
      </c>
      <c r="M33" s="441" t="s">
        <v>853</v>
      </c>
      <c r="N33" s="326"/>
      <c r="O33" s="326"/>
      <c r="P33" s="326"/>
      <c r="Q33" s="326"/>
      <c r="V33" s="406"/>
      <c r="W33" s="406"/>
      <c r="X33" s="406"/>
    </row>
    <row r="34" spans="1:39" ht="24" customHeight="1">
      <c r="A34" s="449"/>
      <c r="B34" s="449"/>
      <c r="C34" s="441"/>
      <c r="D34" s="441"/>
      <c r="E34" s="459"/>
      <c r="F34" s="452"/>
      <c r="G34" s="453"/>
      <c r="H34" s="460"/>
      <c r="I34" s="453"/>
      <c r="J34" s="460"/>
      <c r="K34" s="453"/>
      <c r="L34" s="453"/>
      <c r="M34" s="441"/>
      <c r="N34" s="326"/>
      <c r="O34" s="326"/>
      <c r="P34" s="326"/>
      <c r="Q34" s="326"/>
      <c r="V34" s="406"/>
      <c r="W34" s="406"/>
      <c r="X34" s="406"/>
    </row>
    <row r="35" spans="1:39" ht="24" customHeight="1">
      <c r="A35" s="449" t="s">
        <v>848</v>
      </c>
      <c r="B35" s="449"/>
      <c r="C35" s="441"/>
      <c r="D35" s="441"/>
      <c r="E35" s="459"/>
      <c r="F35" s="452"/>
      <c r="G35" s="453"/>
      <c r="H35" s="452"/>
      <c r="I35" s="453"/>
      <c r="J35" s="460"/>
      <c r="K35" s="474">
        <f t="shared" ref="K35:K36" si="16">E35+G35+I35</f>
        <v>0</v>
      </c>
      <c r="L35" s="474">
        <f t="shared" ref="L35:L36" si="17">TRUNC((F35+H35+J35),0)</f>
        <v>0</v>
      </c>
      <c r="M35" s="441" t="s">
        <v>727</v>
      </c>
      <c r="N35" s="326"/>
      <c r="O35" s="465"/>
      <c r="P35" s="438"/>
      <c r="Q35" s="239"/>
      <c r="R35" s="340" t="s">
        <v>707</v>
      </c>
      <c r="S35" s="448" t="s">
        <v>708</v>
      </c>
      <c r="T35" s="448" t="s">
        <v>709</v>
      </c>
      <c r="U35" s="441" t="s">
        <v>706</v>
      </c>
      <c r="V35" s="441" t="s">
        <v>170</v>
      </c>
      <c r="W35" s="441" t="s">
        <v>710</v>
      </c>
      <c r="X35" s="475"/>
      <c r="Y35" s="476"/>
      <c r="Z35" s="476"/>
      <c r="AA35" s="476"/>
      <c r="AB35" s="476"/>
      <c r="AC35" s="476"/>
      <c r="AD35" s="476"/>
    </row>
    <row r="36" spans="1:39" ht="24" customHeight="1">
      <c r="A36" s="449" t="s">
        <v>720</v>
      </c>
      <c r="B36" s="449" t="s">
        <v>849</v>
      </c>
      <c r="C36" s="441" t="s">
        <v>658</v>
      </c>
      <c r="D36" s="441">
        <v>2.2799999999999998</v>
      </c>
      <c r="E36" s="459">
        <f>U36</f>
        <v>21561</v>
      </c>
      <c r="F36" s="452">
        <f t="shared" ref="F36" si="18">TRUNC((D36*E36),0)</f>
        <v>49159</v>
      </c>
      <c r="G36" s="453">
        <f>V36</f>
        <v>49698</v>
      </c>
      <c r="H36" s="452">
        <f t="shared" ref="H36" si="19">ROUNDDOWN(($D36*G36),0)</f>
        <v>113311</v>
      </c>
      <c r="I36" s="453">
        <f>W36</f>
        <v>23795</v>
      </c>
      <c r="J36" s="460">
        <f t="shared" ref="J36" si="20">ROUNDDOWN(($D36*I36),0)</f>
        <v>54252</v>
      </c>
      <c r="K36" s="474">
        <f t="shared" si="16"/>
        <v>95054</v>
      </c>
      <c r="L36" s="474">
        <f t="shared" si="17"/>
        <v>216722</v>
      </c>
      <c r="M36" s="477" t="s">
        <v>847</v>
      </c>
      <c r="N36" s="326"/>
      <c r="O36" s="465"/>
      <c r="P36" s="438"/>
      <c r="Q36" s="239"/>
      <c r="R36" s="455" t="s">
        <v>720</v>
      </c>
      <c r="S36" s="455" t="s">
        <v>850</v>
      </c>
      <c r="T36" s="464" t="s">
        <v>999</v>
      </c>
      <c r="U36" s="456">
        <v>21561</v>
      </c>
      <c r="V36" s="457">
        <v>49698</v>
      </c>
      <c r="W36" s="457">
        <v>23795</v>
      </c>
      <c r="Y36" s="476"/>
      <c r="Z36" s="476"/>
      <c r="AA36" s="476"/>
      <c r="AB36" s="476"/>
      <c r="AC36" s="476"/>
      <c r="AD36" s="476"/>
    </row>
    <row r="37" spans="1:39" ht="24" customHeight="1">
      <c r="A37" s="449"/>
      <c r="B37" s="449"/>
      <c r="C37" s="441"/>
      <c r="D37" s="441"/>
      <c r="E37" s="459"/>
      <c r="F37" s="452"/>
      <c r="G37" s="453"/>
      <c r="H37" s="460"/>
      <c r="I37" s="453"/>
      <c r="J37" s="460"/>
      <c r="K37" s="453"/>
      <c r="L37" s="453"/>
      <c r="M37" s="441"/>
      <c r="N37" s="326"/>
      <c r="O37" s="326"/>
      <c r="P37" s="326"/>
      <c r="Q37" s="326"/>
      <c r="V37" s="406"/>
      <c r="W37" s="406"/>
      <c r="X37" s="406"/>
    </row>
    <row r="38" spans="1:39" ht="24" customHeight="1">
      <c r="A38" s="449" t="s">
        <v>343</v>
      </c>
      <c r="B38" s="449" t="s">
        <v>792</v>
      </c>
      <c r="C38" s="478" t="str">
        <f>'단가산출 목록'!C3</f>
        <v>㎥</v>
      </c>
      <c r="D38" s="441">
        <f>단위수량산출서!E5</f>
        <v>1.4087499999999997</v>
      </c>
      <c r="E38" s="453">
        <f>'단가산출 목록'!E3</f>
        <v>766</v>
      </c>
      <c r="F38" s="452">
        <f t="shared" ref="F38:F40" si="21">TRUNC(D38*E38,0)</f>
        <v>1079</v>
      </c>
      <c r="G38" s="453">
        <f>'단가산출 목록'!F3</f>
        <v>4528</v>
      </c>
      <c r="H38" s="452">
        <f t="shared" ref="H38:H40" si="22">TRUNC(D38*G38,0)</f>
        <v>6378</v>
      </c>
      <c r="I38" s="453">
        <f>'단가산출 목록'!G3</f>
        <v>546</v>
      </c>
      <c r="J38" s="460">
        <f t="shared" ref="J38:J40" si="23">TRUNC(D38*I38,0)</f>
        <v>769</v>
      </c>
      <c r="K38" s="453">
        <f t="shared" ref="K38:L40" si="24">TRUNC(E38+G38+I38,0)</f>
        <v>5840</v>
      </c>
      <c r="L38" s="453">
        <f t="shared" si="24"/>
        <v>8226</v>
      </c>
      <c r="M38" s="461" t="str">
        <f>'단가산출 목록'!I3</f>
        <v>산근01호표</v>
      </c>
      <c r="N38" s="326"/>
      <c r="O38" s="326"/>
      <c r="P38" s="326"/>
      <c r="Q38" s="326"/>
      <c r="V38" s="406"/>
      <c r="W38" s="406"/>
      <c r="X38" s="406"/>
    </row>
    <row r="39" spans="1:39" ht="24" customHeight="1">
      <c r="A39" s="449" t="s">
        <v>840</v>
      </c>
      <c r="B39" s="449" t="s">
        <v>792</v>
      </c>
      <c r="C39" s="478" t="str">
        <f>'단가산출 목록'!C4</f>
        <v>㎥</v>
      </c>
      <c r="D39" s="441">
        <f>단위수량산출서!E6</f>
        <v>1.1099999999999999</v>
      </c>
      <c r="E39" s="453">
        <f>'단가산출 목록'!E4</f>
        <v>2127</v>
      </c>
      <c r="F39" s="452">
        <f t="shared" si="21"/>
        <v>2360</v>
      </c>
      <c r="G39" s="453">
        <f>'단가산출 목록'!F4</f>
        <v>31686</v>
      </c>
      <c r="H39" s="452">
        <f t="shared" si="22"/>
        <v>35171</v>
      </c>
      <c r="I39" s="453">
        <f>'단가산출 목록'!G4</f>
        <v>1481</v>
      </c>
      <c r="J39" s="460">
        <f t="shared" si="23"/>
        <v>1643</v>
      </c>
      <c r="K39" s="453">
        <f t="shared" si="24"/>
        <v>35294</v>
      </c>
      <c r="L39" s="453">
        <f t="shared" si="24"/>
        <v>39174</v>
      </c>
      <c r="M39" s="461" t="str">
        <f>'단가산출 목록'!I4</f>
        <v>산근02호표</v>
      </c>
      <c r="N39" s="326"/>
      <c r="O39" s="326"/>
      <c r="P39" s="326"/>
      <c r="Q39" s="326"/>
      <c r="V39" s="406"/>
      <c r="W39" s="406"/>
      <c r="X39" s="406"/>
    </row>
    <row r="40" spans="1:39" ht="24" customHeight="1">
      <c r="A40" s="449" t="s">
        <v>606</v>
      </c>
      <c r="B40" s="449" t="s">
        <v>792</v>
      </c>
      <c r="C40" s="478" t="str">
        <f>'단가산출 목록'!C6</f>
        <v>㎥</v>
      </c>
      <c r="D40" s="441">
        <f>단위수량산출서!E7</f>
        <v>0.29924999999999996</v>
      </c>
      <c r="E40" s="453">
        <f>'단가산출 목록'!E6</f>
        <v>533</v>
      </c>
      <c r="F40" s="452">
        <f t="shared" si="21"/>
        <v>159</v>
      </c>
      <c r="G40" s="453">
        <f>'단가산출 목록'!F6</f>
        <v>4198</v>
      </c>
      <c r="H40" s="452">
        <f t="shared" si="22"/>
        <v>1256</v>
      </c>
      <c r="I40" s="453">
        <f>'단가산출 목록'!G6</f>
        <v>380</v>
      </c>
      <c r="J40" s="460">
        <f t="shared" si="23"/>
        <v>113</v>
      </c>
      <c r="K40" s="453">
        <f t="shared" si="24"/>
        <v>5111</v>
      </c>
      <c r="L40" s="453">
        <f t="shared" si="24"/>
        <v>1528</v>
      </c>
      <c r="M40" s="461" t="str">
        <f>'단가산출 목록'!I6</f>
        <v>산근04호표</v>
      </c>
      <c r="N40" s="326"/>
      <c r="O40" s="326"/>
      <c r="P40" s="326"/>
      <c r="Q40" s="326"/>
      <c r="V40" s="406"/>
      <c r="W40" s="406"/>
      <c r="X40" s="406"/>
    </row>
    <row r="41" spans="1:39" ht="24" customHeight="1">
      <c r="A41" s="449"/>
      <c r="B41" s="449"/>
      <c r="C41" s="478"/>
      <c r="D41" s="441"/>
      <c r="E41" s="453"/>
      <c r="F41" s="452"/>
      <c r="G41" s="453"/>
      <c r="H41" s="452"/>
      <c r="I41" s="453"/>
      <c r="J41" s="460"/>
      <c r="K41" s="453"/>
      <c r="L41" s="453"/>
      <c r="M41" s="461"/>
      <c r="N41" s="326"/>
      <c r="O41" s="326"/>
      <c r="P41" s="326"/>
      <c r="Q41" s="326"/>
      <c r="V41" s="406"/>
      <c r="W41" s="406"/>
      <c r="X41" s="406"/>
    </row>
    <row r="42" spans="1:39" ht="24" customHeight="1">
      <c r="A42" s="449"/>
      <c r="B42" s="449"/>
      <c r="C42" s="441"/>
      <c r="D42" s="441"/>
      <c r="E42" s="459"/>
      <c r="F42" s="452"/>
      <c r="G42" s="453"/>
      <c r="H42" s="460"/>
      <c r="I42" s="453"/>
      <c r="J42" s="460"/>
      <c r="K42" s="453"/>
      <c r="L42" s="453"/>
      <c r="M42" s="441"/>
      <c r="N42" s="326"/>
      <c r="O42" s="326"/>
      <c r="P42" s="326"/>
      <c r="Q42" s="326"/>
      <c r="V42" s="406"/>
      <c r="W42" s="406"/>
      <c r="X42" s="406"/>
      <c r="AE42" s="406"/>
      <c r="AF42" s="406"/>
      <c r="AG42" s="406"/>
      <c r="AH42" s="241"/>
    </row>
    <row r="43" spans="1:39" ht="24" customHeight="1">
      <c r="A43" s="449"/>
      <c r="B43" s="449"/>
      <c r="C43" s="441"/>
      <c r="D43" s="441"/>
      <c r="E43" s="459"/>
      <c r="F43" s="452"/>
      <c r="G43" s="453"/>
      <c r="H43" s="460"/>
      <c r="I43" s="453"/>
      <c r="J43" s="460"/>
      <c r="K43" s="453"/>
      <c r="L43" s="453"/>
      <c r="M43" s="441"/>
      <c r="N43" s="326"/>
      <c r="O43" s="326"/>
      <c r="P43" s="326"/>
      <c r="Q43" s="326"/>
      <c r="V43" s="406"/>
      <c r="W43" s="406"/>
      <c r="X43" s="406"/>
      <c r="AE43" s="479"/>
      <c r="AF43" s="480"/>
      <c r="AG43" s="480"/>
      <c r="AH43" s="241"/>
    </row>
    <row r="44" spans="1:39" ht="24" customHeight="1">
      <c r="A44" s="449"/>
      <c r="B44" s="449"/>
      <c r="C44" s="441"/>
      <c r="D44" s="441"/>
      <c r="E44" s="459"/>
      <c r="F44" s="452"/>
      <c r="G44" s="453"/>
      <c r="H44" s="460"/>
      <c r="I44" s="453"/>
      <c r="J44" s="460"/>
      <c r="K44" s="453"/>
      <c r="L44" s="453"/>
      <c r="M44" s="441"/>
      <c r="N44" s="326"/>
      <c r="O44" s="326"/>
      <c r="P44" s="326"/>
      <c r="Q44" s="326"/>
      <c r="V44" s="406"/>
      <c r="W44" s="406"/>
      <c r="X44" s="406"/>
      <c r="AE44" s="326"/>
      <c r="AF44" s="326"/>
      <c r="AG44" s="241"/>
      <c r="AH44" s="241"/>
    </row>
    <row r="45" spans="1:39" ht="24" customHeight="1">
      <c r="A45" s="449"/>
      <c r="B45" s="449"/>
      <c r="C45" s="441"/>
      <c r="D45" s="441"/>
      <c r="E45" s="459"/>
      <c r="F45" s="452"/>
      <c r="G45" s="453"/>
      <c r="H45" s="460"/>
      <c r="I45" s="453"/>
      <c r="J45" s="460"/>
      <c r="K45" s="453"/>
      <c r="L45" s="453"/>
      <c r="M45" s="441"/>
      <c r="N45" s="326"/>
      <c r="O45" s="326"/>
      <c r="P45" s="326"/>
      <c r="Q45" s="326"/>
      <c r="V45" s="406"/>
      <c r="W45" s="406"/>
      <c r="X45" s="406"/>
      <c r="AE45" s="406"/>
    </row>
    <row r="46" spans="1:39" ht="24" customHeight="1">
      <c r="A46" s="449"/>
      <c r="B46" s="449"/>
      <c r="C46" s="441"/>
      <c r="D46" s="441"/>
      <c r="E46" s="459"/>
      <c r="F46" s="452"/>
      <c r="G46" s="453"/>
      <c r="H46" s="460"/>
      <c r="I46" s="453"/>
      <c r="J46" s="460"/>
      <c r="K46" s="453"/>
      <c r="L46" s="453"/>
      <c r="M46" s="441"/>
      <c r="N46" s="326"/>
      <c r="O46" s="326"/>
      <c r="P46" s="326"/>
      <c r="Q46" s="326"/>
      <c r="V46" s="406"/>
      <c r="W46" s="406"/>
      <c r="X46" s="406"/>
      <c r="AE46" s="406"/>
      <c r="AF46" s="406"/>
      <c r="AG46" s="406"/>
      <c r="AH46" s="241"/>
      <c r="AI46" s="241"/>
      <c r="AJ46" s="241"/>
      <c r="AK46" s="241"/>
      <c r="AL46" s="241"/>
      <c r="AM46" s="241"/>
    </row>
    <row r="47" spans="1:39" ht="24" customHeight="1">
      <c r="A47" s="449"/>
      <c r="B47" s="449"/>
      <c r="C47" s="441"/>
      <c r="D47" s="441"/>
      <c r="E47" s="459"/>
      <c r="F47" s="452"/>
      <c r="G47" s="453"/>
      <c r="H47" s="460"/>
      <c r="I47" s="453"/>
      <c r="J47" s="460"/>
      <c r="K47" s="453"/>
      <c r="L47" s="453"/>
      <c r="M47" s="441"/>
      <c r="N47" s="326"/>
      <c r="O47" s="326"/>
      <c r="P47" s="326"/>
      <c r="Q47" s="326"/>
      <c r="V47" s="406"/>
      <c r="W47" s="406"/>
      <c r="X47" s="406"/>
    </row>
    <row r="48" spans="1:39" ht="24" customHeight="1">
      <c r="A48" s="449"/>
      <c r="B48" s="449"/>
      <c r="C48" s="441"/>
      <c r="D48" s="441"/>
      <c r="E48" s="453"/>
      <c r="F48" s="460"/>
      <c r="G48" s="453"/>
      <c r="H48" s="460"/>
      <c r="I48" s="453"/>
      <c r="J48" s="460"/>
      <c r="K48" s="453"/>
      <c r="L48" s="453"/>
      <c r="M48" s="441"/>
      <c r="N48" s="326"/>
      <c r="O48" s="326"/>
      <c r="P48" s="326"/>
      <c r="Q48" s="326"/>
      <c r="R48" s="466"/>
      <c r="S48" s="466"/>
      <c r="T48" s="481"/>
      <c r="U48" s="466"/>
      <c r="V48" s="475"/>
      <c r="W48" s="475"/>
      <c r="X48" s="326"/>
      <c r="Y48" s="326"/>
      <c r="Z48" s="326"/>
      <c r="AA48" s="326"/>
      <c r="AB48" s="326"/>
      <c r="AC48" s="326"/>
      <c r="AD48" s="326"/>
    </row>
    <row r="49" spans="1:30" ht="24" customHeight="1">
      <c r="A49" s="449"/>
      <c r="B49" s="449"/>
      <c r="C49" s="441"/>
      <c r="D49" s="441"/>
      <c r="E49" s="453"/>
      <c r="F49" s="460"/>
      <c r="G49" s="453"/>
      <c r="H49" s="460"/>
      <c r="I49" s="453"/>
      <c r="J49" s="460"/>
      <c r="K49" s="453"/>
      <c r="L49" s="453"/>
      <c r="M49" s="441"/>
      <c r="N49" s="326"/>
      <c r="O49" s="326"/>
      <c r="P49" s="326"/>
      <c r="Q49" s="326"/>
      <c r="R49" s="326"/>
      <c r="S49" s="326"/>
      <c r="T49" s="326"/>
      <c r="U49" s="326"/>
      <c r="V49" s="326"/>
      <c r="W49" s="241"/>
      <c r="X49" s="241"/>
      <c r="Y49" s="241"/>
      <c r="Z49" s="241"/>
      <c r="AA49" s="241"/>
      <c r="AB49" s="241"/>
      <c r="AC49" s="241"/>
      <c r="AD49" s="241"/>
    </row>
    <row r="50" spans="1:30" ht="23.1" customHeight="1">
      <c r="A50" s="1028" t="s">
        <v>19</v>
      </c>
      <c r="B50" s="1028"/>
      <c r="C50" s="441"/>
      <c r="D50" s="441"/>
      <c r="E50" s="1029">
        <f>SUM(F29:F49)</f>
        <v>382757</v>
      </c>
      <c r="F50" s="1029"/>
      <c r="G50" s="1029">
        <f>SUM(H29:H49)</f>
        <v>258201</v>
      </c>
      <c r="H50" s="1029"/>
      <c r="I50" s="1029">
        <f>SUM(J29:J49)</f>
        <v>56777</v>
      </c>
      <c r="J50" s="1029"/>
      <c r="K50" s="1029">
        <f>E50+G50+I50</f>
        <v>697735</v>
      </c>
      <c r="L50" s="1029"/>
      <c r="M50" s="441"/>
      <c r="N50" s="326"/>
      <c r="O50" s="326"/>
      <c r="P50" s="326"/>
      <c r="Q50" s="326"/>
      <c r="R50" s="326"/>
      <c r="S50" s="326"/>
      <c r="T50" s="326"/>
      <c r="U50" s="326"/>
      <c r="V50" s="326"/>
      <c r="W50" s="241"/>
      <c r="X50" s="241"/>
      <c r="Y50" s="241"/>
      <c r="Z50" s="241"/>
      <c r="AA50" s="241"/>
      <c r="AB50" s="241"/>
      <c r="AC50" s="241"/>
      <c r="AD50" s="241"/>
    </row>
    <row r="51" spans="1:30" ht="24.95" customHeight="1">
      <c r="A51" s="433" t="s">
        <v>902</v>
      </c>
      <c r="B51" s="434" t="s">
        <v>1001</v>
      </c>
      <c r="C51" s="435"/>
      <c r="D51" s="436"/>
      <c r="E51" s="437"/>
      <c r="F51" s="437"/>
      <c r="G51" s="437"/>
      <c r="H51" s="437"/>
      <c r="I51" s="437"/>
      <c r="J51" s="437"/>
      <c r="K51" s="437"/>
      <c r="L51" s="437"/>
      <c r="M51" s="435"/>
      <c r="O51" s="438"/>
      <c r="P51" s="438"/>
      <c r="Q51" s="438"/>
    </row>
    <row r="52" spans="1:30" ht="24.95" customHeight="1">
      <c r="A52" s="823" t="s">
        <v>696</v>
      </c>
      <c r="B52" s="823" t="s">
        <v>702</v>
      </c>
      <c r="C52" s="823" t="s">
        <v>697</v>
      </c>
      <c r="D52" s="823" t="s">
        <v>698</v>
      </c>
      <c r="E52" s="1025" t="s">
        <v>4</v>
      </c>
      <c r="F52" s="1025"/>
      <c r="G52" s="1025" t="s">
        <v>7</v>
      </c>
      <c r="H52" s="1025"/>
      <c r="I52" s="1025" t="s">
        <v>8</v>
      </c>
      <c r="J52" s="1025"/>
      <c r="K52" s="1025" t="s">
        <v>9</v>
      </c>
      <c r="L52" s="1025"/>
      <c r="M52" s="831" t="s">
        <v>699</v>
      </c>
      <c r="O52" s="465"/>
      <c r="P52" s="438"/>
      <c r="Q52" s="438"/>
      <c r="U52" s="1027"/>
      <c r="V52" s="1027"/>
      <c r="W52" s="1027"/>
      <c r="X52" s="1027"/>
      <c r="Y52" s="1027"/>
      <c r="Z52" s="1027"/>
    </row>
    <row r="53" spans="1:30" ht="24.95" customHeight="1">
      <c r="A53" s="818"/>
      <c r="B53" s="818"/>
      <c r="C53" s="818"/>
      <c r="D53" s="818"/>
      <c r="E53" s="444" t="s">
        <v>700</v>
      </c>
      <c r="F53" s="444" t="s">
        <v>701</v>
      </c>
      <c r="G53" s="444" t="s">
        <v>700</v>
      </c>
      <c r="H53" s="444" t="s">
        <v>701</v>
      </c>
      <c r="I53" s="444" t="s">
        <v>700</v>
      </c>
      <c r="J53" s="444" t="s">
        <v>701</v>
      </c>
      <c r="K53" s="444" t="s">
        <v>700</v>
      </c>
      <c r="L53" s="444" t="s">
        <v>701</v>
      </c>
      <c r="M53" s="1026"/>
      <c r="R53" s="326"/>
      <c r="S53" s="480"/>
      <c r="T53" s="480"/>
      <c r="V53" s="406"/>
      <c r="W53" s="406"/>
      <c r="Y53" s="406"/>
    </row>
    <row r="54" spans="1:30" ht="24.95" customHeight="1">
      <c r="A54" s="450" t="s">
        <v>343</v>
      </c>
      <c r="B54" s="450" t="s">
        <v>792</v>
      </c>
      <c r="C54" s="472" t="s">
        <v>214</v>
      </c>
      <c r="D54" s="482">
        <f>단위수량산출서!E24</f>
        <v>0.4</v>
      </c>
      <c r="E54" s="483">
        <f>'단가산출 목록'!E3</f>
        <v>766</v>
      </c>
      <c r="F54" s="452">
        <f t="shared" ref="F54:F57" si="25">TRUNC((D54*E54),0)</f>
        <v>306</v>
      </c>
      <c r="G54" s="451">
        <f>'단가산출 목록'!F3</f>
        <v>4528</v>
      </c>
      <c r="H54" s="452">
        <f t="shared" ref="H54:H57" si="26">ROUNDDOWN(($D54*G54),0)</f>
        <v>1811</v>
      </c>
      <c r="I54" s="451">
        <f>'단가산출 목록'!G3</f>
        <v>546</v>
      </c>
      <c r="J54" s="452">
        <f t="shared" ref="J54:J57" si="27">ROUNDDOWN(($D54*I54),0)</f>
        <v>218</v>
      </c>
      <c r="K54" s="453">
        <f t="shared" ref="K54:K59" si="28">ROUNDDOWN(SUM(E54,G54,I54),0)</f>
        <v>5840</v>
      </c>
      <c r="L54" s="453">
        <f t="shared" ref="L54:L59" si="29">ROUNDDOWN(SUM(F54,H54,J54),0)</f>
        <v>2335</v>
      </c>
      <c r="M54" s="442" t="str">
        <f>'단가산출 목록'!I3</f>
        <v>산근01호표</v>
      </c>
      <c r="N54" s="326"/>
      <c r="O54" s="239"/>
      <c r="P54" s="239"/>
      <c r="Q54" s="239"/>
      <c r="R54" s="743"/>
      <c r="S54" s="744"/>
      <c r="T54" s="326"/>
      <c r="U54" s="469"/>
      <c r="V54" s="745"/>
      <c r="W54" s="469"/>
      <c r="X54" s="746"/>
      <c r="Y54" s="469"/>
      <c r="Z54" s="746"/>
      <c r="AA54" s="326"/>
      <c r="AB54" s="326"/>
      <c r="AC54" s="326"/>
      <c r="AD54" s="326"/>
    </row>
    <row r="55" spans="1:30" ht="24.95" customHeight="1">
      <c r="A55" s="450" t="s">
        <v>397</v>
      </c>
      <c r="B55" s="449" t="s">
        <v>1065</v>
      </c>
      <c r="C55" s="441" t="s">
        <v>214</v>
      </c>
      <c r="D55" s="441">
        <f>단위수량산출서!E25</f>
        <v>0.375</v>
      </c>
      <c r="E55" s="453">
        <f>'단가산출 목록'!E4</f>
        <v>2127</v>
      </c>
      <c r="F55" s="452">
        <f t="shared" si="25"/>
        <v>797</v>
      </c>
      <c r="G55" s="453">
        <f>'단가산출 목록'!F4</f>
        <v>31686</v>
      </c>
      <c r="H55" s="452">
        <f t="shared" si="26"/>
        <v>11882</v>
      </c>
      <c r="I55" s="453">
        <f>'단가산출 목록'!G4</f>
        <v>1481</v>
      </c>
      <c r="J55" s="460">
        <f t="shared" si="27"/>
        <v>555</v>
      </c>
      <c r="K55" s="453">
        <f t="shared" si="28"/>
        <v>35294</v>
      </c>
      <c r="L55" s="453">
        <f t="shared" si="29"/>
        <v>13234</v>
      </c>
      <c r="M55" s="442" t="str">
        <f>'단가산출 목록'!I4</f>
        <v>산근02호표</v>
      </c>
      <c r="N55" s="326"/>
      <c r="O55" s="326"/>
      <c r="P55" s="326"/>
      <c r="Q55" s="326"/>
      <c r="R55" s="475"/>
      <c r="S55" s="475"/>
      <c r="T55" s="481"/>
      <c r="U55" s="469"/>
      <c r="V55" s="475"/>
      <c r="W55" s="475"/>
      <c r="X55" s="326"/>
      <c r="Y55" s="326"/>
      <c r="Z55" s="326"/>
      <c r="AA55" s="326"/>
      <c r="AB55" s="326"/>
      <c r="AC55" s="326"/>
      <c r="AD55" s="326"/>
    </row>
    <row r="56" spans="1:30" ht="24.95" customHeight="1">
      <c r="A56" s="450" t="s">
        <v>397</v>
      </c>
      <c r="B56" s="449" t="s">
        <v>792</v>
      </c>
      <c r="C56" s="441" t="s">
        <v>214</v>
      </c>
      <c r="D56" s="441">
        <f>단위수량산출서!E26</f>
        <v>8.500000000000002E-2</v>
      </c>
      <c r="E56" s="459">
        <f>'단가산출 목록'!E5</f>
        <v>24127</v>
      </c>
      <c r="F56" s="452">
        <f t="shared" si="25"/>
        <v>2050</v>
      </c>
      <c r="G56" s="453">
        <f>'단가산출 목록'!F5</f>
        <v>31686</v>
      </c>
      <c r="H56" s="452">
        <f t="shared" si="26"/>
        <v>2693</v>
      </c>
      <c r="I56" s="453">
        <f>'단가산출 목록'!G5</f>
        <v>1481</v>
      </c>
      <c r="J56" s="460">
        <f t="shared" si="27"/>
        <v>125</v>
      </c>
      <c r="K56" s="453">
        <f t="shared" si="28"/>
        <v>57294</v>
      </c>
      <c r="L56" s="453">
        <f t="shared" si="29"/>
        <v>4868</v>
      </c>
      <c r="M56" s="442" t="str">
        <f>'단가산출 목록'!I5</f>
        <v>산근03호표</v>
      </c>
      <c r="N56" s="326"/>
      <c r="O56" s="326"/>
      <c r="P56" s="326"/>
      <c r="Q56" s="326"/>
      <c r="R56" s="475"/>
      <c r="S56" s="475"/>
      <c r="T56" s="481"/>
      <c r="U56" s="469"/>
      <c r="V56" s="475"/>
      <c r="W56" s="475"/>
      <c r="X56" s="326"/>
      <c r="Y56" s="326"/>
      <c r="Z56" s="326"/>
      <c r="AA56" s="326"/>
      <c r="AB56" s="326"/>
      <c r="AC56" s="326"/>
      <c r="AD56" s="326"/>
    </row>
    <row r="57" spans="1:30" ht="24.95" customHeight="1">
      <c r="A57" s="450" t="s">
        <v>573</v>
      </c>
      <c r="B57" s="450" t="s">
        <v>792</v>
      </c>
      <c r="C57" s="472" t="s">
        <v>214</v>
      </c>
      <c r="D57" s="482">
        <f>단위수량산출서!E27</f>
        <v>8.500000000000002E-2</v>
      </c>
      <c r="E57" s="483">
        <f>'단가산출 목록'!E6</f>
        <v>533</v>
      </c>
      <c r="F57" s="452">
        <f t="shared" si="25"/>
        <v>45</v>
      </c>
      <c r="G57" s="451">
        <f>'단가산출 목록'!F6</f>
        <v>4198</v>
      </c>
      <c r="H57" s="452">
        <f t="shared" si="26"/>
        <v>356</v>
      </c>
      <c r="I57" s="451">
        <f>'단가산출 목록'!G6</f>
        <v>380</v>
      </c>
      <c r="J57" s="452">
        <f t="shared" si="27"/>
        <v>32</v>
      </c>
      <c r="K57" s="453">
        <f t="shared" si="28"/>
        <v>5111</v>
      </c>
      <c r="L57" s="453">
        <f t="shared" si="29"/>
        <v>433</v>
      </c>
      <c r="M57" s="442" t="str">
        <f>'단가산출 목록'!I6</f>
        <v>산근04호표</v>
      </c>
      <c r="N57" s="326"/>
      <c r="O57" s="473"/>
      <c r="P57" s="438"/>
      <c r="Q57" s="397"/>
      <c r="R57" s="743"/>
      <c r="S57" s="744"/>
      <c r="T57" s="326"/>
      <c r="U57" s="469"/>
      <c r="V57" s="745"/>
      <c r="W57" s="469"/>
      <c r="X57" s="746"/>
      <c r="Y57" s="469"/>
      <c r="Z57" s="746"/>
      <c r="AA57" s="326"/>
      <c r="AB57" s="326"/>
      <c r="AC57" s="326"/>
      <c r="AD57" s="326"/>
    </row>
    <row r="58" spans="1:30" ht="24.95" customHeight="1">
      <c r="A58" s="450" t="s">
        <v>914</v>
      </c>
      <c r="B58" s="449" t="s">
        <v>915</v>
      </c>
      <c r="C58" s="441" t="s">
        <v>325</v>
      </c>
      <c r="D58" s="441">
        <v>1</v>
      </c>
      <c r="E58" s="453">
        <f>AD59</f>
        <v>1000</v>
      </c>
      <c r="F58" s="452">
        <f>INT(D58*E58)</f>
        <v>1000</v>
      </c>
      <c r="G58" s="453"/>
      <c r="H58" s="452"/>
      <c r="I58" s="453"/>
      <c r="J58" s="460"/>
      <c r="K58" s="453">
        <f t="shared" si="28"/>
        <v>1000</v>
      </c>
      <c r="L58" s="453">
        <f t="shared" si="29"/>
        <v>1000</v>
      </c>
      <c r="M58" s="442"/>
      <c r="N58" s="326"/>
      <c r="O58" s="326"/>
      <c r="P58" s="326"/>
      <c r="Q58" s="326"/>
      <c r="R58" s="463"/>
      <c r="S58" s="463"/>
      <c r="T58" s="462"/>
      <c r="U58" s="457" t="s">
        <v>1002</v>
      </c>
      <c r="V58" s="463"/>
      <c r="W58" s="463" t="s">
        <v>1003</v>
      </c>
      <c r="X58" s="340"/>
      <c r="Y58" s="340"/>
      <c r="Z58" s="340"/>
      <c r="AA58" s="340"/>
      <c r="AB58" s="340"/>
      <c r="AC58" s="449" t="s">
        <v>725</v>
      </c>
      <c r="AD58" s="449" t="s">
        <v>726</v>
      </c>
    </row>
    <row r="59" spans="1:30" ht="24.95" customHeight="1">
      <c r="A59" s="450" t="s">
        <v>668</v>
      </c>
      <c r="B59" s="449" t="s">
        <v>199</v>
      </c>
      <c r="C59" s="441" t="s">
        <v>16</v>
      </c>
      <c r="D59" s="441">
        <f>0.13/100</f>
        <v>1.2999999999999999E-3</v>
      </c>
      <c r="E59" s="459"/>
      <c r="F59" s="452"/>
      <c r="G59" s="453">
        <f>VLOOKUP(B59,노임단가,3,FALSE)</f>
        <v>172068</v>
      </c>
      <c r="H59" s="452">
        <f t="shared" ref="H59" si="30">ROUNDDOWN(($D59*G59),0)</f>
        <v>223</v>
      </c>
      <c r="I59" s="453"/>
      <c r="J59" s="460"/>
      <c r="K59" s="453">
        <f t="shared" si="28"/>
        <v>172068</v>
      </c>
      <c r="L59" s="453">
        <f t="shared" si="29"/>
        <v>223</v>
      </c>
      <c r="M59" s="441" t="s">
        <v>1004</v>
      </c>
      <c r="N59" s="326"/>
      <c r="O59" s="326"/>
      <c r="P59" s="326"/>
      <c r="Q59" s="326"/>
      <c r="R59" s="463" t="s">
        <v>1005</v>
      </c>
      <c r="S59" s="463" t="s">
        <v>915</v>
      </c>
      <c r="T59" s="462" t="s">
        <v>325</v>
      </c>
      <c r="U59" s="457">
        <v>340</v>
      </c>
      <c r="V59" s="463">
        <v>1000</v>
      </c>
      <c r="W59" s="463"/>
      <c r="X59" s="340"/>
      <c r="Y59" s="340"/>
      <c r="Z59" s="340"/>
      <c r="AA59" s="340"/>
      <c r="AB59" s="340"/>
      <c r="AC59" s="340">
        <f t="shared" ref="AC59" si="31">MIN(V59,X59,Z59,AB59)</f>
        <v>1000</v>
      </c>
      <c r="AD59" s="340">
        <f t="shared" ref="AD59" si="32">AC59</f>
        <v>1000</v>
      </c>
    </row>
    <row r="60" spans="1:30" ht="24.95" customHeight="1">
      <c r="A60" s="450"/>
      <c r="B60" s="450"/>
      <c r="C60" s="472"/>
      <c r="D60" s="482"/>
      <c r="E60" s="483"/>
      <c r="F60" s="452"/>
      <c r="G60" s="451"/>
      <c r="H60" s="452"/>
      <c r="I60" s="451"/>
      <c r="J60" s="452"/>
      <c r="K60" s="453"/>
      <c r="L60" s="453"/>
      <c r="M60" s="442"/>
      <c r="N60" s="326"/>
      <c r="O60" s="438"/>
      <c r="P60" s="438"/>
      <c r="Q60" s="239"/>
      <c r="R60" s="743"/>
      <c r="S60" s="744"/>
      <c r="T60" s="326"/>
      <c r="U60" s="469"/>
      <c r="V60" s="745"/>
      <c r="W60" s="469"/>
      <c r="X60" s="746"/>
      <c r="Y60" s="469"/>
      <c r="Z60" s="746"/>
      <c r="AA60" s="326"/>
      <c r="AB60" s="326"/>
      <c r="AC60" s="326"/>
      <c r="AD60" s="326"/>
    </row>
    <row r="61" spans="1:30" ht="24.95" customHeight="1">
      <c r="A61" s="449"/>
      <c r="B61" s="449"/>
      <c r="C61" s="441"/>
      <c r="D61" s="441"/>
      <c r="E61" s="453"/>
      <c r="F61" s="452"/>
      <c r="G61" s="453"/>
      <c r="H61" s="452"/>
      <c r="I61" s="453"/>
      <c r="J61" s="460"/>
      <c r="K61" s="453"/>
      <c r="L61" s="453"/>
      <c r="M61" s="442"/>
      <c r="N61" s="326"/>
      <c r="O61" s="326"/>
      <c r="P61" s="326"/>
      <c r="Q61" s="326"/>
      <c r="R61" s="475"/>
      <c r="S61" s="475"/>
      <c r="T61" s="481"/>
      <c r="U61" s="469"/>
      <c r="V61" s="475"/>
      <c r="W61" s="475"/>
      <c r="X61" s="326"/>
      <c r="Y61" s="326"/>
      <c r="Z61" s="326"/>
      <c r="AA61" s="326"/>
      <c r="AB61" s="326"/>
      <c r="AC61" s="326"/>
      <c r="AD61" s="326"/>
    </row>
    <row r="62" spans="1:30" ht="24.95" customHeight="1">
      <c r="A62" s="449"/>
      <c r="B62" s="449"/>
      <c r="C62" s="441"/>
      <c r="D62" s="441"/>
      <c r="E62" s="459"/>
      <c r="F62" s="452"/>
      <c r="G62" s="453"/>
      <c r="H62" s="452"/>
      <c r="I62" s="453"/>
      <c r="J62" s="460"/>
      <c r="K62" s="453"/>
      <c r="L62" s="453"/>
      <c r="M62" s="441"/>
      <c r="N62" s="326"/>
      <c r="O62" s="326"/>
      <c r="P62" s="326"/>
      <c r="Q62" s="326"/>
      <c r="R62" s="475"/>
      <c r="S62" s="475"/>
      <c r="T62" s="481"/>
      <c r="U62" s="475"/>
      <c r="V62" s="475"/>
      <c r="W62" s="475"/>
      <c r="X62" s="326"/>
      <c r="Y62" s="326"/>
      <c r="Z62" s="326"/>
      <c r="AA62" s="326"/>
      <c r="AB62" s="326"/>
      <c r="AC62" s="326"/>
      <c r="AD62" s="326"/>
    </row>
    <row r="63" spans="1:30" ht="24.95" customHeight="1">
      <c r="A63" s="450"/>
      <c r="B63" s="450"/>
      <c r="C63" s="472"/>
      <c r="D63" s="482"/>
      <c r="E63" s="483"/>
      <c r="F63" s="452"/>
      <c r="G63" s="451"/>
      <c r="H63" s="452"/>
      <c r="I63" s="451"/>
      <c r="J63" s="452"/>
      <c r="K63" s="453"/>
      <c r="L63" s="453"/>
      <c r="M63" s="442"/>
      <c r="N63" s="326"/>
      <c r="O63" s="438"/>
      <c r="P63" s="438"/>
      <c r="Q63" s="397"/>
      <c r="R63" s="475"/>
      <c r="S63" s="475"/>
      <c r="T63" s="481"/>
      <c r="U63" s="475"/>
      <c r="V63" s="475"/>
      <c r="W63" s="475"/>
      <c r="X63" s="326"/>
      <c r="Y63" s="326"/>
      <c r="Z63" s="326"/>
      <c r="AA63" s="326"/>
      <c r="AB63" s="326"/>
      <c r="AC63" s="326"/>
      <c r="AD63" s="326"/>
    </row>
    <row r="64" spans="1:30" ht="24.95" customHeight="1">
      <c r="A64" s="449"/>
      <c r="B64" s="449"/>
      <c r="C64" s="441"/>
      <c r="D64" s="441"/>
      <c r="E64" s="459"/>
      <c r="F64" s="452"/>
      <c r="G64" s="453"/>
      <c r="H64" s="452"/>
      <c r="I64" s="453"/>
      <c r="J64" s="460"/>
      <c r="K64" s="453"/>
      <c r="L64" s="453"/>
      <c r="M64" s="441"/>
      <c r="N64" s="326"/>
      <c r="O64" s="326"/>
      <c r="P64" s="326"/>
      <c r="Q64" s="326"/>
      <c r="R64" s="475"/>
      <c r="S64" s="475"/>
      <c r="T64" s="481"/>
      <c r="U64" s="475"/>
      <c r="V64" s="475"/>
      <c r="W64" s="475"/>
      <c r="X64" s="326"/>
      <c r="Y64" s="326"/>
      <c r="Z64" s="326"/>
      <c r="AA64" s="326"/>
      <c r="AB64" s="326"/>
      <c r="AC64" s="326"/>
      <c r="AD64" s="326"/>
    </row>
    <row r="65" spans="1:30" ht="24.95" customHeight="1">
      <c r="A65" s="450"/>
      <c r="B65" s="450"/>
      <c r="C65" s="472"/>
      <c r="D65" s="482"/>
      <c r="E65" s="483"/>
      <c r="F65" s="452"/>
      <c r="G65" s="451"/>
      <c r="H65" s="452"/>
      <c r="I65" s="451"/>
      <c r="J65" s="452"/>
      <c r="K65" s="453"/>
      <c r="L65" s="453"/>
      <c r="M65" s="442"/>
      <c r="N65" s="326"/>
      <c r="O65" s="465"/>
      <c r="P65" s="438"/>
      <c r="Q65" s="239"/>
      <c r="R65" s="466"/>
      <c r="S65" s="466"/>
      <c r="T65" s="481"/>
      <c r="U65" s="466"/>
      <c r="V65" s="475"/>
      <c r="W65" s="475"/>
      <c r="X65" s="326"/>
      <c r="Y65" s="326"/>
      <c r="Z65" s="326"/>
      <c r="AA65" s="326"/>
      <c r="AB65" s="326"/>
      <c r="AC65" s="326"/>
      <c r="AD65" s="326"/>
    </row>
    <row r="66" spans="1:30" ht="24.95" customHeight="1">
      <c r="A66" s="449"/>
      <c r="B66" s="449"/>
      <c r="C66" s="441"/>
      <c r="D66" s="441"/>
      <c r="E66" s="453"/>
      <c r="F66" s="452"/>
      <c r="G66" s="453"/>
      <c r="H66" s="452"/>
      <c r="I66" s="453"/>
      <c r="J66" s="460"/>
      <c r="K66" s="453"/>
      <c r="L66" s="453"/>
      <c r="M66" s="442"/>
      <c r="N66" s="326"/>
      <c r="O66" s="326"/>
      <c r="P66" s="326"/>
      <c r="Q66" s="326"/>
      <c r="R66" s="466"/>
      <c r="S66" s="466"/>
      <c r="T66" s="481"/>
      <c r="U66" s="468"/>
      <c r="V66" s="475"/>
      <c r="W66" s="475"/>
      <c r="X66" s="326"/>
      <c r="Y66" s="326"/>
      <c r="Z66" s="326"/>
      <c r="AA66" s="326"/>
      <c r="AB66" s="326"/>
      <c r="AC66" s="326"/>
      <c r="AD66" s="326"/>
    </row>
    <row r="67" spans="1:30" ht="24.95" customHeight="1">
      <c r="A67" s="449"/>
      <c r="B67" s="449"/>
      <c r="C67" s="441"/>
      <c r="D67" s="441"/>
      <c r="E67" s="459"/>
      <c r="F67" s="452"/>
      <c r="G67" s="453"/>
      <c r="H67" s="452"/>
      <c r="I67" s="453"/>
      <c r="J67" s="460"/>
      <c r="K67" s="453"/>
      <c r="L67" s="453"/>
      <c r="M67" s="441"/>
      <c r="N67" s="326"/>
      <c r="O67" s="326"/>
      <c r="P67" s="326"/>
      <c r="Q67" s="326"/>
      <c r="R67" s="466"/>
      <c r="S67" s="466"/>
      <c r="T67" s="481"/>
      <c r="U67" s="468"/>
      <c r="V67" s="475"/>
      <c r="W67" s="475"/>
      <c r="X67" s="326"/>
      <c r="Y67" s="326"/>
      <c r="Z67" s="326"/>
      <c r="AA67" s="326"/>
      <c r="AB67" s="326"/>
      <c r="AC67" s="326"/>
      <c r="AD67" s="326"/>
    </row>
    <row r="68" spans="1:30" ht="24.95" customHeight="1">
      <c r="A68" s="450"/>
      <c r="B68" s="450"/>
      <c r="C68" s="472"/>
      <c r="D68" s="482"/>
      <c r="E68" s="483"/>
      <c r="F68" s="452"/>
      <c r="G68" s="451"/>
      <c r="H68" s="452"/>
      <c r="I68" s="451"/>
      <c r="J68" s="452"/>
      <c r="K68" s="453"/>
      <c r="L68" s="453"/>
      <c r="M68" s="442"/>
      <c r="N68" s="326"/>
      <c r="O68" s="326"/>
      <c r="P68" s="326"/>
      <c r="Q68" s="397"/>
      <c r="R68" s="466"/>
      <c r="S68" s="466"/>
      <c r="T68" s="481"/>
      <c r="U68" s="468"/>
      <c r="V68" s="475"/>
      <c r="W68" s="475"/>
      <c r="X68" s="326"/>
      <c r="Y68" s="326"/>
      <c r="Z68" s="326"/>
      <c r="AA68" s="326"/>
      <c r="AB68" s="326"/>
      <c r="AC68" s="326"/>
      <c r="AD68" s="326"/>
    </row>
    <row r="69" spans="1:30" ht="24.95" customHeight="1">
      <c r="A69" s="450"/>
      <c r="B69" s="450"/>
      <c r="C69" s="472"/>
      <c r="D69" s="482"/>
      <c r="E69" s="483"/>
      <c r="F69" s="452"/>
      <c r="G69" s="451"/>
      <c r="H69" s="452"/>
      <c r="I69" s="451"/>
      <c r="J69" s="452"/>
      <c r="K69" s="453"/>
      <c r="L69" s="453"/>
      <c r="M69" s="442"/>
      <c r="N69" s="326"/>
      <c r="O69" s="326"/>
      <c r="P69" s="326"/>
      <c r="Q69" s="239"/>
      <c r="R69" s="466"/>
      <c r="S69" s="466"/>
      <c r="T69" s="481"/>
      <c r="U69" s="466"/>
      <c r="V69" s="475"/>
      <c r="W69" s="475"/>
      <c r="X69" s="326"/>
      <c r="Y69" s="326"/>
      <c r="Z69" s="326"/>
      <c r="AA69" s="326"/>
      <c r="AB69" s="326"/>
      <c r="AC69" s="326"/>
      <c r="AD69" s="326"/>
    </row>
    <row r="70" spans="1:30" ht="24.95" customHeight="1">
      <c r="A70" s="449"/>
      <c r="B70" s="449"/>
      <c r="C70" s="441"/>
      <c r="D70" s="441"/>
      <c r="E70" s="453"/>
      <c r="F70" s="452"/>
      <c r="G70" s="453"/>
      <c r="H70" s="452"/>
      <c r="I70" s="453"/>
      <c r="J70" s="460"/>
      <c r="K70" s="453"/>
      <c r="L70" s="453"/>
      <c r="M70" s="442"/>
      <c r="N70" s="326"/>
      <c r="O70" s="326"/>
      <c r="P70" s="326"/>
      <c r="Q70" s="326"/>
      <c r="R70" s="466"/>
      <c r="S70" s="466"/>
      <c r="T70" s="481"/>
      <c r="U70" s="466"/>
      <c r="V70" s="475"/>
      <c r="W70" s="475"/>
      <c r="X70" s="326"/>
      <c r="Y70" s="326"/>
      <c r="Z70" s="326"/>
      <c r="AA70" s="326"/>
      <c r="AB70" s="326"/>
      <c r="AC70" s="326"/>
      <c r="AD70" s="326"/>
    </row>
    <row r="71" spans="1:30" ht="24.95" customHeight="1">
      <c r="A71" s="449"/>
      <c r="B71" s="449"/>
      <c r="C71" s="441"/>
      <c r="D71" s="441"/>
      <c r="E71" s="459"/>
      <c r="F71" s="452"/>
      <c r="G71" s="453"/>
      <c r="H71" s="452"/>
      <c r="I71" s="453"/>
      <c r="J71" s="460"/>
      <c r="K71" s="453"/>
      <c r="L71" s="453"/>
      <c r="M71" s="441"/>
      <c r="N71" s="326"/>
      <c r="O71" s="326"/>
      <c r="P71" s="326"/>
      <c r="Q71" s="326"/>
      <c r="R71" s="466"/>
      <c r="S71" s="466"/>
      <c r="T71" s="481"/>
      <c r="U71" s="466"/>
      <c r="V71" s="475"/>
      <c r="W71" s="475"/>
      <c r="X71" s="326"/>
      <c r="Y71" s="326"/>
      <c r="Z71" s="326"/>
      <c r="AA71" s="326"/>
      <c r="AB71" s="326"/>
      <c r="AC71" s="326"/>
      <c r="AD71" s="326"/>
    </row>
    <row r="72" spans="1:30" ht="24.95" customHeight="1">
      <c r="A72" s="449"/>
      <c r="B72" s="449"/>
      <c r="C72" s="441"/>
      <c r="D72" s="441"/>
      <c r="E72" s="453"/>
      <c r="F72" s="452"/>
      <c r="G72" s="453"/>
      <c r="H72" s="452"/>
      <c r="I72" s="453"/>
      <c r="J72" s="460"/>
      <c r="K72" s="453"/>
      <c r="L72" s="453"/>
      <c r="M72" s="442"/>
      <c r="N72" s="326"/>
      <c r="O72" s="326"/>
      <c r="P72" s="326"/>
      <c r="Q72" s="326"/>
      <c r="R72" s="466"/>
      <c r="S72" s="466"/>
      <c r="T72" s="481"/>
      <c r="U72" s="466"/>
      <c r="V72" s="475"/>
      <c r="W72" s="475"/>
      <c r="X72" s="326"/>
      <c r="Y72" s="326"/>
      <c r="Z72" s="326"/>
      <c r="AA72" s="326"/>
      <c r="AB72" s="326"/>
      <c r="AC72" s="326"/>
      <c r="AD72" s="326"/>
    </row>
    <row r="73" spans="1:30" ht="24.95" customHeight="1">
      <c r="A73" s="449"/>
      <c r="B73" s="449"/>
      <c r="C73" s="441"/>
      <c r="D73" s="441"/>
      <c r="E73" s="459"/>
      <c r="F73" s="452"/>
      <c r="G73" s="453"/>
      <c r="H73" s="452"/>
      <c r="I73" s="453"/>
      <c r="J73" s="460"/>
      <c r="K73" s="453"/>
      <c r="L73" s="453"/>
      <c r="M73" s="441"/>
      <c r="N73" s="326"/>
      <c r="O73" s="326"/>
      <c r="P73" s="326"/>
      <c r="Q73" s="326"/>
      <c r="R73" s="466"/>
      <c r="S73" s="466"/>
      <c r="T73" s="481"/>
      <c r="U73" s="466"/>
      <c r="V73" s="475"/>
      <c r="W73" s="475"/>
      <c r="X73" s="326"/>
      <c r="Y73" s="326"/>
      <c r="Z73" s="326"/>
      <c r="AA73" s="326"/>
      <c r="AB73" s="326"/>
      <c r="AC73" s="326"/>
      <c r="AD73" s="326"/>
    </row>
    <row r="74" spans="1:30" ht="24.95" customHeight="1">
      <c r="A74" s="1028" t="s">
        <v>19</v>
      </c>
      <c r="B74" s="1028"/>
      <c r="C74" s="441"/>
      <c r="D74" s="441"/>
      <c r="E74" s="1029">
        <f>SUM(F54:F73)</f>
        <v>4198</v>
      </c>
      <c r="F74" s="1029"/>
      <c r="G74" s="1029">
        <f>SUM(H54:H73)</f>
        <v>16965</v>
      </c>
      <c r="H74" s="1029"/>
      <c r="I74" s="1029">
        <f>SUM(J54:J73)</f>
        <v>930</v>
      </c>
      <c r="J74" s="1029"/>
      <c r="K74" s="1029">
        <f>E74+G74+I74</f>
        <v>22093</v>
      </c>
      <c r="L74" s="1029"/>
      <c r="M74" s="441"/>
      <c r="N74" s="326"/>
      <c r="O74" s="326"/>
      <c r="P74" s="326"/>
      <c r="Q74" s="326"/>
      <c r="R74" s="326"/>
      <c r="S74" s="326"/>
      <c r="T74" s="326"/>
      <c r="U74" s="326"/>
      <c r="V74" s="326"/>
      <c r="W74" s="241"/>
      <c r="X74" s="241"/>
      <c r="Y74" s="241"/>
      <c r="Z74" s="241"/>
      <c r="AA74" s="241"/>
      <c r="AB74" s="241"/>
      <c r="AC74" s="241"/>
      <c r="AD74" s="241"/>
    </row>
    <row r="75" spans="1:30" ht="24.95" customHeight="1">
      <c r="A75" s="433" t="s">
        <v>899</v>
      </c>
      <c r="B75" s="434" t="s">
        <v>1040</v>
      </c>
      <c r="C75" s="435"/>
      <c r="D75" s="436"/>
      <c r="E75" s="437"/>
      <c r="F75" s="437"/>
      <c r="G75" s="437"/>
      <c r="H75" s="437"/>
      <c r="I75" s="437"/>
      <c r="J75" s="437"/>
      <c r="K75" s="437"/>
      <c r="L75" s="437"/>
      <c r="M75" s="435"/>
      <c r="O75" s="438"/>
      <c r="P75" s="438"/>
      <c r="Q75" s="438"/>
    </row>
    <row r="76" spans="1:30" ht="24.95" customHeight="1">
      <c r="A76" s="823" t="s">
        <v>696</v>
      </c>
      <c r="B76" s="823" t="s">
        <v>702</v>
      </c>
      <c r="C76" s="823" t="s">
        <v>697</v>
      </c>
      <c r="D76" s="823" t="s">
        <v>698</v>
      </c>
      <c r="E76" s="1025" t="s">
        <v>4</v>
      </c>
      <c r="F76" s="1025"/>
      <c r="G76" s="1025" t="s">
        <v>7</v>
      </c>
      <c r="H76" s="1025"/>
      <c r="I76" s="1025" t="s">
        <v>8</v>
      </c>
      <c r="J76" s="1025"/>
      <c r="K76" s="1025" t="s">
        <v>9</v>
      </c>
      <c r="L76" s="1025"/>
      <c r="M76" s="831" t="s">
        <v>699</v>
      </c>
      <c r="O76" s="465"/>
      <c r="P76" s="438"/>
      <c r="Q76" s="438"/>
    </row>
    <row r="77" spans="1:30" ht="24.95" customHeight="1">
      <c r="A77" s="818"/>
      <c r="B77" s="818"/>
      <c r="C77" s="818"/>
      <c r="D77" s="818"/>
      <c r="E77" s="444" t="s">
        <v>700</v>
      </c>
      <c r="F77" s="444" t="s">
        <v>701</v>
      </c>
      <c r="G77" s="444" t="s">
        <v>700</v>
      </c>
      <c r="H77" s="444" t="s">
        <v>701</v>
      </c>
      <c r="I77" s="444" t="s">
        <v>700</v>
      </c>
      <c r="J77" s="444" t="s">
        <v>701</v>
      </c>
      <c r="K77" s="444" t="s">
        <v>700</v>
      </c>
      <c r="L77" s="444" t="s">
        <v>701</v>
      </c>
      <c r="M77" s="1026"/>
      <c r="R77" s="340" t="s">
        <v>707</v>
      </c>
      <c r="S77" s="448" t="s">
        <v>708</v>
      </c>
      <c r="T77" s="448" t="s">
        <v>723</v>
      </c>
      <c r="U77" s="748" t="s">
        <v>1002</v>
      </c>
      <c r="V77" s="748"/>
      <c r="W77" s="748" t="s">
        <v>1003</v>
      </c>
      <c r="X77" s="748"/>
      <c r="Y77" s="441" t="s">
        <v>900</v>
      </c>
      <c r="Z77" s="441" t="s">
        <v>724</v>
      </c>
      <c r="AA77" s="441" t="s">
        <v>901</v>
      </c>
      <c r="AB77" s="441" t="s">
        <v>724</v>
      </c>
      <c r="AC77" s="449" t="s">
        <v>725</v>
      </c>
      <c r="AD77" s="449" t="s">
        <v>726</v>
      </c>
    </row>
    <row r="78" spans="1:30" ht="24.95" customHeight="1">
      <c r="A78" s="450" t="str">
        <f>R78</f>
        <v>국선단자함</v>
      </c>
      <c r="B78" s="450" t="str">
        <f>S78</f>
        <v>500*600</v>
      </c>
      <c r="C78" s="472" t="str">
        <f>T78</f>
        <v>EA</v>
      </c>
      <c r="D78" s="441">
        <v>1</v>
      </c>
      <c r="E78" s="484">
        <f>AD78</f>
        <v>97000</v>
      </c>
      <c r="F78" s="452">
        <f t="shared" ref="F78" si="33">TRUNC((D78*E78),0)</f>
        <v>97000</v>
      </c>
      <c r="G78" s="451"/>
      <c r="H78" s="452">
        <f t="shared" ref="H78:H111" si="34">ROUNDDOWN(($D78*G78),0)</f>
        <v>0</v>
      </c>
      <c r="I78" s="451"/>
      <c r="J78" s="452">
        <f t="shared" ref="J78" si="35">ROUNDDOWN(($D78*I78),0)</f>
        <v>0</v>
      </c>
      <c r="K78" s="453">
        <f>ROUNDDOWN(SUM(E78,G78,I78),0)</f>
        <v>97000</v>
      </c>
      <c r="L78" s="453">
        <f t="shared" ref="L78:L111" si="36">ROUNDDOWN(SUM(F78,H78,J78),0)</f>
        <v>97000</v>
      </c>
      <c r="M78" s="442"/>
      <c r="N78" s="326"/>
      <c r="O78" s="239"/>
      <c r="P78" s="239"/>
      <c r="Q78" s="239"/>
      <c r="R78" s="485" t="s">
        <v>1013</v>
      </c>
      <c r="S78" s="485" t="s">
        <v>190</v>
      </c>
      <c r="T78" s="486" t="s">
        <v>165</v>
      </c>
      <c r="U78" s="463">
        <v>1283</v>
      </c>
      <c r="V78" s="463">
        <f>51000+46000</f>
        <v>97000</v>
      </c>
      <c r="W78" s="463"/>
      <c r="X78" s="457"/>
      <c r="Y78" s="463"/>
      <c r="Z78" s="340"/>
      <c r="AA78" s="340"/>
      <c r="AB78" s="340"/>
      <c r="AC78" s="340">
        <f t="shared" ref="AC78" si="37">MIN(V78,X78,Z78,AB78)</f>
        <v>97000</v>
      </c>
      <c r="AD78" s="340">
        <f t="shared" ref="AD78" si="38">AC78</f>
        <v>97000</v>
      </c>
    </row>
    <row r="79" spans="1:30" s="487" customFormat="1" ht="24.95" customHeight="1">
      <c r="A79" s="449" t="s">
        <v>668</v>
      </c>
      <c r="B79" s="449" t="s">
        <v>940</v>
      </c>
      <c r="C79" s="441" t="s">
        <v>16</v>
      </c>
      <c r="D79" s="441">
        <f>0.7*D78</f>
        <v>0.7</v>
      </c>
      <c r="E79" s="484"/>
      <c r="F79" s="452"/>
      <c r="G79" s="453">
        <f>VLOOKUP(B79,노임단가,3,FALSE)</f>
        <v>284880</v>
      </c>
      <c r="H79" s="452">
        <f t="shared" si="34"/>
        <v>199416</v>
      </c>
      <c r="I79" s="453"/>
      <c r="J79" s="460"/>
      <c r="K79" s="453">
        <f t="shared" ref="K79:K111" si="39">ROUNDDOWN(SUM(E79,G79,I79),0)</f>
        <v>284880</v>
      </c>
      <c r="L79" s="453">
        <f t="shared" si="36"/>
        <v>199416</v>
      </c>
      <c r="M79" s="747" t="s">
        <v>1014</v>
      </c>
      <c r="N79" s="470"/>
      <c r="O79" s="470"/>
      <c r="P79" s="470"/>
      <c r="Q79" s="470"/>
      <c r="R79" s="485"/>
      <c r="S79" s="485"/>
      <c r="T79" s="486"/>
      <c r="U79" s="463"/>
      <c r="V79" s="463"/>
      <c r="W79" s="463"/>
      <c r="X79" s="457"/>
      <c r="Y79" s="463"/>
      <c r="Z79" s="340"/>
      <c r="AA79" s="340"/>
      <c r="AB79" s="340"/>
      <c r="AC79" s="340"/>
      <c r="AD79" s="340"/>
    </row>
    <row r="80" spans="1:30" s="487" customFormat="1" ht="24.95" customHeight="1">
      <c r="A80" s="449" t="s">
        <v>668</v>
      </c>
      <c r="B80" s="449" t="s">
        <v>188</v>
      </c>
      <c r="C80" s="441" t="s">
        <v>16</v>
      </c>
      <c r="D80" s="441">
        <f>0.7*D78</f>
        <v>0.7</v>
      </c>
      <c r="E80" s="484"/>
      <c r="F80" s="452"/>
      <c r="G80" s="453">
        <f>VLOOKUP(B80,노임단가,3,FALSE)</f>
        <v>172068</v>
      </c>
      <c r="H80" s="452">
        <f t="shared" si="34"/>
        <v>120447</v>
      </c>
      <c r="I80" s="453"/>
      <c r="J80" s="460"/>
      <c r="K80" s="453">
        <f t="shared" si="39"/>
        <v>172068</v>
      </c>
      <c r="L80" s="453">
        <f t="shared" si="36"/>
        <v>120447</v>
      </c>
      <c r="M80" s="747" t="s">
        <v>1014</v>
      </c>
      <c r="N80" s="470"/>
      <c r="O80" s="470"/>
      <c r="P80" s="470"/>
      <c r="Q80" s="470"/>
      <c r="R80" s="485"/>
      <c r="S80" s="485"/>
      <c r="T80" s="486"/>
      <c r="U80" s="463"/>
      <c r="V80" s="463"/>
      <c r="W80" s="463"/>
      <c r="X80" s="457"/>
      <c r="Y80" s="463"/>
      <c r="Z80" s="340"/>
      <c r="AA80" s="340"/>
      <c r="AB80" s="340"/>
      <c r="AC80" s="340"/>
      <c r="AD80" s="340"/>
    </row>
    <row r="81" spans="1:30" ht="24.95" customHeight="1">
      <c r="A81" s="450" t="str">
        <f>R81</f>
        <v>110BLOCK</v>
      </c>
      <c r="B81" s="450" t="str">
        <f>S81</f>
        <v>25P</v>
      </c>
      <c r="C81" s="472" t="str">
        <f>T81</f>
        <v>SET</v>
      </c>
      <c r="D81" s="441">
        <v>1</v>
      </c>
      <c r="E81" s="484">
        <f>AD81</f>
        <v>3000</v>
      </c>
      <c r="F81" s="452">
        <f t="shared" ref="F81" si="40">TRUNC((D81*E81),0)</f>
        <v>3000</v>
      </c>
      <c r="G81" s="451"/>
      <c r="H81" s="452">
        <f t="shared" si="34"/>
        <v>0</v>
      </c>
      <c r="I81" s="451"/>
      <c r="J81" s="452">
        <f t="shared" ref="J81" si="41">ROUNDDOWN(($D81*I81),0)</f>
        <v>0</v>
      </c>
      <c r="K81" s="453">
        <f t="shared" si="39"/>
        <v>3000</v>
      </c>
      <c r="L81" s="453">
        <f t="shared" si="36"/>
        <v>3000</v>
      </c>
      <c r="M81" s="442"/>
      <c r="N81" s="326"/>
      <c r="O81" s="239"/>
      <c r="P81" s="239"/>
      <c r="Q81" s="239"/>
      <c r="R81" s="485" t="s">
        <v>694</v>
      </c>
      <c r="S81" s="485" t="s">
        <v>1007</v>
      </c>
      <c r="T81" s="486" t="s">
        <v>1012</v>
      </c>
      <c r="U81" s="463">
        <v>1283</v>
      </c>
      <c r="V81" s="463">
        <v>3000</v>
      </c>
      <c r="W81" s="463"/>
      <c r="X81" s="457"/>
      <c r="Y81" s="463"/>
      <c r="Z81" s="340"/>
      <c r="AA81" s="340"/>
      <c r="AB81" s="340"/>
      <c r="AC81" s="340">
        <f t="shared" ref="AC81" si="42">MIN(V81,X81,Z81,AB81)</f>
        <v>3000</v>
      </c>
      <c r="AD81" s="340">
        <f t="shared" ref="AD81" si="43">AC81</f>
        <v>3000</v>
      </c>
    </row>
    <row r="82" spans="1:30" s="487" customFormat="1" ht="24.95" customHeight="1">
      <c r="A82" s="449" t="s">
        <v>668</v>
      </c>
      <c r="B82" s="449" t="s">
        <v>794</v>
      </c>
      <c r="C82" s="441" t="s">
        <v>16</v>
      </c>
      <c r="D82" s="441">
        <f>0.11*D81</f>
        <v>0.11</v>
      </c>
      <c r="E82" s="484"/>
      <c r="F82" s="452"/>
      <c r="G82" s="453">
        <f>VLOOKUP(B82,노임단가,3,FALSE)</f>
        <v>315528</v>
      </c>
      <c r="H82" s="452">
        <f t="shared" si="34"/>
        <v>34708</v>
      </c>
      <c r="I82" s="453"/>
      <c r="J82" s="460"/>
      <c r="K82" s="453">
        <f t="shared" si="39"/>
        <v>315528</v>
      </c>
      <c r="L82" s="453">
        <f t="shared" si="36"/>
        <v>34708</v>
      </c>
      <c r="M82" s="747" t="s">
        <v>1008</v>
      </c>
      <c r="N82" s="470"/>
      <c r="O82" s="470"/>
      <c r="P82" s="470"/>
      <c r="Q82" s="470"/>
      <c r="R82" s="485"/>
      <c r="S82" s="485"/>
      <c r="T82" s="486"/>
      <c r="U82" s="463"/>
      <c r="V82" s="463"/>
      <c r="W82" s="463"/>
      <c r="X82" s="457"/>
      <c r="Y82" s="463"/>
      <c r="Z82" s="340"/>
      <c r="AA82" s="340"/>
      <c r="AB82" s="340"/>
      <c r="AC82" s="340"/>
      <c r="AD82" s="340"/>
    </row>
    <row r="83" spans="1:30" s="487" customFormat="1" ht="24.95" customHeight="1">
      <c r="A83" s="449" t="s">
        <v>668</v>
      </c>
      <c r="B83" s="449" t="s">
        <v>188</v>
      </c>
      <c r="C83" s="441" t="s">
        <v>16</v>
      </c>
      <c r="D83" s="441">
        <f>0.11*D81</f>
        <v>0.11</v>
      </c>
      <c r="E83" s="484"/>
      <c r="F83" s="452"/>
      <c r="G83" s="453">
        <f>VLOOKUP(B83,노임단가,3,FALSE)</f>
        <v>172068</v>
      </c>
      <c r="H83" s="452">
        <f t="shared" si="34"/>
        <v>18927</v>
      </c>
      <c r="I83" s="453"/>
      <c r="J83" s="460"/>
      <c r="K83" s="453">
        <f t="shared" si="39"/>
        <v>172068</v>
      </c>
      <c r="L83" s="453">
        <f t="shared" si="36"/>
        <v>18927</v>
      </c>
      <c r="M83" s="747" t="s">
        <v>1008</v>
      </c>
      <c r="N83" s="470"/>
      <c r="O83" s="470"/>
      <c r="P83" s="470"/>
      <c r="Q83" s="470"/>
      <c r="R83" s="485"/>
      <c r="S83" s="485"/>
      <c r="T83" s="486"/>
      <c r="U83" s="463"/>
      <c r="V83" s="463"/>
      <c r="W83" s="463"/>
      <c r="X83" s="457"/>
      <c r="Y83" s="463"/>
      <c r="Z83" s="340"/>
      <c r="AA83" s="340"/>
      <c r="AB83" s="340"/>
      <c r="AC83" s="340"/>
      <c r="AD83" s="340"/>
    </row>
    <row r="84" spans="1:30" ht="24.95" customHeight="1">
      <c r="A84" s="450" t="str">
        <f>R84</f>
        <v>110BLOCK</v>
      </c>
      <c r="B84" s="450" t="str">
        <f>S84</f>
        <v>50P</v>
      </c>
      <c r="C84" s="472" t="str">
        <f>T84</f>
        <v>SET</v>
      </c>
      <c r="D84" s="441">
        <v>1</v>
      </c>
      <c r="E84" s="484">
        <f>AD84</f>
        <v>7000</v>
      </c>
      <c r="F84" s="452">
        <f t="shared" ref="F84" si="44">TRUNC((D84*E84),0)</f>
        <v>7000</v>
      </c>
      <c r="G84" s="451"/>
      <c r="H84" s="452">
        <f t="shared" si="34"/>
        <v>0</v>
      </c>
      <c r="I84" s="451"/>
      <c r="J84" s="452">
        <f t="shared" ref="J84" si="45">ROUNDDOWN(($D84*I84),0)</f>
        <v>0</v>
      </c>
      <c r="K84" s="453">
        <f t="shared" si="39"/>
        <v>7000</v>
      </c>
      <c r="L84" s="453">
        <f t="shared" si="36"/>
        <v>7000</v>
      </c>
      <c r="M84" s="442"/>
      <c r="N84" s="326"/>
      <c r="O84" s="473"/>
      <c r="P84" s="438"/>
      <c r="Q84" s="326"/>
      <c r="R84" s="485" t="s">
        <v>694</v>
      </c>
      <c r="S84" s="485" t="s">
        <v>1009</v>
      </c>
      <c r="T84" s="486" t="s">
        <v>1012</v>
      </c>
      <c r="U84" s="463">
        <v>1283</v>
      </c>
      <c r="V84" s="463">
        <v>7000</v>
      </c>
      <c r="W84" s="463"/>
      <c r="X84" s="457"/>
      <c r="Y84" s="463"/>
      <c r="Z84" s="340"/>
      <c r="AA84" s="340"/>
      <c r="AB84" s="340"/>
      <c r="AC84" s="340">
        <f t="shared" ref="AC84" si="46">MIN(V84,X84,Z84,AB84)</f>
        <v>7000</v>
      </c>
      <c r="AD84" s="340">
        <f t="shared" ref="AD84" si="47">AC84</f>
        <v>7000</v>
      </c>
    </row>
    <row r="85" spans="1:30" s="487" customFormat="1" ht="24.95" customHeight="1">
      <c r="A85" s="449" t="s">
        <v>668</v>
      </c>
      <c r="B85" s="449" t="s">
        <v>794</v>
      </c>
      <c r="C85" s="441" t="s">
        <v>16</v>
      </c>
      <c r="D85" s="441">
        <v>0.25</v>
      </c>
      <c r="E85" s="484"/>
      <c r="F85" s="452"/>
      <c r="G85" s="453">
        <f>VLOOKUP(B85,노임단가,3,FALSE)</f>
        <v>315528</v>
      </c>
      <c r="H85" s="452">
        <f t="shared" si="34"/>
        <v>78882</v>
      </c>
      <c r="I85" s="453"/>
      <c r="J85" s="460"/>
      <c r="K85" s="453">
        <f t="shared" si="39"/>
        <v>315528</v>
      </c>
      <c r="L85" s="453">
        <f t="shared" si="36"/>
        <v>78882</v>
      </c>
      <c r="M85" s="747" t="s">
        <v>1008</v>
      </c>
      <c r="N85" s="470"/>
      <c r="O85" s="470"/>
      <c r="P85" s="470"/>
      <c r="Q85" s="470"/>
      <c r="R85" s="485"/>
      <c r="S85" s="485"/>
      <c r="T85" s="486"/>
      <c r="U85" s="463"/>
      <c r="V85" s="463"/>
      <c r="W85" s="463"/>
      <c r="X85" s="457"/>
      <c r="Y85" s="463"/>
      <c r="Z85" s="340"/>
      <c r="AA85" s="340"/>
      <c r="AB85" s="340"/>
      <c r="AC85" s="340"/>
      <c r="AD85" s="340"/>
    </row>
    <row r="86" spans="1:30" s="487" customFormat="1" ht="24.95" customHeight="1">
      <c r="A86" s="449" t="s">
        <v>668</v>
      </c>
      <c r="B86" s="449" t="s">
        <v>188</v>
      </c>
      <c r="C86" s="441" t="s">
        <v>16</v>
      </c>
      <c r="D86" s="441">
        <f>0.13*D84</f>
        <v>0.13</v>
      </c>
      <c r="E86" s="484"/>
      <c r="F86" s="452"/>
      <c r="G86" s="453">
        <f>VLOOKUP(B86,노임단가,3,FALSE)</f>
        <v>172068</v>
      </c>
      <c r="H86" s="452">
        <f t="shared" si="34"/>
        <v>22368</v>
      </c>
      <c r="I86" s="453"/>
      <c r="J86" s="460"/>
      <c r="K86" s="453">
        <f t="shared" si="39"/>
        <v>172068</v>
      </c>
      <c r="L86" s="453">
        <f t="shared" si="36"/>
        <v>22368</v>
      </c>
      <c r="M86" s="747" t="s">
        <v>1008</v>
      </c>
      <c r="N86" s="470"/>
      <c r="O86" s="470"/>
      <c r="P86" s="470"/>
      <c r="Q86" s="470"/>
      <c r="R86" s="485"/>
      <c r="S86" s="485"/>
      <c r="T86" s="486"/>
      <c r="U86" s="463"/>
      <c r="V86" s="463"/>
      <c r="W86" s="463"/>
      <c r="X86" s="457"/>
      <c r="Y86" s="463"/>
      <c r="Z86" s="340"/>
      <c r="AA86" s="340"/>
      <c r="AB86" s="340"/>
      <c r="AC86" s="340"/>
      <c r="AD86" s="340"/>
    </row>
    <row r="87" spans="1:30" ht="24.95" customHeight="1">
      <c r="A87" s="450" t="s">
        <v>1010</v>
      </c>
      <c r="B87" s="450" t="s">
        <v>694</v>
      </c>
      <c r="C87" s="472" t="s">
        <v>1011</v>
      </c>
      <c r="D87" s="441">
        <v>1</v>
      </c>
      <c r="E87" s="484"/>
      <c r="F87" s="452"/>
      <c r="G87" s="451"/>
      <c r="H87" s="452">
        <f t="shared" si="34"/>
        <v>0</v>
      </c>
      <c r="I87" s="451"/>
      <c r="J87" s="452"/>
      <c r="K87" s="453">
        <f t="shared" si="39"/>
        <v>0</v>
      </c>
      <c r="L87" s="453">
        <f t="shared" si="36"/>
        <v>0</v>
      </c>
      <c r="M87" s="442"/>
      <c r="N87" s="326"/>
      <c r="O87" s="438"/>
      <c r="P87" s="438"/>
      <c r="Q87" s="438"/>
      <c r="R87" s="485"/>
      <c r="S87" s="485"/>
      <c r="T87" s="486"/>
      <c r="U87" s="463"/>
      <c r="V87" s="463"/>
      <c r="W87" s="463"/>
      <c r="X87" s="457"/>
      <c r="Y87" s="463"/>
      <c r="Z87" s="340"/>
      <c r="AA87" s="340"/>
      <c r="AB87" s="340"/>
      <c r="AC87" s="340"/>
      <c r="AD87" s="340"/>
    </row>
    <row r="88" spans="1:30" s="487" customFormat="1" ht="24.95" customHeight="1">
      <c r="A88" s="449" t="s">
        <v>668</v>
      </c>
      <c r="B88" s="449" t="s">
        <v>874</v>
      </c>
      <c r="C88" s="441" t="s">
        <v>16</v>
      </c>
      <c r="D88" s="441">
        <f>0.1*D87</f>
        <v>0.1</v>
      </c>
      <c r="E88" s="484"/>
      <c r="F88" s="452"/>
      <c r="G88" s="453">
        <f>VLOOKUP(B88,노임단가,3,FALSE)</f>
        <v>436224</v>
      </c>
      <c r="H88" s="452">
        <f t="shared" si="34"/>
        <v>43622</v>
      </c>
      <c r="I88" s="453"/>
      <c r="J88" s="460"/>
      <c r="K88" s="453">
        <f t="shared" si="39"/>
        <v>436224</v>
      </c>
      <c r="L88" s="453">
        <f t="shared" si="36"/>
        <v>43622</v>
      </c>
      <c r="M88" s="747" t="s">
        <v>1008</v>
      </c>
      <c r="N88" s="470"/>
      <c r="O88" s="470"/>
      <c r="P88" s="470"/>
      <c r="Q88" s="470"/>
      <c r="R88" s="485"/>
      <c r="S88" s="485"/>
      <c r="T88" s="486"/>
      <c r="U88" s="463"/>
      <c r="V88" s="463"/>
      <c r="W88" s="463"/>
      <c r="X88" s="457"/>
      <c r="Y88" s="463"/>
      <c r="Z88" s="340"/>
      <c r="AA88" s="340"/>
      <c r="AB88" s="340"/>
      <c r="AC88" s="340"/>
      <c r="AD88" s="340"/>
    </row>
    <row r="89" spans="1:30" s="487" customFormat="1" ht="24.95" customHeight="1">
      <c r="A89" s="449" t="s">
        <v>668</v>
      </c>
      <c r="B89" s="449" t="s">
        <v>188</v>
      </c>
      <c r="C89" s="441" t="s">
        <v>16</v>
      </c>
      <c r="D89" s="441">
        <f>0.1*$D87</f>
        <v>0.1</v>
      </c>
      <c r="E89" s="484"/>
      <c r="F89" s="452"/>
      <c r="G89" s="453">
        <f>VLOOKUP(B89,노임단가,3,FALSE)</f>
        <v>172068</v>
      </c>
      <c r="H89" s="452">
        <f t="shared" si="34"/>
        <v>17206</v>
      </c>
      <c r="I89" s="453"/>
      <c r="J89" s="460"/>
      <c r="K89" s="453">
        <f t="shared" si="39"/>
        <v>172068</v>
      </c>
      <c r="L89" s="453">
        <f t="shared" si="36"/>
        <v>17206</v>
      </c>
      <c r="M89" s="747" t="s">
        <v>1008</v>
      </c>
      <c r="N89" s="470"/>
      <c r="O89" s="470"/>
      <c r="P89" s="470"/>
      <c r="Q89" s="470"/>
      <c r="R89" s="485"/>
      <c r="S89" s="485"/>
      <c r="T89" s="486"/>
      <c r="U89" s="463"/>
      <c r="V89" s="463"/>
      <c r="W89" s="463"/>
      <c r="X89" s="457"/>
      <c r="Y89" s="463"/>
      <c r="Z89" s="340"/>
      <c r="AA89" s="340"/>
      <c r="AB89" s="340"/>
      <c r="AC89" s="340"/>
      <c r="AD89" s="340"/>
    </row>
    <row r="90" spans="1:30" ht="24.95" customHeight="1">
      <c r="A90" s="757" t="str">
        <f>R90</f>
        <v>광모듈</v>
      </c>
      <c r="B90" s="757" t="str">
        <f>S90</f>
        <v>1Gbps, SM</v>
      </c>
      <c r="C90" s="758" t="str">
        <f>T90</f>
        <v>EA</v>
      </c>
      <c r="D90" s="759">
        <v>2</v>
      </c>
      <c r="E90" s="760">
        <f>AD90</f>
        <v>60000</v>
      </c>
      <c r="F90" s="761">
        <f t="shared" ref="F90" si="48">TRUNC((D90*E90),0)</f>
        <v>120000</v>
      </c>
      <c r="G90" s="762"/>
      <c r="H90" s="761">
        <f t="shared" si="34"/>
        <v>0</v>
      </c>
      <c r="I90" s="762"/>
      <c r="J90" s="761"/>
      <c r="K90" s="763">
        <f t="shared" si="39"/>
        <v>60000</v>
      </c>
      <c r="L90" s="763">
        <f t="shared" si="36"/>
        <v>120000</v>
      </c>
      <c r="M90" s="764"/>
      <c r="N90" s="326"/>
      <c r="O90" s="438"/>
      <c r="P90" s="438"/>
      <c r="Q90" s="470"/>
      <c r="R90" s="485" t="s">
        <v>971</v>
      </c>
      <c r="S90" s="485" t="s">
        <v>972</v>
      </c>
      <c r="T90" s="486" t="s">
        <v>657</v>
      </c>
      <c r="U90" s="463"/>
      <c r="V90" s="463"/>
      <c r="W90" s="463"/>
      <c r="X90" s="457"/>
      <c r="Y90" s="463" t="s">
        <v>1023</v>
      </c>
      <c r="Z90" s="340">
        <v>60000</v>
      </c>
      <c r="AA90" s="340" t="s">
        <v>1024</v>
      </c>
      <c r="AB90" s="340">
        <v>70000</v>
      </c>
      <c r="AC90" s="340">
        <f t="shared" ref="AC90" si="49">MIN(V90,X90,Z90,AB90)</f>
        <v>60000</v>
      </c>
      <c r="AD90" s="340">
        <f t="shared" ref="AD90" si="50">AC90</f>
        <v>60000</v>
      </c>
    </row>
    <row r="91" spans="1:30" s="487" customFormat="1" ht="24.95" customHeight="1">
      <c r="A91" s="765" t="s">
        <v>668</v>
      </c>
      <c r="B91" s="765" t="s">
        <v>1025</v>
      </c>
      <c r="C91" s="759" t="s">
        <v>742</v>
      </c>
      <c r="D91" s="759">
        <f>0.14*4*D90</f>
        <v>1.1200000000000001</v>
      </c>
      <c r="E91" s="760"/>
      <c r="F91" s="761"/>
      <c r="G91" s="763">
        <f>VLOOKUP(B91,노임단가,3,FALSE)</f>
        <v>471349</v>
      </c>
      <c r="H91" s="761">
        <f t="shared" si="34"/>
        <v>527910</v>
      </c>
      <c r="I91" s="763"/>
      <c r="J91" s="766"/>
      <c r="K91" s="763">
        <f t="shared" si="39"/>
        <v>471349</v>
      </c>
      <c r="L91" s="763">
        <f t="shared" si="36"/>
        <v>527910</v>
      </c>
      <c r="M91" s="764" t="s">
        <v>1026</v>
      </c>
      <c r="N91" s="470"/>
      <c r="O91" s="470"/>
      <c r="P91" s="470"/>
      <c r="Q91" s="470"/>
      <c r="R91" s="485"/>
      <c r="S91" s="485"/>
      <c r="T91" s="486"/>
      <c r="U91" s="463"/>
      <c r="V91" s="463"/>
      <c r="W91" s="463"/>
      <c r="X91" s="457"/>
      <c r="Y91" s="463"/>
      <c r="Z91" s="340"/>
      <c r="AA91" s="340"/>
      <c r="AB91" s="340"/>
      <c r="AC91" s="340"/>
      <c r="AD91" s="340"/>
    </row>
    <row r="92" spans="1:30" s="487" customFormat="1" ht="24.95" customHeight="1">
      <c r="A92" s="765" t="s">
        <v>668</v>
      </c>
      <c r="B92" s="765" t="s">
        <v>669</v>
      </c>
      <c r="C92" s="759" t="s">
        <v>742</v>
      </c>
      <c r="D92" s="759">
        <f>0.14*4*D90</f>
        <v>1.1200000000000001</v>
      </c>
      <c r="E92" s="760"/>
      <c r="F92" s="761"/>
      <c r="G92" s="763">
        <f>VLOOKUP(B92,노임단가,3,FALSE)</f>
        <v>226122</v>
      </c>
      <c r="H92" s="761">
        <f t="shared" si="34"/>
        <v>253256</v>
      </c>
      <c r="I92" s="763"/>
      <c r="J92" s="766"/>
      <c r="K92" s="763">
        <f t="shared" si="39"/>
        <v>226122</v>
      </c>
      <c r="L92" s="763">
        <f t="shared" si="36"/>
        <v>253256</v>
      </c>
      <c r="M92" s="764" t="s">
        <v>1026</v>
      </c>
      <c r="N92" s="470"/>
      <c r="O92" s="470"/>
      <c r="P92" s="470"/>
      <c r="Q92" s="470"/>
      <c r="R92" s="485"/>
      <c r="S92" s="485"/>
      <c r="T92" s="486"/>
      <c r="U92" s="463"/>
      <c r="V92" s="463"/>
      <c r="W92" s="463"/>
      <c r="X92" s="457"/>
      <c r="Y92" s="463"/>
      <c r="Z92" s="340"/>
      <c r="AA92" s="340"/>
      <c r="AB92" s="340"/>
      <c r="AC92" s="340"/>
      <c r="AD92" s="340"/>
    </row>
    <row r="93" spans="1:30" ht="24.95" customHeight="1">
      <c r="A93" s="450" t="str">
        <f>R93</f>
        <v>스위칭허브</v>
      </c>
      <c r="B93" s="450" t="str">
        <f>S93</f>
        <v>1Gbps RJ45 8포트/2SFP</v>
      </c>
      <c r="C93" s="472" t="str">
        <f>T93</f>
        <v>EA</v>
      </c>
      <c r="D93" s="441">
        <v>1</v>
      </c>
      <c r="E93" s="484">
        <f>AD93</f>
        <v>400000</v>
      </c>
      <c r="F93" s="452">
        <f t="shared" ref="F93" si="51">TRUNC((D93*E93),0)</f>
        <v>400000</v>
      </c>
      <c r="G93" s="451"/>
      <c r="H93" s="452">
        <f t="shared" si="34"/>
        <v>0</v>
      </c>
      <c r="I93" s="451"/>
      <c r="J93" s="452"/>
      <c r="K93" s="453">
        <f t="shared" si="39"/>
        <v>400000</v>
      </c>
      <c r="L93" s="453">
        <f t="shared" si="36"/>
        <v>400000</v>
      </c>
      <c r="M93" s="442"/>
      <c r="N93" s="326"/>
      <c r="O93" s="438"/>
      <c r="P93" s="438"/>
      <c r="Q93" s="470"/>
      <c r="R93" s="485" t="s">
        <v>1015</v>
      </c>
      <c r="S93" s="485" t="s">
        <v>1016</v>
      </c>
      <c r="T93" s="486" t="s">
        <v>657</v>
      </c>
      <c r="U93" s="463"/>
      <c r="V93" s="463"/>
      <c r="W93" s="463"/>
      <c r="X93" s="457"/>
      <c r="Y93" s="463" t="s">
        <v>1023</v>
      </c>
      <c r="Z93" s="340">
        <v>400000</v>
      </c>
      <c r="AA93" s="340" t="s">
        <v>1024</v>
      </c>
      <c r="AB93" s="340">
        <v>460000</v>
      </c>
      <c r="AC93" s="340">
        <f t="shared" ref="AC93" si="52">MIN(V93,X93,Z93,AB93)</f>
        <v>400000</v>
      </c>
      <c r="AD93" s="340">
        <f t="shared" ref="AD93" si="53">AC93</f>
        <v>400000</v>
      </c>
    </row>
    <row r="94" spans="1:30" s="487" customFormat="1" ht="24.95" customHeight="1">
      <c r="A94" s="449" t="s">
        <v>668</v>
      </c>
      <c r="B94" s="449" t="s">
        <v>904</v>
      </c>
      <c r="C94" s="441" t="s">
        <v>742</v>
      </c>
      <c r="D94" s="441">
        <f>0.36*D93</f>
        <v>0.36</v>
      </c>
      <c r="E94" s="484"/>
      <c r="F94" s="452"/>
      <c r="G94" s="453">
        <f>VLOOKUP(B94,노임단가,3,FALSE)</f>
        <v>446358</v>
      </c>
      <c r="H94" s="452">
        <f t="shared" si="34"/>
        <v>160688</v>
      </c>
      <c r="I94" s="453"/>
      <c r="J94" s="460"/>
      <c r="K94" s="453">
        <f t="shared" si="39"/>
        <v>446358</v>
      </c>
      <c r="L94" s="453">
        <f t="shared" si="36"/>
        <v>160688</v>
      </c>
      <c r="M94" s="442" t="s">
        <v>1027</v>
      </c>
      <c r="N94" s="470"/>
      <c r="O94" s="470"/>
      <c r="P94" s="470"/>
      <c r="R94" s="485"/>
      <c r="S94" s="485"/>
      <c r="T94" s="486"/>
      <c r="U94" s="463"/>
      <c r="V94" s="463"/>
      <c r="W94" s="463"/>
      <c r="X94" s="457"/>
      <c r="Y94" s="463"/>
      <c r="Z94" s="340"/>
      <c r="AA94" s="340"/>
      <c r="AB94" s="340"/>
      <c r="AC94" s="340"/>
      <c r="AD94" s="340"/>
    </row>
    <row r="95" spans="1:30" s="487" customFormat="1" ht="24.95" customHeight="1">
      <c r="A95" s="449" t="s">
        <v>668</v>
      </c>
      <c r="B95" s="449" t="s">
        <v>903</v>
      </c>
      <c r="C95" s="441" t="s">
        <v>742</v>
      </c>
      <c r="D95" s="441">
        <f>0.22*D93</f>
        <v>0.22</v>
      </c>
      <c r="E95" s="484"/>
      <c r="F95" s="452"/>
      <c r="G95" s="453">
        <f>VLOOKUP(B95,노임단가,3,FALSE)</f>
        <v>393090</v>
      </c>
      <c r="H95" s="452">
        <f t="shared" si="34"/>
        <v>86479</v>
      </c>
      <c r="I95" s="453"/>
      <c r="J95" s="460"/>
      <c r="K95" s="453">
        <f t="shared" si="39"/>
        <v>393090</v>
      </c>
      <c r="L95" s="453">
        <f t="shared" si="36"/>
        <v>86479</v>
      </c>
      <c r="M95" s="442" t="s">
        <v>1027</v>
      </c>
      <c r="N95" s="470"/>
      <c r="O95" s="470"/>
      <c r="P95" s="470"/>
      <c r="Q95" s="470"/>
      <c r="R95" s="485"/>
      <c r="S95" s="485"/>
      <c r="T95" s="486"/>
      <c r="U95" s="463"/>
      <c r="V95" s="463"/>
      <c r="W95" s="463"/>
      <c r="X95" s="457"/>
      <c r="Y95" s="463"/>
      <c r="Z95" s="340"/>
      <c r="AA95" s="340"/>
      <c r="AB95" s="340"/>
      <c r="AC95" s="340"/>
      <c r="AD95" s="340"/>
    </row>
    <row r="96" spans="1:30" ht="24.95" customHeight="1">
      <c r="A96" s="450" t="str">
        <f>R96</f>
        <v>FDF</v>
      </c>
      <c r="B96" s="450" t="str">
        <f>S96</f>
        <v>8C 미니</v>
      </c>
      <c r="C96" s="472" t="str">
        <f>T96</f>
        <v>EA</v>
      </c>
      <c r="D96" s="441">
        <v>1</v>
      </c>
      <c r="E96" s="484">
        <f>AD96</f>
        <v>50000</v>
      </c>
      <c r="F96" s="452">
        <f t="shared" ref="F96" si="54">TRUNC((D96*E96),0)</f>
        <v>50000</v>
      </c>
      <c r="G96" s="451"/>
      <c r="H96" s="452">
        <f t="shared" si="34"/>
        <v>0</v>
      </c>
      <c r="I96" s="451"/>
      <c r="J96" s="452"/>
      <c r="K96" s="453">
        <f t="shared" si="39"/>
        <v>50000</v>
      </c>
      <c r="L96" s="453">
        <f t="shared" si="36"/>
        <v>50000</v>
      </c>
      <c r="M96" s="442"/>
      <c r="N96" s="326"/>
      <c r="O96" s="326"/>
      <c r="P96" s="326"/>
      <c r="Q96" s="470"/>
      <c r="R96" s="485" t="s">
        <v>1017</v>
      </c>
      <c r="S96" s="485" t="s">
        <v>1018</v>
      </c>
      <c r="T96" s="486" t="s">
        <v>657</v>
      </c>
      <c r="U96" s="463"/>
      <c r="V96" s="463"/>
      <c r="W96" s="463"/>
      <c r="X96" s="457"/>
      <c r="Y96" s="463" t="s">
        <v>1023</v>
      </c>
      <c r="Z96" s="340">
        <v>50000</v>
      </c>
      <c r="AA96" s="340" t="s">
        <v>1024</v>
      </c>
      <c r="AB96" s="340">
        <v>55000</v>
      </c>
      <c r="AC96" s="340">
        <f t="shared" ref="AC96" si="55">MIN(V96,X96,Z96,AB96)</f>
        <v>50000</v>
      </c>
      <c r="AD96" s="340">
        <f t="shared" ref="AD96" si="56">AC96</f>
        <v>50000</v>
      </c>
    </row>
    <row r="97" spans="1:30" ht="24.95" customHeight="1">
      <c r="A97" s="449" t="s">
        <v>668</v>
      </c>
      <c r="B97" s="449" t="s">
        <v>794</v>
      </c>
      <c r="C97" s="441" t="s">
        <v>742</v>
      </c>
      <c r="D97" s="441">
        <f>0.09*D96</f>
        <v>0.09</v>
      </c>
      <c r="E97" s="484"/>
      <c r="F97" s="452"/>
      <c r="G97" s="453">
        <f>VLOOKUP(B97,노임단가,3,FALSE)</f>
        <v>315528</v>
      </c>
      <c r="H97" s="452">
        <f t="shared" si="34"/>
        <v>28397</v>
      </c>
      <c r="I97" s="451"/>
      <c r="J97" s="452"/>
      <c r="K97" s="453">
        <f t="shared" si="39"/>
        <v>315528</v>
      </c>
      <c r="L97" s="453">
        <f t="shared" si="36"/>
        <v>28397</v>
      </c>
      <c r="M97" s="442" t="s">
        <v>1026</v>
      </c>
      <c r="N97" s="326"/>
      <c r="O97" s="326"/>
      <c r="P97" s="326"/>
      <c r="Q97" s="326"/>
      <c r="R97" s="485"/>
      <c r="S97" s="485"/>
      <c r="T97" s="486"/>
      <c r="U97" s="463"/>
      <c r="V97" s="463"/>
      <c r="W97" s="463"/>
      <c r="X97" s="457"/>
      <c r="Y97" s="463"/>
      <c r="Z97" s="340"/>
      <c r="AA97" s="340"/>
      <c r="AB97" s="340"/>
      <c r="AC97" s="340"/>
      <c r="AD97" s="340"/>
    </row>
    <row r="98" spans="1:30" s="487" customFormat="1" ht="24.95" customHeight="1">
      <c r="A98" s="449" t="s">
        <v>668</v>
      </c>
      <c r="B98" s="449" t="s">
        <v>188</v>
      </c>
      <c r="C98" s="441" t="s">
        <v>742</v>
      </c>
      <c r="D98" s="441">
        <f>0.09*D96</f>
        <v>0.09</v>
      </c>
      <c r="E98" s="484"/>
      <c r="F98" s="452"/>
      <c r="G98" s="453">
        <f>VLOOKUP(B98,노임단가,3,FALSE)</f>
        <v>172068</v>
      </c>
      <c r="H98" s="452">
        <f t="shared" si="34"/>
        <v>15486</v>
      </c>
      <c r="I98" s="453"/>
      <c r="J98" s="460"/>
      <c r="K98" s="453">
        <f t="shared" si="39"/>
        <v>172068</v>
      </c>
      <c r="L98" s="453">
        <f t="shared" si="36"/>
        <v>15486</v>
      </c>
      <c r="M98" s="442" t="s">
        <v>1026</v>
      </c>
      <c r="N98" s="470"/>
      <c r="O98" s="470"/>
      <c r="P98" s="470"/>
      <c r="Q98" s="470"/>
      <c r="R98" s="485"/>
      <c r="S98" s="485"/>
      <c r="T98" s="486"/>
      <c r="U98" s="463"/>
      <c r="V98" s="463"/>
      <c r="W98" s="463"/>
      <c r="X98" s="457"/>
      <c r="Y98" s="463"/>
      <c r="Z98" s="340"/>
      <c r="AA98" s="340"/>
      <c r="AB98" s="340"/>
      <c r="AC98" s="340"/>
      <c r="AD98" s="340"/>
    </row>
    <row r="99" spans="1:30" s="487" customFormat="1" ht="24.95" customHeight="1">
      <c r="A99" s="450" t="str">
        <f>R99</f>
        <v>피그테일</v>
      </c>
      <c r="B99" s="450" t="str">
        <f>S99</f>
        <v>S/M, 1.5M</v>
      </c>
      <c r="C99" s="472" t="str">
        <f>T99</f>
        <v>EA</v>
      </c>
      <c r="D99" s="441">
        <v>4</v>
      </c>
      <c r="E99" s="484">
        <f>AD99</f>
        <v>3000</v>
      </c>
      <c r="F99" s="452">
        <f t="shared" ref="F99" si="57">TRUNC((D99*E99),0)</f>
        <v>12000</v>
      </c>
      <c r="G99" s="453"/>
      <c r="H99" s="452">
        <f t="shared" si="34"/>
        <v>0</v>
      </c>
      <c r="I99" s="453"/>
      <c r="J99" s="460"/>
      <c r="K99" s="453">
        <f t="shared" si="39"/>
        <v>3000</v>
      </c>
      <c r="L99" s="453">
        <f t="shared" si="36"/>
        <v>12000</v>
      </c>
      <c r="M99" s="442"/>
      <c r="N99" s="470"/>
      <c r="O99" s="470"/>
      <c r="P99" s="470"/>
      <c r="Q99" s="470"/>
      <c r="R99" s="485" t="s">
        <v>1019</v>
      </c>
      <c r="S99" s="485" t="s">
        <v>1020</v>
      </c>
      <c r="T99" s="486" t="s">
        <v>657</v>
      </c>
      <c r="U99" s="463"/>
      <c r="V99" s="463"/>
      <c r="W99" s="463"/>
      <c r="X99" s="457"/>
      <c r="Y99" s="463" t="s">
        <v>1023</v>
      </c>
      <c r="Z99" s="340">
        <v>3000</v>
      </c>
      <c r="AA99" s="340" t="s">
        <v>1024</v>
      </c>
      <c r="AB99" s="340">
        <v>4000</v>
      </c>
      <c r="AC99" s="340">
        <f t="shared" ref="AC99" si="58">MIN(V99,X99,Z99,AB99)</f>
        <v>3000</v>
      </c>
      <c r="AD99" s="340">
        <f t="shared" ref="AD99" si="59">AC99</f>
        <v>3000</v>
      </c>
    </row>
    <row r="100" spans="1:30" ht="24.75" customHeight="1">
      <c r="A100" s="449" t="s">
        <v>668</v>
      </c>
      <c r="B100" s="449" t="s">
        <v>1025</v>
      </c>
      <c r="C100" s="441" t="s">
        <v>742</v>
      </c>
      <c r="D100" s="441">
        <f>0.06*D99</f>
        <v>0.24</v>
      </c>
      <c r="E100" s="484"/>
      <c r="F100" s="452"/>
      <c r="G100" s="453">
        <f>VLOOKUP(B100,노임단가,3,FALSE)</f>
        <v>471349</v>
      </c>
      <c r="H100" s="452">
        <f t="shared" si="34"/>
        <v>113123</v>
      </c>
      <c r="I100" s="451"/>
      <c r="J100" s="452"/>
      <c r="K100" s="453">
        <f t="shared" si="39"/>
        <v>471349</v>
      </c>
      <c r="L100" s="453">
        <f t="shared" si="36"/>
        <v>113123</v>
      </c>
      <c r="M100" s="442" t="s">
        <v>1028</v>
      </c>
      <c r="N100" s="326"/>
      <c r="O100" s="326"/>
      <c r="P100" s="326"/>
      <c r="Q100" s="326"/>
      <c r="R100" s="485"/>
      <c r="S100" s="485"/>
      <c r="T100" s="486"/>
      <c r="U100" s="463"/>
      <c r="V100" s="463"/>
      <c r="W100" s="463"/>
      <c r="X100" s="457"/>
      <c r="Y100" s="463"/>
      <c r="Z100" s="340"/>
      <c r="AA100" s="340"/>
      <c r="AB100" s="340"/>
      <c r="AC100" s="340"/>
      <c r="AD100" s="340"/>
    </row>
    <row r="101" spans="1:30" ht="24.75" customHeight="1">
      <c r="A101" s="449" t="s">
        <v>668</v>
      </c>
      <c r="B101" s="449" t="s">
        <v>669</v>
      </c>
      <c r="C101" s="441" t="s">
        <v>742</v>
      </c>
      <c r="D101" s="441">
        <f>0.05*D99</f>
        <v>0.2</v>
      </c>
      <c r="E101" s="484"/>
      <c r="F101" s="452"/>
      <c r="G101" s="453">
        <f>VLOOKUP(B101,노임단가,3,FALSE)</f>
        <v>226122</v>
      </c>
      <c r="H101" s="452">
        <f t="shared" si="34"/>
        <v>45224</v>
      </c>
      <c r="I101" s="451"/>
      <c r="J101" s="452"/>
      <c r="K101" s="453">
        <f t="shared" si="39"/>
        <v>226122</v>
      </c>
      <c r="L101" s="453">
        <f t="shared" si="36"/>
        <v>45224</v>
      </c>
      <c r="M101" s="442" t="s">
        <v>1028</v>
      </c>
      <c r="N101" s="326"/>
      <c r="O101" s="326"/>
      <c r="P101" s="326"/>
      <c r="Q101" s="326"/>
      <c r="R101" s="485"/>
      <c r="S101" s="485"/>
      <c r="T101" s="486"/>
      <c r="U101" s="463"/>
      <c r="V101" s="463"/>
      <c r="W101" s="463"/>
      <c r="X101" s="457"/>
      <c r="Y101" s="463"/>
      <c r="Z101" s="340"/>
      <c r="AA101" s="340"/>
      <c r="AB101" s="340"/>
      <c r="AC101" s="340"/>
      <c r="AD101" s="340"/>
    </row>
    <row r="102" spans="1:30" ht="24.75" customHeight="1">
      <c r="A102" s="450" t="str">
        <f>R102</f>
        <v>광점퍼코드</v>
      </c>
      <c r="B102" s="450" t="str">
        <f>S102</f>
        <v>3m, SC/PC-SC/PC</v>
      </c>
      <c r="C102" s="472" t="str">
        <f>T102</f>
        <v>EA</v>
      </c>
      <c r="D102" s="441">
        <v>2</v>
      </c>
      <c r="E102" s="484">
        <f>AD102</f>
        <v>10000</v>
      </c>
      <c r="F102" s="452">
        <f t="shared" ref="F102" si="60">TRUNC((D102*E102),0)</f>
        <v>20000</v>
      </c>
      <c r="G102" s="451"/>
      <c r="H102" s="452">
        <f t="shared" si="34"/>
        <v>0</v>
      </c>
      <c r="I102" s="451"/>
      <c r="J102" s="452"/>
      <c r="K102" s="453">
        <f t="shared" si="39"/>
        <v>10000</v>
      </c>
      <c r="L102" s="453">
        <f t="shared" si="36"/>
        <v>20000</v>
      </c>
      <c r="M102" s="442"/>
      <c r="N102" s="326"/>
      <c r="O102" s="326"/>
      <c r="P102" s="326"/>
      <c r="Q102" s="326"/>
      <c r="R102" s="485" t="s">
        <v>1021</v>
      </c>
      <c r="S102" s="485" t="s">
        <v>1022</v>
      </c>
      <c r="T102" s="486" t="s">
        <v>657</v>
      </c>
      <c r="U102" s="463"/>
      <c r="V102" s="463"/>
      <c r="W102" s="463"/>
      <c r="X102" s="457"/>
      <c r="Y102" s="463" t="s">
        <v>1023</v>
      </c>
      <c r="Z102" s="340">
        <v>10000</v>
      </c>
      <c r="AA102" s="340" t="s">
        <v>1024</v>
      </c>
      <c r="AB102" s="340">
        <v>11000</v>
      </c>
      <c r="AC102" s="340">
        <f t="shared" ref="AC102" si="61">MIN(V102,X102,Z102,AB102)</f>
        <v>10000</v>
      </c>
      <c r="AD102" s="340">
        <f t="shared" ref="AD102" si="62">AC102</f>
        <v>10000</v>
      </c>
    </row>
    <row r="103" spans="1:30" ht="24.75" customHeight="1">
      <c r="A103" s="449" t="s">
        <v>668</v>
      </c>
      <c r="B103" s="449" t="s">
        <v>1025</v>
      </c>
      <c r="C103" s="441" t="s">
        <v>742</v>
      </c>
      <c r="D103" s="441">
        <f>0.007*D102</f>
        <v>1.4E-2</v>
      </c>
      <c r="E103" s="484"/>
      <c r="F103" s="452"/>
      <c r="G103" s="453">
        <f>VLOOKUP(B103,노임단가,3,FALSE)</f>
        <v>471349</v>
      </c>
      <c r="H103" s="452">
        <f t="shared" si="34"/>
        <v>6598</v>
      </c>
      <c r="I103" s="451"/>
      <c r="J103" s="452"/>
      <c r="K103" s="453">
        <f t="shared" si="39"/>
        <v>471349</v>
      </c>
      <c r="L103" s="453">
        <f t="shared" si="36"/>
        <v>6598</v>
      </c>
      <c r="M103" s="442" t="s">
        <v>1028</v>
      </c>
      <c r="N103" s="326"/>
      <c r="O103" s="326"/>
      <c r="P103" s="326"/>
      <c r="Q103" s="326"/>
      <c r="R103" s="485"/>
      <c r="S103" s="485"/>
      <c r="T103" s="486"/>
      <c r="U103" s="463"/>
      <c r="V103" s="463"/>
      <c r="W103" s="463"/>
      <c r="X103" s="457"/>
      <c r="Y103" s="463"/>
      <c r="Z103" s="340"/>
      <c r="AA103" s="340"/>
      <c r="AB103" s="340"/>
      <c r="AC103" s="340"/>
      <c r="AD103" s="340"/>
    </row>
    <row r="104" spans="1:30" ht="24.75" customHeight="1">
      <c r="A104" s="449" t="s">
        <v>668</v>
      </c>
      <c r="B104" s="449" t="s">
        <v>669</v>
      </c>
      <c r="C104" s="441" t="s">
        <v>742</v>
      </c>
      <c r="D104" s="441">
        <f>0.008*D102</f>
        <v>1.6E-2</v>
      </c>
      <c r="E104" s="484"/>
      <c r="F104" s="452"/>
      <c r="G104" s="453">
        <f>VLOOKUP(B104,노임단가,3,FALSE)</f>
        <v>226122</v>
      </c>
      <c r="H104" s="452">
        <f t="shared" si="34"/>
        <v>3617</v>
      </c>
      <c r="I104" s="451"/>
      <c r="J104" s="452"/>
      <c r="K104" s="453">
        <f t="shared" si="39"/>
        <v>226122</v>
      </c>
      <c r="L104" s="453">
        <f t="shared" si="36"/>
        <v>3617</v>
      </c>
      <c r="M104" s="442" t="s">
        <v>1028</v>
      </c>
      <c r="N104" s="326"/>
      <c r="O104" s="326"/>
      <c r="P104" s="326"/>
      <c r="Q104" s="326"/>
      <c r="R104" s="485"/>
      <c r="S104" s="485"/>
      <c r="T104" s="486"/>
      <c r="U104" s="463"/>
      <c r="V104" s="463"/>
      <c r="W104" s="463"/>
      <c r="X104" s="457"/>
      <c r="Y104" s="463"/>
      <c r="Z104" s="340"/>
      <c r="AA104" s="340"/>
      <c r="AB104" s="340"/>
      <c r="AC104" s="340"/>
      <c r="AD104" s="340"/>
    </row>
    <row r="105" spans="1:30" ht="24.75" customHeight="1">
      <c r="A105" s="450"/>
      <c r="B105" s="450"/>
      <c r="C105" s="472"/>
      <c r="D105" s="441"/>
      <c r="E105" s="484"/>
      <c r="F105" s="452"/>
      <c r="G105" s="451"/>
      <c r="H105" s="452">
        <f t="shared" si="34"/>
        <v>0</v>
      </c>
      <c r="I105" s="451"/>
      <c r="J105" s="452"/>
      <c r="K105" s="453">
        <f t="shared" si="39"/>
        <v>0</v>
      </c>
      <c r="L105" s="453">
        <f t="shared" si="36"/>
        <v>0</v>
      </c>
      <c r="M105" s="442"/>
      <c r="N105" s="326"/>
      <c r="O105" s="326"/>
      <c r="P105" s="326"/>
      <c r="Q105" s="326"/>
      <c r="R105" s="485"/>
      <c r="S105" s="485"/>
      <c r="T105" s="486"/>
      <c r="U105" s="463"/>
      <c r="V105" s="463"/>
      <c r="W105" s="463"/>
      <c r="X105" s="457"/>
      <c r="Y105" s="463"/>
      <c r="Z105" s="340"/>
      <c r="AA105" s="340"/>
      <c r="AB105" s="340"/>
      <c r="AC105" s="340"/>
      <c r="AD105" s="340"/>
    </row>
    <row r="106" spans="1:30" ht="24.75" customHeight="1">
      <c r="A106" s="450" t="s">
        <v>1029</v>
      </c>
      <c r="B106" s="450" t="s">
        <v>1030</v>
      </c>
      <c r="C106" s="472" t="s">
        <v>1031</v>
      </c>
      <c r="D106" s="441">
        <v>4</v>
      </c>
      <c r="E106" s="484"/>
      <c r="F106" s="452"/>
      <c r="G106" s="451"/>
      <c r="H106" s="452">
        <f t="shared" si="34"/>
        <v>0</v>
      </c>
      <c r="I106" s="451"/>
      <c r="J106" s="452"/>
      <c r="K106" s="453">
        <f t="shared" si="39"/>
        <v>0</v>
      </c>
      <c r="L106" s="453">
        <f t="shared" si="36"/>
        <v>0</v>
      </c>
      <c r="M106" s="442"/>
      <c r="N106" s="326"/>
      <c r="O106" s="326"/>
      <c r="P106" s="326"/>
      <c r="Q106" s="326"/>
      <c r="R106" s="485"/>
      <c r="S106" s="485"/>
      <c r="T106" s="486"/>
      <c r="U106" s="463"/>
      <c r="V106" s="463"/>
      <c r="W106" s="463"/>
      <c r="X106" s="457"/>
      <c r="Y106" s="463"/>
      <c r="Z106" s="340"/>
      <c r="AA106" s="340"/>
      <c r="AB106" s="340"/>
      <c r="AC106" s="340"/>
      <c r="AD106" s="340"/>
    </row>
    <row r="107" spans="1:30" ht="24.75" customHeight="1">
      <c r="A107" s="450"/>
      <c r="B107" s="450" t="s">
        <v>1025</v>
      </c>
      <c r="C107" s="472" t="s">
        <v>742</v>
      </c>
      <c r="D107" s="441">
        <f>0.05*D106</f>
        <v>0.2</v>
      </c>
      <c r="E107" s="484"/>
      <c r="F107" s="452"/>
      <c r="G107" s="453">
        <f>VLOOKUP(B107,노임단가,3,FALSE)</f>
        <v>471349</v>
      </c>
      <c r="H107" s="452">
        <f t="shared" si="34"/>
        <v>94269</v>
      </c>
      <c r="I107" s="451"/>
      <c r="J107" s="452"/>
      <c r="K107" s="453">
        <f t="shared" si="39"/>
        <v>471349</v>
      </c>
      <c r="L107" s="453">
        <f t="shared" si="36"/>
        <v>94269</v>
      </c>
      <c r="M107" s="442" t="s">
        <v>1028</v>
      </c>
      <c r="N107" s="326"/>
      <c r="O107" s="326"/>
      <c r="P107" s="326"/>
      <c r="Q107" s="326"/>
      <c r="R107" s="485"/>
      <c r="S107" s="485"/>
      <c r="T107" s="486"/>
      <c r="U107" s="463"/>
      <c r="V107" s="463"/>
      <c r="W107" s="463"/>
      <c r="X107" s="457"/>
      <c r="Y107" s="463"/>
      <c r="Z107" s="340"/>
      <c r="AA107" s="340"/>
      <c r="AB107" s="340"/>
      <c r="AC107" s="340"/>
      <c r="AD107" s="340"/>
    </row>
    <row r="108" spans="1:30" ht="24.75" customHeight="1">
      <c r="A108" s="450"/>
      <c r="B108" s="450" t="s">
        <v>669</v>
      </c>
      <c r="C108" s="472" t="s">
        <v>742</v>
      </c>
      <c r="D108" s="441">
        <f>0.02*D106</f>
        <v>0.08</v>
      </c>
      <c r="E108" s="484"/>
      <c r="F108" s="452"/>
      <c r="G108" s="453">
        <f>VLOOKUP(B108,노임단가,3,FALSE)</f>
        <v>226122</v>
      </c>
      <c r="H108" s="452">
        <f t="shared" si="34"/>
        <v>18089</v>
      </c>
      <c r="I108" s="451"/>
      <c r="J108" s="452"/>
      <c r="K108" s="453">
        <f t="shared" si="39"/>
        <v>226122</v>
      </c>
      <c r="L108" s="453">
        <f t="shared" si="36"/>
        <v>18089</v>
      </c>
      <c r="M108" s="442" t="s">
        <v>1028</v>
      </c>
      <c r="N108" s="326"/>
      <c r="O108" s="326"/>
      <c r="P108" s="326"/>
      <c r="Q108" s="326"/>
      <c r="R108" s="485"/>
      <c r="S108" s="485"/>
      <c r="T108" s="486"/>
      <c r="U108" s="463"/>
      <c r="V108" s="463"/>
      <c r="W108" s="463"/>
      <c r="X108" s="457"/>
      <c r="Y108" s="463"/>
      <c r="Z108" s="340"/>
      <c r="AA108" s="340"/>
      <c r="AB108" s="340"/>
      <c r="AC108" s="340"/>
      <c r="AD108" s="340"/>
    </row>
    <row r="109" spans="1:30" ht="24.75" customHeight="1">
      <c r="A109" s="450" t="s">
        <v>1029</v>
      </c>
      <c r="B109" s="450" t="s">
        <v>1032</v>
      </c>
      <c r="C109" s="472" t="s">
        <v>1031</v>
      </c>
      <c r="D109" s="441">
        <v>4</v>
      </c>
      <c r="E109" s="484"/>
      <c r="F109" s="452"/>
      <c r="G109" s="451"/>
      <c r="H109" s="452">
        <f t="shared" si="34"/>
        <v>0</v>
      </c>
      <c r="I109" s="451"/>
      <c r="J109" s="452"/>
      <c r="K109" s="453">
        <f t="shared" si="39"/>
        <v>0</v>
      </c>
      <c r="L109" s="453">
        <f t="shared" si="36"/>
        <v>0</v>
      </c>
      <c r="M109" s="442"/>
      <c r="N109" s="326"/>
      <c r="O109" s="326"/>
      <c r="P109" s="326"/>
      <c r="Q109" s="326"/>
      <c r="R109" s="485"/>
      <c r="S109" s="485"/>
      <c r="T109" s="486"/>
      <c r="U109" s="463"/>
      <c r="V109" s="463"/>
      <c r="W109" s="463"/>
      <c r="X109" s="457"/>
      <c r="Y109" s="463"/>
      <c r="Z109" s="340"/>
      <c r="AA109" s="340"/>
      <c r="AB109" s="340"/>
      <c r="AC109" s="340"/>
      <c r="AD109" s="340"/>
    </row>
    <row r="110" spans="1:30" ht="24.75" customHeight="1">
      <c r="A110" s="450"/>
      <c r="B110" s="450" t="s">
        <v>1025</v>
      </c>
      <c r="C110" s="472" t="s">
        <v>742</v>
      </c>
      <c r="D110" s="441">
        <f>0.05*D109</f>
        <v>0.2</v>
      </c>
      <c r="E110" s="484"/>
      <c r="F110" s="452"/>
      <c r="G110" s="453">
        <f>VLOOKUP(B110,노임단가,3,FALSE)</f>
        <v>471349</v>
      </c>
      <c r="H110" s="452">
        <f t="shared" si="34"/>
        <v>94269</v>
      </c>
      <c r="I110" s="451"/>
      <c r="J110" s="452"/>
      <c r="K110" s="453">
        <f t="shared" si="39"/>
        <v>471349</v>
      </c>
      <c r="L110" s="453">
        <f t="shared" si="36"/>
        <v>94269</v>
      </c>
      <c r="M110" s="442" t="s">
        <v>1028</v>
      </c>
      <c r="N110" s="326"/>
      <c r="O110" s="326"/>
      <c r="P110" s="326"/>
      <c r="Q110" s="326"/>
      <c r="R110" s="485"/>
      <c r="S110" s="485"/>
      <c r="T110" s="486"/>
      <c r="U110" s="463"/>
      <c r="V110" s="463"/>
      <c r="W110" s="463"/>
      <c r="X110" s="457"/>
      <c r="Y110" s="463"/>
      <c r="Z110" s="340"/>
      <c r="AA110" s="340"/>
      <c r="AB110" s="340"/>
      <c r="AC110" s="340"/>
      <c r="AD110" s="340"/>
    </row>
    <row r="111" spans="1:30" ht="24.75" customHeight="1">
      <c r="A111" s="450"/>
      <c r="B111" s="450" t="s">
        <v>669</v>
      </c>
      <c r="C111" s="472" t="s">
        <v>742</v>
      </c>
      <c r="D111" s="441">
        <f>0.02*D109</f>
        <v>0.08</v>
      </c>
      <c r="E111" s="484"/>
      <c r="F111" s="452"/>
      <c r="G111" s="453">
        <f>VLOOKUP(B111,노임단가,3,FALSE)</f>
        <v>226122</v>
      </c>
      <c r="H111" s="452">
        <f t="shared" si="34"/>
        <v>18089</v>
      </c>
      <c r="I111" s="451"/>
      <c r="J111" s="452"/>
      <c r="K111" s="453">
        <f t="shared" si="39"/>
        <v>226122</v>
      </c>
      <c r="L111" s="453">
        <f t="shared" si="36"/>
        <v>18089</v>
      </c>
      <c r="M111" s="442" t="s">
        <v>1028</v>
      </c>
      <c r="N111" s="326"/>
      <c r="O111" s="326"/>
      <c r="P111" s="326"/>
      <c r="Q111" s="326"/>
      <c r="R111" s="485"/>
      <c r="S111" s="485"/>
      <c r="T111" s="486"/>
      <c r="U111" s="463"/>
      <c r="V111" s="463"/>
      <c r="W111" s="463"/>
      <c r="X111" s="457"/>
      <c r="Y111" s="463"/>
      <c r="Z111" s="340"/>
      <c r="AA111" s="340"/>
      <c r="AB111" s="340"/>
      <c r="AC111" s="340"/>
      <c r="AD111" s="340"/>
    </row>
    <row r="112" spans="1:30" ht="24.75" customHeight="1">
      <c r="A112" s="450"/>
      <c r="B112" s="450"/>
      <c r="C112" s="472"/>
      <c r="D112" s="441"/>
      <c r="E112" s="484"/>
      <c r="F112" s="452"/>
      <c r="G112" s="451"/>
      <c r="H112" s="452"/>
      <c r="I112" s="451"/>
      <c r="J112" s="452"/>
      <c r="K112" s="453"/>
      <c r="L112" s="453"/>
      <c r="M112" s="442"/>
      <c r="N112" s="326"/>
      <c r="O112" s="326"/>
      <c r="P112" s="326"/>
      <c r="Q112" s="326"/>
      <c r="R112" s="485"/>
      <c r="S112" s="485"/>
      <c r="T112" s="486"/>
      <c r="U112" s="463"/>
      <c r="V112" s="463"/>
      <c r="W112" s="463"/>
      <c r="X112" s="457"/>
      <c r="Y112" s="463"/>
      <c r="Z112" s="340"/>
      <c r="AA112" s="340"/>
      <c r="AB112" s="340"/>
      <c r="AC112" s="340"/>
      <c r="AD112" s="340"/>
    </row>
    <row r="113" spans="1:30" ht="24.75" customHeight="1">
      <c r="A113" s="450"/>
      <c r="B113" s="450"/>
      <c r="C113" s="472"/>
      <c r="D113" s="441"/>
      <c r="E113" s="484"/>
      <c r="F113" s="452"/>
      <c r="G113" s="451"/>
      <c r="H113" s="452"/>
      <c r="I113" s="451"/>
      <c r="J113" s="452"/>
      <c r="K113" s="453"/>
      <c r="L113" s="453"/>
      <c r="M113" s="442"/>
      <c r="N113" s="326"/>
      <c r="O113" s="326"/>
      <c r="P113" s="326"/>
      <c r="Q113" s="326"/>
      <c r="R113" s="485"/>
      <c r="S113" s="485"/>
      <c r="T113" s="486"/>
      <c r="U113" s="463"/>
      <c r="V113" s="463"/>
      <c r="W113" s="463"/>
      <c r="X113" s="457"/>
      <c r="Y113" s="463"/>
      <c r="Z113" s="340"/>
      <c r="AA113" s="340"/>
      <c r="AB113" s="340"/>
      <c r="AC113" s="340"/>
      <c r="AD113" s="340"/>
    </row>
    <row r="114" spans="1:30" ht="24.75" customHeight="1">
      <c r="A114" s="450"/>
      <c r="B114" s="450"/>
      <c r="C114" s="472"/>
      <c r="D114" s="441"/>
      <c r="E114" s="484"/>
      <c r="F114" s="452"/>
      <c r="G114" s="451"/>
      <c r="H114" s="452"/>
      <c r="I114" s="451"/>
      <c r="J114" s="452"/>
      <c r="K114" s="453"/>
      <c r="L114" s="453"/>
      <c r="M114" s="442"/>
      <c r="N114" s="326"/>
      <c r="O114" s="326"/>
      <c r="P114" s="326"/>
      <c r="Q114" s="326"/>
      <c r="R114" s="485"/>
      <c r="S114" s="485"/>
      <c r="T114" s="486"/>
      <c r="U114" s="463"/>
      <c r="V114" s="463"/>
      <c r="W114" s="463"/>
      <c r="X114" s="457"/>
      <c r="Y114" s="463"/>
      <c r="Z114" s="340"/>
      <c r="AA114" s="340"/>
      <c r="AB114" s="340"/>
      <c r="AC114" s="340"/>
      <c r="AD114" s="340"/>
    </row>
    <row r="115" spans="1:30" ht="24.75" customHeight="1">
      <c r="A115" s="450"/>
      <c r="B115" s="450"/>
      <c r="C115" s="472"/>
      <c r="D115" s="441"/>
      <c r="E115" s="484"/>
      <c r="F115" s="452"/>
      <c r="G115" s="451"/>
      <c r="H115" s="452"/>
      <c r="I115" s="451"/>
      <c r="J115" s="452"/>
      <c r="K115" s="453"/>
      <c r="L115" s="453"/>
      <c r="M115" s="442"/>
      <c r="N115" s="326"/>
      <c r="O115" s="326"/>
      <c r="P115" s="326"/>
      <c r="Q115" s="326"/>
      <c r="R115" s="485"/>
      <c r="S115" s="485"/>
      <c r="T115" s="486"/>
      <c r="U115" s="463"/>
      <c r="V115" s="463"/>
      <c r="W115" s="463"/>
      <c r="X115" s="457"/>
      <c r="Y115" s="463"/>
      <c r="Z115" s="340"/>
      <c r="AA115" s="340"/>
      <c r="AB115" s="340"/>
      <c r="AC115" s="340"/>
      <c r="AD115" s="340"/>
    </row>
    <row r="116" spans="1:30" ht="24.75" customHeight="1">
      <c r="A116" s="450"/>
      <c r="B116" s="450"/>
      <c r="C116" s="472"/>
      <c r="D116" s="441"/>
      <c r="E116" s="484"/>
      <c r="F116" s="452"/>
      <c r="G116" s="451"/>
      <c r="H116" s="452"/>
      <c r="I116" s="451"/>
      <c r="J116" s="452"/>
      <c r="K116" s="453"/>
      <c r="L116" s="453"/>
      <c r="M116" s="442"/>
      <c r="N116" s="326"/>
      <c r="O116" s="326"/>
      <c r="P116" s="326"/>
      <c r="Q116" s="326"/>
      <c r="R116" s="485"/>
      <c r="S116" s="485"/>
      <c r="T116" s="486"/>
      <c r="U116" s="463"/>
      <c r="V116" s="463"/>
      <c r="W116" s="463"/>
      <c r="X116" s="457"/>
      <c r="Y116" s="463"/>
      <c r="Z116" s="340"/>
      <c r="AA116" s="340"/>
      <c r="AB116" s="340"/>
      <c r="AC116" s="340"/>
      <c r="AD116" s="340"/>
    </row>
    <row r="117" spans="1:30" ht="24.75" customHeight="1">
      <c r="A117" s="450"/>
      <c r="B117" s="450"/>
      <c r="C117" s="472"/>
      <c r="D117" s="441"/>
      <c r="E117" s="484"/>
      <c r="F117" s="452"/>
      <c r="G117" s="451"/>
      <c r="H117" s="452"/>
      <c r="I117" s="451"/>
      <c r="J117" s="452"/>
      <c r="K117" s="453"/>
      <c r="L117" s="453"/>
      <c r="M117" s="442"/>
      <c r="N117" s="326"/>
      <c r="O117" s="326"/>
      <c r="P117" s="326"/>
      <c r="Q117" s="326"/>
    </row>
    <row r="118" spans="1:30" ht="24.75" customHeight="1">
      <c r="A118" s="450"/>
      <c r="B118" s="450"/>
      <c r="C118" s="472"/>
      <c r="D118" s="441"/>
      <c r="E118" s="484"/>
      <c r="F118" s="452"/>
      <c r="G118" s="451"/>
      <c r="H118" s="452"/>
      <c r="I118" s="451"/>
      <c r="J118" s="452"/>
      <c r="K118" s="453"/>
      <c r="L118" s="453"/>
      <c r="M118" s="442"/>
      <c r="N118" s="326"/>
      <c r="O118" s="326"/>
      <c r="P118" s="326"/>
      <c r="Q118" s="326"/>
    </row>
    <row r="119" spans="1:30" ht="24.75" customHeight="1">
      <c r="A119" s="450"/>
      <c r="B119" s="450"/>
      <c r="C119" s="472"/>
      <c r="D119" s="441"/>
      <c r="E119" s="484"/>
      <c r="F119" s="452"/>
      <c r="G119" s="451"/>
      <c r="H119" s="452"/>
      <c r="I119" s="451"/>
      <c r="J119" s="452"/>
      <c r="K119" s="453"/>
      <c r="L119" s="453"/>
      <c r="M119" s="442"/>
      <c r="N119" s="326"/>
      <c r="O119" s="326"/>
      <c r="P119" s="326"/>
      <c r="Q119" s="326"/>
    </row>
    <row r="120" spans="1:30" ht="24.75" customHeight="1">
      <c r="A120" s="450"/>
      <c r="B120" s="450"/>
      <c r="C120" s="472"/>
      <c r="D120" s="441"/>
      <c r="E120" s="484"/>
      <c r="F120" s="452"/>
      <c r="G120" s="451"/>
      <c r="H120" s="452"/>
      <c r="I120" s="451"/>
      <c r="J120" s="452"/>
      <c r="K120" s="453"/>
      <c r="L120" s="453"/>
      <c r="M120" s="442"/>
      <c r="N120" s="326"/>
      <c r="O120" s="326"/>
      <c r="P120" s="326"/>
      <c r="Q120" s="326"/>
    </row>
    <row r="121" spans="1:30" ht="24.75" customHeight="1">
      <c r="A121" s="450"/>
      <c r="B121" s="450"/>
      <c r="C121" s="472"/>
      <c r="D121" s="441"/>
      <c r="E121" s="484"/>
      <c r="F121" s="452"/>
      <c r="G121" s="451"/>
      <c r="H121" s="452"/>
      <c r="I121" s="451"/>
      <c r="J121" s="452"/>
      <c r="K121" s="453"/>
      <c r="L121" s="453"/>
      <c r="M121" s="442"/>
      <c r="N121" s="326"/>
      <c r="O121" s="326"/>
      <c r="P121" s="326"/>
      <c r="Q121" s="326"/>
    </row>
    <row r="122" spans="1:30" ht="24.95" customHeight="1">
      <c r="A122" s="1021" t="s">
        <v>19</v>
      </c>
      <c r="B122" s="1022"/>
      <c r="C122" s="441"/>
      <c r="D122" s="441"/>
      <c r="E122" s="1023">
        <f>SUM(F78:F121)</f>
        <v>709000</v>
      </c>
      <c r="F122" s="1024"/>
      <c r="G122" s="1023">
        <f>SUM(H78:H121)</f>
        <v>2001070</v>
      </c>
      <c r="H122" s="1024"/>
      <c r="I122" s="1023">
        <f>SUM(J81:J121)</f>
        <v>0</v>
      </c>
      <c r="J122" s="1024"/>
      <c r="K122" s="1023">
        <f>E122+G122+I122</f>
        <v>2710070</v>
      </c>
      <c r="L122" s="1024"/>
      <c r="M122" s="441"/>
      <c r="N122" s="749">
        <f>SUM(L78:L121)-K122</f>
        <v>0</v>
      </c>
      <c r="O122" s="326"/>
      <c r="P122" s="326"/>
      <c r="Q122" s="326"/>
      <c r="R122" s="239"/>
      <c r="S122" s="1018"/>
      <c r="T122" s="1018"/>
      <c r="U122" s="1018"/>
      <c r="V122" s="1018"/>
      <c r="W122" s="241"/>
      <c r="X122" s="241"/>
      <c r="Y122" s="241"/>
      <c r="Z122" s="241"/>
      <c r="AA122" s="241"/>
      <c r="AB122" s="241"/>
      <c r="AC122" s="241"/>
      <c r="AD122" s="241"/>
    </row>
    <row r="123" spans="1:30" ht="24" customHeight="1">
      <c r="A123" s="433" t="s">
        <v>913</v>
      </c>
      <c r="B123" s="434" t="s">
        <v>1041</v>
      </c>
      <c r="C123" s="435"/>
      <c r="D123" s="436"/>
      <c r="E123" s="437"/>
      <c r="F123" s="437"/>
      <c r="G123" s="437"/>
      <c r="H123" s="437"/>
      <c r="I123" s="437"/>
      <c r="J123" s="437"/>
      <c r="K123" s="437"/>
      <c r="L123" s="437"/>
      <c r="M123" s="471"/>
      <c r="O123" s="438"/>
      <c r="P123" s="438"/>
      <c r="Q123" s="438"/>
      <c r="R123" s="326"/>
      <c r="S123" s="488"/>
      <c r="T123" s="489"/>
      <c r="U123" s="489"/>
      <c r="V123" s="489"/>
      <c r="W123" s="241"/>
      <c r="X123" s="241"/>
      <c r="Y123" s="241"/>
      <c r="Z123" s="241"/>
      <c r="AA123" s="241"/>
      <c r="AB123" s="241"/>
      <c r="AC123" s="241"/>
      <c r="AD123" s="241"/>
    </row>
    <row r="124" spans="1:30" ht="24" customHeight="1">
      <c r="A124" s="823" t="s">
        <v>696</v>
      </c>
      <c r="B124" s="823" t="s">
        <v>702</v>
      </c>
      <c r="C124" s="823" t="s">
        <v>697</v>
      </c>
      <c r="D124" s="823" t="s">
        <v>698</v>
      </c>
      <c r="E124" s="1025" t="s">
        <v>4</v>
      </c>
      <c r="F124" s="1025"/>
      <c r="G124" s="1025" t="s">
        <v>7</v>
      </c>
      <c r="H124" s="1025"/>
      <c r="I124" s="1025" t="s">
        <v>8</v>
      </c>
      <c r="J124" s="1025"/>
      <c r="K124" s="1025" t="s">
        <v>9</v>
      </c>
      <c r="L124" s="1025"/>
      <c r="M124" s="823" t="s">
        <v>699</v>
      </c>
      <c r="O124" s="465"/>
      <c r="P124" s="438"/>
      <c r="Q124" s="438"/>
    </row>
    <row r="125" spans="1:30" ht="24" customHeight="1">
      <c r="A125" s="818"/>
      <c r="B125" s="818"/>
      <c r="C125" s="818"/>
      <c r="D125" s="818"/>
      <c r="E125" s="444" t="s">
        <v>700</v>
      </c>
      <c r="F125" s="444" t="s">
        <v>701</v>
      </c>
      <c r="G125" s="444" t="s">
        <v>700</v>
      </c>
      <c r="H125" s="444" t="s">
        <v>701</v>
      </c>
      <c r="I125" s="444" t="s">
        <v>700</v>
      </c>
      <c r="J125" s="444" t="s">
        <v>701</v>
      </c>
      <c r="K125" s="444" t="s">
        <v>700</v>
      </c>
      <c r="L125" s="444" t="s">
        <v>701</v>
      </c>
      <c r="M125" s="818"/>
      <c r="R125" s="340" t="s">
        <v>707</v>
      </c>
      <c r="S125" s="448" t="s">
        <v>708</v>
      </c>
      <c r="T125" s="448" t="s">
        <v>723</v>
      </c>
      <c r="U125" s="1019" t="s">
        <v>1002</v>
      </c>
      <c r="V125" s="1020"/>
      <c r="W125" s="1019" t="s">
        <v>1003</v>
      </c>
      <c r="X125" s="1020"/>
      <c r="Y125" s="441"/>
      <c r="Z125" s="441"/>
      <c r="AA125" s="449"/>
      <c r="AB125" s="449"/>
      <c r="AC125" s="449" t="s">
        <v>725</v>
      </c>
      <c r="AD125" s="449" t="s">
        <v>726</v>
      </c>
    </row>
    <row r="126" spans="1:30" ht="24.95" customHeight="1">
      <c r="A126" s="450" t="str">
        <f>R126</f>
        <v>IDF 단자함</v>
      </c>
      <c r="B126" s="450" t="str">
        <f>S126</f>
        <v>500*600</v>
      </c>
      <c r="C126" s="472" t="str">
        <f>T126</f>
        <v>EA</v>
      </c>
      <c r="D126" s="441">
        <v>1</v>
      </c>
      <c r="E126" s="484">
        <f>AD126</f>
        <v>97000</v>
      </c>
      <c r="F126" s="452">
        <f t="shared" ref="F126" si="63">TRUNC((D126*E126),0)</f>
        <v>97000</v>
      </c>
      <c r="G126" s="451"/>
      <c r="H126" s="452">
        <f t="shared" ref="H126:H128" si="64">ROUNDDOWN(($D126*G126),0)</f>
        <v>0</v>
      </c>
      <c r="I126" s="451"/>
      <c r="J126" s="452">
        <f t="shared" ref="J126" si="65">ROUNDDOWN(($D126*I126),0)</f>
        <v>0</v>
      </c>
      <c r="K126" s="453">
        <f>ROUNDDOWN(SUM(E126,G126,I126),0)</f>
        <v>97000</v>
      </c>
      <c r="L126" s="453">
        <f t="shared" ref="L126:L128" si="66">ROUNDDOWN(SUM(F126,H126,J126),0)</f>
        <v>97000</v>
      </c>
      <c r="M126" s="442"/>
      <c r="N126" s="326"/>
      <c r="O126" s="239"/>
      <c r="P126" s="239"/>
      <c r="Q126" s="239"/>
      <c r="R126" s="485" t="s">
        <v>887</v>
      </c>
      <c r="S126" s="485" t="s">
        <v>190</v>
      </c>
      <c r="T126" s="486" t="s">
        <v>165</v>
      </c>
      <c r="U126" s="463">
        <v>1283</v>
      </c>
      <c r="V126" s="463">
        <f>51000+46000</f>
        <v>97000</v>
      </c>
      <c r="W126" s="463"/>
      <c r="X126" s="457"/>
      <c r="Y126" s="463"/>
      <c r="Z126" s="340"/>
      <c r="AA126" s="340"/>
      <c r="AB126" s="340"/>
      <c r="AC126" s="340">
        <f t="shared" ref="AC126" si="67">MIN(V126,X126,Z126,AB126)</f>
        <v>97000</v>
      </c>
      <c r="AD126" s="340">
        <f t="shared" ref="AD126" si="68">AC126</f>
        <v>97000</v>
      </c>
    </row>
    <row r="127" spans="1:30" s="487" customFormat="1" ht="24.95" customHeight="1">
      <c r="A127" s="449" t="s">
        <v>668</v>
      </c>
      <c r="B127" s="449" t="s">
        <v>940</v>
      </c>
      <c r="C127" s="441" t="s">
        <v>16</v>
      </c>
      <c r="D127" s="441">
        <f>0.7*D126</f>
        <v>0.7</v>
      </c>
      <c r="E127" s="484"/>
      <c r="F127" s="452"/>
      <c r="G127" s="453">
        <f>VLOOKUP(B127,노임단가,3,FALSE)</f>
        <v>284880</v>
      </c>
      <c r="H127" s="452">
        <f t="shared" si="64"/>
        <v>199416</v>
      </c>
      <c r="I127" s="453"/>
      <c r="J127" s="460"/>
      <c r="K127" s="453">
        <f t="shared" ref="K127:K128" si="69">ROUNDDOWN(SUM(E127,G127,I127),0)</f>
        <v>284880</v>
      </c>
      <c r="L127" s="453">
        <f t="shared" si="66"/>
        <v>199416</v>
      </c>
      <c r="M127" s="747" t="s">
        <v>1014</v>
      </c>
      <c r="N127" s="470"/>
      <c r="O127" s="470"/>
      <c r="P127" s="470"/>
      <c r="Q127" s="470"/>
      <c r="R127" s="485"/>
      <c r="S127" s="485"/>
      <c r="T127" s="486"/>
      <c r="U127" s="463"/>
      <c r="V127" s="463"/>
      <c r="W127" s="463"/>
      <c r="X127" s="457"/>
      <c r="Y127" s="463"/>
      <c r="Z127" s="340"/>
      <c r="AA127" s="340"/>
      <c r="AB127" s="340"/>
      <c r="AC127" s="340"/>
      <c r="AD127" s="340"/>
    </row>
    <row r="128" spans="1:30" s="487" customFormat="1" ht="24.95" customHeight="1">
      <c r="A128" s="449" t="s">
        <v>668</v>
      </c>
      <c r="B128" s="449" t="s">
        <v>188</v>
      </c>
      <c r="C128" s="441" t="s">
        <v>16</v>
      </c>
      <c r="D128" s="441">
        <f>0.7*D126</f>
        <v>0.7</v>
      </c>
      <c r="E128" s="484"/>
      <c r="F128" s="452"/>
      <c r="G128" s="453">
        <f>VLOOKUP(B128,노임단가,3,FALSE)</f>
        <v>172068</v>
      </c>
      <c r="H128" s="452">
        <f t="shared" si="64"/>
        <v>120447</v>
      </c>
      <c r="I128" s="453"/>
      <c r="J128" s="460"/>
      <c r="K128" s="453">
        <f t="shared" si="69"/>
        <v>172068</v>
      </c>
      <c r="L128" s="453">
        <f t="shared" si="66"/>
        <v>120447</v>
      </c>
      <c r="M128" s="747" t="s">
        <v>1014</v>
      </c>
      <c r="N128" s="470"/>
      <c r="O128" s="470"/>
      <c r="P128" s="470"/>
      <c r="Q128" s="470"/>
      <c r="R128" s="485"/>
      <c r="S128" s="485"/>
      <c r="T128" s="486"/>
      <c r="U128" s="463"/>
      <c r="V128" s="463"/>
      <c r="W128" s="463"/>
      <c r="X128" s="457"/>
      <c r="Y128" s="463"/>
      <c r="Z128" s="340"/>
      <c r="AA128" s="340"/>
      <c r="AB128" s="340"/>
      <c r="AC128" s="340"/>
      <c r="AD128" s="340"/>
    </row>
    <row r="129" spans="1:30" ht="24.95" customHeight="1">
      <c r="A129" s="450" t="str">
        <f>R129</f>
        <v>110BLOCK</v>
      </c>
      <c r="B129" s="450" t="str">
        <f>S129</f>
        <v>10P</v>
      </c>
      <c r="C129" s="472" t="str">
        <f>T129</f>
        <v>SET</v>
      </c>
      <c r="D129" s="441">
        <v>1</v>
      </c>
      <c r="E129" s="484">
        <f>AD129</f>
        <v>2000</v>
      </c>
      <c r="F129" s="452">
        <f t="shared" ref="F129" si="70">TRUNC((D129*E129),0)</f>
        <v>2000</v>
      </c>
      <c r="G129" s="451"/>
      <c r="H129" s="452">
        <f t="shared" ref="H129:H159" si="71">ROUNDDOWN(($D129*G129),0)</f>
        <v>0</v>
      </c>
      <c r="I129" s="451"/>
      <c r="J129" s="452">
        <f t="shared" ref="J129" si="72">ROUNDDOWN(($D129*I129),0)</f>
        <v>0</v>
      </c>
      <c r="K129" s="453">
        <f>ROUNDDOWN(SUM(E129,G129,I129),0)</f>
        <v>2000</v>
      </c>
      <c r="L129" s="453">
        <f t="shared" ref="L129:L159" si="73">ROUNDDOWN(SUM(F129,H129,J129),0)</f>
        <v>2000</v>
      </c>
      <c r="M129" s="442"/>
      <c r="N129" s="326"/>
      <c r="O129" s="239"/>
      <c r="P129" s="239"/>
      <c r="Q129" s="239"/>
      <c r="R129" s="485" t="s">
        <v>694</v>
      </c>
      <c r="S129" s="485" t="s">
        <v>695</v>
      </c>
      <c r="T129" s="486" t="s">
        <v>1012</v>
      </c>
      <c r="U129" s="463">
        <v>1283</v>
      </c>
      <c r="V129" s="463">
        <v>2000</v>
      </c>
      <c r="W129" s="463"/>
      <c r="X129" s="457"/>
      <c r="Y129" s="463"/>
      <c r="Z129" s="340"/>
      <c r="AA129" s="340"/>
      <c r="AB129" s="340"/>
      <c r="AC129" s="340">
        <f t="shared" ref="AC129" si="74">MIN(V129,X129,Z129,AB129)</f>
        <v>2000</v>
      </c>
      <c r="AD129" s="340">
        <f t="shared" ref="AD129" si="75">AC129</f>
        <v>2000</v>
      </c>
    </row>
    <row r="130" spans="1:30" s="487" customFormat="1" ht="24.95" customHeight="1">
      <c r="A130" s="449" t="s">
        <v>668</v>
      </c>
      <c r="B130" s="449" t="s">
        <v>794</v>
      </c>
      <c r="C130" s="441" t="s">
        <v>16</v>
      </c>
      <c r="D130" s="441">
        <f>0.11*D129</f>
        <v>0.11</v>
      </c>
      <c r="E130" s="484"/>
      <c r="F130" s="452"/>
      <c r="G130" s="453">
        <f>VLOOKUP(B130,노임단가,3,FALSE)</f>
        <v>315528</v>
      </c>
      <c r="H130" s="452">
        <f t="shared" si="71"/>
        <v>34708</v>
      </c>
      <c r="I130" s="453"/>
      <c r="J130" s="460"/>
      <c r="K130" s="453">
        <f t="shared" ref="K130:K131" si="76">ROUNDDOWN(SUM(E130,G130,I130),0)</f>
        <v>315528</v>
      </c>
      <c r="L130" s="453">
        <f t="shared" si="73"/>
        <v>34708</v>
      </c>
      <c r="M130" s="747" t="s">
        <v>1008</v>
      </c>
      <c r="N130" s="470"/>
      <c r="O130" s="470"/>
      <c r="P130" s="470"/>
      <c r="Q130" s="470"/>
      <c r="R130" s="485"/>
      <c r="S130" s="485"/>
      <c r="T130" s="486"/>
      <c r="U130" s="463"/>
      <c r="V130" s="463"/>
      <c r="W130" s="463"/>
      <c r="X130" s="457"/>
      <c r="Y130" s="463"/>
      <c r="Z130" s="340"/>
      <c r="AA130" s="340"/>
      <c r="AB130" s="340"/>
      <c r="AC130" s="340"/>
      <c r="AD130" s="340"/>
    </row>
    <row r="131" spans="1:30" s="487" customFormat="1" ht="24.95" customHeight="1">
      <c r="A131" s="449" t="s">
        <v>668</v>
      </c>
      <c r="B131" s="449" t="s">
        <v>188</v>
      </c>
      <c r="C131" s="441" t="s">
        <v>16</v>
      </c>
      <c r="D131" s="441">
        <f>0.11*D129</f>
        <v>0.11</v>
      </c>
      <c r="E131" s="484"/>
      <c r="F131" s="452"/>
      <c r="G131" s="453">
        <f>VLOOKUP(B131,노임단가,3,FALSE)</f>
        <v>172068</v>
      </c>
      <c r="H131" s="452">
        <f t="shared" si="71"/>
        <v>18927</v>
      </c>
      <c r="I131" s="453"/>
      <c r="J131" s="460"/>
      <c r="K131" s="453">
        <f t="shared" si="76"/>
        <v>172068</v>
      </c>
      <c r="L131" s="453">
        <f t="shared" si="73"/>
        <v>18927</v>
      </c>
      <c r="M131" s="747" t="s">
        <v>1008</v>
      </c>
      <c r="N131" s="470"/>
      <c r="O131" s="470"/>
      <c r="P131" s="470"/>
      <c r="Q131" s="470"/>
      <c r="R131" s="485"/>
      <c r="S131" s="485"/>
      <c r="T131" s="486"/>
      <c r="U131" s="463"/>
      <c r="V131" s="463"/>
      <c r="W131" s="463"/>
      <c r="X131" s="457"/>
      <c r="Y131" s="463"/>
      <c r="Z131" s="340"/>
      <c r="AA131" s="340"/>
      <c r="AB131" s="340"/>
      <c r="AC131" s="340"/>
      <c r="AD131" s="340"/>
    </row>
    <row r="132" spans="1:30" ht="24.95" customHeight="1">
      <c r="A132" s="450" t="str">
        <f>R132</f>
        <v>110BLOCK</v>
      </c>
      <c r="B132" s="450" t="str">
        <f>S132</f>
        <v>25P</v>
      </c>
      <c r="C132" s="472" t="str">
        <f>T132</f>
        <v>SET</v>
      </c>
      <c r="D132" s="441">
        <v>1</v>
      </c>
      <c r="E132" s="484">
        <f>AD132</f>
        <v>3000</v>
      </c>
      <c r="F132" s="452">
        <f t="shared" ref="F132" si="77">TRUNC((D132*E132),0)</f>
        <v>3000</v>
      </c>
      <c r="G132" s="451"/>
      <c r="H132" s="452">
        <f t="shared" si="71"/>
        <v>0</v>
      </c>
      <c r="I132" s="451"/>
      <c r="J132" s="452">
        <f t="shared" ref="J132" si="78">ROUNDDOWN(($D132*I132),0)</f>
        <v>0</v>
      </c>
      <c r="K132" s="453">
        <f>ROUNDDOWN(SUM(E132,G132,I132),0)</f>
        <v>3000</v>
      </c>
      <c r="L132" s="453">
        <f t="shared" si="73"/>
        <v>3000</v>
      </c>
      <c r="M132" s="442"/>
      <c r="N132" s="326"/>
      <c r="O132" s="473"/>
      <c r="P132" s="438"/>
      <c r="Q132" s="326"/>
      <c r="R132" s="485" t="s">
        <v>694</v>
      </c>
      <c r="S132" s="485" t="s">
        <v>1007</v>
      </c>
      <c r="T132" s="486" t="s">
        <v>1012</v>
      </c>
      <c r="U132" s="463">
        <v>1283</v>
      </c>
      <c r="V132" s="463">
        <v>3000</v>
      </c>
      <c r="W132" s="463"/>
      <c r="X132" s="457"/>
      <c r="Y132" s="463"/>
      <c r="Z132" s="340"/>
      <c r="AA132" s="340"/>
      <c r="AB132" s="340"/>
      <c r="AC132" s="340">
        <f t="shared" ref="AC132" si="79">MIN(V132,X132,Z132,AB132)</f>
        <v>3000</v>
      </c>
      <c r="AD132" s="340">
        <f t="shared" ref="AD132" si="80">AC132</f>
        <v>3000</v>
      </c>
    </row>
    <row r="133" spans="1:30" s="487" customFormat="1" ht="24.95" customHeight="1">
      <c r="A133" s="449" t="s">
        <v>668</v>
      </c>
      <c r="B133" s="449" t="s">
        <v>794</v>
      </c>
      <c r="C133" s="441" t="s">
        <v>16</v>
      </c>
      <c r="D133" s="441">
        <f>0.11*D132</f>
        <v>0.11</v>
      </c>
      <c r="E133" s="484"/>
      <c r="F133" s="452"/>
      <c r="G133" s="453">
        <f>VLOOKUP(B133,노임단가,3,FALSE)</f>
        <v>315528</v>
      </c>
      <c r="H133" s="452">
        <f t="shared" si="71"/>
        <v>34708</v>
      </c>
      <c r="I133" s="453"/>
      <c r="J133" s="460"/>
      <c r="K133" s="453">
        <f t="shared" ref="K133:K159" si="81">ROUNDDOWN(SUM(E133,G133,I133),0)</f>
        <v>315528</v>
      </c>
      <c r="L133" s="453">
        <f t="shared" si="73"/>
        <v>34708</v>
      </c>
      <c r="M133" s="747" t="s">
        <v>1008</v>
      </c>
      <c r="N133" s="470"/>
      <c r="O133" s="470"/>
      <c r="P133" s="470"/>
      <c r="Q133" s="470"/>
      <c r="R133" s="485"/>
      <c r="S133" s="485"/>
      <c r="T133" s="486"/>
      <c r="U133" s="463"/>
      <c r="V133" s="463"/>
      <c r="W133" s="463"/>
      <c r="X133" s="457"/>
      <c r="Y133" s="463"/>
      <c r="Z133" s="340"/>
      <c r="AA133" s="340"/>
      <c r="AB133" s="340"/>
      <c r="AC133" s="340"/>
      <c r="AD133" s="340"/>
    </row>
    <row r="134" spans="1:30" s="487" customFormat="1" ht="24.95" customHeight="1">
      <c r="A134" s="449" t="s">
        <v>668</v>
      </c>
      <c r="B134" s="449" t="s">
        <v>188</v>
      </c>
      <c r="C134" s="441" t="s">
        <v>16</v>
      </c>
      <c r="D134" s="441">
        <f>0.11*D132</f>
        <v>0.11</v>
      </c>
      <c r="E134" s="484"/>
      <c r="F134" s="452"/>
      <c r="G134" s="453">
        <f>VLOOKUP(B134,노임단가,3,FALSE)</f>
        <v>172068</v>
      </c>
      <c r="H134" s="452">
        <f t="shared" si="71"/>
        <v>18927</v>
      </c>
      <c r="I134" s="453"/>
      <c r="J134" s="460"/>
      <c r="K134" s="453">
        <f t="shared" si="81"/>
        <v>172068</v>
      </c>
      <c r="L134" s="453">
        <f t="shared" si="73"/>
        <v>18927</v>
      </c>
      <c r="M134" s="747" t="s">
        <v>1008</v>
      </c>
      <c r="N134" s="470"/>
      <c r="O134" s="470"/>
      <c r="P134" s="470"/>
      <c r="Q134" s="470"/>
      <c r="R134" s="485"/>
      <c r="S134" s="485"/>
      <c r="T134" s="486"/>
      <c r="U134" s="463"/>
      <c r="V134" s="463"/>
      <c r="W134" s="463"/>
      <c r="X134" s="457"/>
      <c r="Y134" s="463"/>
      <c r="Z134" s="340"/>
      <c r="AA134" s="340"/>
      <c r="AB134" s="340"/>
      <c r="AC134" s="340"/>
      <c r="AD134" s="340"/>
    </row>
    <row r="135" spans="1:30" ht="24.95" customHeight="1">
      <c r="A135" s="450" t="s">
        <v>1010</v>
      </c>
      <c r="B135" s="450" t="s">
        <v>694</v>
      </c>
      <c r="C135" s="472" t="s">
        <v>1011</v>
      </c>
      <c r="D135" s="441">
        <v>1</v>
      </c>
      <c r="E135" s="484"/>
      <c r="F135" s="452"/>
      <c r="G135" s="451"/>
      <c r="H135" s="452">
        <f t="shared" si="71"/>
        <v>0</v>
      </c>
      <c r="I135" s="451"/>
      <c r="J135" s="452"/>
      <c r="K135" s="453">
        <f t="shared" si="81"/>
        <v>0</v>
      </c>
      <c r="L135" s="453">
        <f t="shared" si="73"/>
        <v>0</v>
      </c>
      <c r="M135" s="442"/>
      <c r="N135" s="326"/>
      <c r="O135" s="438"/>
      <c r="P135" s="438"/>
      <c r="Q135" s="438"/>
      <c r="R135" s="485"/>
      <c r="S135" s="485"/>
      <c r="T135" s="486"/>
      <c r="U135" s="463"/>
      <c r="V135" s="463"/>
      <c r="W135" s="463"/>
      <c r="X135" s="457"/>
      <c r="Y135" s="463"/>
      <c r="Z135" s="340"/>
      <c r="AA135" s="340"/>
      <c r="AB135" s="340"/>
      <c r="AC135" s="340"/>
      <c r="AD135" s="340"/>
    </row>
    <row r="136" spans="1:30" s="487" customFormat="1" ht="24.95" customHeight="1">
      <c r="A136" s="449" t="s">
        <v>668</v>
      </c>
      <c r="B136" s="449" t="s">
        <v>874</v>
      </c>
      <c r="C136" s="441" t="s">
        <v>16</v>
      </c>
      <c r="D136" s="441">
        <f>0.1*D135</f>
        <v>0.1</v>
      </c>
      <c r="E136" s="484"/>
      <c r="F136" s="452"/>
      <c r="G136" s="453">
        <f>VLOOKUP(B136,노임단가,3,FALSE)</f>
        <v>436224</v>
      </c>
      <c r="H136" s="452">
        <f t="shared" si="71"/>
        <v>43622</v>
      </c>
      <c r="I136" s="453"/>
      <c r="J136" s="460"/>
      <c r="K136" s="453">
        <f t="shared" si="81"/>
        <v>436224</v>
      </c>
      <c r="L136" s="453">
        <f t="shared" si="73"/>
        <v>43622</v>
      </c>
      <c r="M136" s="747" t="s">
        <v>1008</v>
      </c>
      <c r="N136" s="470"/>
      <c r="O136" s="470"/>
      <c r="P136" s="470"/>
      <c r="Q136" s="470"/>
      <c r="R136" s="485"/>
      <c r="S136" s="485"/>
      <c r="T136" s="486"/>
      <c r="U136" s="463"/>
      <c r="V136" s="463"/>
      <c r="W136" s="463"/>
      <c r="X136" s="457"/>
      <c r="Y136" s="463"/>
      <c r="Z136" s="340"/>
      <c r="AA136" s="340"/>
      <c r="AB136" s="340"/>
      <c r="AC136" s="340"/>
      <c r="AD136" s="340"/>
    </row>
    <row r="137" spans="1:30" s="487" customFormat="1" ht="24.95" customHeight="1">
      <c r="A137" s="449" t="s">
        <v>668</v>
      </c>
      <c r="B137" s="449" t="s">
        <v>188</v>
      </c>
      <c r="C137" s="441" t="s">
        <v>16</v>
      </c>
      <c r="D137" s="441">
        <f>0.1*$D135</f>
        <v>0.1</v>
      </c>
      <c r="E137" s="484"/>
      <c r="F137" s="452"/>
      <c r="G137" s="453">
        <f>VLOOKUP(B137,노임단가,3,FALSE)</f>
        <v>172068</v>
      </c>
      <c r="H137" s="452">
        <f t="shared" si="71"/>
        <v>17206</v>
      </c>
      <c r="I137" s="453"/>
      <c r="J137" s="460"/>
      <c r="K137" s="453">
        <f t="shared" si="81"/>
        <v>172068</v>
      </c>
      <c r="L137" s="453">
        <f t="shared" si="73"/>
        <v>17206</v>
      </c>
      <c r="M137" s="747" t="s">
        <v>1008</v>
      </c>
      <c r="N137" s="470"/>
      <c r="O137" s="470"/>
      <c r="P137" s="470"/>
      <c r="Q137" s="470"/>
      <c r="R137" s="485"/>
      <c r="S137" s="485"/>
      <c r="T137" s="486"/>
      <c r="U137" s="463"/>
      <c r="V137" s="463"/>
      <c r="W137" s="463"/>
      <c r="X137" s="457"/>
      <c r="Y137" s="463"/>
      <c r="Z137" s="340"/>
      <c r="AA137" s="340"/>
      <c r="AB137" s="340"/>
      <c r="AC137" s="340"/>
      <c r="AD137" s="340"/>
    </row>
    <row r="138" spans="1:30" ht="24.95" customHeight="1">
      <c r="A138" s="450" t="str">
        <f>R138</f>
        <v>광모듈</v>
      </c>
      <c r="B138" s="450" t="str">
        <f>S138</f>
        <v>1Gbps, SM</v>
      </c>
      <c r="C138" s="472" t="str">
        <f>T138</f>
        <v>EA</v>
      </c>
      <c r="D138" s="441">
        <v>1</v>
      </c>
      <c r="E138" s="484">
        <f>AD138</f>
        <v>60000</v>
      </c>
      <c r="F138" s="452">
        <f t="shared" ref="F138" si="82">TRUNC((D138*E138),0)</f>
        <v>60000</v>
      </c>
      <c r="G138" s="451"/>
      <c r="H138" s="452">
        <f t="shared" si="71"/>
        <v>0</v>
      </c>
      <c r="I138" s="451"/>
      <c r="J138" s="452"/>
      <c r="K138" s="453">
        <f t="shared" si="81"/>
        <v>60000</v>
      </c>
      <c r="L138" s="453">
        <f t="shared" si="73"/>
        <v>60000</v>
      </c>
      <c r="M138" s="442"/>
      <c r="N138" s="326"/>
      <c r="O138" s="438"/>
      <c r="P138" s="438"/>
      <c r="Q138" s="470"/>
      <c r="R138" s="485" t="s">
        <v>971</v>
      </c>
      <c r="S138" s="485" t="s">
        <v>972</v>
      </c>
      <c r="T138" s="486" t="s">
        <v>657</v>
      </c>
      <c r="U138" s="463"/>
      <c r="V138" s="463"/>
      <c r="W138" s="463"/>
      <c r="X138" s="457"/>
      <c r="Y138" s="463" t="s">
        <v>1023</v>
      </c>
      <c r="Z138" s="340">
        <v>60000</v>
      </c>
      <c r="AA138" s="340" t="s">
        <v>1024</v>
      </c>
      <c r="AB138" s="340">
        <v>70000</v>
      </c>
      <c r="AC138" s="340">
        <f t="shared" ref="AC138" si="83">MIN(V138,X138,Z138,AB138)</f>
        <v>60000</v>
      </c>
      <c r="AD138" s="340">
        <f t="shared" ref="AD138" si="84">AC138</f>
        <v>60000</v>
      </c>
    </row>
    <row r="139" spans="1:30" s="487" customFormat="1" ht="24.95" customHeight="1">
      <c r="A139" s="449" t="s">
        <v>668</v>
      </c>
      <c r="B139" s="449" t="s">
        <v>1025</v>
      </c>
      <c r="C139" s="441" t="s">
        <v>742</v>
      </c>
      <c r="D139" s="441">
        <f>0.14*4*D138</f>
        <v>0.56000000000000005</v>
      </c>
      <c r="E139" s="484"/>
      <c r="F139" s="452"/>
      <c r="G139" s="453">
        <f>VLOOKUP(B139,노임단가,3,FALSE)</f>
        <v>471349</v>
      </c>
      <c r="H139" s="452">
        <f t="shared" si="71"/>
        <v>263955</v>
      </c>
      <c r="I139" s="453"/>
      <c r="J139" s="460"/>
      <c r="K139" s="453">
        <f t="shared" si="81"/>
        <v>471349</v>
      </c>
      <c r="L139" s="453">
        <f t="shared" si="73"/>
        <v>263955</v>
      </c>
      <c r="M139" s="442" t="s">
        <v>1026</v>
      </c>
      <c r="N139" s="470"/>
      <c r="O139" s="470"/>
      <c r="P139" s="470"/>
      <c r="Q139" s="470"/>
      <c r="R139" s="485"/>
      <c r="S139" s="485"/>
      <c r="T139" s="486"/>
      <c r="U139" s="463"/>
      <c r="V139" s="463"/>
      <c r="W139" s="463"/>
      <c r="X139" s="457"/>
      <c r="Y139" s="463"/>
      <c r="Z139" s="340"/>
      <c r="AA139" s="340"/>
      <c r="AB139" s="340"/>
      <c r="AC139" s="340"/>
      <c r="AD139" s="340"/>
    </row>
    <row r="140" spans="1:30" s="487" customFormat="1" ht="24.95" customHeight="1">
      <c r="A140" s="449" t="s">
        <v>668</v>
      </c>
      <c r="B140" s="449" t="s">
        <v>669</v>
      </c>
      <c r="C140" s="441" t="s">
        <v>742</v>
      </c>
      <c r="D140" s="441">
        <f>0.14*4*D138</f>
        <v>0.56000000000000005</v>
      </c>
      <c r="E140" s="484"/>
      <c r="F140" s="452"/>
      <c r="G140" s="453">
        <f>VLOOKUP(B140,노임단가,3,FALSE)</f>
        <v>226122</v>
      </c>
      <c r="H140" s="452">
        <f t="shared" si="71"/>
        <v>126628</v>
      </c>
      <c r="I140" s="453"/>
      <c r="J140" s="460"/>
      <c r="K140" s="453">
        <f t="shared" si="81"/>
        <v>226122</v>
      </c>
      <c r="L140" s="453">
        <f t="shared" si="73"/>
        <v>126628</v>
      </c>
      <c r="M140" s="442" t="s">
        <v>1026</v>
      </c>
      <c r="N140" s="470"/>
      <c r="O140" s="470"/>
      <c r="P140" s="470"/>
      <c r="Q140" s="470"/>
      <c r="R140" s="485"/>
      <c r="S140" s="485"/>
      <c r="T140" s="486"/>
      <c r="U140" s="463"/>
      <c r="V140" s="463"/>
      <c r="W140" s="463"/>
      <c r="X140" s="457"/>
      <c r="Y140" s="463"/>
      <c r="Z140" s="340"/>
      <c r="AA140" s="340"/>
      <c r="AB140" s="340"/>
      <c r="AC140" s="340"/>
      <c r="AD140" s="340"/>
    </row>
    <row r="141" spans="1:30" ht="24.95" customHeight="1">
      <c r="A141" s="450" t="str">
        <f>R141</f>
        <v>스위칭허브</v>
      </c>
      <c r="B141" s="450" t="str">
        <f>S141</f>
        <v>1Gbps RJ45 8포트/2SFP</v>
      </c>
      <c r="C141" s="472" t="str">
        <f>T141</f>
        <v>EA</v>
      </c>
      <c r="D141" s="441">
        <v>1</v>
      </c>
      <c r="E141" s="484">
        <f>AD141</f>
        <v>400000</v>
      </c>
      <c r="F141" s="452">
        <f t="shared" ref="F141" si="85">TRUNC((D141*E141),0)</f>
        <v>400000</v>
      </c>
      <c r="G141" s="451"/>
      <c r="H141" s="452">
        <f t="shared" si="71"/>
        <v>0</v>
      </c>
      <c r="I141" s="451"/>
      <c r="J141" s="452"/>
      <c r="K141" s="453">
        <f t="shared" si="81"/>
        <v>400000</v>
      </c>
      <c r="L141" s="453">
        <f t="shared" si="73"/>
        <v>400000</v>
      </c>
      <c r="M141" s="442"/>
      <c r="N141" s="326"/>
      <c r="O141" s="438"/>
      <c r="P141" s="438"/>
      <c r="Q141" s="470"/>
      <c r="R141" s="485" t="s">
        <v>1015</v>
      </c>
      <c r="S141" s="485" t="s">
        <v>1016</v>
      </c>
      <c r="T141" s="486" t="s">
        <v>657</v>
      </c>
      <c r="U141" s="463"/>
      <c r="V141" s="463"/>
      <c r="W141" s="463"/>
      <c r="X141" s="457"/>
      <c r="Y141" s="463" t="s">
        <v>1023</v>
      </c>
      <c r="Z141" s="340">
        <v>400000</v>
      </c>
      <c r="AA141" s="340" t="s">
        <v>1024</v>
      </c>
      <c r="AB141" s="340">
        <v>460000</v>
      </c>
      <c r="AC141" s="340">
        <f t="shared" ref="AC141" si="86">MIN(V141,X141,Z141,AB141)</f>
        <v>400000</v>
      </c>
      <c r="AD141" s="340">
        <f t="shared" ref="AD141" si="87">AC141</f>
        <v>400000</v>
      </c>
    </row>
    <row r="142" spans="1:30" s="487" customFormat="1" ht="24.95" customHeight="1">
      <c r="A142" s="449" t="s">
        <v>668</v>
      </c>
      <c r="B142" s="449" t="s">
        <v>904</v>
      </c>
      <c r="C142" s="441" t="s">
        <v>742</v>
      </c>
      <c r="D142" s="441">
        <f>0.36*D141</f>
        <v>0.36</v>
      </c>
      <c r="E142" s="484"/>
      <c r="F142" s="452"/>
      <c r="G142" s="453">
        <f>VLOOKUP(B142,노임단가,3,FALSE)</f>
        <v>446358</v>
      </c>
      <c r="H142" s="452">
        <f t="shared" si="71"/>
        <v>160688</v>
      </c>
      <c r="I142" s="453"/>
      <c r="J142" s="460"/>
      <c r="K142" s="453">
        <f t="shared" si="81"/>
        <v>446358</v>
      </c>
      <c r="L142" s="453">
        <f t="shared" si="73"/>
        <v>160688</v>
      </c>
      <c r="M142" s="442" t="s">
        <v>1027</v>
      </c>
      <c r="N142" s="470"/>
      <c r="O142" s="470"/>
      <c r="P142" s="470"/>
      <c r="R142" s="485"/>
      <c r="S142" s="485"/>
      <c r="T142" s="486"/>
      <c r="U142" s="463"/>
      <c r="V142" s="463"/>
      <c r="W142" s="463"/>
      <c r="X142" s="457"/>
      <c r="Y142" s="463"/>
      <c r="Z142" s="340"/>
      <c r="AA142" s="340"/>
      <c r="AB142" s="340"/>
      <c r="AC142" s="340"/>
      <c r="AD142" s="340"/>
    </row>
    <row r="143" spans="1:30" s="487" customFormat="1" ht="24.95" customHeight="1">
      <c r="A143" s="449" t="s">
        <v>668</v>
      </c>
      <c r="B143" s="449" t="s">
        <v>903</v>
      </c>
      <c r="C143" s="441" t="s">
        <v>742</v>
      </c>
      <c r="D143" s="441">
        <f>0.22*D141</f>
        <v>0.22</v>
      </c>
      <c r="E143" s="484"/>
      <c r="F143" s="452"/>
      <c r="G143" s="453">
        <f>VLOOKUP(B143,노임단가,3,FALSE)</f>
        <v>393090</v>
      </c>
      <c r="H143" s="452">
        <f t="shared" si="71"/>
        <v>86479</v>
      </c>
      <c r="I143" s="453"/>
      <c r="J143" s="460"/>
      <c r="K143" s="453">
        <f t="shared" si="81"/>
        <v>393090</v>
      </c>
      <c r="L143" s="453">
        <f t="shared" si="73"/>
        <v>86479</v>
      </c>
      <c r="M143" s="442" t="s">
        <v>1027</v>
      </c>
      <c r="N143" s="470"/>
      <c r="O143" s="470"/>
      <c r="P143" s="470"/>
      <c r="Q143" s="470"/>
      <c r="R143" s="485"/>
      <c r="S143" s="485"/>
      <c r="T143" s="486"/>
      <c r="U143" s="463"/>
      <c r="V143" s="463"/>
      <c r="W143" s="463"/>
      <c r="X143" s="457"/>
      <c r="Y143" s="463"/>
      <c r="Z143" s="340"/>
      <c r="AA143" s="340"/>
      <c r="AB143" s="340"/>
      <c r="AC143" s="340"/>
      <c r="AD143" s="340"/>
    </row>
    <row r="144" spans="1:30" ht="24.95" customHeight="1">
      <c r="A144" s="450" t="str">
        <f>R144</f>
        <v>FDF</v>
      </c>
      <c r="B144" s="450" t="str">
        <f>S144</f>
        <v>4C 미니</v>
      </c>
      <c r="C144" s="472" t="str">
        <f>T144</f>
        <v>EA</v>
      </c>
      <c r="D144" s="441">
        <v>1</v>
      </c>
      <c r="E144" s="484">
        <f>AD144</f>
        <v>40000</v>
      </c>
      <c r="F144" s="452">
        <f t="shared" ref="F144" si="88">TRUNC((D144*E144),0)</f>
        <v>40000</v>
      </c>
      <c r="G144" s="451"/>
      <c r="H144" s="452">
        <f t="shared" si="71"/>
        <v>0</v>
      </c>
      <c r="I144" s="451"/>
      <c r="J144" s="452"/>
      <c r="K144" s="453">
        <f t="shared" si="81"/>
        <v>40000</v>
      </c>
      <c r="L144" s="453">
        <f t="shared" si="73"/>
        <v>40000</v>
      </c>
      <c r="M144" s="442"/>
      <c r="N144" s="326"/>
      <c r="O144" s="326"/>
      <c r="P144" s="326"/>
      <c r="Q144" s="470"/>
      <c r="R144" s="485" t="s">
        <v>1017</v>
      </c>
      <c r="S144" s="485" t="s">
        <v>973</v>
      </c>
      <c r="T144" s="486" t="s">
        <v>657</v>
      </c>
      <c r="U144" s="463"/>
      <c r="V144" s="463"/>
      <c r="W144" s="463"/>
      <c r="X144" s="457"/>
      <c r="Y144" s="463" t="s">
        <v>1023</v>
      </c>
      <c r="Z144" s="340">
        <v>40000</v>
      </c>
      <c r="AA144" s="340" t="s">
        <v>1024</v>
      </c>
      <c r="AB144" s="340">
        <v>45000</v>
      </c>
      <c r="AC144" s="340">
        <f t="shared" ref="AC144" si="89">MIN(V144,X144,Z144,AB144)</f>
        <v>40000</v>
      </c>
      <c r="AD144" s="340">
        <f t="shared" ref="AD144" si="90">AC144</f>
        <v>40000</v>
      </c>
    </row>
    <row r="145" spans="1:141" ht="24.95" customHeight="1">
      <c r="A145" s="449" t="s">
        <v>668</v>
      </c>
      <c r="B145" s="449" t="s">
        <v>794</v>
      </c>
      <c r="C145" s="441" t="s">
        <v>742</v>
      </c>
      <c r="D145" s="441">
        <f>0.09*D144</f>
        <v>0.09</v>
      </c>
      <c r="E145" s="484"/>
      <c r="F145" s="452"/>
      <c r="G145" s="453">
        <f>VLOOKUP(B145,노임단가,3,FALSE)</f>
        <v>315528</v>
      </c>
      <c r="H145" s="452">
        <f t="shared" si="71"/>
        <v>28397</v>
      </c>
      <c r="I145" s="451"/>
      <c r="J145" s="452"/>
      <c r="K145" s="453">
        <f t="shared" si="81"/>
        <v>315528</v>
      </c>
      <c r="L145" s="453">
        <f t="shared" si="73"/>
        <v>28397</v>
      </c>
      <c r="M145" s="442" t="s">
        <v>1026</v>
      </c>
      <c r="N145" s="326"/>
      <c r="O145" s="326"/>
      <c r="P145" s="326"/>
      <c r="Q145" s="326"/>
      <c r="R145" s="485"/>
      <c r="S145" s="485"/>
      <c r="T145" s="486"/>
      <c r="U145" s="463"/>
      <c r="V145" s="463"/>
      <c r="W145" s="463"/>
      <c r="X145" s="457"/>
      <c r="Y145" s="463"/>
      <c r="Z145" s="340"/>
      <c r="AA145" s="340"/>
      <c r="AB145" s="340"/>
      <c r="AC145" s="340"/>
      <c r="AD145" s="340"/>
    </row>
    <row r="146" spans="1:141" s="487" customFormat="1" ht="24.95" customHeight="1">
      <c r="A146" s="449" t="s">
        <v>668</v>
      </c>
      <c r="B146" s="449" t="s">
        <v>188</v>
      </c>
      <c r="C146" s="441" t="s">
        <v>742</v>
      </c>
      <c r="D146" s="441">
        <f>0.09*D144</f>
        <v>0.09</v>
      </c>
      <c r="E146" s="484"/>
      <c r="F146" s="452"/>
      <c r="G146" s="453">
        <f>VLOOKUP(B146,노임단가,3,FALSE)</f>
        <v>172068</v>
      </c>
      <c r="H146" s="452">
        <f t="shared" si="71"/>
        <v>15486</v>
      </c>
      <c r="I146" s="453"/>
      <c r="J146" s="460"/>
      <c r="K146" s="453">
        <f t="shared" si="81"/>
        <v>172068</v>
      </c>
      <c r="L146" s="453">
        <f t="shared" si="73"/>
        <v>15486</v>
      </c>
      <c r="M146" s="442" t="s">
        <v>1026</v>
      </c>
      <c r="N146" s="470"/>
      <c r="O146" s="470"/>
      <c r="P146" s="470"/>
      <c r="Q146" s="470"/>
      <c r="R146" s="485"/>
      <c r="S146" s="485"/>
      <c r="T146" s="486"/>
      <c r="U146" s="463"/>
      <c r="V146" s="463"/>
      <c r="W146" s="463"/>
      <c r="X146" s="457"/>
      <c r="Y146" s="463"/>
      <c r="Z146" s="340"/>
      <c r="AA146" s="340"/>
      <c r="AB146" s="340"/>
      <c r="AC146" s="340"/>
      <c r="AD146" s="340"/>
    </row>
    <row r="147" spans="1:141" s="487" customFormat="1" ht="24.95" customHeight="1">
      <c r="A147" s="450" t="str">
        <f>R147</f>
        <v>피그테일</v>
      </c>
      <c r="B147" s="450" t="str">
        <f>S147</f>
        <v>S/M, 1.5M</v>
      </c>
      <c r="C147" s="472" t="str">
        <f>T147</f>
        <v>EA</v>
      </c>
      <c r="D147" s="441">
        <v>2</v>
      </c>
      <c r="E147" s="484">
        <f>AD147</f>
        <v>3000</v>
      </c>
      <c r="F147" s="452">
        <f t="shared" ref="F147" si="91">TRUNC((D147*E147),0)</f>
        <v>6000</v>
      </c>
      <c r="G147" s="453"/>
      <c r="H147" s="452">
        <f t="shared" si="71"/>
        <v>0</v>
      </c>
      <c r="I147" s="453"/>
      <c r="J147" s="460"/>
      <c r="K147" s="453">
        <f t="shared" si="81"/>
        <v>3000</v>
      </c>
      <c r="L147" s="453">
        <f t="shared" si="73"/>
        <v>6000</v>
      </c>
      <c r="M147" s="442"/>
      <c r="N147" s="470"/>
      <c r="O147" s="470"/>
      <c r="P147" s="470"/>
      <c r="Q147" s="470"/>
      <c r="R147" s="485" t="s">
        <v>1019</v>
      </c>
      <c r="S147" s="485" t="s">
        <v>1020</v>
      </c>
      <c r="T147" s="486" t="s">
        <v>657</v>
      </c>
      <c r="U147" s="463"/>
      <c r="V147" s="463"/>
      <c r="W147" s="463"/>
      <c r="X147" s="457"/>
      <c r="Y147" s="463" t="s">
        <v>1023</v>
      </c>
      <c r="Z147" s="340">
        <v>3000</v>
      </c>
      <c r="AA147" s="340" t="s">
        <v>1024</v>
      </c>
      <c r="AB147" s="340">
        <v>4000</v>
      </c>
      <c r="AC147" s="340">
        <f t="shared" ref="AC147" si="92">MIN(V147,X147,Z147,AB147)</f>
        <v>3000</v>
      </c>
      <c r="AD147" s="340">
        <f t="shared" ref="AD147" si="93">AC147</f>
        <v>3000</v>
      </c>
    </row>
    <row r="148" spans="1:141" ht="24.75" customHeight="1">
      <c r="A148" s="449" t="s">
        <v>668</v>
      </c>
      <c r="B148" s="449" t="s">
        <v>1025</v>
      </c>
      <c r="C148" s="441" t="s">
        <v>742</v>
      </c>
      <c r="D148" s="441">
        <f>0.06*D147</f>
        <v>0.12</v>
      </c>
      <c r="E148" s="484"/>
      <c r="F148" s="452"/>
      <c r="G148" s="453">
        <f>VLOOKUP(B148,노임단가,3,FALSE)</f>
        <v>471349</v>
      </c>
      <c r="H148" s="452">
        <f t="shared" si="71"/>
        <v>56561</v>
      </c>
      <c r="I148" s="451"/>
      <c r="J148" s="452"/>
      <c r="K148" s="453">
        <f t="shared" si="81"/>
        <v>471349</v>
      </c>
      <c r="L148" s="453">
        <f t="shared" si="73"/>
        <v>56561</v>
      </c>
      <c r="M148" s="442" t="s">
        <v>1028</v>
      </c>
      <c r="N148" s="326"/>
      <c r="O148" s="326"/>
      <c r="P148" s="326"/>
      <c r="Q148" s="326"/>
      <c r="R148" s="485"/>
      <c r="S148" s="485"/>
      <c r="T148" s="486"/>
      <c r="U148" s="463"/>
      <c r="V148" s="463"/>
      <c r="W148" s="463"/>
      <c r="X148" s="457"/>
      <c r="Y148" s="463"/>
      <c r="Z148" s="340"/>
      <c r="AA148" s="340"/>
      <c r="AB148" s="340"/>
      <c r="AC148" s="340"/>
      <c r="AD148" s="340"/>
    </row>
    <row r="149" spans="1:141" ht="24.75" customHeight="1">
      <c r="A149" s="449" t="s">
        <v>668</v>
      </c>
      <c r="B149" s="449" t="s">
        <v>669</v>
      </c>
      <c r="C149" s="441" t="s">
        <v>742</v>
      </c>
      <c r="D149" s="441">
        <f>0.05*D147</f>
        <v>0.1</v>
      </c>
      <c r="E149" s="484"/>
      <c r="F149" s="452"/>
      <c r="G149" s="453">
        <f>VLOOKUP(B149,노임단가,3,FALSE)</f>
        <v>226122</v>
      </c>
      <c r="H149" s="452">
        <f t="shared" si="71"/>
        <v>22612</v>
      </c>
      <c r="I149" s="451"/>
      <c r="J149" s="452"/>
      <c r="K149" s="453">
        <f t="shared" si="81"/>
        <v>226122</v>
      </c>
      <c r="L149" s="453">
        <f t="shared" si="73"/>
        <v>22612</v>
      </c>
      <c r="M149" s="442" t="s">
        <v>1028</v>
      </c>
      <c r="N149" s="326"/>
      <c r="O149" s="326"/>
      <c r="P149" s="326"/>
      <c r="Q149" s="326"/>
      <c r="R149" s="485"/>
      <c r="S149" s="485"/>
      <c r="T149" s="486"/>
      <c r="U149" s="463"/>
      <c r="V149" s="463"/>
      <c r="W149" s="463"/>
      <c r="X149" s="457"/>
      <c r="Y149" s="463"/>
      <c r="Z149" s="340"/>
      <c r="AA149" s="340"/>
      <c r="AB149" s="340"/>
      <c r="AC149" s="340"/>
      <c r="AD149" s="340"/>
    </row>
    <row r="150" spans="1:141" ht="24.75" customHeight="1">
      <c r="A150" s="450" t="str">
        <f>R150</f>
        <v>광점퍼코드</v>
      </c>
      <c r="B150" s="450" t="str">
        <f>S150</f>
        <v>3m, SC/PC-SC/PC</v>
      </c>
      <c r="C150" s="472" t="str">
        <f>T150</f>
        <v>EA</v>
      </c>
      <c r="D150" s="441">
        <v>1</v>
      </c>
      <c r="E150" s="484">
        <f>AD150</f>
        <v>10000</v>
      </c>
      <c r="F150" s="452">
        <f t="shared" ref="F150" si="94">TRUNC((D150*E150),0)</f>
        <v>10000</v>
      </c>
      <c r="G150" s="451"/>
      <c r="H150" s="452">
        <f t="shared" si="71"/>
        <v>0</v>
      </c>
      <c r="I150" s="451"/>
      <c r="J150" s="452"/>
      <c r="K150" s="453">
        <f t="shared" si="81"/>
        <v>10000</v>
      </c>
      <c r="L150" s="453">
        <f t="shared" si="73"/>
        <v>10000</v>
      </c>
      <c r="M150" s="442"/>
      <c r="N150" s="326"/>
      <c r="O150" s="326"/>
      <c r="P150" s="326"/>
      <c r="Q150" s="326"/>
      <c r="R150" s="485" t="s">
        <v>1021</v>
      </c>
      <c r="S150" s="485" t="s">
        <v>1022</v>
      </c>
      <c r="T150" s="486" t="s">
        <v>657</v>
      </c>
      <c r="U150" s="463"/>
      <c r="V150" s="463"/>
      <c r="W150" s="463"/>
      <c r="X150" s="457"/>
      <c r="Y150" s="463" t="s">
        <v>1023</v>
      </c>
      <c r="Z150" s="340">
        <v>10000</v>
      </c>
      <c r="AA150" s="340" t="s">
        <v>1024</v>
      </c>
      <c r="AB150" s="340">
        <v>11000</v>
      </c>
      <c r="AC150" s="340">
        <f t="shared" ref="AC150" si="95">MIN(V150,X150,Z150,AB150)</f>
        <v>10000</v>
      </c>
      <c r="AD150" s="340">
        <f t="shared" ref="AD150" si="96">AC150</f>
        <v>10000</v>
      </c>
    </row>
    <row r="151" spans="1:141" ht="24.75" customHeight="1">
      <c r="A151" s="449" t="s">
        <v>668</v>
      </c>
      <c r="B151" s="449" t="s">
        <v>1025</v>
      </c>
      <c r="C151" s="441" t="s">
        <v>742</v>
      </c>
      <c r="D151" s="441">
        <f>0.007*D150</f>
        <v>7.0000000000000001E-3</v>
      </c>
      <c r="E151" s="484"/>
      <c r="F151" s="452"/>
      <c r="G151" s="453">
        <f>VLOOKUP(B151,노임단가,3,FALSE)</f>
        <v>471349</v>
      </c>
      <c r="H151" s="452">
        <f t="shared" si="71"/>
        <v>3299</v>
      </c>
      <c r="I151" s="451"/>
      <c r="J151" s="452"/>
      <c r="K151" s="453">
        <f t="shared" si="81"/>
        <v>471349</v>
      </c>
      <c r="L151" s="453">
        <f t="shared" si="73"/>
        <v>3299</v>
      </c>
      <c r="M151" s="442" t="s">
        <v>1028</v>
      </c>
      <c r="N151" s="326"/>
      <c r="O151" s="326"/>
      <c r="P151" s="326"/>
      <c r="Q151" s="326"/>
      <c r="R151" s="485"/>
      <c r="S151" s="485"/>
      <c r="T151" s="486"/>
      <c r="U151" s="463"/>
      <c r="V151" s="463"/>
      <c r="W151" s="463"/>
      <c r="X151" s="457"/>
      <c r="Y151" s="463"/>
      <c r="Z151" s="340"/>
      <c r="AA151" s="340"/>
      <c r="AB151" s="340"/>
      <c r="AC151" s="340"/>
      <c r="AD151" s="340"/>
    </row>
    <row r="152" spans="1:141" ht="24.75" customHeight="1">
      <c r="A152" s="449" t="s">
        <v>668</v>
      </c>
      <c r="B152" s="449" t="s">
        <v>669</v>
      </c>
      <c r="C152" s="441" t="s">
        <v>742</v>
      </c>
      <c r="D152" s="441">
        <f>0.008*D150</f>
        <v>8.0000000000000002E-3</v>
      </c>
      <c r="E152" s="484"/>
      <c r="F152" s="452"/>
      <c r="G152" s="453">
        <f>VLOOKUP(B152,노임단가,3,FALSE)</f>
        <v>226122</v>
      </c>
      <c r="H152" s="452">
        <f t="shared" si="71"/>
        <v>1808</v>
      </c>
      <c r="I152" s="451"/>
      <c r="J152" s="452"/>
      <c r="K152" s="453">
        <f t="shared" si="81"/>
        <v>226122</v>
      </c>
      <c r="L152" s="453">
        <f t="shared" si="73"/>
        <v>1808</v>
      </c>
      <c r="M152" s="442" t="s">
        <v>1028</v>
      </c>
      <c r="N152" s="326"/>
      <c r="O152" s="326"/>
      <c r="P152" s="326"/>
      <c r="Q152" s="326"/>
      <c r="R152" s="485"/>
      <c r="S152" s="485"/>
      <c r="T152" s="486"/>
      <c r="U152" s="463"/>
      <c r="V152" s="463"/>
      <c r="W152" s="463"/>
      <c r="X152" s="457"/>
      <c r="Y152" s="463"/>
      <c r="Z152" s="340"/>
      <c r="AA152" s="340"/>
      <c r="AB152" s="340"/>
      <c r="AC152" s="340"/>
      <c r="AD152" s="340"/>
    </row>
    <row r="153" spans="1:141" ht="24.75" customHeight="1">
      <c r="A153" s="450"/>
      <c r="B153" s="450"/>
      <c r="C153" s="472"/>
      <c r="D153" s="441"/>
      <c r="E153" s="484"/>
      <c r="F153" s="452"/>
      <c r="G153" s="451"/>
      <c r="H153" s="452">
        <f t="shared" si="71"/>
        <v>0</v>
      </c>
      <c r="I153" s="451"/>
      <c r="J153" s="452"/>
      <c r="K153" s="453">
        <f t="shared" si="81"/>
        <v>0</v>
      </c>
      <c r="L153" s="453">
        <f t="shared" si="73"/>
        <v>0</v>
      </c>
      <c r="M153" s="442"/>
      <c r="N153" s="326"/>
      <c r="O153" s="326"/>
      <c r="P153" s="326"/>
      <c r="Q153" s="326"/>
      <c r="R153" s="485"/>
      <c r="S153" s="485"/>
      <c r="T153" s="486"/>
      <c r="U153" s="463"/>
      <c r="V153" s="463"/>
      <c r="W153" s="463"/>
      <c r="X153" s="457"/>
      <c r="Y153" s="463"/>
      <c r="Z153" s="340"/>
      <c r="AA153" s="340"/>
      <c r="AB153" s="340"/>
      <c r="AC153" s="340"/>
      <c r="AD153" s="340"/>
    </row>
    <row r="154" spans="1:141" ht="24.75" customHeight="1">
      <c r="A154" s="450" t="s">
        <v>1029</v>
      </c>
      <c r="B154" s="450" t="s">
        <v>1030</v>
      </c>
      <c r="C154" s="472" t="s">
        <v>1031</v>
      </c>
      <c r="D154" s="441">
        <v>2</v>
      </c>
      <c r="E154" s="484"/>
      <c r="F154" s="452"/>
      <c r="G154" s="451"/>
      <c r="H154" s="452">
        <f t="shared" si="71"/>
        <v>0</v>
      </c>
      <c r="I154" s="451"/>
      <c r="J154" s="452"/>
      <c r="K154" s="453">
        <f t="shared" si="81"/>
        <v>0</v>
      </c>
      <c r="L154" s="453">
        <f t="shared" si="73"/>
        <v>0</v>
      </c>
      <c r="M154" s="442"/>
      <c r="N154" s="326"/>
      <c r="O154" s="326"/>
      <c r="P154" s="326"/>
      <c r="Q154" s="326"/>
      <c r="R154" s="485"/>
      <c r="S154" s="485"/>
      <c r="T154" s="486"/>
      <c r="U154" s="463"/>
      <c r="V154" s="463"/>
      <c r="W154" s="463"/>
      <c r="X154" s="457"/>
      <c r="Y154" s="463"/>
      <c r="Z154" s="340"/>
      <c r="AA154" s="340"/>
      <c r="AB154" s="340"/>
      <c r="AC154" s="340"/>
      <c r="AD154" s="340"/>
    </row>
    <row r="155" spans="1:141" ht="24.75" customHeight="1">
      <c r="A155" s="450"/>
      <c r="B155" s="450" t="s">
        <v>1025</v>
      </c>
      <c r="C155" s="472" t="s">
        <v>742</v>
      </c>
      <c r="D155" s="441">
        <f>0.05*D154</f>
        <v>0.1</v>
      </c>
      <c r="E155" s="484"/>
      <c r="F155" s="452"/>
      <c r="G155" s="453">
        <f>VLOOKUP(B155,노임단가,3,FALSE)</f>
        <v>471349</v>
      </c>
      <c r="H155" s="452">
        <f t="shared" si="71"/>
        <v>47134</v>
      </c>
      <c r="I155" s="451"/>
      <c r="J155" s="452"/>
      <c r="K155" s="453">
        <f t="shared" si="81"/>
        <v>471349</v>
      </c>
      <c r="L155" s="453">
        <f t="shared" si="73"/>
        <v>47134</v>
      </c>
      <c r="M155" s="442" t="s">
        <v>1028</v>
      </c>
      <c r="N155" s="326"/>
      <c r="O155" s="326"/>
      <c r="P155" s="326"/>
      <c r="Q155" s="326"/>
      <c r="R155" s="485"/>
      <c r="S155" s="485"/>
      <c r="T155" s="486"/>
      <c r="U155" s="463"/>
      <c r="V155" s="463"/>
      <c r="W155" s="463"/>
      <c r="X155" s="457"/>
      <c r="Y155" s="463"/>
      <c r="Z155" s="340"/>
      <c r="AA155" s="340"/>
      <c r="AB155" s="340"/>
      <c r="AC155" s="340"/>
      <c r="AD155" s="340"/>
    </row>
    <row r="156" spans="1:141" ht="24.75" customHeight="1">
      <c r="A156" s="450"/>
      <c r="B156" s="450" t="s">
        <v>669</v>
      </c>
      <c r="C156" s="472" t="s">
        <v>742</v>
      </c>
      <c r="D156" s="441">
        <f>0.02*D154</f>
        <v>0.04</v>
      </c>
      <c r="E156" s="484"/>
      <c r="F156" s="452"/>
      <c r="G156" s="453">
        <f>VLOOKUP(B156,노임단가,3,FALSE)</f>
        <v>226122</v>
      </c>
      <c r="H156" s="452">
        <f t="shared" si="71"/>
        <v>9044</v>
      </c>
      <c r="I156" s="451"/>
      <c r="J156" s="452"/>
      <c r="K156" s="453">
        <f t="shared" si="81"/>
        <v>226122</v>
      </c>
      <c r="L156" s="453">
        <f t="shared" si="73"/>
        <v>9044</v>
      </c>
      <c r="M156" s="442" t="s">
        <v>1028</v>
      </c>
      <c r="N156" s="326"/>
      <c r="O156" s="326"/>
      <c r="P156" s="326"/>
      <c r="Q156" s="326"/>
      <c r="R156" s="485"/>
      <c r="S156" s="485"/>
      <c r="T156" s="486"/>
      <c r="U156" s="463"/>
      <c r="V156" s="463"/>
      <c r="W156" s="463"/>
      <c r="X156" s="457"/>
      <c r="Y156" s="463"/>
      <c r="Z156" s="340"/>
      <c r="AA156" s="340"/>
      <c r="AB156" s="340"/>
      <c r="AC156" s="340"/>
      <c r="AD156" s="340"/>
    </row>
    <row r="157" spans="1:141" ht="24.75" customHeight="1">
      <c r="A157" s="450" t="s">
        <v>1029</v>
      </c>
      <c r="B157" s="450" t="s">
        <v>1032</v>
      </c>
      <c r="C157" s="472" t="s">
        <v>1031</v>
      </c>
      <c r="D157" s="441">
        <v>2</v>
      </c>
      <c r="E157" s="484"/>
      <c r="F157" s="452"/>
      <c r="G157" s="451"/>
      <c r="H157" s="452">
        <f t="shared" si="71"/>
        <v>0</v>
      </c>
      <c r="I157" s="451"/>
      <c r="J157" s="452"/>
      <c r="K157" s="453">
        <f t="shared" si="81"/>
        <v>0</v>
      </c>
      <c r="L157" s="453">
        <f t="shared" si="73"/>
        <v>0</v>
      </c>
      <c r="M157" s="442"/>
      <c r="N157" s="326"/>
      <c r="O157" s="326"/>
      <c r="P157" s="326"/>
      <c r="Q157" s="326"/>
      <c r="R157" s="485"/>
      <c r="S157" s="485"/>
      <c r="T157" s="486"/>
      <c r="U157" s="463"/>
      <c r="V157" s="463"/>
      <c r="W157" s="463"/>
      <c r="X157" s="457"/>
      <c r="Y157" s="463"/>
      <c r="Z157" s="340"/>
      <c r="AA157" s="340"/>
      <c r="AB157" s="340"/>
      <c r="AC157" s="340"/>
      <c r="AD157" s="340"/>
    </row>
    <row r="158" spans="1:141" ht="24.75" customHeight="1">
      <c r="A158" s="450"/>
      <c r="B158" s="450" t="s">
        <v>1025</v>
      </c>
      <c r="C158" s="472" t="s">
        <v>742</v>
      </c>
      <c r="D158" s="441">
        <f>0.05*D157</f>
        <v>0.1</v>
      </c>
      <c r="E158" s="484"/>
      <c r="F158" s="452"/>
      <c r="G158" s="453">
        <f>VLOOKUP(B158,노임단가,3,FALSE)</f>
        <v>471349</v>
      </c>
      <c r="H158" s="452">
        <f t="shared" si="71"/>
        <v>47134</v>
      </c>
      <c r="I158" s="451"/>
      <c r="J158" s="452"/>
      <c r="K158" s="453">
        <f t="shared" si="81"/>
        <v>471349</v>
      </c>
      <c r="L158" s="453">
        <f t="shared" si="73"/>
        <v>47134</v>
      </c>
      <c r="M158" s="442" t="s">
        <v>1028</v>
      </c>
      <c r="N158" s="326"/>
      <c r="O158" s="326"/>
      <c r="P158" s="326"/>
      <c r="Q158" s="326"/>
      <c r="R158" s="485"/>
      <c r="S158" s="485"/>
      <c r="T158" s="486"/>
      <c r="U158" s="463"/>
      <c r="V158" s="463"/>
      <c r="W158" s="463"/>
      <c r="X158" s="457"/>
      <c r="Y158" s="463"/>
      <c r="Z158" s="340"/>
      <c r="AA158" s="340"/>
      <c r="AB158" s="340"/>
      <c r="AC158" s="340"/>
      <c r="AD158" s="340"/>
    </row>
    <row r="159" spans="1:141" ht="24.75" customHeight="1">
      <c r="A159" s="450"/>
      <c r="B159" s="450" t="s">
        <v>669</v>
      </c>
      <c r="C159" s="472" t="s">
        <v>742</v>
      </c>
      <c r="D159" s="441">
        <f>0.02*D157</f>
        <v>0.04</v>
      </c>
      <c r="E159" s="484"/>
      <c r="F159" s="452"/>
      <c r="G159" s="453">
        <f>VLOOKUP(B159,노임단가,3,FALSE)</f>
        <v>226122</v>
      </c>
      <c r="H159" s="452">
        <f t="shared" si="71"/>
        <v>9044</v>
      </c>
      <c r="I159" s="451"/>
      <c r="J159" s="452"/>
      <c r="K159" s="453">
        <f t="shared" si="81"/>
        <v>226122</v>
      </c>
      <c r="L159" s="453">
        <f t="shared" si="73"/>
        <v>9044</v>
      </c>
      <c r="M159" s="442" t="s">
        <v>1028</v>
      </c>
      <c r="N159" s="326"/>
      <c r="O159" s="326"/>
      <c r="P159" s="326"/>
      <c r="Q159" s="326"/>
      <c r="R159" s="485"/>
      <c r="S159" s="485"/>
      <c r="T159" s="486"/>
      <c r="U159" s="463"/>
      <c r="V159" s="463"/>
      <c r="W159" s="463"/>
      <c r="X159" s="457"/>
      <c r="Y159" s="463"/>
      <c r="Z159" s="340"/>
      <c r="AA159" s="340"/>
      <c r="AB159" s="340"/>
      <c r="AC159" s="340"/>
      <c r="AD159" s="340"/>
    </row>
    <row r="160" spans="1:141" ht="24" customHeight="1">
      <c r="A160" s="449"/>
      <c r="B160" s="449"/>
      <c r="C160" s="441"/>
      <c r="D160" s="441"/>
      <c r="E160" s="453"/>
      <c r="F160" s="460"/>
      <c r="G160" s="453"/>
      <c r="H160" s="460"/>
      <c r="I160" s="453"/>
      <c r="J160" s="460"/>
      <c r="K160" s="453"/>
      <c r="L160" s="453"/>
      <c r="M160" s="441"/>
      <c r="N160" s="326"/>
      <c r="O160" s="326"/>
      <c r="P160" s="326"/>
      <c r="Q160" s="326"/>
      <c r="R160" s="466"/>
      <c r="S160" s="466"/>
      <c r="T160" s="481"/>
      <c r="U160" s="466"/>
      <c r="V160" s="475"/>
      <c r="W160" s="475"/>
      <c r="X160" s="326"/>
      <c r="Y160" s="326"/>
      <c r="Z160" s="326"/>
      <c r="AA160" s="326"/>
      <c r="AB160" s="326"/>
      <c r="AC160" s="326"/>
      <c r="AD160" s="326"/>
      <c r="AE160" s="241"/>
      <c r="AF160" s="241"/>
      <c r="AG160" s="241"/>
      <c r="AH160" s="241"/>
      <c r="AI160" s="241"/>
      <c r="AJ160" s="241"/>
      <c r="AK160" s="241"/>
      <c r="AL160" s="241"/>
      <c r="AM160" s="241"/>
      <c r="AN160" s="241"/>
      <c r="AO160" s="241"/>
      <c r="AP160" s="241"/>
      <c r="AQ160" s="241"/>
      <c r="AR160" s="241"/>
      <c r="AS160" s="241"/>
      <c r="AT160" s="241"/>
      <c r="AU160" s="241"/>
      <c r="AV160" s="241"/>
      <c r="AW160" s="241"/>
      <c r="AX160" s="241"/>
      <c r="AY160" s="241"/>
      <c r="AZ160" s="241"/>
      <c r="BA160" s="241"/>
      <c r="BB160" s="241"/>
      <c r="BC160" s="241"/>
      <c r="BD160" s="241"/>
      <c r="BE160" s="241"/>
      <c r="BF160" s="241"/>
      <c r="BG160" s="241"/>
      <c r="BH160" s="241"/>
      <c r="BI160" s="241"/>
      <c r="BJ160" s="241"/>
      <c r="BK160" s="241"/>
      <c r="BL160" s="241"/>
      <c r="BM160" s="241"/>
      <c r="BN160" s="241"/>
      <c r="BO160" s="241"/>
      <c r="BP160" s="241"/>
      <c r="BQ160" s="241"/>
      <c r="BR160" s="241"/>
      <c r="BS160" s="241"/>
      <c r="BT160" s="241"/>
      <c r="BU160" s="241"/>
      <c r="BV160" s="241"/>
      <c r="BW160" s="241"/>
      <c r="BX160" s="241"/>
      <c r="BY160" s="241"/>
      <c r="BZ160" s="241"/>
      <c r="CA160" s="241"/>
      <c r="CB160" s="241"/>
      <c r="CC160" s="241"/>
      <c r="CD160" s="241"/>
      <c r="CE160" s="241"/>
      <c r="CF160" s="241"/>
      <c r="CG160" s="241"/>
      <c r="CH160" s="241"/>
      <c r="CI160" s="241"/>
      <c r="CJ160" s="241"/>
      <c r="CK160" s="241"/>
      <c r="CL160" s="241"/>
      <c r="CM160" s="241"/>
      <c r="CN160" s="241"/>
      <c r="CO160" s="241"/>
      <c r="CP160" s="241"/>
      <c r="CQ160" s="241"/>
      <c r="CR160" s="241"/>
      <c r="CS160" s="241"/>
      <c r="CT160" s="241"/>
      <c r="CU160" s="241"/>
      <c r="CV160" s="241"/>
      <c r="CW160" s="241"/>
      <c r="CX160" s="241"/>
      <c r="CY160" s="241"/>
      <c r="CZ160" s="241"/>
      <c r="DA160" s="241"/>
      <c r="DB160" s="241"/>
      <c r="DC160" s="241"/>
      <c r="DD160" s="241"/>
      <c r="DE160" s="241"/>
      <c r="DF160" s="241"/>
      <c r="DG160" s="241"/>
      <c r="DH160" s="241"/>
      <c r="DI160" s="241"/>
      <c r="DJ160" s="241"/>
      <c r="DK160" s="241"/>
      <c r="DL160" s="241"/>
      <c r="DM160" s="241"/>
      <c r="DN160" s="241"/>
      <c r="DO160" s="241"/>
      <c r="DP160" s="241"/>
      <c r="DQ160" s="241"/>
      <c r="DR160" s="241"/>
      <c r="DS160" s="241"/>
      <c r="DT160" s="241"/>
      <c r="DU160" s="241"/>
      <c r="DV160" s="241"/>
      <c r="DW160" s="241"/>
      <c r="DX160" s="241"/>
      <c r="DY160" s="241"/>
      <c r="DZ160" s="241"/>
      <c r="EA160" s="241"/>
      <c r="EB160" s="241"/>
      <c r="EC160" s="241"/>
      <c r="ED160" s="241"/>
      <c r="EE160" s="241"/>
      <c r="EF160" s="241"/>
      <c r="EG160" s="241"/>
      <c r="EH160" s="241"/>
      <c r="EI160" s="241"/>
      <c r="EJ160" s="241"/>
      <c r="EK160" s="241"/>
    </row>
    <row r="161" spans="1:141" ht="24" customHeight="1">
      <c r="A161" s="449"/>
      <c r="B161" s="449"/>
      <c r="C161" s="441"/>
      <c r="D161" s="441"/>
      <c r="E161" s="453"/>
      <c r="F161" s="460"/>
      <c r="G161" s="453"/>
      <c r="H161" s="460"/>
      <c r="I161" s="453"/>
      <c r="J161" s="460"/>
      <c r="K161" s="453"/>
      <c r="L161" s="453"/>
      <c r="M161" s="441"/>
      <c r="N161" s="326"/>
      <c r="O161" s="326"/>
      <c r="P161" s="326"/>
      <c r="Q161" s="326"/>
      <c r="R161" s="466"/>
      <c r="S161" s="466"/>
      <c r="T161" s="481"/>
      <c r="U161" s="466"/>
      <c r="V161" s="475"/>
      <c r="W161" s="475"/>
      <c r="X161" s="326"/>
      <c r="Y161" s="326"/>
      <c r="Z161" s="326"/>
      <c r="AA161" s="326"/>
      <c r="AB161" s="326"/>
      <c r="AC161" s="326"/>
      <c r="AD161" s="326"/>
      <c r="AE161" s="241"/>
      <c r="AF161" s="241"/>
      <c r="AG161" s="241"/>
      <c r="AH161" s="241"/>
      <c r="AI161" s="241"/>
      <c r="AJ161" s="241"/>
      <c r="AK161" s="241"/>
      <c r="AL161" s="241"/>
      <c r="AM161" s="241"/>
      <c r="AN161" s="241"/>
      <c r="AO161" s="241"/>
      <c r="AP161" s="241"/>
      <c r="AQ161" s="241"/>
      <c r="AR161" s="241"/>
      <c r="AS161" s="241"/>
      <c r="AT161" s="241"/>
      <c r="AU161" s="241"/>
      <c r="AV161" s="241"/>
      <c r="AW161" s="241"/>
      <c r="AX161" s="241"/>
      <c r="AY161" s="241"/>
      <c r="AZ161" s="241"/>
      <c r="BA161" s="241"/>
      <c r="BB161" s="241"/>
      <c r="BC161" s="241"/>
      <c r="BD161" s="241"/>
      <c r="BE161" s="241"/>
      <c r="BF161" s="241"/>
      <c r="BG161" s="241"/>
      <c r="BH161" s="241"/>
      <c r="BI161" s="241"/>
      <c r="BJ161" s="241"/>
      <c r="BK161" s="241"/>
      <c r="BL161" s="241"/>
      <c r="BM161" s="241"/>
      <c r="BN161" s="241"/>
      <c r="BO161" s="241"/>
      <c r="BP161" s="241"/>
      <c r="BQ161" s="241"/>
      <c r="BR161" s="241"/>
      <c r="BS161" s="241"/>
      <c r="BT161" s="241"/>
      <c r="BU161" s="241"/>
      <c r="BV161" s="241"/>
      <c r="BW161" s="241"/>
      <c r="BX161" s="241"/>
      <c r="BY161" s="241"/>
      <c r="BZ161" s="241"/>
      <c r="CA161" s="241"/>
      <c r="CB161" s="241"/>
      <c r="CC161" s="241"/>
      <c r="CD161" s="241"/>
      <c r="CE161" s="241"/>
      <c r="CF161" s="241"/>
      <c r="CG161" s="241"/>
      <c r="CH161" s="241"/>
      <c r="CI161" s="241"/>
      <c r="CJ161" s="241"/>
      <c r="CK161" s="241"/>
      <c r="CL161" s="241"/>
      <c r="CM161" s="241"/>
      <c r="CN161" s="241"/>
      <c r="CO161" s="241"/>
      <c r="CP161" s="241"/>
      <c r="CQ161" s="241"/>
      <c r="CR161" s="241"/>
      <c r="CS161" s="241"/>
      <c r="CT161" s="241"/>
      <c r="CU161" s="241"/>
      <c r="CV161" s="241"/>
      <c r="CW161" s="241"/>
      <c r="CX161" s="241"/>
      <c r="CY161" s="241"/>
      <c r="CZ161" s="241"/>
      <c r="DA161" s="241"/>
      <c r="DB161" s="241"/>
      <c r="DC161" s="241"/>
      <c r="DD161" s="241"/>
      <c r="DE161" s="241"/>
      <c r="DF161" s="241"/>
      <c r="DG161" s="241"/>
      <c r="DH161" s="241"/>
      <c r="DI161" s="241"/>
      <c r="DJ161" s="241"/>
      <c r="DK161" s="241"/>
      <c r="DL161" s="241"/>
      <c r="DM161" s="241"/>
      <c r="DN161" s="241"/>
      <c r="DO161" s="241"/>
      <c r="DP161" s="241"/>
      <c r="DQ161" s="241"/>
      <c r="DR161" s="241"/>
      <c r="DS161" s="241"/>
      <c r="DT161" s="241"/>
      <c r="DU161" s="241"/>
      <c r="DV161" s="241"/>
      <c r="DW161" s="241"/>
      <c r="DX161" s="241"/>
      <c r="DY161" s="241"/>
      <c r="DZ161" s="241"/>
      <c r="EA161" s="241"/>
      <c r="EB161" s="241"/>
      <c r="EC161" s="241"/>
      <c r="ED161" s="241"/>
      <c r="EE161" s="241"/>
      <c r="EF161" s="241"/>
      <c r="EG161" s="241"/>
      <c r="EH161" s="241"/>
      <c r="EI161" s="241"/>
      <c r="EJ161" s="241"/>
      <c r="EK161" s="241"/>
    </row>
    <row r="162" spans="1:141" ht="24" customHeight="1">
      <c r="A162" s="449"/>
      <c r="B162" s="449"/>
      <c r="C162" s="441"/>
      <c r="D162" s="441"/>
      <c r="E162" s="453"/>
      <c r="F162" s="460"/>
      <c r="G162" s="453"/>
      <c r="H162" s="460"/>
      <c r="I162" s="453"/>
      <c r="J162" s="460"/>
      <c r="K162" s="453"/>
      <c r="L162" s="453"/>
      <c r="M162" s="441"/>
      <c r="N162" s="326"/>
      <c r="O162" s="326"/>
      <c r="P162" s="326"/>
      <c r="Q162" s="326"/>
      <c r="R162" s="466"/>
      <c r="S162" s="466"/>
      <c r="T162" s="481"/>
      <c r="U162" s="466"/>
      <c r="V162" s="475"/>
      <c r="W162" s="475"/>
      <c r="X162" s="326"/>
      <c r="Y162" s="326"/>
      <c r="Z162" s="326"/>
      <c r="AA162" s="326"/>
      <c r="AB162" s="326"/>
      <c r="AC162" s="326"/>
      <c r="AD162" s="326"/>
      <c r="AE162" s="241"/>
      <c r="AF162" s="241"/>
      <c r="AG162" s="241"/>
      <c r="AH162" s="241"/>
      <c r="AI162" s="241"/>
      <c r="AJ162" s="241"/>
      <c r="AK162" s="241"/>
      <c r="AL162" s="241"/>
      <c r="AM162" s="241"/>
      <c r="AN162" s="241"/>
      <c r="AO162" s="241"/>
      <c r="AP162" s="241"/>
      <c r="AQ162" s="241"/>
      <c r="AR162" s="241"/>
      <c r="AS162" s="241"/>
      <c r="AT162" s="241"/>
      <c r="AU162" s="241"/>
      <c r="AV162" s="241"/>
      <c r="AW162" s="241"/>
      <c r="AX162" s="241"/>
      <c r="AY162" s="241"/>
      <c r="AZ162" s="241"/>
      <c r="BA162" s="241"/>
      <c r="BB162" s="241"/>
      <c r="BC162" s="241"/>
      <c r="BD162" s="241"/>
      <c r="BE162" s="241"/>
      <c r="BF162" s="241"/>
      <c r="BG162" s="241"/>
      <c r="BH162" s="241"/>
      <c r="BI162" s="241"/>
      <c r="BJ162" s="241"/>
      <c r="BK162" s="241"/>
      <c r="BL162" s="241"/>
      <c r="BM162" s="241"/>
      <c r="BN162" s="241"/>
      <c r="BO162" s="241"/>
      <c r="BP162" s="241"/>
      <c r="BQ162" s="241"/>
      <c r="BR162" s="241"/>
      <c r="BS162" s="241"/>
      <c r="BT162" s="241"/>
      <c r="BU162" s="241"/>
      <c r="BV162" s="241"/>
      <c r="BW162" s="241"/>
      <c r="BX162" s="241"/>
      <c r="BY162" s="241"/>
      <c r="BZ162" s="241"/>
      <c r="CA162" s="241"/>
      <c r="CB162" s="241"/>
      <c r="CC162" s="241"/>
      <c r="CD162" s="241"/>
      <c r="CE162" s="241"/>
      <c r="CF162" s="241"/>
      <c r="CG162" s="241"/>
      <c r="CH162" s="241"/>
      <c r="CI162" s="241"/>
      <c r="CJ162" s="241"/>
      <c r="CK162" s="241"/>
      <c r="CL162" s="241"/>
      <c r="CM162" s="241"/>
      <c r="CN162" s="241"/>
      <c r="CO162" s="241"/>
      <c r="CP162" s="241"/>
      <c r="CQ162" s="241"/>
      <c r="CR162" s="241"/>
      <c r="CS162" s="241"/>
      <c r="CT162" s="241"/>
      <c r="CU162" s="241"/>
      <c r="CV162" s="241"/>
      <c r="CW162" s="241"/>
      <c r="CX162" s="241"/>
      <c r="CY162" s="241"/>
      <c r="CZ162" s="241"/>
      <c r="DA162" s="241"/>
      <c r="DB162" s="241"/>
      <c r="DC162" s="241"/>
      <c r="DD162" s="241"/>
      <c r="DE162" s="241"/>
      <c r="DF162" s="241"/>
      <c r="DG162" s="241"/>
      <c r="DH162" s="241"/>
      <c r="DI162" s="241"/>
      <c r="DJ162" s="241"/>
      <c r="DK162" s="241"/>
      <c r="DL162" s="241"/>
      <c r="DM162" s="241"/>
      <c r="DN162" s="241"/>
      <c r="DO162" s="241"/>
      <c r="DP162" s="241"/>
      <c r="DQ162" s="241"/>
      <c r="DR162" s="241"/>
      <c r="DS162" s="241"/>
      <c r="DT162" s="241"/>
      <c r="DU162" s="241"/>
      <c r="DV162" s="241"/>
      <c r="DW162" s="241"/>
      <c r="DX162" s="241"/>
      <c r="DY162" s="241"/>
      <c r="DZ162" s="241"/>
      <c r="EA162" s="241"/>
      <c r="EB162" s="241"/>
      <c r="EC162" s="241"/>
      <c r="ED162" s="241"/>
      <c r="EE162" s="241"/>
      <c r="EF162" s="241"/>
      <c r="EG162" s="241"/>
      <c r="EH162" s="241"/>
      <c r="EI162" s="241"/>
      <c r="EJ162" s="241"/>
      <c r="EK162" s="241"/>
    </row>
    <row r="163" spans="1:141" ht="24" customHeight="1">
      <c r="A163" s="449"/>
      <c r="B163" s="449"/>
      <c r="C163" s="441"/>
      <c r="D163" s="441"/>
      <c r="E163" s="453"/>
      <c r="F163" s="460"/>
      <c r="G163" s="453"/>
      <c r="H163" s="460"/>
      <c r="I163" s="453"/>
      <c r="J163" s="460"/>
      <c r="K163" s="453"/>
      <c r="L163" s="453"/>
      <c r="M163" s="441"/>
      <c r="N163" s="326"/>
      <c r="O163" s="326"/>
      <c r="P163" s="326"/>
      <c r="Q163" s="326"/>
      <c r="R163" s="466"/>
      <c r="S163" s="466"/>
      <c r="T163" s="481"/>
      <c r="U163" s="466"/>
      <c r="V163" s="475"/>
      <c r="W163" s="475"/>
      <c r="X163" s="326"/>
      <c r="Y163" s="326"/>
      <c r="Z163" s="326"/>
      <c r="AA163" s="326"/>
      <c r="AB163" s="326"/>
      <c r="AC163" s="326"/>
      <c r="AD163" s="326"/>
      <c r="AE163" s="241"/>
      <c r="AF163" s="241"/>
      <c r="AG163" s="241"/>
      <c r="AH163" s="241"/>
      <c r="AI163" s="241"/>
      <c r="AJ163" s="241"/>
      <c r="AK163" s="241"/>
      <c r="AL163" s="241"/>
      <c r="AM163" s="241"/>
      <c r="AN163" s="241"/>
      <c r="AO163" s="241"/>
      <c r="AP163" s="241"/>
      <c r="AQ163" s="241"/>
      <c r="AR163" s="241"/>
      <c r="AS163" s="241"/>
      <c r="AT163" s="241"/>
      <c r="AU163" s="241"/>
      <c r="AV163" s="241"/>
      <c r="AW163" s="241"/>
      <c r="AX163" s="241"/>
      <c r="AY163" s="241"/>
      <c r="AZ163" s="241"/>
      <c r="BA163" s="241"/>
      <c r="BB163" s="241"/>
      <c r="BC163" s="241"/>
      <c r="BD163" s="241"/>
      <c r="BE163" s="241"/>
      <c r="BF163" s="241"/>
      <c r="BG163" s="241"/>
      <c r="BH163" s="241"/>
      <c r="BI163" s="241"/>
      <c r="BJ163" s="241"/>
      <c r="BK163" s="241"/>
      <c r="BL163" s="241"/>
      <c r="BM163" s="241"/>
      <c r="BN163" s="241"/>
      <c r="BO163" s="241"/>
      <c r="BP163" s="241"/>
      <c r="BQ163" s="241"/>
      <c r="BR163" s="241"/>
      <c r="BS163" s="241"/>
      <c r="BT163" s="241"/>
      <c r="BU163" s="241"/>
      <c r="BV163" s="241"/>
      <c r="BW163" s="241"/>
      <c r="BX163" s="241"/>
      <c r="BY163" s="241"/>
      <c r="BZ163" s="241"/>
      <c r="CA163" s="241"/>
      <c r="CB163" s="241"/>
      <c r="CC163" s="241"/>
      <c r="CD163" s="241"/>
      <c r="CE163" s="241"/>
      <c r="CF163" s="241"/>
      <c r="CG163" s="241"/>
      <c r="CH163" s="241"/>
      <c r="CI163" s="241"/>
      <c r="CJ163" s="241"/>
      <c r="CK163" s="241"/>
      <c r="CL163" s="241"/>
      <c r="CM163" s="241"/>
      <c r="CN163" s="241"/>
      <c r="CO163" s="241"/>
      <c r="CP163" s="241"/>
      <c r="CQ163" s="241"/>
      <c r="CR163" s="241"/>
      <c r="CS163" s="241"/>
      <c r="CT163" s="241"/>
      <c r="CU163" s="241"/>
      <c r="CV163" s="241"/>
      <c r="CW163" s="241"/>
      <c r="CX163" s="241"/>
      <c r="CY163" s="241"/>
      <c r="CZ163" s="241"/>
      <c r="DA163" s="241"/>
      <c r="DB163" s="241"/>
      <c r="DC163" s="241"/>
      <c r="DD163" s="241"/>
      <c r="DE163" s="241"/>
      <c r="DF163" s="241"/>
      <c r="DG163" s="241"/>
      <c r="DH163" s="241"/>
      <c r="DI163" s="241"/>
      <c r="DJ163" s="241"/>
      <c r="DK163" s="241"/>
      <c r="DL163" s="241"/>
      <c r="DM163" s="241"/>
      <c r="DN163" s="241"/>
      <c r="DO163" s="241"/>
      <c r="DP163" s="241"/>
      <c r="DQ163" s="241"/>
      <c r="DR163" s="241"/>
      <c r="DS163" s="241"/>
      <c r="DT163" s="241"/>
      <c r="DU163" s="241"/>
      <c r="DV163" s="241"/>
      <c r="DW163" s="241"/>
      <c r="DX163" s="241"/>
      <c r="DY163" s="241"/>
      <c r="DZ163" s="241"/>
      <c r="EA163" s="241"/>
      <c r="EB163" s="241"/>
      <c r="EC163" s="241"/>
      <c r="ED163" s="241"/>
      <c r="EE163" s="241"/>
      <c r="EF163" s="241"/>
      <c r="EG163" s="241"/>
      <c r="EH163" s="241"/>
      <c r="EI163" s="241"/>
      <c r="EJ163" s="241"/>
      <c r="EK163" s="241"/>
    </row>
    <row r="164" spans="1:141" ht="24" customHeight="1">
      <c r="A164" s="449"/>
      <c r="B164" s="449"/>
      <c r="C164" s="441"/>
      <c r="D164" s="441"/>
      <c r="E164" s="453"/>
      <c r="F164" s="460"/>
      <c r="G164" s="453"/>
      <c r="H164" s="460"/>
      <c r="I164" s="453"/>
      <c r="J164" s="460"/>
      <c r="K164" s="453"/>
      <c r="L164" s="453"/>
      <c r="M164" s="441"/>
      <c r="N164" s="326"/>
      <c r="O164" s="326"/>
      <c r="P164" s="326"/>
      <c r="Q164" s="326"/>
      <c r="R164" s="466"/>
      <c r="S164" s="466"/>
      <c r="T164" s="481"/>
      <c r="U164" s="466"/>
      <c r="V164" s="475"/>
      <c r="W164" s="475"/>
      <c r="X164" s="326"/>
      <c r="Y164" s="326"/>
      <c r="Z164" s="326"/>
      <c r="AA164" s="326"/>
      <c r="AB164" s="326"/>
      <c r="AC164" s="326"/>
      <c r="AD164" s="326"/>
      <c r="AE164" s="241"/>
      <c r="AF164" s="241"/>
      <c r="AG164" s="241"/>
      <c r="AH164" s="241"/>
      <c r="AI164" s="241"/>
      <c r="AJ164" s="241"/>
      <c r="AK164" s="241"/>
      <c r="AL164" s="241"/>
      <c r="AM164" s="241"/>
      <c r="AN164" s="241"/>
      <c r="AO164" s="241"/>
      <c r="AP164" s="241"/>
      <c r="AQ164" s="241"/>
      <c r="AR164" s="241"/>
      <c r="AS164" s="241"/>
      <c r="AT164" s="241"/>
      <c r="AU164" s="241"/>
      <c r="AV164" s="241"/>
      <c r="AW164" s="241"/>
      <c r="AX164" s="241"/>
      <c r="AY164" s="241"/>
      <c r="AZ164" s="241"/>
      <c r="BA164" s="241"/>
      <c r="BB164" s="241"/>
      <c r="BC164" s="241"/>
      <c r="BD164" s="241"/>
      <c r="BE164" s="241"/>
      <c r="BF164" s="241"/>
      <c r="BG164" s="241"/>
      <c r="BH164" s="241"/>
      <c r="BI164" s="241"/>
      <c r="BJ164" s="241"/>
      <c r="BK164" s="241"/>
      <c r="BL164" s="241"/>
      <c r="BM164" s="241"/>
      <c r="BN164" s="241"/>
      <c r="BO164" s="241"/>
      <c r="BP164" s="241"/>
      <c r="BQ164" s="241"/>
      <c r="BR164" s="241"/>
      <c r="BS164" s="241"/>
      <c r="BT164" s="241"/>
      <c r="BU164" s="241"/>
      <c r="BV164" s="241"/>
      <c r="BW164" s="241"/>
      <c r="BX164" s="241"/>
      <c r="BY164" s="241"/>
      <c r="BZ164" s="241"/>
      <c r="CA164" s="241"/>
      <c r="CB164" s="241"/>
      <c r="CC164" s="241"/>
      <c r="CD164" s="241"/>
      <c r="CE164" s="241"/>
      <c r="CF164" s="241"/>
      <c r="CG164" s="241"/>
      <c r="CH164" s="241"/>
      <c r="CI164" s="241"/>
      <c r="CJ164" s="241"/>
      <c r="CK164" s="241"/>
      <c r="CL164" s="241"/>
      <c r="CM164" s="241"/>
      <c r="CN164" s="241"/>
      <c r="CO164" s="241"/>
      <c r="CP164" s="241"/>
      <c r="CQ164" s="241"/>
      <c r="CR164" s="241"/>
      <c r="CS164" s="241"/>
      <c r="CT164" s="241"/>
      <c r="CU164" s="241"/>
      <c r="CV164" s="241"/>
      <c r="CW164" s="241"/>
      <c r="CX164" s="241"/>
      <c r="CY164" s="241"/>
      <c r="CZ164" s="241"/>
      <c r="DA164" s="241"/>
      <c r="DB164" s="241"/>
      <c r="DC164" s="241"/>
      <c r="DD164" s="241"/>
      <c r="DE164" s="241"/>
      <c r="DF164" s="241"/>
      <c r="DG164" s="241"/>
      <c r="DH164" s="241"/>
      <c r="DI164" s="241"/>
      <c r="DJ164" s="241"/>
      <c r="DK164" s="241"/>
      <c r="DL164" s="241"/>
      <c r="DM164" s="241"/>
      <c r="DN164" s="241"/>
      <c r="DO164" s="241"/>
      <c r="DP164" s="241"/>
      <c r="DQ164" s="241"/>
      <c r="DR164" s="241"/>
      <c r="DS164" s="241"/>
      <c r="DT164" s="241"/>
      <c r="DU164" s="241"/>
      <c r="DV164" s="241"/>
      <c r="DW164" s="241"/>
      <c r="DX164" s="241"/>
      <c r="DY164" s="241"/>
      <c r="DZ164" s="241"/>
      <c r="EA164" s="241"/>
      <c r="EB164" s="241"/>
      <c r="EC164" s="241"/>
      <c r="ED164" s="241"/>
      <c r="EE164" s="241"/>
      <c r="EF164" s="241"/>
      <c r="EG164" s="241"/>
      <c r="EH164" s="241"/>
      <c r="EI164" s="241"/>
      <c r="EJ164" s="241"/>
      <c r="EK164" s="241"/>
    </row>
    <row r="165" spans="1:141" ht="24" customHeight="1">
      <c r="A165" s="449"/>
      <c r="B165" s="449"/>
      <c r="C165" s="441"/>
      <c r="D165" s="441"/>
      <c r="E165" s="453"/>
      <c r="F165" s="460"/>
      <c r="G165" s="453"/>
      <c r="H165" s="460"/>
      <c r="I165" s="453"/>
      <c r="J165" s="460"/>
      <c r="K165" s="453"/>
      <c r="L165" s="453"/>
      <c r="M165" s="441"/>
      <c r="N165" s="326"/>
      <c r="O165" s="326"/>
      <c r="P165" s="326"/>
      <c r="Q165" s="326"/>
      <c r="R165" s="466"/>
      <c r="S165" s="466"/>
      <c r="T165" s="481"/>
      <c r="U165" s="466"/>
      <c r="V165" s="475"/>
      <c r="W165" s="475"/>
      <c r="X165" s="326"/>
      <c r="Y165" s="326"/>
      <c r="Z165" s="326"/>
      <c r="AA165" s="326"/>
      <c r="AB165" s="326"/>
      <c r="AC165" s="326"/>
      <c r="AD165" s="326"/>
      <c r="AE165" s="241"/>
      <c r="AF165" s="241"/>
      <c r="AG165" s="241"/>
      <c r="AH165" s="241"/>
      <c r="AI165" s="241"/>
      <c r="AJ165" s="241"/>
      <c r="AK165" s="241"/>
      <c r="AL165" s="241"/>
      <c r="AM165" s="241"/>
      <c r="AN165" s="241"/>
      <c r="AO165" s="241"/>
      <c r="AP165" s="241"/>
      <c r="AQ165" s="241"/>
      <c r="AR165" s="241"/>
      <c r="AS165" s="241"/>
      <c r="AT165" s="241"/>
      <c r="AU165" s="241"/>
      <c r="AV165" s="241"/>
      <c r="AW165" s="241"/>
      <c r="AX165" s="241"/>
      <c r="AY165" s="241"/>
      <c r="AZ165" s="241"/>
      <c r="BA165" s="241"/>
      <c r="BB165" s="241"/>
      <c r="BC165" s="241"/>
      <c r="BD165" s="241"/>
      <c r="BE165" s="241"/>
      <c r="BF165" s="241"/>
      <c r="BG165" s="241"/>
      <c r="BH165" s="241"/>
      <c r="BI165" s="241"/>
      <c r="BJ165" s="241"/>
      <c r="BK165" s="241"/>
      <c r="BL165" s="241"/>
      <c r="BM165" s="241"/>
      <c r="BN165" s="241"/>
      <c r="BO165" s="241"/>
      <c r="BP165" s="241"/>
      <c r="BQ165" s="241"/>
      <c r="BR165" s="241"/>
      <c r="BS165" s="241"/>
      <c r="BT165" s="241"/>
      <c r="BU165" s="241"/>
      <c r="BV165" s="241"/>
      <c r="BW165" s="241"/>
      <c r="BX165" s="241"/>
      <c r="BY165" s="241"/>
      <c r="BZ165" s="241"/>
      <c r="CA165" s="241"/>
      <c r="CB165" s="241"/>
      <c r="CC165" s="241"/>
      <c r="CD165" s="241"/>
      <c r="CE165" s="241"/>
      <c r="CF165" s="241"/>
      <c r="CG165" s="241"/>
      <c r="CH165" s="241"/>
      <c r="CI165" s="241"/>
      <c r="CJ165" s="241"/>
      <c r="CK165" s="241"/>
      <c r="CL165" s="241"/>
      <c r="CM165" s="241"/>
      <c r="CN165" s="241"/>
      <c r="CO165" s="241"/>
      <c r="CP165" s="241"/>
      <c r="CQ165" s="241"/>
      <c r="CR165" s="241"/>
      <c r="CS165" s="241"/>
      <c r="CT165" s="241"/>
      <c r="CU165" s="241"/>
      <c r="CV165" s="241"/>
      <c r="CW165" s="241"/>
      <c r="CX165" s="241"/>
      <c r="CY165" s="241"/>
      <c r="CZ165" s="241"/>
      <c r="DA165" s="241"/>
      <c r="DB165" s="241"/>
      <c r="DC165" s="241"/>
      <c r="DD165" s="241"/>
      <c r="DE165" s="241"/>
      <c r="DF165" s="241"/>
      <c r="DG165" s="241"/>
      <c r="DH165" s="241"/>
      <c r="DI165" s="241"/>
      <c r="DJ165" s="241"/>
      <c r="DK165" s="241"/>
      <c r="DL165" s="241"/>
      <c r="DM165" s="241"/>
      <c r="DN165" s="241"/>
      <c r="DO165" s="241"/>
      <c r="DP165" s="241"/>
      <c r="DQ165" s="241"/>
      <c r="DR165" s="241"/>
      <c r="DS165" s="241"/>
      <c r="DT165" s="241"/>
      <c r="DU165" s="241"/>
      <c r="DV165" s="241"/>
      <c r="DW165" s="241"/>
      <c r="DX165" s="241"/>
      <c r="DY165" s="241"/>
      <c r="DZ165" s="241"/>
      <c r="EA165" s="241"/>
      <c r="EB165" s="241"/>
      <c r="EC165" s="241"/>
      <c r="ED165" s="241"/>
      <c r="EE165" s="241"/>
      <c r="EF165" s="241"/>
      <c r="EG165" s="241"/>
      <c r="EH165" s="241"/>
      <c r="EI165" s="241"/>
      <c r="EJ165" s="241"/>
      <c r="EK165" s="241"/>
    </row>
    <row r="166" spans="1:141" ht="24" customHeight="1">
      <c r="A166" s="449"/>
      <c r="B166" s="449"/>
      <c r="C166" s="441"/>
      <c r="D166" s="441"/>
      <c r="E166" s="453"/>
      <c r="F166" s="460"/>
      <c r="G166" s="453"/>
      <c r="H166" s="460"/>
      <c r="I166" s="453"/>
      <c r="J166" s="460"/>
      <c r="K166" s="453"/>
      <c r="L166" s="453"/>
      <c r="M166" s="441"/>
      <c r="N166" s="326"/>
      <c r="O166" s="326"/>
      <c r="P166" s="326"/>
      <c r="Q166" s="326"/>
      <c r="R166" s="466"/>
      <c r="S166" s="466"/>
      <c r="T166" s="481"/>
      <c r="U166" s="466"/>
      <c r="V166" s="475"/>
      <c r="W166" s="475"/>
      <c r="X166" s="326"/>
      <c r="Y166" s="326"/>
      <c r="Z166" s="326"/>
      <c r="AA166" s="326"/>
      <c r="AB166" s="326"/>
      <c r="AC166" s="326"/>
      <c r="AD166" s="326"/>
      <c r="AE166" s="241"/>
      <c r="AF166" s="241"/>
      <c r="AG166" s="241"/>
      <c r="AH166" s="241"/>
      <c r="AI166" s="241"/>
      <c r="AJ166" s="241"/>
      <c r="AK166" s="241"/>
      <c r="AL166" s="241"/>
      <c r="AM166" s="241"/>
      <c r="AN166" s="241"/>
      <c r="AO166" s="241"/>
      <c r="AP166" s="241"/>
      <c r="AQ166" s="241"/>
      <c r="AR166" s="241"/>
      <c r="AS166" s="241"/>
      <c r="AT166" s="241"/>
      <c r="AU166" s="241"/>
      <c r="AV166" s="241"/>
      <c r="AW166" s="241"/>
      <c r="AX166" s="241"/>
      <c r="AY166" s="241"/>
      <c r="AZ166" s="241"/>
      <c r="BA166" s="241"/>
      <c r="BB166" s="241"/>
      <c r="BC166" s="241"/>
      <c r="BD166" s="241"/>
      <c r="BE166" s="241"/>
      <c r="BF166" s="241"/>
      <c r="BG166" s="241"/>
      <c r="BH166" s="241"/>
      <c r="BI166" s="241"/>
      <c r="BJ166" s="241"/>
      <c r="BK166" s="241"/>
      <c r="BL166" s="241"/>
      <c r="BM166" s="241"/>
      <c r="BN166" s="241"/>
      <c r="BO166" s="241"/>
      <c r="BP166" s="241"/>
      <c r="BQ166" s="241"/>
      <c r="BR166" s="241"/>
      <c r="BS166" s="241"/>
      <c r="BT166" s="241"/>
      <c r="BU166" s="241"/>
      <c r="BV166" s="241"/>
      <c r="BW166" s="241"/>
      <c r="BX166" s="241"/>
      <c r="BY166" s="241"/>
      <c r="BZ166" s="241"/>
      <c r="CA166" s="241"/>
      <c r="CB166" s="241"/>
      <c r="CC166" s="241"/>
      <c r="CD166" s="241"/>
      <c r="CE166" s="241"/>
      <c r="CF166" s="241"/>
      <c r="CG166" s="241"/>
      <c r="CH166" s="241"/>
      <c r="CI166" s="241"/>
      <c r="CJ166" s="241"/>
      <c r="CK166" s="241"/>
      <c r="CL166" s="241"/>
      <c r="CM166" s="241"/>
      <c r="CN166" s="241"/>
      <c r="CO166" s="241"/>
      <c r="CP166" s="241"/>
      <c r="CQ166" s="241"/>
      <c r="CR166" s="241"/>
      <c r="CS166" s="241"/>
      <c r="CT166" s="241"/>
      <c r="CU166" s="241"/>
      <c r="CV166" s="241"/>
      <c r="CW166" s="241"/>
      <c r="CX166" s="241"/>
      <c r="CY166" s="241"/>
      <c r="CZ166" s="241"/>
      <c r="DA166" s="241"/>
      <c r="DB166" s="241"/>
      <c r="DC166" s="241"/>
      <c r="DD166" s="241"/>
      <c r="DE166" s="241"/>
      <c r="DF166" s="241"/>
      <c r="DG166" s="241"/>
      <c r="DH166" s="241"/>
      <c r="DI166" s="241"/>
      <c r="DJ166" s="241"/>
      <c r="DK166" s="241"/>
      <c r="DL166" s="241"/>
      <c r="DM166" s="241"/>
      <c r="DN166" s="241"/>
      <c r="DO166" s="241"/>
      <c r="DP166" s="241"/>
      <c r="DQ166" s="241"/>
      <c r="DR166" s="241"/>
      <c r="DS166" s="241"/>
      <c r="DT166" s="241"/>
      <c r="DU166" s="241"/>
      <c r="DV166" s="241"/>
      <c r="DW166" s="241"/>
      <c r="DX166" s="241"/>
      <c r="DY166" s="241"/>
      <c r="DZ166" s="241"/>
      <c r="EA166" s="241"/>
      <c r="EB166" s="241"/>
      <c r="EC166" s="241"/>
      <c r="ED166" s="241"/>
      <c r="EE166" s="241"/>
      <c r="EF166" s="241"/>
      <c r="EG166" s="241"/>
      <c r="EH166" s="241"/>
      <c r="EI166" s="241"/>
      <c r="EJ166" s="241"/>
      <c r="EK166" s="241"/>
    </row>
    <row r="167" spans="1:141" ht="24" customHeight="1">
      <c r="A167" s="449"/>
      <c r="B167" s="449"/>
      <c r="C167" s="441"/>
      <c r="D167" s="441"/>
      <c r="E167" s="453"/>
      <c r="F167" s="460"/>
      <c r="G167" s="453"/>
      <c r="H167" s="460"/>
      <c r="I167" s="453"/>
      <c r="J167" s="460"/>
      <c r="K167" s="453"/>
      <c r="L167" s="453"/>
      <c r="M167" s="441"/>
      <c r="N167" s="326"/>
      <c r="O167" s="326"/>
      <c r="P167" s="326"/>
      <c r="Q167" s="326"/>
      <c r="R167" s="466"/>
      <c r="S167" s="466"/>
      <c r="T167" s="481"/>
      <c r="U167" s="466"/>
      <c r="V167" s="475"/>
      <c r="W167" s="475"/>
      <c r="X167" s="326"/>
      <c r="Y167" s="326"/>
      <c r="Z167" s="326"/>
      <c r="AA167" s="326"/>
      <c r="AB167" s="326"/>
      <c r="AC167" s="326"/>
      <c r="AD167" s="326"/>
      <c r="AE167" s="241"/>
      <c r="AF167" s="241"/>
      <c r="AG167" s="241"/>
      <c r="AH167" s="241"/>
      <c r="AI167" s="241"/>
      <c r="AJ167" s="241"/>
      <c r="AK167" s="241"/>
      <c r="AL167" s="241"/>
      <c r="AM167" s="241"/>
      <c r="AN167" s="241"/>
      <c r="AO167" s="241"/>
      <c r="AP167" s="241"/>
      <c r="AQ167" s="241"/>
      <c r="AR167" s="241"/>
      <c r="AS167" s="241"/>
      <c r="AT167" s="241"/>
      <c r="AU167" s="241"/>
      <c r="AV167" s="241"/>
      <c r="AW167" s="241"/>
      <c r="AX167" s="241"/>
      <c r="AY167" s="241"/>
      <c r="AZ167" s="241"/>
      <c r="BA167" s="241"/>
      <c r="BB167" s="241"/>
      <c r="BC167" s="241"/>
      <c r="BD167" s="241"/>
      <c r="BE167" s="241"/>
      <c r="BF167" s="241"/>
      <c r="BG167" s="241"/>
      <c r="BH167" s="241"/>
      <c r="BI167" s="241"/>
      <c r="BJ167" s="241"/>
      <c r="BK167" s="241"/>
      <c r="BL167" s="241"/>
      <c r="BM167" s="241"/>
      <c r="BN167" s="241"/>
      <c r="BO167" s="241"/>
      <c r="BP167" s="241"/>
      <c r="BQ167" s="241"/>
      <c r="BR167" s="241"/>
      <c r="BS167" s="241"/>
      <c r="BT167" s="241"/>
      <c r="BU167" s="241"/>
      <c r="BV167" s="241"/>
      <c r="BW167" s="241"/>
      <c r="BX167" s="241"/>
      <c r="BY167" s="241"/>
      <c r="BZ167" s="241"/>
      <c r="CA167" s="241"/>
      <c r="CB167" s="241"/>
      <c r="CC167" s="241"/>
      <c r="CD167" s="241"/>
      <c r="CE167" s="241"/>
      <c r="CF167" s="241"/>
      <c r="CG167" s="241"/>
      <c r="CH167" s="241"/>
      <c r="CI167" s="241"/>
      <c r="CJ167" s="241"/>
      <c r="CK167" s="241"/>
      <c r="CL167" s="241"/>
      <c r="CM167" s="241"/>
      <c r="CN167" s="241"/>
      <c r="CO167" s="241"/>
      <c r="CP167" s="241"/>
      <c r="CQ167" s="241"/>
      <c r="CR167" s="241"/>
      <c r="CS167" s="241"/>
      <c r="CT167" s="241"/>
      <c r="CU167" s="241"/>
      <c r="CV167" s="241"/>
      <c r="CW167" s="241"/>
      <c r="CX167" s="241"/>
      <c r="CY167" s="241"/>
      <c r="CZ167" s="241"/>
      <c r="DA167" s="241"/>
      <c r="DB167" s="241"/>
      <c r="DC167" s="241"/>
      <c r="DD167" s="241"/>
      <c r="DE167" s="241"/>
      <c r="DF167" s="241"/>
      <c r="DG167" s="241"/>
      <c r="DH167" s="241"/>
      <c r="DI167" s="241"/>
      <c r="DJ167" s="241"/>
      <c r="DK167" s="241"/>
      <c r="DL167" s="241"/>
      <c r="DM167" s="241"/>
      <c r="DN167" s="241"/>
      <c r="DO167" s="241"/>
      <c r="DP167" s="241"/>
      <c r="DQ167" s="241"/>
      <c r="DR167" s="241"/>
      <c r="DS167" s="241"/>
      <c r="DT167" s="241"/>
      <c r="DU167" s="241"/>
      <c r="DV167" s="241"/>
      <c r="DW167" s="241"/>
      <c r="DX167" s="241"/>
      <c r="DY167" s="241"/>
      <c r="DZ167" s="241"/>
      <c r="EA167" s="241"/>
      <c r="EB167" s="241"/>
      <c r="EC167" s="241"/>
      <c r="ED167" s="241"/>
      <c r="EE167" s="241"/>
      <c r="EF167" s="241"/>
      <c r="EG167" s="241"/>
      <c r="EH167" s="241"/>
      <c r="EI167" s="241"/>
      <c r="EJ167" s="241"/>
      <c r="EK167" s="241"/>
    </row>
    <row r="168" spans="1:141" ht="24" customHeight="1">
      <c r="A168" s="449"/>
      <c r="B168" s="449"/>
      <c r="C168" s="441"/>
      <c r="D168" s="441"/>
      <c r="E168" s="453"/>
      <c r="F168" s="460"/>
      <c r="G168" s="453"/>
      <c r="H168" s="460"/>
      <c r="I168" s="453"/>
      <c r="J168" s="460"/>
      <c r="K168" s="453"/>
      <c r="L168" s="453"/>
      <c r="M168" s="441"/>
      <c r="N168" s="326"/>
      <c r="O168" s="326"/>
      <c r="P168" s="326"/>
      <c r="Q168" s="326"/>
      <c r="R168" s="466"/>
      <c r="S168" s="466"/>
      <c r="T168" s="481"/>
      <c r="U168" s="466"/>
      <c r="V168" s="475"/>
      <c r="W168" s="475"/>
      <c r="X168" s="326"/>
      <c r="Y168" s="326"/>
      <c r="Z168" s="326"/>
      <c r="AA168" s="326"/>
      <c r="AB168" s="326"/>
      <c r="AC168" s="326"/>
      <c r="AD168" s="326"/>
      <c r="AE168" s="241"/>
      <c r="AF168" s="241"/>
      <c r="AG168" s="241"/>
      <c r="AH168" s="241"/>
      <c r="AI168" s="241"/>
      <c r="AJ168" s="241"/>
      <c r="AK168" s="241"/>
      <c r="AL168" s="241"/>
      <c r="AM168" s="241"/>
      <c r="AN168" s="241"/>
      <c r="AO168" s="241"/>
      <c r="AP168" s="241"/>
      <c r="AQ168" s="241"/>
      <c r="AR168" s="241"/>
      <c r="AS168" s="241"/>
      <c r="AT168" s="241"/>
      <c r="AU168" s="241"/>
      <c r="AV168" s="241"/>
      <c r="AW168" s="241"/>
      <c r="AX168" s="241"/>
      <c r="AY168" s="241"/>
      <c r="AZ168" s="241"/>
      <c r="BA168" s="241"/>
      <c r="BB168" s="241"/>
      <c r="BC168" s="241"/>
      <c r="BD168" s="241"/>
      <c r="BE168" s="241"/>
      <c r="BF168" s="241"/>
      <c r="BG168" s="241"/>
      <c r="BH168" s="241"/>
      <c r="BI168" s="241"/>
      <c r="BJ168" s="241"/>
      <c r="BK168" s="241"/>
      <c r="BL168" s="241"/>
      <c r="BM168" s="241"/>
      <c r="BN168" s="241"/>
      <c r="BO168" s="241"/>
      <c r="BP168" s="241"/>
      <c r="BQ168" s="241"/>
      <c r="BR168" s="241"/>
      <c r="BS168" s="241"/>
      <c r="BT168" s="241"/>
      <c r="BU168" s="241"/>
      <c r="BV168" s="241"/>
      <c r="BW168" s="241"/>
      <c r="BX168" s="241"/>
      <c r="BY168" s="241"/>
      <c r="BZ168" s="241"/>
      <c r="CA168" s="241"/>
      <c r="CB168" s="241"/>
      <c r="CC168" s="241"/>
      <c r="CD168" s="241"/>
      <c r="CE168" s="241"/>
      <c r="CF168" s="241"/>
      <c r="CG168" s="241"/>
      <c r="CH168" s="241"/>
      <c r="CI168" s="241"/>
      <c r="CJ168" s="241"/>
      <c r="CK168" s="241"/>
      <c r="CL168" s="241"/>
      <c r="CM168" s="241"/>
      <c r="CN168" s="241"/>
      <c r="CO168" s="241"/>
      <c r="CP168" s="241"/>
      <c r="CQ168" s="241"/>
      <c r="CR168" s="241"/>
      <c r="CS168" s="241"/>
      <c r="CT168" s="241"/>
      <c r="CU168" s="241"/>
      <c r="CV168" s="241"/>
      <c r="CW168" s="241"/>
      <c r="CX168" s="241"/>
      <c r="CY168" s="241"/>
      <c r="CZ168" s="241"/>
      <c r="DA168" s="241"/>
      <c r="DB168" s="241"/>
      <c r="DC168" s="241"/>
      <c r="DD168" s="241"/>
      <c r="DE168" s="241"/>
      <c r="DF168" s="241"/>
      <c r="DG168" s="241"/>
      <c r="DH168" s="241"/>
      <c r="DI168" s="241"/>
      <c r="DJ168" s="241"/>
      <c r="DK168" s="241"/>
      <c r="DL168" s="241"/>
      <c r="DM168" s="241"/>
      <c r="DN168" s="241"/>
      <c r="DO168" s="241"/>
      <c r="DP168" s="241"/>
      <c r="DQ168" s="241"/>
      <c r="DR168" s="241"/>
      <c r="DS168" s="241"/>
      <c r="DT168" s="241"/>
      <c r="DU168" s="241"/>
      <c r="DV168" s="241"/>
      <c r="DW168" s="241"/>
      <c r="DX168" s="241"/>
      <c r="DY168" s="241"/>
      <c r="DZ168" s="241"/>
      <c r="EA168" s="241"/>
      <c r="EB168" s="241"/>
      <c r="EC168" s="241"/>
      <c r="ED168" s="241"/>
      <c r="EE168" s="241"/>
      <c r="EF168" s="241"/>
      <c r="EG168" s="241"/>
      <c r="EH168" s="241"/>
      <c r="EI168" s="241"/>
      <c r="EJ168" s="241"/>
      <c r="EK168" s="241"/>
    </row>
    <row r="169" spans="1:141" ht="24" customHeight="1">
      <c r="A169" s="449"/>
      <c r="B169" s="449"/>
      <c r="C169" s="441"/>
      <c r="D169" s="441"/>
      <c r="E169" s="453"/>
      <c r="F169" s="460"/>
      <c r="G169" s="453"/>
      <c r="H169" s="460"/>
      <c r="I169" s="453"/>
      <c r="J169" s="460"/>
      <c r="K169" s="453"/>
      <c r="L169" s="453"/>
      <c r="M169" s="441"/>
      <c r="N169" s="326"/>
      <c r="O169" s="326"/>
      <c r="P169" s="326"/>
      <c r="Q169" s="326"/>
      <c r="R169" s="466"/>
      <c r="S169" s="466"/>
      <c r="T169" s="481"/>
      <c r="U169" s="466"/>
      <c r="V169" s="475"/>
      <c r="W169" s="475"/>
      <c r="X169" s="326"/>
      <c r="Y169" s="326"/>
      <c r="Z169" s="326"/>
      <c r="AA169" s="326"/>
      <c r="AB169" s="326"/>
      <c r="AC169" s="326"/>
      <c r="AD169" s="326"/>
      <c r="AE169" s="241"/>
      <c r="AF169" s="241"/>
      <c r="AG169" s="241"/>
      <c r="AH169" s="241"/>
      <c r="AI169" s="241"/>
      <c r="AJ169" s="241"/>
      <c r="AK169" s="241"/>
      <c r="AL169" s="241"/>
      <c r="AM169" s="241"/>
      <c r="AN169" s="241"/>
      <c r="AO169" s="241"/>
      <c r="AP169" s="241"/>
      <c r="AQ169" s="241"/>
      <c r="AR169" s="241"/>
      <c r="AS169" s="241"/>
      <c r="AT169" s="241"/>
      <c r="AU169" s="241"/>
      <c r="AV169" s="241"/>
      <c r="AW169" s="241"/>
      <c r="AX169" s="241"/>
      <c r="AY169" s="241"/>
      <c r="AZ169" s="241"/>
      <c r="BA169" s="241"/>
      <c r="BB169" s="241"/>
      <c r="BC169" s="241"/>
      <c r="BD169" s="241"/>
      <c r="BE169" s="241"/>
      <c r="BF169" s="241"/>
      <c r="BG169" s="241"/>
      <c r="BH169" s="241"/>
      <c r="BI169" s="241"/>
      <c r="BJ169" s="241"/>
      <c r="BK169" s="241"/>
      <c r="BL169" s="241"/>
      <c r="BM169" s="241"/>
      <c r="BN169" s="241"/>
      <c r="BO169" s="241"/>
      <c r="BP169" s="241"/>
      <c r="BQ169" s="241"/>
      <c r="BR169" s="241"/>
      <c r="BS169" s="241"/>
      <c r="BT169" s="241"/>
      <c r="BU169" s="241"/>
      <c r="BV169" s="241"/>
      <c r="BW169" s="241"/>
      <c r="BX169" s="241"/>
      <c r="BY169" s="241"/>
      <c r="BZ169" s="241"/>
      <c r="CA169" s="241"/>
      <c r="CB169" s="241"/>
      <c r="CC169" s="241"/>
      <c r="CD169" s="241"/>
      <c r="CE169" s="241"/>
      <c r="CF169" s="241"/>
      <c r="CG169" s="241"/>
      <c r="CH169" s="241"/>
      <c r="CI169" s="241"/>
      <c r="CJ169" s="241"/>
      <c r="CK169" s="241"/>
      <c r="CL169" s="241"/>
      <c r="CM169" s="241"/>
      <c r="CN169" s="241"/>
      <c r="CO169" s="241"/>
      <c r="CP169" s="241"/>
      <c r="CQ169" s="241"/>
      <c r="CR169" s="241"/>
      <c r="CS169" s="241"/>
      <c r="CT169" s="241"/>
      <c r="CU169" s="241"/>
      <c r="CV169" s="241"/>
      <c r="CW169" s="241"/>
      <c r="CX169" s="241"/>
      <c r="CY169" s="241"/>
      <c r="CZ169" s="241"/>
      <c r="DA169" s="241"/>
      <c r="DB169" s="241"/>
      <c r="DC169" s="241"/>
      <c r="DD169" s="241"/>
      <c r="DE169" s="241"/>
      <c r="DF169" s="241"/>
      <c r="DG169" s="241"/>
      <c r="DH169" s="241"/>
      <c r="DI169" s="241"/>
      <c r="DJ169" s="241"/>
      <c r="DK169" s="241"/>
      <c r="DL169" s="241"/>
      <c r="DM169" s="241"/>
      <c r="DN169" s="241"/>
      <c r="DO169" s="241"/>
      <c r="DP169" s="241"/>
      <c r="DQ169" s="241"/>
      <c r="DR169" s="241"/>
      <c r="DS169" s="241"/>
      <c r="DT169" s="241"/>
      <c r="DU169" s="241"/>
      <c r="DV169" s="241"/>
      <c r="DW169" s="241"/>
      <c r="DX169" s="241"/>
      <c r="DY169" s="241"/>
      <c r="DZ169" s="241"/>
      <c r="EA169" s="241"/>
      <c r="EB169" s="241"/>
      <c r="EC169" s="241"/>
      <c r="ED169" s="241"/>
      <c r="EE169" s="241"/>
      <c r="EF169" s="241"/>
      <c r="EG169" s="241"/>
      <c r="EH169" s="241"/>
      <c r="EI169" s="241"/>
      <c r="EJ169" s="241"/>
      <c r="EK169" s="241"/>
    </row>
    <row r="170" spans="1:141" ht="24" customHeight="1">
      <c r="A170" s="1021" t="s">
        <v>19</v>
      </c>
      <c r="B170" s="1022"/>
      <c r="C170" s="441"/>
      <c r="D170" s="441"/>
      <c r="E170" s="1029">
        <f>SUM(F126:F169)</f>
        <v>618000</v>
      </c>
      <c r="F170" s="1029"/>
      <c r="G170" s="1029">
        <f>SUM(H126:H169)</f>
        <v>1366230</v>
      </c>
      <c r="H170" s="1029"/>
      <c r="I170" s="1029">
        <f>SUM(J126:J169)</f>
        <v>0</v>
      </c>
      <c r="J170" s="1029"/>
      <c r="K170" s="1029">
        <f>E170+G170+I170</f>
        <v>1984230</v>
      </c>
      <c r="L170" s="1029"/>
      <c r="M170" s="441"/>
      <c r="N170" s="749">
        <f>SUM(L126:L169)-K170</f>
        <v>0</v>
      </c>
      <c r="O170" s="326"/>
      <c r="P170" s="326"/>
      <c r="Q170" s="326"/>
      <c r="R170" s="326"/>
      <c r="S170" s="326"/>
      <c r="T170" s="326"/>
      <c r="U170" s="326"/>
      <c r="V170" s="326"/>
      <c r="W170" s="241"/>
      <c r="X170" s="241"/>
      <c r="Y170" s="241"/>
      <c r="Z170" s="241"/>
      <c r="AA170" s="241"/>
      <c r="AB170" s="241"/>
      <c r="AC170" s="241"/>
      <c r="AD170" s="241"/>
      <c r="AE170" s="241"/>
      <c r="AF170" s="241"/>
      <c r="AG170" s="241"/>
      <c r="AH170" s="241"/>
      <c r="AI170" s="241"/>
      <c r="AJ170" s="241"/>
      <c r="AK170" s="241"/>
      <c r="AL170" s="241"/>
      <c r="AM170" s="241"/>
      <c r="AN170" s="241"/>
      <c r="AO170" s="241"/>
      <c r="AP170" s="241"/>
      <c r="AQ170" s="241"/>
      <c r="AR170" s="241"/>
      <c r="AS170" s="241"/>
      <c r="AT170" s="241"/>
      <c r="AU170" s="241"/>
      <c r="AV170" s="241"/>
      <c r="AW170" s="241"/>
      <c r="AX170" s="241"/>
      <c r="AY170" s="241"/>
      <c r="AZ170" s="241"/>
      <c r="BA170" s="241"/>
      <c r="BB170" s="241"/>
      <c r="BC170" s="241"/>
      <c r="BD170" s="241"/>
      <c r="BE170" s="241"/>
      <c r="BF170" s="241"/>
      <c r="BG170" s="241"/>
      <c r="BH170" s="241"/>
      <c r="BI170" s="241"/>
      <c r="BJ170" s="241"/>
      <c r="BK170" s="241"/>
      <c r="BL170" s="241"/>
      <c r="BM170" s="241"/>
      <c r="BN170" s="241"/>
      <c r="BO170" s="241"/>
      <c r="BP170" s="241"/>
      <c r="BQ170" s="241"/>
      <c r="BR170" s="241"/>
      <c r="BS170" s="241"/>
      <c r="BT170" s="241"/>
      <c r="BU170" s="241"/>
      <c r="BV170" s="241"/>
      <c r="BW170" s="241"/>
      <c r="BX170" s="241"/>
      <c r="BY170" s="241"/>
      <c r="BZ170" s="241"/>
      <c r="CA170" s="241"/>
      <c r="CB170" s="241"/>
      <c r="CC170" s="241"/>
      <c r="CD170" s="241"/>
      <c r="CE170" s="241"/>
      <c r="CF170" s="241"/>
      <c r="CG170" s="241"/>
      <c r="CH170" s="241"/>
      <c r="CI170" s="241"/>
      <c r="CJ170" s="241"/>
      <c r="CK170" s="241"/>
      <c r="CL170" s="241"/>
      <c r="CM170" s="241"/>
      <c r="CN170" s="241"/>
      <c r="CO170" s="241"/>
      <c r="CP170" s="241"/>
      <c r="CQ170" s="241"/>
      <c r="CR170" s="241"/>
      <c r="CS170" s="241"/>
      <c r="CT170" s="241"/>
      <c r="CU170" s="241"/>
      <c r="CV170" s="241"/>
      <c r="CW170" s="241"/>
      <c r="CX170" s="241"/>
      <c r="CY170" s="241"/>
      <c r="CZ170" s="241"/>
      <c r="DA170" s="241"/>
      <c r="DB170" s="241"/>
      <c r="DC170" s="241"/>
      <c r="DD170" s="241"/>
      <c r="DE170" s="241"/>
      <c r="DF170" s="241"/>
      <c r="DG170" s="241"/>
      <c r="DH170" s="241"/>
      <c r="DI170" s="241"/>
      <c r="DJ170" s="241"/>
      <c r="DK170" s="241"/>
      <c r="DL170" s="241"/>
      <c r="DM170" s="241"/>
      <c r="DN170" s="241"/>
      <c r="DO170" s="241"/>
      <c r="DP170" s="241"/>
      <c r="DQ170" s="241"/>
      <c r="DR170" s="241"/>
      <c r="DS170" s="241"/>
      <c r="DT170" s="241"/>
      <c r="DU170" s="241"/>
      <c r="DV170" s="241"/>
      <c r="DW170" s="241"/>
      <c r="DX170" s="241"/>
      <c r="DY170" s="241"/>
      <c r="DZ170" s="241"/>
      <c r="EA170" s="241"/>
      <c r="EB170" s="241"/>
      <c r="EC170" s="241"/>
      <c r="ED170" s="241"/>
      <c r="EE170" s="241"/>
      <c r="EF170" s="241"/>
      <c r="EG170" s="241"/>
      <c r="EH170" s="241"/>
      <c r="EI170" s="241"/>
      <c r="EJ170" s="241"/>
      <c r="EK170" s="241"/>
    </row>
  </sheetData>
  <mergeCells count="77">
    <mergeCell ref="K124:L124"/>
    <mergeCell ref="M124:M125"/>
    <mergeCell ref="A170:B170"/>
    <mergeCell ref="E170:F170"/>
    <mergeCell ref="G170:H170"/>
    <mergeCell ref="I170:J170"/>
    <mergeCell ref="K170:L170"/>
    <mergeCell ref="I27:J27"/>
    <mergeCell ref="K27:L27"/>
    <mergeCell ref="M27:M28"/>
    <mergeCell ref="A50:B50"/>
    <mergeCell ref="E50:F50"/>
    <mergeCell ref="G50:H50"/>
    <mergeCell ref="I50:J50"/>
    <mergeCell ref="K50:L50"/>
    <mergeCell ref="A27:A28"/>
    <mergeCell ref="B27:B28"/>
    <mergeCell ref="C27:C28"/>
    <mergeCell ref="D27:D28"/>
    <mergeCell ref="E27:F27"/>
    <mergeCell ref="G27:H27"/>
    <mergeCell ref="I2:J2"/>
    <mergeCell ref="K2:L2"/>
    <mergeCell ref="M2:M3"/>
    <mergeCell ref="U2:V2"/>
    <mergeCell ref="W2:X2"/>
    <mergeCell ref="A25:B25"/>
    <mergeCell ref="E25:F25"/>
    <mergeCell ref="G25:H25"/>
    <mergeCell ref="I25:J25"/>
    <mergeCell ref="K25:L25"/>
    <mergeCell ref="G2:H2"/>
    <mergeCell ref="A2:A3"/>
    <mergeCell ref="B2:B3"/>
    <mergeCell ref="C2:C3"/>
    <mergeCell ref="D2:D3"/>
    <mergeCell ref="E2:F2"/>
    <mergeCell ref="A52:A53"/>
    <mergeCell ref="B52:B53"/>
    <mergeCell ref="C52:C53"/>
    <mergeCell ref="D52:D53"/>
    <mergeCell ref="E52:F52"/>
    <mergeCell ref="A74:B74"/>
    <mergeCell ref="E74:F74"/>
    <mergeCell ref="G74:H74"/>
    <mergeCell ref="I74:J74"/>
    <mergeCell ref="K74:L74"/>
    <mergeCell ref="G76:H76"/>
    <mergeCell ref="I76:J76"/>
    <mergeCell ref="K76:L76"/>
    <mergeCell ref="M76:M77"/>
    <mergeCell ref="U52:Z52"/>
    <mergeCell ref="G52:H52"/>
    <mergeCell ref="I52:J52"/>
    <mergeCell ref="K52:L52"/>
    <mergeCell ref="M52:M53"/>
    <mergeCell ref="A76:A77"/>
    <mergeCell ref="B76:B77"/>
    <mergeCell ref="C76:C77"/>
    <mergeCell ref="D76:D77"/>
    <mergeCell ref="E76:F76"/>
    <mergeCell ref="S122:T122"/>
    <mergeCell ref="U122:V122"/>
    <mergeCell ref="U125:V125"/>
    <mergeCell ref="W125:X125"/>
    <mergeCell ref="A122:B122"/>
    <mergeCell ref="E122:F122"/>
    <mergeCell ref="G122:H122"/>
    <mergeCell ref="I122:J122"/>
    <mergeCell ref="K122:L122"/>
    <mergeCell ref="A124:A125"/>
    <mergeCell ref="B124:B125"/>
    <mergeCell ref="C124:C125"/>
    <mergeCell ref="D124:D125"/>
    <mergeCell ref="E124:F124"/>
    <mergeCell ref="G124:H124"/>
    <mergeCell ref="I124:J124"/>
  </mergeCells>
  <phoneticPr fontId="3" type="noConversion"/>
  <printOptions gridLines="1"/>
  <pageMargins left="1.0629921259842521" right="0.59055118110236227" top="0.9055118110236221" bottom="0.43307086614173229" header="0.59055118110236227" footer="0.39370078740157483"/>
  <pageSetup paperSize="9" scale="80" orientation="landscape" r:id="rId1"/>
  <headerFooter alignWithMargins="0">
    <oddHeader>&amp;L&amp;"맑은 고딕,굵게"&amp;14     &amp;A</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4">
    <tabColor rgb="FF00B0F0"/>
  </sheetPr>
  <dimension ref="A1:J26"/>
  <sheetViews>
    <sheetView showZeros="0" view="pageBreakPreview" zoomScale="110" zoomScaleNormal="90" zoomScaleSheetLayoutView="110" workbookViewId="0">
      <pane ySplit="2" topLeftCell="A3" activePane="bottomLeft" state="frozen"/>
      <selection activeCell="E459" sqref="E459"/>
      <selection pane="bottomLeft" activeCell="F17" sqref="F17"/>
    </sheetView>
  </sheetViews>
  <sheetFormatPr defaultColWidth="11.42578125" defaultRowHeight="24" customHeight="1"/>
  <cols>
    <col min="1" max="2" width="20.7109375" style="430" customWidth="1"/>
    <col min="3" max="3" width="4.85546875" style="379" customWidth="1"/>
    <col min="4" max="4" width="8.7109375" style="379" customWidth="1"/>
    <col min="5" max="9" width="17.7109375" style="379" customWidth="1"/>
    <col min="10" max="256" width="11.42578125" style="430"/>
    <col min="257" max="258" width="20.7109375" style="430" customWidth="1"/>
    <col min="259" max="259" width="4.85546875" style="430" customWidth="1"/>
    <col min="260" max="260" width="8.7109375" style="430" customWidth="1"/>
    <col min="261" max="265" width="17.7109375" style="430" customWidth="1"/>
    <col min="266" max="512" width="11.42578125" style="430"/>
    <col min="513" max="514" width="20.7109375" style="430" customWidth="1"/>
    <col min="515" max="515" width="4.85546875" style="430" customWidth="1"/>
    <col min="516" max="516" width="8.7109375" style="430" customWidth="1"/>
    <col min="517" max="521" width="17.7109375" style="430" customWidth="1"/>
    <col min="522" max="768" width="11.42578125" style="430"/>
    <col min="769" max="770" width="20.7109375" style="430" customWidth="1"/>
    <col min="771" max="771" width="4.85546875" style="430" customWidth="1"/>
    <col min="772" max="772" width="8.7109375" style="430" customWidth="1"/>
    <col min="773" max="777" width="17.7109375" style="430" customWidth="1"/>
    <col min="778" max="1024" width="11.42578125" style="430"/>
    <col min="1025" max="1026" width="20.7109375" style="430" customWidth="1"/>
    <col min="1027" max="1027" width="4.85546875" style="430" customWidth="1"/>
    <col min="1028" max="1028" width="8.7109375" style="430" customWidth="1"/>
    <col min="1029" max="1033" width="17.7109375" style="430" customWidth="1"/>
    <col min="1034" max="1280" width="11.42578125" style="430"/>
    <col min="1281" max="1282" width="20.7109375" style="430" customWidth="1"/>
    <col min="1283" max="1283" width="4.85546875" style="430" customWidth="1"/>
    <col min="1284" max="1284" width="8.7109375" style="430" customWidth="1"/>
    <col min="1285" max="1289" width="17.7109375" style="430" customWidth="1"/>
    <col min="1290" max="1536" width="11.42578125" style="430"/>
    <col min="1537" max="1538" width="20.7109375" style="430" customWidth="1"/>
    <col min="1539" max="1539" width="4.85546875" style="430" customWidth="1"/>
    <col min="1540" max="1540" width="8.7109375" style="430" customWidth="1"/>
    <col min="1541" max="1545" width="17.7109375" style="430" customWidth="1"/>
    <col min="1546" max="1792" width="11.42578125" style="430"/>
    <col min="1793" max="1794" width="20.7109375" style="430" customWidth="1"/>
    <col min="1795" max="1795" width="4.85546875" style="430" customWidth="1"/>
    <col min="1796" max="1796" width="8.7109375" style="430" customWidth="1"/>
    <col min="1797" max="1801" width="17.7109375" style="430" customWidth="1"/>
    <col min="1802" max="2048" width="11.42578125" style="430"/>
    <col min="2049" max="2050" width="20.7109375" style="430" customWidth="1"/>
    <col min="2051" max="2051" width="4.85546875" style="430" customWidth="1"/>
    <col min="2052" max="2052" width="8.7109375" style="430" customWidth="1"/>
    <col min="2053" max="2057" width="17.7109375" style="430" customWidth="1"/>
    <col min="2058" max="2304" width="11.42578125" style="430"/>
    <col min="2305" max="2306" width="20.7109375" style="430" customWidth="1"/>
    <col min="2307" max="2307" width="4.85546875" style="430" customWidth="1"/>
    <col min="2308" max="2308" width="8.7109375" style="430" customWidth="1"/>
    <col min="2309" max="2313" width="17.7109375" style="430" customWidth="1"/>
    <col min="2314" max="2560" width="11.42578125" style="430"/>
    <col min="2561" max="2562" width="20.7109375" style="430" customWidth="1"/>
    <col min="2563" max="2563" width="4.85546875" style="430" customWidth="1"/>
    <col min="2564" max="2564" width="8.7109375" style="430" customWidth="1"/>
    <col min="2565" max="2569" width="17.7109375" style="430" customWidth="1"/>
    <col min="2570" max="2816" width="11.42578125" style="430"/>
    <col min="2817" max="2818" width="20.7109375" style="430" customWidth="1"/>
    <col min="2819" max="2819" width="4.85546875" style="430" customWidth="1"/>
    <col min="2820" max="2820" width="8.7109375" style="430" customWidth="1"/>
    <col min="2821" max="2825" width="17.7109375" style="430" customWidth="1"/>
    <col min="2826" max="3072" width="11.42578125" style="430"/>
    <col min="3073" max="3074" width="20.7109375" style="430" customWidth="1"/>
    <col min="3075" max="3075" width="4.85546875" style="430" customWidth="1"/>
    <col min="3076" max="3076" width="8.7109375" style="430" customWidth="1"/>
    <col min="3077" max="3081" width="17.7109375" style="430" customWidth="1"/>
    <col min="3082" max="3328" width="11.42578125" style="430"/>
    <col min="3329" max="3330" width="20.7109375" style="430" customWidth="1"/>
    <col min="3331" max="3331" width="4.85546875" style="430" customWidth="1"/>
    <col min="3332" max="3332" width="8.7109375" style="430" customWidth="1"/>
    <col min="3333" max="3337" width="17.7109375" style="430" customWidth="1"/>
    <col min="3338" max="3584" width="11.42578125" style="430"/>
    <col min="3585" max="3586" width="20.7109375" style="430" customWidth="1"/>
    <col min="3587" max="3587" width="4.85546875" style="430" customWidth="1"/>
    <col min="3588" max="3588" width="8.7109375" style="430" customWidth="1"/>
    <col min="3589" max="3593" width="17.7109375" style="430" customWidth="1"/>
    <col min="3594" max="3840" width="11.42578125" style="430"/>
    <col min="3841" max="3842" width="20.7109375" style="430" customWidth="1"/>
    <col min="3843" max="3843" width="4.85546875" style="430" customWidth="1"/>
    <col min="3844" max="3844" width="8.7109375" style="430" customWidth="1"/>
    <col min="3845" max="3849" width="17.7109375" style="430" customWidth="1"/>
    <col min="3850" max="4096" width="11.42578125" style="430"/>
    <col min="4097" max="4098" width="20.7109375" style="430" customWidth="1"/>
    <col min="4099" max="4099" width="4.85546875" style="430" customWidth="1"/>
    <col min="4100" max="4100" width="8.7109375" style="430" customWidth="1"/>
    <col min="4101" max="4105" width="17.7109375" style="430" customWidth="1"/>
    <col min="4106" max="4352" width="11.42578125" style="430"/>
    <col min="4353" max="4354" width="20.7109375" style="430" customWidth="1"/>
    <col min="4355" max="4355" width="4.85546875" style="430" customWidth="1"/>
    <col min="4356" max="4356" width="8.7109375" style="430" customWidth="1"/>
    <col min="4357" max="4361" width="17.7109375" style="430" customWidth="1"/>
    <col min="4362" max="4608" width="11.42578125" style="430"/>
    <col min="4609" max="4610" width="20.7109375" style="430" customWidth="1"/>
    <col min="4611" max="4611" width="4.85546875" style="430" customWidth="1"/>
    <col min="4612" max="4612" width="8.7109375" style="430" customWidth="1"/>
    <col min="4613" max="4617" width="17.7109375" style="430" customWidth="1"/>
    <col min="4618" max="4864" width="11.42578125" style="430"/>
    <col min="4865" max="4866" width="20.7109375" style="430" customWidth="1"/>
    <col min="4867" max="4867" width="4.85546875" style="430" customWidth="1"/>
    <col min="4868" max="4868" width="8.7109375" style="430" customWidth="1"/>
    <col min="4869" max="4873" width="17.7109375" style="430" customWidth="1"/>
    <col min="4874" max="5120" width="11.42578125" style="430"/>
    <col min="5121" max="5122" width="20.7109375" style="430" customWidth="1"/>
    <col min="5123" max="5123" width="4.85546875" style="430" customWidth="1"/>
    <col min="5124" max="5124" width="8.7109375" style="430" customWidth="1"/>
    <col min="5125" max="5129" width="17.7109375" style="430" customWidth="1"/>
    <col min="5130" max="5376" width="11.42578125" style="430"/>
    <col min="5377" max="5378" width="20.7109375" style="430" customWidth="1"/>
    <col min="5379" max="5379" width="4.85546875" style="430" customWidth="1"/>
    <col min="5380" max="5380" width="8.7109375" style="430" customWidth="1"/>
    <col min="5381" max="5385" width="17.7109375" style="430" customWidth="1"/>
    <col min="5386" max="5632" width="11.42578125" style="430"/>
    <col min="5633" max="5634" width="20.7109375" style="430" customWidth="1"/>
    <col min="5635" max="5635" width="4.85546875" style="430" customWidth="1"/>
    <col min="5636" max="5636" width="8.7109375" style="430" customWidth="1"/>
    <col min="5637" max="5641" width="17.7109375" style="430" customWidth="1"/>
    <col min="5642" max="5888" width="11.42578125" style="430"/>
    <col min="5889" max="5890" width="20.7109375" style="430" customWidth="1"/>
    <col min="5891" max="5891" width="4.85546875" style="430" customWidth="1"/>
    <col min="5892" max="5892" width="8.7109375" style="430" customWidth="1"/>
    <col min="5893" max="5897" width="17.7109375" style="430" customWidth="1"/>
    <col min="5898" max="6144" width="11.42578125" style="430"/>
    <col min="6145" max="6146" width="20.7109375" style="430" customWidth="1"/>
    <col min="6147" max="6147" width="4.85546875" style="430" customWidth="1"/>
    <col min="6148" max="6148" width="8.7109375" style="430" customWidth="1"/>
    <col min="6149" max="6153" width="17.7109375" style="430" customWidth="1"/>
    <col min="6154" max="6400" width="11.42578125" style="430"/>
    <col min="6401" max="6402" width="20.7109375" style="430" customWidth="1"/>
    <col min="6403" max="6403" width="4.85546875" style="430" customWidth="1"/>
    <col min="6404" max="6404" width="8.7109375" style="430" customWidth="1"/>
    <col min="6405" max="6409" width="17.7109375" style="430" customWidth="1"/>
    <col min="6410" max="6656" width="11.42578125" style="430"/>
    <col min="6657" max="6658" width="20.7109375" style="430" customWidth="1"/>
    <col min="6659" max="6659" width="4.85546875" style="430" customWidth="1"/>
    <col min="6660" max="6660" width="8.7109375" style="430" customWidth="1"/>
    <col min="6661" max="6665" width="17.7109375" style="430" customWidth="1"/>
    <col min="6666" max="6912" width="11.42578125" style="430"/>
    <col min="6913" max="6914" width="20.7109375" style="430" customWidth="1"/>
    <col min="6915" max="6915" width="4.85546875" style="430" customWidth="1"/>
    <col min="6916" max="6916" width="8.7109375" style="430" customWidth="1"/>
    <col min="6917" max="6921" width="17.7109375" style="430" customWidth="1"/>
    <col min="6922" max="7168" width="11.42578125" style="430"/>
    <col min="7169" max="7170" width="20.7109375" style="430" customWidth="1"/>
    <col min="7171" max="7171" width="4.85546875" style="430" customWidth="1"/>
    <col min="7172" max="7172" width="8.7109375" style="430" customWidth="1"/>
    <col min="7173" max="7177" width="17.7109375" style="430" customWidth="1"/>
    <col min="7178" max="7424" width="11.42578125" style="430"/>
    <col min="7425" max="7426" width="20.7109375" style="430" customWidth="1"/>
    <col min="7427" max="7427" width="4.85546875" style="430" customWidth="1"/>
    <col min="7428" max="7428" width="8.7109375" style="430" customWidth="1"/>
    <col min="7429" max="7433" width="17.7109375" style="430" customWidth="1"/>
    <col min="7434" max="7680" width="11.42578125" style="430"/>
    <col min="7681" max="7682" width="20.7109375" style="430" customWidth="1"/>
    <col min="7683" max="7683" width="4.85546875" style="430" customWidth="1"/>
    <col min="7684" max="7684" width="8.7109375" style="430" customWidth="1"/>
    <col min="7685" max="7689" width="17.7109375" style="430" customWidth="1"/>
    <col min="7690" max="7936" width="11.42578125" style="430"/>
    <col min="7937" max="7938" width="20.7109375" style="430" customWidth="1"/>
    <col min="7939" max="7939" width="4.85546875" style="430" customWidth="1"/>
    <col min="7940" max="7940" width="8.7109375" style="430" customWidth="1"/>
    <col min="7941" max="7945" width="17.7109375" style="430" customWidth="1"/>
    <col min="7946" max="8192" width="11.42578125" style="430"/>
    <col min="8193" max="8194" width="20.7109375" style="430" customWidth="1"/>
    <col min="8195" max="8195" width="4.85546875" style="430" customWidth="1"/>
    <col min="8196" max="8196" width="8.7109375" style="430" customWidth="1"/>
    <col min="8197" max="8201" width="17.7109375" style="430" customWidth="1"/>
    <col min="8202" max="8448" width="11.42578125" style="430"/>
    <col min="8449" max="8450" width="20.7109375" style="430" customWidth="1"/>
    <col min="8451" max="8451" width="4.85546875" style="430" customWidth="1"/>
    <col min="8452" max="8452" width="8.7109375" style="430" customWidth="1"/>
    <col min="8453" max="8457" width="17.7109375" style="430" customWidth="1"/>
    <col min="8458" max="8704" width="11.42578125" style="430"/>
    <col min="8705" max="8706" width="20.7109375" style="430" customWidth="1"/>
    <col min="8707" max="8707" width="4.85546875" style="430" customWidth="1"/>
    <col min="8708" max="8708" width="8.7109375" style="430" customWidth="1"/>
    <col min="8709" max="8713" width="17.7109375" style="430" customWidth="1"/>
    <col min="8714" max="8960" width="11.42578125" style="430"/>
    <col min="8961" max="8962" width="20.7109375" style="430" customWidth="1"/>
    <col min="8963" max="8963" width="4.85546875" style="430" customWidth="1"/>
    <col min="8964" max="8964" width="8.7109375" style="430" customWidth="1"/>
    <col min="8965" max="8969" width="17.7109375" style="430" customWidth="1"/>
    <col min="8970" max="9216" width="11.42578125" style="430"/>
    <col min="9217" max="9218" width="20.7109375" style="430" customWidth="1"/>
    <col min="9219" max="9219" width="4.85546875" style="430" customWidth="1"/>
    <col min="9220" max="9220" width="8.7109375" style="430" customWidth="1"/>
    <col min="9221" max="9225" width="17.7109375" style="430" customWidth="1"/>
    <col min="9226" max="9472" width="11.42578125" style="430"/>
    <col min="9473" max="9474" width="20.7109375" style="430" customWidth="1"/>
    <col min="9475" max="9475" width="4.85546875" style="430" customWidth="1"/>
    <col min="9476" max="9476" width="8.7109375" style="430" customWidth="1"/>
    <col min="9477" max="9481" width="17.7109375" style="430" customWidth="1"/>
    <col min="9482" max="9728" width="11.42578125" style="430"/>
    <col min="9729" max="9730" width="20.7109375" style="430" customWidth="1"/>
    <col min="9731" max="9731" width="4.85546875" style="430" customWidth="1"/>
    <col min="9732" max="9732" width="8.7109375" style="430" customWidth="1"/>
    <col min="9733" max="9737" width="17.7109375" style="430" customWidth="1"/>
    <col min="9738" max="9984" width="11.42578125" style="430"/>
    <col min="9985" max="9986" width="20.7109375" style="430" customWidth="1"/>
    <col min="9987" max="9987" width="4.85546875" style="430" customWidth="1"/>
    <col min="9988" max="9988" width="8.7109375" style="430" customWidth="1"/>
    <col min="9989" max="9993" width="17.7109375" style="430" customWidth="1"/>
    <col min="9994" max="10240" width="11.42578125" style="430"/>
    <col min="10241" max="10242" width="20.7109375" style="430" customWidth="1"/>
    <col min="10243" max="10243" width="4.85546875" style="430" customWidth="1"/>
    <col min="10244" max="10244" width="8.7109375" style="430" customWidth="1"/>
    <col min="10245" max="10249" width="17.7109375" style="430" customWidth="1"/>
    <col min="10250" max="10496" width="11.42578125" style="430"/>
    <col min="10497" max="10498" width="20.7109375" style="430" customWidth="1"/>
    <col min="10499" max="10499" width="4.85546875" style="430" customWidth="1"/>
    <col min="10500" max="10500" width="8.7109375" style="430" customWidth="1"/>
    <col min="10501" max="10505" width="17.7109375" style="430" customWidth="1"/>
    <col min="10506" max="10752" width="11.42578125" style="430"/>
    <col min="10753" max="10754" width="20.7109375" style="430" customWidth="1"/>
    <col min="10755" max="10755" width="4.85546875" style="430" customWidth="1"/>
    <col min="10756" max="10756" width="8.7109375" style="430" customWidth="1"/>
    <col min="10757" max="10761" width="17.7109375" style="430" customWidth="1"/>
    <col min="10762" max="11008" width="11.42578125" style="430"/>
    <col min="11009" max="11010" width="20.7109375" style="430" customWidth="1"/>
    <col min="11011" max="11011" width="4.85546875" style="430" customWidth="1"/>
    <col min="11012" max="11012" width="8.7109375" style="430" customWidth="1"/>
    <col min="11013" max="11017" width="17.7109375" style="430" customWidth="1"/>
    <col min="11018" max="11264" width="11.42578125" style="430"/>
    <col min="11265" max="11266" width="20.7109375" style="430" customWidth="1"/>
    <col min="11267" max="11267" width="4.85546875" style="430" customWidth="1"/>
    <col min="11268" max="11268" width="8.7109375" style="430" customWidth="1"/>
    <col min="11269" max="11273" width="17.7109375" style="430" customWidth="1"/>
    <col min="11274" max="11520" width="11.42578125" style="430"/>
    <col min="11521" max="11522" width="20.7109375" style="430" customWidth="1"/>
    <col min="11523" max="11523" width="4.85546875" style="430" customWidth="1"/>
    <col min="11524" max="11524" width="8.7109375" style="430" customWidth="1"/>
    <col min="11525" max="11529" width="17.7109375" style="430" customWidth="1"/>
    <col min="11530" max="11776" width="11.42578125" style="430"/>
    <col min="11777" max="11778" width="20.7109375" style="430" customWidth="1"/>
    <col min="11779" max="11779" width="4.85546875" style="430" customWidth="1"/>
    <col min="11780" max="11780" width="8.7109375" style="430" customWidth="1"/>
    <col min="11781" max="11785" width="17.7109375" style="430" customWidth="1"/>
    <col min="11786" max="12032" width="11.42578125" style="430"/>
    <col min="12033" max="12034" width="20.7109375" style="430" customWidth="1"/>
    <col min="12035" max="12035" width="4.85546875" style="430" customWidth="1"/>
    <col min="12036" max="12036" width="8.7109375" style="430" customWidth="1"/>
    <col min="12037" max="12041" width="17.7109375" style="430" customWidth="1"/>
    <col min="12042" max="12288" width="11.42578125" style="430"/>
    <col min="12289" max="12290" width="20.7109375" style="430" customWidth="1"/>
    <col min="12291" max="12291" width="4.85546875" style="430" customWidth="1"/>
    <col min="12292" max="12292" width="8.7109375" style="430" customWidth="1"/>
    <col min="12293" max="12297" width="17.7109375" style="430" customWidth="1"/>
    <col min="12298" max="12544" width="11.42578125" style="430"/>
    <col min="12545" max="12546" width="20.7109375" style="430" customWidth="1"/>
    <col min="12547" max="12547" width="4.85546875" style="430" customWidth="1"/>
    <col min="12548" max="12548" width="8.7109375" style="430" customWidth="1"/>
    <col min="12549" max="12553" width="17.7109375" style="430" customWidth="1"/>
    <col min="12554" max="12800" width="11.42578125" style="430"/>
    <col min="12801" max="12802" width="20.7109375" style="430" customWidth="1"/>
    <col min="12803" max="12803" width="4.85546875" style="430" customWidth="1"/>
    <col min="12804" max="12804" width="8.7109375" style="430" customWidth="1"/>
    <col min="12805" max="12809" width="17.7109375" style="430" customWidth="1"/>
    <col min="12810" max="13056" width="11.42578125" style="430"/>
    <col min="13057" max="13058" width="20.7109375" style="430" customWidth="1"/>
    <col min="13059" max="13059" width="4.85546875" style="430" customWidth="1"/>
    <col min="13060" max="13060" width="8.7109375" style="430" customWidth="1"/>
    <col min="13061" max="13065" width="17.7109375" style="430" customWidth="1"/>
    <col min="13066" max="13312" width="11.42578125" style="430"/>
    <col min="13313" max="13314" width="20.7109375" style="430" customWidth="1"/>
    <col min="13315" max="13315" width="4.85546875" style="430" customWidth="1"/>
    <col min="13316" max="13316" width="8.7109375" style="430" customWidth="1"/>
    <col min="13317" max="13321" width="17.7109375" style="430" customWidth="1"/>
    <col min="13322" max="13568" width="11.42578125" style="430"/>
    <col min="13569" max="13570" width="20.7109375" style="430" customWidth="1"/>
    <col min="13571" max="13571" width="4.85546875" style="430" customWidth="1"/>
    <col min="13572" max="13572" width="8.7109375" style="430" customWidth="1"/>
    <col min="13573" max="13577" width="17.7109375" style="430" customWidth="1"/>
    <col min="13578" max="13824" width="11.42578125" style="430"/>
    <col min="13825" max="13826" width="20.7109375" style="430" customWidth="1"/>
    <col min="13827" max="13827" width="4.85546875" style="430" customWidth="1"/>
    <col min="13828" max="13828" width="8.7109375" style="430" customWidth="1"/>
    <col min="13829" max="13833" width="17.7109375" style="430" customWidth="1"/>
    <col min="13834" max="14080" width="11.42578125" style="430"/>
    <col min="14081" max="14082" width="20.7109375" style="430" customWidth="1"/>
    <col min="14083" max="14083" width="4.85546875" style="430" customWidth="1"/>
    <col min="14084" max="14084" width="8.7109375" style="430" customWidth="1"/>
    <col min="14085" max="14089" width="17.7109375" style="430" customWidth="1"/>
    <col min="14090" max="14336" width="11.42578125" style="430"/>
    <col min="14337" max="14338" width="20.7109375" style="430" customWidth="1"/>
    <col min="14339" max="14339" width="4.85546875" style="430" customWidth="1"/>
    <col min="14340" max="14340" width="8.7109375" style="430" customWidth="1"/>
    <col min="14341" max="14345" width="17.7109375" style="430" customWidth="1"/>
    <col min="14346" max="14592" width="11.42578125" style="430"/>
    <col min="14593" max="14594" width="20.7109375" style="430" customWidth="1"/>
    <col min="14595" max="14595" width="4.85546875" style="430" customWidth="1"/>
    <col min="14596" max="14596" width="8.7109375" style="430" customWidth="1"/>
    <col min="14597" max="14601" width="17.7109375" style="430" customWidth="1"/>
    <col min="14602" max="14848" width="11.42578125" style="430"/>
    <col min="14849" max="14850" width="20.7109375" style="430" customWidth="1"/>
    <col min="14851" max="14851" width="4.85546875" style="430" customWidth="1"/>
    <col min="14852" max="14852" width="8.7109375" style="430" customWidth="1"/>
    <col min="14853" max="14857" width="17.7109375" style="430" customWidth="1"/>
    <col min="14858" max="15104" width="11.42578125" style="430"/>
    <col min="15105" max="15106" width="20.7109375" style="430" customWidth="1"/>
    <col min="15107" max="15107" width="4.85546875" style="430" customWidth="1"/>
    <col min="15108" max="15108" width="8.7109375" style="430" customWidth="1"/>
    <col min="15109" max="15113" width="17.7109375" style="430" customWidth="1"/>
    <col min="15114" max="15360" width="11.42578125" style="430"/>
    <col min="15361" max="15362" width="20.7109375" style="430" customWidth="1"/>
    <col min="15363" max="15363" width="4.85546875" style="430" customWidth="1"/>
    <col min="15364" max="15364" width="8.7109375" style="430" customWidth="1"/>
    <col min="15365" max="15369" width="17.7109375" style="430" customWidth="1"/>
    <col min="15370" max="15616" width="11.42578125" style="430"/>
    <col min="15617" max="15618" width="20.7109375" style="430" customWidth="1"/>
    <col min="15619" max="15619" width="4.85546875" style="430" customWidth="1"/>
    <col min="15620" max="15620" width="8.7109375" style="430" customWidth="1"/>
    <col min="15621" max="15625" width="17.7109375" style="430" customWidth="1"/>
    <col min="15626" max="15872" width="11.42578125" style="430"/>
    <col min="15873" max="15874" width="20.7109375" style="430" customWidth="1"/>
    <col min="15875" max="15875" width="4.85546875" style="430" customWidth="1"/>
    <col min="15876" max="15876" width="8.7109375" style="430" customWidth="1"/>
    <col min="15877" max="15881" width="17.7109375" style="430" customWidth="1"/>
    <col min="15882" max="16128" width="11.42578125" style="430"/>
    <col min="16129" max="16130" width="20.7109375" style="430" customWidth="1"/>
    <col min="16131" max="16131" width="4.85546875" style="430" customWidth="1"/>
    <col min="16132" max="16132" width="8.7109375" style="430" customWidth="1"/>
    <col min="16133" max="16137" width="17.7109375" style="430" customWidth="1"/>
    <col min="16138" max="16384" width="11.42578125" style="430"/>
  </cols>
  <sheetData>
    <row r="1" spans="1:10" s="379" customFormat="1" ht="21.95" customHeight="1">
      <c r="A1" s="882" t="s">
        <v>0</v>
      </c>
      <c r="B1" s="882" t="s">
        <v>1</v>
      </c>
      <c r="C1" s="882" t="s">
        <v>2</v>
      </c>
      <c r="D1" s="883" t="s">
        <v>3</v>
      </c>
      <c r="E1" s="424" t="s">
        <v>4</v>
      </c>
      <c r="F1" s="424" t="s">
        <v>7</v>
      </c>
      <c r="G1" s="424" t="s">
        <v>728</v>
      </c>
      <c r="H1" s="883" t="s">
        <v>729</v>
      </c>
      <c r="I1" s="882" t="s">
        <v>10</v>
      </c>
    </row>
    <row r="2" spans="1:10" s="379" customFormat="1" ht="21.95" customHeight="1">
      <c r="A2" s="882"/>
      <c r="B2" s="882"/>
      <c r="C2" s="882"/>
      <c r="D2" s="883"/>
      <c r="E2" s="424" t="s">
        <v>5</v>
      </c>
      <c r="F2" s="424" t="s">
        <v>5</v>
      </c>
      <c r="G2" s="424" t="s">
        <v>5</v>
      </c>
      <c r="H2" s="883"/>
      <c r="I2" s="882"/>
    </row>
    <row r="3" spans="1:10" ht="17.25" customHeight="1">
      <c r="A3" s="425" t="s">
        <v>343</v>
      </c>
      <c r="B3" s="491" t="s">
        <v>839</v>
      </c>
      <c r="C3" s="426" t="s">
        <v>187</v>
      </c>
      <c r="D3" s="427">
        <v>1</v>
      </c>
      <c r="E3" s="428">
        <f>단가산출표!E25</f>
        <v>766</v>
      </c>
      <c r="F3" s="428">
        <f>단가산출표!G25</f>
        <v>4528</v>
      </c>
      <c r="G3" s="428">
        <f>단가산출표!I25</f>
        <v>546</v>
      </c>
      <c r="H3" s="428">
        <f>단가산출표!K25</f>
        <v>5840</v>
      </c>
      <c r="I3" s="423" t="str">
        <f>단가산출표!A1</f>
        <v>산근01호표</v>
      </c>
      <c r="J3" s="429">
        <f t="shared" ref="J3:J6" si="0">TRUNC(E3+F3+G3,0)-H3</f>
        <v>0</v>
      </c>
    </row>
    <row r="4" spans="1:10" ht="17.25" customHeight="1">
      <c r="A4" s="425" t="s">
        <v>840</v>
      </c>
      <c r="B4" s="425" t="s">
        <v>792</v>
      </c>
      <c r="C4" s="426" t="s">
        <v>187</v>
      </c>
      <c r="D4" s="427">
        <v>1</v>
      </c>
      <c r="E4" s="428">
        <f>단가산출표!E75</f>
        <v>2127</v>
      </c>
      <c r="F4" s="428">
        <f>단가산출표!G75</f>
        <v>31686</v>
      </c>
      <c r="G4" s="428">
        <f>단가산출표!I75</f>
        <v>1481</v>
      </c>
      <c r="H4" s="428">
        <f>단가산출표!K75</f>
        <v>35294</v>
      </c>
      <c r="I4" s="423" t="str">
        <f>단가산출표!A26</f>
        <v>산근02호표</v>
      </c>
      <c r="J4" s="429">
        <f t="shared" si="0"/>
        <v>0</v>
      </c>
    </row>
    <row r="5" spans="1:10" ht="17.25" customHeight="1">
      <c r="A5" s="425" t="s">
        <v>841</v>
      </c>
      <c r="B5" s="425" t="s">
        <v>792</v>
      </c>
      <c r="C5" s="426" t="s">
        <v>214</v>
      </c>
      <c r="D5" s="427">
        <v>1</v>
      </c>
      <c r="E5" s="428">
        <f>단가산출표!E125</f>
        <v>24127</v>
      </c>
      <c r="F5" s="428">
        <f>단가산출표!G125</f>
        <v>31686</v>
      </c>
      <c r="G5" s="428">
        <f>단가산출표!I125</f>
        <v>1481</v>
      </c>
      <c r="H5" s="428">
        <f>단가산출표!K125</f>
        <v>57294</v>
      </c>
      <c r="I5" s="423" t="str">
        <f>단가산출표!A76</f>
        <v>산근03호표</v>
      </c>
      <c r="J5" s="429">
        <f t="shared" si="0"/>
        <v>0</v>
      </c>
    </row>
    <row r="6" spans="1:10" ht="17.25" customHeight="1">
      <c r="A6" s="425" t="s">
        <v>606</v>
      </c>
      <c r="B6" s="425" t="s">
        <v>792</v>
      </c>
      <c r="C6" s="426" t="s">
        <v>187</v>
      </c>
      <c r="D6" s="427">
        <v>1</v>
      </c>
      <c r="E6" s="428">
        <f>단가산출표!E150</f>
        <v>533</v>
      </c>
      <c r="F6" s="428">
        <f>단가산출표!G150</f>
        <v>4198</v>
      </c>
      <c r="G6" s="428">
        <f>단가산출표!I150</f>
        <v>380</v>
      </c>
      <c r="H6" s="428">
        <f>단가산출표!K150</f>
        <v>5111</v>
      </c>
      <c r="I6" s="423" t="str">
        <f>단가산출표!A126</f>
        <v>산근04호표</v>
      </c>
      <c r="J6" s="429">
        <f t="shared" si="0"/>
        <v>0</v>
      </c>
    </row>
    <row r="7" spans="1:10" ht="17.25" customHeight="1">
      <c r="A7" s="425"/>
      <c r="B7" s="425"/>
      <c r="C7" s="426"/>
      <c r="D7" s="427"/>
      <c r="E7" s="432"/>
      <c r="F7" s="432"/>
      <c r="G7" s="432"/>
      <c r="H7" s="428"/>
      <c r="I7" s="423"/>
      <c r="J7" s="429"/>
    </row>
    <row r="8" spans="1:10" ht="17.25" customHeight="1">
      <c r="A8" s="425"/>
      <c r="B8" s="425"/>
      <c r="C8" s="426"/>
      <c r="D8" s="427"/>
      <c r="E8" s="432"/>
      <c r="F8" s="432"/>
      <c r="G8" s="432"/>
      <c r="H8" s="428"/>
      <c r="I8" s="423"/>
      <c r="J8" s="429"/>
    </row>
    <row r="9" spans="1:10" ht="17.25" customHeight="1">
      <c r="A9" s="425"/>
      <c r="B9" s="425"/>
      <c r="C9" s="426"/>
      <c r="D9" s="427"/>
      <c r="E9" s="432"/>
      <c r="F9" s="432"/>
      <c r="G9" s="432"/>
      <c r="H9" s="428"/>
      <c r="I9" s="423"/>
      <c r="J9" s="429"/>
    </row>
    <row r="10" spans="1:10" ht="17.25" customHeight="1">
      <c r="A10" s="425"/>
      <c r="B10" s="425"/>
      <c r="C10" s="426"/>
      <c r="D10" s="427"/>
      <c r="E10" s="432"/>
      <c r="F10" s="432"/>
      <c r="G10" s="432"/>
      <c r="H10" s="428"/>
      <c r="I10" s="423"/>
      <c r="J10" s="429"/>
    </row>
    <row r="11" spans="1:10" ht="17.25" customHeight="1">
      <c r="A11" s="425"/>
      <c r="B11" s="425"/>
      <c r="C11" s="426"/>
      <c r="D11" s="427"/>
      <c r="E11" s="432"/>
      <c r="F11" s="432"/>
      <c r="G11" s="432"/>
      <c r="H11" s="428"/>
      <c r="I11" s="423"/>
      <c r="J11" s="429"/>
    </row>
    <row r="12" spans="1:10" ht="17.25" customHeight="1">
      <c r="A12" s="425"/>
      <c r="B12" s="425"/>
      <c r="C12" s="426"/>
      <c r="D12" s="427"/>
      <c r="E12" s="432"/>
      <c r="F12" s="432"/>
      <c r="G12" s="492"/>
      <c r="H12" s="428"/>
      <c r="I12" s="423"/>
      <c r="J12" s="429"/>
    </row>
    <row r="13" spans="1:10" ht="17.25" customHeight="1">
      <c r="A13" s="425"/>
      <c r="B13" s="425"/>
      <c r="C13" s="426"/>
      <c r="D13" s="427"/>
      <c r="E13" s="432"/>
      <c r="F13" s="432"/>
      <c r="G13" s="432"/>
      <c r="H13" s="428"/>
      <c r="I13" s="423"/>
      <c r="J13" s="429"/>
    </row>
    <row r="14" spans="1:10" ht="17.25" customHeight="1">
      <c r="A14" s="425"/>
      <c r="B14" s="425"/>
      <c r="C14" s="426"/>
      <c r="D14" s="427"/>
      <c r="E14" s="432"/>
      <c r="F14" s="432"/>
      <c r="G14" s="432"/>
      <c r="H14" s="428"/>
      <c r="I14" s="423"/>
      <c r="J14" s="429"/>
    </row>
    <row r="15" spans="1:10" ht="17.25" customHeight="1">
      <c r="A15" s="425"/>
      <c r="B15" s="425"/>
      <c r="C15" s="426"/>
      <c r="D15" s="427"/>
      <c r="E15" s="432"/>
      <c r="F15" s="432"/>
      <c r="G15" s="432"/>
      <c r="H15" s="428"/>
      <c r="I15" s="423"/>
      <c r="J15" s="429"/>
    </row>
    <row r="16" spans="1:10" ht="17.25" customHeight="1">
      <c r="A16" s="425"/>
      <c r="B16" s="425"/>
      <c r="C16" s="426"/>
      <c r="D16" s="427"/>
      <c r="E16" s="432"/>
      <c r="F16" s="432"/>
      <c r="G16" s="432"/>
      <c r="H16" s="428"/>
      <c r="I16" s="423"/>
      <c r="J16" s="429"/>
    </row>
    <row r="17" spans="1:10" ht="17.25" customHeight="1">
      <c r="A17" s="425"/>
      <c r="B17" s="425"/>
      <c r="C17" s="426"/>
      <c r="D17" s="431"/>
      <c r="E17" s="432"/>
      <c r="F17" s="432"/>
      <c r="G17" s="432"/>
      <c r="H17" s="428"/>
      <c r="I17" s="423"/>
      <c r="J17" s="429"/>
    </row>
    <row r="18" spans="1:10" ht="17.25" customHeight="1">
      <c r="A18" s="425"/>
      <c r="B18" s="425"/>
      <c r="C18" s="426"/>
      <c r="D18" s="431"/>
      <c r="E18" s="432"/>
      <c r="F18" s="432"/>
      <c r="G18" s="432"/>
      <c r="H18" s="428"/>
      <c r="I18" s="423"/>
    </row>
    <row r="19" spans="1:10" ht="17.25" customHeight="1">
      <c r="A19" s="425"/>
      <c r="B19" s="425"/>
      <c r="C19" s="426"/>
      <c r="D19" s="431"/>
      <c r="E19" s="432"/>
      <c r="F19" s="432"/>
      <c r="G19" s="432"/>
      <c r="H19" s="428"/>
      <c r="I19" s="423"/>
    </row>
    <row r="20" spans="1:10" ht="17.25" customHeight="1">
      <c r="A20" s="425"/>
      <c r="B20" s="425"/>
      <c r="C20" s="426"/>
      <c r="D20" s="431"/>
      <c r="E20" s="432"/>
      <c r="F20" s="432"/>
      <c r="G20" s="432"/>
      <c r="H20" s="428"/>
      <c r="I20" s="423"/>
    </row>
    <row r="21" spans="1:10" ht="17.25" customHeight="1">
      <c r="A21" s="425"/>
      <c r="B21" s="425"/>
      <c r="C21" s="426"/>
      <c r="D21" s="431"/>
      <c r="E21" s="432"/>
      <c r="F21" s="432"/>
      <c r="G21" s="432"/>
      <c r="H21" s="428"/>
      <c r="I21" s="423"/>
    </row>
    <row r="22" spans="1:10" ht="17.25" customHeight="1">
      <c r="A22" s="425"/>
      <c r="B22" s="425"/>
      <c r="C22" s="426"/>
      <c r="D22" s="431"/>
      <c r="E22" s="432"/>
      <c r="F22" s="432"/>
      <c r="G22" s="432"/>
      <c r="H22" s="428"/>
      <c r="I22" s="423"/>
    </row>
    <row r="23" spans="1:10" ht="17.25" customHeight="1">
      <c r="A23" s="425"/>
      <c r="B23" s="425"/>
      <c r="C23" s="426"/>
      <c r="D23" s="431"/>
      <c r="E23" s="432"/>
      <c r="F23" s="432"/>
      <c r="G23" s="432"/>
      <c r="H23" s="428"/>
      <c r="I23" s="423"/>
    </row>
    <row r="24" spans="1:10" ht="17.25" customHeight="1">
      <c r="A24" s="425"/>
      <c r="B24" s="425"/>
      <c r="C24" s="426"/>
      <c r="D24" s="431"/>
      <c r="E24" s="432"/>
      <c r="F24" s="432"/>
      <c r="G24" s="432"/>
      <c r="H24" s="428"/>
      <c r="I24" s="423"/>
    </row>
    <row r="25" spans="1:10" ht="17.25" customHeight="1">
      <c r="A25" s="425"/>
      <c r="B25" s="425"/>
      <c r="C25" s="426"/>
      <c r="D25" s="431"/>
      <c r="E25" s="432"/>
      <c r="F25" s="432"/>
      <c r="G25" s="432"/>
      <c r="H25" s="428"/>
      <c r="I25" s="423"/>
    </row>
    <row r="26" spans="1:10" ht="17.25" customHeight="1">
      <c r="A26" s="425"/>
      <c r="B26" s="425"/>
      <c r="C26" s="426"/>
      <c r="D26" s="431"/>
      <c r="E26" s="432"/>
      <c r="F26" s="432"/>
      <c r="G26" s="432"/>
      <c r="H26" s="428"/>
      <c r="I26" s="399"/>
    </row>
  </sheetData>
  <mergeCells count="6">
    <mergeCell ref="I1:I2"/>
    <mergeCell ref="A1:A2"/>
    <mergeCell ref="B1:B2"/>
    <mergeCell ref="C1:C2"/>
    <mergeCell ref="D1:D2"/>
    <mergeCell ref="H1:H2"/>
  </mergeCells>
  <phoneticPr fontId="3" type="noConversion"/>
  <printOptions gridLines="1"/>
  <pageMargins left="1.0629921259842521" right="0.31496062992125984" top="1.06" bottom="0.46" header="0.68" footer="0.39"/>
  <pageSetup paperSize="9" orientation="landscape" r:id="rId1"/>
  <headerFooter alignWithMargins="0">
    <oddHeader>&amp;C&amp;"굴림체,굵게"&amp;14&amp;A</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7">
    <tabColor rgb="FF00B0F0"/>
  </sheetPr>
  <dimension ref="A1:AA150"/>
  <sheetViews>
    <sheetView showZeros="0" view="pageBreakPreview" zoomScaleNormal="80" zoomScaleSheetLayoutView="100" workbookViewId="0">
      <selection activeCell="J15" sqref="J15"/>
    </sheetView>
  </sheetViews>
  <sheetFormatPr defaultRowHeight="23.1" customHeight="1"/>
  <cols>
    <col min="1" max="2" width="23.7109375" style="239" customWidth="1"/>
    <col min="3" max="3" width="8.7109375" style="406" customWidth="1"/>
    <col min="4" max="4" width="8.7109375" style="239" customWidth="1"/>
    <col min="5" max="12" width="12.28515625" style="490" customWidth="1"/>
    <col min="13" max="13" width="12.7109375" style="406" customWidth="1"/>
    <col min="14" max="14" width="13" style="406" bestFit="1" customWidth="1"/>
    <col min="15" max="15" width="15.85546875" style="406" bestFit="1" customWidth="1"/>
    <col min="16" max="16" width="14.28515625" style="406" bestFit="1" customWidth="1"/>
    <col min="17" max="17" width="10.42578125" style="406" customWidth="1"/>
    <col min="18" max="18" width="14.85546875" style="406" bestFit="1" customWidth="1"/>
    <col min="19" max="19" width="17.42578125" style="406" customWidth="1"/>
    <col min="20" max="20" width="23.28515625" style="406" customWidth="1"/>
    <col min="21" max="21" width="9.28515625" style="406" bestFit="1" customWidth="1"/>
    <col min="22" max="22" width="14.28515625" style="239" bestFit="1" customWidth="1"/>
    <col min="23" max="23" width="12.7109375" style="239" bestFit="1" customWidth="1"/>
    <col min="24" max="24" width="13" style="239" bestFit="1" customWidth="1"/>
    <col min="25" max="25" width="11.85546875" style="239" bestFit="1" customWidth="1"/>
    <col min="26" max="26" width="9.140625" style="239"/>
    <col min="27" max="27" width="11.5703125" style="239" bestFit="1" customWidth="1"/>
    <col min="28" max="28" width="9.140625" style="239"/>
    <col min="29" max="31" width="11.5703125" style="239" bestFit="1" customWidth="1"/>
    <col min="32" max="16384" width="9.140625" style="239"/>
  </cols>
  <sheetData>
    <row r="1" spans="1:25" ht="24" customHeight="1">
      <c r="A1" s="433" t="s">
        <v>796</v>
      </c>
      <c r="B1" s="434" t="s">
        <v>797</v>
      </c>
      <c r="C1" s="435"/>
      <c r="D1" s="436"/>
      <c r="E1" s="437"/>
      <c r="F1" s="437"/>
      <c r="G1" s="437"/>
      <c r="H1" s="437"/>
      <c r="I1" s="437"/>
      <c r="J1" s="437"/>
      <c r="K1" s="437"/>
      <c r="L1" s="437"/>
      <c r="M1" s="471"/>
    </row>
    <row r="2" spans="1:25" ht="24" customHeight="1">
      <c r="A2" s="818" t="s">
        <v>696</v>
      </c>
      <c r="B2" s="818" t="s">
        <v>702</v>
      </c>
      <c r="C2" s="823" t="s">
        <v>697</v>
      </c>
      <c r="D2" s="823" t="s">
        <v>698</v>
      </c>
      <c r="E2" s="1025" t="s">
        <v>4</v>
      </c>
      <c r="F2" s="1025"/>
      <c r="G2" s="1025" t="s">
        <v>7</v>
      </c>
      <c r="H2" s="1025"/>
      <c r="I2" s="1025" t="s">
        <v>8</v>
      </c>
      <c r="J2" s="1025"/>
      <c r="K2" s="1025" t="s">
        <v>9</v>
      </c>
      <c r="L2" s="1025"/>
      <c r="M2" s="823" t="s">
        <v>699</v>
      </c>
      <c r="Q2" s="326"/>
      <c r="R2" s="326"/>
    </row>
    <row r="3" spans="1:25" ht="24" customHeight="1">
      <c r="A3" s="818"/>
      <c r="B3" s="818"/>
      <c r="C3" s="818"/>
      <c r="D3" s="818"/>
      <c r="E3" s="444" t="s">
        <v>700</v>
      </c>
      <c r="F3" s="444" t="s">
        <v>701</v>
      </c>
      <c r="G3" s="444" t="s">
        <v>700</v>
      </c>
      <c r="H3" s="444" t="s">
        <v>701</v>
      </c>
      <c r="I3" s="444" t="s">
        <v>700</v>
      </c>
      <c r="J3" s="444" t="s">
        <v>701</v>
      </c>
      <c r="K3" s="444" t="s">
        <v>700</v>
      </c>
      <c r="L3" s="444" t="s">
        <v>701</v>
      </c>
      <c r="M3" s="818"/>
      <c r="O3" s="406">
        <v>2026.07</v>
      </c>
      <c r="Q3" s="326"/>
      <c r="R3" s="493"/>
      <c r="U3" s="239"/>
    </row>
    <row r="4" spans="1:25" ht="24" customHeight="1">
      <c r="A4" s="494" t="s">
        <v>798</v>
      </c>
      <c r="B4" s="494"/>
      <c r="C4" s="441"/>
      <c r="D4" s="441"/>
      <c r="E4" s="453"/>
      <c r="F4" s="452"/>
      <c r="G4" s="453"/>
      <c r="H4" s="452"/>
      <c r="I4" s="453"/>
      <c r="J4" s="452"/>
      <c r="K4" s="453"/>
      <c r="L4" s="453"/>
      <c r="M4" s="461"/>
      <c r="N4" s="326"/>
      <c r="O4" s="326"/>
      <c r="P4" s="326"/>
      <c r="Q4" s="326"/>
      <c r="R4" s="326"/>
      <c r="S4" s="441" t="s">
        <v>799</v>
      </c>
      <c r="T4" s="441" t="s">
        <v>800</v>
      </c>
      <c r="U4" s="441" t="s">
        <v>801</v>
      </c>
      <c r="V4" s="441" t="s">
        <v>802</v>
      </c>
      <c r="W4" s="241"/>
      <c r="X4" s="241"/>
      <c r="Y4" s="241"/>
    </row>
    <row r="5" spans="1:25" ht="24" customHeight="1">
      <c r="A5" s="1030" t="s">
        <v>803</v>
      </c>
      <c r="B5" s="1031"/>
      <c r="C5" s="441"/>
      <c r="D5" s="441"/>
      <c r="E5" s="453"/>
      <c r="F5" s="452"/>
      <c r="G5" s="453"/>
      <c r="H5" s="452"/>
      <c r="I5" s="453"/>
      <c r="J5" s="452"/>
      <c r="K5" s="453"/>
      <c r="L5" s="453"/>
      <c r="M5" s="461"/>
      <c r="N5" s="340" t="s">
        <v>804</v>
      </c>
      <c r="O5" s="340" t="s">
        <v>805</v>
      </c>
      <c r="P5" s="340" t="s">
        <v>806</v>
      </c>
      <c r="Q5" s="340" t="s">
        <v>703</v>
      </c>
      <c r="R5" s="326"/>
      <c r="S5" s="340" t="s">
        <v>807</v>
      </c>
      <c r="T5" s="340" t="s">
        <v>945</v>
      </c>
      <c r="U5" s="340" t="s">
        <v>946</v>
      </c>
      <c r="V5" s="340" t="s">
        <v>947</v>
      </c>
      <c r="W5" s="241"/>
      <c r="X5" s="241"/>
      <c r="Y5" s="241"/>
    </row>
    <row r="6" spans="1:25" ht="24" customHeight="1">
      <c r="A6" s="1030" t="str">
        <f>CONCATENATE("시공량(㎥) = ",N6,", 굴착기 = ",O6,"㎥",)</f>
        <v>시공량(㎥) = 390, 굴착기 = 1㎥</v>
      </c>
      <c r="B6" s="1031"/>
      <c r="C6" s="441"/>
      <c r="D6" s="441"/>
      <c r="E6" s="453"/>
      <c r="F6" s="452"/>
      <c r="G6" s="453"/>
      <c r="H6" s="452"/>
      <c r="I6" s="453"/>
      <c r="J6" s="460"/>
      <c r="K6" s="453"/>
      <c r="L6" s="453"/>
      <c r="M6" s="461"/>
      <c r="N6" s="495">
        <v>390</v>
      </c>
      <c r="O6" s="496">
        <v>1</v>
      </c>
      <c r="P6" s="495">
        <v>8</v>
      </c>
      <c r="Q6" s="497">
        <f>N6/P6</f>
        <v>48.75</v>
      </c>
      <c r="R6" s="493"/>
      <c r="S6" s="340" t="s">
        <v>808</v>
      </c>
      <c r="T6" s="340" t="s">
        <v>948</v>
      </c>
      <c r="U6" s="340" t="s">
        <v>949</v>
      </c>
      <c r="V6" s="340" t="s">
        <v>950</v>
      </c>
      <c r="W6" s="241"/>
      <c r="X6" s="241"/>
      <c r="Y6" s="241"/>
    </row>
    <row r="7" spans="1:25" ht="24" customHeight="1">
      <c r="A7" s="1030" t="str">
        <f>CONCATENATE("Q = ",N6,"㎥ / ",P6,"hr = ",Q6,"㎥/hr",)</f>
        <v>Q = 390㎥ / 8hr = 48.75㎥/hr</v>
      </c>
      <c r="B7" s="1031"/>
      <c r="C7" s="441"/>
      <c r="D7" s="441"/>
      <c r="E7" s="459"/>
      <c r="F7" s="452"/>
      <c r="G7" s="453"/>
      <c r="H7" s="460"/>
      <c r="I7" s="453"/>
      <c r="J7" s="460"/>
      <c r="K7" s="453"/>
      <c r="L7" s="453"/>
      <c r="M7" s="441"/>
      <c r="N7" s="326"/>
      <c r="O7" s="326"/>
      <c r="P7" s="407"/>
      <c r="Q7" s="407"/>
      <c r="R7" s="407"/>
      <c r="S7" s="479"/>
      <c r="T7" s="479"/>
      <c r="V7" s="479"/>
      <c r="W7" s="241"/>
      <c r="X7" s="241"/>
      <c r="Y7" s="241"/>
    </row>
    <row r="8" spans="1:25" ht="24" customHeight="1">
      <c r="A8" s="449" t="s">
        <v>809</v>
      </c>
      <c r="B8" s="449" t="str">
        <f>CONCATENATE(,O6," ㎥ ",)</f>
        <v xml:space="preserve">1 ㎥ </v>
      </c>
      <c r="C8" s="441"/>
      <c r="D8" s="441"/>
      <c r="E8" s="459"/>
      <c r="F8" s="460"/>
      <c r="G8" s="453"/>
      <c r="H8" s="460"/>
      <c r="I8" s="453"/>
      <c r="J8" s="460"/>
      <c r="K8" s="453"/>
      <c r="L8" s="453"/>
      <c r="M8" s="441"/>
      <c r="N8" s="326"/>
      <c r="O8" s="498" t="str">
        <f>A8&amp;B8</f>
        <v xml:space="preserve">굴착기(무한궤도)1 ㎥ </v>
      </c>
      <c r="P8" s="499">
        <f>Q6</f>
        <v>48.75</v>
      </c>
      <c r="Q8" s="500">
        <v>0.9</v>
      </c>
      <c r="R8" s="501" t="s">
        <v>704</v>
      </c>
      <c r="S8" s="479"/>
      <c r="T8" s="479"/>
      <c r="V8" s="479"/>
      <c r="W8" s="241"/>
      <c r="X8" s="241"/>
      <c r="Y8" s="241"/>
    </row>
    <row r="9" spans="1:25" ht="24" customHeight="1">
      <c r="A9" s="449" t="s">
        <v>705</v>
      </c>
      <c r="B9" s="449"/>
      <c r="C9" s="441" t="s">
        <v>12</v>
      </c>
      <c r="D9" s="441">
        <v>1</v>
      </c>
      <c r="E9" s="459">
        <f>R9</f>
        <v>766.17</v>
      </c>
      <c r="F9" s="460">
        <f t="shared" ref="F9" si="0">INT(D9*E9)</f>
        <v>766</v>
      </c>
      <c r="G9" s="453"/>
      <c r="H9" s="460"/>
      <c r="I9" s="453"/>
      <c r="J9" s="460"/>
      <c r="K9" s="453">
        <f t="shared" ref="K9:K11" si="1">E9+G9+I9</f>
        <v>766.17</v>
      </c>
      <c r="L9" s="453">
        <f t="shared" ref="L9:L11" si="2">TRUNC((F9+H9+J9),0)</f>
        <v>766</v>
      </c>
      <c r="M9" s="441"/>
      <c r="N9" s="340" t="s">
        <v>706</v>
      </c>
      <c r="O9" s="502">
        <f>VLOOKUP(O$6,U$10:Y$11,3,FALSE)</f>
        <v>41501</v>
      </c>
      <c r="P9" s="501">
        <f>P8</f>
        <v>48.75</v>
      </c>
      <c r="Q9" s="501">
        <f>Q8</f>
        <v>0.9</v>
      </c>
      <c r="R9" s="501">
        <f>ROUNDDOWN(O9/P9*Q9,2)</f>
        <v>766.17</v>
      </c>
      <c r="S9" s="479"/>
      <c r="T9" s="340" t="s">
        <v>707</v>
      </c>
      <c r="U9" s="448" t="s">
        <v>810</v>
      </c>
      <c r="V9" s="448" t="s">
        <v>709</v>
      </c>
      <c r="W9" s="441" t="s">
        <v>706</v>
      </c>
      <c r="X9" s="441" t="s">
        <v>170</v>
      </c>
      <c r="Y9" s="441" t="s">
        <v>710</v>
      </c>
    </row>
    <row r="10" spans="1:25" ht="24" customHeight="1">
      <c r="A10" s="449" t="s">
        <v>711</v>
      </c>
      <c r="B10" s="449"/>
      <c r="C10" s="441" t="s">
        <v>12</v>
      </c>
      <c r="D10" s="441">
        <v>1</v>
      </c>
      <c r="E10" s="459"/>
      <c r="F10" s="460"/>
      <c r="G10" s="459">
        <f>R10</f>
        <v>1087.8399999999999</v>
      </c>
      <c r="H10" s="460">
        <f>INT(D10*G10)</f>
        <v>1087</v>
      </c>
      <c r="I10" s="453"/>
      <c r="J10" s="460"/>
      <c r="K10" s="453">
        <f t="shared" si="1"/>
        <v>1087.8399999999999</v>
      </c>
      <c r="L10" s="453">
        <f t="shared" si="2"/>
        <v>1087</v>
      </c>
      <c r="M10" s="441"/>
      <c r="N10" s="340" t="s">
        <v>170</v>
      </c>
      <c r="O10" s="502">
        <f>VLOOKUP(O$6,U$10:Y$11,4,FALSE)</f>
        <v>58925</v>
      </c>
      <c r="P10" s="501">
        <f>P8</f>
        <v>48.75</v>
      </c>
      <c r="Q10" s="501">
        <f>Q8</f>
        <v>0.9</v>
      </c>
      <c r="R10" s="501">
        <f t="shared" ref="R10:R11" si="3">ROUNDDOWN(O10/P10*Q10,2)</f>
        <v>1087.8399999999999</v>
      </c>
      <c r="S10" s="479"/>
      <c r="T10" s="448" t="s">
        <v>811</v>
      </c>
      <c r="U10" s="503">
        <v>0.6</v>
      </c>
      <c r="V10" s="464" t="s">
        <v>998</v>
      </c>
      <c r="W10" s="504">
        <v>21708</v>
      </c>
      <c r="X10" s="505">
        <v>58925</v>
      </c>
      <c r="Y10" s="505">
        <v>23423</v>
      </c>
    </row>
    <row r="11" spans="1:25" ht="24" customHeight="1">
      <c r="A11" s="449" t="s">
        <v>712</v>
      </c>
      <c r="B11" s="449"/>
      <c r="C11" s="441" t="s">
        <v>12</v>
      </c>
      <c r="D11" s="441">
        <v>1</v>
      </c>
      <c r="E11" s="459"/>
      <c r="F11" s="460"/>
      <c r="G11" s="453"/>
      <c r="H11" s="460"/>
      <c r="I11" s="459">
        <f>R11</f>
        <v>546.84</v>
      </c>
      <c r="J11" s="460">
        <f>INT(D11*I11)</f>
        <v>546</v>
      </c>
      <c r="K11" s="453">
        <f t="shared" si="1"/>
        <v>546.84</v>
      </c>
      <c r="L11" s="453">
        <f t="shared" si="2"/>
        <v>546</v>
      </c>
      <c r="M11" s="441"/>
      <c r="N11" s="340" t="s">
        <v>713</v>
      </c>
      <c r="O11" s="502">
        <f>VLOOKUP(O$6,U$10:Y$11,5,FALSE)</f>
        <v>29621</v>
      </c>
      <c r="P11" s="501">
        <f>P8</f>
        <v>48.75</v>
      </c>
      <c r="Q11" s="501">
        <f>Q8</f>
        <v>0.9</v>
      </c>
      <c r="R11" s="501">
        <f t="shared" si="3"/>
        <v>546.84</v>
      </c>
      <c r="S11" s="479"/>
      <c r="T11" s="448" t="s">
        <v>811</v>
      </c>
      <c r="U11" s="503">
        <v>1</v>
      </c>
      <c r="V11" s="464" t="s">
        <v>998</v>
      </c>
      <c r="W11" s="504">
        <v>41501</v>
      </c>
      <c r="X11" s="505">
        <v>58925</v>
      </c>
      <c r="Y11" s="505">
        <v>29621</v>
      </c>
    </row>
    <row r="12" spans="1:25" ht="24" customHeight="1">
      <c r="A12" s="449"/>
      <c r="B12" s="449"/>
      <c r="C12" s="441"/>
      <c r="D12" s="441"/>
      <c r="E12" s="459"/>
      <c r="F12" s="460"/>
      <c r="G12" s="453"/>
      <c r="H12" s="460"/>
      <c r="I12" s="459"/>
      <c r="J12" s="460"/>
      <c r="K12" s="453"/>
      <c r="L12" s="453"/>
      <c r="M12" s="441"/>
      <c r="N12" s="326"/>
      <c r="O12" s="480"/>
      <c r="P12" s="407"/>
      <c r="Q12" s="407"/>
      <c r="R12" s="407"/>
      <c r="S12" s="479"/>
      <c r="T12" s="479"/>
      <c r="U12" s="506"/>
      <c r="V12" s="467"/>
      <c r="W12" s="507"/>
      <c r="X12" s="508"/>
      <c r="Y12" s="508"/>
    </row>
    <row r="13" spans="1:25" ht="24" customHeight="1">
      <c r="A13" s="449" t="s">
        <v>812</v>
      </c>
      <c r="B13" s="449"/>
      <c r="C13" s="441"/>
      <c r="D13" s="441"/>
      <c r="E13" s="459"/>
      <c r="F13" s="460"/>
      <c r="G13" s="453"/>
      <c r="H13" s="460"/>
      <c r="I13" s="453"/>
      <c r="J13" s="460"/>
      <c r="K13" s="453"/>
      <c r="L13" s="453"/>
      <c r="M13" s="441"/>
      <c r="N13" s="326"/>
      <c r="O13" s="326"/>
      <c r="P13" s="326"/>
      <c r="Q13" s="326"/>
      <c r="R13" s="241"/>
      <c r="S13" s="241"/>
      <c r="T13" s="241"/>
      <c r="U13" s="241"/>
      <c r="V13" s="241"/>
      <c r="W13" s="241"/>
      <c r="X13" s="241"/>
      <c r="Y13" s="241"/>
    </row>
    <row r="14" spans="1:25" ht="24" customHeight="1">
      <c r="A14" s="449" t="s">
        <v>813</v>
      </c>
      <c r="B14" s="449"/>
      <c r="C14" s="441"/>
      <c r="D14" s="441"/>
      <c r="E14" s="459"/>
      <c r="F14" s="460"/>
      <c r="G14" s="453"/>
      <c r="H14" s="460"/>
      <c r="I14" s="453"/>
      <c r="J14" s="460"/>
      <c r="K14" s="453"/>
      <c r="L14" s="453"/>
      <c r="M14" s="441"/>
      <c r="N14" s="326"/>
      <c r="O14" s="326"/>
      <c r="P14" s="326"/>
      <c r="Q14" s="326"/>
      <c r="R14" s="241"/>
      <c r="S14" s="241"/>
      <c r="T14" s="241"/>
      <c r="U14" s="241"/>
      <c r="V14" s="241"/>
      <c r="W14" s="241"/>
      <c r="X14" s="480"/>
      <c r="Y14" s="241"/>
    </row>
    <row r="15" spans="1:25" ht="24" customHeight="1">
      <c r="A15" s="449" t="s">
        <v>714</v>
      </c>
      <c r="B15" s="449"/>
      <c r="C15" s="441"/>
      <c r="D15" s="441"/>
      <c r="E15" s="459"/>
      <c r="F15" s="460"/>
      <c r="G15" s="453"/>
      <c r="H15" s="460"/>
      <c r="I15" s="453"/>
      <c r="J15" s="460"/>
      <c r="K15" s="453"/>
      <c r="L15" s="453"/>
      <c r="M15" s="441"/>
      <c r="N15" s="326"/>
      <c r="O15" s="326"/>
      <c r="P15" s="326"/>
      <c r="Q15" s="326"/>
      <c r="R15" s="241"/>
      <c r="S15" s="241"/>
      <c r="T15" s="241"/>
      <c r="U15" s="241"/>
      <c r="V15" s="241"/>
      <c r="W15" s="241"/>
      <c r="X15" s="241"/>
      <c r="Y15" s="241"/>
    </row>
    <row r="16" spans="1:25" ht="24" customHeight="1">
      <c r="A16" s="449" t="s">
        <v>668</v>
      </c>
      <c r="B16" s="449" t="s">
        <v>199</v>
      </c>
      <c r="C16" s="441" t="s">
        <v>16</v>
      </c>
      <c r="D16" s="441">
        <f>0.2*0.1</f>
        <v>2.0000000000000004E-2</v>
      </c>
      <c r="E16" s="459"/>
      <c r="F16" s="460"/>
      <c r="G16" s="453">
        <f>VLOOKUP(B16,노임단가,3,FALSE)</f>
        <v>172068</v>
      </c>
      <c r="H16" s="460">
        <f>INT(G16*D16)</f>
        <v>3441</v>
      </c>
      <c r="I16" s="453"/>
      <c r="J16" s="460"/>
      <c r="K16" s="453">
        <f t="shared" ref="K16" si="4">E16+G16+I16</f>
        <v>172068</v>
      </c>
      <c r="L16" s="453">
        <f t="shared" ref="L16" si="5">TRUNC((F16+H16+J16),0)</f>
        <v>3441</v>
      </c>
      <c r="M16" s="441"/>
      <c r="N16" s="326"/>
      <c r="O16" s="326"/>
      <c r="P16" s="326"/>
      <c r="Q16" s="326"/>
      <c r="R16" s="326"/>
      <c r="S16" s="479"/>
      <c r="T16" s="479"/>
      <c r="V16" s="479"/>
      <c r="W16" s="241"/>
      <c r="X16" s="241"/>
      <c r="Y16" s="241"/>
    </row>
    <row r="17" spans="1:25" ht="24" customHeight="1">
      <c r="A17" s="449"/>
      <c r="B17" s="449"/>
      <c r="C17" s="441"/>
      <c r="D17" s="441"/>
      <c r="E17" s="459"/>
      <c r="F17" s="460"/>
      <c r="G17" s="453"/>
      <c r="H17" s="460"/>
      <c r="I17" s="453"/>
      <c r="J17" s="460"/>
      <c r="K17" s="453"/>
      <c r="L17" s="453"/>
      <c r="M17" s="441"/>
      <c r="N17" s="326"/>
      <c r="O17" s="326"/>
      <c r="P17" s="326"/>
      <c r="Q17" s="326"/>
      <c r="R17" s="326"/>
      <c r="S17" s="479"/>
      <c r="T17" s="479"/>
      <c r="V17" s="479"/>
      <c r="W17" s="241"/>
      <c r="X17" s="241"/>
      <c r="Y17" s="241"/>
    </row>
    <row r="18" spans="1:25" ht="24" customHeight="1">
      <c r="A18" s="449"/>
      <c r="B18" s="449"/>
      <c r="C18" s="441"/>
      <c r="D18" s="441"/>
      <c r="E18" s="459"/>
      <c r="F18" s="460"/>
      <c r="G18" s="453"/>
      <c r="H18" s="460"/>
      <c r="I18" s="453"/>
      <c r="J18" s="460"/>
      <c r="K18" s="453"/>
      <c r="L18" s="453"/>
      <c r="M18" s="441"/>
      <c r="N18" s="326"/>
      <c r="O18" s="326"/>
      <c r="P18" s="326"/>
      <c r="Q18" s="326"/>
      <c r="R18" s="326"/>
      <c r="S18" s="479"/>
      <c r="T18" s="479"/>
      <c r="V18" s="479"/>
      <c r="W18" s="241"/>
      <c r="X18" s="241"/>
      <c r="Y18" s="241"/>
    </row>
    <row r="19" spans="1:25" ht="24" customHeight="1">
      <c r="A19" s="449"/>
      <c r="B19" s="449"/>
      <c r="C19" s="441"/>
      <c r="D19" s="441"/>
      <c r="E19" s="459"/>
      <c r="F19" s="460"/>
      <c r="G19" s="453"/>
      <c r="H19" s="460"/>
      <c r="I19" s="453"/>
      <c r="J19" s="460"/>
      <c r="K19" s="453"/>
      <c r="L19" s="453"/>
      <c r="M19" s="441"/>
      <c r="N19" s="326"/>
      <c r="O19" s="326"/>
      <c r="P19" s="326"/>
      <c r="Q19" s="326"/>
      <c r="R19" s="326"/>
      <c r="S19" s="479"/>
      <c r="T19" s="479"/>
      <c r="V19" s="479"/>
      <c r="W19" s="241"/>
      <c r="X19" s="241"/>
      <c r="Y19" s="241"/>
    </row>
    <row r="20" spans="1:25" ht="24" customHeight="1">
      <c r="A20" s="449"/>
      <c r="B20" s="449"/>
      <c r="C20" s="441"/>
      <c r="D20" s="441"/>
      <c r="E20" s="459"/>
      <c r="F20" s="460"/>
      <c r="G20" s="453"/>
      <c r="H20" s="460"/>
      <c r="I20" s="453"/>
      <c r="J20" s="460"/>
      <c r="K20" s="453"/>
      <c r="L20" s="453"/>
      <c r="M20" s="441"/>
      <c r="N20" s="326"/>
      <c r="O20" s="326"/>
      <c r="P20" s="326"/>
      <c r="Q20" s="326"/>
      <c r="R20" s="326"/>
      <c r="S20" s="479"/>
      <c r="T20" s="479"/>
      <c r="V20" s="479"/>
      <c r="W20" s="241"/>
      <c r="X20" s="241"/>
      <c r="Y20" s="241"/>
    </row>
    <row r="21" spans="1:25" ht="24" customHeight="1">
      <c r="A21" s="449"/>
      <c r="B21" s="449"/>
      <c r="C21" s="441"/>
      <c r="D21" s="441"/>
      <c r="E21" s="459"/>
      <c r="F21" s="460"/>
      <c r="G21" s="453"/>
      <c r="H21" s="460"/>
      <c r="I21" s="453"/>
      <c r="J21" s="460"/>
      <c r="K21" s="453"/>
      <c r="L21" s="453"/>
      <c r="M21" s="441"/>
      <c r="N21" s="326"/>
      <c r="O21" s="326"/>
      <c r="P21" s="326"/>
      <c r="Q21" s="326"/>
      <c r="R21" s="326"/>
      <c r="S21" s="479"/>
      <c r="T21" s="479"/>
      <c r="V21" s="479"/>
      <c r="W21" s="241"/>
      <c r="X21" s="241"/>
      <c r="Y21" s="241"/>
    </row>
    <row r="22" spans="1:25" ht="24" customHeight="1">
      <c r="A22" s="449"/>
      <c r="B22" s="449"/>
      <c r="C22" s="441"/>
      <c r="D22" s="441"/>
      <c r="E22" s="459"/>
      <c r="F22" s="460"/>
      <c r="G22" s="453"/>
      <c r="H22" s="460"/>
      <c r="I22" s="453"/>
      <c r="J22" s="460"/>
      <c r="K22" s="453"/>
      <c r="L22" s="453"/>
      <c r="M22" s="441"/>
      <c r="N22" s="326"/>
      <c r="O22" s="326"/>
      <c r="P22" s="326"/>
      <c r="Q22" s="326"/>
      <c r="R22" s="326"/>
      <c r="S22" s="479"/>
      <c r="T22" s="479"/>
      <c r="V22" s="479"/>
      <c r="W22" s="241"/>
      <c r="X22" s="241"/>
      <c r="Y22" s="241"/>
    </row>
    <row r="23" spans="1:25" ht="24" customHeight="1">
      <c r="A23" s="449"/>
      <c r="B23" s="449"/>
      <c r="C23" s="441"/>
      <c r="D23" s="441"/>
      <c r="E23" s="459"/>
      <c r="F23" s="460"/>
      <c r="G23" s="453"/>
      <c r="H23" s="460"/>
      <c r="I23" s="453"/>
      <c r="J23" s="460"/>
      <c r="K23" s="453"/>
      <c r="L23" s="453"/>
      <c r="M23" s="441"/>
      <c r="N23" s="326"/>
      <c r="O23" s="326"/>
      <c r="P23" s="326"/>
      <c r="Q23" s="326"/>
      <c r="R23" s="326"/>
      <c r="S23" s="479"/>
      <c r="T23" s="479"/>
      <c r="V23" s="479"/>
      <c r="W23" s="241"/>
      <c r="X23" s="241"/>
      <c r="Y23" s="241"/>
    </row>
    <row r="24" spans="1:25" ht="24" customHeight="1">
      <c r="A24" s="449"/>
      <c r="B24" s="449"/>
      <c r="C24" s="441"/>
      <c r="D24" s="441"/>
      <c r="E24" s="453"/>
      <c r="F24" s="460"/>
      <c r="G24" s="453"/>
      <c r="H24" s="460"/>
      <c r="I24" s="453"/>
      <c r="J24" s="460"/>
      <c r="K24" s="453"/>
      <c r="L24" s="453"/>
      <c r="M24" s="441"/>
      <c r="N24" s="326"/>
      <c r="O24" s="326"/>
      <c r="P24" s="326"/>
      <c r="Q24" s="326"/>
      <c r="R24" s="326"/>
      <c r="S24" s="326"/>
      <c r="T24" s="326"/>
      <c r="U24" s="326"/>
      <c r="V24" s="326"/>
      <c r="W24" s="241"/>
      <c r="X24" s="241"/>
      <c r="Y24" s="241"/>
    </row>
    <row r="25" spans="1:25" ht="24" customHeight="1">
      <c r="A25" s="1028" t="s">
        <v>19</v>
      </c>
      <c r="B25" s="1028"/>
      <c r="C25" s="441"/>
      <c r="D25" s="441"/>
      <c r="E25" s="1029">
        <f>SUM(F4:F24)</f>
        <v>766</v>
      </c>
      <c r="F25" s="1029"/>
      <c r="G25" s="1029">
        <f>SUM(H4:H24)</f>
        <v>4528</v>
      </c>
      <c r="H25" s="1029"/>
      <c r="I25" s="1029">
        <f>SUM(J4:J24)</f>
        <v>546</v>
      </c>
      <c r="J25" s="1029"/>
      <c r="K25" s="1029">
        <f>E25+G25+I25</f>
        <v>5840</v>
      </c>
      <c r="L25" s="1029"/>
      <c r="M25" s="441"/>
      <c r="N25" s="326"/>
      <c r="O25" s="326"/>
      <c r="P25" s="326"/>
      <c r="Q25" s="326"/>
      <c r="R25" s="326"/>
      <c r="S25" s="326"/>
      <c r="T25" s="326"/>
      <c r="U25" s="326"/>
      <c r="V25" s="326"/>
      <c r="W25" s="241"/>
      <c r="X25" s="241"/>
      <c r="Y25" s="241"/>
    </row>
    <row r="26" spans="1:25" ht="24" customHeight="1">
      <c r="A26" s="433" t="s">
        <v>814</v>
      </c>
      <c r="B26" s="434" t="s">
        <v>716</v>
      </c>
      <c r="C26" s="435"/>
      <c r="D26" s="436"/>
      <c r="E26" s="437"/>
      <c r="F26" s="437"/>
      <c r="G26" s="437"/>
      <c r="H26" s="437"/>
      <c r="I26" s="437"/>
      <c r="J26" s="437"/>
      <c r="K26" s="437"/>
      <c r="L26" s="437"/>
      <c r="M26" s="471"/>
    </row>
    <row r="27" spans="1:25" ht="24" customHeight="1">
      <c r="A27" s="818" t="s">
        <v>696</v>
      </c>
      <c r="B27" s="818" t="s">
        <v>702</v>
      </c>
      <c r="C27" s="823" t="s">
        <v>697</v>
      </c>
      <c r="D27" s="823" t="s">
        <v>698</v>
      </c>
      <c r="E27" s="1025" t="s">
        <v>4</v>
      </c>
      <c r="F27" s="1025"/>
      <c r="G27" s="1025" t="s">
        <v>7</v>
      </c>
      <c r="H27" s="1025"/>
      <c r="I27" s="1025" t="s">
        <v>8</v>
      </c>
      <c r="J27" s="1025"/>
      <c r="K27" s="1025" t="s">
        <v>9</v>
      </c>
      <c r="L27" s="1025"/>
      <c r="M27" s="823" t="s">
        <v>699</v>
      </c>
    </row>
    <row r="28" spans="1:25" ht="24" customHeight="1">
      <c r="A28" s="818"/>
      <c r="B28" s="818"/>
      <c r="C28" s="818"/>
      <c r="D28" s="818"/>
      <c r="E28" s="444" t="s">
        <v>700</v>
      </c>
      <c r="F28" s="444" t="s">
        <v>701</v>
      </c>
      <c r="G28" s="444" t="s">
        <v>700</v>
      </c>
      <c r="H28" s="444" t="s">
        <v>701</v>
      </c>
      <c r="I28" s="444" t="s">
        <v>700</v>
      </c>
      <c r="J28" s="444" t="s">
        <v>701</v>
      </c>
      <c r="K28" s="444" t="s">
        <v>700</v>
      </c>
      <c r="L28" s="444" t="s">
        <v>701</v>
      </c>
      <c r="M28" s="818"/>
      <c r="R28" s="326"/>
      <c r="S28" s="326"/>
      <c r="T28" s="326"/>
      <c r="U28" s="326"/>
      <c r="V28" s="326"/>
      <c r="W28" s="241"/>
    </row>
    <row r="29" spans="1:25" ht="24" customHeight="1">
      <c r="A29" s="494" t="s">
        <v>815</v>
      </c>
      <c r="B29" s="494"/>
      <c r="C29" s="441"/>
      <c r="D29" s="441"/>
      <c r="E29" s="453"/>
      <c r="F29" s="452"/>
      <c r="G29" s="453"/>
      <c r="H29" s="452"/>
      <c r="I29" s="453"/>
      <c r="J29" s="452"/>
      <c r="K29" s="453"/>
      <c r="L29" s="453"/>
      <c r="M29" s="461"/>
      <c r="R29" s="326"/>
      <c r="S29" s="326"/>
      <c r="T29" s="326"/>
      <c r="U29" s="326"/>
      <c r="V29" s="326"/>
      <c r="W29" s="326"/>
      <c r="X29" s="241"/>
      <c r="Y29" s="241"/>
    </row>
    <row r="30" spans="1:25" ht="24" customHeight="1">
      <c r="A30" s="1030" t="s">
        <v>816</v>
      </c>
      <c r="B30" s="1031"/>
      <c r="C30" s="441"/>
      <c r="D30" s="441"/>
      <c r="E30" s="453"/>
      <c r="F30" s="452"/>
      <c r="G30" s="453"/>
      <c r="H30" s="452"/>
      <c r="I30" s="453"/>
      <c r="J30" s="452"/>
      <c r="K30" s="453"/>
      <c r="L30" s="453"/>
      <c r="M30" s="461"/>
      <c r="N30" s="340" t="s">
        <v>806</v>
      </c>
      <c r="O30" s="458">
        <v>8</v>
      </c>
      <c r="R30" s="326"/>
      <c r="S30" s="326"/>
      <c r="T30" s="326"/>
      <c r="U30" s="326"/>
      <c r="V30" s="326"/>
      <c r="W30" s="326"/>
      <c r="X30" s="241"/>
      <c r="Y30" s="241"/>
    </row>
    <row r="31" spans="1:25" ht="24" customHeight="1">
      <c r="A31" s="1030" t="str">
        <f>CONCATENATE("시공량(㎥) = ",O31,"㎥",)</f>
        <v>시공량(㎥) = 130㎥</v>
      </c>
      <c r="B31" s="1031"/>
      <c r="C31" s="441"/>
      <c r="D31" s="441"/>
      <c r="E31" s="453"/>
      <c r="F31" s="452"/>
      <c r="G31" s="453"/>
      <c r="H31" s="452"/>
      <c r="I31" s="453"/>
      <c r="J31" s="460"/>
      <c r="K31" s="453"/>
      <c r="L31" s="453"/>
      <c r="M31" s="461"/>
      <c r="N31" s="509" t="s">
        <v>817</v>
      </c>
      <c r="O31" s="510">
        <v>130</v>
      </c>
      <c r="P31" s="445">
        <f>O31/O30</f>
        <v>16.25</v>
      </c>
      <c r="Q31" s="340" t="s">
        <v>818</v>
      </c>
      <c r="R31" s="326"/>
      <c r="S31" s="326"/>
      <c r="T31" s="340" t="s">
        <v>707</v>
      </c>
      <c r="U31" s="448" t="s">
        <v>708</v>
      </c>
      <c r="V31" s="448" t="s">
        <v>709</v>
      </c>
      <c r="W31" s="441" t="s">
        <v>706</v>
      </c>
      <c r="X31" s="441" t="s">
        <v>170</v>
      </c>
      <c r="Y31" s="441" t="s">
        <v>710</v>
      </c>
    </row>
    <row r="32" spans="1:25" ht="24" customHeight="1">
      <c r="A32" s="1030" t="str">
        <f>CONCATENATE(,N32,"(",O32,") =",O31,"㎥ / ",O30,"hr"," = ",P32,"㎥/hr",)</f>
        <v>굴착기(0.2㎥) =130㎥ / 8hr = 16.25㎥/hr</v>
      </c>
      <c r="B32" s="1031"/>
      <c r="C32" s="441"/>
      <c r="D32" s="441"/>
      <c r="E32" s="459"/>
      <c r="F32" s="452"/>
      <c r="G32" s="453"/>
      <c r="H32" s="460"/>
      <c r="I32" s="453"/>
      <c r="J32" s="460"/>
      <c r="K32" s="453"/>
      <c r="L32" s="453"/>
      <c r="M32" s="441"/>
      <c r="N32" s="340" t="s">
        <v>805</v>
      </c>
      <c r="O32" s="458" t="s">
        <v>819</v>
      </c>
      <c r="P32" s="340">
        <f>P31*Q32</f>
        <v>16.25</v>
      </c>
      <c r="Q32" s="458">
        <v>1</v>
      </c>
      <c r="T32" s="448" t="s">
        <v>811</v>
      </c>
      <c r="U32" s="458" t="s">
        <v>819</v>
      </c>
      <c r="V32" s="464" t="s">
        <v>998</v>
      </c>
      <c r="W32" s="456">
        <v>10554</v>
      </c>
      <c r="X32" s="457">
        <v>58925</v>
      </c>
      <c r="Y32" s="457">
        <v>13873</v>
      </c>
    </row>
    <row r="33" spans="1:25" ht="24" customHeight="1">
      <c r="A33" s="1033" t="str">
        <f>CONCATENATE(,N33,"(",O33,") =",O31,"㎥ / ",O30,"hr"," = ",P33,"㎥/hr",)</f>
        <v>진동롤러(핸드가이드식)(0.7ton) =130㎥ / 8hr = 16.25㎥/hr</v>
      </c>
      <c r="B33" s="1034"/>
      <c r="C33" s="443"/>
      <c r="D33" s="441"/>
      <c r="E33" s="453"/>
      <c r="F33" s="452"/>
      <c r="G33" s="453"/>
      <c r="H33" s="452"/>
      <c r="I33" s="453"/>
      <c r="J33" s="452"/>
      <c r="K33" s="453"/>
      <c r="L33" s="453"/>
      <c r="M33" s="441"/>
      <c r="N33" s="511" t="s">
        <v>820</v>
      </c>
      <c r="O33" s="458" t="s">
        <v>821</v>
      </c>
      <c r="P33" s="340">
        <f>P31*Q33</f>
        <v>16.25</v>
      </c>
      <c r="Q33" s="458">
        <v>1</v>
      </c>
      <c r="R33" s="470"/>
      <c r="S33" s="470"/>
      <c r="T33" s="340" t="s">
        <v>820</v>
      </c>
      <c r="U33" s="458" t="s">
        <v>821</v>
      </c>
      <c r="V33" s="464" t="s">
        <v>999</v>
      </c>
      <c r="W33" s="456">
        <v>4336</v>
      </c>
      <c r="X33" s="457">
        <v>36190</v>
      </c>
      <c r="Y33" s="457">
        <v>1967</v>
      </c>
    </row>
    <row r="34" spans="1:25" ht="24" customHeight="1">
      <c r="A34" s="1030" t="str">
        <f>CONCATENATE(,N34,"(",O34,") =",O31,"㎥ / ",O30,"hr"," = ",P34,"㎥/hr",)</f>
        <v>살수차(5500ℓ) =130㎥ / 8hr = 8.125㎥/hr</v>
      </c>
      <c r="B34" s="1031"/>
      <c r="C34" s="441"/>
      <c r="D34" s="441"/>
      <c r="E34" s="459"/>
      <c r="F34" s="452"/>
      <c r="G34" s="453"/>
      <c r="H34" s="460"/>
      <c r="I34" s="453"/>
      <c r="J34" s="460"/>
      <c r="K34" s="453"/>
      <c r="L34" s="453"/>
      <c r="M34" s="441"/>
      <c r="N34" s="512" t="s">
        <v>822</v>
      </c>
      <c r="O34" s="458" t="s">
        <v>823</v>
      </c>
      <c r="P34" s="340">
        <f>P31*Q34</f>
        <v>8.125</v>
      </c>
      <c r="Q34" s="458">
        <v>0.5</v>
      </c>
      <c r="R34" s="479"/>
      <c r="S34" s="479"/>
      <c r="T34" s="512" t="s">
        <v>822</v>
      </c>
      <c r="U34" s="458" t="s">
        <v>823</v>
      </c>
      <c r="V34" s="464" t="s">
        <v>1000</v>
      </c>
      <c r="W34" s="456">
        <v>21090</v>
      </c>
      <c r="X34" s="457">
        <v>49698</v>
      </c>
      <c r="Y34" s="457">
        <v>9986</v>
      </c>
    </row>
    <row r="35" spans="1:25" ht="24" customHeight="1">
      <c r="A35" s="449" t="s">
        <v>809</v>
      </c>
      <c r="B35" s="449" t="str">
        <f>CONCATENATE(,O32,)</f>
        <v>0.2㎥</v>
      </c>
      <c r="C35" s="441"/>
      <c r="D35" s="441"/>
      <c r="E35" s="459"/>
      <c r="F35" s="460"/>
      <c r="G35" s="453"/>
      <c r="H35" s="460"/>
      <c r="I35" s="453"/>
      <c r="J35" s="460"/>
      <c r="K35" s="453"/>
      <c r="L35" s="453"/>
      <c r="M35" s="441"/>
      <c r="N35" s="1026" t="str">
        <f>A35&amp;B35</f>
        <v>굴착기(무한궤도)0.2㎥</v>
      </c>
      <c r="O35" s="1032"/>
      <c r="P35" s="499">
        <f>Q32</f>
        <v>1</v>
      </c>
      <c r="Q35" s="500">
        <v>0.9</v>
      </c>
      <c r="R35" s="501" t="s">
        <v>704</v>
      </c>
      <c r="S35" s="479"/>
      <c r="T35" s="479"/>
      <c r="V35" s="479"/>
      <c r="W35" s="241"/>
      <c r="X35" s="241"/>
      <c r="Y35" s="241"/>
    </row>
    <row r="36" spans="1:25" ht="24" customHeight="1">
      <c r="A36" s="449" t="s">
        <v>705</v>
      </c>
      <c r="B36" s="449"/>
      <c r="C36" s="441" t="s">
        <v>12</v>
      </c>
      <c r="D36" s="441">
        <v>1</v>
      </c>
      <c r="E36" s="459">
        <f>R36</f>
        <v>584.52</v>
      </c>
      <c r="F36" s="460">
        <f t="shared" ref="F36" si="6">INT(D36*E36)</f>
        <v>584</v>
      </c>
      <c r="G36" s="453"/>
      <c r="H36" s="460"/>
      <c r="I36" s="453"/>
      <c r="J36" s="460"/>
      <c r="K36" s="453">
        <f t="shared" ref="K36:K38" si="7">E36+G36+I36</f>
        <v>584.52</v>
      </c>
      <c r="L36" s="453">
        <f t="shared" ref="L36:L38" si="8">TRUNC((F36+H36+J36),0)</f>
        <v>584</v>
      </c>
      <c r="M36" s="441"/>
      <c r="N36" s="340" t="s">
        <v>706</v>
      </c>
      <c r="O36" s="502">
        <f>VLOOKUP(O32,U32:Y34,3,FALSE)</f>
        <v>10554</v>
      </c>
      <c r="P36" s="501">
        <f>P35</f>
        <v>1</v>
      </c>
      <c r="Q36" s="501">
        <f>Q35</f>
        <v>0.9</v>
      </c>
      <c r="R36" s="501">
        <f>ROUNDDOWN((O36/P32)*P36*Q36,2)</f>
        <v>584.52</v>
      </c>
      <c r="S36" s="479"/>
      <c r="T36" s="479"/>
      <c r="V36" s="479"/>
      <c r="W36" s="241"/>
      <c r="X36" s="241"/>
      <c r="Y36" s="241"/>
    </row>
    <row r="37" spans="1:25" ht="24" customHeight="1">
      <c r="A37" s="449" t="s">
        <v>711</v>
      </c>
      <c r="B37" s="449"/>
      <c r="C37" s="441" t="s">
        <v>12</v>
      </c>
      <c r="D37" s="441">
        <v>1</v>
      </c>
      <c r="E37" s="459"/>
      <c r="F37" s="460"/>
      <c r="G37" s="459">
        <f>R37</f>
        <v>3263.53</v>
      </c>
      <c r="H37" s="460">
        <f>INT(D37*G37)</f>
        <v>3263</v>
      </c>
      <c r="I37" s="453"/>
      <c r="J37" s="460"/>
      <c r="K37" s="453">
        <f t="shared" si="7"/>
        <v>3263.53</v>
      </c>
      <c r="L37" s="453">
        <f t="shared" si="8"/>
        <v>3263</v>
      </c>
      <c r="M37" s="441"/>
      <c r="N37" s="340" t="s">
        <v>170</v>
      </c>
      <c r="O37" s="502">
        <f>VLOOKUP(O32,U32:Y34,4,FALSE)</f>
        <v>58925</v>
      </c>
      <c r="P37" s="501">
        <f>P35</f>
        <v>1</v>
      </c>
      <c r="Q37" s="501">
        <f>Q35</f>
        <v>0.9</v>
      </c>
      <c r="R37" s="501">
        <f>ROUNDDOWN((O37/P32)*P37*Q37,2)</f>
        <v>3263.53</v>
      </c>
      <c r="S37" s="479"/>
      <c r="T37" s="326"/>
      <c r="U37" s="326"/>
      <c r="V37" s="326"/>
      <c r="W37" s="241"/>
      <c r="X37" s="241"/>
      <c r="Y37" s="241"/>
    </row>
    <row r="38" spans="1:25" ht="24" customHeight="1">
      <c r="A38" s="449" t="s">
        <v>712</v>
      </c>
      <c r="B38" s="449"/>
      <c r="C38" s="441" t="s">
        <v>12</v>
      </c>
      <c r="D38" s="441">
        <v>1</v>
      </c>
      <c r="E38" s="459"/>
      <c r="F38" s="460"/>
      <c r="G38" s="453"/>
      <c r="H38" s="460"/>
      <c r="I38" s="459">
        <f>R38</f>
        <v>768.35</v>
      </c>
      <c r="J38" s="460">
        <f>INT(D38*I38)</f>
        <v>768</v>
      </c>
      <c r="K38" s="453">
        <f t="shared" si="7"/>
        <v>768.35</v>
      </c>
      <c r="L38" s="453">
        <f t="shared" si="8"/>
        <v>768</v>
      </c>
      <c r="M38" s="441"/>
      <c r="N38" s="340" t="s">
        <v>713</v>
      </c>
      <c r="O38" s="502">
        <f>VLOOKUP(O32,U32:Y34,5,FALSE)</f>
        <v>13873</v>
      </c>
      <c r="P38" s="501">
        <f>P35</f>
        <v>1</v>
      </c>
      <c r="Q38" s="501">
        <f>Q35</f>
        <v>0.9</v>
      </c>
      <c r="R38" s="501">
        <f>ROUNDDOWN((O38/P32)*P38*Q38,2)</f>
        <v>768.35</v>
      </c>
      <c r="S38" s="479"/>
      <c r="T38" s="326"/>
      <c r="U38" s="326"/>
      <c r="V38" s="326"/>
      <c r="W38" s="241"/>
      <c r="X38" s="241"/>
      <c r="Y38" s="241"/>
    </row>
    <row r="39" spans="1:25" ht="24" customHeight="1">
      <c r="A39" s="449" t="s">
        <v>820</v>
      </c>
      <c r="B39" s="449" t="str">
        <f>CONCATENATE(,O33,)</f>
        <v>0.7ton</v>
      </c>
      <c r="C39" s="441"/>
      <c r="D39" s="441"/>
      <c r="E39" s="459"/>
      <c r="F39" s="460"/>
      <c r="G39" s="453"/>
      <c r="H39" s="460"/>
      <c r="I39" s="453"/>
      <c r="J39" s="460"/>
      <c r="K39" s="453"/>
      <c r="L39" s="453"/>
      <c r="M39" s="441"/>
      <c r="N39" s="1026" t="str">
        <f>A39&amp;B39</f>
        <v>진동롤러(핸드가이드식)0.7ton</v>
      </c>
      <c r="O39" s="1032"/>
      <c r="P39" s="499">
        <f>Q33</f>
        <v>1</v>
      </c>
      <c r="Q39" s="500">
        <v>0.9</v>
      </c>
      <c r="R39" s="501" t="s">
        <v>704</v>
      </c>
      <c r="S39" s="479"/>
      <c r="T39" s="479"/>
      <c r="V39" s="479"/>
      <c r="W39" s="241"/>
      <c r="X39" s="241"/>
      <c r="Y39" s="241"/>
    </row>
    <row r="40" spans="1:25" ht="24" customHeight="1">
      <c r="A40" s="449" t="s">
        <v>705</v>
      </c>
      <c r="B40" s="449"/>
      <c r="C40" s="441" t="s">
        <v>12</v>
      </c>
      <c r="D40" s="441">
        <v>1</v>
      </c>
      <c r="E40" s="459">
        <f>R40</f>
        <v>240.14</v>
      </c>
      <c r="F40" s="460">
        <f t="shared" ref="F40" si="9">INT(D40*E40)</f>
        <v>240</v>
      </c>
      <c r="G40" s="453"/>
      <c r="H40" s="460"/>
      <c r="I40" s="453"/>
      <c r="J40" s="460"/>
      <c r="K40" s="453">
        <f t="shared" ref="K40:K41" si="10">E40+G40+I40</f>
        <v>240.14</v>
      </c>
      <c r="L40" s="453">
        <f t="shared" ref="L40:L41" si="11">TRUNC((F40+H40+J40),0)</f>
        <v>240</v>
      </c>
      <c r="M40" s="441"/>
      <c r="N40" s="340" t="s">
        <v>706</v>
      </c>
      <c r="O40" s="502">
        <f>VLOOKUP(O33,U32:Y34,3,FALSE)</f>
        <v>4336</v>
      </c>
      <c r="P40" s="501">
        <f>P39</f>
        <v>1</v>
      </c>
      <c r="Q40" s="501">
        <f>Q39</f>
        <v>0.9</v>
      </c>
      <c r="R40" s="501">
        <f>ROUNDDOWN((O40/P33)*P40*Q40,2)</f>
        <v>240.14</v>
      </c>
      <c r="S40" s="479"/>
      <c r="T40" s="479"/>
      <c r="V40" s="479"/>
      <c r="W40" s="241"/>
      <c r="X40" s="241"/>
      <c r="Y40" s="241"/>
    </row>
    <row r="41" spans="1:25" ht="24" customHeight="1">
      <c r="A41" s="449" t="s">
        <v>712</v>
      </c>
      <c r="B41" s="449"/>
      <c r="C41" s="441" t="s">
        <v>12</v>
      </c>
      <c r="D41" s="441">
        <v>1</v>
      </c>
      <c r="E41" s="459"/>
      <c r="F41" s="460"/>
      <c r="G41" s="453"/>
      <c r="H41" s="460"/>
      <c r="I41" s="459">
        <f>R41</f>
        <v>108.94</v>
      </c>
      <c r="J41" s="460">
        <f>INT(D41*I41)</f>
        <v>108</v>
      </c>
      <c r="K41" s="453">
        <f t="shared" si="10"/>
        <v>108.94</v>
      </c>
      <c r="L41" s="453">
        <f t="shared" si="11"/>
        <v>108</v>
      </c>
      <c r="M41" s="441"/>
      <c r="N41" s="340" t="s">
        <v>713</v>
      </c>
      <c r="O41" s="502">
        <f>VLOOKUP(O33,U32:Y34,5,FALSE)</f>
        <v>1967</v>
      </c>
      <c r="P41" s="501">
        <f>P39</f>
        <v>1</v>
      </c>
      <c r="Q41" s="501">
        <f>Q39</f>
        <v>0.9</v>
      </c>
      <c r="R41" s="501">
        <f>ROUNDDOWN((O41/P33)*P41*Q41,2)</f>
        <v>108.94</v>
      </c>
      <c r="S41" s="479"/>
      <c r="T41" s="326"/>
      <c r="U41" s="326"/>
      <c r="V41" s="326"/>
      <c r="W41" s="241"/>
      <c r="X41" s="241"/>
      <c r="Y41" s="241"/>
    </row>
    <row r="42" spans="1:25" ht="24" customHeight="1">
      <c r="A42" s="449" t="s">
        <v>822</v>
      </c>
      <c r="B42" s="449" t="str">
        <f>CONCATENATE(,O34,)</f>
        <v>5500ℓ</v>
      </c>
      <c r="C42" s="441"/>
      <c r="D42" s="441"/>
      <c r="E42" s="459"/>
      <c r="F42" s="460"/>
      <c r="G42" s="453"/>
      <c r="H42" s="460"/>
      <c r="I42" s="453"/>
      <c r="J42" s="460"/>
      <c r="K42" s="453"/>
      <c r="L42" s="453"/>
      <c r="M42" s="441"/>
      <c r="N42" s="1026" t="str">
        <f>A42&amp;B42</f>
        <v>살수차5500ℓ</v>
      </c>
      <c r="O42" s="1032"/>
      <c r="P42" s="499">
        <f>Q34</f>
        <v>0.5</v>
      </c>
      <c r="Q42" s="500">
        <v>0.9</v>
      </c>
      <c r="R42" s="501" t="s">
        <v>704</v>
      </c>
      <c r="S42" s="479"/>
      <c r="T42" s="479"/>
      <c r="V42" s="479"/>
      <c r="W42" s="241"/>
      <c r="X42" s="241"/>
      <c r="Y42" s="241"/>
    </row>
    <row r="43" spans="1:25" ht="24" customHeight="1">
      <c r="A43" s="449" t="s">
        <v>705</v>
      </c>
      <c r="B43" s="449"/>
      <c r="C43" s="441" t="s">
        <v>12</v>
      </c>
      <c r="D43" s="441">
        <v>1</v>
      </c>
      <c r="E43" s="459">
        <f>R43</f>
        <v>1168.06</v>
      </c>
      <c r="F43" s="460">
        <f t="shared" ref="F43" si="12">INT(D43*E43)</f>
        <v>1168</v>
      </c>
      <c r="G43" s="453"/>
      <c r="H43" s="460"/>
      <c r="I43" s="453"/>
      <c r="J43" s="460"/>
      <c r="K43" s="453">
        <f t="shared" ref="K43:K47" si="13">E43+G43+I43</f>
        <v>1168.06</v>
      </c>
      <c r="L43" s="453">
        <f t="shared" ref="L43:L47" si="14">TRUNC((F43+H43+J43),0)</f>
        <v>1168</v>
      </c>
      <c r="M43" s="441"/>
      <c r="N43" s="340" t="s">
        <v>706</v>
      </c>
      <c r="O43" s="502">
        <f>VLOOKUP(O34,U32:Y34,3,FALSE)</f>
        <v>21090</v>
      </c>
      <c r="P43" s="501">
        <f>P42</f>
        <v>0.5</v>
      </c>
      <c r="Q43" s="501">
        <f>Q42</f>
        <v>0.9</v>
      </c>
      <c r="R43" s="501">
        <f>ROUNDDOWN((O43/P34)*P43*Q43,2)</f>
        <v>1168.06</v>
      </c>
      <c r="S43" s="479"/>
      <c r="T43" s="479"/>
      <c r="V43" s="479"/>
      <c r="W43" s="241"/>
      <c r="X43" s="241"/>
      <c r="Y43" s="241"/>
    </row>
    <row r="44" spans="1:25" ht="24" customHeight="1">
      <c r="A44" s="449" t="s">
        <v>711</v>
      </c>
      <c r="B44" s="449"/>
      <c r="C44" s="441" t="s">
        <v>12</v>
      </c>
      <c r="D44" s="441">
        <v>1</v>
      </c>
      <c r="E44" s="459"/>
      <c r="F44" s="460"/>
      <c r="G44" s="459">
        <f>R44</f>
        <v>2752.5</v>
      </c>
      <c r="H44" s="460">
        <f>INT(D44*G44)</f>
        <v>2752</v>
      </c>
      <c r="I44" s="453"/>
      <c r="J44" s="460"/>
      <c r="K44" s="453">
        <f t="shared" si="13"/>
        <v>2752.5</v>
      </c>
      <c r="L44" s="453">
        <f t="shared" si="14"/>
        <v>2752</v>
      </c>
      <c r="M44" s="441"/>
      <c r="N44" s="340" t="s">
        <v>170</v>
      </c>
      <c r="O44" s="502">
        <f>VLOOKUP(O34,U32:Y34,4,FALSE)</f>
        <v>49698</v>
      </c>
      <c r="P44" s="501">
        <f>P42</f>
        <v>0.5</v>
      </c>
      <c r="Q44" s="501">
        <f>Q42</f>
        <v>0.9</v>
      </c>
      <c r="R44" s="501">
        <f>ROUNDDOWN((O44/P34)*P44*Q44,2)</f>
        <v>2752.5</v>
      </c>
      <c r="S44" s="479"/>
      <c r="T44" s="326"/>
      <c r="U44" s="326"/>
      <c r="V44" s="326"/>
      <c r="W44" s="241"/>
      <c r="X44" s="241"/>
      <c r="Y44" s="241"/>
    </row>
    <row r="45" spans="1:25" ht="24" customHeight="1">
      <c r="A45" s="449" t="s">
        <v>712</v>
      </c>
      <c r="B45" s="449"/>
      <c r="C45" s="441" t="s">
        <v>12</v>
      </c>
      <c r="D45" s="441">
        <v>1</v>
      </c>
      <c r="E45" s="459"/>
      <c r="F45" s="460"/>
      <c r="G45" s="453"/>
      <c r="H45" s="460"/>
      <c r="I45" s="459">
        <f>R45</f>
        <v>553.07000000000005</v>
      </c>
      <c r="J45" s="460">
        <f>INT(D45*I45)</f>
        <v>553</v>
      </c>
      <c r="K45" s="453">
        <f t="shared" si="13"/>
        <v>553.07000000000005</v>
      </c>
      <c r="L45" s="453">
        <f t="shared" si="14"/>
        <v>553</v>
      </c>
      <c r="M45" s="441"/>
      <c r="N45" s="340" t="s">
        <v>713</v>
      </c>
      <c r="O45" s="502">
        <f>VLOOKUP(O34,U32:Y34,5,FALSE)</f>
        <v>9986</v>
      </c>
      <c r="P45" s="501">
        <f>P42</f>
        <v>0.5</v>
      </c>
      <c r="Q45" s="501">
        <f>Q42</f>
        <v>0.9</v>
      </c>
      <c r="R45" s="501">
        <f>ROUNDDOWN((O45/P34)*P45*Q45,2)</f>
        <v>553.07000000000005</v>
      </c>
      <c r="S45" s="479"/>
      <c r="T45" s="326"/>
      <c r="U45" s="326"/>
      <c r="V45" s="326"/>
      <c r="W45" s="241"/>
      <c r="X45" s="241"/>
      <c r="Y45" s="241"/>
    </row>
    <row r="46" spans="1:25" ht="24" customHeight="1">
      <c r="A46" s="449" t="s">
        <v>668</v>
      </c>
      <c r="B46" s="449" t="s">
        <v>199</v>
      </c>
      <c r="C46" s="441" t="s">
        <v>16</v>
      </c>
      <c r="D46" s="441">
        <f>O46*0.9</f>
        <v>5.5384615384615386E-2</v>
      </c>
      <c r="E46" s="459"/>
      <c r="F46" s="460"/>
      <c r="G46" s="453">
        <f>VLOOKUP(B46,노임단가,3,FALSE)</f>
        <v>172068</v>
      </c>
      <c r="H46" s="460">
        <f>INT(G46*D46)</f>
        <v>9529</v>
      </c>
      <c r="I46" s="453"/>
      <c r="J46" s="460"/>
      <c r="K46" s="453">
        <f t="shared" si="13"/>
        <v>172068</v>
      </c>
      <c r="L46" s="453">
        <f t="shared" si="14"/>
        <v>9529</v>
      </c>
      <c r="M46" s="441"/>
      <c r="N46" s="399" t="s">
        <v>954</v>
      </c>
      <c r="O46" s="326">
        <f>(1*O30)/O31</f>
        <v>6.1538461538461542E-2</v>
      </c>
      <c r="P46" s="326"/>
      <c r="Q46" s="326"/>
      <c r="R46" s="241"/>
      <c r="S46" s="241"/>
    </row>
    <row r="47" spans="1:25" ht="24" customHeight="1">
      <c r="A47" s="449" t="s">
        <v>668</v>
      </c>
      <c r="B47" s="449" t="s">
        <v>669</v>
      </c>
      <c r="C47" s="441" t="s">
        <v>16</v>
      </c>
      <c r="D47" s="441">
        <f>O46*0.9</f>
        <v>5.5384615384615386E-2</v>
      </c>
      <c r="E47" s="459"/>
      <c r="F47" s="460"/>
      <c r="G47" s="453">
        <f>VLOOKUP(B47,노임단가,3,FALSE)</f>
        <v>226122</v>
      </c>
      <c r="H47" s="460">
        <f>INT(G47*D47)</f>
        <v>12523</v>
      </c>
      <c r="I47" s="453"/>
      <c r="J47" s="460"/>
      <c r="K47" s="453">
        <f t="shared" si="13"/>
        <v>226122</v>
      </c>
      <c r="L47" s="453">
        <f t="shared" si="14"/>
        <v>12523</v>
      </c>
      <c r="M47" s="441"/>
      <c r="N47" s="326"/>
      <c r="O47" s="326"/>
      <c r="P47" s="326"/>
      <c r="Q47" s="326"/>
      <c r="R47" s="241"/>
      <c r="S47" s="241"/>
      <c r="T47" s="326"/>
      <c r="U47" s="326"/>
      <c r="V47" s="326"/>
      <c r="W47" s="241"/>
    </row>
    <row r="48" spans="1:25" ht="24" customHeight="1">
      <c r="A48" s="449"/>
      <c r="B48" s="449"/>
      <c r="C48" s="441"/>
      <c r="D48" s="441"/>
      <c r="E48" s="459"/>
      <c r="F48" s="460"/>
      <c r="G48" s="453"/>
      <c r="H48" s="460"/>
      <c r="I48" s="453"/>
      <c r="J48" s="460"/>
      <c r="K48" s="453"/>
      <c r="L48" s="453"/>
      <c r="M48" s="441"/>
      <c r="N48" s="326"/>
      <c r="O48" s="326"/>
      <c r="P48" s="326"/>
      <c r="Q48" s="326"/>
      <c r="R48" s="241"/>
      <c r="S48" s="241"/>
      <c r="T48" s="326"/>
      <c r="U48" s="326"/>
      <c r="V48" s="326"/>
      <c r="W48" s="241"/>
    </row>
    <row r="49" spans="1:25" ht="24" customHeight="1">
      <c r="A49" s="449" t="s">
        <v>824</v>
      </c>
      <c r="B49" s="449"/>
      <c r="C49" s="441"/>
      <c r="D49" s="441"/>
      <c r="E49" s="459"/>
      <c r="F49" s="460"/>
      <c r="G49" s="453"/>
      <c r="H49" s="460"/>
      <c r="I49" s="453"/>
      <c r="J49" s="460"/>
      <c r="K49" s="453"/>
      <c r="L49" s="453"/>
      <c r="M49" s="441"/>
      <c r="N49" s="326"/>
      <c r="O49" s="326"/>
      <c r="P49" s="326"/>
      <c r="Q49" s="326"/>
      <c r="R49" s="241"/>
      <c r="S49" s="241"/>
      <c r="T49" s="441" t="s">
        <v>799</v>
      </c>
      <c r="U49" s="441" t="s">
        <v>624</v>
      </c>
      <c r="V49" s="441" t="s">
        <v>825</v>
      </c>
      <c r="W49" s="241"/>
      <c r="X49" s="241"/>
      <c r="Y49" s="241"/>
    </row>
    <row r="50" spans="1:25" ht="24" customHeight="1">
      <c r="A50" s="449" t="s">
        <v>826</v>
      </c>
      <c r="B50" s="449"/>
      <c r="C50" s="441"/>
      <c r="D50" s="441"/>
      <c r="E50" s="459"/>
      <c r="F50" s="460"/>
      <c r="G50" s="453"/>
      <c r="H50" s="460"/>
      <c r="I50" s="453"/>
      <c r="J50" s="460"/>
      <c r="K50" s="453"/>
      <c r="L50" s="453"/>
      <c r="M50" s="441"/>
      <c r="N50" s="326"/>
      <c r="O50" s="326"/>
      <c r="P50" s="326"/>
      <c r="Q50" s="326"/>
      <c r="R50" s="326"/>
      <c r="S50" s="479"/>
      <c r="T50" s="340" t="s">
        <v>827</v>
      </c>
      <c r="U50" s="340">
        <v>14</v>
      </c>
      <c r="V50" s="340">
        <v>9</v>
      </c>
      <c r="W50" s="241"/>
      <c r="X50" s="241"/>
      <c r="Y50" s="241"/>
    </row>
    <row r="51" spans="1:25" ht="24" customHeight="1">
      <c r="A51" s="1030" t="str">
        <f>CONCATENATE("시공량(㎥) = ",O51,"㎥",)</f>
        <v>시공량(㎥) = 14㎥</v>
      </c>
      <c r="B51" s="1031"/>
      <c r="C51" s="441"/>
      <c r="D51" s="441"/>
      <c r="E51" s="453"/>
      <c r="F51" s="452"/>
      <c r="G51" s="453"/>
      <c r="H51" s="452"/>
      <c r="I51" s="453"/>
      <c r="J51" s="460"/>
      <c r="K51" s="453"/>
      <c r="L51" s="453"/>
      <c r="M51" s="461"/>
      <c r="N51" s="509" t="s">
        <v>817</v>
      </c>
      <c r="O51" s="510">
        <v>14</v>
      </c>
      <c r="P51" s="445">
        <f>O51/O$30</f>
        <v>1.75</v>
      </c>
      <c r="Q51" s="340" t="s">
        <v>818</v>
      </c>
      <c r="R51" s="241"/>
      <c r="S51" s="479"/>
      <c r="T51" s="340" t="s">
        <v>828</v>
      </c>
      <c r="U51" s="340">
        <v>20</v>
      </c>
      <c r="V51" s="340">
        <v>13</v>
      </c>
      <c r="X51" s="241"/>
      <c r="Y51" s="241"/>
    </row>
    <row r="52" spans="1:25" ht="24" customHeight="1">
      <c r="A52" s="1030" t="str">
        <f>CONCATENATE(,N52,"(",O52,") =",O31,"㎥ / ",O30,"hr"," = ",P52,"㎥/hr",)</f>
        <v>래머(80kg) =130㎥ / 8hr = 1.75㎥/hr</v>
      </c>
      <c r="B52" s="1031"/>
      <c r="C52" s="441"/>
      <c r="D52" s="441"/>
      <c r="E52" s="459"/>
      <c r="F52" s="452"/>
      <c r="G52" s="453"/>
      <c r="H52" s="460"/>
      <c r="I52" s="453"/>
      <c r="J52" s="460"/>
      <c r="K52" s="453"/>
      <c r="L52" s="453"/>
      <c r="M52" s="441"/>
      <c r="N52" s="340" t="s">
        <v>829</v>
      </c>
      <c r="O52" s="458" t="s">
        <v>830</v>
      </c>
      <c r="P52" s="340">
        <f>P$51*Q52</f>
        <v>1.75</v>
      </c>
      <c r="Q52" s="458">
        <v>1</v>
      </c>
      <c r="R52" s="241"/>
      <c r="S52" s="326"/>
      <c r="T52" s="326"/>
      <c r="V52" s="479"/>
      <c r="X52" s="241"/>
      <c r="Y52" s="241"/>
    </row>
    <row r="53" spans="1:25" ht="24" customHeight="1">
      <c r="A53" s="449" t="s">
        <v>829</v>
      </c>
      <c r="B53" s="449" t="str">
        <f>CONCATENATE(,O52,)</f>
        <v>80kg</v>
      </c>
      <c r="C53" s="441"/>
      <c r="D53" s="441"/>
      <c r="E53" s="459"/>
      <c r="F53" s="460"/>
      <c r="G53" s="453"/>
      <c r="H53" s="460"/>
      <c r="I53" s="453"/>
      <c r="J53" s="460"/>
      <c r="K53" s="453"/>
      <c r="L53" s="453"/>
      <c r="M53" s="441"/>
      <c r="N53" s="1026" t="str">
        <f>A53&amp;B53</f>
        <v>래머80kg</v>
      </c>
      <c r="O53" s="1032"/>
      <c r="P53" s="499">
        <f>Q52</f>
        <v>1</v>
      </c>
      <c r="Q53" s="500">
        <v>0.1</v>
      </c>
      <c r="R53" s="501" t="s">
        <v>831</v>
      </c>
      <c r="T53" s="340" t="s">
        <v>707</v>
      </c>
      <c r="U53" s="448" t="s">
        <v>708</v>
      </c>
      <c r="V53" s="448" t="s">
        <v>709</v>
      </c>
      <c r="W53" s="441" t="s">
        <v>706</v>
      </c>
      <c r="X53" s="441" t="s">
        <v>170</v>
      </c>
      <c r="Y53" s="441" t="s">
        <v>710</v>
      </c>
    </row>
    <row r="54" spans="1:25" ht="24" customHeight="1">
      <c r="A54" s="449" t="s">
        <v>832</v>
      </c>
      <c r="B54" s="449"/>
      <c r="C54" s="441" t="s">
        <v>12</v>
      </c>
      <c r="D54" s="441">
        <v>1</v>
      </c>
      <c r="E54" s="459">
        <f>R54</f>
        <v>135</v>
      </c>
      <c r="F54" s="460">
        <f t="shared" ref="F54" si="15">INT(D54*E54)</f>
        <v>135</v>
      </c>
      <c r="G54" s="453"/>
      <c r="H54" s="460"/>
      <c r="I54" s="453"/>
      <c r="J54" s="460"/>
      <c r="K54" s="453">
        <f t="shared" ref="K54:K56" si="16">E54+G54+I54</f>
        <v>135</v>
      </c>
      <c r="L54" s="453">
        <f t="shared" ref="L54:L56" si="17">TRUNC((F54+H54+J54),0)</f>
        <v>135</v>
      </c>
      <c r="M54" s="441"/>
      <c r="N54" s="340" t="s">
        <v>706</v>
      </c>
      <c r="O54" s="502">
        <f>VLOOKUP(O52,U54:Y54,3,FALSE)</f>
        <v>1350</v>
      </c>
      <c r="P54" s="501">
        <f>P53</f>
        <v>1</v>
      </c>
      <c r="Q54" s="501">
        <f>Q53</f>
        <v>0.1</v>
      </c>
      <c r="R54" s="501">
        <f>ROUNDDOWN(O54/P54*Q54,2)</f>
        <v>135</v>
      </c>
      <c r="S54" s="470"/>
      <c r="T54" s="455" t="s">
        <v>717</v>
      </c>
      <c r="U54" s="456" t="s">
        <v>718</v>
      </c>
      <c r="V54" s="464" t="s">
        <v>999</v>
      </c>
      <c r="W54" s="456">
        <v>1350</v>
      </c>
      <c r="X54" s="457">
        <v>36190</v>
      </c>
      <c r="Y54" s="457">
        <v>525</v>
      </c>
    </row>
    <row r="55" spans="1:25" ht="24" customHeight="1">
      <c r="A55" s="449" t="s">
        <v>833</v>
      </c>
      <c r="B55" s="449"/>
      <c r="C55" s="441" t="s">
        <v>12</v>
      </c>
      <c r="D55" s="441">
        <v>1</v>
      </c>
      <c r="E55" s="459"/>
      <c r="F55" s="460"/>
      <c r="G55" s="459">
        <f>R55</f>
        <v>3619</v>
      </c>
      <c r="H55" s="460">
        <f>INT(D55*G55)</f>
        <v>3619</v>
      </c>
      <c r="I55" s="453"/>
      <c r="J55" s="460"/>
      <c r="K55" s="453">
        <f t="shared" si="16"/>
        <v>3619</v>
      </c>
      <c r="L55" s="453">
        <f t="shared" si="17"/>
        <v>3619</v>
      </c>
      <c r="M55" s="441"/>
      <c r="N55" s="340" t="s">
        <v>170</v>
      </c>
      <c r="O55" s="502">
        <f>VLOOKUP(O52,U54:Y54,4,FALSE)</f>
        <v>36190</v>
      </c>
      <c r="P55" s="501">
        <f>P53</f>
        <v>1</v>
      </c>
      <c r="Q55" s="501">
        <f>Q53</f>
        <v>0.1</v>
      </c>
      <c r="R55" s="501">
        <f t="shared" ref="R55:R56" si="18">ROUNDDOWN(O55/P55*Q55,2)</f>
        <v>3619</v>
      </c>
      <c r="S55" s="479"/>
      <c r="T55" s="479"/>
      <c r="V55" s="479"/>
      <c r="W55" s="241"/>
      <c r="X55" s="241"/>
      <c r="Y55" s="241"/>
    </row>
    <row r="56" spans="1:25" ht="24" customHeight="1">
      <c r="A56" s="449" t="s">
        <v>834</v>
      </c>
      <c r="B56" s="449"/>
      <c r="C56" s="441" t="s">
        <v>12</v>
      </c>
      <c r="D56" s="441">
        <v>1</v>
      </c>
      <c r="E56" s="459"/>
      <c r="F56" s="460"/>
      <c r="G56" s="453"/>
      <c r="H56" s="460"/>
      <c r="I56" s="459">
        <f>R56</f>
        <v>52.5</v>
      </c>
      <c r="J56" s="460">
        <f>INT(D56*I56)</f>
        <v>52</v>
      </c>
      <c r="K56" s="453">
        <f t="shared" si="16"/>
        <v>52.5</v>
      </c>
      <c r="L56" s="453">
        <f t="shared" si="17"/>
        <v>52</v>
      </c>
      <c r="M56" s="441"/>
      <c r="N56" s="340" t="s">
        <v>713</v>
      </c>
      <c r="O56" s="502">
        <f>VLOOKUP(O52,U54:Y54,5,FALSE)</f>
        <v>525</v>
      </c>
      <c r="P56" s="501">
        <f>P53</f>
        <v>1</v>
      </c>
      <c r="Q56" s="501">
        <f>Q53</f>
        <v>0.1</v>
      </c>
      <c r="R56" s="501">
        <f t="shared" si="18"/>
        <v>52.5</v>
      </c>
      <c r="S56" s="479"/>
      <c r="T56" s="479"/>
      <c r="V56" s="479"/>
      <c r="W56" s="241"/>
      <c r="X56" s="241"/>
      <c r="Y56" s="241"/>
    </row>
    <row r="57" spans="1:25" ht="24" customHeight="1">
      <c r="A57" s="449"/>
      <c r="B57" s="449"/>
      <c r="C57" s="441"/>
      <c r="D57" s="441"/>
      <c r="E57" s="459"/>
      <c r="F57" s="460"/>
      <c r="G57" s="459"/>
      <c r="H57" s="460"/>
      <c r="I57" s="453"/>
      <c r="J57" s="460"/>
      <c r="K57" s="453"/>
      <c r="L57" s="453"/>
      <c r="M57" s="441"/>
      <c r="N57" s="480"/>
      <c r="O57" s="407"/>
      <c r="P57" s="407"/>
      <c r="Q57" s="407"/>
      <c r="R57" s="479"/>
      <c r="S57" s="479"/>
      <c r="T57" s="466"/>
      <c r="U57" s="468"/>
      <c r="V57" s="467"/>
      <c r="W57" s="468"/>
      <c r="X57" s="469"/>
      <c r="Y57" s="469"/>
    </row>
    <row r="58" spans="1:25" ht="24" customHeight="1">
      <c r="A58" s="449"/>
      <c r="B58" s="449"/>
      <c r="C58" s="441"/>
      <c r="D58" s="441"/>
      <c r="E58" s="459"/>
      <c r="F58" s="460"/>
      <c r="G58" s="453"/>
      <c r="H58" s="460"/>
      <c r="I58" s="459"/>
      <c r="J58" s="460"/>
      <c r="K58" s="453"/>
      <c r="L58" s="453"/>
      <c r="M58" s="441"/>
      <c r="N58" s="480"/>
      <c r="O58" s="407"/>
      <c r="P58" s="407"/>
      <c r="Q58" s="407"/>
      <c r="R58" s="479"/>
      <c r="S58" s="479"/>
      <c r="T58" s="466"/>
      <c r="U58" s="468"/>
      <c r="V58" s="467"/>
      <c r="W58" s="468"/>
      <c r="X58" s="469"/>
      <c r="Y58" s="469"/>
    </row>
    <row r="59" spans="1:25" ht="24" customHeight="1">
      <c r="A59" s="449"/>
      <c r="B59" s="449"/>
      <c r="C59" s="441"/>
      <c r="D59" s="441"/>
      <c r="E59" s="459"/>
      <c r="F59" s="460"/>
      <c r="G59" s="453"/>
      <c r="H59" s="460"/>
      <c r="I59" s="459"/>
      <c r="J59" s="460"/>
      <c r="K59" s="453"/>
      <c r="L59" s="453"/>
      <c r="M59" s="441"/>
      <c r="N59" s="480"/>
      <c r="O59" s="407"/>
      <c r="P59" s="407"/>
      <c r="Q59" s="407"/>
      <c r="R59" s="479"/>
      <c r="S59" s="479"/>
      <c r="T59" s="466"/>
      <c r="U59" s="468"/>
      <c r="V59" s="467"/>
      <c r="W59" s="468"/>
      <c r="X59" s="469"/>
      <c r="Y59" s="469"/>
    </row>
    <row r="60" spans="1:25" ht="24" customHeight="1">
      <c r="A60" s="449"/>
      <c r="B60" s="449"/>
      <c r="C60" s="441"/>
      <c r="D60" s="441"/>
      <c r="E60" s="459"/>
      <c r="F60" s="460"/>
      <c r="G60" s="453"/>
      <c r="H60" s="460"/>
      <c r="I60" s="459"/>
      <c r="J60" s="460"/>
      <c r="K60" s="453"/>
      <c r="L60" s="453"/>
      <c r="M60" s="441"/>
      <c r="N60" s="480"/>
      <c r="O60" s="407"/>
      <c r="P60" s="407"/>
      <c r="Q60" s="407"/>
      <c r="R60" s="479"/>
      <c r="S60" s="479"/>
      <c r="T60" s="466"/>
      <c r="U60" s="468"/>
      <c r="V60" s="467"/>
      <c r="W60" s="468"/>
      <c r="X60" s="469"/>
      <c r="Y60" s="469"/>
    </row>
    <row r="61" spans="1:25" ht="24" customHeight="1">
      <c r="A61" s="449"/>
      <c r="B61" s="449"/>
      <c r="C61" s="441"/>
      <c r="D61" s="441"/>
      <c r="E61" s="459"/>
      <c r="F61" s="460"/>
      <c r="G61" s="453"/>
      <c r="H61" s="460"/>
      <c r="I61" s="459"/>
      <c r="J61" s="460"/>
      <c r="K61" s="453"/>
      <c r="L61" s="453"/>
      <c r="M61" s="441"/>
      <c r="N61" s="480"/>
      <c r="O61" s="407"/>
      <c r="P61" s="407"/>
      <c r="Q61" s="407"/>
      <c r="R61" s="479"/>
      <c r="S61" s="479"/>
      <c r="T61" s="466"/>
      <c r="U61" s="468"/>
      <c r="V61" s="467"/>
      <c r="W61" s="468"/>
      <c r="X61" s="469"/>
      <c r="Y61" s="469"/>
    </row>
    <row r="62" spans="1:25" ht="24" customHeight="1">
      <c r="A62" s="449"/>
      <c r="B62" s="449"/>
      <c r="C62" s="441"/>
      <c r="D62" s="441"/>
      <c r="E62" s="459"/>
      <c r="F62" s="460"/>
      <c r="G62" s="453"/>
      <c r="H62" s="460"/>
      <c r="I62" s="459"/>
      <c r="J62" s="460"/>
      <c r="K62" s="453"/>
      <c r="L62" s="453"/>
      <c r="M62" s="441"/>
      <c r="N62" s="326"/>
      <c r="O62" s="480"/>
      <c r="P62" s="407"/>
      <c r="Q62" s="407"/>
      <c r="R62" s="407"/>
      <c r="S62" s="479"/>
      <c r="T62" s="466"/>
      <c r="U62" s="468"/>
      <c r="V62" s="467"/>
      <c r="W62" s="468"/>
      <c r="X62" s="469"/>
      <c r="Y62" s="469"/>
    </row>
    <row r="63" spans="1:25" ht="24" customHeight="1">
      <c r="A63" s="449"/>
      <c r="B63" s="449"/>
      <c r="C63" s="441"/>
      <c r="D63" s="441"/>
      <c r="E63" s="459"/>
      <c r="F63" s="460"/>
      <c r="G63" s="453"/>
      <c r="H63" s="460"/>
      <c r="I63" s="459"/>
      <c r="J63" s="460"/>
      <c r="K63" s="453"/>
      <c r="L63" s="453"/>
      <c r="M63" s="441"/>
      <c r="N63" s="326"/>
      <c r="O63" s="480"/>
      <c r="P63" s="407"/>
      <c r="Q63" s="407"/>
      <c r="R63" s="407"/>
      <c r="S63" s="479"/>
      <c r="T63" s="466"/>
      <c r="U63" s="468"/>
      <c r="V63" s="467"/>
      <c r="W63" s="468"/>
      <c r="X63" s="469"/>
      <c r="Y63" s="469"/>
    </row>
    <row r="64" spans="1:25" ht="24" customHeight="1">
      <c r="A64" s="449"/>
      <c r="B64" s="449"/>
      <c r="C64" s="441"/>
      <c r="D64" s="441"/>
      <c r="E64" s="459"/>
      <c r="F64" s="460"/>
      <c r="G64" s="453"/>
      <c r="H64" s="460"/>
      <c r="I64" s="459"/>
      <c r="J64" s="460"/>
      <c r="K64" s="453"/>
      <c r="L64" s="453"/>
      <c r="M64" s="441"/>
      <c r="N64" s="326"/>
      <c r="O64" s="480"/>
      <c r="P64" s="407"/>
      <c r="Q64" s="407"/>
      <c r="R64" s="407"/>
      <c r="S64" s="479"/>
      <c r="T64" s="466"/>
      <c r="U64" s="468"/>
      <c r="V64" s="467"/>
      <c r="W64" s="468"/>
      <c r="X64" s="469"/>
      <c r="Y64" s="469"/>
    </row>
    <row r="65" spans="1:22" ht="24" customHeight="1">
      <c r="A65" s="449"/>
      <c r="B65" s="449"/>
      <c r="C65" s="441"/>
      <c r="D65" s="441"/>
      <c r="E65" s="459"/>
      <c r="F65" s="460"/>
      <c r="G65" s="453"/>
      <c r="H65" s="460"/>
      <c r="I65" s="459"/>
      <c r="J65" s="460"/>
      <c r="K65" s="453"/>
      <c r="L65" s="453"/>
      <c r="M65" s="441"/>
      <c r="N65" s="326"/>
      <c r="O65" s="480"/>
      <c r="P65" s="407"/>
      <c r="Q65" s="407"/>
      <c r="R65" s="407"/>
      <c r="S65" s="479"/>
      <c r="T65" s="466"/>
      <c r="U65" s="468"/>
      <c r="V65" s="467"/>
    </row>
    <row r="66" spans="1:22" ht="24" customHeight="1">
      <c r="A66" s="449"/>
      <c r="B66" s="449"/>
      <c r="C66" s="441"/>
      <c r="D66" s="441"/>
      <c r="E66" s="459"/>
      <c r="F66" s="460"/>
      <c r="G66" s="453"/>
      <c r="H66" s="460"/>
      <c r="I66" s="459"/>
      <c r="J66" s="460"/>
      <c r="K66" s="453"/>
      <c r="L66" s="453"/>
      <c r="M66" s="441"/>
      <c r="N66" s="326"/>
      <c r="O66" s="480"/>
      <c r="P66" s="407"/>
      <c r="Q66" s="407"/>
      <c r="R66" s="407"/>
      <c r="S66" s="479"/>
      <c r="T66" s="466"/>
      <c r="U66" s="468"/>
      <c r="V66" s="467"/>
    </row>
    <row r="67" spans="1:22" ht="24" customHeight="1">
      <c r="A67" s="449"/>
      <c r="B67" s="449"/>
      <c r="C67" s="441"/>
      <c r="D67" s="441"/>
      <c r="E67" s="459"/>
      <c r="F67" s="460"/>
      <c r="G67" s="453"/>
      <c r="H67" s="460"/>
      <c r="I67" s="459"/>
      <c r="J67" s="460"/>
      <c r="K67" s="453"/>
      <c r="L67" s="453"/>
      <c r="M67" s="441"/>
      <c r="N67" s="326"/>
      <c r="O67" s="480"/>
      <c r="P67" s="407"/>
      <c r="Q67" s="407"/>
      <c r="R67" s="407"/>
      <c r="S67" s="479"/>
      <c r="T67" s="466"/>
      <c r="U67" s="468"/>
      <c r="V67" s="467"/>
    </row>
    <row r="68" spans="1:22" ht="24" customHeight="1">
      <c r="A68" s="449"/>
      <c r="B68" s="449"/>
      <c r="C68" s="441"/>
      <c r="D68" s="441"/>
      <c r="E68" s="459"/>
      <c r="F68" s="460"/>
      <c r="G68" s="453"/>
      <c r="H68" s="460"/>
      <c r="I68" s="459"/>
      <c r="J68" s="460"/>
      <c r="K68" s="453"/>
      <c r="L68" s="453"/>
      <c r="M68" s="441"/>
      <c r="N68" s="326"/>
      <c r="O68" s="480"/>
      <c r="P68" s="407"/>
      <c r="Q68" s="407"/>
      <c r="R68" s="407"/>
      <c r="S68" s="479"/>
      <c r="T68" s="466"/>
      <c r="U68" s="468"/>
      <c r="V68" s="467"/>
    </row>
    <row r="69" spans="1:22" ht="24" customHeight="1">
      <c r="A69" s="449"/>
      <c r="B69" s="449"/>
      <c r="C69" s="441"/>
      <c r="D69" s="441"/>
      <c r="E69" s="459"/>
      <c r="F69" s="460"/>
      <c r="G69" s="453"/>
      <c r="H69" s="460"/>
      <c r="I69" s="459"/>
      <c r="J69" s="460"/>
      <c r="K69" s="453"/>
      <c r="L69" s="453"/>
      <c r="M69" s="441"/>
      <c r="N69" s="326"/>
      <c r="O69" s="480"/>
      <c r="P69" s="407"/>
      <c r="Q69" s="407"/>
      <c r="R69" s="407"/>
      <c r="S69" s="479"/>
      <c r="T69" s="466"/>
      <c r="U69" s="468"/>
      <c r="V69" s="467"/>
    </row>
    <row r="70" spans="1:22" ht="24" customHeight="1">
      <c r="A70" s="449"/>
      <c r="B70" s="449"/>
      <c r="C70" s="441"/>
      <c r="D70" s="441"/>
      <c r="E70" s="459"/>
      <c r="F70" s="460"/>
      <c r="G70" s="453"/>
      <c r="H70" s="460"/>
      <c r="I70" s="459"/>
      <c r="J70" s="460"/>
      <c r="K70" s="453"/>
      <c r="L70" s="453"/>
      <c r="M70" s="441"/>
      <c r="N70" s="326"/>
      <c r="O70" s="480"/>
      <c r="P70" s="407"/>
      <c r="Q70" s="407"/>
      <c r="R70" s="407"/>
      <c r="S70" s="479"/>
      <c r="T70" s="466"/>
      <c r="U70" s="468"/>
      <c r="V70" s="467"/>
    </row>
    <row r="71" spans="1:22" ht="24" customHeight="1">
      <c r="A71" s="449"/>
      <c r="B71" s="449"/>
      <c r="C71" s="441"/>
      <c r="D71" s="441"/>
      <c r="E71" s="459"/>
      <c r="F71" s="460"/>
      <c r="G71" s="453"/>
      <c r="H71" s="460"/>
      <c r="I71" s="459"/>
      <c r="J71" s="460"/>
      <c r="K71" s="453"/>
      <c r="L71" s="453"/>
      <c r="M71" s="441"/>
      <c r="N71" s="326"/>
      <c r="O71" s="480"/>
      <c r="P71" s="407"/>
      <c r="Q71" s="407"/>
      <c r="R71" s="407"/>
      <c r="S71" s="479"/>
      <c r="T71" s="466"/>
      <c r="U71" s="468"/>
      <c r="V71" s="467"/>
    </row>
    <row r="72" spans="1:22" ht="24" customHeight="1">
      <c r="A72" s="449"/>
      <c r="B72" s="449"/>
      <c r="C72" s="441"/>
      <c r="D72" s="441"/>
      <c r="E72" s="459"/>
      <c r="F72" s="460"/>
      <c r="G72" s="453"/>
      <c r="H72" s="460"/>
      <c r="I72" s="459"/>
      <c r="J72" s="460"/>
      <c r="K72" s="453"/>
      <c r="L72" s="453"/>
      <c r="M72" s="441"/>
      <c r="N72" s="326"/>
      <c r="O72" s="480"/>
      <c r="P72" s="407"/>
      <c r="Q72" s="407"/>
      <c r="R72" s="407"/>
      <c r="S72" s="479"/>
      <c r="T72" s="466"/>
      <c r="U72" s="468"/>
      <c r="V72" s="467"/>
    </row>
    <row r="73" spans="1:22" ht="24" customHeight="1">
      <c r="A73" s="449"/>
      <c r="B73" s="449"/>
      <c r="C73" s="441"/>
      <c r="D73" s="441"/>
      <c r="E73" s="459"/>
      <c r="F73" s="460"/>
      <c r="G73" s="453"/>
      <c r="H73" s="460"/>
      <c r="I73" s="459"/>
      <c r="J73" s="460"/>
      <c r="K73" s="453"/>
      <c r="L73" s="453"/>
      <c r="M73" s="441"/>
      <c r="N73" s="326"/>
      <c r="O73" s="480"/>
      <c r="P73" s="407"/>
      <c r="Q73" s="407"/>
      <c r="R73" s="407"/>
      <c r="S73" s="479"/>
      <c r="T73" s="466"/>
      <c r="U73" s="468"/>
      <c r="V73" s="467"/>
    </row>
    <row r="74" spans="1:22" ht="24" customHeight="1">
      <c r="A74" s="449"/>
      <c r="B74" s="449"/>
      <c r="C74" s="441"/>
      <c r="D74" s="441"/>
      <c r="E74" s="459"/>
      <c r="F74" s="460"/>
      <c r="G74" s="453"/>
      <c r="H74" s="460"/>
      <c r="I74" s="459"/>
      <c r="J74" s="460"/>
      <c r="K74" s="453"/>
      <c r="L74" s="453"/>
      <c r="M74" s="441"/>
      <c r="N74" s="326"/>
      <c r="O74" s="480"/>
      <c r="P74" s="407"/>
      <c r="Q74" s="407"/>
      <c r="R74" s="407"/>
      <c r="S74" s="479"/>
      <c r="T74" s="466"/>
      <c r="U74" s="468"/>
      <c r="V74" s="467"/>
    </row>
    <row r="75" spans="1:22" ht="24" customHeight="1">
      <c r="A75" s="1021" t="s">
        <v>19</v>
      </c>
      <c r="B75" s="1022"/>
      <c r="C75" s="441"/>
      <c r="D75" s="441"/>
      <c r="E75" s="1029">
        <f>SUM(F29:F74)</f>
        <v>2127</v>
      </c>
      <c r="F75" s="1029"/>
      <c r="G75" s="1029">
        <f>SUM(H29:H74)</f>
        <v>31686</v>
      </c>
      <c r="H75" s="1029"/>
      <c r="I75" s="1029">
        <f>SUM(J29:J74)</f>
        <v>1481</v>
      </c>
      <c r="J75" s="1029"/>
      <c r="K75" s="1029">
        <f>E75+G75+I75</f>
        <v>35294</v>
      </c>
      <c r="L75" s="1029"/>
      <c r="M75" s="441"/>
      <c r="N75" s="326"/>
      <c r="O75" s="326"/>
      <c r="P75" s="326"/>
      <c r="Q75" s="326"/>
      <c r="R75" s="326"/>
      <c r="S75" s="326"/>
      <c r="T75" s="326"/>
      <c r="U75" s="326"/>
      <c r="V75" s="326"/>
    </row>
    <row r="76" spans="1:22" ht="24" customHeight="1">
      <c r="A76" s="433" t="s">
        <v>835</v>
      </c>
      <c r="B76" s="434" t="s">
        <v>790</v>
      </c>
      <c r="C76" s="435"/>
      <c r="D76" s="436"/>
      <c r="E76" s="437"/>
      <c r="F76" s="437"/>
      <c r="G76" s="437"/>
      <c r="H76" s="437"/>
      <c r="I76" s="437"/>
      <c r="J76" s="437"/>
      <c r="K76" s="437"/>
      <c r="L76" s="437"/>
      <c r="M76" s="471"/>
    </row>
    <row r="77" spans="1:22" ht="24" customHeight="1">
      <c r="A77" s="818" t="s">
        <v>696</v>
      </c>
      <c r="B77" s="818" t="s">
        <v>702</v>
      </c>
      <c r="C77" s="823" t="s">
        <v>697</v>
      </c>
      <c r="D77" s="823" t="s">
        <v>698</v>
      </c>
      <c r="E77" s="1025" t="s">
        <v>4</v>
      </c>
      <c r="F77" s="1025"/>
      <c r="G77" s="1025" t="s">
        <v>7</v>
      </c>
      <c r="H77" s="1025"/>
      <c r="I77" s="1025" t="s">
        <v>8</v>
      </c>
      <c r="J77" s="1025"/>
      <c r="K77" s="1025" t="s">
        <v>9</v>
      </c>
      <c r="L77" s="1025"/>
      <c r="M77" s="823" t="s">
        <v>699</v>
      </c>
      <c r="N77" s="441"/>
      <c r="O77" s="441"/>
      <c r="P77" s="441"/>
      <c r="Q77" s="1021" t="s">
        <v>721</v>
      </c>
      <c r="R77" s="1022"/>
      <c r="S77" s="1021" t="s">
        <v>722</v>
      </c>
      <c r="T77" s="1022"/>
      <c r="U77" s="1021"/>
      <c r="V77" s="1022"/>
    </row>
    <row r="78" spans="1:22" ht="24" customHeight="1">
      <c r="A78" s="818"/>
      <c r="B78" s="818"/>
      <c r="C78" s="818"/>
      <c r="D78" s="818"/>
      <c r="E78" s="444" t="s">
        <v>700</v>
      </c>
      <c r="F78" s="444" t="s">
        <v>701</v>
      </c>
      <c r="G78" s="444" t="s">
        <v>700</v>
      </c>
      <c r="H78" s="444" t="s">
        <v>701</v>
      </c>
      <c r="I78" s="444" t="s">
        <v>700</v>
      </c>
      <c r="J78" s="444" t="s">
        <v>701</v>
      </c>
      <c r="K78" s="444" t="s">
        <v>700</v>
      </c>
      <c r="L78" s="444" t="s">
        <v>701</v>
      </c>
      <c r="M78" s="818"/>
      <c r="N78" s="340" t="s">
        <v>707</v>
      </c>
      <c r="O78" s="448" t="s">
        <v>708</v>
      </c>
      <c r="P78" s="448" t="s">
        <v>723</v>
      </c>
      <c r="Q78" s="441" t="s">
        <v>709</v>
      </c>
      <c r="R78" s="441" t="s">
        <v>724</v>
      </c>
      <c r="S78" s="441" t="s">
        <v>709</v>
      </c>
      <c r="T78" s="441" t="s">
        <v>724</v>
      </c>
      <c r="U78" s="441" t="s">
        <v>725</v>
      </c>
      <c r="V78" s="441" t="s">
        <v>726</v>
      </c>
    </row>
    <row r="79" spans="1:22" ht="24" customHeight="1">
      <c r="A79" s="1030" t="s">
        <v>615</v>
      </c>
      <c r="B79" s="1031"/>
      <c r="C79" s="443" t="s">
        <v>214</v>
      </c>
      <c r="D79" s="441">
        <v>1</v>
      </c>
      <c r="E79" s="451">
        <f>V79</f>
        <v>22000</v>
      </c>
      <c r="F79" s="452">
        <f>INT(D79*E79)</f>
        <v>22000</v>
      </c>
      <c r="G79" s="451"/>
      <c r="H79" s="452">
        <f>INT(D79*G79)</f>
        <v>0</v>
      </c>
      <c r="I79" s="451"/>
      <c r="J79" s="452">
        <f>INT(I79*D79)</f>
        <v>0</v>
      </c>
      <c r="K79" s="453">
        <f>E79+G79+I79</f>
        <v>22000</v>
      </c>
      <c r="L79" s="453">
        <f>TRUNC((F79+H79+J79),0)</f>
        <v>22000</v>
      </c>
      <c r="M79" s="461"/>
      <c r="N79" s="455" t="s">
        <v>615</v>
      </c>
      <c r="O79" s="455"/>
      <c r="P79" s="462" t="s">
        <v>791</v>
      </c>
      <c r="Q79" s="456">
        <v>62</v>
      </c>
      <c r="R79" s="457">
        <v>27000</v>
      </c>
      <c r="S79" s="457">
        <v>54</v>
      </c>
      <c r="T79" s="458">
        <v>22000</v>
      </c>
      <c r="U79" s="502">
        <f>MIN(R79,T79)</f>
        <v>22000</v>
      </c>
      <c r="V79" s="340">
        <f t="shared" ref="V79" si="19">U79</f>
        <v>22000</v>
      </c>
    </row>
    <row r="80" spans="1:22" ht="24" customHeight="1">
      <c r="A80" s="1026"/>
      <c r="B80" s="1032"/>
      <c r="C80" s="340"/>
      <c r="D80" s="340"/>
      <c r="E80" s="444"/>
      <c r="F80" s="444"/>
      <c r="G80" s="444"/>
      <c r="H80" s="444"/>
      <c r="I80" s="444"/>
      <c r="J80" s="444"/>
      <c r="K80" s="444"/>
      <c r="L80" s="444"/>
      <c r="M80" s="340"/>
      <c r="R80" s="326"/>
      <c r="S80" s="326"/>
      <c r="T80" s="326"/>
      <c r="U80" s="326"/>
      <c r="V80" s="326"/>
    </row>
    <row r="81" spans="1:25" ht="24" customHeight="1">
      <c r="A81" s="494" t="s">
        <v>836</v>
      </c>
      <c r="B81" s="494"/>
      <c r="C81" s="441"/>
      <c r="D81" s="441"/>
      <c r="E81" s="453"/>
      <c r="F81" s="452"/>
      <c r="G81" s="453"/>
      <c r="H81" s="452"/>
      <c r="I81" s="453"/>
      <c r="J81" s="452"/>
      <c r="K81" s="453"/>
      <c r="L81" s="453"/>
      <c r="M81" s="461"/>
      <c r="R81" s="326"/>
      <c r="S81" s="326"/>
      <c r="T81" s="326"/>
      <c r="U81" s="326"/>
      <c r="V81" s="326"/>
      <c r="W81" s="326"/>
      <c r="X81" s="241"/>
      <c r="Y81" s="241"/>
    </row>
    <row r="82" spans="1:25" ht="24" customHeight="1">
      <c r="A82" s="1030" t="s">
        <v>816</v>
      </c>
      <c r="B82" s="1031"/>
      <c r="C82" s="441"/>
      <c r="D82" s="441"/>
      <c r="E82" s="453"/>
      <c r="F82" s="452"/>
      <c r="G82" s="453"/>
      <c r="H82" s="452"/>
      <c r="I82" s="453"/>
      <c r="J82" s="452"/>
      <c r="K82" s="453"/>
      <c r="L82" s="453"/>
      <c r="M82" s="461"/>
      <c r="N82" s="340" t="s">
        <v>806</v>
      </c>
      <c r="O82" s="458">
        <v>8</v>
      </c>
      <c r="R82" s="326"/>
      <c r="S82" s="326"/>
      <c r="T82" s="326"/>
      <c r="U82" s="326"/>
      <c r="V82" s="326"/>
      <c r="W82" s="326"/>
      <c r="X82" s="241"/>
      <c r="Y82" s="241"/>
    </row>
    <row r="83" spans="1:25" ht="24" customHeight="1">
      <c r="A83" s="1030" t="str">
        <f>CONCATENATE("시공량(㎥) = ",O83,"㎥",)</f>
        <v>시공량(㎥) = 130㎥</v>
      </c>
      <c r="B83" s="1031"/>
      <c r="C83" s="441"/>
      <c r="D83" s="441"/>
      <c r="E83" s="453"/>
      <c r="F83" s="452"/>
      <c r="G83" s="453"/>
      <c r="H83" s="452"/>
      <c r="I83" s="453"/>
      <c r="J83" s="460"/>
      <c r="K83" s="453"/>
      <c r="L83" s="453"/>
      <c r="M83" s="461"/>
      <c r="N83" s="509" t="s">
        <v>817</v>
      </c>
      <c r="O83" s="510">
        <v>130</v>
      </c>
      <c r="P83" s="445">
        <f>O83/O82</f>
        <v>16.25</v>
      </c>
      <c r="Q83" s="340" t="s">
        <v>818</v>
      </c>
      <c r="R83" s="326"/>
      <c r="S83" s="326"/>
      <c r="T83" s="340" t="s">
        <v>707</v>
      </c>
      <c r="U83" s="448" t="s">
        <v>708</v>
      </c>
      <c r="V83" s="448" t="s">
        <v>709</v>
      </c>
      <c r="W83" s="441" t="s">
        <v>706</v>
      </c>
      <c r="X83" s="441" t="s">
        <v>170</v>
      </c>
      <c r="Y83" s="441" t="s">
        <v>710</v>
      </c>
    </row>
    <row r="84" spans="1:25" ht="24" customHeight="1">
      <c r="A84" s="1030" t="str">
        <f>CONCATENATE(,N84,"(",O84,") =",O83,"㎥ / ",O82,"hr"," = ",P84,"㎥/hr",)</f>
        <v>굴착기(0.2㎥) =130㎥ / 8hr = 16.25㎥/hr</v>
      </c>
      <c r="B84" s="1031"/>
      <c r="C84" s="441"/>
      <c r="D84" s="441"/>
      <c r="E84" s="459"/>
      <c r="F84" s="452"/>
      <c r="G84" s="453"/>
      <c r="H84" s="460"/>
      <c r="I84" s="453"/>
      <c r="J84" s="460"/>
      <c r="K84" s="453"/>
      <c r="L84" s="453"/>
      <c r="M84" s="441"/>
      <c r="N84" s="340" t="s">
        <v>805</v>
      </c>
      <c r="O84" s="458" t="s">
        <v>819</v>
      </c>
      <c r="P84" s="340">
        <f>P83*Q84</f>
        <v>16.25</v>
      </c>
      <c r="Q84" s="458">
        <v>1</v>
      </c>
      <c r="T84" s="448" t="s">
        <v>811</v>
      </c>
      <c r="U84" s="458" t="s">
        <v>819</v>
      </c>
      <c r="V84" s="464" t="s">
        <v>998</v>
      </c>
      <c r="W84" s="456">
        <v>10554</v>
      </c>
      <c r="X84" s="457">
        <v>58925</v>
      </c>
      <c r="Y84" s="457">
        <v>13873</v>
      </c>
    </row>
    <row r="85" spans="1:25" ht="24" customHeight="1">
      <c r="A85" s="1033" t="str">
        <f>CONCATENATE(,N85,"(",O85,") =",O83,"㎥ / ",O82,"hr"," = ",P85,"㎥/hr",)</f>
        <v>진동롤러(핸드가이드식)(0.7ton) =130㎥ / 8hr = 16.25㎥/hr</v>
      </c>
      <c r="B85" s="1034"/>
      <c r="C85" s="443"/>
      <c r="D85" s="441"/>
      <c r="E85" s="453"/>
      <c r="F85" s="452"/>
      <c r="G85" s="453"/>
      <c r="H85" s="452"/>
      <c r="I85" s="453"/>
      <c r="J85" s="452"/>
      <c r="K85" s="453"/>
      <c r="L85" s="453"/>
      <c r="M85" s="441"/>
      <c r="N85" s="511" t="s">
        <v>820</v>
      </c>
      <c r="O85" s="458" t="s">
        <v>821</v>
      </c>
      <c r="P85" s="340">
        <f>P83*Q85</f>
        <v>16.25</v>
      </c>
      <c r="Q85" s="458">
        <v>1</v>
      </c>
      <c r="R85" s="470"/>
      <c r="S85" s="470"/>
      <c r="T85" s="340" t="s">
        <v>820</v>
      </c>
      <c r="U85" s="458" t="s">
        <v>821</v>
      </c>
      <c r="V85" s="464" t="s">
        <v>999</v>
      </c>
      <c r="W85" s="456">
        <v>4336</v>
      </c>
      <c r="X85" s="457">
        <v>36190</v>
      </c>
      <c r="Y85" s="457">
        <v>1967</v>
      </c>
    </row>
    <row r="86" spans="1:25" ht="24" customHeight="1">
      <c r="A86" s="1030" t="str">
        <f>CONCATENATE(,N86,"(",O86,") =",O83,"㎥ / ",O82,"hr"," = ",P86,"㎥/hr",)</f>
        <v>살수차(5500ℓ) =130㎥ / 8hr = 8.125㎥/hr</v>
      </c>
      <c r="B86" s="1031"/>
      <c r="C86" s="441"/>
      <c r="D86" s="441"/>
      <c r="E86" s="459"/>
      <c r="F86" s="452"/>
      <c r="G86" s="453"/>
      <c r="H86" s="460"/>
      <c r="I86" s="453"/>
      <c r="J86" s="460"/>
      <c r="K86" s="453"/>
      <c r="L86" s="453"/>
      <c r="M86" s="441"/>
      <c r="N86" s="512" t="s">
        <v>822</v>
      </c>
      <c r="O86" s="458" t="s">
        <v>823</v>
      </c>
      <c r="P86" s="340">
        <f>P83*Q86</f>
        <v>8.125</v>
      </c>
      <c r="Q86" s="458">
        <v>0.5</v>
      </c>
      <c r="R86" s="479"/>
      <c r="S86" s="479"/>
      <c r="T86" s="512" t="s">
        <v>822</v>
      </c>
      <c r="U86" s="458" t="s">
        <v>823</v>
      </c>
      <c r="V86" s="464" t="s">
        <v>1000</v>
      </c>
      <c r="W86" s="456">
        <v>21090</v>
      </c>
      <c r="X86" s="457">
        <v>49698</v>
      </c>
      <c r="Y86" s="457">
        <v>9986</v>
      </c>
    </row>
    <row r="87" spans="1:25" ht="24" customHeight="1">
      <c r="A87" s="449" t="s">
        <v>809</v>
      </c>
      <c r="B87" s="449" t="str">
        <f>CONCATENATE(,O84,)</f>
        <v>0.2㎥</v>
      </c>
      <c r="C87" s="441"/>
      <c r="D87" s="441"/>
      <c r="E87" s="459"/>
      <c r="F87" s="460"/>
      <c r="G87" s="453"/>
      <c r="H87" s="460"/>
      <c r="I87" s="453"/>
      <c r="J87" s="460"/>
      <c r="K87" s="453"/>
      <c r="L87" s="453"/>
      <c r="M87" s="441"/>
      <c r="N87" s="1026" t="str">
        <f>A87&amp;B87</f>
        <v>굴착기(무한궤도)0.2㎥</v>
      </c>
      <c r="O87" s="1032"/>
      <c r="P87" s="499">
        <f>Q84</f>
        <v>1</v>
      </c>
      <c r="Q87" s="500">
        <v>0.9</v>
      </c>
      <c r="R87" s="501" t="s">
        <v>704</v>
      </c>
      <c r="S87" s="479"/>
      <c r="T87" s="479"/>
      <c r="V87" s="479"/>
      <c r="W87" s="241"/>
      <c r="X87" s="241"/>
      <c r="Y87" s="241"/>
    </row>
    <row r="88" spans="1:25" ht="24" customHeight="1">
      <c r="A88" s="449" t="s">
        <v>705</v>
      </c>
      <c r="B88" s="449"/>
      <c r="C88" s="441" t="s">
        <v>12</v>
      </c>
      <c r="D88" s="441">
        <v>1</v>
      </c>
      <c r="E88" s="459">
        <f>R88</f>
        <v>584.52</v>
      </c>
      <c r="F88" s="460">
        <f t="shared" ref="F88" si="20">INT(D88*E88)</f>
        <v>584</v>
      </c>
      <c r="G88" s="453"/>
      <c r="H88" s="460"/>
      <c r="I88" s="453"/>
      <c r="J88" s="460"/>
      <c r="K88" s="453">
        <f t="shared" ref="K88:K90" si="21">E88+G88+I88</f>
        <v>584.52</v>
      </c>
      <c r="L88" s="453">
        <f t="shared" ref="L88:L90" si="22">TRUNC((F88+H88+J88),0)</f>
        <v>584</v>
      </c>
      <c r="M88" s="441"/>
      <c r="N88" s="340" t="s">
        <v>706</v>
      </c>
      <c r="O88" s="502">
        <f>VLOOKUP(O84,U84:Y86,3,FALSE)</f>
        <v>10554</v>
      </c>
      <c r="P88" s="501">
        <f>P87</f>
        <v>1</v>
      </c>
      <c r="Q88" s="501">
        <f>Q87</f>
        <v>0.9</v>
      </c>
      <c r="R88" s="501">
        <f>ROUNDDOWN((O88/P84)*P88*Q88,2)</f>
        <v>584.52</v>
      </c>
      <c r="S88" s="479"/>
      <c r="T88" s="479"/>
      <c r="V88" s="479"/>
      <c r="W88" s="241"/>
      <c r="X88" s="241"/>
      <c r="Y88" s="241"/>
    </row>
    <row r="89" spans="1:25" ht="24" customHeight="1">
      <c r="A89" s="449" t="s">
        <v>711</v>
      </c>
      <c r="B89" s="449"/>
      <c r="C89" s="441" t="s">
        <v>12</v>
      </c>
      <c r="D89" s="441">
        <v>1</v>
      </c>
      <c r="E89" s="459"/>
      <c r="F89" s="460"/>
      <c r="G89" s="459">
        <f>R89</f>
        <v>3263.53</v>
      </c>
      <c r="H89" s="460">
        <f>INT(D89*G89)</f>
        <v>3263</v>
      </c>
      <c r="I89" s="453"/>
      <c r="J89" s="460"/>
      <c r="K89" s="453">
        <f t="shared" si="21"/>
        <v>3263.53</v>
      </c>
      <c r="L89" s="453">
        <f t="shared" si="22"/>
        <v>3263</v>
      </c>
      <c r="M89" s="441"/>
      <c r="N89" s="340" t="s">
        <v>170</v>
      </c>
      <c r="O89" s="502">
        <f>VLOOKUP(O84,U84:Y86,4,FALSE)</f>
        <v>58925</v>
      </c>
      <c r="P89" s="501">
        <f>P87</f>
        <v>1</v>
      </c>
      <c r="Q89" s="501">
        <f>Q87</f>
        <v>0.9</v>
      </c>
      <c r="R89" s="501">
        <f>ROUNDDOWN((O89/P84)*P89*Q89,2)</f>
        <v>3263.53</v>
      </c>
      <c r="S89" s="479"/>
      <c r="T89" s="326"/>
      <c r="U89" s="326"/>
      <c r="V89" s="326"/>
      <c r="W89" s="241"/>
      <c r="X89" s="241"/>
      <c r="Y89" s="241"/>
    </row>
    <row r="90" spans="1:25" ht="24" customHeight="1">
      <c r="A90" s="449" t="s">
        <v>712</v>
      </c>
      <c r="B90" s="449"/>
      <c r="C90" s="441" t="s">
        <v>12</v>
      </c>
      <c r="D90" s="441">
        <v>1</v>
      </c>
      <c r="E90" s="459"/>
      <c r="F90" s="460"/>
      <c r="G90" s="453"/>
      <c r="H90" s="460"/>
      <c r="I90" s="459">
        <f>R90</f>
        <v>768.35</v>
      </c>
      <c r="J90" s="460">
        <f>INT(D90*I90)</f>
        <v>768</v>
      </c>
      <c r="K90" s="453">
        <f t="shared" si="21"/>
        <v>768.35</v>
      </c>
      <c r="L90" s="453">
        <f t="shared" si="22"/>
        <v>768</v>
      </c>
      <c r="M90" s="441"/>
      <c r="N90" s="340" t="s">
        <v>713</v>
      </c>
      <c r="O90" s="502">
        <f>VLOOKUP(O84,U84:Y86,5,FALSE)</f>
        <v>13873</v>
      </c>
      <c r="P90" s="501">
        <f>P87</f>
        <v>1</v>
      </c>
      <c r="Q90" s="501">
        <f>Q87</f>
        <v>0.9</v>
      </c>
      <c r="R90" s="501">
        <f>ROUNDDOWN((O90/P84)*P90*Q90,2)</f>
        <v>768.35</v>
      </c>
      <c r="S90" s="479"/>
      <c r="T90" s="326"/>
      <c r="U90" s="326"/>
      <c r="V90" s="326"/>
      <c r="W90" s="241"/>
      <c r="X90" s="241"/>
      <c r="Y90" s="241"/>
    </row>
    <row r="91" spans="1:25" ht="24" customHeight="1">
      <c r="A91" s="449" t="s">
        <v>820</v>
      </c>
      <c r="B91" s="449" t="str">
        <f>CONCATENATE(,O85,)</f>
        <v>0.7ton</v>
      </c>
      <c r="C91" s="441"/>
      <c r="D91" s="441"/>
      <c r="E91" s="459"/>
      <c r="F91" s="460"/>
      <c r="G91" s="453"/>
      <c r="H91" s="460"/>
      <c r="I91" s="453"/>
      <c r="J91" s="460"/>
      <c r="K91" s="453"/>
      <c r="L91" s="453"/>
      <c r="M91" s="441"/>
      <c r="N91" s="1026" t="str">
        <f>A91&amp;B91</f>
        <v>진동롤러(핸드가이드식)0.7ton</v>
      </c>
      <c r="O91" s="1032"/>
      <c r="P91" s="499">
        <f>Q85</f>
        <v>1</v>
      </c>
      <c r="Q91" s="500">
        <v>0.9</v>
      </c>
      <c r="R91" s="501" t="s">
        <v>704</v>
      </c>
      <c r="S91" s="479"/>
      <c r="T91" s="479"/>
      <c r="V91" s="479"/>
      <c r="W91" s="241"/>
      <c r="X91" s="241"/>
      <c r="Y91" s="241"/>
    </row>
    <row r="92" spans="1:25" ht="24" customHeight="1">
      <c r="A92" s="449" t="s">
        <v>705</v>
      </c>
      <c r="B92" s="449"/>
      <c r="C92" s="441" t="s">
        <v>12</v>
      </c>
      <c r="D92" s="441">
        <v>1</v>
      </c>
      <c r="E92" s="459">
        <f>R92</f>
        <v>240.14</v>
      </c>
      <c r="F92" s="460">
        <f t="shared" ref="F92" si="23">INT(D92*E92)</f>
        <v>240</v>
      </c>
      <c r="G92" s="453"/>
      <c r="H92" s="460"/>
      <c r="I92" s="453"/>
      <c r="J92" s="460"/>
      <c r="K92" s="453">
        <f t="shared" ref="K92:K93" si="24">E92+G92+I92</f>
        <v>240.14</v>
      </c>
      <c r="L92" s="453">
        <f t="shared" ref="L92:L93" si="25">TRUNC((F92+H92+J92),0)</f>
        <v>240</v>
      </c>
      <c r="M92" s="441"/>
      <c r="N92" s="340" t="s">
        <v>706</v>
      </c>
      <c r="O92" s="502">
        <f>VLOOKUP(O85,U84:Y86,3,FALSE)</f>
        <v>4336</v>
      </c>
      <c r="P92" s="501">
        <f>P91</f>
        <v>1</v>
      </c>
      <c r="Q92" s="501">
        <f>Q91</f>
        <v>0.9</v>
      </c>
      <c r="R92" s="501">
        <f>ROUNDDOWN((O92/P85)*P92*Q92,2)</f>
        <v>240.14</v>
      </c>
      <c r="S92" s="479"/>
      <c r="T92" s="479"/>
      <c r="V92" s="479"/>
      <c r="W92" s="241"/>
      <c r="X92" s="241"/>
      <c r="Y92" s="241"/>
    </row>
    <row r="93" spans="1:25" ht="24" customHeight="1">
      <c r="A93" s="449" t="s">
        <v>712</v>
      </c>
      <c r="B93" s="449"/>
      <c r="C93" s="441" t="s">
        <v>12</v>
      </c>
      <c r="D93" s="441">
        <v>1</v>
      </c>
      <c r="E93" s="459"/>
      <c r="F93" s="460"/>
      <c r="G93" s="453"/>
      <c r="H93" s="460"/>
      <c r="I93" s="459">
        <f>R93</f>
        <v>108.94</v>
      </c>
      <c r="J93" s="460">
        <f>INT(D93*I93)</f>
        <v>108</v>
      </c>
      <c r="K93" s="453">
        <f t="shared" si="24"/>
        <v>108.94</v>
      </c>
      <c r="L93" s="453">
        <f t="shared" si="25"/>
        <v>108</v>
      </c>
      <c r="M93" s="441"/>
      <c r="N93" s="340" t="s">
        <v>713</v>
      </c>
      <c r="O93" s="502">
        <f>VLOOKUP(O85,U84:Y86,5,FALSE)</f>
        <v>1967</v>
      </c>
      <c r="P93" s="501">
        <f>P91</f>
        <v>1</v>
      </c>
      <c r="Q93" s="501">
        <f>Q91</f>
        <v>0.9</v>
      </c>
      <c r="R93" s="501">
        <f>ROUNDDOWN((O93/P85)*P93*Q93,2)</f>
        <v>108.94</v>
      </c>
      <c r="S93" s="479"/>
      <c r="T93" s="326"/>
      <c r="U93" s="326"/>
      <c r="V93" s="326"/>
      <c r="W93" s="241"/>
      <c r="X93" s="241"/>
      <c r="Y93" s="241"/>
    </row>
    <row r="94" spans="1:25" ht="24" customHeight="1">
      <c r="A94" s="449" t="s">
        <v>822</v>
      </c>
      <c r="B94" s="449" t="str">
        <f>CONCATENATE(,O86,)</f>
        <v>5500ℓ</v>
      </c>
      <c r="C94" s="441"/>
      <c r="D94" s="441"/>
      <c r="E94" s="459"/>
      <c r="F94" s="460"/>
      <c r="G94" s="453"/>
      <c r="H94" s="460"/>
      <c r="I94" s="453"/>
      <c r="J94" s="460"/>
      <c r="K94" s="453"/>
      <c r="L94" s="453"/>
      <c r="M94" s="441"/>
      <c r="N94" s="1026" t="str">
        <f>A94&amp;B94</f>
        <v>살수차5500ℓ</v>
      </c>
      <c r="O94" s="1032"/>
      <c r="P94" s="499">
        <f>Q86</f>
        <v>0.5</v>
      </c>
      <c r="Q94" s="500">
        <v>0.9</v>
      </c>
      <c r="R94" s="501" t="s">
        <v>704</v>
      </c>
      <c r="S94" s="479"/>
      <c r="T94" s="479"/>
      <c r="V94" s="479"/>
      <c r="W94" s="241"/>
      <c r="X94" s="241"/>
      <c r="Y94" s="241"/>
    </row>
    <row r="95" spans="1:25" ht="24" customHeight="1">
      <c r="A95" s="449" t="s">
        <v>705</v>
      </c>
      <c r="B95" s="449"/>
      <c r="C95" s="441" t="s">
        <v>12</v>
      </c>
      <c r="D95" s="441">
        <v>1</v>
      </c>
      <c r="E95" s="459">
        <f>R95</f>
        <v>1168.06</v>
      </c>
      <c r="F95" s="460">
        <f t="shared" ref="F95" si="26">INT(D95*E95)</f>
        <v>1168</v>
      </c>
      <c r="G95" s="453"/>
      <c r="H95" s="460"/>
      <c r="I95" s="453"/>
      <c r="J95" s="460"/>
      <c r="K95" s="453">
        <f t="shared" ref="K95:K99" si="27">E95+G95+I95</f>
        <v>1168.06</v>
      </c>
      <c r="L95" s="453">
        <f t="shared" ref="L95:L99" si="28">TRUNC((F95+H95+J95),0)</f>
        <v>1168</v>
      </c>
      <c r="M95" s="441"/>
      <c r="N95" s="340" t="s">
        <v>706</v>
      </c>
      <c r="O95" s="502">
        <f>VLOOKUP(O86,U84:Y86,3,FALSE)</f>
        <v>21090</v>
      </c>
      <c r="P95" s="501">
        <f>P94</f>
        <v>0.5</v>
      </c>
      <c r="Q95" s="501">
        <f>Q94</f>
        <v>0.9</v>
      </c>
      <c r="R95" s="501">
        <f>ROUNDDOWN((O95/P86)*P95*Q95,2)</f>
        <v>1168.06</v>
      </c>
      <c r="S95" s="479"/>
      <c r="T95" s="479"/>
      <c r="V95" s="479"/>
      <c r="W95" s="241"/>
      <c r="X95" s="241"/>
      <c r="Y95" s="241"/>
    </row>
    <row r="96" spans="1:25" ht="24" customHeight="1">
      <c r="A96" s="449" t="s">
        <v>711</v>
      </c>
      <c r="B96" s="449"/>
      <c r="C96" s="441" t="s">
        <v>12</v>
      </c>
      <c r="D96" s="441">
        <v>1</v>
      </c>
      <c r="E96" s="459"/>
      <c r="F96" s="460"/>
      <c r="G96" s="459">
        <f>R96</f>
        <v>2752.5</v>
      </c>
      <c r="H96" s="460">
        <f>INT(D96*G96)</f>
        <v>2752</v>
      </c>
      <c r="I96" s="453"/>
      <c r="J96" s="460"/>
      <c r="K96" s="453">
        <f t="shared" si="27"/>
        <v>2752.5</v>
      </c>
      <c r="L96" s="453">
        <f t="shared" si="28"/>
        <v>2752</v>
      </c>
      <c r="M96" s="441"/>
      <c r="N96" s="340" t="s">
        <v>170</v>
      </c>
      <c r="O96" s="502">
        <f>VLOOKUP(O86,U84:Y86,4,FALSE)</f>
        <v>49698</v>
      </c>
      <c r="P96" s="501">
        <f>P94</f>
        <v>0.5</v>
      </c>
      <c r="Q96" s="501">
        <f>Q94</f>
        <v>0.9</v>
      </c>
      <c r="R96" s="501">
        <f>ROUNDDOWN((O96/P86)*P96*Q96,2)</f>
        <v>2752.5</v>
      </c>
      <c r="S96" s="479"/>
      <c r="T96" s="326"/>
      <c r="U96" s="326"/>
      <c r="V96" s="326"/>
      <c r="W96" s="241"/>
      <c r="X96" s="241"/>
      <c r="Y96" s="241"/>
    </row>
    <row r="97" spans="1:25" ht="24" customHeight="1">
      <c r="A97" s="449" t="s">
        <v>712</v>
      </c>
      <c r="B97" s="449"/>
      <c r="C97" s="441" t="s">
        <v>12</v>
      </c>
      <c r="D97" s="441">
        <v>1</v>
      </c>
      <c r="E97" s="459"/>
      <c r="F97" s="460"/>
      <c r="G97" s="453"/>
      <c r="H97" s="460"/>
      <c r="I97" s="459">
        <f>R97</f>
        <v>553.07000000000005</v>
      </c>
      <c r="J97" s="460">
        <f>INT(D97*I97)</f>
        <v>553</v>
      </c>
      <c r="K97" s="453">
        <f t="shared" si="27"/>
        <v>553.07000000000005</v>
      </c>
      <c r="L97" s="453">
        <f t="shared" si="28"/>
        <v>553</v>
      </c>
      <c r="M97" s="441"/>
      <c r="N97" s="340" t="s">
        <v>713</v>
      </c>
      <c r="O97" s="502">
        <f>VLOOKUP(O86,U84:Y86,5,FALSE)</f>
        <v>9986</v>
      </c>
      <c r="P97" s="501">
        <f>P94</f>
        <v>0.5</v>
      </c>
      <c r="Q97" s="501">
        <f>Q94</f>
        <v>0.9</v>
      </c>
      <c r="R97" s="501">
        <f>ROUNDDOWN((O97/P86)*P97*Q97,2)</f>
        <v>553.07000000000005</v>
      </c>
      <c r="S97" s="479"/>
      <c r="T97" s="326"/>
      <c r="U97" s="326"/>
      <c r="V97" s="326"/>
      <c r="W97" s="241"/>
      <c r="X97" s="241"/>
      <c r="Y97" s="241"/>
    </row>
    <row r="98" spans="1:25" ht="24" customHeight="1">
      <c r="A98" s="449" t="s">
        <v>668</v>
      </c>
      <c r="B98" s="449" t="s">
        <v>199</v>
      </c>
      <c r="C98" s="441" t="s">
        <v>16</v>
      </c>
      <c r="D98" s="441">
        <f>O98*0.9</f>
        <v>5.5384615384615386E-2</v>
      </c>
      <c r="E98" s="459"/>
      <c r="F98" s="460"/>
      <c r="G98" s="453">
        <f>VLOOKUP(B98,노임단가,3,FALSE)</f>
        <v>172068</v>
      </c>
      <c r="H98" s="460">
        <f>INT(G98*D98)</f>
        <v>9529</v>
      </c>
      <c r="I98" s="453"/>
      <c r="J98" s="460"/>
      <c r="K98" s="453">
        <f t="shared" si="27"/>
        <v>172068</v>
      </c>
      <c r="L98" s="453">
        <f t="shared" si="28"/>
        <v>9529</v>
      </c>
      <c r="M98" s="441"/>
      <c r="N98" s="399" t="s">
        <v>954</v>
      </c>
      <c r="O98" s="326">
        <f>(1*O82)/O83</f>
        <v>6.1538461538461542E-2</v>
      </c>
      <c r="P98" s="326"/>
      <c r="Q98" s="326"/>
      <c r="R98" s="241"/>
      <c r="S98" s="241"/>
    </row>
    <row r="99" spans="1:25" ht="24" customHeight="1">
      <c r="A99" s="449" t="s">
        <v>668</v>
      </c>
      <c r="B99" s="449" t="s">
        <v>669</v>
      </c>
      <c r="C99" s="441" t="s">
        <v>16</v>
      </c>
      <c r="D99" s="441">
        <f>O98*0.9</f>
        <v>5.5384615384615386E-2</v>
      </c>
      <c r="E99" s="459"/>
      <c r="F99" s="460"/>
      <c r="G99" s="453">
        <f>VLOOKUP(B99,노임단가,3,FALSE)</f>
        <v>226122</v>
      </c>
      <c r="H99" s="460">
        <f>INT(G99*D99)</f>
        <v>12523</v>
      </c>
      <c r="I99" s="453"/>
      <c r="J99" s="460"/>
      <c r="K99" s="453">
        <f t="shared" si="27"/>
        <v>226122</v>
      </c>
      <c r="L99" s="453">
        <f t="shared" si="28"/>
        <v>12523</v>
      </c>
      <c r="M99" s="441"/>
      <c r="N99" s="326"/>
      <c r="O99" s="326"/>
      <c r="P99" s="326"/>
      <c r="Q99" s="326"/>
      <c r="R99" s="241"/>
      <c r="S99" s="241"/>
      <c r="T99" s="326"/>
      <c r="U99" s="326"/>
      <c r="V99" s="326"/>
      <c r="W99" s="241"/>
    </row>
    <row r="100" spans="1:25" ht="24" customHeight="1">
      <c r="A100" s="449"/>
      <c r="B100" s="449"/>
      <c r="C100" s="441"/>
      <c r="D100" s="441"/>
      <c r="E100" s="459"/>
      <c r="F100" s="460"/>
      <c r="G100" s="453"/>
      <c r="H100" s="460"/>
      <c r="I100" s="453"/>
      <c r="J100" s="460"/>
      <c r="K100" s="453"/>
      <c r="L100" s="453"/>
      <c r="M100" s="441"/>
      <c r="N100" s="326"/>
      <c r="O100" s="326"/>
      <c r="P100" s="326"/>
      <c r="Q100" s="326"/>
      <c r="R100" s="241"/>
      <c r="S100" s="241"/>
      <c r="T100" s="326"/>
      <c r="U100" s="326"/>
      <c r="V100" s="326"/>
      <c r="W100" s="241"/>
    </row>
    <row r="101" spans="1:25" ht="24" customHeight="1">
      <c r="A101" s="449" t="s">
        <v>837</v>
      </c>
      <c r="B101" s="449"/>
      <c r="C101" s="441"/>
      <c r="D101" s="441"/>
      <c r="E101" s="459"/>
      <c r="F101" s="460"/>
      <c r="G101" s="453"/>
      <c r="H101" s="460"/>
      <c r="I101" s="453"/>
      <c r="J101" s="460"/>
      <c r="K101" s="453"/>
      <c r="L101" s="453"/>
      <c r="M101" s="441"/>
      <c r="N101" s="326"/>
      <c r="O101" s="326"/>
      <c r="P101" s="326"/>
      <c r="Q101" s="326"/>
      <c r="R101" s="241"/>
      <c r="S101" s="241"/>
      <c r="T101" s="441" t="s">
        <v>799</v>
      </c>
      <c r="U101" s="441" t="s">
        <v>624</v>
      </c>
      <c r="V101" s="441" t="s">
        <v>825</v>
      </c>
      <c r="W101" s="241"/>
      <c r="X101" s="241"/>
      <c r="Y101" s="241"/>
    </row>
    <row r="102" spans="1:25" ht="24" customHeight="1">
      <c r="A102" s="449" t="s">
        <v>826</v>
      </c>
      <c r="B102" s="449"/>
      <c r="C102" s="441"/>
      <c r="D102" s="441"/>
      <c r="E102" s="459"/>
      <c r="F102" s="460"/>
      <c r="G102" s="453"/>
      <c r="H102" s="460"/>
      <c r="I102" s="453"/>
      <c r="J102" s="460"/>
      <c r="K102" s="453"/>
      <c r="L102" s="453"/>
      <c r="M102" s="441"/>
      <c r="N102" s="326"/>
      <c r="O102" s="326"/>
      <c r="P102" s="326"/>
      <c r="Q102" s="326"/>
      <c r="R102" s="326"/>
      <c r="S102" s="479"/>
      <c r="T102" s="340" t="s">
        <v>827</v>
      </c>
      <c r="U102" s="340">
        <v>14</v>
      </c>
      <c r="V102" s="340">
        <v>9</v>
      </c>
      <c r="W102" s="241"/>
      <c r="X102" s="241"/>
      <c r="Y102" s="241"/>
    </row>
    <row r="103" spans="1:25" ht="24" customHeight="1">
      <c r="A103" s="1030" t="str">
        <f>CONCATENATE("시공량(㎥) = ",O103,"㎥",)</f>
        <v>시공량(㎥) = 14㎥</v>
      </c>
      <c r="B103" s="1031"/>
      <c r="C103" s="441"/>
      <c r="D103" s="441"/>
      <c r="E103" s="453"/>
      <c r="F103" s="452"/>
      <c r="G103" s="453"/>
      <c r="H103" s="452"/>
      <c r="I103" s="453"/>
      <c r="J103" s="460"/>
      <c r="K103" s="453"/>
      <c r="L103" s="453"/>
      <c r="M103" s="461"/>
      <c r="N103" s="509" t="s">
        <v>817</v>
      </c>
      <c r="O103" s="510">
        <v>14</v>
      </c>
      <c r="P103" s="445">
        <f>O103/O$30</f>
        <v>1.75</v>
      </c>
      <c r="Q103" s="340" t="s">
        <v>818</v>
      </c>
      <c r="R103" s="241"/>
      <c r="S103" s="479"/>
      <c r="T103" s="340" t="s">
        <v>828</v>
      </c>
      <c r="U103" s="340">
        <v>20</v>
      </c>
      <c r="V103" s="340">
        <v>13</v>
      </c>
      <c r="X103" s="241"/>
      <c r="Y103" s="241"/>
    </row>
    <row r="104" spans="1:25" ht="24" customHeight="1">
      <c r="A104" s="1030" t="str">
        <f>CONCATENATE(,N104,"(",O104,") =",O83,"㎥ / ",O82,"hr"," = ",P104,"㎥/hr",)</f>
        <v>래머(80kg) =130㎥ / 8hr = 1.75㎥/hr</v>
      </c>
      <c r="B104" s="1031"/>
      <c r="C104" s="441"/>
      <c r="D104" s="441"/>
      <c r="E104" s="459"/>
      <c r="F104" s="452"/>
      <c r="G104" s="453"/>
      <c r="H104" s="460"/>
      <c r="I104" s="453"/>
      <c r="J104" s="460"/>
      <c r="K104" s="453"/>
      <c r="L104" s="453"/>
      <c r="M104" s="441"/>
      <c r="N104" s="340" t="s">
        <v>829</v>
      </c>
      <c r="O104" s="458" t="s">
        <v>830</v>
      </c>
      <c r="P104" s="340">
        <f>P$51*Q104</f>
        <v>1.75</v>
      </c>
      <c r="Q104" s="458">
        <v>1</v>
      </c>
      <c r="R104" s="241"/>
      <c r="S104" s="326"/>
      <c r="T104" s="326"/>
      <c r="V104" s="479"/>
      <c r="X104" s="241"/>
      <c r="Y104" s="241"/>
    </row>
    <row r="105" spans="1:25" ht="24" customHeight="1">
      <c r="A105" s="449" t="s">
        <v>829</v>
      </c>
      <c r="B105" s="449" t="str">
        <f>CONCATENATE(,O104,)</f>
        <v>80kg</v>
      </c>
      <c r="C105" s="441"/>
      <c r="D105" s="441"/>
      <c r="E105" s="459"/>
      <c r="F105" s="460"/>
      <c r="G105" s="453"/>
      <c r="H105" s="460"/>
      <c r="I105" s="453"/>
      <c r="J105" s="460"/>
      <c r="K105" s="453"/>
      <c r="L105" s="453"/>
      <c r="M105" s="441"/>
      <c r="N105" s="1026" t="str">
        <f>A105&amp;B105</f>
        <v>래머80kg</v>
      </c>
      <c r="O105" s="1032"/>
      <c r="P105" s="499">
        <f>Q104</f>
        <v>1</v>
      </c>
      <c r="Q105" s="500">
        <v>0.1</v>
      </c>
      <c r="R105" s="501" t="s">
        <v>831</v>
      </c>
      <c r="T105" s="340" t="s">
        <v>707</v>
      </c>
      <c r="U105" s="448" t="s">
        <v>708</v>
      </c>
      <c r="V105" s="448" t="s">
        <v>709</v>
      </c>
      <c r="W105" s="441" t="s">
        <v>706</v>
      </c>
      <c r="X105" s="441" t="s">
        <v>170</v>
      </c>
      <c r="Y105" s="441" t="s">
        <v>710</v>
      </c>
    </row>
    <row r="106" spans="1:25" ht="24" customHeight="1">
      <c r="A106" s="449" t="s">
        <v>832</v>
      </c>
      <c r="B106" s="449"/>
      <c r="C106" s="441" t="s">
        <v>12</v>
      </c>
      <c r="D106" s="441">
        <v>1</v>
      </c>
      <c r="E106" s="459">
        <f>R106</f>
        <v>135</v>
      </c>
      <c r="F106" s="460">
        <f t="shared" ref="F106" si="29">INT(D106*E106)</f>
        <v>135</v>
      </c>
      <c r="G106" s="453"/>
      <c r="H106" s="460"/>
      <c r="I106" s="453"/>
      <c r="J106" s="460"/>
      <c r="K106" s="453">
        <f t="shared" ref="K106:K108" si="30">E106+G106+I106</f>
        <v>135</v>
      </c>
      <c r="L106" s="453">
        <f t="shared" ref="L106:L108" si="31">TRUNC((F106+H106+J106),0)</f>
        <v>135</v>
      </c>
      <c r="M106" s="441"/>
      <c r="N106" s="340" t="s">
        <v>706</v>
      </c>
      <c r="O106" s="502">
        <f>VLOOKUP(O104,U106:Y106,3,FALSE)</f>
        <v>1350</v>
      </c>
      <c r="P106" s="501">
        <f>P105</f>
        <v>1</v>
      </c>
      <c r="Q106" s="501">
        <f>Q105</f>
        <v>0.1</v>
      </c>
      <c r="R106" s="501">
        <f>ROUNDDOWN(O106/P106*Q106,2)</f>
        <v>135</v>
      </c>
      <c r="S106" s="470"/>
      <c r="T106" s="455" t="s">
        <v>717</v>
      </c>
      <c r="U106" s="456" t="s">
        <v>718</v>
      </c>
      <c r="V106" s="464" t="s">
        <v>999</v>
      </c>
      <c r="W106" s="456">
        <v>1350</v>
      </c>
      <c r="X106" s="457">
        <v>36190</v>
      </c>
      <c r="Y106" s="457">
        <v>525</v>
      </c>
    </row>
    <row r="107" spans="1:25" ht="24" customHeight="1">
      <c r="A107" s="449" t="s">
        <v>833</v>
      </c>
      <c r="B107" s="449"/>
      <c r="C107" s="441" t="s">
        <v>12</v>
      </c>
      <c r="D107" s="441">
        <v>1</v>
      </c>
      <c r="E107" s="459"/>
      <c r="F107" s="460"/>
      <c r="G107" s="459">
        <f>R107</f>
        <v>3619</v>
      </c>
      <c r="H107" s="460">
        <f>INT(D107*G107)</f>
        <v>3619</v>
      </c>
      <c r="I107" s="453"/>
      <c r="J107" s="460"/>
      <c r="K107" s="453">
        <f t="shared" si="30"/>
        <v>3619</v>
      </c>
      <c r="L107" s="453">
        <f t="shared" si="31"/>
        <v>3619</v>
      </c>
      <c r="M107" s="441"/>
      <c r="N107" s="340" t="s">
        <v>170</v>
      </c>
      <c r="O107" s="502">
        <f>VLOOKUP(O104,U106:Y106,4,FALSE)</f>
        <v>36190</v>
      </c>
      <c r="P107" s="501">
        <f>P105</f>
        <v>1</v>
      </c>
      <c r="Q107" s="501">
        <f>Q105</f>
        <v>0.1</v>
      </c>
      <c r="R107" s="501">
        <f t="shared" ref="R107:R108" si="32">ROUNDDOWN(O107/P107*Q107,2)</f>
        <v>3619</v>
      </c>
      <c r="S107" s="479"/>
      <c r="T107" s="479"/>
      <c r="V107" s="479"/>
      <c r="W107" s="241"/>
      <c r="X107" s="241"/>
      <c r="Y107" s="241"/>
    </row>
    <row r="108" spans="1:25" ht="24" customHeight="1">
      <c r="A108" s="449" t="s">
        <v>834</v>
      </c>
      <c r="B108" s="449"/>
      <c r="C108" s="441" t="s">
        <v>12</v>
      </c>
      <c r="D108" s="441">
        <v>1</v>
      </c>
      <c r="E108" s="459"/>
      <c r="F108" s="460"/>
      <c r="G108" s="453"/>
      <c r="H108" s="460"/>
      <c r="I108" s="459">
        <f>R108</f>
        <v>52.5</v>
      </c>
      <c r="J108" s="460">
        <f>INT(D108*I108)</f>
        <v>52</v>
      </c>
      <c r="K108" s="453">
        <f t="shared" si="30"/>
        <v>52.5</v>
      </c>
      <c r="L108" s="453">
        <f t="shared" si="31"/>
        <v>52</v>
      </c>
      <c r="M108" s="441"/>
      <c r="N108" s="340" t="s">
        <v>713</v>
      </c>
      <c r="O108" s="502">
        <f>VLOOKUP(O104,U106:Y106,5,FALSE)</f>
        <v>525</v>
      </c>
      <c r="P108" s="501">
        <f>P105</f>
        <v>1</v>
      </c>
      <c r="Q108" s="501">
        <f>Q105</f>
        <v>0.1</v>
      </c>
      <c r="R108" s="501">
        <f t="shared" si="32"/>
        <v>52.5</v>
      </c>
      <c r="S108" s="479"/>
      <c r="T108" s="479"/>
      <c r="V108" s="479"/>
      <c r="W108" s="241"/>
      <c r="X108" s="241"/>
      <c r="Y108" s="241"/>
    </row>
    <row r="109" spans="1:25" ht="24" customHeight="1">
      <c r="A109" s="449"/>
      <c r="B109" s="449"/>
      <c r="C109" s="441"/>
      <c r="D109" s="441"/>
      <c r="E109" s="459"/>
      <c r="F109" s="460"/>
      <c r="G109" s="459"/>
      <c r="H109" s="460"/>
      <c r="I109" s="453"/>
      <c r="J109" s="460"/>
      <c r="K109" s="453"/>
      <c r="L109" s="453"/>
      <c r="M109" s="441"/>
      <c r="N109" s="480"/>
      <c r="O109" s="407"/>
      <c r="P109" s="407"/>
      <c r="Q109" s="407"/>
      <c r="R109" s="479"/>
      <c r="S109" s="479"/>
      <c r="T109" s="466"/>
      <c r="U109" s="468"/>
      <c r="V109" s="467"/>
      <c r="W109" s="468"/>
      <c r="X109" s="469"/>
      <c r="Y109" s="469"/>
    </row>
    <row r="110" spans="1:25" ht="24" customHeight="1">
      <c r="A110" s="449"/>
      <c r="B110" s="449"/>
      <c r="C110" s="441"/>
      <c r="D110" s="441"/>
      <c r="E110" s="459"/>
      <c r="F110" s="460"/>
      <c r="G110" s="453"/>
      <c r="H110" s="460"/>
      <c r="I110" s="459"/>
      <c r="J110" s="460"/>
      <c r="K110" s="453"/>
      <c r="L110" s="453"/>
      <c r="M110" s="441"/>
      <c r="N110" s="480"/>
      <c r="O110" s="407"/>
      <c r="P110" s="407"/>
      <c r="Q110" s="407"/>
      <c r="R110" s="479"/>
      <c r="S110" s="479"/>
      <c r="T110" s="466"/>
      <c r="U110" s="468"/>
      <c r="V110" s="467"/>
      <c r="W110" s="468"/>
      <c r="X110" s="469"/>
      <c r="Y110" s="469"/>
    </row>
    <row r="111" spans="1:25" ht="24" customHeight="1">
      <c r="A111" s="449"/>
      <c r="B111" s="449"/>
      <c r="C111" s="441"/>
      <c r="D111" s="441"/>
      <c r="E111" s="459"/>
      <c r="F111" s="460"/>
      <c r="G111" s="453"/>
      <c r="H111" s="460"/>
      <c r="I111" s="459"/>
      <c r="J111" s="460"/>
      <c r="K111" s="453"/>
      <c r="L111" s="453"/>
      <c r="M111" s="441"/>
      <c r="N111" s="480"/>
      <c r="O111" s="407"/>
      <c r="P111" s="407"/>
      <c r="Q111" s="407"/>
      <c r="R111" s="479"/>
      <c r="S111" s="479"/>
      <c r="T111" s="466"/>
      <c r="U111" s="468"/>
      <c r="V111" s="467"/>
      <c r="W111" s="468"/>
      <c r="X111" s="469"/>
      <c r="Y111" s="469"/>
    </row>
    <row r="112" spans="1:25" ht="24" customHeight="1">
      <c r="A112" s="449"/>
      <c r="B112" s="449"/>
      <c r="C112" s="441"/>
      <c r="D112" s="441"/>
      <c r="E112" s="459"/>
      <c r="F112" s="460"/>
      <c r="G112" s="453"/>
      <c r="H112" s="460"/>
      <c r="I112" s="459"/>
      <c r="J112" s="460"/>
      <c r="K112" s="453"/>
      <c r="L112" s="453"/>
      <c r="M112" s="441"/>
      <c r="N112" s="480"/>
      <c r="O112" s="407"/>
      <c r="P112" s="407"/>
      <c r="Q112" s="407"/>
      <c r="R112" s="479"/>
      <c r="S112" s="479"/>
      <c r="T112" s="466"/>
      <c r="U112" s="468"/>
      <c r="V112" s="467"/>
      <c r="W112" s="468"/>
      <c r="X112" s="469"/>
      <c r="Y112" s="469"/>
    </row>
    <row r="113" spans="1:13" ht="24" customHeight="1">
      <c r="A113" s="449"/>
      <c r="B113" s="449"/>
      <c r="C113" s="441"/>
      <c r="D113" s="441"/>
      <c r="E113" s="459"/>
      <c r="F113" s="460"/>
      <c r="G113" s="453"/>
      <c r="H113" s="460"/>
      <c r="I113" s="459"/>
      <c r="J113" s="460"/>
      <c r="K113" s="453"/>
      <c r="L113" s="453"/>
      <c r="M113" s="441"/>
    </row>
    <row r="114" spans="1:13" ht="24" customHeight="1">
      <c r="A114" s="449"/>
      <c r="B114" s="449"/>
      <c r="C114" s="441"/>
      <c r="D114" s="441"/>
      <c r="E114" s="459"/>
      <c r="F114" s="460"/>
      <c r="G114" s="453"/>
      <c r="H114" s="460"/>
      <c r="I114" s="459"/>
      <c r="J114" s="460"/>
      <c r="K114" s="453"/>
      <c r="L114" s="453"/>
      <c r="M114" s="441"/>
    </row>
    <row r="115" spans="1:13" ht="24" customHeight="1">
      <c r="A115" s="449"/>
      <c r="B115" s="449"/>
      <c r="C115" s="441"/>
      <c r="D115" s="441"/>
      <c r="E115" s="459"/>
      <c r="F115" s="460"/>
      <c r="G115" s="453"/>
      <c r="H115" s="460"/>
      <c r="I115" s="459"/>
      <c r="J115" s="460"/>
      <c r="K115" s="453"/>
      <c r="L115" s="453"/>
      <c r="M115" s="441"/>
    </row>
    <row r="116" spans="1:13" ht="24" customHeight="1">
      <c r="A116" s="449"/>
      <c r="B116" s="449"/>
      <c r="C116" s="441"/>
      <c r="D116" s="441"/>
      <c r="E116" s="459"/>
      <c r="F116" s="460"/>
      <c r="G116" s="453"/>
      <c r="H116" s="460"/>
      <c r="I116" s="459"/>
      <c r="J116" s="460"/>
      <c r="K116" s="453"/>
      <c r="L116" s="453"/>
      <c r="M116" s="441"/>
    </row>
    <row r="117" spans="1:13" ht="24" customHeight="1">
      <c r="A117" s="449"/>
      <c r="B117" s="449"/>
      <c r="C117" s="441"/>
      <c r="D117" s="441"/>
      <c r="E117" s="459"/>
      <c r="F117" s="460"/>
      <c r="G117" s="453"/>
      <c r="H117" s="460"/>
      <c r="I117" s="459"/>
      <c r="J117" s="460"/>
      <c r="K117" s="453"/>
      <c r="L117" s="453"/>
      <c r="M117" s="441"/>
    </row>
    <row r="118" spans="1:13" ht="24" customHeight="1">
      <c r="A118" s="449"/>
      <c r="B118" s="449"/>
      <c r="C118" s="441"/>
      <c r="D118" s="441"/>
      <c r="E118" s="459"/>
      <c r="F118" s="460"/>
      <c r="G118" s="453"/>
      <c r="H118" s="460"/>
      <c r="I118" s="459"/>
      <c r="J118" s="460"/>
      <c r="K118" s="453"/>
      <c r="L118" s="453"/>
      <c r="M118" s="441"/>
    </row>
    <row r="119" spans="1:13" ht="24" customHeight="1">
      <c r="A119" s="449"/>
      <c r="B119" s="449"/>
      <c r="C119" s="441"/>
      <c r="D119" s="441"/>
      <c r="E119" s="459"/>
      <c r="F119" s="460"/>
      <c r="G119" s="453"/>
      <c r="H119" s="460"/>
      <c r="I119" s="459"/>
      <c r="J119" s="460"/>
      <c r="K119" s="453"/>
      <c r="L119" s="453"/>
      <c r="M119" s="441"/>
    </row>
    <row r="120" spans="1:13" ht="24" customHeight="1">
      <c r="A120" s="449"/>
      <c r="B120" s="449"/>
      <c r="C120" s="441"/>
      <c r="D120" s="441"/>
      <c r="E120" s="459"/>
      <c r="F120" s="460"/>
      <c r="G120" s="453"/>
      <c r="H120" s="460"/>
      <c r="I120" s="459"/>
      <c r="J120" s="460"/>
      <c r="K120" s="453"/>
      <c r="L120" s="453"/>
      <c r="M120" s="441"/>
    </row>
    <row r="121" spans="1:13" ht="24" customHeight="1">
      <c r="A121" s="449"/>
      <c r="B121" s="449"/>
      <c r="C121" s="441"/>
      <c r="D121" s="441"/>
      <c r="E121" s="459"/>
      <c r="F121" s="460"/>
      <c r="G121" s="453"/>
      <c r="H121" s="460"/>
      <c r="I121" s="459"/>
      <c r="J121" s="460"/>
      <c r="K121" s="453"/>
      <c r="L121" s="453"/>
      <c r="M121" s="441"/>
    </row>
    <row r="122" spans="1:13" ht="24" customHeight="1">
      <c r="A122" s="449"/>
      <c r="B122" s="449"/>
      <c r="C122" s="441"/>
      <c r="D122" s="441"/>
      <c r="E122" s="459"/>
      <c r="F122" s="460"/>
      <c r="G122" s="453"/>
      <c r="H122" s="460"/>
      <c r="I122" s="459"/>
      <c r="J122" s="460"/>
      <c r="K122" s="453"/>
      <c r="L122" s="453"/>
      <c r="M122" s="441"/>
    </row>
    <row r="123" spans="1:13" ht="24" customHeight="1">
      <c r="A123" s="449"/>
      <c r="B123" s="449"/>
      <c r="C123" s="441"/>
      <c r="D123" s="441"/>
      <c r="E123" s="459"/>
      <c r="F123" s="460"/>
      <c r="G123" s="453"/>
      <c r="H123" s="460"/>
      <c r="I123" s="459"/>
      <c r="J123" s="460"/>
      <c r="K123" s="453"/>
      <c r="L123" s="453"/>
      <c r="M123" s="441"/>
    </row>
    <row r="124" spans="1:13" ht="24" customHeight="1">
      <c r="A124" s="449"/>
      <c r="B124" s="449"/>
      <c r="C124" s="441"/>
      <c r="D124" s="441"/>
      <c r="E124" s="459"/>
      <c r="F124" s="460"/>
      <c r="G124" s="453"/>
      <c r="H124" s="460"/>
      <c r="I124" s="459"/>
      <c r="J124" s="460"/>
      <c r="K124" s="453"/>
      <c r="L124" s="453"/>
      <c r="M124" s="441"/>
    </row>
    <row r="125" spans="1:13" ht="24" customHeight="1">
      <c r="A125" s="1021" t="s">
        <v>19</v>
      </c>
      <c r="B125" s="1022"/>
      <c r="C125" s="441"/>
      <c r="D125" s="441"/>
      <c r="E125" s="1029">
        <f>SUM(F79:F124)</f>
        <v>24127</v>
      </c>
      <c r="F125" s="1029"/>
      <c r="G125" s="1029">
        <f>SUM(H79:H124)</f>
        <v>31686</v>
      </c>
      <c r="H125" s="1029"/>
      <c r="I125" s="1029">
        <f>SUM(J79:J124)</f>
        <v>1481</v>
      </c>
      <c r="J125" s="1029"/>
      <c r="K125" s="1029">
        <f>E125+G125+I125</f>
        <v>57294</v>
      </c>
      <c r="L125" s="1029"/>
      <c r="M125" s="441"/>
    </row>
    <row r="126" spans="1:13" ht="24" customHeight="1">
      <c r="A126" s="433" t="s">
        <v>838</v>
      </c>
      <c r="B126" s="434" t="s">
        <v>719</v>
      </c>
      <c r="C126" s="435"/>
      <c r="D126" s="436"/>
      <c r="E126" s="437"/>
      <c r="F126" s="437"/>
      <c r="G126" s="437"/>
      <c r="H126" s="437"/>
      <c r="I126" s="437"/>
      <c r="J126" s="437"/>
      <c r="K126" s="437"/>
      <c r="L126" s="437"/>
      <c r="M126" s="471"/>
    </row>
    <row r="127" spans="1:13" ht="24" customHeight="1">
      <c r="A127" s="818" t="s">
        <v>696</v>
      </c>
      <c r="B127" s="818" t="s">
        <v>702</v>
      </c>
      <c r="C127" s="823" t="s">
        <v>697</v>
      </c>
      <c r="D127" s="823" t="s">
        <v>698</v>
      </c>
      <c r="E127" s="1025" t="s">
        <v>4</v>
      </c>
      <c r="F127" s="1025"/>
      <c r="G127" s="1025" t="s">
        <v>7</v>
      </c>
      <c r="H127" s="1025"/>
      <c r="I127" s="1025" t="s">
        <v>8</v>
      </c>
      <c r="J127" s="1025"/>
      <c r="K127" s="1025" t="s">
        <v>9</v>
      </c>
      <c r="L127" s="1025"/>
      <c r="M127" s="823" t="s">
        <v>699</v>
      </c>
    </row>
    <row r="128" spans="1:13" ht="24" customHeight="1">
      <c r="A128" s="818"/>
      <c r="B128" s="818"/>
      <c r="C128" s="818"/>
      <c r="D128" s="818"/>
      <c r="E128" s="444" t="s">
        <v>700</v>
      </c>
      <c r="F128" s="444" t="s">
        <v>701</v>
      </c>
      <c r="G128" s="444" t="s">
        <v>700</v>
      </c>
      <c r="H128" s="444" t="s">
        <v>701</v>
      </c>
      <c r="I128" s="444" t="s">
        <v>700</v>
      </c>
      <c r="J128" s="444" t="s">
        <v>701</v>
      </c>
      <c r="K128" s="444" t="s">
        <v>700</v>
      </c>
      <c r="L128" s="444" t="s">
        <v>701</v>
      </c>
      <c r="M128" s="818"/>
    </row>
    <row r="129" spans="1:25" ht="24" customHeight="1">
      <c r="A129" s="494" t="s">
        <v>798</v>
      </c>
      <c r="B129" s="494"/>
      <c r="C129" s="441"/>
      <c r="D129" s="441"/>
      <c r="E129" s="453"/>
      <c r="F129" s="452"/>
      <c r="G129" s="453"/>
      <c r="H129" s="452"/>
      <c r="I129" s="453"/>
      <c r="J129" s="452"/>
      <c r="K129" s="453"/>
      <c r="L129" s="453"/>
      <c r="M129" s="461"/>
      <c r="N129" s="326"/>
      <c r="O129" s="326"/>
      <c r="P129" s="326"/>
      <c r="Q129" s="326"/>
      <c r="R129" s="326"/>
      <c r="S129" s="441" t="s">
        <v>799</v>
      </c>
      <c r="T129" s="441" t="s">
        <v>800</v>
      </c>
      <c r="U129" s="441" t="s">
        <v>801</v>
      </c>
      <c r="V129" s="441" t="s">
        <v>802</v>
      </c>
      <c r="W129" s="241"/>
      <c r="X129" s="241"/>
      <c r="Y129" s="241"/>
    </row>
    <row r="130" spans="1:25" ht="24" customHeight="1">
      <c r="A130" s="1030" t="s">
        <v>803</v>
      </c>
      <c r="B130" s="1031"/>
      <c r="C130" s="441"/>
      <c r="D130" s="441"/>
      <c r="E130" s="453"/>
      <c r="F130" s="452"/>
      <c r="G130" s="453"/>
      <c r="H130" s="452"/>
      <c r="I130" s="453"/>
      <c r="J130" s="452"/>
      <c r="K130" s="453"/>
      <c r="L130" s="453"/>
      <c r="M130" s="461"/>
      <c r="N130" s="340" t="s">
        <v>804</v>
      </c>
      <c r="O130" s="340" t="s">
        <v>805</v>
      </c>
      <c r="P130" s="340" t="s">
        <v>806</v>
      </c>
      <c r="Q130" s="340" t="s">
        <v>703</v>
      </c>
      <c r="R130" s="326"/>
      <c r="S130" s="340" t="s">
        <v>807</v>
      </c>
      <c r="T130" s="340" t="s">
        <v>945</v>
      </c>
      <c r="U130" s="340" t="s">
        <v>946</v>
      </c>
      <c r="V130" s="340" t="s">
        <v>947</v>
      </c>
      <c r="W130" s="241"/>
      <c r="X130" s="241"/>
      <c r="Y130" s="241"/>
    </row>
    <row r="131" spans="1:25" ht="24" customHeight="1">
      <c r="A131" s="1030" t="str">
        <f>CONCATENATE("시공량(㎥) = ",N131,", 굴착기 = ",O131,"㎥",)</f>
        <v>시공량(㎥) = 560, 굴착기 = 1㎥</v>
      </c>
      <c r="B131" s="1031"/>
      <c r="C131" s="441"/>
      <c r="D131" s="441"/>
      <c r="E131" s="453"/>
      <c r="F131" s="452"/>
      <c r="G131" s="453"/>
      <c r="H131" s="452"/>
      <c r="I131" s="453"/>
      <c r="J131" s="460"/>
      <c r="K131" s="453"/>
      <c r="L131" s="453"/>
      <c r="M131" s="461"/>
      <c r="N131" s="495">
        <v>560</v>
      </c>
      <c r="O131" s="496">
        <v>1</v>
      </c>
      <c r="P131" s="495">
        <v>8</v>
      </c>
      <c r="Q131" s="497">
        <f>N131/P131</f>
        <v>70</v>
      </c>
      <c r="R131" s="493"/>
      <c r="S131" s="340" t="s">
        <v>808</v>
      </c>
      <c r="T131" s="340" t="s">
        <v>948</v>
      </c>
      <c r="U131" s="340" t="s">
        <v>949</v>
      </c>
      <c r="V131" s="340" t="s">
        <v>950</v>
      </c>
      <c r="W131" s="241"/>
      <c r="X131" s="241"/>
      <c r="Y131" s="241"/>
    </row>
    <row r="132" spans="1:25" ht="24" customHeight="1">
      <c r="A132" s="1030" t="str">
        <f>CONCATENATE("Q = ",N131,"㎥ / ",P131,"hr = ",Q131,"㎥/hr",)</f>
        <v>Q = 560㎥ / 8hr = 70㎥/hr</v>
      </c>
      <c r="B132" s="1031"/>
      <c r="C132" s="441"/>
      <c r="D132" s="441"/>
      <c r="E132" s="459"/>
      <c r="F132" s="452"/>
      <c r="G132" s="453"/>
      <c r="H132" s="460"/>
      <c r="I132" s="453"/>
      <c r="J132" s="460"/>
      <c r="K132" s="453"/>
      <c r="L132" s="453"/>
      <c r="M132" s="441"/>
      <c r="N132" s="326"/>
      <c r="O132" s="326"/>
      <c r="P132" s="407"/>
      <c r="Q132" s="407"/>
      <c r="R132" s="407"/>
      <c r="S132" s="479"/>
      <c r="T132" s="479"/>
      <c r="V132" s="479"/>
      <c r="W132" s="241"/>
      <c r="X132" s="241"/>
      <c r="Y132" s="241"/>
    </row>
    <row r="133" spans="1:25" ht="24" customHeight="1">
      <c r="A133" s="449" t="s">
        <v>809</v>
      </c>
      <c r="B133" s="449" t="str">
        <f>CONCATENATE(,O131," ㎥ ",)</f>
        <v xml:space="preserve">1 ㎥ </v>
      </c>
      <c r="C133" s="441"/>
      <c r="D133" s="441"/>
      <c r="E133" s="459"/>
      <c r="F133" s="460"/>
      <c r="G133" s="453"/>
      <c r="H133" s="460"/>
      <c r="I133" s="453"/>
      <c r="J133" s="460"/>
      <c r="K133" s="453"/>
      <c r="L133" s="453"/>
      <c r="M133" s="441"/>
      <c r="N133" s="326"/>
      <c r="O133" s="498" t="str">
        <f>A133&amp;B133</f>
        <v xml:space="preserve">굴착기(무한궤도)1 ㎥ </v>
      </c>
      <c r="P133" s="499">
        <f>Q131</f>
        <v>70</v>
      </c>
      <c r="Q133" s="500">
        <v>0.9</v>
      </c>
      <c r="R133" s="501" t="s">
        <v>704</v>
      </c>
      <c r="S133" s="479"/>
      <c r="T133" s="479"/>
      <c r="V133" s="479"/>
      <c r="W133" s="241"/>
      <c r="X133" s="241"/>
      <c r="Y133" s="241"/>
    </row>
    <row r="134" spans="1:25" ht="24" customHeight="1">
      <c r="A134" s="449" t="s">
        <v>705</v>
      </c>
      <c r="B134" s="449"/>
      <c r="C134" s="441" t="s">
        <v>12</v>
      </c>
      <c r="D134" s="441">
        <v>1</v>
      </c>
      <c r="E134" s="459">
        <f>R134</f>
        <v>533.58000000000004</v>
      </c>
      <c r="F134" s="460">
        <f t="shared" ref="F134" si="33">INT(D134*E134)</f>
        <v>533</v>
      </c>
      <c r="G134" s="453"/>
      <c r="H134" s="460"/>
      <c r="I134" s="453"/>
      <c r="J134" s="460"/>
      <c r="K134" s="453">
        <f t="shared" ref="K134:K136" si="34">E134+G134+I134</f>
        <v>533.58000000000004</v>
      </c>
      <c r="L134" s="453">
        <f t="shared" ref="L134:L136" si="35">TRUNC((F134+H134+J134),0)</f>
        <v>533</v>
      </c>
      <c r="M134" s="441"/>
      <c r="N134" s="340" t="s">
        <v>706</v>
      </c>
      <c r="O134" s="502">
        <f>VLOOKUP(O131,U135:Y136,3,FALSE)</f>
        <v>41501</v>
      </c>
      <c r="P134" s="501">
        <f>P133</f>
        <v>70</v>
      </c>
      <c r="Q134" s="501">
        <f>Q133</f>
        <v>0.9</v>
      </c>
      <c r="R134" s="501">
        <f>ROUNDDOWN(O134/P134*Q134,2)</f>
        <v>533.58000000000004</v>
      </c>
      <c r="S134" s="479"/>
      <c r="T134" s="340" t="s">
        <v>707</v>
      </c>
      <c r="U134" s="448" t="s">
        <v>810</v>
      </c>
      <c r="V134" s="448" t="s">
        <v>709</v>
      </c>
      <c r="W134" s="441" t="s">
        <v>706</v>
      </c>
      <c r="X134" s="441" t="s">
        <v>170</v>
      </c>
      <c r="Y134" s="441" t="s">
        <v>710</v>
      </c>
    </row>
    <row r="135" spans="1:25" ht="24" customHeight="1">
      <c r="A135" s="449" t="s">
        <v>711</v>
      </c>
      <c r="B135" s="449"/>
      <c r="C135" s="441" t="s">
        <v>12</v>
      </c>
      <c r="D135" s="441">
        <v>1</v>
      </c>
      <c r="E135" s="459"/>
      <c r="F135" s="460"/>
      <c r="G135" s="459">
        <f>R135</f>
        <v>757.6</v>
      </c>
      <c r="H135" s="460">
        <f>INT(D135*G135)</f>
        <v>757</v>
      </c>
      <c r="I135" s="453"/>
      <c r="J135" s="460"/>
      <c r="K135" s="453">
        <f t="shared" si="34"/>
        <v>757.6</v>
      </c>
      <c r="L135" s="453">
        <f t="shared" si="35"/>
        <v>757</v>
      </c>
      <c r="M135" s="441"/>
      <c r="N135" s="340" t="s">
        <v>170</v>
      </c>
      <c r="O135" s="502">
        <f>VLOOKUP(O131,U135:Y136,4,FALSE)</f>
        <v>58925</v>
      </c>
      <c r="P135" s="501">
        <f>P133</f>
        <v>70</v>
      </c>
      <c r="Q135" s="501">
        <f>Q133</f>
        <v>0.9</v>
      </c>
      <c r="R135" s="501">
        <f t="shared" ref="R135:R136" si="36">ROUNDDOWN(O135/P135*Q135,2)</f>
        <v>757.6</v>
      </c>
      <c r="S135" s="479"/>
      <c r="T135" s="448" t="s">
        <v>811</v>
      </c>
      <c r="U135" s="503">
        <v>0.6</v>
      </c>
      <c r="V135" s="464" t="s">
        <v>998</v>
      </c>
      <c r="W135" s="504">
        <v>21708</v>
      </c>
      <c r="X135" s="505">
        <v>58925</v>
      </c>
      <c r="Y135" s="505">
        <v>23423</v>
      </c>
    </row>
    <row r="136" spans="1:25" ht="24" customHeight="1">
      <c r="A136" s="449" t="s">
        <v>712</v>
      </c>
      <c r="B136" s="449"/>
      <c r="C136" s="441" t="s">
        <v>12</v>
      </c>
      <c r="D136" s="441">
        <v>1</v>
      </c>
      <c r="E136" s="459"/>
      <c r="F136" s="460"/>
      <c r="G136" s="453"/>
      <c r="H136" s="460"/>
      <c r="I136" s="459">
        <f>R136</f>
        <v>380.84</v>
      </c>
      <c r="J136" s="460">
        <f>INT(D136*I136)</f>
        <v>380</v>
      </c>
      <c r="K136" s="453">
        <f t="shared" si="34"/>
        <v>380.84</v>
      </c>
      <c r="L136" s="453">
        <f t="shared" si="35"/>
        <v>380</v>
      </c>
      <c r="M136" s="441"/>
      <c r="N136" s="340" t="s">
        <v>713</v>
      </c>
      <c r="O136" s="502">
        <f>VLOOKUP(O131,U135:Y136,5,FALSE)</f>
        <v>29621</v>
      </c>
      <c r="P136" s="501">
        <f>P133</f>
        <v>70</v>
      </c>
      <c r="Q136" s="501">
        <f>Q133</f>
        <v>0.9</v>
      </c>
      <c r="R136" s="501">
        <f t="shared" si="36"/>
        <v>380.84</v>
      </c>
      <c r="S136" s="479"/>
      <c r="T136" s="448" t="s">
        <v>811</v>
      </c>
      <c r="U136" s="503">
        <v>1</v>
      </c>
      <c r="V136" s="464" t="s">
        <v>998</v>
      </c>
      <c r="W136" s="504">
        <v>41501</v>
      </c>
      <c r="X136" s="505">
        <v>58925</v>
      </c>
      <c r="Y136" s="505">
        <v>29621</v>
      </c>
    </row>
    <row r="137" spans="1:25" ht="24" customHeight="1">
      <c r="A137" s="449"/>
      <c r="B137" s="449"/>
      <c r="C137" s="441"/>
      <c r="D137" s="441"/>
      <c r="E137" s="459"/>
      <c r="F137" s="460"/>
      <c r="G137" s="453"/>
      <c r="H137" s="460"/>
      <c r="I137" s="459"/>
      <c r="J137" s="460"/>
      <c r="K137" s="453"/>
      <c r="L137" s="453"/>
      <c r="M137" s="441"/>
      <c r="N137" s="326"/>
      <c r="O137" s="480"/>
      <c r="P137" s="407"/>
      <c r="Q137" s="407"/>
      <c r="R137" s="407"/>
      <c r="S137" s="479"/>
      <c r="T137" s="479"/>
      <c r="U137" s="506"/>
      <c r="V137" s="467"/>
      <c r="W137" s="507"/>
      <c r="X137" s="508"/>
      <c r="Y137" s="508"/>
    </row>
    <row r="138" spans="1:25" ht="24" customHeight="1">
      <c r="A138" s="449" t="s">
        <v>812</v>
      </c>
      <c r="B138" s="449"/>
      <c r="C138" s="441"/>
      <c r="D138" s="441"/>
      <c r="E138" s="459"/>
      <c r="F138" s="460"/>
      <c r="G138" s="453"/>
      <c r="H138" s="460"/>
      <c r="I138" s="453"/>
      <c r="J138" s="460"/>
      <c r="K138" s="453"/>
      <c r="L138" s="453"/>
      <c r="M138" s="441"/>
      <c r="N138" s="326"/>
      <c r="O138" s="326"/>
      <c r="P138" s="326"/>
      <c r="Q138" s="326"/>
      <c r="R138" s="241"/>
      <c r="S138" s="241"/>
      <c r="T138" s="241"/>
      <c r="U138" s="241"/>
      <c r="V138" s="241"/>
      <c r="W138" s="241"/>
      <c r="X138" s="241"/>
      <c r="Y138" s="241"/>
    </row>
    <row r="139" spans="1:25" ht="24" customHeight="1">
      <c r="A139" s="449" t="s">
        <v>813</v>
      </c>
      <c r="B139" s="449"/>
      <c r="C139" s="441"/>
      <c r="D139" s="441"/>
      <c r="E139" s="459"/>
      <c r="F139" s="460"/>
      <c r="G139" s="453"/>
      <c r="H139" s="460"/>
      <c r="I139" s="453"/>
      <c r="J139" s="460"/>
      <c r="K139" s="453"/>
      <c r="L139" s="453"/>
      <c r="M139" s="441"/>
      <c r="N139" s="326"/>
      <c r="O139" s="326"/>
      <c r="P139" s="326"/>
      <c r="Q139" s="326"/>
      <c r="R139" s="241"/>
      <c r="S139" s="241"/>
      <c r="T139" s="241"/>
      <c r="U139" s="241"/>
      <c r="V139" s="241"/>
      <c r="W139" s="241"/>
      <c r="X139" s="480"/>
      <c r="Y139" s="241"/>
    </row>
    <row r="140" spans="1:25" ht="24" customHeight="1">
      <c r="A140" s="449" t="s">
        <v>714</v>
      </c>
      <c r="B140" s="449"/>
      <c r="C140" s="441"/>
      <c r="D140" s="441"/>
      <c r="E140" s="459"/>
      <c r="F140" s="460"/>
      <c r="G140" s="453"/>
      <c r="H140" s="460"/>
      <c r="I140" s="453"/>
      <c r="J140" s="460"/>
      <c r="K140" s="453"/>
      <c r="L140" s="453"/>
      <c r="M140" s="441"/>
      <c r="N140" s="326"/>
      <c r="O140" s="326"/>
      <c r="P140" s="326"/>
      <c r="Q140" s="326"/>
      <c r="R140" s="241"/>
      <c r="S140" s="241"/>
      <c r="T140" s="241"/>
      <c r="U140" s="241"/>
      <c r="V140" s="241"/>
      <c r="W140" s="241"/>
      <c r="X140" s="241"/>
      <c r="Y140" s="241"/>
    </row>
    <row r="141" spans="1:25" ht="24" customHeight="1">
      <c r="A141" s="449" t="s">
        <v>668</v>
      </c>
      <c r="B141" s="449" t="s">
        <v>199</v>
      </c>
      <c r="C141" s="441" t="s">
        <v>16</v>
      </c>
      <c r="D141" s="441">
        <f>0.2*0.1</f>
        <v>2.0000000000000004E-2</v>
      </c>
      <c r="E141" s="459"/>
      <c r="F141" s="460"/>
      <c r="G141" s="453">
        <f>VLOOKUP(B141,노임단가,3,FALSE)</f>
        <v>172068</v>
      </c>
      <c r="H141" s="460">
        <f>INT(G141*D141)</f>
        <v>3441</v>
      </c>
      <c r="I141" s="453"/>
      <c r="J141" s="460"/>
      <c r="K141" s="453">
        <f t="shared" ref="K141" si="37">E141+G141+I141</f>
        <v>172068</v>
      </c>
      <c r="L141" s="453">
        <f t="shared" ref="L141" si="38">TRUNC((F141+H141+J141),0)</f>
        <v>3441</v>
      </c>
      <c r="M141" s="441"/>
      <c r="N141" s="326"/>
      <c r="O141" s="326"/>
      <c r="P141" s="326"/>
      <c r="Q141" s="326"/>
      <c r="R141" s="326"/>
      <c r="S141" s="479"/>
      <c r="T141" s="479"/>
      <c r="V141" s="479"/>
      <c r="W141" s="241"/>
      <c r="X141" s="241"/>
      <c r="Y141" s="241"/>
    </row>
    <row r="142" spans="1:25" ht="24" customHeight="1">
      <c r="A142" s="449"/>
      <c r="B142" s="449"/>
      <c r="C142" s="441"/>
      <c r="D142" s="441"/>
      <c r="E142" s="459"/>
      <c r="F142" s="460"/>
      <c r="G142" s="453"/>
      <c r="H142" s="460"/>
      <c r="I142" s="453"/>
      <c r="J142" s="460"/>
      <c r="K142" s="453"/>
      <c r="L142" s="453"/>
      <c r="M142" s="441"/>
      <c r="N142" s="326"/>
      <c r="O142" s="326"/>
      <c r="P142" s="326"/>
      <c r="Q142" s="326"/>
      <c r="R142" s="326"/>
      <c r="S142" s="479"/>
      <c r="T142" s="479"/>
      <c r="V142" s="479"/>
      <c r="W142" s="241"/>
      <c r="X142" s="241"/>
      <c r="Y142" s="241"/>
    </row>
    <row r="143" spans="1:25" ht="24" customHeight="1">
      <c r="A143" s="449"/>
      <c r="B143" s="449"/>
      <c r="C143" s="441"/>
      <c r="D143" s="441"/>
      <c r="E143" s="459"/>
      <c r="F143" s="460"/>
      <c r="G143" s="453"/>
      <c r="H143" s="460"/>
      <c r="I143" s="453"/>
      <c r="J143" s="460"/>
      <c r="K143" s="453"/>
      <c r="L143" s="453"/>
      <c r="M143" s="441"/>
      <c r="N143" s="326"/>
      <c r="O143" s="326"/>
      <c r="P143" s="326"/>
      <c r="Q143" s="326"/>
      <c r="R143" s="326"/>
      <c r="S143" s="479"/>
      <c r="T143" s="479"/>
      <c r="V143" s="479"/>
      <c r="W143" s="241"/>
      <c r="X143" s="241"/>
      <c r="Y143" s="241"/>
    </row>
    <row r="144" spans="1:25" ht="24" customHeight="1">
      <c r="A144" s="449"/>
      <c r="B144" s="449"/>
      <c r="C144" s="441"/>
      <c r="D144" s="441"/>
      <c r="E144" s="459"/>
      <c r="F144" s="460"/>
      <c r="G144" s="453"/>
      <c r="H144" s="460"/>
      <c r="I144" s="453"/>
      <c r="J144" s="460"/>
      <c r="K144" s="453"/>
      <c r="L144" s="453"/>
      <c r="M144" s="441"/>
      <c r="N144" s="326"/>
      <c r="O144" s="326"/>
      <c r="P144" s="326"/>
      <c r="Q144" s="326"/>
      <c r="R144" s="326"/>
      <c r="S144" s="479"/>
      <c r="T144" s="479"/>
      <c r="V144" s="479"/>
      <c r="W144" s="241"/>
      <c r="X144" s="241"/>
      <c r="Y144" s="241"/>
    </row>
    <row r="145" spans="1:27" ht="24" customHeight="1">
      <c r="A145" s="449"/>
      <c r="B145" s="449"/>
      <c r="C145" s="441"/>
      <c r="D145" s="441"/>
      <c r="E145" s="459"/>
      <c r="F145" s="460"/>
      <c r="G145" s="453"/>
      <c r="H145" s="460"/>
      <c r="I145" s="453"/>
      <c r="J145" s="460"/>
      <c r="K145" s="453"/>
      <c r="L145" s="453"/>
      <c r="M145" s="441"/>
      <c r="N145" s="326"/>
      <c r="O145" s="326"/>
      <c r="P145" s="326"/>
      <c r="Q145" s="326"/>
      <c r="R145" s="326"/>
      <c r="S145" s="479"/>
      <c r="T145" s="479"/>
      <c r="V145" s="479"/>
      <c r="W145" s="241"/>
      <c r="X145" s="241"/>
      <c r="Y145" s="241"/>
      <c r="Z145" s="241"/>
      <c r="AA145" s="241"/>
    </row>
    <row r="146" spans="1:27" ht="24" customHeight="1">
      <c r="A146" s="449"/>
      <c r="B146" s="449"/>
      <c r="C146" s="441"/>
      <c r="D146" s="441"/>
      <c r="E146" s="459"/>
      <c r="F146" s="460"/>
      <c r="G146" s="453"/>
      <c r="H146" s="460"/>
      <c r="I146" s="453"/>
      <c r="J146" s="460"/>
      <c r="K146" s="453"/>
      <c r="L146" s="453"/>
      <c r="M146" s="441"/>
      <c r="N146" s="326"/>
      <c r="O146" s="326"/>
      <c r="P146" s="326"/>
      <c r="Q146" s="326"/>
      <c r="R146" s="326"/>
      <c r="S146" s="479"/>
      <c r="T146" s="479"/>
      <c r="V146" s="479"/>
      <c r="W146" s="241"/>
      <c r="X146" s="241"/>
      <c r="Y146" s="241"/>
      <c r="Z146" s="241"/>
      <c r="AA146" s="241"/>
    </row>
    <row r="147" spans="1:27" ht="24" customHeight="1">
      <c r="A147" s="449"/>
      <c r="B147" s="449"/>
      <c r="C147" s="441"/>
      <c r="D147" s="441"/>
      <c r="E147" s="459"/>
      <c r="F147" s="460"/>
      <c r="G147" s="453"/>
      <c r="H147" s="460"/>
      <c r="I147" s="453"/>
      <c r="J147" s="460"/>
      <c r="K147" s="453"/>
      <c r="L147" s="453"/>
      <c r="M147" s="441"/>
      <c r="N147" s="326"/>
      <c r="O147" s="326"/>
      <c r="P147" s="326"/>
      <c r="Q147" s="326"/>
      <c r="R147" s="326"/>
      <c r="S147" s="479"/>
      <c r="T147" s="479"/>
      <c r="V147" s="479"/>
      <c r="W147" s="241"/>
      <c r="X147" s="241"/>
      <c r="Y147" s="241"/>
      <c r="Z147" s="241"/>
      <c r="AA147" s="241"/>
    </row>
    <row r="148" spans="1:27" ht="24" customHeight="1">
      <c r="A148" s="449"/>
      <c r="B148" s="449"/>
      <c r="C148" s="441"/>
      <c r="D148" s="441"/>
      <c r="E148" s="459"/>
      <c r="F148" s="460"/>
      <c r="G148" s="453"/>
      <c r="H148" s="460"/>
      <c r="I148" s="453"/>
      <c r="J148" s="460"/>
      <c r="K148" s="453"/>
      <c r="L148" s="453"/>
      <c r="M148" s="441"/>
      <c r="N148" s="326"/>
      <c r="O148" s="326"/>
      <c r="P148" s="326"/>
      <c r="Q148" s="326"/>
      <c r="R148" s="326"/>
      <c r="S148" s="479"/>
      <c r="T148" s="479"/>
      <c r="V148" s="479"/>
      <c r="W148" s="241"/>
      <c r="X148" s="241"/>
      <c r="Y148" s="241"/>
      <c r="Z148" s="241"/>
      <c r="AA148" s="241"/>
    </row>
    <row r="149" spans="1:27" ht="24" customHeight="1">
      <c r="A149" s="449"/>
      <c r="B149" s="449"/>
      <c r="C149" s="441"/>
      <c r="D149" s="441"/>
      <c r="E149" s="453"/>
      <c r="F149" s="460"/>
      <c r="G149" s="453"/>
      <c r="H149" s="460"/>
      <c r="I149" s="453"/>
      <c r="J149" s="460"/>
      <c r="K149" s="453"/>
      <c r="L149" s="453"/>
      <c r="M149" s="441"/>
      <c r="N149" s="326"/>
      <c r="O149" s="326"/>
      <c r="P149" s="326"/>
      <c r="Q149" s="326"/>
      <c r="R149" s="326"/>
      <c r="S149" s="326"/>
      <c r="T149" s="326"/>
      <c r="U149" s="326"/>
      <c r="V149" s="326"/>
      <c r="W149" s="241"/>
      <c r="X149" s="241"/>
      <c r="Y149" s="241"/>
      <c r="Z149" s="241"/>
      <c r="AA149" s="241"/>
    </row>
    <row r="150" spans="1:27" ht="24" customHeight="1">
      <c r="A150" s="1028" t="s">
        <v>19</v>
      </c>
      <c r="B150" s="1028"/>
      <c r="C150" s="441"/>
      <c r="D150" s="441"/>
      <c r="E150" s="1029">
        <f>SUM(F129:F149)</f>
        <v>533</v>
      </c>
      <c r="F150" s="1029"/>
      <c r="G150" s="1029">
        <f>SUM(H129:H149)</f>
        <v>4198</v>
      </c>
      <c r="H150" s="1029"/>
      <c r="I150" s="1029">
        <f>SUM(J129:J149)</f>
        <v>380</v>
      </c>
      <c r="J150" s="1029"/>
      <c r="K150" s="1029">
        <f>E150+G150+I150</f>
        <v>5111</v>
      </c>
      <c r="L150" s="1029"/>
      <c r="M150" s="441"/>
      <c r="N150" s="326"/>
      <c r="O150" s="326"/>
      <c r="P150" s="326"/>
      <c r="Q150" s="326"/>
      <c r="R150" s="326"/>
      <c r="S150" s="326"/>
      <c r="T150" s="326"/>
      <c r="U150" s="326"/>
      <c r="V150" s="326"/>
      <c r="W150" s="241"/>
      <c r="X150" s="241"/>
      <c r="Y150" s="241"/>
      <c r="Z150" s="241"/>
      <c r="AA150" s="241"/>
    </row>
  </sheetData>
  <mergeCells count="89">
    <mergeCell ref="A150:B150"/>
    <mergeCell ref="E150:F150"/>
    <mergeCell ref="G150:H150"/>
    <mergeCell ref="I150:J150"/>
    <mergeCell ref="K150:L150"/>
    <mergeCell ref="I127:J127"/>
    <mergeCell ref="K127:L127"/>
    <mergeCell ref="M127:M128"/>
    <mergeCell ref="A130:B130"/>
    <mergeCell ref="A131:B131"/>
    <mergeCell ref="E127:F127"/>
    <mergeCell ref="G127:H127"/>
    <mergeCell ref="A132:B132"/>
    <mergeCell ref="A127:A128"/>
    <mergeCell ref="B127:B128"/>
    <mergeCell ref="C127:C128"/>
    <mergeCell ref="D127:D128"/>
    <mergeCell ref="N94:O94"/>
    <mergeCell ref="A103:B103"/>
    <mergeCell ref="N105:O105"/>
    <mergeCell ref="A104:B104"/>
    <mergeCell ref="A125:B125"/>
    <mergeCell ref="E125:F125"/>
    <mergeCell ref="G125:H125"/>
    <mergeCell ref="I125:J125"/>
    <mergeCell ref="K125:L125"/>
    <mergeCell ref="A82:B82"/>
    <mergeCell ref="A83:B83"/>
    <mergeCell ref="A84:B84"/>
    <mergeCell ref="N87:O87"/>
    <mergeCell ref="N91:O91"/>
    <mergeCell ref="A85:B85"/>
    <mergeCell ref="A86:B86"/>
    <mergeCell ref="U77:V77"/>
    <mergeCell ref="A77:A78"/>
    <mergeCell ref="B77:B78"/>
    <mergeCell ref="C77:C78"/>
    <mergeCell ref="D77:D78"/>
    <mergeCell ref="E77:F77"/>
    <mergeCell ref="G77:H77"/>
    <mergeCell ref="I77:J77"/>
    <mergeCell ref="K77:L77"/>
    <mergeCell ref="M77:M78"/>
    <mergeCell ref="Q77:R77"/>
    <mergeCell ref="S77:T77"/>
    <mergeCell ref="A79:B79"/>
    <mergeCell ref="A80:B80"/>
    <mergeCell ref="A51:B51"/>
    <mergeCell ref="A52:B52"/>
    <mergeCell ref="N53:O53"/>
    <mergeCell ref="A75:B75"/>
    <mergeCell ref="E75:F75"/>
    <mergeCell ref="G75:H75"/>
    <mergeCell ref="I75:J75"/>
    <mergeCell ref="K75:L75"/>
    <mergeCell ref="A32:B32"/>
    <mergeCell ref="A33:B33"/>
    <mergeCell ref="A34:B34"/>
    <mergeCell ref="N35:O35"/>
    <mergeCell ref="N39:O39"/>
    <mergeCell ref="N42:O42"/>
    <mergeCell ref="G27:H27"/>
    <mergeCell ref="I27:J27"/>
    <mergeCell ref="K27:L27"/>
    <mergeCell ref="M27:M28"/>
    <mergeCell ref="A30:B30"/>
    <mergeCell ref="A31:B31"/>
    <mergeCell ref="A25:B25"/>
    <mergeCell ref="E25:F25"/>
    <mergeCell ref="G25:H25"/>
    <mergeCell ref="I25:J25"/>
    <mergeCell ref="K25:L25"/>
    <mergeCell ref="A27:A28"/>
    <mergeCell ref="B27:B28"/>
    <mergeCell ref="C27:C28"/>
    <mergeCell ref="D27:D28"/>
    <mergeCell ref="E27:F27"/>
    <mergeCell ref="I2:J2"/>
    <mergeCell ref="K2:L2"/>
    <mergeCell ref="M2:M3"/>
    <mergeCell ref="A5:B5"/>
    <mergeCell ref="A6:B6"/>
    <mergeCell ref="E2:F2"/>
    <mergeCell ref="G2:H2"/>
    <mergeCell ref="A7:B7"/>
    <mergeCell ref="A2:A3"/>
    <mergeCell ref="B2:B3"/>
    <mergeCell ref="C2:C3"/>
    <mergeCell ref="D2:D3"/>
  </mergeCells>
  <phoneticPr fontId="3" type="noConversion"/>
  <printOptions gridLines="1"/>
  <pageMargins left="1.0629921259842521" right="0.59055118110236227" top="0.9055118110236221" bottom="0.43307086614173229" header="0.59055118110236227" footer="0.39370078740157483"/>
  <pageSetup paperSize="9" scale="80" orientation="landscape" r:id="rId1"/>
  <headerFooter alignWithMargins="0">
    <oddHeader>&amp;L&amp;"맑은 고딕,굵게"&amp;14     &amp;A</oddHead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
    <tabColor rgb="FFFFFF00"/>
  </sheetPr>
  <dimension ref="A1:F38"/>
  <sheetViews>
    <sheetView view="pageBreakPreview" zoomScaleNormal="85" zoomScaleSheetLayoutView="100" workbookViewId="0">
      <selection activeCell="E24" sqref="E24"/>
    </sheetView>
  </sheetViews>
  <sheetFormatPr defaultRowHeight="12"/>
  <cols>
    <col min="1" max="1" width="6.28515625" style="241" bestFit="1" customWidth="1"/>
    <col min="2" max="2" width="37.140625" style="241" customWidth="1"/>
    <col min="3" max="3" width="10.28515625" style="241" customWidth="1"/>
    <col min="4" max="4" width="48.140625" style="241" customWidth="1"/>
    <col min="5" max="5" width="8.7109375" style="241" customWidth="1"/>
    <col min="6" max="6" width="3.42578125" style="241" bestFit="1" customWidth="1"/>
    <col min="7" max="7" width="6.28515625" style="241" customWidth="1"/>
    <col min="8" max="16384" width="9.140625" style="241"/>
  </cols>
  <sheetData>
    <row r="1" spans="1:6" ht="38.25" customHeight="1">
      <c r="A1" s="1042" t="s">
        <v>739</v>
      </c>
      <c r="B1" s="1043"/>
      <c r="C1" s="1043"/>
      <c r="D1" s="1043"/>
      <c r="E1" s="1043"/>
    </row>
    <row r="2" spans="1:6" ht="34.5" customHeight="1">
      <c r="A2" s="513" t="s">
        <v>738</v>
      </c>
      <c r="B2" s="1044" t="s">
        <v>737</v>
      </c>
      <c r="C2" s="1044"/>
      <c r="D2" s="1045"/>
      <c r="E2" s="1046" t="s">
        <v>736</v>
      </c>
      <c r="F2" s="1045"/>
    </row>
    <row r="3" spans="1:6" s="519" customFormat="1" ht="198.75" customHeight="1">
      <c r="A3" s="1040" t="s">
        <v>735</v>
      </c>
      <c r="B3" s="514"/>
      <c r="C3" s="515"/>
      <c r="D3" s="516"/>
      <c r="E3" s="517"/>
      <c r="F3" s="518"/>
    </row>
    <row r="4" spans="1:6" s="519" customFormat="1" ht="198.75" customHeight="1">
      <c r="A4" s="1041"/>
      <c r="B4" s="520"/>
      <c r="C4" s="521"/>
      <c r="D4" s="522"/>
      <c r="E4" s="523"/>
      <c r="F4" s="524"/>
    </row>
    <row r="5" spans="1:6" s="519" customFormat="1" ht="24.95" customHeight="1">
      <c r="A5" s="1041"/>
      <c r="B5" s="525" t="s">
        <v>951</v>
      </c>
      <c r="C5" s="526" t="s">
        <v>732</v>
      </c>
      <c r="D5" s="527" t="s">
        <v>734</v>
      </c>
      <c r="E5" s="528">
        <f>ESUM($D5)</f>
        <v>1.4087499999999997</v>
      </c>
      <c r="F5" s="529" t="s">
        <v>733</v>
      </c>
    </row>
    <row r="6" spans="1:6" s="519" customFormat="1" ht="24.95" customHeight="1">
      <c r="A6" s="1041"/>
      <c r="B6" s="525" t="s">
        <v>952</v>
      </c>
      <c r="C6" s="526" t="s">
        <v>732</v>
      </c>
      <c r="D6" s="527" t="str">
        <f>"("&amp;TEXT(E5,"#,#0.0#")&amp;"-"&amp;TEXT(E7,"#,#0.0#")&amp;") "</f>
        <v xml:space="preserve">(1.41-0.3) </v>
      </c>
      <c r="E6" s="528">
        <f>ESUM($D6)</f>
        <v>1.1099999999999999</v>
      </c>
      <c r="F6" s="529" t="s">
        <v>214</v>
      </c>
    </row>
    <row r="7" spans="1:6" s="519" customFormat="1" ht="24.95" customHeight="1">
      <c r="A7" s="1041"/>
      <c r="B7" s="530" t="s">
        <v>953</v>
      </c>
      <c r="C7" s="526" t="s">
        <v>732</v>
      </c>
      <c r="D7" s="527" t="s">
        <v>731</v>
      </c>
      <c r="E7" s="528">
        <f>ESUM($D7)</f>
        <v>0.29924999999999996</v>
      </c>
      <c r="F7" s="529" t="s">
        <v>214</v>
      </c>
    </row>
    <row r="8" spans="1:6" s="519" customFormat="1" ht="24.95" customHeight="1">
      <c r="A8" s="1041"/>
      <c r="B8" s="530"/>
      <c r="C8" s="526"/>
      <c r="D8" s="527"/>
      <c r="E8" s="528"/>
      <c r="F8" s="529"/>
    </row>
    <row r="9" spans="1:6" s="519" customFormat="1" ht="24.95" customHeight="1">
      <c r="A9" s="1041"/>
      <c r="B9" s="530"/>
      <c r="C9" s="531"/>
      <c r="D9" s="527"/>
      <c r="E9" s="532"/>
      <c r="F9" s="529"/>
    </row>
    <row r="10" spans="1:6" s="519" customFormat="1" ht="24.95" customHeight="1">
      <c r="A10" s="1041"/>
      <c r="B10" s="530"/>
      <c r="C10" s="531"/>
      <c r="D10" s="379"/>
      <c r="E10" s="532"/>
      <c r="F10" s="529"/>
    </row>
    <row r="11" spans="1:6" s="519" customFormat="1" ht="24.95" customHeight="1">
      <c r="A11" s="1041"/>
      <c r="B11" s="530"/>
      <c r="C11" s="531"/>
      <c r="D11" s="527"/>
      <c r="E11" s="532"/>
      <c r="F11" s="529"/>
    </row>
    <row r="12" spans="1:6" s="519" customFormat="1" ht="24.95" customHeight="1">
      <c r="A12" s="1041"/>
      <c r="B12" s="530"/>
      <c r="C12" s="526"/>
      <c r="D12" s="533"/>
      <c r="E12" s="532"/>
      <c r="F12" s="529"/>
    </row>
    <row r="13" spans="1:6" s="519" customFormat="1" ht="24.95" customHeight="1">
      <c r="A13" s="1041"/>
      <c r="B13" s="530"/>
      <c r="C13" s="534"/>
      <c r="D13" s="527"/>
      <c r="E13" s="532"/>
      <c r="F13" s="535"/>
    </row>
    <row r="14" spans="1:6" s="519" customFormat="1" ht="24.95" customHeight="1">
      <c r="A14" s="1041"/>
      <c r="B14" s="530"/>
      <c r="C14" s="534"/>
      <c r="D14" s="527"/>
      <c r="E14" s="532"/>
      <c r="F14" s="535"/>
    </row>
    <row r="15" spans="1:6" s="519" customFormat="1" ht="24.95" customHeight="1">
      <c r="A15" s="1041"/>
      <c r="B15" s="530"/>
      <c r="C15" s="534"/>
      <c r="D15" s="527"/>
      <c r="E15" s="532"/>
      <c r="F15" s="535"/>
    </row>
    <row r="16" spans="1:6" s="519" customFormat="1" ht="24.95" customHeight="1">
      <c r="A16" s="1041"/>
      <c r="B16" s="530"/>
      <c r="C16" s="534"/>
      <c r="D16" s="527"/>
      <c r="E16" s="532"/>
      <c r="F16" s="535"/>
    </row>
    <row r="17" spans="1:6" s="519" customFormat="1" ht="24.95" customHeight="1">
      <c r="A17" s="1041"/>
      <c r="B17" s="530"/>
      <c r="C17" s="534"/>
      <c r="D17" s="527"/>
      <c r="E17" s="532"/>
      <c r="F17" s="535"/>
    </row>
    <row r="18" spans="1:6" s="519" customFormat="1" ht="24.95" customHeight="1">
      <c r="A18" s="1041"/>
      <c r="B18" s="530"/>
      <c r="C18" s="534"/>
      <c r="D18" s="527"/>
      <c r="E18" s="532"/>
      <c r="F18" s="535"/>
    </row>
    <row r="19" spans="1:6">
      <c r="A19" s="536"/>
      <c r="B19" s="537"/>
      <c r="C19" s="537"/>
      <c r="D19" s="537"/>
      <c r="E19" s="538"/>
      <c r="F19" s="539"/>
    </row>
    <row r="20" spans="1:6" s="540" customFormat="1" ht="38.25" customHeight="1">
      <c r="A20" s="1047" t="s">
        <v>906</v>
      </c>
      <c r="B20" s="1048"/>
      <c r="C20" s="1048"/>
      <c r="D20" s="1048"/>
      <c r="E20" s="1048"/>
    </row>
    <row r="21" spans="1:6" s="540" customFormat="1" ht="34.5" customHeight="1">
      <c r="A21" s="541" t="s">
        <v>738</v>
      </c>
      <c r="B21" s="1035" t="s">
        <v>737</v>
      </c>
      <c r="C21" s="1035"/>
      <c r="D21" s="1036"/>
      <c r="E21" s="1037" t="s">
        <v>736</v>
      </c>
      <c r="F21" s="1036"/>
    </row>
    <row r="22" spans="1:6" s="547" customFormat="1" ht="198.75" customHeight="1">
      <c r="A22" s="1038" t="s">
        <v>735</v>
      </c>
      <c r="B22" s="542"/>
      <c r="C22" s="543"/>
      <c r="D22" s="544"/>
      <c r="E22" s="545"/>
      <c r="F22" s="546"/>
    </row>
    <row r="23" spans="1:6" s="547" customFormat="1" ht="198.75" customHeight="1">
      <c r="A23" s="1039"/>
      <c r="B23" s="548"/>
      <c r="C23" s="549"/>
      <c r="D23" s="550"/>
      <c r="E23" s="551"/>
      <c r="F23" s="552"/>
    </row>
    <row r="24" spans="1:6" s="547" customFormat="1" ht="24.95" customHeight="1">
      <c r="A24" s="1039"/>
      <c r="B24" s="553" t="s">
        <v>907</v>
      </c>
      <c r="C24" s="554" t="s">
        <v>732</v>
      </c>
      <c r="D24" s="555" t="s">
        <v>908</v>
      </c>
      <c r="E24" s="556">
        <f>ESUM($D24)</f>
        <v>0.4</v>
      </c>
      <c r="F24" s="557" t="s">
        <v>733</v>
      </c>
    </row>
    <row r="25" spans="1:6" s="547" customFormat="1" ht="24.95" customHeight="1">
      <c r="A25" s="1039"/>
      <c r="B25" s="553" t="s">
        <v>909</v>
      </c>
      <c r="C25" s="554" t="s">
        <v>732</v>
      </c>
      <c r="D25" s="555" t="s">
        <v>1056</v>
      </c>
      <c r="E25" s="556">
        <f>ESUM($D25)</f>
        <v>0.375</v>
      </c>
      <c r="F25" s="557" t="s">
        <v>214</v>
      </c>
    </row>
    <row r="26" spans="1:6" s="547" customFormat="1" ht="24.95" customHeight="1">
      <c r="A26" s="1039"/>
      <c r="B26" s="553" t="s">
        <v>910</v>
      </c>
      <c r="C26" s="554" t="s">
        <v>732</v>
      </c>
      <c r="D26" s="555" t="s">
        <v>911</v>
      </c>
      <c r="E26" s="556">
        <f>ESUM($D26)</f>
        <v>8.500000000000002E-2</v>
      </c>
      <c r="F26" s="557" t="s">
        <v>214</v>
      </c>
    </row>
    <row r="27" spans="1:6" s="547" customFormat="1" ht="24.95" customHeight="1">
      <c r="A27" s="1039"/>
      <c r="B27" s="558" t="s">
        <v>912</v>
      </c>
      <c r="C27" s="554" t="s">
        <v>732</v>
      </c>
      <c r="D27" s="555" t="s">
        <v>911</v>
      </c>
      <c r="E27" s="556">
        <f t="shared" ref="E27" si="0">ESUM($D27)</f>
        <v>8.500000000000002E-2</v>
      </c>
      <c r="F27" s="557" t="s">
        <v>214</v>
      </c>
    </row>
    <row r="28" spans="1:6" s="547" customFormat="1" ht="24.95" customHeight="1">
      <c r="A28" s="1039"/>
      <c r="B28" s="558"/>
      <c r="C28" s="559"/>
      <c r="D28" s="555"/>
      <c r="E28" s="560"/>
      <c r="F28" s="557"/>
    </row>
    <row r="29" spans="1:6" s="547" customFormat="1" ht="24.95" customHeight="1">
      <c r="A29" s="1039"/>
      <c r="B29" s="558"/>
      <c r="C29" s="559"/>
      <c r="D29" s="561"/>
      <c r="E29" s="560"/>
      <c r="F29" s="557"/>
    </row>
    <row r="30" spans="1:6" s="547" customFormat="1" ht="24.95" customHeight="1">
      <c r="A30" s="1039"/>
      <c r="B30" s="558"/>
      <c r="C30" s="559"/>
      <c r="D30" s="555"/>
      <c r="E30" s="560"/>
      <c r="F30" s="557"/>
    </row>
    <row r="31" spans="1:6" s="547" customFormat="1" ht="24.95" customHeight="1">
      <c r="A31" s="1039"/>
      <c r="B31" s="558"/>
      <c r="C31" s="554"/>
      <c r="D31" s="562"/>
      <c r="E31" s="560"/>
      <c r="F31" s="557"/>
    </row>
    <row r="32" spans="1:6" s="547" customFormat="1" ht="24.95" customHeight="1">
      <c r="A32" s="1039"/>
      <c r="B32" s="558"/>
      <c r="C32" s="563"/>
      <c r="D32" s="555"/>
      <c r="E32" s="560"/>
      <c r="F32" s="564"/>
    </row>
    <row r="33" spans="1:6" s="547" customFormat="1" ht="24.95" customHeight="1">
      <c r="A33" s="1039"/>
      <c r="B33" s="558"/>
      <c r="C33" s="563"/>
      <c r="D33" s="555"/>
      <c r="E33" s="560"/>
      <c r="F33" s="564"/>
    </row>
    <row r="34" spans="1:6" s="547" customFormat="1" ht="24.95" customHeight="1">
      <c r="A34" s="1039"/>
      <c r="B34" s="558"/>
      <c r="C34" s="563"/>
      <c r="D34" s="555"/>
      <c r="E34" s="560"/>
      <c r="F34" s="564"/>
    </row>
    <row r="35" spans="1:6" s="547" customFormat="1" ht="24.95" customHeight="1">
      <c r="A35" s="1039"/>
      <c r="B35" s="558"/>
      <c r="C35" s="563"/>
      <c r="D35" s="555"/>
      <c r="E35" s="560"/>
      <c r="F35" s="564"/>
    </row>
    <row r="36" spans="1:6" s="547" customFormat="1" ht="24.95" customHeight="1">
      <c r="A36" s="1039"/>
      <c r="B36" s="558"/>
      <c r="C36" s="563"/>
      <c r="D36" s="555"/>
      <c r="E36" s="560"/>
      <c r="F36" s="564"/>
    </row>
    <row r="37" spans="1:6" s="547" customFormat="1" ht="24.95" customHeight="1">
      <c r="A37" s="1039"/>
      <c r="B37" s="558"/>
      <c r="C37" s="563"/>
      <c r="D37" s="555"/>
      <c r="E37" s="560"/>
      <c r="F37" s="564"/>
    </row>
    <row r="38" spans="1:6" s="540" customFormat="1">
      <c r="A38" s="565"/>
      <c r="B38" s="566"/>
      <c r="C38" s="566"/>
      <c r="D38" s="566"/>
      <c r="E38" s="567"/>
      <c r="F38" s="568"/>
    </row>
  </sheetData>
  <mergeCells count="8">
    <mergeCell ref="B21:D21"/>
    <mergeCell ref="E21:F21"/>
    <mergeCell ref="A22:A37"/>
    <mergeCell ref="A3:A18"/>
    <mergeCell ref="A1:E1"/>
    <mergeCell ref="B2:D2"/>
    <mergeCell ref="E2:F2"/>
    <mergeCell ref="A20:E20"/>
  </mergeCells>
  <phoneticPr fontId="3" type="noConversion"/>
  <pageMargins left="0.6" right="0.39370078740157483" top="0.74803149606299213" bottom="0.74803149606299213" header="0.31496062992125984" footer="0.31496062992125984"/>
  <pageSetup paperSize="9" scale="8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6">
    <tabColor rgb="FFFF0000"/>
  </sheetPr>
  <dimension ref="A1:O26"/>
  <sheetViews>
    <sheetView showGridLines="0" showZeros="0" view="pageBreakPreview" zoomScaleNormal="90" workbookViewId="0">
      <selection activeCell="K22" sqref="K22"/>
    </sheetView>
  </sheetViews>
  <sheetFormatPr defaultRowHeight="20.100000000000001" customHeight="1"/>
  <cols>
    <col min="1" max="15" width="10.28515625" style="236" customWidth="1"/>
    <col min="16" max="16384" width="9.140625" style="239"/>
  </cols>
  <sheetData>
    <row r="1" spans="1:15" s="236" customFormat="1" ht="20.100000000000001" customHeight="1"/>
    <row r="2" spans="1:15" s="236" customFormat="1" ht="20.100000000000001" customHeight="1">
      <c r="B2" s="237" t="str">
        <f>'내역서표지 '!B2</f>
        <v>공 사 명 : 제주시 구좌읍 월정리 569-1번지 통신공사</v>
      </c>
      <c r="C2" s="422"/>
      <c r="D2" s="238"/>
    </row>
    <row r="3" spans="1:15" s="236" customFormat="1" ht="20.100000000000001" customHeight="1"/>
    <row r="4" spans="1:15" s="236" customFormat="1" ht="20.100000000000001" customHeight="1"/>
    <row r="5" spans="1:15" s="236" customFormat="1" ht="20.100000000000001" customHeight="1"/>
    <row r="6" spans="1:15" s="236" customFormat="1" ht="20.100000000000001" customHeight="1">
      <c r="A6" s="767" t="s">
        <v>82</v>
      </c>
      <c r="B6" s="767"/>
      <c r="C6" s="767"/>
      <c r="D6" s="767"/>
      <c r="E6" s="767"/>
      <c r="F6" s="767"/>
      <c r="G6" s="767"/>
      <c r="H6" s="767"/>
      <c r="I6" s="767"/>
      <c r="J6" s="767"/>
      <c r="K6" s="767"/>
      <c r="L6" s="767"/>
      <c r="M6" s="767"/>
      <c r="N6" s="767"/>
      <c r="O6" s="767"/>
    </row>
    <row r="7" spans="1:15" s="236" customFormat="1" ht="20.100000000000001" customHeight="1">
      <c r="A7" s="767"/>
      <c r="B7" s="767"/>
      <c r="C7" s="767"/>
      <c r="D7" s="767"/>
      <c r="E7" s="767"/>
      <c r="F7" s="767"/>
      <c r="G7" s="767"/>
      <c r="H7" s="767"/>
      <c r="I7" s="767"/>
      <c r="J7" s="767"/>
      <c r="K7" s="767"/>
      <c r="L7" s="767"/>
      <c r="M7" s="767"/>
      <c r="N7" s="767"/>
      <c r="O7" s="767"/>
    </row>
    <row r="8" spans="1:15" s="236" customFormat="1" ht="20.100000000000001" customHeight="1"/>
    <row r="9" spans="1:15" s="236" customFormat="1" ht="20.100000000000001" customHeight="1">
      <c r="A9" s="803" t="str">
        <f>'내역서표지 '!A9</f>
        <v>( 통 신 )</v>
      </c>
      <c r="B9" s="803"/>
      <c r="C9" s="803"/>
      <c r="D9" s="803"/>
      <c r="E9" s="803"/>
      <c r="F9" s="803"/>
      <c r="G9" s="803"/>
      <c r="H9" s="803"/>
      <c r="I9" s="803"/>
      <c r="J9" s="803"/>
      <c r="K9" s="803"/>
      <c r="L9" s="803"/>
      <c r="M9" s="803"/>
      <c r="N9" s="803"/>
      <c r="O9" s="803"/>
    </row>
    <row r="10" spans="1:15" s="236" customFormat="1" ht="20.100000000000001" customHeight="1"/>
    <row r="11" spans="1:15" s="236" customFormat="1" ht="20.100000000000001" customHeight="1"/>
    <row r="12" spans="1:15" s="236" customFormat="1" ht="20.100000000000001" customHeight="1"/>
    <row r="13" spans="1:15" s="236" customFormat="1" ht="20.100000000000001" customHeight="1"/>
    <row r="14" spans="1:15" s="236" customFormat="1" ht="20.100000000000001" customHeight="1"/>
    <row r="15" spans="1:15" s="236" customFormat="1" ht="20.100000000000001" customHeight="1"/>
    <row r="16" spans="1:15" s="236" customFormat="1" ht="20.100000000000001" customHeight="1"/>
    <row r="17" spans="1:15" s="236" customFormat="1" ht="20.100000000000001" customHeight="1"/>
    <row r="18" spans="1:15" s="236" customFormat="1" ht="20.100000000000001" customHeight="1">
      <c r="A18" s="803" t="str">
        <f>'내역서표지 '!A18</f>
        <v>2026. 07.</v>
      </c>
      <c r="B18" s="803"/>
      <c r="C18" s="803"/>
      <c r="D18" s="803"/>
      <c r="E18" s="803"/>
      <c r="F18" s="803"/>
      <c r="G18" s="803"/>
      <c r="H18" s="803"/>
      <c r="I18" s="803"/>
      <c r="J18" s="803"/>
      <c r="K18" s="803"/>
      <c r="L18" s="803"/>
      <c r="M18" s="803"/>
      <c r="N18" s="803"/>
      <c r="O18" s="803"/>
    </row>
    <row r="19" spans="1:15" s="236" customFormat="1" ht="20.100000000000001" customHeight="1"/>
    <row r="20" spans="1:15" s="236" customFormat="1" ht="20.100000000000001" customHeight="1"/>
    <row r="21" spans="1:15" s="236" customFormat="1" ht="20.100000000000001" customHeight="1"/>
    <row r="22" spans="1:15" s="236" customFormat="1" ht="20.100000000000001" customHeight="1"/>
    <row r="23" spans="1:15" s="236" customFormat="1" ht="20.100000000000001" customHeight="1"/>
    <row r="24" spans="1:15" s="236" customFormat="1" ht="20.100000000000001" customHeight="1"/>
    <row r="25" spans="1:15" s="236" customFormat="1" ht="20.100000000000001" customHeight="1">
      <c r="A25" s="768">
        <f>'내역서표지 '!A25</f>
        <v>0</v>
      </c>
      <c r="B25" s="768"/>
      <c r="C25" s="768"/>
      <c r="D25" s="768"/>
      <c r="E25" s="768"/>
      <c r="F25" s="768"/>
      <c r="G25" s="768"/>
      <c r="H25" s="768"/>
      <c r="I25" s="768"/>
      <c r="J25" s="768"/>
      <c r="K25" s="768"/>
      <c r="L25" s="768"/>
      <c r="M25" s="768"/>
      <c r="N25" s="768"/>
      <c r="O25" s="768"/>
    </row>
    <row r="26" spans="1:15" s="236" customFormat="1" ht="20.100000000000001" customHeight="1">
      <c r="A26" s="774"/>
      <c r="B26" s="774"/>
      <c r="C26" s="774"/>
      <c r="D26" s="774"/>
      <c r="E26" s="774"/>
      <c r="F26" s="774"/>
      <c r="G26" s="774"/>
      <c r="H26" s="774"/>
      <c r="I26" s="774"/>
      <c r="J26" s="774"/>
      <c r="K26" s="774"/>
      <c r="L26" s="774"/>
      <c r="M26" s="774"/>
      <c r="N26" s="774"/>
      <c r="O26" s="774"/>
    </row>
  </sheetData>
  <mergeCells count="5">
    <mergeCell ref="A6:O7"/>
    <mergeCell ref="A9:O9"/>
    <mergeCell ref="A18:O18"/>
    <mergeCell ref="A26:O26"/>
    <mergeCell ref="A25:O25"/>
  </mergeCells>
  <phoneticPr fontId="3" type="noConversion"/>
  <pageMargins left="0.98425196850393704" right="0.6692913385826772" top="0.82677165354330717" bottom="0.62992125984251968" header="0.59055118110236227" footer="0.43307086614173229"/>
  <pageSetup paperSize="9" scale="9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0"/>
  <dimension ref="A1:R133"/>
  <sheetViews>
    <sheetView view="pageBreakPreview" zoomScaleNormal="80" workbookViewId="0">
      <pane xSplit="3" ySplit="2" topLeftCell="D3" activePane="bottomRight" state="frozen"/>
      <selection activeCell="A25" sqref="A25:O25"/>
      <selection pane="topRight" activeCell="A25" sqref="A25:O25"/>
      <selection pane="bottomLeft" activeCell="A25" sqref="A25:O25"/>
      <selection pane="bottomRight" activeCell="N17" sqref="N17"/>
    </sheetView>
  </sheetViews>
  <sheetFormatPr defaultRowHeight="21.95" customHeight="1"/>
  <cols>
    <col min="1" max="1" width="25.140625" style="572" customWidth="1"/>
    <col min="2" max="2" width="17.85546875" style="572" customWidth="1"/>
    <col min="3" max="4" width="5.7109375" style="401" customWidth="1"/>
    <col min="5" max="5" width="9.7109375" style="404" customWidth="1"/>
    <col min="6" max="6" width="5.7109375" style="608" customWidth="1"/>
    <col min="7" max="7" width="9.7109375" style="609" customWidth="1"/>
    <col min="8" max="8" width="5.7109375" style="401" customWidth="1"/>
    <col min="9" max="9" width="9.7109375" style="404" customWidth="1"/>
    <col min="10" max="10" width="5.7109375" style="401" customWidth="1"/>
    <col min="11" max="11" width="9.7109375" style="404" customWidth="1"/>
    <col min="12" max="12" width="12" style="404" customWidth="1"/>
    <col min="13" max="13" width="11.7109375" style="404" customWidth="1"/>
    <col min="14" max="14" width="8.5703125" style="400" customWidth="1"/>
    <col min="15" max="16384" width="9.140625" style="400"/>
  </cols>
  <sheetData>
    <row r="1" spans="1:17" s="399" customFormat="1" ht="24" customHeight="1">
      <c r="A1" s="1049" t="s">
        <v>0</v>
      </c>
      <c r="B1" s="1051" t="s">
        <v>1</v>
      </c>
      <c r="C1" s="1053" t="s">
        <v>2</v>
      </c>
      <c r="D1" s="1051" t="s">
        <v>996</v>
      </c>
      <c r="E1" s="1051"/>
      <c r="F1" s="1051" t="s">
        <v>997</v>
      </c>
      <c r="G1" s="1051"/>
      <c r="H1" s="1053" t="s">
        <v>55</v>
      </c>
      <c r="I1" s="1053"/>
      <c r="J1" s="1053" t="s">
        <v>56</v>
      </c>
      <c r="K1" s="1053"/>
      <c r="L1" s="1057" t="s">
        <v>22</v>
      </c>
      <c r="M1" s="1057" t="s">
        <v>23</v>
      </c>
      <c r="N1" s="1055" t="s">
        <v>21</v>
      </c>
    </row>
    <row r="2" spans="1:17" s="399" customFormat="1" ht="24" customHeight="1">
      <c r="A2" s="1050"/>
      <c r="B2" s="1052"/>
      <c r="C2" s="1054"/>
      <c r="D2" s="569" t="s">
        <v>24</v>
      </c>
      <c r="E2" s="570" t="s">
        <v>25</v>
      </c>
      <c r="F2" s="569" t="s">
        <v>24</v>
      </c>
      <c r="G2" s="570" t="s">
        <v>25</v>
      </c>
      <c r="H2" s="569" t="s">
        <v>26</v>
      </c>
      <c r="I2" s="570" t="s">
        <v>25</v>
      </c>
      <c r="J2" s="569" t="s">
        <v>26</v>
      </c>
      <c r="K2" s="570" t="s">
        <v>25</v>
      </c>
      <c r="L2" s="1058"/>
      <c r="M2" s="1058"/>
      <c r="N2" s="1056"/>
    </row>
    <row r="3" spans="1:17" s="399" customFormat="1" ht="24" customHeight="1">
      <c r="A3" s="571" t="s">
        <v>184</v>
      </c>
      <c r="B3" s="572"/>
      <c r="D3" s="408"/>
      <c r="E3" s="573"/>
      <c r="F3" s="574"/>
      <c r="G3" s="573"/>
      <c r="H3" s="408"/>
      <c r="I3" s="573"/>
      <c r="J3" s="408"/>
      <c r="K3" s="573"/>
      <c r="L3" s="405"/>
      <c r="M3" s="405"/>
      <c r="N3" s="575"/>
    </row>
    <row r="4" spans="1:17" s="399" customFormat="1" ht="24" customHeight="1">
      <c r="A4" s="576" t="s">
        <v>891</v>
      </c>
      <c r="B4" s="576" t="s">
        <v>892</v>
      </c>
      <c r="C4" s="577" t="s">
        <v>664</v>
      </c>
      <c r="D4" s="399">
        <v>1107</v>
      </c>
      <c r="E4" s="578">
        <v>420</v>
      </c>
      <c r="F4" s="401">
        <v>1204</v>
      </c>
      <c r="G4" s="579">
        <v>462</v>
      </c>
      <c r="H4" s="580"/>
      <c r="I4" s="581"/>
      <c r="J4" s="578"/>
      <c r="K4" s="578"/>
      <c r="L4" s="428">
        <f t="shared" ref="L4:L19" si="0">MIN(E4,G4,I4,K4)</f>
        <v>420</v>
      </c>
      <c r="M4" s="428">
        <f t="shared" ref="M4:M19" si="1">L4</f>
        <v>420</v>
      </c>
      <c r="N4" s="423"/>
      <c r="O4" s="399">
        <v>1</v>
      </c>
      <c r="Q4" s="399">
        <v>26.07</v>
      </c>
    </row>
    <row r="5" spans="1:17" s="399" customFormat="1" ht="24" customHeight="1">
      <c r="A5" s="576" t="s">
        <v>891</v>
      </c>
      <c r="B5" s="582" t="s">
        <v>893</v>
      </c>
      <c r="C5" s="577" t="s">
        <v>664</v>
      </c>
      <c r="D5" s="399">
        <v>1107</v>
      </c>
      <c r="E5" s="578">
        <v>520</v>
      </c>
      <c r="F5" s="401">
        <v>1204</v>
      </c>
      <c r="G5" s="583">
        <v>554</v>
      </c>
      <c r="H5" s="584"/>
      <c r="I5" s="583"/>
      <c r="J5" s="583"/>
      <c r="K5" s="583"/>
      <c r="L5" s="428">
        <f t="shared" si="0"/>
        <v>520</v>
      </c>
      <c r="M5" s="428">
        <f t="shared" si="1"/>
        <v>520</v>
      </c>
      <c r="N5" s="423"/>
      <c r="O5" s="399">
        <v>2</v>
      </c>
    </row>
    <row r="6" spans="1:17" s="399" customFormat="1" ht="24" customHeight="1">
      <c r="A6" s="576" t="s">
        <v>891</v>
      </c>
      <c r="B6" s="582" t="s">
        <v>884</v>
      </c>
      <c r="C6" s="577" t="s">
        <v>664</v>
      </c>
      <c r="D6" s="399">
        <v>1107</v>
      </c>
      <c r="E6" s="578">
        <v>1010</v>
      </c>
      <c r="F6" s="401">
        <v>1204</v>
      </c>
      <c r="G6" s="583">
        <v>1072</v>
      </c>
      <c r="H6" s="580"/>
      <c r="I6" s="583"/>
      <c r="J6" s="583"/>
      <c r="K6" s="583"/>
      <c r="L6" s="428">
        <f t="shared" si="0"/>
        <v>1010</v>
      </c>
      <c r="M6" s="428">
        <f t="shared" si="1"/>
        <v>1010</v>
      </c>
      <c r="N6" s="423"/>
      <c r="O6" s="399">
        <v>3</v>
      </c>
    </row>
    <row r="7" spans="1:17" s="399" customFormat="1" ht="24" customHeight="1">
      <c r="A7" s="576" t="s">
        <v>891</v>
      </c>
      <c r="B7" s="576" t="s">
        <v>982</v>
      </c>
      <c r="C7" s="577" t="s">
        <v>664</v>
      </c>
      <c r="D7" s="399">
        <v>1107</v>
      </c>
      <c r="E7" s="578">
        <v>1450</v>
      </c>
      <c r="F7" s="401">
        <v>1204</v>
      </c>
      <c r="G7" s="579">
        <v>1442</v>
      </c>
      <c r="H7" s="408"/>
      <c r="I7" s="585"/>
      <c r="J7" s="408"/>
      <c r="K7" s="585"/>
      <c r="L7" s="428">
        <f t="shared" si="0"/>
        <v>1442</v>
      </c>
      <c r="M7" s="428">
        <f t="shared" si="1"/>
        <v>1442</v>
      </c>
      <c r="N7" s="575"/>
      <c r="O7" s="399">
        <v>4</v>
      </c>
    </row>
    <row r="8" spans="1:17" s="399" customFormat="1" ht="24" customHeight="1">
      <c r="A8" s="576" t="s">
        <v>795</v>
      </c>
      <c r="B8" s="576" t="s">
        <v>885</v>
      </c>
      <c r="C8" s="577" t="s">
        <v>664</v>
      </c>
      <c r="E8" s="578"/>
      <c r="F8" s="401">
        <v>1176</v>
      </c>
      <c r="G8" s="579">
        <f>3945000/305</f>
        <v>12934.426229508197</v>
      </c>
      <c r="H8" s="408"/>
      <c r="I8" s="585"/>
      <c r="J8" s="408"/>
      <c r="K8" s="585"/>
      <c r="L8" s="428">
        <f t="shared" si="0"/>
        <v>12934.426229508197</v>
      </c>
      <c r="M8" s="428">
        <f t="shared" si="1"/>
        <v>12934.426229508197</v>
      </c>
      <c r="N8" s="575"/>
      <c r="O8" s="399">
        <v>5</v>
      </c>
    </row>
    <row r="9" spans="1:17" s="399" customFormat="1" ht="24" customHeight="1">
      <c r="A9" s="572" t="s">
        <v>978</v>
      </c>
      <c r="B9" s="572" t="s">
        <v>1075</v>
      </c>
      <c r="C9" s="401" t="s">
        <v>664</v>
      </c>
      <c r="D9" s="399">
        <v>1074</v>
      </c>
      <c r="E9" s="578">
        <v>1317</v>
      </c>
      <c r="F9" s="401">
        <v>1175</v>
      </c>
      <c r="G9" s="579">
        <v>2476</v>
      </c>
      <c r="H9" s="408"/>
      <c r="I9" s="585"/>
      <c r="J9" s="408"/>
      <c r="K9" s="585"/>
      <c r="L9" s="428">
        <f t="shared" si="0"/>
        <v>1317</v>
      </c>
      <c r="M9" s="428">
        <f t="shared" si="1"/>
        <v>1317</v>
      </c>
      <c r="N9" s="575"/>
      <c r="O9" s="399">
        <v>6</v>
      </c>
    </row>
    <row r="10" spans="1:17" s="399" customFormat="1" ht="24" customHeight="1">
      <c r="A10" s="576" t="s">
        <v>894</v>
      </c>
      <c r="B10" s="582" t="s">
        <v>983</v>
      </c>
      <c r="C10" s="577" t="s">
        <v>664</v>
      </c>
      <c r="D10" s="399">
        <v>1075</v>
      </c>
      <c r="E10" s="578">
        <v>2428</v>
      </c>
      <c r="F10" s="401">
        <v>1165</v>
      </c>
      <c r="G10" s="583">
        <v>1861</v>
      </c>
      <c r="H10" s="584"/>
      <c r="I10" s="583"/>
      <c r="J10" s="583"/>
      <c r="K10" s="583"/>
      <c r="L10" s="428">
        <f t="shared" si="0"/>
        <v>1861</v>
      </c>
      <c r="M10" s="428">
        <f t="shared" si="1"/>
        <v>1861</v>
      </c>
      <c r="N10" s="423"/>
      <c r="O10" s="399">
        <v>7</v>
      </c>
    </row>
    <row r="11" spans="1:17" s="401" customFormat="1" ht="24" customHeight="1">
      <c r="A11" s="572" t="s">
        <v>689</v>
      </c>
      <c r="B11" s="572" t="s">
        <v>690</v>
      </c>
      <c r="C11" s="401" t="s">
        <v>664</v>
      </c>
      <c r="D11" s="399">
        <v>1080</v>
      </c>
      <c r="E11" s="578">
        <v>1155</v>
      </c>
      <c r="F11" s="401">
        <v>1174</v>
      </c>
      <c r="G11" s="579">
        <v>2176</v>
      </c>
      <c r="H11" s="408"/>
      <c r="I11" s="585"/>
      <c r="J11" s="408"/>
      <c r="K11" s="585"/>
      <c r="L11" s="428">
        <f t="shared" si="0"/>
        <v>1155</v>
      </c>
      <c r="M11" s="428">
        <f t="shared" si="1"/>
        <v>1155</v>
      </c>
      <c r="N11" s="575"/>
      <c r="O11" s="399">
        <v>8</v>
      </c>
    </row>
    <row r="12" spans="1:17" s="401" customFormat="1" ht="24" customHeight="1">
      <c r="A12" s="572" t="s">
        <v>984</v>
      </c>
      <c r="B12" s="572" t="s">
        <v>985</v>
      </c>
      <c r="C12" s="401" t="s">
        <v>657</v>
      </c>
      <c r="D12" s="399">
        <v>1205</v>
      </c>
      <c r="E12" s="578">
        <v>3160</v>
      </c>
      <c r="F12" s="587">
        <v>1280</v>
      </c>
      <c r="G12" s="586">
        <v>2551</v>
      </c>
      <c r="H12" s="408"/>
      <c r="I12" s="585"/>
      <c r="J12" s="408"/>
      <c r="K12" s="585"/>
      <c r="L12" s="428">
        <f t="shared" si="0"/>
        <v>2551</v>
      </c>
      <c r="M12" s="428">
        <f t="shared" si="1"/>
        <v>2551</v>
      </c>
      <c r="N12" s="408"/>
      <c r="O12" s="399">
        <v>9</v>
      </c>
    </row>
    <row r="13" spans="1:17" s="401" customFormat="1" ht="24" customHeight="1">
      <c r="A13" s="572" t="s">
        <v>986</v>
      </c>
      <c r="B13" s="572" t="s">
        <v>987</v>
      </c>
      <c r="C13" s="401" t="s">
        <v>657</v>
      </c>
      <c r="D13" s="399"/>
      <c r="E13" s="578"/>
      <c r="F13" s="587">
        <v>1335</v>
      </c>
      <c r="G13" s="586">
        <v>11000</v>
      </c>
      <c r="H13" s="408"/>
      <c r="I13" s="585"/>
      <c r="J13" s="408"/>
      <c r="K13" s="585"/>
      <c r="L13" s="428">
        <f t="shared" si="0"/>
        <v>11000</v>
      </c>
      <c r="M13" s="428">
        <f t="shared" si="1"/>
        <v>11000</v>
      </c>
      <c r="N13" s="575"/>
      <c r="O13" s="399">
        <v>10</v>
      </c>
    </row>
    <row r="14" spans="1:17" s="401" customFormat="1" ht="24" customHeight="1">
      <c r="A14" s="572" t="s">
        <v>986</v>
      </c>
      <c r="B14" s="572" t="s">
        <v>987</v>
      </c>
      <c r="C14" s="401" t="s">
        <v>657</v>
      </c>
      <c r="D14" s="399"/>
      <c r="E14" s="578"/>
      <c r="F14" s="587">
        <v>1335</v>
      </c>
      <c r="G14" s="586">
        <v>11000</v>
      </c>
      <c r="H14" s="408"/>
      <c r="I14" s="585"/>
      <c r="J14" s="408"/>
      <c r="K14" s="585"/>
      <c r="L14" s="428">
        <f t="shared" si="0"/>
        <v>11000</v>
      </c>
      <c r="M14" s="428">
        <f t="shared" si="1"/>
        <v>11000</v>
      </c>
      <c r="N14" s="408"/>
      <c r="O14" s="399">
        <v>11</v>
      </c>
    </row>
    <row r="15" spans="1:17" s="401" customFormat="1" ht="24" customHeight="1">
      <c r="A15" s="572" t="s">
        <v>988</v>
      </c>
      <c r="B15" s="572" t="s">
        <v>989</v>
      </c>
      <c r="C15" s="401" t="s">
        <v>657</v>
      </c>
      <c r="D15" s="399"/>
      <c r="E15" s="578"/>
      <c r="F15" s="587">
        <v>1335</v>
      </c>
      <c r="G15" s="586">
        <v>107000</v>
      </c>
      <c r="H15" s="408"/>
      <c r="I15" s="585"/>
      <c r="J15" s="408"/>
      <c r="K15" s="585"/>
      <c r="L15" s="428">
        <f t="shared" si="0"/>
        <v>107000</v>
      </c>
      <c r="M15" s="428">
        <f t="shared" si="1"/>
        <v>107000</v>
      </c>
      <c r="N15" s="575"/>
      <c r="O15" s="399">
        <v>12</v>
      </c>
    </row>
    <row r="16" spans="1:17" s="401" customFormat="1" ht="24" customHeight="1">
      <c r="A16" s="572" t="s">
        <v>990</v>
      </c>
      <c r="B16" s="572" t="s">
        <v>991</v>
      </c>
      <c r="C16" s="401" t="s">
        <v>657</v>
      </c>
      <c r="D16" s="399">
        <v>1199</v>
      </c>
      <c r="E16" s="578">
        <v>165000</v>
      </c>
      <c r="F16" s="587"/>
      <c r="G16" s="586"/>
      <c r="H16" s="408"/>
      <c r="I16" s="585"/>
      <c r="J16" s="408"/>
      <c r="K16" s="585"/>
      <c r="L16" s="428">
        <f t="shared" si="0"/>
        <v>165000</v>
      </c>
      <c r="M16" s="428">
        <f t="shared" si="1"/>
        <v>165000</v>
      </c>
      <c r="N16" s="408"/>
      <c r="O16" s="399">
        <v>13</v>
      </c>
    </row>
    <row r="17" spans="1:15" s="401" customFormat="1" ht="24" customHeight="1">
      <c r="A17" s="572" t="s">
        <v>992</v>
      </c>
      <c r="B17" s="572" t="s">
        <v>993</v>
      </c>
      <c r="C17" s="401" t="s">
        <v>657</v>
      </c>
      <c r="D17" s="399"/>
      <c r="E17" s="578"/>
      <c r="F17" s="587">
        <v>1300</v>
      </c>
      <c r="G17" s="586">
        <v>126582</v>
      </c>
      <c r="H17" s="408"/>
      <c r="I17" s="585"/>
      <c r="J17" s="408"/>
      <c r="K17" s="585"/>
      <c r="L17" s="428">
        <f t="shared" si="0"/>
        <v>126582</v>
      </c>
      <c r="M17" s="428">
        <f t="shared" si="1"/>
        <v>126582</v>
      </c>
      <c r="N17" s="399"/>
      <c r="O17" s="399">
        <v>14</v>
      </c>
    </row>
    <row r="18" spans="1:15" s="401" customFormat="1" ht="24" customHeight="1">
      <c r="A18" s="572" t="s">
        <v>994</v>
      </c>
      <c r="B18" s="572" t="s">
        <v>995</v>
      </c>
      <c r="C18" s="401" t="s">
        <v>657</v>
      </c>
      <c r="D18" s="399">
        <v>1283</v>
      </c>
      <c r="E18" s="578">
        <f>33000+33000</f>
        <v>66000</v>
      </c>
      <c r="F18" s="408"/>
      <c r="G18" s="585"/>
      <c r="H18" s="408"/>
      <c r="I18" s="585"/>
      <c r="J18" s="408"/>
      <c r="K18" s="585"/>
      <c r="L18" s="428">
        <f t="shared" si="0"/>
        <v>66000</v>
      </c>
      <c r="M18" s="428">
        <f t="shared" si="1"/>
        <v>66000</v>
      </c>
      <c r="N18" s="575"/>
      <c r="O18" s="399">
        <v>15</v>
      </c>
    </row>
    <row r="19" spans="1:15" s="401" customFormat="1" ht="24" customHeight="1">
      <c r="A19" s="572" t="s">
        <v>886</v>
      </c>
      <c r="B19" s="572" t="s">
        <v>667</v>
      </c>
      <c r="C19" s="401" t="s">
        <v>165</v>
      </c>
      <c r="D19" s="399">
        <v>1283</v>
      </c>
      <c r="E19" s="578">
        <f>33000+33000</f>
        <v>66000</v>
      </c>
      <c r="F19" s="408"/>
      <c r="G19" s="585"/>
      <c r="H19" s="408"/>
      <c r="I19" s="585"/>
      <c r="J19" s="408"/>
      <c r="K19" s="585"/>
      <c r="L19" s="428">
        <f t="shared" si="0"/>
        <v>66000</v>
      </c>
      <c r="M19" s="428">
        <f t="shared" si="1"/>
        <v>66000</v>
      </c>
      <c r="N19" s="575"/>
      <c r="O19" s="399">
        <v>16</v>
      </c>
    </row>
    <row r="20" spans="1:15" s="399" customFormat="1" ht="24" customHeight="1">
      <c r="A20" s="576" t="s">
        <v>691</v>
      </c>
      <c r="B20" s="576" t="s">
        <v>692</v>
      </c>
      <c r="C20" s="401" t="s">
        <v>167</v>
      </c>
      <c r="E20" s="578"/>
      <c r="F20" s="401"/>
      <c r="G20" s="579"/>
      <c r="H20" s="408"/>
      <c r="I20" s="585"/>
      <c r="J20" s="408"/>
      <c r="K20" s="585"/>
      <c r="L20" s="405"/>
      <c r="M20" s="405"/>
      <c r="N20" s="575" t="str">
        <f>'일위대가 목록 '!I4</f>
        <v>일위02호표</v>
      </c>
      <c r="O20" s="399">
        <v>17</v>
      </c>
    </row>
    <row r="21" spans="1:15" s="399" customFormat="1" ht="24" customHeight="1">
      <c r="A21" s="572" t="s">
        <v>197</v>
      </c>
      <c r="B21" s="572"/>
      <c r="C21" s="401" t="s">
        <v>167</v>
      </c>
      <c r="E21" s="578"/>
      <c r="F21" s="587"/>
      <c r="G21" s="586"/>
      <c r="H21" s="408"/>
      <c r="I21" s="585"/>
      <c r="J21" s="408"/>
      <c r="K21" s="585"/>
      <c r="L21" s="405"/>
      <c r="M21" s="405"/>
      <c r="N21" s="575" t="str">
        <f>'일위대가 목록 '!I3</f>
        <v>일위01호표</v>
      </c>
      <c r="O21" s="399">
        <v>18</v>
      </c>
    </row>
    <row r="22" spans="1:15" s="399" customFormat="1" ht="24" customHeight="1">
      <c r="A22" s="572" t="s">
        <v>916</v>
      </c>
      <c r="B22" s="572" t="s">
        <v>918</v>
      </c>
      <c r="C22" s="401" t="s">
        <v>57</v>
      </c>
      <c r="D22" s="587"/>
      <c r="E22" s="586"/>
      <c r="F22" s="587"/>
      <c r="G22" s="586"/>
      <c r="H22" s="408"/>
      <c r="I22" s="585"/>
      <c r="J22" s="408"/>
      <c r="K22" s="585"/>
      <c r="L22" s="405"/>
      <c r="M22" s="405"/>
      <c r="N22" s="575" t="str">
        <f>'일위대가 목록 '!I5</f>
        <v>일위03호표</v>
      </c>
      <c r="O22" s="399">
        <v>19</v>
      </c>
    </row>
    <row r="23" spans="1:15" s="399" customFormat="1" ht="24" customHeight="1">
      <c r="A23" s="572" t="s">
        <v>1013</v>
      </c>
      <c r="B23" s="572" t="s">
        <v>1006</v>
      </c>
      <c r="C23" s="401" t="s">
        <v>898</v>
      </c>
      <c r="D23" s="587"/>
      <c r="E23" s="586"/>
      <c r="F23" s="587"/>
      <c r="G23" s="586"/>
      <c r="H23" s="408"/>
      <c r="I23" s="585"/>
      <c r="J23" s="408"/>
      <c r="K23" s="585"/>
      <c r="L23" s="405"/>
      <c r="M23" s="405"/>
      <c r="N23" s="575" t="str">
        <f>'일위대가 목록 '!I6</f>
        <v>일위04호표</v>
      </c>
      <c r="O23" s="399">
        <v>20</v>
      </c>
    </row>
    <row r="24" spans="1:15" s="399" customFormat="1" ht="24" customHeight="1">
      <c r="A24" s="572" t="s">
        <v>1039</v>
      </c>
      <c r="B24" s="572" t="s">
        <v>1042</v>
      </c>
      <c r="C24" s="401" t="s">
        <v>898</v>
      </c>
      <c r="D24" s="587"/>
      <c r="E24" s="586"/>
      <c r="F24" s="587"/>
      <c r="G24" s="586"/>
      <c r="H24" s="408"/>
      <c r="I24" s="585"/>
      <c r="J24" s="408"/>
      <c r="K24" s="585"/>
      <c r="L24" s="405"/>
      <c r="M24" s="405"/>
      <c r="N24" s="575" t="str">
        <f>'일위대가 목록 '!I7</f>
        <v>일위05호표</v>
      </c>
      <c r="O24" s="399">
        <v>21</v>
      </c>
    </row>
    <row r="25" spans="1:15" s="399" customFormat="1" ht="24" customHeight="1">
      <c r="A25" s="572"/>
      <c r="B25" s="572"/>
      <c r="C25" s="401"/>
      <c r="D25" s="587"/>
      <c r="E25" s="586"/>
      <c r="F25" s="587"/>
      <c r="G25" s="586"/>
      <c r="H25" s="408"/>
      <c r="I25" s="585"/>
      <c r="J25" s="408"/>
      <c r="K25" s="585"/>
      <c r="L25" s="405"/>
      <c r="M25" s="405"/>
      <c r="N25" s="575"/>
    </row>
    <row r="26" spans="1:15" s="399" customFormat="1" ht="24" customHeight="1">
      <c r="A26" s="572"/>
      <c r="B26" s="572"/>
      <c r="C26" s="401"/>
      <c r="D26" s="587"/>
      <c r="E26" s="586"/>
      <c r="F26" s="587"/>
      <c r="G26" s="586"/>
      <c r="H26" s="408"/>
      <c r="I26" s="585"/>
      <c r="J26" s="408"/>
      <c r="K26" s="585"/>
      <c r="L26" s="405"/>
      <c r="M26" s="405"/>
      <c r="N26" s="575"/>
    </row>
    <row r="27" spans="1:15" s="399" customFormat="1" ht="24" customHeight="1">
      <c r="A27" s="572"/>
      <c r="B27" s="572"/>
      <c r="C27" s="401"/>
      <c r="D27" s="587"/>
      <c r="E27" s="586"/>
      <c r="F27" s="587"/>
      <c r="G27" s="586"/>
      <c r="H27" s="408"/>
      <c r="I27" s="585"/>
      <c r="J27" s="408"/>
      <c r="K27" s="585"/>
      <c r="L27" s="405"/>
      <c r="M27" s="405"/>
      <c r="N27" s="575"/>
    </row>
    <row r="28" spans="1:15" s="399" customFormat="1" ht="24" customHeight="1">
      <c r="A28" s="572"/>
      <c r="B28" s="572"/>
      <c r="C28" s="401"/>
      <c r="D28" s="587"/>
      <c r="E28" s="586"/>
      <c r="F28" s="587"/>
      <c r="G28" s="586"/>
      <c r="H28" s="408"/>
      <c r="I28" s="585"/>
      <c r="J28" s="408"/>
      <c r="K28" s="585"/>
      <c r="L28" s="405"/>
      <c r="M28" s="405"/>
      <c r="N28" s="575"/>
    </row>
    <row r="29" spans="1:15" s="399" customFormat="1" ht="24" customHeight="1">
      <c r="A29" s="572"/>
      <c r="B29" s="572"/>
      <c r="C29" s="401"/>
      <c r="D29" s="587"/>
      <c r="E29" s="586"/>
      <c r="F29" s="587"/>
      <c r="G29" s="586"/>
      <c r="H29" s="408"/>
      <c r="I29" s="585"/>
      <c r="J29" s="408"/>
      <c r="K29" s="585"/>
      <c r="L29" s="405"/>
      <c r="M29" s="405"/>
      <c r="N29" s="575"/>
    </row>
    <row r="30" spans="1:15" s="399" customFormat="1" ht="24" customHeight="1">
      <c r="A30" s="572"/>
      <c r="B30" s="572"/>
      <c r="C30" s="401"/>
      <c r="D30" s="587"/>
      <c r="E30" s="586"/>
      <c r="F30" s="587"/>
      <c r="G30" s="586"/>
      <c r="H30" s="408"/>
      <c r="I30" s="585"/>
      <c r="J30" s="408"/>
      <c r="K30" s="585"/>
      <c r="L30" s="405"/>
      <c r="M30" s="405"/>
      <c r="N30" s="575"/>
    </row>
    <row r="31" spans="1:15" s="399" customFormat="1" ht="24" customHeight="1">
      <c r="A31" s="572"/>
      <c r="B31" s="572"/>
      <c r="C31" s="401"/>
      <c r="D31" s="587"/>
      <c r="E31" s="586"/>
      <c r="F31" s="587"/>
      <c r="G31" s="586"/>
      <c r="H31" s="408"/>
      <c r="I31" s="585"/>
      <c r="J31" s="408"/>
      <c r="K31" s="585"/>
      <c r="L31" s="405"/>
      <c r="M31" s="405"/>
      <c r="N31" s="575"/>
    </row>
    <row r="32" spans="1:15" s="399" customFormat="1" ht="24" customHeight="1">
      <c r="A32" s="572"/>
      <c r="B32" s="572"/>
      <c r="C32" s="401"/>
      <c r="D32" s="587"/>
      <c r="E32" s="586"/>
      <c r="F32" s="587"/>
      <c r="G32" s="586"/>
      <c r="H32" s="408"/>
      <c r="I32" s="585"/>
      <c r="J32" s="408"/>
      <c r="K32" s="585"/>
      <c r="L32" s="405"/>
      <c r="M32" s="405"/>
      <c r="N32" s="575"/>
    </row>
    <row r="33" spans="1:15" s="399" customFormat="1" ht="24" customHeight="1">
      <c r="A33" s="572"/>
      <c r="B33" s="572"/>
      <c r="C33" s="401"/>
      <c r="D33" s="587"/>
      <c r="E33" s="586"/>
      <c r="F33" s="587"/>
      <c r="G33" s="586"/>
      <c r="H33" s="408"/>
      <c r="I33" s="585"/>
      <c r="J33" s="408"/>
      <c r="K33" s="585"/>
      <c r="L33" s="405"/>
      <c r="M33" s="405"/>
      <c r="N33" s="575"/>
    </row>
    <row r="34" spans="1:15" s="399" customFormat="1" ht="24" customHeight="1">
      <c r="A34" s="572"/>
      <c r="B34" s="572"/>
      <c r="C34" s="401"/>
      <c r="D34" s="587"/>
      <c r="E34" s="586"/>
      <c r="F34" s="587"/>
      <c r="G34" s="586"/>
      <c r="H34" s="408"/>
      <c r="I34" s="585"/>
      <c r="J34" s="408"/>
      <c r="K34" s="585"/>
      <c r="L34" s="405"/>
      <c r="M34" s="405"/>
      <c r="N34" s="575"/>
    </row>
    <row r="35" spans="1:15" s="399" customFormat="1" ht="24" customHeight="1">
      <c r="A35" s="572"/>
      <c r="B35" s="572"/>
      <c r="C35" s="401"/>
      <c r="D35" s="587"/>
      <c r="E35" s="586"/>
      <c r="F35" s="587"/>
      <c r="G35" s="586"/>
      <c r="H35" s="408"/>
      <c r="I35" s="585"/>
      <c r="J35" s="408"/>
      <c r="K35" s="585"/>
      <c r="L35" s="405"/>
      <c r="M35" s="405"/>
      <c r="N35" s="575"/>
    </row>
    <row r="36" spans="1:15" s="399" customFormat="1" ht="24" customHeight="1">
      <c r="A36" s="572"/>
      <c r="B36" s="572"/>
      <c r="C36" s="401"/>
      <c r="D36" s="587"/>
      <c r="E36" s="586"/>
      <c r="F36" s="587"/>
      <c r="G36" s="586"/>
      <c r="H36" s="408"/>
      <c r="I36" s="585"/>
      <c r="J36" s="408"/>
      <c r="K36" s="585"/>
      <c r="L36" s="405"/>
      <c r="M36" s="405"/>
      <c r="N36" s="575"/>
    </row>
    <row r="37" spans="1:15" s="399" customFormat="1" ht="24" customHeight="1">
      <c r="A37" s="572"/>
      <c r="B37" s="572"/>
      <c r="C37" s="401"/>
      <c r="D37" s="587"/>
      <c r="E37" s="586"/>
      <c r="F37" s="587"/>
      <c r="G37" s="586"/>
      <c r="H37" s="408"/>
      <c r="I37" s="585"/>
      <c r="J37" s="408"/>
      <c r="K37" s="585"/>
      <c r="L37" s="405"/>
      <c r="M37" s="405"/>
      <c r="N37" s="575"/>
    </row>
    <row r="38" spans="1:15" s="399" customFormat="1" ht="24" customHeight="1">
      <c r="A38" s="572"/>
      <c r="B38" s="572"/>
      <c r="C38" s="401"/>
      <c r="D38" s="587"/>
      <c r="E38" s="586"/>
      <c r="F38" s="587"/>
      <c r="G38" s="586"/>
      <c r="H38" s="408"/>
      <c r="I38" s="585"/>
      <c r="J38" s="408"/>
      <c r="K38" s="585"/>
      <c r="L38" s="405"/>
      <c r="M38" s="405"/>
      <c r="N38" s="575"/>
    </row>
    <row r="39" spans="1:15" s="399" customFormat="1" ht="24" customHeight="1">
      <c r="A39" s="571" t="s">
        <v>185</v>
      </c>
      <c r="B39" s="572"/>
      <c r="C39" s="401"/>
      <c r="D39" s="587"/>
      <c r="E39" s="586"/>
      <c r="F39" s="587"/>
      <c r="G39" s="586"/>
      <c r="H39" s="408"/>
      <c r="I39" s="585"/>
      <c r="J39" s="408"/>
      <c r="K39" s="585"/>
      <c r="L39" s="405"/>
      <c r="M39" s="405"/>
    </row>
    <row r="40" spans="1:15" s="399" customFormat="1" ht="24" customHeight="1">
      <c r="A40" s="741" t="s">
        <v>192</v>
      </c>
      <c r="B40" s="741" t="s">
        <v>981</v>
      </c>
      <c r="C40" s="742" t="s">
        <v>57</v>
      </c>
      <c r="D40" s="399">
        <v>1107</v>
      </c>
      <c r="E40" s="578">
        <v>420</v>
      </c>
      <c r="F40" s="401">
        <v>1204</v>
      </c>
      <c r="G40" s="579">
        <v>462</v>
      </c>
      <c r="H40" s="408"/>
      <c r="I40" s="573"/>
      <c r="J40" s="408"/>
      <c r="K40" s="573"/>
      <c r="L40" s="405">
        <f t="shared" ref="L40:L45" si="2">MIN(E40,G40,I40,K40)</f>
        <v>420</v>
      </c>
      <c r="M40" s="405">
        <f t="shared" ref="M40:M45" si="3">L40</f>
        <v>420</v>
      </c>
      <c r="N40" s="575"/>
      <c r="O40" s="399">
        <v>1</v>
      </c>
    </row>
    <row r="41" spans="1:15" s="399" customFormat="1" ht="24" customHeight="1">
      <c r="A41" s="572" t="s">
        <v>795</v>
      </c>
      <c r="B41" s="572" t="s">
        <v>1057</v>
      </c>
      <c r="C41" s="401" t="s">
        <v>664</v>
      </c>
      <c r="E41" s="578"/>
      <c r="F41" s="401">
        <v>1343</v>
      </c>
      <c r="G41" s="583">
        <v>1500</v>
      </c>
      <c r="H41" s="408"/>
      <c r="I41" s="585"/>
      <c r="J41" s="408"/>
      <c r="K41" s="585"/>
      <c r="L41" s="405">
        <f t="shared" si="2"/>
        <v>1500</v>
      </c>
      <c r="M41" s="405">
        <f t="shared" si="3"/>
        <v>1500</v>
      </c>
      <c r="N41" s="575"/>
      <c r="O41" s="399">
        <v>2</v>
      </c>
    </row>
    <row r="42" spans="1:15" s="399" customFormat="1" ht="24" customHeight="1">
      <c r="A42" s="572" t="s">
        <v>978</v>
      </c>
      <c r="B42" s="572" t="s">
        <v>979</v>
      </c>
      <c r="C42" s="401" t="s">
        <v>664</v>
      </c>
      <c r="D42" s="399">
        <v>1074</v>
      </c>
      <c r="E42" s="578">
        <v>1082</v>
      </c>
      <c r="F42" s="401">
        <v>1175</v>
      </c>
      <c r="G42" s="579">
        <v>1399</v>
      </c>
      <c r="H42" s="408"/>
      <c r="I42" s="585"/>
      <c r="J42" s="408"/>
      <c r="K42" s="585"/>
      <c r="L42" s="405">
        <f t="shared" si="2"/>
        <v>1082</v>
      </c>
      <c r="M42" s="405">
        <f t="shared" si="3"/>
        <v>1082</v>
      </c>
      <c r="N42" s="575"/>
      <c r="O42" s="399">
        <v>3</v>
      </c>
    </row>
    <row r="43" spans="1:15" s="399" customFormat="1" ht="24" customHeight="1">
      <c r="A43" s="572" t="s">
        <v>890</v>
      </c>
      <c r="B43" s="572" t="s">
        <v>923</v>
      </c>
      <c r="C43" s="401" t="s">
        <v>657</v>
      </c>
      <c r="D43" s="399">
        <v>1105</v>
      </c>
      <c r="E43" s="578">
        <v>650</v>
      </c>
      <c r="F43" s="401">
        <v>1207</v>
      </c>
      <c r="G43" s="586">
        <v>700</v>
      </c>
      <c r="H43" s="408"/>
      <c r="I43" s="585"/>
      <c r="J43" s="408"/>
      <c r="K43" s="585"/>
      <c r="L43" s="405">
        <f t="shared" si="2"/>
        <v>650</v>
      </c>
      <c r="M43" s="405">
        <f t="shared" si="3"/>
        <v>650</v>
      </c>
      <c r="O43" s="399">
        <v>4</v>
      </c>
    </row>
    <row r="44" spans="1:15" s="399" customFormat="1" ht="24" customHeight="1">
      <c r="A44" s="572" t="s">
        <v>974</v>
      </c>
      <c r="B44" s="572" t="s">
        <v>975</v>
      </c>
      <c r="C44" s="401" t="s">
        <v>657</v>
      </c>
      <c r="D44" s="399">
        <v>1205</v>
      </c>
      <c r="E44" s="578">
        <v>4360</v>
      </c>
      <c r="F44" s="587"/>
      <c r="G44" s="586"/>
      <c r="H44" s="589"/>
      <c r="I44" s="581"/>
      <c r="J44" s="408"/>
      <c r="K44" s="585"/>
      <c r="L44" s="405">
        <f t="shared" si="2"/>
        <v>4360</v>
      </c>
      <c r="M44" s="405">
        <f t="shared" si="3"/>
        <v>4360</v>
      </c>
      <c r="O44" s="399">
        <v>5</v>
      </c>
    </row>
    <row r="45" spans="1:15" s="399" customFormat="1" ht="24" customHeight="1">
      <c r="A45" s="572" t="s">
        <v>976</v>
      </c>
      <c r="B45" s="572" t="s">
        <v>977</v>
      </c>
      <c r="C45" s="401" t="s">
        <v>657</v>
      </c>
      <c r="D45" s="399">
        <v>1205</v>
      </c>
      <c r="E45" s="578">
        <v>2280</v>
      </c>
      <c r="F45" s="587"/>
      <c r="G45" s="586"/>
      <c r="H45" s="408"/>
      <c r="I45" s="585"/>
      <c r="J45" s="408"/>
      <c r="K45" s="585"/>
      <c r="L45" s="405">
        <f t="shared" si="2"/>
        <v>2280</v>
      </c>
      <c r="M45" s="405">
        <f t="shared" si="3"/>
        <v>2280</v>
      </c>
      <c r="O45" s="399">
        <v>6</v>
      </c>
    </row>
    <row r="46" spans="1:15" s="399" customFormat="1" ht="24" customHeight="1">
      <c r="A46" s="572"/>
      <c r="B46" s="572"/>
      <c r="C46" s="401"/>
      <c r="E46" s="578"/>
      <c r="F46" s="587"/>
      <c r="G46" s="586"/>
      <c r="H46" s="589"/>
      <c r="I46" s="581"/>
      <c r="J46" s="408"/>
      <c r="K46" s="585"/>
      <c r="L46" s="588"/>
      <c r="M46" s="588"/>
    </row>
    <row r="47" spans="1:15" s="399" customFormat="1" ht="24" customHeight="1">
      <c r="A47" s="590"/>
      <c r="B47" s="590"/>
      <c r="C47" s="591"/>
      <c r="E47" s="578"/>
      <c r="F47" s="592"/>
      <c r="G47" s="593"/>
      <c r="H47" s="594"/>
      <c r="I47" s="595"/>
      <c r="J47" s="596"/>
      <c r="K47" s="597"/>
      <c r="L47" s="598"/>
      <c r="M47" s="598"/>
      <c r="N47" s="599"/>
    </row>
    <row r="48" spans="1:15" s="399" customFormat="1" ht="24" customHeight="1">
      <c r="A48" s="572"/>
      <c r="B48" s="572"/>
      <c r="C48" s="401"/>
      <c r="D48" s="587"/>
      <c r="E48" s="586"/>
      <c r="F48" s="587"/>
      <c r="G48" s="586"/>
      <c r="H48" s="408"/>
      <c r="I48" s="585"/>
      <c r="J48" s="408"/>
      <c r="K48" s="585"/>
      <c r="L48" s="405"/>
      <c r="M48" s="405"/>
    </row>
    <row r="49" spans="1:15" s="399" customFormat="1" ht="24" customHeight="1">
      <c r="A49" s="572"/>
      <c r="B49" s="572"/>
      <c r="C49" s="401"/>
      <c r="D49" s="587"/>
      <c r="E49" s="586"/>
      <c r="F49" s="587"/>
      <c r="G49" s="586"/>
      <c r="H49" s="408"/>
      <c r="I49" s="585"/>
      <c r="J49" s="408"/>
      <c r="K49" s="585"/>
      <c r="L49" s="405"/>
      <c r="M49" s="405"/>
    </row>
    <row r="50" spans="1:15" s="399" customFormat="1" ht="24" customHeight="1">
      <c r="A50" s="572"/>
      <c r="B50" s="572"/>
      <c r="C50" s="401"/>
      <c r="D50" s="587"/>
      <c r="E50" s="586"/>
      <c r="F50" s="587"/>
      <c r="G50" s="586"/>
      <c r="H50" s="408"/>
      <c r="I50" s="585"/>
      <c r="J50" s="408"/>
      <c r="K50" s="585"/>
      <c r="L50" s="405"/>
      <c r="M50" s="405"/>
      <c r="N50" s="575"/>
    </row>
    <row r="51" spans="1:15" s="399" customFormat="1" ht="24" customHeight="1">
      <c r="A51" s="572"/>
      <c r="B51" s="572"/>
      <c r="C51" s="401"/>
      <c r="D51" s="587"/>
      <c r="E51" s="586"/>
      <c r="F51" s="587"/>
      <c r="G51" s="586"/>
      <c r="H51" s="408"/>
      <c r="I51" s="585"/>
      <c r="J51" s="408"/>
      <c r="K51" s="585"/>
      <c r="L51" s="405"/>
      <c r="M51" s="405"/>
      <c r="N51" s="575"/>
    </row>
    <row r="52" spans="1:15" s="399" customFormat="1" ht="24" customHeight="1">
      <c r="A52" s="572"/>
      <c r="B52" s="572"/>
      <c r="C52" s="401"/>
      <c r="D52" s="587"/>
      <c r="E52" s="586"/>
      <c r="F52" s="587"/>
      <c r="G52" s="586"/>
      <c r="H52" s="408"/>
      <c r="I52" s="585"/>
      <c r="J52" s="408"/>
      <c r="K52" s="585"/>
      <c r="L52" s="405"/>
      <c r="M52" s="405"/>
      <c r="N52" s="575"/>
    </row>
    <row r="53" spans="1:15" s="399" customFormat="1" ht="24" customHeight="1">
      <c r="A53" s="571"/>
      <c r="B53" s="572"/>
      <c r="C53" s="401"/>
      <c r="D53" s="587"/>
      <c r="E53" s="586"/>
      <c r="F53" s="587"/>
      <c r="G53" s="586"/>
      <c r="H53" s="408"/>
      <c r="I53" s="585"/>
      <c r="J53" s="408"/>
      <c r="K53" s="585"/>
      <c r="L53" s="405"/>
      <c r="M53" s="405"/>
    </row>
    <row r="54" spans="1:15" s="399" customFormat="1" ht="24" customHeight="1">
      <c r="A54" s="572"/>
      <c r="B54" s="572"/>
      <c r="C54" s="401"/>
      <c r="D54" s="587"/>
      <c r="E54" s="586"/>
      <c r="F54" s="587"/>
      <c r="G54" s="586"/>
      <c r="H54" s="408"/>
      <c r="I54" s="585"/>
      <c r="J54" s="408"/>
      <c r="K54" s="585"/>
      <c r="L54" s="405"/>
      <c r="M54" s="405"/>
    </row>
    <row r="55" spans="1:15" s="399" customFormat="1" ht="24" customHeight="1">
      <c r="A55" s="572"/>
      <c r="B55" s="572"/>
      <c r="C55" s="401"/>
      <c r="D55" s="587"/>
      <c r="E55" s="586"/>
      <c r="F55" s="587"/>
      <c r="G55" s="586"/>
      <c r="H55" s="408"/>
      <c r="I55" s="585"/>
      <c r="J55" s="408"/>
      <c r="K55" s="585"/>
      <c r="L55" s="405"/>
      <c r="M55" s="405"/>
    </row>
    <row r="56" spans="1:15" s="399" customFormat="1" ht="24" customHeight="1">
      <c r="A56" s="572"/>
      <c r="B56" s="572"/>
      <c r="C56" s="401"/>
      <c r="D56" s="587"/>
      <c r="E56" s="586"/>
      <c r="F56" s="587"/>
      <c r="G56" s="586"/>
      <c r="H56" s="408"/>
      <c r="I56" s="585"/>
      <c r="J56" s="408"/>
      <c r="K56" s="585"/>
      <c r="L56" s="405"/>
      <c r="M56" s="405"/>
      <c r="N56" s="575"/>
    </row>
    <row r="57" spans="1:15" s="399" customFormat="1" ht="24" customHeight="1">
      <c r="A57" s="572"/>
      <c r="B57" s="572"/>
      <c r="C57" s="401"/>
      <c r="D57" s="587"/>
      <c r="E57" s="586"/>
      <c r="F57" s="587"/>
      <c r="G57" s="586"/>
      <c r="H57" s="408"/>
      <c r="I57" s="585"/>
      <c r="J57" s="408"/>
      <c r="K57" s="585"/>
      <c r="L57" s="405"/>
      <c r="M57" s="405"/>
      <c r="N57" s="575"/>
    </row>
    <row r="58" spans="1:15" s="399" customFormat="1" ht="24" customHeight="1">
      <c r="A58" s="571" t="s">
        <v>1076</v>
      </c>
      <c r="B58" s="572"/>
      <c r="C58" s="401"/>
      <c r="E58" s="578"/>
      <c r="F58" s="587"/>
      <c r="G58" s="586"/>
      <c r="H58" s="408"/>
      <c r="I58" s="585"/>
      <c r="J58" s="408"/>
      <c r="K58" s="585"/>
      <c r="L58" s="405"/>
      <c r="M58" s="405"/>
    </row>
    <row r="59" spans="1:15" s="399" customFormat="1" ht="24" customHeight="1">
      <c r="A59" s="576" t="s">
        <v>891</v>
      </c>
      <c r="B59" s="576" t="s">
        <v>892</v>
      </c>
      <c r="C59" s="577" t="s">
        <v>664</v>
      </c>
      <c r="D59" s="399">
        <v>1107</v>
      </c>
      <c r="E59" s="578">
        <v>420</v>
      </c>
      <c r="F59" s="401">
        <v>1203</v>
      </c>
      <c r="G59" s="579">
        <v>462</v>
      </c>
      <c r="H59" s="580"/>
      <c r="I59" s="581"/>
      <c r="J59" s="578"/>
      <c r="K59" s="578"/>
      <c r="L59" s="428">
        <f t="shared" ref="L59:L62" si="4">MIN(E59,G59,I59,K59)</f>
        <v>420</v>
      </c>
      <c r="M59" s="428">
        <f t="shared" ref="M59:M62" si="5">L59</f>
        <v>420</v>
      </c>
      <c r="N59" s="423"/>
      <c r="O59" s="399">
        <v>1</v>
      </c>
    </row>
    <row r="60" spans="1:15" s="399" customFormat="1" ht="24" customHeight="1">
      <c r="A60" s="572" t="s">
        <v>795</v>
      </c>
      <c r="B60" s="572" t="s">
        <v>980</v>
      </c>
      <c r="C60" s="401" t="s">
        <v>664</v>
      </c>
      <c r="E60" s="578"/>
      <c r="F60" s="401">
        <v>1343</v>
      </c>
      <c r="G60" s="583">
        <v>1500</v>
      </c>
      <c r="H60" s="408"/>
      <c r="I60" s="585"/>
      <c r="J60" s="408"/>
      <c r="K60" s="585"/>
      <c r="L60" s="428">
        <f t="shared" si="4"/>
        <v>1500</v>
      </c>
      <c r="M60" s="428">
        <f t="shared" si="5"/>
        <v>1500</v>
      </c>
      <c r="N60" s="575"/>
      <c r="O60" s="399">
        <v>2</v>
      </c>
    </row>
    <row r="61" spans="1:15" s="399" customFormat="1" ht="24" customHeight="1">
      <c r="A61" s="576" t="s">
        <v>888</v>
      </c>
      <c r="B61" s="582" t="s">
        <v>889</v>
      </c>
      <c r="C61" s="577" t="s">
        <v>657</v>
      </c>
      <c r="D61" s="399">
        <v>1105</v>
      </c>
      <c r="E61" s="578">
        <v>920</v>
      </c>
      <c r="F61" s="401">
        <v>1206</v>
      </c>
      <c r="G61" s="583">
        <v>973</v>
      </c>
      <c r="H61" s="584"/>
      <c r="I61" s="583"/>
      <c r="J61" s="583"/>
      <c r="K61" s="583"/>
      <c r="L61" s="428">
        <f t="shared" si="4"/>
        <v>920</v>
      </c>
      <c r="M61" s="428">
        <f t="shared" si="5"/>
        <v>920</v>
      </c>
      <c r="N61" s="423"/>
      <c r="O61" s="399">
        <v>3</v>
      </c>
    </row>
    <row r="62" spans="1:15" s="399" customFormat="1" ht="24" customHeight="1">
      <c r="A62" s="572" t="s">
        <v>890</v>
      </c>
      <c r="B62" s="572" t="s">
        <v>923</v>
      </c>
      <c r="C62" s="401" t="s">
        <v>657</v>
      </c>
      <c r="D62" s="399">
        <v>1105</v>
      </c>
      <c r="E62" s="578">
        <v>650</v>
      </c>
      <c r="F62" s="401">
        <v>1207</v>
      </c>
      <c r="G62" s="586">
        <v>700</v>
      </c>
      <c r="H62" s="408"/>
      <c r="I62" s="585"/>
      <c r="J62" s="408"/>
      <c r="K62" s="585"/>
      <c r="L62" s="428">
        <f t="shared" si="4"/>
        <v>650</v>
      </c>
      <c r="M62" s="428">
        <f t="shared" si="5"/>
        <v>650</v>
      </c>
      <c r="N62" s="575"/>
      <c r="O62" s="399">
        <v>4</v>
      </c>
    </row>
    <row r="63" spans="1:15" s="399" customFormat="1" ht="24" customHeight="1">
      <c r="A63" s="576" t="s">
        <v>1062</v>
      </c>
      <c r="B63" s="582"/>
      <c r="C63" s="577" t="s">
        <v>898</v>
      </c>
      <c r="E63" s="578"/>
      <c r="F63" s="426"/>
      <c r="G63" s="583"/>
      <c r="H63" s="584"/>
      <c r="I63" s="581"/>
      <c r="J63" s="578"/>
      <c r="K63" s="578"/>
      <c r="L63" s="428"/>
      <c r="M63" s="428"/>
      <c r="N63" s="575" t="s">
        <v>1059</v>
      </c>
      <c r="O63" s="399">
        <v>5</v>
      </c>
    </row>
    <row r="64" spans="1:15" s="399" customFormat="1" ht="24" customHeight="1">
      <c r="A64" s="600"/>
      <c r="B64" s="572"/>
      <c r="C64" s="401"/>
      <c r="D64" s="587"/>
      <c r="E64" s="586"/>
      <c r="F64" s="587"/>
      <c r="G64" s="586"/>
      <c r="H64" s="408"/>
      <c r="I64" s="585"/>
      <c r="J64" s="408"/>
      <c r="K64" s="585"/>
      <c r="L64" s="405"/>
      <c r="M64" s="405"/>
    </row>
    <row r="65" spans="1:18" s="399" customFormat="1" ht="24" customHeight="1">
      <c r="A65" s="572"/>
      <c r="B65" s="572"/>
      <c r="C65" s="401"/>
      <c r="D65" s="587"/>
      <c r="E65" s="586"/>
      <c r="F65" s="587"/>
      <c r="G65" s="586"/>
      <c r="H65" s="408"/>
      <c r="I65" s="585"/>
      <c r="J65" s="408"/>
      <c r="K65" s="585"/>
      <c r="L65" s="405"/>
      <c r="M65" s="405"/>
      <c r="N65" s="575"/>
    </row>
    <row r="66" spans="1:18" s="399" customFormat="1" ht="24" customHeight="1">
      <c r="A66" s="572"/>
      <c r="B66" s="572"/>
      <c r="C66" s="401"/>
      <c r="D66" s="587"/>
      <c r="E66" s="586"/>
      <c r="F66" s="587"/>
      <c r="G66" s="586"/>
      <c r="H66" s="408"/>
      <c r="I66" s="585"/>
      <c r="J66" s="408"/>
      <c r="K66" s="585"/>
      <c r="L66" s="405"/>
      <c r="M66" s="405"/>
      <c r="N66" s="575"/>
    </row>
    <row r="67" spans="1:18" s="399" customFormat="1" ht="24" customHeight="1">
      <c r="A67" s="600"/>
      <c r="B67" s="572"/>
      <c r="C67" s="401"/>
      <c r="D67" s="587"/>
      <c r="E67" s="586"/>
      <c r="F67" s="587"/>
      <c r="G67" s="586"/>
      <c r="H67" s="408"/>
      <c r="I67" s="585"/>
      <c r="J67" s="408"/>
      <c r="K67" s="585"/>
      <c r="L67" s="405"/>
      <c r="M67" s="405"/>
    </row>
    <row r="68" spans="1:18" s="399" customFormat="1" ht="24" customHeight="1">
      <c r="A68" s="600"/>
      <c r="B68" s="572"/>
      <c r="C68" s="401"/>
      <c r="D68" s="587"/>
      <c r="E68" s="586"/>
      <c r="F68" s="587"/>
      <c r="G68" s="586"/>
      <c r="H68" s="408"/>
      <c r="I68" s="585"/>
      <c r="J68" s="408"/>
      <c r="K68" s="585"/>
      <c r="L68" s="405"/>
      <c r="M68" s="405"/>
    </row>
    <row r="69" spans="1:18" s="399" customFormat="1" ht="24" customHeight="1">
      <c r="A69" s="572"/>
      <c r="B69" s="572"/>
      <c r="C69" s="401"/>
      <c r="D69" s="587"/>
      <c r="E69" s="586"/>
      <c r="F69" s="587"/>
      <c r="G69" s="586"/>
      <c r="H69" s="408"/>
      <c r="I69" s="585"/>
      <c r="J69" s="408"/>
      <c r="K69" s="585"/>
      <c r="L69" s="405"/>
      <c r="M69" s="405"/>
      <c r="N69" s="575"/>
    </row>
    <row r="70" spans="1:18" s="399" customFormat="1" ht="24" customHeight="1">
      <c r="A70" s="600"/>
      <c r="B70" s="572"/>
      <c r="C70" s="401"/>
      <c r="D70" s="587"/>
      <c r="E70" s="586"/>
      <c r="F70" s="587"/>
      <c r="G70" s="586"/>
      <c r="H70" s="408"/>
      <c r="I70" s="585"/>
      <c r="J70" s="408"/>
      <c r="K70" s="585"/>
      <c r="L70" s="405"/>
      <c r="M70" s="405"/>
    </row>
    <row r="71" spans="1:18" s="399" customFormat="1" ht="24" customHeight="1">
      <c r="A71" s="572"/>
      <c r="B71" s="572"/>
      <c r="C71" s="401"/>
      <c r="D71" s="587"/>
      <c r="E71" s="586"/>
      <c r="F71" s="587"/>
      <c r="G71" s="586"/>
      <c r="H71" s="408"/>
      <c r="I71" s="585"/>
      <c r="J71" s="408"/>
      <c r="K71" s="585"/>
      <c r="L71" s="405"/>
      <c r="M71" s="405"/>
      <c r="N71" s="575"/>
    </row>
    <row r="72" spans="1:18" s="399" customFormat="1" ht="24" customHeight="1">
      <c r="A72" s="572"/>
      <c r="B72" s="572"/>
      <c r="C72" s="401"/>
      <c r="D72" s="587"/>
      <c r="E72" s="586"/>
      <c r="F72" s="587"/>
      <c r="G72" s="586"/>
      <c r="H72" s="408"/>
      <c r="I72" s="585"/>
      <c r="J72" s="408"/>
      <c r="K72" s="585"/>
      <c r="L72" s="405"/>
      <c r="M72" s="405"/>
      <c r="N72" s="575"/>
    </row>
    <row r="73" spans="1:18" s="399" customFormat="1" ht="24" customHeight="1">
      <c r="A73" s="572"/>
      <c r="B73" s="572"/>
      <c r="C73" s="401"/>
      <c r="D73" s="587"/>
      <c r="E73" s="586"/>
      <c r="F73" s="587"/>
      <c r="G73" s="586"/>
      <c r="H73" s="408"/>
      <c r="I73" s="585"/>
      <c r="J73" s="408"/>
      <c r="K73" s="585"/>
      <c r="L73" s="405"/>
      <c r="M73" s="405"/>
      <c r="N73" s="575"/>
    </row>
    <row r="74" spans="1:18" s="399" customFormat="1" ht="24" customHeight="1">
      <c r="A74" s="571"/>
      <c r="B74" s="572"/>
      <c r="C74" s="401"/>
      <c r="D74" s="587"/>
      <c r="E74" s="586"/>
      <c r="F74" s="587"/>
      <c r="G74" s="586"/>
      <c r="H74" s="408"/>
      <c r="I74" s="585"/>
      <c r="J74" s="408"/>
      <c r="K74" s="585"/>
      <c r="L74" s="405"/>
      <c r="M74" s="405"/>
    </row>
    <row r="75" spans="1:18" s="399" customFormat="1" ht="24" customHeight="1">
      <c r="A75" s="576"/>
      <c r="B75" s="576"/>
      <c r="C75" s="577"/>
      <c r="E75" s="578"/>
      <c r="F75" s="401"/>
      <c r="G75" s="579"/>
      <c r="H75" s="580"/>
      <c r="I75" s="581"/>
      <c r="J75" s="578"/>
      <c r="K75" s="578"/>
      <c r="L75" s="428"/>
      <c r="M75" s="428"/>
      <c r="N75" s="423"/>
    </row>
    <row r="76" spans="1:18" s="425" customFormat="1" ht="24" customHeight="1">
      <c r="A76" s="576"/>
      <c r="B76" s="582"/>
      <c r="C76" s="577"/>
      <c r="D76" s="399"/>
      <c r="E76" s="578"/>
      <c r="F76" s="401"/>
      <c r="G76" s="578"/>
      <c r="H76" s="584"/>
      <c r="I76" s="581"/>
      <c r="J76" s="578"/>
      <c r="K76" s="578"/>
      <c r="L76" s="428"/>
      <c r="M76" s="428"/>
      <c r="N76" s="423"/>
      <c r="O76" s="399"/>
      <c r="P76" s="601"/>
      <c r="Q76" s="601"/>
      <c r="R76" s="602"/>
    </row>
    <row r="77" spans="1:18" s="399" customFormat="1" ht="24" customHeight="1">
      <c r="A77" s="576"/>
      <c r="B77" s="576"/>
      <c r="C77" s="577"/>
      <c r="D77" s="426"/>
      <c r="E77" s="427"/>
      <c r="F77" s="401"/>
      <c r="G77" s="583"/>
      <c r="H77" s="408"/>
      <c r="I77" s="585"/>
      <c r="J77" s="408"/>
      <c r="K77" s="585"/>
      <c r="L77" s="405"/>
      <c r="M77" s="405"/>
      <c r="N77" s="408"/>
    </row>
    <row r="78" spans="1:18" s="399" customFormat="1" ht="24" customHeight="1">
      <c r="A78" s="576"/>
      <c r="B78" s="576"/>
      <c r="C78" s="577"/>
      <c r="D78" s="426"/>
      <c r="E78" s="427"/>
      <c r="F78" s="401"/>
      <c r="G78" s="583"/>
      <c r="H78" s="408"/>
      <c r="I78" s="585"/>
      <c r="J78" s="408"/>
      <c r="K78" s="585"/>
      <c r="L78" s="405"/>
      <c r="M78" s="405"/>
      <c r="N78" s="408"/>
    </row>
    <row r="79" spans="1:18" s="399" customFormat="1" ht="24" customHeight="1">
      <c r="A79" s="576"/>
      <c r="B79" s="576"/>
      <c r="C79" s="577"/>
      <c r="D79" s="426"/>
      <c r="E79" s="427"/>
      <c r="F79" s="401"/>
      <c r="G79" s="583"/>
      <c r="H79" s="408"/>
      <c r="I79" s="585"/>
      <c r="J79" s="408"/>
      <c r="K79" s="585"/>
      <c r="L79" s="405"/>
      <c r="M79" s="405"/>
      <c r="N79" s="408"/>
    </row>
    <row r="80" spans="1:18" s="399" customFormat="1" ht="24" customHeight="1">
      <c r="A80" s="576"/>
      <c r="B80" s="576"/>
      <c r="C80" s="577"/>
      <c r="D80" s="426"/>
      <c r="E80" s="427"/>
      <c r="F80" s="401"/>
      <c r="G80" s="583"/>
      <c r="H80" s="408"/>
      <c r="I80" s="585"/>
      <c r="J80" s="408"/>
      <c r="K80" s="585"/>
      <c r="L80" s="405"/>
      <c r="M80" s="405"/>
      <c r="N80" s="408"/>
    </row>
    <row r="81" spans="1:14" s="399" customFormat="1" ht="24" customHeight="1">
      <c r="A81" s="572"/>
      <c r="B81" s="572"/>
      <c r="C81" s="401"/>
      <c r="D81" s="587"/>
      <c r="E81" s="586"/>
      <c r="F81" s="587"/>
      <c r="G81" s="586"/>
      <c r="H81" s="408"/>
      <c r="I81" s="585"/>
      <c r="J81" s="408"/>
      <c r="K81" s="585"/>
      <c r="L81" s="405"/>
      <c r="M81" s="405"/>
      <c r="N81" s="408"/>
    </row>
    <row r="82" spans="1:14" s="399" customFormat="1" ht="24" customHeight="1">
      <c r="A82" s="572"/>
      <c r="B82" s="572"/>
      <c r="C82" s="401"/>
      <c r="D82" s="587"/>
      <c r="E82" s="586"/>
      <c r="F82" s="603"/>
      <c r="G82" s="604"/>
      <c r="H82" s="408"/>
      <c r="I82" s="585"/>
      <c r="J82" s="408"/>
      <c r="K82" s="585"/>
      <c r="L82" s="405"/>
      <c r="M82" s="405"/>
      <c r="N82" s="408"/>
    </row>
    <row r="83" spans="1:14" s="399" customFormat="1" ht="24" customHeight="1">
      <c r="A83" s="571"/>
      <c r="B83" s="572"/>
      <c r="C83" s="401"/>
      <c r="D83" s="587"/>
      <c r="E83" s="586"/>
      <c r="F83" s="603"/>
      <c r="G83" s="604"/>
      <c r="H83" s="408"/>
      <c r="I83" s="585"/>
      <c r="J83" s="408"/>
      <c r="K83" s="585"/>
      <c r="L83" s="405"/>
      <c r="M83" s="405"/>
    </row>
    <row r="84" spans="1:14" s="399" customFormat="1" ht="24" customHeight="1">
      <c r="A84" s="576"/>
      <c r="B84" s="576"/>
      <c r="C84" s="577"/>
      <c r="D84" s="426"/>
      <c r="E84" s="427"/>
      <c r="F84" s="605"/>
      <c r="G84" s="606"/>
      <c r="H84" s="408"/>
      <c r="I84" s="585"/>
      <c r="J84" s="408"/>
      <c r="K84" s="585"/>
      <c r="L84" s="405"/>
      <c r="M84" s="405"/>
      <c r="N84" s="408"/>
    </row>
    <row r="85" spans="1:14" s="399" customFormat="1" ht="24" customHeight="1">
      <c r="A85" s="576"/>
      <c r="B85" s="576"/>
      <c r="C85" s="577"/>
      <c r="D85" s="426"/>
      <c r="E85" s="427"/>
      <c r="F85" s="605"/>
      <c r="G85" s="606"/>
      <c r="H85" s="408"/>
      <c r="I85" s="585"/>
      <c r="J85" s="408"/>
      <c r="K85" s="585"/>
      <c r="L85" s="405"/>
      <c r="M85" s="405"/>
      <c r="N85" s="408"/>
    </row>
    <row r="86" spans="1:14" s="399" customFormat="1" ht="24" customHeight="1">
      <c r="A86" s="576"/>
      <c r="B86" s="576"/>
      <c r="C86" s="577"/>
      <c r="D86" s="426"/>
      <c r="E86" s="427"/>
      <c r="F86" s="605"/>
      <c r="G86" s="606"/>
      <c r="H86" s="408"/>
      <c r="I86" s="585"/>
      <c r="J86" s="408"/>
      <c r="K86" s="585"/>
      <c r="L86" s="405"/>
      <c r="M86" s="405"/>
      <c r="N86" s="408"/>
    </row>
    <row r="87" spans="1:14" s="399" customFormat="1" ht="24" customHeight="1">
      <c r="A87" s="576"/>
      <c r="B87" s="576"/>
      <c r="C87" s="577"/>
      <c r="D87" s="426"/>
      <c r="E87" s="427"/>
      <c r="F87" s="605"/>
      <c r="G87" s="606"/>
      <c r="H87" s="408"/>
      <c r="I87" s="585"/>
      <c r="J87" s="408"/>
      <c r="K87" s="585"/>
      <c r="L87" s="405"/>
      <c r="M87" s="405"/>
      <c r="N87" s="408"/>
    </row>
    <row r="88" spans="1:14" s="399" customFormat="1" ht="24" customHeight="1">
      <c r="A88" s="572"/>
      <c r="B88" s="572"/>
      <c r="C88" s="401"/>
      <c r="D88" s="587"/>
      <c r="E88" s="586"/>
      <c r="F88" s="603"/>
      <c r="G88" s="604"/>
      <c r="H88" s="408"/>
      <c r="I88" s="585"/>
      <c r="J88" s="408"/>
      <c r="K88" s="585"/>
      <c r="L88" s="405"/>
      <c r="M88" s="405"/>
      <c r="N88" s="408"/>
    </row>
    <row r="89" spans="1:14" s="399" customFormat="1" ht="24" customHeight="1">
      <c r="A89" s="572"/>
      <c r="B89" s="572"/>
      <c r="C89" s="401"/>
      <c r="D89" s="587"/>
      <c r="E89" s="586"/>
      <c r="F89" s="603"/>
      <c r="G89" s="604"/>
      <c r="H89" s="408"/>
      <c r="I89" s="585"/>
      <c r="J89" s="408"/>
      <c r="K89" s="585"/>
      <c r="L89" s="405"/>
      <c r="M89" s="405"/>
      <c r="N89" s="408"/>
    </row>
    <row r="90" spans="1:14" s="399" customFormat="1" ht="24" customHeight="1">
      <c r="A90" s="572"/>
      <c r="B90" s="572"/>
      <c r="C90" s="401"/>
      <c r="D90" s="587"/>
      <c r="E90" s="586"/>
      <c r="F90" s="603"/>
      <c r="G90" s="604"/>
      <c r="H90" s="408"/>
      <c r="I90" s="585"/>
      <c r="J90" s="408"/>
      <c r="K90" s="585"/>
      <c r="L90" s="405"/>
      <c r="M90" s="405"/>
      <c r="N90" s="408"/>
    </row>
    <row r="91" spans="1:14" s="399" customFormat="1" ht="24" customHeight="1">
      <c r="A91" s="572"/>
      <c r="B91" s="572"/>
      <c r="C91" s="401"/>
      <c r="D91" s="587"/>
      <c r="E91" s="586"/>
      <c r="F91" s="603"/>
      <c r="G91" s="604"/>
      <c r="H91" s="408"/>
      <c r="I91" s="585"/>
      <c r="J91" s="408"/>
      <c r="K91" s="585"/>
      <c r="L91" s="405"/>
      <c r="M91" s="405"/>
    </row>
    <row r="92" spans="1:14" s="399" customFormat="1" ht="24" customHeight="1">
      <c r="A92" s="572"/>
      <c r="B92" s="572"/>
      <c r="C92" s="401"/>
      <c r="D92" s="587"/>
      <c r="E92" s="586"/>
      <c r="F92" s="603"/>
      <c r="G92" s="604"/>
      <c r="H92" s="408"/>
      <c r="I92" s="585"/>
      <c r="J92" s="408"/>
      <c r="K92" s="585"/>
      <c r="L92" s="405"/>
      <c r="M92" s="405"/>
    </row>
    <row r="93" spans="1:14" s="399" customFormat="1" ht="24" customHeight="1">
      <c r="A93" s="572"/>
      <c r="B93" s="572"/>
      <c r="C93" s="401"/>
      <c r="D93" s="587"/>
      <c r="E93" s="586"/>
      <c r="F93" s="603"/>
      <c r="G93" s="604"/>
      <c r="H93" s="408"/>
      <c r="I93" s="585"/>
      <c r="J93" s="408"/>
      <c r="K93" s="585"/>
      <c r="L93" s="405"/>
      <c r="M93" s="405"/>
    </row>
    <row r="94" spans="1:14" s="399" customFormat="1" ht="24" customHeight="1">
      <c r="A94" s="572"/>
      <c r="B94" s="572"/>
      <c r="C94" s="401"/>
      <c r="D94" s="587"/>
      <c r="E94" s="586"/>
      <c r="F94" s="603"/>
      <c r="G94" s="604"/>
      <c r="H94" s="408"/>
      <c r="I94" s="585"/>
      <c r="J94" s="408"/>
      <c r="K94" s="585"/>
      <c r="L94" s="405"/>
      <c r="M94" s="405"/>
    </row>
    <row r="95" spans="1:14" s="399" customFormat="1" ht="24" customHeight="1">
      <c r="A95" s="572"/>
      <c r="B95" s="572"/>
      <c r="C95" s="401"/>
      <c r="D95" s="587"/>
      <c r="E95" s="586"/>
      <c r="F95" s="603"/>
      <c r="G95" s="604"/>
      <c r="H95" s="408"/>
      <c r="I95" s="585"/>
      <c r="J95" s="408"/>
      <c r="K95" s="585"/>
      <c r="L95" s="405"/>
      <c r="M95" s="405"/>
      <c r="N95" s="408"/>
    </row>
    <row r="96" spans="1:14" s="399" customFormat="1" ht="24" customHeight="1">
      <c r="A96" s="572"/>
      <c r="B96" s="572"/>
      <c r="C96" s="401"/>
      <c r="D96" s="587"/>
      <c r="E96" s="586"/>
      <c r="F96" s="603"/>
      <c r="G96" s="604"/>
      <c r="H96" s="408"/>
      <c r="I96" s="585"/>
      <c r="J96" s="408"/>
      <c r="K96" s="585"/>
      <c r="L96" s="405"/>
      <c r="M96" s="405"/>
      <c r="N96" s="408"/>
    </row>
    <row r="97" spans="1:14" s="399" customFormat="1" ht="24" customHeight="1">
      <c r="A97" s="572"/>
      <c r="B97" s="572"/>
      <c r="C97" s="401"/>
      <c r="D97" s="587"/>
      <c r="E97" s="586"/>
      <c r="F97" s="603"/>
      <c r="G97" s="604"/>
      <c r="H97" s="408"/>
      <c r="I97" s="585"/>
      <c r="J97" s="408"/>
      <c r="K97" s="585"/>
      <c r="L97" s="405"/>
      <c r="M97" s="405"/>
      <c r="N97" s="408"/>
    </row>
    <row r="98" spans="1:14" s="399" customFormat="1" ht="24" customHeight="1">
      <c r="A98" s="576"/>
      <c r="B98" s="576"/>
      <c r="C98" s="577"/>
      <c r="D98" s="426"/>
      <c r="E98" s="427"/>
      <c r="F98" s="605"/>
      <c r="G98" s="606"/>
      <c r="H98" s="408"/>
      <c r="I98" s="585"/>
      <c r="J98" s="408"/>
      <c r="K98" s="585"/>
      <c r="L98" s="405"/>
      <c r="M98" s="405"/>
      <c r="N98" s="408"/>
    </row>
    <row r="99" spans="1:14" s="399" customFormat="1" ht="24" customHeight="1">
      <c r="A99" s="576"/>
      <c r="B99" s="576"/>
      <c r="C99" s="577"/>
      <c r="D99" s="426"/>
      <c r="E99" s="427"/>
      <c r="F99" s="605"/>
      <c r="G99" s="606"/>
      <c r="H99" s="408"/>
      <c r="I99" s="585"/>
      <c r="J99" s="408"/>
      <c r="K99" s="585"/>
      <c r="L99" s="405"/>
      <c r="M99" s="405"/>
      <c r="N99" s="408"/>
    </row>
    <row r="100" spans="1:14" s="399" customFormat="1" ht="24" customHeight="1">
      <c r="A100" s="576"/>
      <c r="B100" s="576"/>
      <c r="C100" s="577"/>
      <c r="D100" s="426"/>
      <c r="E100" s="427"/>
      <c r="F100" s="605"/>
      <c r="G100" s="606"/>
      <c r="H100" s="408"/>
      <c r="I100" s="585"/>
      <c r="J100" s="408"/>
      <c r="K100" s="585"/>
      <c r="L100" s="405"/>
      <c r="M100" s="405"/>
    </row>
    <row r="101" spans="1:14" s="399" customFormat="1" ht="24" customHeight="1">
      <c r="A101" s="572"/>
      <c r="B101" s="572"/>
      <c r="C101" s="401"/>
      <c r="D101" s="587"/>
      <c r="E101" s="586"/>
      <c r="F101" s="603"/>
      <c r="G101" s="604"/>
      <c r="H101" s="408"/>
      <c r="I101" s="585"/>
      <c r="J101" s="408"/>
      <c r="K101" s="585"/>
      <c r="L101" s="405"/>
      <c r="M101" s="405"/>
    </row>
    <row r="102" spans="1:14" s="399" customFormat="1" ht="24" customHeight="1">
      <c r="A102" s="572"/>
      <c r="B102" s="572"/>
      <c r="C102" s="401"/>
      <c r="D102" s="587"/>
      <c r="E102" s="586"/>
      <c r="F102" s="603"/>
      <c r="G102" s="604"/>
      <c r="H102" s="587"/>
      <c r="I102" s="585"/>
      <c r="J102" s="587"/>
      <c r="K102" s="585"/>
      <c r="L102" s="405"/>
      <c r="M102" s="405"/>
    </row>
    <row r="103" spans="1:14" s="399" customFormat="1" ht="24" customHeight="1">
      <c r="A103" s="572"/>
      <c r="B103" s="572"/>
      <c r="C103" s="401"/>
      <c r="D103" s="587"/>
      <c r="E103" s="586"/>
      <c r="F103" s="603"/>
      <c r="G103" s="604"/>
      <c r="H103" s="408"/>
      <c r="I103" s="585"/>
      <c r="J103" s="408"/>
      <c r="K103" s="585"/>
      <c r="L103" s="405"/>
      <c r="M103" s="405"/>
    </row>
    <row r="104" spans="1:14" s="399" customFormat="1" ht="24" customHeight="1">
      <c r="A104" s="572"/>
      <c r="B104" s="572"/>
      <c r="C104" s="401"/>
      <c r="D104" s="587"/>
      <c r="E104" s="586"/>
      <c r="F104" s="603"/>
      <c r="G104" s="604"/>
      <c r="H104" s="408"/>
      <c r="I104" s="585"/>
      <c r="J104" s="408"/>
      <c r="K104" s="585"/>
      <c r="L104" s="405"/>
      <c r="M104" s="405"/>
    </row>
    <row r="105" spans="1:14" s="399" customFormat="1" ht="24" customHeight="1">
      <c r="A105" s="572"/>
      <c r="B105" s="572"/>
      <c r="C105" s="401"/>
      <c r="D105" s="587"/>
      <c r="E105" s="586"/>
      <c r="F105" s="603"/>
      <c r="G105" s="604"/>
      <c r="H105" s="607"/>
      <c r="I105" s="585"/>
      <c r="J105" s="587"/>
      <c r="K105" s="585"/>
      <c r="L105" s="405"/>
      <c r="M105" s="405"/>
    </row>
    <row r="106" spans="1:14" s="399" customFormat="1" ht="24" customHeight="1">
      <c r="A106" s="572"/>
      <c r="B106" s="572"/>
      <c r="C106" s="401"/>
      <c r="D106" s="587"/>
      <c r="E106" s="586"/>
      <c r="F106" s="603"/>
      <c r="G106" s="604"/>
      <c r="H106" s="607"/>
      <c r="I106" s="585"/>
      <c r="J106" s="587"/>
      <c r="K106" s="585"/>
      <c r="L106" s="405"/>
      <c r="M106" s="405"/>
    </row>
    <row r="107" spans="1:14" s="399" customFormat="1" ht="24" customHeight="1">
      <c r="A107" s="572"/>
      <c r="B107" s="572"/>
      <c r="C107" s="401"/>
      <c r="D107" s="587"/>
      <c r="E107" s="586"/>
      <c r="F107" s="603"/>
      <c r="G107" s="604"/>
      <c r="H107" s="587"/>
      <c r="I107" s="585"/>
      <c r="J107" s="587"/>
      <c r="K107" s="585"/>
      <c r="L107" s="405"/>
      <c r="M107" s="405"/>
    </row>
    <row r="108" spans="1:14" s="399" customFormat="1" ht="24" customHeight="1">
      <c r="A108" s="400"/>
      <c r="B108" s="572"/>
      <c r="C108" s="401"/>
      <c r="D108" s="587"/>
      <c r="E108" s="586"/>
      <c r="F108" s="603"/>
      <c r="G108" s="604"/>
      <c r="H108" s="587"/>
      <c r="I108" s="585"/>
      <c r="J108" s="587"/>
      <c r="K108" s="585"/>
      <c r="L108" s="405"/>
      <c r="M108" s="405"/>
    </row>
    <row r="109" spans="1:14" s="399" customFormat="1" ht="24" customHeight="1">
      <c r="A109" s="572"/>
      <c r="B109" s="572"/>
      <c r="C109" s="401"/>
      <c r="D109" s="587"/>
      <c r="E109" s="586"/>
      <c r="F109" s="603"/>
      <c r="G109" s="604"/>
      <c r="H109" s="587"/>
      <c r="I109" s="585"/>
      <c r="J109" s="587"/>
      <c r="K109" s="585"/>
      <c r="L109" s="405"/>
      <c r="M109" s="405"/>
    </row>
    <row r="110" spans="1:14" s="399" customFormat="1" ht="24" customHeight="1">
      <c r="A110" s="572"/>
      <c r="B110" s="572"/>
      <c r="C110" s="401"/>
      <c r="D110" s="587"/>
      <c r="E110" s="586"/>
      <c r="F110" s="603"/>
      <c r="G110" s="604"/>
      <c r="H110" s="587"/>
      <c r="I110" s="585"/>
      <c r="J110" s="587"/>
      <c r="K110" s="585"/>
      <c r="L110" s="405"/>
      <c r="M110" s="405"/>
    </row>
    <row r="111" spans="1:14" s="399" customFormat="1" ht="24" customHeight="1">
      <c r="A111" s="572"/>
      <c r="B111" s="572"/>
      <c r="C111" s="401"/>
      <c r="D111" s="587"/>
      <c r="E111" s="586"/>
      <c r="F111" s="603"/>
      <c r="G111" s="604"/>
      <c r="H111" s="587"/>
      <c r="I111" s="585"/>
      <c r="J111" s="587"/>
      <c r="K111" s="585"/>
      <c r="L111" s="405"/>
      <c r="M111" s="405"/>
    </row>
    <row r="112" spans="1:14" s="399" customFormat="1" ht="24" customHeight="1">
      <c r="A112" s="572"/>
      <c r="B112" s="572"/>
      <c r="C112" s="401"/>
      <c r="D112" s="587"/>
      <c r="E112" s="586"/>
      <c r="F112" s="603"/>
      <c r="G112" s="604"/>
      <c r="H112" s="587"/>
      <c r="I112" s="585"/>
      <c r="J112" s="587"/>
      <c r="K112" s="585"/>
      <c r="L112" s="405"/>
      <c r="M112" s="405"/>
    </row>
    <row r="113" spans="1:13" s="399" customFormat="1" ht="24" customHeight="1">
      <c r="A113" s="572"/>
      <c r="B113" s="572"/>
      <c r="C113" s="401"/>
      <c r="D113" s="587"/>
      <c r="E113" s="586"/>
      <c r="F113" s="603"/>
      <c r="G113" s="604"/>
      <c r="H113" s="408"/>
      <c r="I113" s="585"/>
      <c r="J113" s="408"/>
      <c r="K113" s="585"/>
      <c r="L113" s="405"/>
      <c r="M113" s="405"/>
    </row>
    <row r="114" spans="1:13" s="399" customFormat="1" ht="24" customHeight="1">
      <c r="A114" s="571"/>
      <c r="B114" s="572"/>
      <c r="C114" s="401"/>
      <c r="D114" s="587"/>
      <c r="E114" s="586"/>
      <c r="F114" s="603"/>
      <c r="G114" s="604"/>
      <c r="H114" s="408"/>
      <c r="I114" s="585"/>
      <c r="J114" s="408"/>
      <c r="K114" s="585"/>
      <c r="L114" s="405"/>
      <c r="M114" s="405"/>
    </row>
    <row r="115" spans="1:13" s="399" customFormat="1" ht="24" customHeight="1">
      <c r="A115" s="572"/>
      <c r="B115" s="572"/>
      <c r="C115" s="401"/>
      <c r="D115" s="587"/>
      <c r="E115" s="586"/>
      <c r="F115" s="603"/>
      <c r="G115" s="604"/>
      <c r="H115" s="408"/>
      <c r="I115" s="585"/>
      <c r="J115" s="408"/>
      <c r="K115" s="585"/>
      <c r="L115" s="405"/>
      <c r="M115" s="405"/>
    </row>
    <row r="116" spans="1:13" s="399" customFormat="1" ht="24" customHeight="1">
      <c r="A116" s="572"/>
      <c r="B116" s="572"/>
      <c r="C116" s="401"/>
      <c r="D116" s="587"/>
      <c r="E116" s="586"/>
      <c r="F116" s="603"/>
      <c r="G116" s="604"/>
      <c r="H116" s="408"/>
      <c r="I116" s="585"/>
      <c r="J116" s="408"/>
      <c r="K116" s="585"/>
      <c r="L116" s="405"/>
      <c r="M116" s="405"/>
    </row>
    <row r="117" spans="1:13" s="399" customFormat="1" ht="24" customHeight="1">
      <c r="A117" s="572"/>
      <c r="B117" s="572"/>
      <c r="C117" s="401"/>
      <c r="D117" s="587"/>
      <c r="E117" s="586"/>
      <c r="F117" s="603"/>
      <c r="G117" s="604"/>
      <c r="H117" s="408"/>
      <c r="I117" s="585"/>
      <c r="J117" s="408"/>
      <c r="K117" s="585"/>
      <c r="L117" s="405"/>
      <c r="M117" s="405"/>
    </row>
    <row r="118" spans="1:13" s="399" customFormat="1" ht="24" customHeight="1">
      <c r="A118" s="572"/>
      <c r="B118" s="572"/>
      <c r="C118" s="401"/>
      <c r="D118" s="587"/>
      <c r="E118" s="586"/>
      <c r="F118" s="603"/>
      <c r="G118" s="604"/>
      <c r="H118" s="408"/>
      <c r="I118" s="585"/>
      <c r="J118" s="408"/>
      <c r="K118" s="585"/>
      <c r="L118" s="405"/>
      <c r="M118" s="405"/>
    </row>
    <row r="119" spans="1:13" s="399" customFormat="1" ht="24" customHeight="1">
      <c r="A119" s="572"/>
      <c r="B119" s="572"/>
      <c r="C119" s="401"/>
      <c r="D119" s="587"/>
      <c r="E119" s="586"/>
      <c r="F119" s="603"/>
      <c r="G119" s="604"/>
      <c r="H119" s="408"/>
      <c r="I119" s="585"/>
      <c r="J119" s="408"/>
      <c r="K119" s="585"/>
      <c r="L119" s="405"/>
      <c r="M119" s="405"/>
    </row>
    <row r="120" spans="1:13" s="399" customFormat="1" ht="24" customHeight="1">
      <c r="A120" s="572"/>
      <c r="B120" s="572"/>
      <c r="C120" s="401"/>
      <c r="D120" s="587"/>
      <c r="E120" s="586"/>
      <c r="F120" s="603"/>
      <c r="G120" s="604"/>
      <c r="H120" s="408"/>
      <c r="I120" s="585"/>
      <c r="J120" s="408"/>
      <c r="K120" s="585"/>
      <c r="L120" s="405"/>
      <c r="M120" s="405"/>
    </row>
    <row r="121" spans="1:13" s="399" customFormat="1" ht="24" customHeight="1">
      <c r="A121" s="572"/>
      <c r="B121" s="572"/>
      <c r="C121" s="401"/>
      <c r="D121" s="587"/>
      <c r="E121" s="586"/>
      <c r="F121" s="603"/>
      <c r="G121" s="604"/>
      <c r="H121" s="408"/>
      <c r="I121" s="585"/>
      <c r="J121" s="408"/>
      <c r="K121" s="585"/>
      <c r="L121" s="405"/>
      <c r="M121" s="405"/>
    </row>
    <row r="122" spans="1:13" s="399" customFormat="1" ht="24" customHeight="1">
      <c r="A122" s="572"/>
      <c r="B122" s="572"/>
      <c r="C122" s="401"/>
      <c r="D122" s="587"/>
      <c r="E122" s="586"/>
      <c r="F122" s="603"/>
      <c r="G122" s="604"/>
      <c r="H122" s="408"/>
      <c r="I122" s="585"/>
      <c r="J122" s="408"/>
      <c r="K122" s="585"/>
      <c r="L122" s="405"/>
      <c r="M122" s="405"/>
    </row>
    <row r="123" spans="1:13" s="399" customFormat="1" ht="24" customHeight="1">
      <c r="A123" s="572"/>
      <c r="B123" s="572"/>
      <c r="C123" s="401"/>
      <c r="D123" s="587"/>
      <c r="E123" s="586"/>
      <c r="F123" s="603"/>
      <c r="G123" s="604"/>
      <c r="H123" s="408"/>
      <c r="I123" s="585"/>
      <c r="J123" s="408"/>
      <c r="K123" s="585"/>
      <c r="L123" s="405"/>
      <c r="M123" s="405"/>
    </row>
    <row r="124" spans="1:13" s="399" customFormat="1" ht="24" customHeight="1">
      <c r="A124" s="572"/>
      <c r="B124" s="572"/>
      <c r="C124" s="401"/>
      <c r="D124" s="587"/>
      <c r="E124" s="586"/>
      <c r="F124" s="603"/>
      <c r="G124" s="604"/>
      <c r="H124" s="408"/>
      <c r="I124" s="585"/>
      <c r="J124" s="408"/>
      <c r="K124" s="585"/>
      <c r="L124" s="405"/>
      <c r="M124" s="405"/>
    </row>
    <row r="125" spans="1:13" s="399" customFormat="1" ht="24" customHeight="1">
      <c r="A125" s="572"/>
      <c r="B125" s="572"/>
      <c r="C125" s="401"/>
      <c r="D125" s="587"/>
      <c r="E125" s="586"/>
      <c r="F125" s="603"/>
      <c r="G125" s="604"/>
      <c r="H125" s="408"/>
      <c r="I125" s="585"/>
      <c r="J125" s="408"/>
      <c r="K125" s="585"/>
      <c r="L125" s="405"/>
      <c r="M125" s="405"/>
    </row>
    <row r="126" spans="1:13" s="399" customFormat="1" ht="24" customHeight="1">
      <c r="A126" s="572"/>
      <c r="B126" s="572"/>
      <c r="C126" s="401"/>
      <c r="D126" s="587"/>
      <c r="E126" s="586"/>
      <c r="F126" s="603"/>
      <c r="G126" s="604"/>
      <c r="H126" s="408"/>
      <c r="I126" s="585"/>
      <c r="J126" s="408"/>
      <c r="K126" s="585"/>
      <c r="L126" s="405"/>
      <c r="M126" s="405"/>
    </row>
    <row r="127" spans="1:13" s="399" customFormat="1" ht="24" customHeight="1">
      <c r="A127" s="572"/>
      <c r="B127" s="572"/>
      <c r="C127" s="401"/>
      <c r="D127" s="587"/>
      <c r="E127" s="586"/>
      <c r="F127" s="603"/>
      <c r="G127" s="604"/>
      <c r="H127" s="408"/>
      <c r="I127" s="585"/>
      <c r="J127" s="408"/>
      <c r="K127" s="585"/>
      <c r="L127" s="405"/>
      <c r="M127" s="405"/>
    </row>
    <row r="128" spans="1:13" s="399" customFormat="1" ht="24" customHeight="1">
      <c r="A128" s="572"/>
      <c r="B128" s="572"/>
      <c r="C128" s="401"/>
      <c r="D128" s="587"/>
      <c r="E128" s="586"/>
      <c r="F128" s="603"/>
      <c r="G128" s="604"/>
      <c r="H128" s="408"/>
      <c r="I128" s="585"/>
      <c r="J128" s="408"/>
      <c r="K128" s="585"/>
      <c r="L128" s="405"/>
      <c r="M128" s="405"/>
    </row>
    <row r="129" spans="1:13" s="399" customFormat="1" ht="24" customHeight="1">
      <c r="A129" s="572"/>
      <c r="B129" s="572"/>
      <c r="C129" s="401"/>
      <c r="D129" s="587"/>
      <c r="E129" s="586"/>
      <c r="F129" s="603"/>
      <c r="G129" s="604"/>
      <c r="H129" s="408"/>
      <c r="I129" s="585"/>
      <c r="J129" s="408"/>
      <c r="K129" s="585"/>
      <c r="L129" s="405"/>
      <c r="M129" s="405"/>
    </row>
    <row r="130" spans="1:13" s="399" customFormat="1" ht="24" customHeight="1">
      <c r="A130" s="572"/>
      <c r="B130" s="572"/>
      <c r="C130" s="401"/>
      <c r="D130" s="587"/>
      <c r="E130" s="586"/>
      <c r="F130" s="603"/>
      <c r="G130" s="604"/>
      <c r="H130" s="408"/>
      <c r="I130" s="585"/>
      <c r="J130" s="408"/>
      <c r="K130" s="585"/>
      <c r="L130" s="405"/>
      <c r="M130" s="405"/>
    </row>
    <row r="131" spans="1:13" s="399" customFormat="1" ht="24" customHeight="1">
      <c r="A131" s="572"/>
      <c r="B131" s="572"/>
      <c r="C131" s="401"/>
      <c r="D131" s="587"/>
      <c r="E131" s="586"/>
      <c r="F131" s="603"/>
      <c r="G131" s="604"/>
      <c r="H131" s="408"/>
      <c r="I131" s="585"/>
      <c r="J131" s="408"/>
      <c r="K131" s="585"/>
      <c r="L131" s="405"/>
      <c r="M131" s="405"/>
    </row>
    <row r="132" spans="1:13" s="399" customFormat="1" ht="24" customHeight="1">
      <c r="A132" s="572"/>
      <c r="B132" s="572"/>
      <c r="C132" s="401"/>
      <c r="D132" s="587"/>
      <c r="E132" s="586"/>
      <c r="F132" s="603"/>
      <c r="G132" s="604"/>
      <c r="H132" s="408"/>
      <c r="I132" s="585"/>
      <c r="J132" s="408"/>
      <c r="K132" s="585"/>
      <c r="L132" s="405"/>
      <c r="M132" s="405"/>
    </row>
    <row r="133" spans="1:13" ht="24" customHeight="1"/>
  </sheetData>
  <mergeCells count="10">
    <mergeCell ref="A1:A2"/>
    <mergeCell ref="B1:B2"/>
    <mergeCell ref="C1:C2"/>
    <mergeCell ref="N1:N2"/>
    <mergeCell ref="F1:G1"/>
    <mergeCell ref="H1:I1"/>
    <mergeCell ref="J1:K1"/>
    <mergeCell ref="L1:L2"/>
    <mergeCell ref="M1:M2"/>
    <mergeCell ref="D1:E1"/>
  </mergeCells>
  <phoneticPr fontId="3" type="noConversion"/>
  <printOptions gridLines="1"/>
  <pageMargins left="0.98425196850393704" right="0.39370078740157483" top="1.1417322834645669" bottom="0.47244094488188981" header="0.70866141732283472" footer="0.39370078740157483"/>
  <pageSetup paperSize="9" fitToWidth="0" fitToHeight="0" orientation="landscape" r:id="rId1"/>
  <headerFooter alignWithMargins="0">
    <oddHeader>&amp;C&amp;"굴림체,굵게"&amp;14&amp;A</oddHeader>
  </headerFooter>
  <rowBreaks count="2" manualBreakCount="2">
    <brk id="78" max="13" man="1"/>
    <brk id="81" max="1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8">
    <tabColor rgb="FFFF0000"/>
  </sheetPr>
  <dimension ref="A1:O26"/>
  <sheetViews>
    <sheetView showGridLines="0" showZeros="0" view="pageBreakPreview" zoomScaleNormal="90" zoomScaleSheetLayoutView="100" workbookViewId="0">
      <selection activeCell="T12" sqref="T12"/>
    </sheetView>
  </sheetViews>
  <sheetFormatPr defaultRowHeight="20.100000000000001" customHeight="1"/>
  <cols>
    <col min="1" max="15" width="10.28515625" style="236" customWidth="1"/>
    <col min="16" max="16384" width="9.140625" style="239"/>
  </cols>
  <sheetData>
    <row r="1" spans="1:15" s="236" customFormat="1" ht="20.100000000000001" customHeight="1"/>
    <row r="2" spans="1:15" s="236" customFormat="1" ht="20.100000000000001" customHeight="1">
      <c r="B2" s="237" t="str">
        <f>'내역서표지 '!B2</f>
        <v>공 사 명 : 제주시 구좌읍 월정리 569-1번지 통신공사</v>
      </c>
      <c r="C2" s="422"/>
      <c r="D2" s="238"/>
    </row>
    <row r="3" spans="1:15" s="236" customFormat="1" ht="20.100000000000001" customHeight="1"/>
    <row r="4" spans="1:15" s="236" customFormat="1" ht="20.100000000000001" customHeight="1"/>
    <row r="5" spans="1:15" s="236" customFormat="1" ht="20.100000000000001" customHeight="1"/>
    <row r="6" spans="1:15" s="236" customFormat="1" ht="20.100000000000001" customHeight="1">
      <c r="A6" s="767" t="s">
        <v>83</v>
      </c>
      <c r="B6" s="767"/>
      <c r="C6" s="767"/>
      <c r="D6" s="767"/>
      <c r="E6" s="767"/>
      <c r="F6" s="767"/>
      <c r="G6" s="767"/>
      <c r="H6" s="767"/>
      <c r="I6" s="767"/>
      <c r="J6" s="767"/>
      <c r="K6" s="767"/>
      <c r="L6" s="767"/>
      <c r="M6" s="767"/>
      <c r="N6" s="767"/>
      <c r="O6" s="767"/>
    </row>
    <row r="7" spans="1:15" s="236" customFormat="1" ht="20.100000000000001" customHeight="1">
      <c r="A7" s="767"/>
      <c r="B7" s="767"/>
      <c r="C7" s="767"/>
      <c r="D7" s="767"/>
      <c r="E7" s="767"/>
      <c r="F7" s="767"/>
      <c r="G7" s="767"/>
      <c r="H7" s="767"/>
      <c r="I7" s="767"/>
      <c r="J7" s="767"/>
      <c r="K7" s="767"/>
      <c r="L7" s="767"/>
      <c r="M7" s="767"/>
      <c r="N7" s="767"/>
      <c r="O7" s="767"/>
    </row>
    <row r="8" spans="1:15" s="236" customFormat="1" ht="20.100000000000001" customHeight="1"/>
    <row r="9" spans="1:15" s="236" customFormat="1" ht="20.100000000000001" customHeight="1">
      <c r="A9" s="803" t="str">
        <f>'내역서표지 '!A9</f>
        <v>( 통 신 )</v>
      </c>
      <c r="B9" s="803"/>
      <c r="C9" s="803"/>
      <c r="D9" s="803"/>
      <c r="E9" s="803"/>
      <c r="F9" s="803"/>
      <c r="G9" s="803"/>
      <c r="H9" s="803"/>
      <c r="I9" s="803"/>
      <c r="J9" s="803"/>
      <c r="K9" s="803"/>
      <c r="L9" s="803"/>
      <c r="M9" s="803"/>
      <c r="N9" s="803"/>
      <c r="O9" s="803"/>
    </row>
    <row r="10" spans="1:15" s="236" customFormat="1" ht="20.100000000000001" customHeight="1"/>
    <row r="11" spans="1:15" s="236" customFormat="1" ht="20.100000000000001" customHeight="1"/>
    <row r="12" spans="1:15" s="236" customFormat="1" ht="20.100000000000001" customHeight="1"/>
    <row r="13" spans="1:15" s="236" customFormat="1" ht="20.100000000000001" customHeight="1"/>
    <row r="14" spans="1:15" s="236" customFormat="1" ht="20.100000000000001" customHeight="1"/>
    <row r="15" spans="1:15" s="236" customFormat="1" ht="20.100000000000001" customHeight="1"/>
    <row r="16" spans="1:15" s="236" customFormat="1" ht="20.100000000000001" customHeight="1"/>
    <row r="17" spans="1:15" s="236" customFormat="1" ht="20.100000000000001" customHeight="1"/>
    <row r="18" spans="1:15" s="236" customFormat="1" ht="20.100000000000001" customHeight="1">
      <c r="A18" s="803" t="str">
        <f>'내역서표지 '!A18</f>
        <v>2026. 07.</v>
      </c>
      <c r="B18" s="803"/>
      <c r="C18" s="803"/>
      <c r="D18" s="803"/>
      <c r="E18" s="803"/>
      <c r="F18" s="803"/>
      <c r="G18" s="803"/>
      <c r="H18" s="803"/>
      <c r="I18" s="803"/>
      <c r="J18" s="803"/>
      <c r="K18" s="803"/>
      <c r="L18" s="803"/>
      <c r="M18" s="803"/>
      <c r="N18" s="803"/>
      <c r="O18" s="803"/>
    </row>
    <row r="19" spans="1:15" s="236" customFormat="1" ht="20.100000000000001" customHeight="1"/>
    <row r="20" spans="1:15" s="236" customFormat="1" ht="20.100000000000001" customHeight="1"/>
    <row r="21" spans="1:15" s="236" customFormat="1" ht="20.100000000000001" customHeight="1"/>
    <row r="22" spans="1:15" s="236" customFormat="1" ht="20.100000000000001" customHeight="1"/>
    <row r="23" spans="1:15" s="236" customFormat="1" ht="20.100000000000001" customHeight="1"/>
    <row r="24" spans="1:15" s="236" customFormat="1" ht="20.100000000000001" customHeight="1"/>
    <row r="25" spans="1:15" s="236" customFormat="1" ht="20.100000000000001" customHeight="1">
      <c r="A25" s="768">
        <f>'내역서표지 '!A25</f>
        <v>0</v>
      </c>
      <c r="B25" s="768"/>
      <c r="C25" s="768"/>
      <c r="D25" s="768"/>
      <c r="E25" s="768"/>
      <c r="F25" s="768"/>
      <c r="G25" s="768"/>
      <c r="H25" s="768"/>
      <c r="I25" s="768"/>
      <c r="J25" s="768"/>
      <c r="K25" s="768"/>
      <c r="L25" s="768"/>
      <c r="M25" s="768"/>
      <c r="N25" s="768"/>
      <c r="O25" s="768"/>
    </row>
    <row r="26" spans="1:15" s="236" customFormat="1" ht="20.100000000000001" customHeight="1">
      <c r="A26" s="774"/>
      <c r="B26" s="774"/>
      <c r="C26" s="774"/>
      <c r="D26" s="774"/>
      <c r="E26" s="774"/>
      <c r="F26" s="774"/>
      <c r="G26" s="774"/>
      <c r="H26" s="774"/>
      <c r="I26" s="774"/>
      <c r="J26" s="774"/>
      <c r="K26" s="774"/>
      <c r="L26" s="774"/>
      <c r="M26" s="774"/>
      <c r="N26" s="774"/>
      <c r="O26" s="774"/>
    </row>
  </sheetData>
  <mergeCells count="5">
    <mergeCell ref="A6:O7"/>
    <mergeCell ref="A9:O9"/>
    <mergeCell ref="A18:O18"/>
    <mergeCell ref="A26:O26"/>
    <mergeCell ref="A25:O25"/>
  </mergeCells>
  <phoneticPr fontId="3" type="noConversion"/>
  <pageMargins left="0.98425196850393704" right="0.6692913385826772" top="0.82677165354330717" bottom="0.62992125984251968" header="0.59055118110236227" footer="0.43307086614173229"/>
  <pageSetup paperSize="9" scale="9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31">
    <tabColor rgb="FF7030A0"/>
  </sheetPr>
  <dimension ref="A1:AA58"/>
  <sheetViews>
    <sheetView view="pageBreakPreview" zoomScale="145" zoomScaleNormal="120" zoomScaleSheetLayoutView="145" workbookViewId="0">
      <pane xSplit="5" ySplit="3" topLeftCell="F4" activePane="bottomRight" state="frozen"/>
      <selection activeCell="E1" sqref="E1:E1048576"/>
      <selection pane="topRight" activeCell="E1" sqref="E1:E1048576"/>
      <selection pane="bottomLeft" activeCell="E1" sqref="E1:E1048576"/>
      <selection pane="bottomRight" activeCell="R15" sqref="R15"/>
    </sheetView>
  </sheetViews>
  <sheetFormatPr defaultColWidth="11.42578125" defaultRowHeight="20.100000000000001" customHeight="1"/>
  <cols>
    <col min="1" max="1" width="7.140625" style="612" bestFit="1" customWidth="1"/>
    <col min="2" max="2" width="8.5703125" style="648" customWidth="1"/>
    <col min="3" max="3" width="2.5703125" style="612" customWidth="1"/>
    <col min="4" max="4" width="4" style="612" customWidth="1"/>
    <col min="5" max="5" width="9" style="612" customWidth="1"/>
    <col min="6" max="26" width="5.7109375" style="612" customWidth="1"/>
    <col min="27" max="27" width="14" style="612" customWidth="1"/>
    <col min="28" max="51" width="4.7109375" style="612" customWidth="1"/>
    <col min="52" max="172" width="11.42578125" style="612" customWidth="1"/>
    <col min="173" max="175" width="5" style="612" customWidth="1"/>
    <col min="176" max="16384" width="11.42578125" style="612"/>
  </cols>
  <sheetData>
    <row r="1" spans="1:27" ht="24" customHeight="1">
      <c r="A1" s="1062" t="s">
        <v>37</v>
      </c>
      <c r="B1" s="1062" t="s">
        <v>38</v>
      </c>
      <c r="C1" s="1062"/>
      <c r="D1" s="1062" t="s">
        <v>970</v>
      </c>
      <c r="E1" s="1062" t="s">
        <v>58</v>
      </c>
      <c r="F1" s="1059" t="s">
        <v>40</v>
      </c>
      <c r="G1" s="1060"/>
      <c r="H1" s="1060"/>
      <c r="I1" s="1061"/>
      <c r="J1" s="1062" t="s">
        <v>42</v>
      </c>
      <c r="K1" s="1062"/>
      <c r="L1" s="1062"/>
      <c r="M1" s="1062"/>
      <c r="N1" s="1059" t="s">
        <v>41</v>
      </c>
      <c r="O1" s="1060"/>
      <c r="P1" s="1060"/>
      <c r="Q1" s="1060"/>
      <c r="R1" s="1060"/>
      <c r="S1" s="1060"/>
      <c r="T1" s="1059" t="s">
        <v>174</v>
      </c>
      <c r="U1" s="1060"/>
      <c r="V1" s="1062" t="s">
        <v>679</v>
      </c>
      <c r="W1" s="1062"/>
      <c r="X1" s="1062"/>
      <c r="Y1" s="1062"/>
      <c r="Z1" s="1062"/>
      <c r="AA1" s="611"/>
    </row>
    <row r="2" spans="1:27" ht="24" customHeight="1">
      <c r="A2" s="1062"/>
      <c r="B2" s="1062"/>
      <c r="C2" s="1062"/>
      <c r="D2" s="1062"/>
      <c r="E2" s="1062"/>
      <c r="F2" s="1059" t="s">
        <v>191</v>
      </c>
      <c r="G2" s="1060"/>
      <c r="H2" s="1060"/>
      <c r="I2" s="1061"/>
      <c r="J2" s="614" t="s">
        <v>1033</v>
      </c>
      <c r="K2" s="511" t="s">
        <v>171</v>
      </c>
      <c r="L2" s="511" t="s">
        <v>688</v>
      </c>
      <c r="M2" s="753" t="s">
        <v>673</v>
      </c>
      <c r="N2" s="754" t="s">
        <v>920</v>
      </c>
      <c r="O2" s="1073" t="s">
        <v>1034</v>
      </c>
      <c r="P2" s="1073" t="s">
        <v>1035</v>
      </c>
      <c r="Q2" s="614" t="s">
        <v>172</v>
      </c>
      <c r="R2" s="614" t="s">
        <v>173</v>
      </c>
      <c r="S2" s="614" t="s">
        <v>685</v>
      </c>
      <c r="T2" s="614" t="s">
        <v>686</v>
      </c>
      <c r="U2" s="614" t="s">
        <v>863</v>
      </c>
      <c r="V2" s="614" t="s">
        <v>677</v>
      </c>
      <c r="W2" s="1066" t="s">
        <v>194</v>
      </c>
      <c r="X2" s="615" t="s">
        <v>1037</v>
      </c>
      <c r="Y2" s="1066" t="s">
        <v>680</v>
      </c>
      <c r="Z2" s="1066" t="s">
        <v>1038</v>
      </c>
    </row>
    <row r="3" spans="1:27" ht="24" customHeight="1">
      <c r="A3" s="1062"/>
      <c r="B3" s="1062"/>
      <c r="C3" s="1062"/>
      <c r="D3" s="1062"/>
      <c r="E3" s="1062"/>
      <c r="F3" s="511" t="s">
        <v>36</v>
      </c>
      <c r="G3" s="511" t="s">
        <v>752</v>
      </c>
      <c r="H3" s="511" t="s">
        <v>862</v>
      </c>
      <c r="I3" s="616" t="s">
        <v>670</v>
      </c>
      <c r="J3" s="616" t="s">
        <v>864</v>
      </c>
      <c r="K3" s="616" t="s">
        <v>1073</v>
      </c>
      <c r="L3" s="616">
        <v>6</v>
      </c>
      <c r="M3" s="617" t="s">
        <v>674</v>
      </c>
      <c r="N3" s="649" t="s">
        <v>921</v>
      </c>
      <c r="O3" s="1074"/>
      <c r="P3" s="1074"/>
      <c r="Q3" s="616" t="s">
        <v>1036</v>
      </c>
      <c r="R3" s="616" t="s">
        <v>1036</v>
      </c>
      <c r="S3" s="616" t="s">
        <v>858</v>
      </c>
      <c r="T3" s="616" t="s">
        <v>754</v>
      </c>
      <c r="U3" s="616" t="s">
        <v>754</v>
      </c>
      <c r="V3" s="616" t="s">
        <v>969</v>
      </c>
      <c r="W3" s="1067"/>
      <c r="X3" s="616" t="s">
        <v>968</v>
      </c>
      <c r="Y3" s="1067"/>
      <c r="Z3" s="1067"/>
    </row>
    <row r="4" spans="1:27" ht="21.6" customHeight="1">
      <c r="A4" s="1063" t="s">
        <v>195</v>
      </c>
      <c r="B4" s="1063"/>
      <c r="C4" s="619"/>
      <c r="D4" s="619"/>
      <c r="E4" s="619"/>
      <c r="F4" s="619"/>
      <c r="G4" s="619"/>
      <c r="H4" s="619"/>
      <c r="I4" s="620"/>
      <c r="J4" s="620"/>
      <c r="K4" s="620"/>
      <c r="L4" s="620"/>
      <c r="M4" s="620"/>
      <c r="N4" s="620"/>
      <c r="O4" s="620"/>
      <c r="P4" s="620"/>
      <c r="Q4" s="620"/>
      <c r="R4" s="620"/>
      <c r="S4" s="620"/>
      <c r="T4" s="620"/>
      <c r="U4" s="620"/>
      <c r="V4" s="620"/>
      <c r="W4" s="620"/>
      <c r="X4" s="620"/>
      <c r="Y4" s="620"/>
      <c r="Z4" s="620"/>
    </row>
    <row r="5" spans="1:27" ht="21.6" customHeight="1">
      <c r="A5" s="511" t="s">
        <v>1067</v>
      </c>
      <c r="B5" s="621" t="s">
        <v>175</v>
      </c>
      <c r="C5" s="511">
        <v>3</v>
      </c>
      <c r="D5" s="614" t="s">
        <v>671</v>
      </c>
      <c r="E5" s="614" t="s">
        <v>957</v>
      </c>
      <c r="F5" s="614"/>
      <c r="G5" s="614"/>
      <c r="H5" s="614"/>
      <c r="I5" s="622">
        <f>ESUM($E5)*$C5</f>
        <v>79.5</v>
      </c>
      <c r="J5" s="622"/>
      <c r="K5" s="622"/>
      <c r="L5" s="622"/>
      <c r="M5" s="622"/>
      <c r="N5" s="622">
        <v>2</v>
      </c>
      <c r="O5" s="622">
        <v>1</v>
      </c>
      <c r="P5" s="622"/>
      <c r="Q5" s="622">
        <v>1</v>
      </c>
      <c r="R5" s="622">
        <v>1</v>
      </c>
      <c r="S5" s="622">
        <v>1</v>
      </c>
      <c r="T5" s="622">
        <v>1</v>
      </c>
      <c r="U5" s="622"/>
      <c r="V5" s="622">
        <v>1</v>
      </c>
      <c r="W5" s="622"/>
      <c r="X5" s="622"/>
      <c r="Y5" s="622">
        <v>1</v>
      </c>
      <c r="Z5" s="622"/>
    </row>
    <row r="6" spans="1:27" ht="21.6" customHeight="1">
      <c r="A6" s="511" t="s">
        <v>1066</v>
      </c>
      <c r="B6" s="622" t="s">
        <v>194</v>
      </c>
      <c r="C6" s="511"/>
      <c r="D6" s="614"/>
      <c r="E6" s="614"/>
      <c r="F6" s="616"/>
      <c r="G6" s="614"/>
      <c r="H6" s="614"/>
      <c r="I6" s="616"/>
      <c r="J6" s="622"/>
      <c r="K6" s="622"/>
      <c r="L6" s="622"/>
      <c r="M6" s="622"/>
      <c r="N6" s="622"/>
      <c r="O6" s="622"/>
      <c r="P6" s="622"/>
      <c r="Q6" s="622"/>
      <c r="R6" s="622"/>
      <c r="S6" s="622"/>
      <c r="T6" s="622"/>
      <c r="U6" s="622"/>
      <c r="V6" s="622"/>
      <c r="W6" s="622">
        <v>1</v>
      </c>
      <c r="X6" s="622"/>
      <c r="Y6" s="622"/>
      <c r="Z6" s="622"/>
    </row>
    <row r="7" spans="1:27" ht="21.6" customHeight="1">
      <c r="A7" s="511" t="s">
        <v>919</v>
      </c>
      <c r="B7" s="622" t="s">
        <v>905</v>
      </c>
      <c r="C7" s="623"/>
      <c r="D7" s="623"/>
      <c r="E7" s="614">
        <v>25</v>
      </c>
      <c r="F7" s="616"/>
      <c r="G7" s="614"/>
      <c r="H7" s="614"/>
      <c r="I7" s="616"/>
      <c r="J7" s="622"/>
      <c r="K7" s="622"/>
      <c r="L7" s="622"/>
      <c r="M7" s="622"/>
      <c r="N7" s="622"/>
      <c r="O7" s="622"/>
      <c r="P7" s="622"/>
      <c r="Q7" s="622"/>
      <c r="R7" s="622"/>
      <c r="S7" s="622"/>
      <c r="T7" s="622"/>
      <c r="U7" s="622"/>
      <c r="V7" s="622"/>
      <c r="W7" s="622"/>
      <c r="X7" s="616">
        <f t="shared" ref="X7" si="0">ESUM($E7)</f>
        <v>25</v>
      </c>
      <c r="Y7" s="616"/>
      <c r="Z7" s="616"/>
    </row>
    <row r="8" spans="1:27" ht="20.25" customHeight="1">
      <c r="A8" s="1063" t="s">
        <v>859</v>
      </c>
      <c r="B8" s="1063"/>
      <c r="C8" s="619"/>
      <c r="D8" s="619"/>
      <c r="E8" s="619"/>
      <c r="F8" s="619"/>
      <c r="G8" s="619"/>
      <c r="H8" s="619"/>
      <c r="I8" s="620"/>
      <c r="J8" s="620"/>
      <c r="K8" s="620"/>
      <c r="L8" s="620"/>
      <c r="M8" s="620"/>
      <c r="N8" s="620"/>
      <c r="O8" s="620"/>
      <c r="P8" s="620"/>
      <c r="Q8" s="620"/>
      <c r="R8" s="620"/>
      <c r="S8" s="620"/>
      <c r="T8" s="620"/>
      <c r="U8" s="620"/>
      <c r="V8" s="620"/>
      <c r="W8" s="620"/>
      <c r="X8" s="620"/>
      <c r="Y8" s="620"/>
      <c r="Z8" s="620"/>
    </row>
    <row r="9" spans="1:27" ht="21.6" customHeight="1">
      <c r="A9" s="1064" t="s">
        <v>1068</v>
      </c>
      <c r="B9" s="1065"/>
      <c r="C9" s="511"/>
      <c r="D9" s="614"/>
      <c r="E9" s="511"/>
      <c r="F9" s="511"/>
      <c r="G9" s="511"/>
      <c r="H9" s="511"/>
      <c r="I9" s="616"/>
      <c r="J9" s="622"/>
      <c r="K9" s="622"/>
      <c r="L9" s="622"/>
      <c r="M9" s="622"/>
      <c r="N9" s="622"/>
      <c r="O9" s="622"/>
      <c r="P9" s="622"/>
      <c r="Q9" s="622"/>
      <c r="R9" s="622"/>
      <c r="S9" s="622"/>
      <c r="T9" s="622"/>
      <c r="U9" s="622"/>
      <c r="V9" s="622"/>
      <c r="W9" s="622"/>
      <c r="X9" s="622"/>
      <c r="Y9" s="622"/>
      <c r="Z9" s="622"/>
    </row>
    <row r="10" spans="1:27" ht="21.6" customHeight="1">
      <c r="A10" s="1066" t="s">
        <v>1070</v>
      </c>
      <c r="B10" s="621" t="s">
        <v>860</v>
      </c>
      <c r="C10" s="511">
        <v>1</v>
      </c>
      <c r="D10" s="614" t="s">
        <v>861</v>
      </c>
      <c r="E10" s="614" t="s">
        <v>1043</v>
      </c>
      <c r="F10" s="614"/>
      <c r="G10" s="616"/>
      <c r="H10" s="616">
        <f>ESUM($E10)</f>
        <v>13.5</v>
      </c>
      <c r="I10" s="616"/>
      <c r="J10" s="622">
        <f>ESUM($E10)*$C10</f>
        <v>13.5</v>
      </c>
      <c r="K10" s="622"/>
      <c r="L10" s="622"/>
      <c r="M10" s="622"/>
      <c r="N10" s="622">
        <v>1</v>
      </c>
      <c r="O10" s="622"/>
      <c r="P10" s="622"/>
      <c r="Q10" s="622"/>
      <c r="R10" s="622"/>
      <c r="S10" s="622"/>
      <c r="T10" s="622"/>
      <c r="U10" s="622"/>
      <c r="V10" s="622"/>
      <c r="W10" s="622"/>
      <c r="X10" s="622"/>
      <c r="Y10" s="622"/>
      <c r="Z10" s="622">
        <v>1</v>
      </c>
    </row>
    <row r="11" spans="1:27" ht="21.6" customHeight="1">
      <c r="A11" s="1071"/>
      <c r="B11" s="621" t="s">
        <v>793</v>
      </c>
      <c r="C11" s="511">
        <v>1</v>
      </c>
      <c r="D11" s="614" t="s">
        <v>189</v>
      </c>
      <c r="E11" s="614" t="str">
        <f>E10</f>
        <v>0.5+2.5+6.5+3+1</v>
      </c>
      <c r="F11" s="616">
        <f>ESUM($E11)</f>
        <v>13.5</v>
      </c>
      <c r="G11" s="616"/>
      <c r="H11" s="616"/>
      <c r="I11" s="616"/>
      <c r="J11" s="622"/>
      <c r="K11" s="622"/>
      <c r="L11" s="622">
        <f>ESUM($E11)*$C11</f>
        <v>13.5</v>
      </c>
      <c r="M11" s="622"/>
      <c r="N11" s="622"/>
      <c r="O11" s="622"/>
      <c r="P11" s="622"/>
      <c r="Q11" s="622"/>
      <c r="R11" s="622"/>
      <c r="S11" s="622"/>
      <c r="T11" s="622"/>
      <c r="U11" s="622"/>
      <c r="V11" s="622"/>
      <c r="W11" s="622"/>
      <c r="X11" s="622"/>
      <c r="Y11" s="622"/>
      <c r="Z11" s="622"/>
    </row>
    <row r="12" spans="1:27" ht="21.6" customHeight="1">
      <c r="A12" s="1071"/>
      <c r="B12" s="621" t="s">
        <v>175</v>
      </c>
      <c r="C12" s="511">
        <v>1</v>
      </c>
      <c r="D12" s="614" t="s">
        <v>861</v>
      </c>
      <c r="E12" s="614" t="str">
        <f>E10</f>
        <v>0.5+2.5+6.5+3+1</v>
      </c>
      <c r="F12" s="614"/>
      <c r="G12" s="616"/>
      <c r="H12" s="616">
        <f>ESUM($E12)</f>
        <v>13.5</v>
      </c>
      <c r="I12" s="616"/>
      <c r="J12" s="622"/>
      <c r="K12" s="622"/>
      <c r="L12" s="622"/>
      <c r="M12" s="622"/>
      <c r="N12" s="622"/>
      <c r="O12" s="622"/>
      <c r="P12" s="622"/>
      <c r="Q12" s="622"/>
      <c r="R12" s="622"/>
      <c r="S12" s="622"/>
      <c r="T12" s="622"/>
      <c r="U12" s="622"/>
      <c r="V12" s="622"/>
      <c r="W12" s="622"/>
      <c r="X12" s="622"/>
      <c r="Y12" s="622"/>
      <c r="Z12" s="622"/>
    </row>
    <row r="13" spans="1:27" ht="21" customHeight="1">
      <c r="A13" s="1067"/>
      <c r="B13" s="624" t="s">
        <v>672</v>
      </c>
      <c r="C13" s="511">
        <v>1</v>
      </c>
      <c r="D13" s="614" t="s">
        <v>678</v>
      </c>
      <c r="E13" s="614" t="str">
        <f>E10</f>
        <v>0.5+2.5+6.5+3+1</v>
      </c>
      <c r="F13" s="614"/>
      <c r="G13" s="616">
        <f t="shared" ref="G13" si="1">ESUM($E13)</f>
        <v>13.5</v>
      </c>
      <c r="H13" s="616"/>
      <c r="I13" s="616"/>
      <c r="J13" s="622"/>
      <c r="K13" s="622"/>
      <c r="L13" s="622"/>
      <c r="M13" s="622">
        <f>ESUM($E13)*$C13</f>
        <v>13.5</v>
      </c>
      <c r="N13" s="622"/>
      <c r="O13" s="622"/>
      <c r="P13" s="622"/>
      <c r="Q13" s="622"/>
      <c r="R13" s="622"/>
      <c r="S13" s="622"/>
      <c r="T13" s="622"/>
      <c r="U13" s="622"/>
      <c r="V13" s="622"/>
      <c r="W13" s="622"/>
      <c r="X13" s="622"/>
      <c r="Y13" s="622"/>
      <c r="Z13" s="622"/>
    </row>
    <row r="14" spans="1:27" ht="21.6" customHeight="1">
      <c r="A14" s="1064" t="s">
        <v>1069</v>
      </c>
      <c r="B14" s="1065"/>
      <c r="C14" s="511"/>
      <c r="D14" s="614"/>
      <c r="E14" s="511"/>
      <c r="F14" s="511"/>
      <c r="G14" s="511"/>
      <c r="H14" s="511"/>
      <c r="I14" s="616"/>
      <c r="J14" s="622"/>
      <c r="K14" s="622"/>
      <c r="L14" s="622"/>
      <c r="M14" s="622"/>
      <c r="N14" s="622"/>
      <c r="O14" s="622"/>
      <c r="P14" s="622"/>
      <c r="Q14" s="622"/>
      <c r="R14" s="622"/>
      <c r="S14" s="622"/>
      <c r="T14" s="622"/>
      <c r="U14" s="622"/>
      <c r="V14" s="622"/>
      <c r="W14" s="622"/>
      <c r="X14" s="622"/>
      <c r="Y14" s="622"/>
      <c r="Z14" s="622"/>
    </row>
    <row r="15" spans="1:27" ht="21.6" customHeight="1">
      <c r="A15" s="1072" t="s">
        <v>1070</v>
      </c>
      <c r="B15" s="621" t="s">
        <v>860</v>
      </c>
      <c r="C15" s="511">
        <v>1</v>
      </c>
      <c r="D15" s="614" t="s">
        <v>861</v>
      </c>
      <c r="E15" s="614" t="s">
        <v>958</v>
      </c>
      <c r="F15" s="614"/>
      <c r="G15" s="616"/>
      <c r="H15" s="616">
        <f>ESUM($E15)</f>
        <v>7</v>
      </c>
      <c r="I15" s="616"/>
      <c r="J15" s="622">
        <f>ESUM($E15)*$C15</f>
        <v>7</v>
      </c>
      <c r="K15" s="622"/>
      <c r="L15" s="622"/>
      <c r="M15" s="622"/>
      <c r="N15" s="622">
        <v>1</v>
      </c>
      <c r="O15" s="622"/>
      <c r="P15" s="622"/>
      <c r="Q15" s="622"/>
      <c r="R15" s="622"/>
      <c r="S15" s="622"/>
      <c r="T15" s="622"/>
      <c r="U15" s="622"/>
      <c r="V15" s="622"/>
      <c r="W15" s="622"/>
      <c r="X15" s="622"/>
      <c r="Y15" s="622"/>
      <c r="Z15" s="622">
        <v>1</v>
      </c>
    </row>
    <row r="16" spans="1:27" ht="21.6" customHeight="1">
      <c r="A16" s="1072"/>
      <c r="B16" s="621" t="s">
        <v>793</v>
      </c>
      <c r="C16" s="511">
        <v>1</v>
      </c>
      <c r="D16" s="614" t="s">
        <v>189</v>
      </c>
      <c r="E16" s="614" t="str">
        <f>E15</f>
        <v>3+3+1</v>
      </c>
      <c r="F16" s="616">
        <f>ESUM($E16)</f>
        <v>7</v>
      </c>
      <c r="G16" s="616"/>
      <c r="H16" s="616"/>
      <c r="I16" s="616"/>
      <c r="J16" s="622"/>
      <c r="K16" s="622"/>
      <c r="L16" s="622">
        <f>ESUM($E16)*$C16</f>
        <v>7</v>
      </c>
      <c r="M16" s="622"/>
      <c r="N16" s="622"/>
      <c r="O16" s="622"/>
      <c r="P16" s="622"/>
      <c r="Q16" s="622"/>
      <c r="R16" s="622"/>
      <c r="S16" s="622"/>
      <c r="T16" s="622"/>
      <c r="U16" s="622"/>
      <c r="V16" s="622"/>
      <c r="W16" s="622"/>
      <c r="X16" s="622"/>
      <c r="Y16" s="622"/>
      <c r="Z16" s="622"/>
    </row>
    <row r="17" spans="1:26" ht="21.6" customHeight="1">
      <c r="A17" s="1072"/>
      <c r="B17" s="621" t="s">
        <v>175</v>
      </c>
      <c r="C17" s="511">
        <v>1</v>
      </c>
      <c r="D17" s="614" t="s">
        <v>861</v>
      </c>
      <c r="E17" s="614" t="str">
        <f>E15</f>
        <v>3+3+1</v>
      </c>
      <c r="F17" s="614"/>
      <c r="G17" s="616"/>
      <c r="H17" s="616">
        <f>ESUM($E17)</f>
        <v>7</v>
      </c>
      <c r="I17" s="616"/>
      <c r="J17" s="622"/>
      <c r="K17" s="622"/>
      <c r="L17" s="622"/>
      <c r="M17" s="622"/>
      <c r="N17" s="622"/>
      <c r="O17" s="622"/>
      <c r="P17" s="622"/>
      <c r="Q17" s="622"/>
      <c r="R17" s="622"/>
      <c r="S17" s="622"/>
      <c r="T17" s="622"/>
      <c r="U17" s="622"/>
      <c r="V17" s="622"/>
      <c r="W17" s="622"/>
      <c r="X17" s="622"/>
      <c r="Y17" s="622"/>
      <c r="Z17" s="622"/>
    </row>
    <row r="18" spans="1:26" ht="21" customHeight="1">
      <c r="A18" s="1072"/>
      <c r="B18" s="624" t="s">
        <v>672</v>
      </c>
      <c r="C18" s="511">
        <v>1</v>
      </c>
      <c r="D18" s="614" t="s">
        <v>678</v>
      </c>
      <c r="E18" s="614" t="str">
        <f>E15</f>
        <v>3+3+1</v>
      </c>
      <c r="F18" s="614"/>
      <c r="G18" s="616">
        <f t="shared" ref="G18" si="2">ESUM($E18)</f>
        <v>7</v>
      </c>
      <c r="H18" s="616"/>
      <c r="I18" s="616"/>
      <c r="J18" s="622"/>
      <c r="K18" s="622"/>
      <c r="L18" s="622"/>
      <c r="M18" s="622">
        <f>ESUM($E18)*$C18</f>
        <v>7</v>
      </c>
      <c r="N18" s="622"/>
      <c r="O18" s="622"/>
      <c r="P18" s="622"/>
      <c r="Q18" s="622"/>
      <c r="R18" s="622"/>
      <c r="S18" s="622"/>
      <c r="T18" s="622"/>
      <c r="U18" s="622"/>
      <c r="V18" s="622"/>
      <c r="W18" s="622"/>
      <c r="X18" s="622"/>
      <c r="Y18" s="622"/>
      <c r="Z18" s="622"/>
    </row>
    <row r="19" spans="1:26" ht="21.6" customHeight="1">
      <c r="A19" s="1063" t="s">
        <v>176</v>
      </c>
      <c r="B19" s="1063"/>
      <c r="C19" s="619"/>
      <c r="D19" s="619"/>
      <c r="E19" s="619"/>
      <c r="F19" s="619"/>
      <c r="G19" s="619"/>
      <c r="H19" s="619"/>
      <c r="I19" s="620"/>
      <c r="J19" s="620"/>
      <c r="K19" s="620"/>
      <c r="L19" s="620"/>
      <c r="M19" s="620"/>
      <c r="N19" s="620"/>
      <c r="O19" s="620"/>
      <c r="P19" s="620"/>
      <c r="Q19" s="620"/>
      <c r="R19" s="620"/>
      <c r="S19" s="620"/>
      <c r="T19" s="620"/>
      <c r="U19" s="620"/>
      <c r="V19" s="620"/>
      <c r="W19" s="620"/>
      <c r="X19" s="620"/>
      <c r="Y19" s="620"/>
      <c r="Z19" s="620"/>
    </row>
    <row r="20" spans="1:26" ht="21.6" customHeight="1">
      <c r="A20" s="1064" t="s">
        <v>1071</v>
      </c>
      <c r="B20" s="1065"/>
      <c r="C20" s="511"/>
      <c r="D20" s="614"/>
      <c r="E20" s="511"/>
      <c r="F20" s="511"/>
      <c r="G20" s="511"/>
      <c r="H20" s="511"/>
      <c r="I20" s="616"/>
      <c r="J20" s="622"/>
      <c r="K20" s="622"/>
      <c r="L20" s="622"/>
      <c r="M20" s="622"/>
      <c r="N20" s="622"/>
      <c r="O20" s="622"/>
      <c r="P20" s="622"/>
      <c r="Q20" s="622"/>
      <c r="R20" s="622"/>
      <c r="S20" s="622"/>
      <c r="T20" s="622"/>
      <c r="U20" s="622"/>
      <c r="V20" s="622"/>
      <c r="W20" s="622"/>
      <c r="X20" s="622"/>
      <c r="Y20" s="622"/>
      <c r="Z20" s="622"/>
    </row>
    <row r="21" spans="1:26" ht="21.6" customHeight="1">
      <c r="A21" s="614">
        <v>2</v>
      </c>
      <c r="B21" s="621" t="s">
        <v>1074</v>
      </c>
      <c r="C21" s="511">
        <v>1</v>
      </c>
      <c r="D21" s="614" t="s">
        <v>189</v>
      </c>
      <c r="E21" s="614" t="str">
        <f>E10</f>
        <v>0.5+2.5+6.5+3+1</v>
      </c>
      <c r="F21" s="616">
        <f t="shared" ref="F21:F23" si="3">ESUM($E21)</f>
        <v>13.5</v>
      </c>
      <c r="G21" s="616"/>
      <c r="H21" s="616"/>
      <c r="I21" s="616"/>
      <c r="J21" s="622"/>
      <c r="K21" s="622">
        <f>ESUM($E21)*$C21</f>
        <v>13.5</v>
      </c>
      <c r="L21" s="622"/>
      <c r="M21" s="622"/>
      <c r="N21" s="622"/>
      <c r="O21" s="622"/>
      <c r="P21" s="622">
        <v>1</v>
      </c>
      <c r="Q21" s="622"/>
      <c r="R21" s="622"/>
      <c r="S21" s="622"/>
      <c r="T21" s="622"/>
      <c r="U21" s="622">
        <v>1</v>
      </c>
      <c r="V21" s="622"/>
      <c r="W21" s="622"/>
      <c r="X21" s="622"/>
      <c r="Y21" s="622"/>
      <c r="Z21" s="622"/>
    </row>
    <row r="22" spans="1:26" ht="21.6" customHeight="1">
      <c r="A22" s="1064" t="s">
        <v>1072</v>
      </c>
      <c r="B22" s="1065"/>
      <c r="C22" s="511"/>
      <c r="D22" s="614"/>
      <c r="E22" s="511"/>
      <c r="F22" s="511"/>
      <c r="G22" s="511"/>
      <c r="H22" s="511"/>
      <c r="I22" s="616"/>
      <c r="J22" s="622"/>
      <c r="K22" s="622"/>
      <c r="L22" s="622"/>
      <c r="M22" s="622"/>
      <c r="N22" s="622"/>
      <c r="O22" s="622"/>
      <c r="P22" s="622"/>
      <c r="Q22" s="622"/>
      <c r="R22" s="622"/>
      <c r="S22" s="622"/>
      <c r="T22" s="622"/>
      <c r="U22" s="622"/>
      <c r="V22" s="622"/>
      <c r="W22" s="622"/>
      <c r="X22" s="622"/>
      <c r="Y22" s="622"/>
      <c r="Z22" s="622"/>
    </row>
    <row r="23" spans="1:26" ht="21.6" customHeight="1">
      <c r="A23" s="614">
        <v>2</v>
      </c>
      <c r="B23" s="621" t="s">
        <v>1074</v>
      </c>
      <c r="C23" s="511">
        <v>1</v>
      </c>
      <c r="D23" s="614" t="s">
        <v>189</v>
      </c>
      <c r="E23" s="614" t="str">
        <f>E15</f>
        <v>3+3+1</v>
      </c>
      <c r="F23" s="616">
        <f t="shared" si="3"/>
        <v>7</v>
      </c>
      <c r="G23" s="616"/>
      <c r="H23" s="616"/>
      <c r="I23" s="616"/>
      <c r="J23" s="622"/>
      <c r="K23" s="622">
        <f>ESUM($E23)*$C23</f>
        <v>7</v>
      </c>
      <c r="L23" s="622"/>
      <c r="M23" s="622"/>
      <c r="N23" s="622"/>
      <c r="O23" s="622"/>
      <c r="P23" s="622">
        <v>1</v>
      </c>
      <c r="Q23" s="622"/>
      <c r="R23" s="622"/>
      <c r="S23" s="622"/>
      <c r="T23" s="622"/>
      <c r="U23" s="622">
        <v>1</v>
      </c>
      <c r="V23" s="622"/>
      <c r="W23" s="622"/>
      <c r="X23" s="622"/>
      <c r="Y23" s="622"/>
      <c r="Z23" s="622"/>
    </row>
    <row r="24" spans="1:26" ht="21.6" customHeight="1">
      <c r="A24" s="614"/>
      <c r="B24" s="621"/>
      <c r="C24" s="511"/>
      <c r="D24" s="614"/>
      <c r="E24" s="511"/>
      <c r="F24" s="511"/>
      <c r="G24" s="511"/>
      <c r="H24" s="511"/>
      <c r="I24" s="616"/>
      <c r="J24" s="622"/>
      <c r="K24" s="622"/>
      <c r="L24" s="622"/>
      <c r="M24" s="622"/>
      <c r="N24" s="622"/>
      <c r="O24" s="622"/>
      <c r="P24" s="622"/>
      <c r="Q24" s="622"/>
      <c r="R24" s="622"/>
      <c r="S24" s="622"/>
      <c r="T24" s="622"/>
      <c r="U24" s="622"/>
      <c r="V24" s="622"/>
      <c r="W24" s="622"/>
      <c r="X24" s="622"/>
      <c r="Y24" s="622"/>
      <c r="Z24" s="622"/>
    </row>
    <row r="25" spans="1:26" ht="21.6" customHeight="1">
      <c r="A25" s="614"/>
      <c r="B25" s="621"/>
      <c r="C25" s="511"/>
      <c r="D25" s="614"/>
      <c r="E25" s="511"/>
      <c r="F25" s="511"/>
      <c r="G25" s="511"/>
      <c r="H25" s="511"/>
      <c r="I25" s="616"/>
      <c r="J25" s="622"/>
      <c r="K25" s="622"/>
      <c r="L25" s="622"/>
      <c r="M25" s="622"/>
      <c r="N25" s="622"/>
      <c r="O25" s="622"/>
      <c r="P25" s="622"/>
      <c r="Q25" s="622"/>
      <c r="R25" s="622"/>
      <c r="S25" s="622"/>
      <c r="T25" s="622"/>
      <c r="U25" s="622"/>
      <c r="V25" s="622"/>
      <c r="W25" s="622"/>
      <c r="X25" s="622"/>
      <c r="Y25" s="622"/>
      <c r="Z25" s="622"/>
    </row>
    <row r="26" spans="1:26" ht="21.6" customHeight="1">
      <c r="A26" s="614"/>
      <c r="B26" s="621"/>
      <c r="C26" s="511"/>
      <c r="D26" s="614"/>
      <c r="E26" s="511"/>
      <c r="F26" s="511"/>
      <c r="G26" s="511"/>
      <c r="H26" s="511"/>
      <c r="I26" s="616"/>
      <c r="J26" s="622"/>
      <c r="K26" s="622"/>
      <c r="L26" s="622"/>
      <c r="M26" s="622"/>
      <c r="N26" s="622"/>
      <c r="O26" s="622"/>
      <c r="P26" s="622"/>
      <c r="Q26" s="622"/>
      <c r="R26" s="622"/>
      <c r="S26" s="622"/>
      <c r="T26" s="622"/>
      <c r="U26" s="622"/>
      <c r="V26" s="622"/>
      <c r="W26" s="622"/>
      <c r="X26" s="622"/>
      <c r="Y26" s="622"/>
      <c r="Z26" s="622"/>
    </row>
    <row r="27" spans="1:26" ht="21.6" customHeight="1">
      <c r="A27" s="614"/>
      <c r="B27" s="621"/>
      <c r="C27" s="511"/>
      <c r="D27" s="614"/>
      <c r="E27" s="511"/>
      <c r="F27" s="511"/>
      <c r="G27" s="511"/>
      <c r="H27" s="511"/>
      <c r="I27" s="616"/>
      <c r="J27" s="622"/>
      <c r="K27" s="622"/>
      <c r="L27" s="622"/>
      <c r="M27" s="622"/>
      <c r="N27" s="622"/>
      <c r="O27" s="622"/>
      <c r="P27" s="622"/>
      <c r="Q27" s="622"/>
      <c r="R27" s="622"/>
      <c r="S27" s="622"/>
      <c r="T27" s="622"/>
      <c r="U27" s="622"/>
      <c r="V27" s="622"/>
      <c r="W27" s="622"/>
      <c r="X27" s="622"/>
      <c r="Y27" s="622"/>
      <c r="Z27" s="622"/>
    </row>
    <row r="28" spans="1:26" ht="21.6" customHeight="1">
      <c r="A28" s="614"/>
      <c r="B28" s="621"/>
      <c r="C28" s="511"/>
      <c r="D28" s="614"/>
      <c r="E28" s="511"/>
      <c r="F28" s="511"/>
      <c r="G28" s="511"/>
      <c r="H28" s="511"/>
      <c r="I28" s="616"/>
      <c r="J28" s="622"/>
      <c r="K28" s="622"/>
      <c r="L28" s="622"/>
      <c r="M28" s="622"/>
      <c r="N28" s="622"/>
      <c r="O28" s="622"/>
      <c r="P28" s="622"/>
      <c r="Q28" s="622"/>
      <c r="R28" s="622"/>
      <c r="S28" s="622"/>
      <c r="T28" s="622"/>
      <c r="U28" s="622"/>
      <c r="V28" s="622"/>
      <c r="W28" s="622"/>
      <c r="X28" s="622"/>
      <c r="Y28" s="622"/>
      <c r="Z28" s="622"/>
    </row>
    <row r="29" spans="1:26" ht="21.6" customHeight="1">
      <c r="A29" s="614"/>
      <c r="B29" s="621"/>
      <c r="C29" s="511"/>
      <c r="D29" s="614"/>
      <c r="E29" s="511"/>
      <c r="F29" s="511"/>
      <c r="G29" s="511"/>
      <c r="H29" s="511"/>
      <c r="I29" s="616"/>
      <c r="J29" s="622"/>
      <c r="K29" s="622"/>
      <c r="L29" s="622"/>
      <c r="M29" s="622"/>
      <c r="N29" s="622"/>
      <c r="O29" s="622"/>
      <c r="P29" s="622"/>
      <c r="Q29" s="622"/>
      <c r="R29" s="622"/>
      <c r="S29" s="622"/>
      <c r="T29" s="622"/>
      <c r="U29" s="622"/>
      <c r="V29" s="622"/>
      <c r="W29" s="622"/>
      <c r="X29" s="622"/>
      <c r="Y29" s="622"/>
      <c r="Z29" s="622"/>
    </row>
    <row r="30" spans="1:26" ht="21.6" customHeight="1">
      <c r="A30" s="614"/>
      <c r="B30" s="621"/>
      <c r="C30" s="511"/>
      <c r="D30" s="614"/>
      <c r="E30" s="511"/>
      <c r="F30" s="511"/>
      <c r="G30" s="511"/>
      <c r="H30" s="511"/>
      <c r="I30" s="616"/>
      <c r="J30" s="622"/>
      <c r="K30" s="622"/>
      <c r="L30" s="622"/>
      <c r="M30" s="622"/>
      <c r="N30" s="622"/>
      <c r="O30" s="622"/>
      <c r="P30" s="622"/>
      <c r="Q30" s="622"/>
      <c r="R30" s="622"/>
      <c r="S30" s="622"/>
      <c r="T30" s="622"/>
      <c r="U30" s="622"/>
      <c r="V30" s="622"/>
      <c r="W30" s="622"/>
      <c r="X30" s="622"/>
      <c r="Y30" s="622"/>
      <c r="Z30" s="622"/>
    </row>
    <row r="31" spans="1:26" ht="21.6" customHeight="1">
      <c r="A31" s="614"/>
      <c r="B31" s="621"/>
      <c r="C31" s="511"/>
      <c r="D31" s="614"/>
      <c r="E31" s="511"/>
      <c r="F31" s="511"/>
      <c r="G31" s="511"/>
      <c r="H31" s="511"/>
      <c r="I31" s="616"/>
      <c r="J31" s="622"/>
      <c r="K31" s="622"/>
      <c r="L31" s="622"/>
      <c r="M31" s="622"/>
      <c r="N31" s="622"/>
      <c r="O31" s="622"/>
      <c r="P31" s="622"/>
      <c r="Q31" s="622"/>
      <c r="R31" s="622"/>
      <c r="S31" s="622"/>
      <c r="T31" s="622"/>
      <c r="U31" s="622"/>
      <c r="V31" s="622"/>
      <c r="W31" s="622"/>
      <c r="X31" s="622"/>
      <c r="Y31" s="622"/>
      <c r="Z31" s="622"/>
    </row>
    <row r="32" spans="1:26" ht="21.6" customHeight="1">
      <c r="A32" s="614"/>
      <c r="B32" s="621"/>
      <c r="C32" s="511"/>
      <c r="D32" s="614"/>
      <c r="E32" s="511"/>
      <c r="F32" s="511"/>
      <c r="G32" s="511"/>
      <c r="H32" s="511"/>
      <c r="I32" s="616"/>
      <c r="J32" s="622"/>
      <c r="K32" s="622"/>
      <c r="L32" s="622"/>
      <c r="M32" s="622"/>
      <c r="N32" s="622"/>
      <c r="O32" s="622"/>
      <c r="P32" s="622"/>
      <c r="Q32" s="622"/>
      <c r="R32" s="622"/>
      <c r="S32" s="622"/>
      <c r="T32" s="622"/>
      <c r="U32" s="622"/>
      <c r="V32" s="622"/>
      <c r="W32" s="622"/>
      <c r="X32" s="622"/>
      <c r="Y32" s="622"/>
      <c r="Z32" s="622"/>
    </row>
    <row r="33" spans="1:26" ht="21.6" customHeight="1">
      <c r="A33" s="614"/>
      <c r="B33" s="621"/>
      <c r="C33" s="511"/>
      <c r="D33" s="614"/>
      <c r="E33" s="511"/>
      <c r="F33" s="511"/>
      <c r="G33" s="511"/>
      <c r="H33" s="511"/>
      <c r="I33" s="616"/>
      <c r="J33" s="622"/>
      <c r="K33" s="622"/>
      <c r="L33" s="622"/>
      <c r="M33" s="622"/>
      <c r="N33" s="622"/>
      <c r="O33" s="622"/>
      <c r="P33" s="622"/>
      <c r="Q33" s="622"/>
      <c r="R33" s="622"/>
      <c r="S33" s="622"/>
      <c r="T33" s="622"/>
      <c r="U33" s="622"/>
      <c r="V33" s="622"/>
      <c r="W33" s="622"/>
      <c r="X33" s="622"/>
      <c r="Y33" s="622"/>
      <c r="Z33" s="622"/>
    </row>
    <row r="34" spans="1:26" ht="21.6" customHeight="1">
      <c r="A34" s="614"/>
      <c r="B34" s="621"/>
      <c r="C34" s="511"/>
      <c r="D34" s="614"/>
      <c r="E34" s="511"/>
      <c r="F34" s="511"/>
      <c r="G34" s="511"/>
      <c r="H34" s="511"/>
      <c r="I34" s="616"/>
      <c r="J34" s="622"/>
      <c r="K34" s="622"/>
      <c r="L34" s="622"/>
      <c r="M34" s="622"/>
      <c r="N34" s="622"/>
      <c r="O34" s="622"/>
      <c r="P34" s="622"/>
      <c r="Q34" s="622"/>
      <c r="R34" s="622"/>
      <c r="S34" s="622"/>
      <c r="T34" s="622"/>
      <c r="U34" s="622"/>
      <c r="V34" s="622"/>
      <c r="W34" s="622"/>
      <c r="X34" s="622"/>
      <c r="Y34" s="622"/>
      <c r="Z34" s="622"/>
    </row>
    <row r="35" spans="1:26" ht="21.6" customHeight="1">
      <c r="A35" s="614"/>
      <c r="B35" s="621"/>
      <c r="C35" s="511"/>
      <c r="D35" s="614"/>
      <c r="E35" s="511"/>
      <c r="F35" s="511"/>
      <c r="G35" s="511"/>
      <c r="H35" s="511"/>
      <c r="I35" s="616"/>
      <c r="J35" s="622"/>
      <c r="K35" s="622"/>
      <c r="L35" s="622"/>
      <c r="M35" s="622"/>
      <c r="N35" s="622"/>
      <c r="O35" s="622"/>
      <c r="P35" s="622"/>
      <c r="Q35" s="622"/>
      <c r="R35" s="622"/>
      <c r="S35" s="622"/>
      <c r="T35" s="622"/>
      <c r="U35" s="622"/>
      <c r="V35" s="622"/>
      <c r="W35" s="622"/>
      <c r="X35" s="622"/>
      <c r="Y35" s="622"/>
      <c r="Z35" s="622"/>
    </row>
    <row r="36" spans="1:26" ht="21.6" customHeight="1">
      <c r="A36" s="614"/>
      <c r="B36" s="621"/>
      <c r="C36" s="511"/>
      <c r="D36" s="614"/>
      <c r="E36" s="511"/>
      <c r="F36" s="511"/>
      <c r="G36" s="511"/>
      <c r="H36" s="511"/>
      <c r="I36" s="616"/>
      <c r="J36" s="622"/>
      <c r="K36" s="622"/>
      <c r="L36" s="622"/>
      <c r="M36" s="622"/>
      <c r="N36" s="622"/>
      <c r="O36" s="622"/>
      <c r="P36" s="622"/>
      <c r="Q36" s="622"/>
      <c r="R36" s="622"/>
      <c r="S36" s="622"/>
      <c r="T36" s="622"/>
      <c r="U36" s="622"/>
      <c r="V36" s="622"/>
      <c r="W36" s="622"/>
      <c r="X36" s="622"/>
      <c r="Y36" s="622"/>
      <c r="Z36" s="622"/>
    </row>
    <row r="37" spans="1:26" ht="21.6" customHeight="1">
      <c r="A37" s="614"/>
      <c r="B37" s="621"/>
      <c r="C37" s="511"/>
      <c r="D37" s="614"/>
      <c r="E37" s="511"/>
      <c r="F37" s="511"/>
      <c r="G37" s="511"/>
      <c r="H37" s="511"/>
      <c r="I37" s="616"/>
      <c r="J37" s="622"/>
      <c r="K37" s="622"/>
      <c r="L37" s="622"/>
      <c r="M37" s="622"/>
      <c r="N37" s="622"/>
      <c r="O37" s="622"/>
      <c r="P37" s="622"/>
      <c r="Q37" s="622"/>
      <c r="R37" s="622"/>
      <c r="S37" s="622"/>
      <c r="T37" s="622"/>
      <c r="U37" s="622"/>
      <c r="V37" s="622"/>
      <c r="W37" s="622"/>
      <c r="X37" s="622"/>
      <c r="Y37" s="622"/>
      <c r="Z37" s="622"/>
    </row>
    <row r="38" spans="1:26" ht="21.6" customHeight="1">
      <c r="A38" s="614"/>
      <c r="B38" s="621"/>
      <c r="C38" s="511"/>
      <c r="D38" s="614"/>
      <c r="E38" s="511"/>
      <c r="F38" s="511"/>
      <c r="G38" s="511"/>
      <c r="H38" s="511"/>
      <c r="I38" s="616"/>
      <c r="J38" s="622"/>
      <c r="K38" s="622"/>
      <c r="L38" s="622"/>
      <c r="M38" s="622"/>
      <c r="N38" s="622"/>
      <c r="O38" s="622"/>
      <c r="P38" s="622"/>
      <c r="Q38" s="622"/>
      <c r="R38" s="622"/>
      <c r="S38" s="622"/>
      <c r="T38" s="622"/>
      <c r="U38" s="622"/>
      <c r="V38" s="622"/>
      <c r="W38" s="622"/>
      <c r="X38" s="622"/>
      <c r="Y38" s="622"/>
      <c r="Z38" s="622"/>
    </row>
    <row r="39" spans="1:26" ht="21.6" customHeight="1">
      <c r="A39" s="627"/>
      <c r="B39" s="628"/>
      <c r="C39" s="511"/>
      <c r="D39" s="622"/>
      <c r="E39" s="511" t="s">
        <v>29</v>
      </c>
      <c r="F39" s="622">
        <f>SUM(F4:F38)</f>
        <v>41</v>
      </c>
      <c r="G39" s="622">
        <f t="shared" ref="G39:Z39" si="4">SUM(G4:G38)</f>
        <v>20.5</v>
      </c>
      <c r="H39" s="622">
        <f t="shared" si="4"/>
        <v>41</v>
      </c>
      <c r="I39" s="622">
        <f t="shared" si="4"/>
        <v>79.5</v>
      </c>
      <c r="J39" s="622">
        <f t="shared" si="4"/>
        <v>20.5</v>
      </c>
      <c r="K39" s="622">
        <f t="shared" si="4"/>
        <v>20.5</v>
      </c>
      <c r="L39" s="622">
        <f t="shared" si="4"/>
        <v>20.5</v>
      </c>
      <c r="M39" s="622">
        <f t="shared" si="4"/>
        <v>20.5</v>
      </c>
      <c r="N39" s="622">
        <f t="shared" si="4"/>
        <v>4</v>
      </c>
      <c r="O39" s="622">
        <f t="shared" si="4"/>
        <v>1</v>
      </c>
      <c r="P39" s="622">
        <f t="shared" si="4"/>
        <v>2</v>
      </c>
      <c r="Q39" s="622">
        <f t="shared" si="4"/>
        <v>1</v>
      </c>
      <c r="R39" s="622">
        <f t="shared" si="4"/>
        <v>1</v>
      </c>
      <c r="S39" s="622">
        <f t="shared" si="4"/>
        <v>1</v>
      </c>
      <c r="T39" s="622">
        <f t="shared" si="4"/>
        <v>1</v>
      </c>
      <c r="U39" s="622">
        <f t="shared" si="4"/>
        <v>2</v>
      </c>
      <c r="V39" s="622">
        <f t="shared" si="4"/>
        <v>1</v>
      </c>
      <c r="W39" s="622">
        <f t="shared" si="4"/>
        <v>1</v>
      </c>
      <c r="X39" s="622">
        <f t="shared" si="4"/>
        <v>25</v>
      </c>
      <c r="Y39" s="622">
        <f t="shared" si="4"/>
        <v>1</v>
      </c>
      <c r="Z39" s="622">
        <f t="shared" si="4"/>
        <v>2</v>
      </c>
    </row>
    <row r="40" spans="1:26" s="611" customFormat="1" ht="21.6" customHeight="1" thickBot="1">
      <c r="A40" s="615"/>
      <c r="B40" s="615"/>
      <c r="C40" s="615"/>
      <c r="D40" s="615"/>
      <c r="E40" s="615" t="s">
        <v>27</v>
      </c>
      <c r="F40" s="629">
        <v>0.1</v>
      </c>
      <c r="G40" s="629">
        <v>0.1</v>
      </c>
      <c r="H40" s="629">
        <v>0.1</v>
      </c>
      <c r="I40" s="629">
        <v>0.1</v>
      </c>
      <c r="J40" s="630">
        <v>7.4999999999999997E-2</v>
      </c>
      <c r="K40" s="630">
        <v>7.4999999999999997E-2</v>
      </c>
      <c r="L40" s="630">
        <v>7.4999999999999997E-2</v>
      </c>
      <c r="M40" s="630">
        <v>7.4999999999999997E-2</v>
      </c>
      <c r="N40" s="629"/>
      <c r="O40" s="629"/>
      <c r="P40" s="629"/>
      <c r="Q40" s="629"/>
      <c r="R40" s="629"/>
      <c r="S40" s="629"/>
      <c r="T40" s="629"/>
      <c r="U40" s="629"/>
      <c r="V40" s="629"/>
      <c r="W40" s="629"/>
      <c r="X40" s="629"/>
      <c r="Y40" s="629"/>
      <c r="Z40" s="629"/>
    </row>
    <row r="41" spans="1:26" s="611" customFormat="1" ht="21.6" customHeight="1" thickTop="1" thickBot="1">
      <c r="A41" s="631"/>
      <c r="B41" s="631"/>
      <c r="C41" s="631"/>
      <c r="D41" s="631"/>
      <c r="E41" s="632" t="s">
        <v>28</v>
      </c>
      <c r="F41" s="632">
        <f t="shared" ref="F41:Z41" si="5">ROUND(SUM(F39+SUM(F39*F40)),0)</f>
        <v>45</v>
      </c>
      <c r="G41" s="632">
        <f t="shared" si="5"/>
        <v>23</v>
      </c>
      <c r="H41" s="632">
        <f t="shared" si="5"/>
        <v>45</v>
      </c>
      <c r="I41" s="632">
        <f t="shared" si="5"/>
        <v>87</v>
      </c>
      <c r="J41" s="632">
        <f t="shared" si="5"/>
        <v>22</v>
      </c>
      <c r="K41" s="632">
        <f t="shared" si="5"/>
        <v>22</v>
      </c>
      <c r="L41" s="632">
        <f t="shared" si="5"/>
        <v>22</v>
      </c>
      <c r="M41" s="632">
        <f t="shared" si="5"/>
        <v>22</v>
      </c>
      <c r="N41" s="632">
        <f t="shared" si="5"/>
        <v>4</v>
      </c>
      <c r="O41" s="632">
        <f t="shared" si="5"/>
        <v>1</v>
      </c>
      <c r="P41" s="632">
        <f t="shared" si="5"/>
        <v>2</v>
      </c>
      <c r="Q41" s="632">
        <f t="shared" si="5"/>
        <v>1</v>
      </c>
      <c r="R41" s="632">
        <f t="shared" si="5"/>
        <v>1</v>
      </c>
      <c r="S41" s="632">
        <f t="shared" si="5"/>
        <v>1</v>
      </c>
      <c r="T41" s="632">
        <f t="shared" si="5"/>
        <v>1</v>
      </c>
      <c r="U41" s="632">
        <f t="shared" si="5"/>
        <v>2</v>
      </c>
      <c r="V41" s="632">
        <f t="shared" si="5"/>
        <v>1</v>
      </c>
      <c r="W41" s="632">
        <f t="shared" si="5"/>
        <v>1</v>
      </c>
      <c r="X41" s="632">
        <f t="shared" si="5"/>
        <v>25</v>
      </c>
      <c r="Y41" s="632">
        <f t="shared" si="5"/>
        <v>1</v>
      </c>
      <c r="Z41" s="632">
        <f t="shared" si="5"/>
        <v>2</v>
      </c>
    </row>
    <row r="42" spans="1:26" s="611" customFormat="1" ht="21.6" customHeight="1" thickTop="1">
      <c r="A42" s="618"/>
      <c r="B42" s="618"/>
      <c r="C42" s="618"/>
      <c r="D42" s="618"/>
      <c r="E42" s="618" t="s">
        <v>881</v>
      </c>
      <c r="F42" s="618">
        <v>0.05</v>
      </c>
      <c r="G42" s="618">
        <v>0.06</v>
      </c>
      <c r="H42" s="618">
        <v>0.08</v>
      </c>
      <c r="I42" s="618">
        <v>0.1</v>
      </c>
      <c r="J42" s="633"/>
      <c r="L42" s="633" t="s">
        <v>967</v>
      </c>
      <c r="M42" s="633"/>
      <c r="N42" s="618">
        <v>0.08</v>
      </c>
      <c r="O42" s="618"/>
      <c r="P42" s="618"/>
      <c r="Q42" s="618"/>
      <c r="R42" s="618">
        <v>0.24</v>
      </c>
      <c r="S42" s="614"/>
      <c r="T42" s="618">
        <v>0.7</v>
      </c>
      <c r="U42" s="618">
        <v>0.7</v>
      </c>
      <c r="V42" s="618"/>
      <c r="W42" s="618"/>
      <c r="X42" s="618"/>
      <c r="Y42" s="618"/>
      <c r="Z42" s="618"/>
    </row>
    <row r="43" spans="1:26" s="611" customFormat="1" ht="21.6" customHeight="1">
      <c r="A43" s="614"/>
      <c r="B43" s="614"/>
      <c r="C43" s="614"/>
      <c r="D43" s="614"/>
      <c r="E43" s="614" t="s">
        <v>30</v>
      </c>
      <c r="F43" s="614"/>
      <c r="G43" s="614"/>
      <c r="H43" s="614"/>
      <c r="I43" s="614"/>
      <c r="J43" s="616">
        <v>2.4E-2</v>
      </c>
      <c r="K43" s="616">
        <v>2.1999999999999999E-2</v>
      </c>
      <c r="L43" s="616"/>
      <c r="M43" s="616"/>
      <c r="N43" s="614"/>
      <c r="O43" s="614"/>
      <c r="P43" s="614"/>
      <c r="Q43" s="614"/>
      <c r="R43" s="614"/>
      <c r="S43" s="614"/>
      <c r="T43" s="614"/>
      <c r="U43" s="614"/>
      <c r="V43" s="614"/>
      <c r="W43" s="614"/>
      <c r="X43" s="614"/>
      <c r="Y43" s="614"/>
      <c r="Z43" s="614"/>
    </row>
    <row r="44" spans="1:26" s="611" customFormat="1" ht="21.6" customHeight="1">
      <c r="A44" s="618"/>
      <c r="B44" s="618"/>
      <c r="C44" s="618"/>
      <c r="D44" s="618"/>
      <c r="E44" s="614" t="s">
        <v>90</v>
      </c>
      <c r="F44" s="618"/>
      <c r="G44" s="618"/>
      <c r="H44" s="618"/>
      <c r="I44" s="618"/>
      <c r="J44" s="633"/>
      <c r="K44" s="633"/>
      <c r="L44" s="633"/>
      <c r="M44" s="633"/>
      <c r="N44" s="618"/>
      <c r="O44" s="618">
        <v>0.17</v>
      </c>
      <c r="P44" s="618">
        <v>0.13</v>
      </c>
      <c r="Q44" s="618">
        <v>0.16</v>
      </c>
      <c r="R44" s="618"/>
      <c r="S44" s="618"/>
      <c r="T44" s="618"/>
      <c r="U44" s="618"/>
      <c r="V44" s="618"/>
      <c r="W44" s="618"/>
      <c r="X44" s="618"/>
      <c r="Y44" s="618"/>
      <c r="Z44" s="618"/>
    </row>
    <row r="45" spans="1:26" s="611" customFormat="1" ht="21.6" customHeight="1">
      <c r="A45" s="618"/>
      <c r="B45" s="618"/>
      <c r="C45" s="618"/>
      <c r="D45" s="618"/>
      <c r="E45" s="618" t="s">
        <v>84</v>
      </c>
      <c r="F45" s="618"/>
      <c r="G45" s="618"/>
      <c r="H45" s="618"/>
      <c r="I45" s="618"/>
      <c r="J45" s="633"/>
      <c r="K45" s="633"/>
      <c r="L45" s="633">
        <v>0.01</v>
      </c>
      <c r="M45" s="633"/>
      <c r="N45" s="618"/>
      <c r="O45" s="618"/>
      <c r="P45" s="618"/>
      <c r="Q45" s="618"/>
      <c r="R45" s="618"/>
      <c r="S45" s="618">
        <v>1.23</v>
      </c>
      <c r="T45" s="618"/>
      <c r="U45" s="618"/>
      <c r="V45" s="618"/>
      <c r="W45" s="618"/>
      <c r="X45" s="618"/>
      <c r="Y45" s="618"/>
      <c r="Z45" s="618"/>
    </row>
    <row r="46" spans="1:26" s="611" customFormat="1" ht="21.6" customHeight="1">
      <c r="A46" s="618"/>
      <c r="B46" s="618"/>
      <c r="C46" s="618"/>
      <c r="D46" s="618"/>
      <c r="E46" s="618" t="s">
        <v>682</v>
      </c>
      <c r="F46" s="618"/>
      <c r="G46" s="618"/>
      <c r="H46" s="618"/>
      <c r="I46" s="618"/>
      <c r="J46" s="633"/>
      <c r="K46" s="633"/>
      <c r="L46" s="633"/>
      <c r="M46" s="633">
        <f>0.92/100</f>
        <v>9.1999999999999998E-3</v>
      </c>
      <c r="N46" s="618"/>
      <c r="O46" s="618"/>
      <c r="P46" s="618"/>
      <c r="Q46" s="618"/>
      <c r="R46" s="618"/>
      <c r="S46" s="618"/>
      <c r="T46" s="618"/>
      <c r="U46" s="618"/>
      <c r="V46" s="618"/>
      <c r="W46" s="618"/>
      <c r="X46" s="618"/>
      <c r="Y46" s="618"/>
      <c r="Z46" s="618"/>
    </row>
    <row r="47" spans="1:26" s="611" customFormat="1" ht="21.6" customHeight="1">
      <c r="A47" s="618"/>
      <c r="B47" s="618"/>
      <c r="C47" s="618"/>
      <c r="D47" s="618"/>
      <c r="E47" s="618" t="s">
        <v>85</v>
      </c>
      <c r="F47" s="618"/>
      <c r="G47" s="618"/>
      <c r="H47" s="618"/>
      <c r="I47" s="618"/>
      <c r="J47" s="633"/>
      <c r="K47" s="633"/>
      <c r="L47" s="633"/>
      <c r="M47" s="633">
        <f>0.46/100</f>
        <v>4.5999999999999999E-3</v>
      </c>
      <c r="N47" s="618"/>
      <c r="O47" s="618"/>
      <c r="P47" s="618"/>
      <c r="Q47" s="618"/>
      <c r="R47" s="618"/>
      <c r="S47" s="618"/>
      <c r="T47" s="618"/>
      <c r="U47" s="618"/>
      <c r="V47" s="616"/>
      <c r="W47" s="618"/>
      <c r="X47" s="618"/>
      <c r="Y47" s="618"/>
      <c r="Z47" s="618"/>
    </row>
    <row r="48" spans="1:26" s="611" customFormat="1" ht="21.6" customHeight="1">
      <c r="A48" s="618"/>
      <c r="B48" s="618"/>
      <c r="C48" s="618"/>
      <c r="D48" s="618"/>
      <c r="E48" s="618" t="s">
        <v>34</v>
      </c>
      <c r="F48" s="618"/>
      <c r="G48" s="618"/>
      <c r="H48" s="618"/>
      <c r="I48" s="618"/>
      <c r="J48" s="633"/>
      <c r="K48" s="633"/>
      <c r="L48" s="633"/>
      <c r="M48" s="633"/>
      <c r="N48" s="618"/>
      <c r="O48" s="618">
        <v>0.17</v>
      </c>
      <c r="P48" s="618">
        <v>0.13</v>
      </c>
      <c r="Q48" s="618">
        <v>0.16</v>
      </c>
      <c r="R48" s="618"/>
      <c r="S48" s="618">
        <v>1.4</v>
      </c>
      <c r="T48" s="618">
        <v>0.7</v>
      </c>
      <c r="U48" s="618">
        <v>0.7</v>
      </c>
      <c r="V48" s="618"/>
      <c r="W48" s="618"/>
      <c r="X48" s="618"/>
      <c r="Y48" s="618"/>
      <c r="Z48" s="618"/>
    </row>
    <row r="49" spans="1:26" s="611" customFormat="1" ht="21.6" customHeight="1" thickBot="1">
      <c r="A49" s="615"/>
      <c r="B49" s="615"/>
      <c r="C49" s="615"/>
      <c r="D49" s="615" t="s">
        <v>31</v>
      </c>
      <c r="E49" s="615" t="s">
        <v>32</v>
      </c>
      <c r="F49" s="634">
        <v>1</v>
      </c>
      <c r="G49" s="634">
        <v>1</v>
      </c>
      <c r="H49" s="634">
        <v>1</v>
      </c>
      <c r="I49" s="634">
        <v>1</v>
      </c>
      <c r="J49" s="634">
        <v>1</v>
      </c>
      <c r="K49" s="634">
        <v>1</v>
      </c>
      <c r="L49" s="634">
        <v>1.5</v>
      </c>
      <c r="M49" s="634">
        <v>1</v>
      </c>
      <c r="N49" s="634">
        <v>1.2</v>
      </c>
      <c r="O49" s="634">
        <v>1</v>
      </c>
      <c r="P49" s="634">
        <v>1</v>
      </c>
      <c r="Q49" s="634">
        <v>1</v>
      </c>
      <c r="R49" s="634">
        <v>1</v>
      </c>
      <c r="S49" s="634">
        <v>0.77</v>
      </c>
      <c r="T49" s="634">
        <v>1</v>
      </c>
      <c r="U49" s="634">
        <v>1</v>
      </c>
      <c r="V49" s="634"/>
      <c r="W49" s="634"/>
      <c r="X49" s="634"/>
      <c r="Y49" s="634"/>
      <c r="Z49" s="634"/>
    </row>
    <row r="50" spans="1:26" s="611" customFormat="1" ht="21.6" customHeight="1" thickTop="1">
      <c r="A50" s="635" t="s">
        <v>33</v>
      </c>
      <c r="B50" s="636">
        <f t="shared" ref="B50:B56" si="6">ROUNDDOWN(SUM(F50:Z50)*D50,2)</f>
        <v>17.23</v>
      </c>
      <c r="C50" s="635" t="s">
        <v>16</v>
      </c>
      <c r="D50" s="637">
        <v>1</v>
      </c>
      <c r="E50" s="638" t="str">
        <f t="shared" ref="E50:E56" si="7">E42</f>
        <v>통신내선전공</v>
      </c>
      <c r="F50" s="639">
        <f>ROUNDDOWN(F$39*F42*F$49,2)</f>
        <v>2.0499999999999998</v>
      </c>
      <c r="G50" s="639">
        <f>ROUNDDOWN(G$39*G42*G$49,2)</f>
        <v>1.23</v>
      </c>
      <c r="H50" s="639">
        <f>ROUNDDOWN(H$39*H42*H$49,2)</f>
        <v>3.28</v>
      </c>
      <c r="I50" s="639">
        <f>ROUNDDOWN(I$39*I42*I$49,2)</f>
        <v>7.95</v>
      </c>
      <c r="J50" s="639"/>
      <c r="K50" s="639"/>
      <c r="L50" s="639"/>
      <c r="M50" s="639"/>
      <c r="N50" s="639">
        <f>ROUNDDOWN(N$39*N42*N$49,2)</f>
        <v>0.38</v>
      </c>
      <c r="O50" s="639"/>
      <c r="P50" s="639"/>
      <c r="Q50" s="639"/>
      <c r="R50" s="639">
        <f>ROUNDDOWN(R$39*R42*R$49,2)</f>
        <v>0.24</v>
      </c>
      <c r="S50" s="639"/>
      <c r="T50" s="639">
        <f>ROUNDDOWN(T$39*T42*T$49,2)</f>
        <v>0.7</v>
      </c>
      <c r="U50" s="639">
        <f>ROUNDDOWN(U$39*U42*U$49,2)</f>
        <v>1.4</v>
      </c>
      <c r="V50" s="639"/>
      <c r="W50" s="639"/>
      <c r="X50" s="639"/>
      <c r="Y50" s="639"/>
      <c r="Z50" s="639"/>
    </row>
    <row r="51" spans="1:26" s="611" customFormat="1" ht="21.6" customHeight="1">
      <c r="A51" s="614"/>
      <c r="B51" s="640">
        <f t="shared" si="6"/>
        <v>0.94</v>
      </c>
      <c r="C51" s="614" t="s">
        <v>16</v>
      </c>
      <c r="D51" s="641">
        <v>1</v>
      </c>
      <c r="E51" s="642" t="str">
        <f t="shared" si="7"/>
        <v>통신케이블공</v>
      </c>
      <c r="F51" s="622"/>
      <c r="G51" s="622"/>
      <c r="H51" s="622"/>
      <c r="I51" s="622"/>
      <c r="J51" s="622">
        <f>ROUNDDOWN(J$39*J43*J$49,2)</f>
        <v>0.49</v>
      </c>
      <c r="K51" s="622">
        <f>ROUNDDOWN(K$39*K43*K$49,2)</f>
        <v>0.45</v>
      </c>
      <c r="L51" s="622"/>
      <c r="M51" s="622"/>
      <c r="N51" s="622"/>
      <c r="O51" s="622"/>
      <c r="P51" s="622"/>
      <c r="Q51" s="622"/>
      <c r="R51" s="622"/>
      <c r="S51" s="622"/>
      <c r="T51" s="622"/>
      <c r="U51" s="622"/>
      <c r="V51" s="622"/>
      <c r="W51" s="622"/>
      <c r="X51" s="622"/>
      <c r="Y51" s="622"/>
      <c r="Z51" s="622"/>
    </row>
    <row r="52" spans="1:26" s="611" customFormat="1" ht="21.6" customHeight="1">
      <c r="A52" s="615"/>
      <c r="B52" s="640">
        <f t="shared" si="6"/>
        <v>0.59</v>
      </c>
      <c r="C52" s="614" t="s">
        <v>16</v>
      </c>
      <c r="D52" s="641">
        <v>1</v>
      </c>
      <c r="E52" s="642" t="str">
        <f t="shared" si="7"/>
        <v>통신설비공</v>
      </c>
      <c r="F52" s="643"/>
      <c r="G52" s="643"/>
      <c r="H52" s="643"/>
      <c r="I52" s="643"/>
      <c r="J52" s="643"/>
      <c r="K52" s="643"/>
      <c r="L52" s="643"/>
      <c r="M52" s="643"/>
      <c r="N52" s="622"/>
      <c r="O52" s="622">
        <f>ROUNDDOWN(O$39*O44*O$49,2)</f>
        <v>0.17</v>
      </c>
      <c r="P52" s="622">
        <f>ROUNDDOWN(P$39*P44*P$49,2)</f>
        <v>0.26</v>
      </c>
      <c r="Q52" s="622">
        <f>ROUNDDOWN(Q$39*Q44*Q$49,2)</f>
        <v>0.16</v>
      </c>
      <c r="R52" s="643"/>
      <c r="S52" s="643"/>
      <c r="T52" s="643"/>
      <c r="U52" s="643"/>
      <c r="V52" s="643"/>
      <c r="W52" s="643"/>
      <c r="X52" s="643"/>
      <c r="Y52" s="643"/>
      <c r="Z52" s="643"/>
    </row>
    <row r="53" spans="1:26" s="611" customFormat="1" ht="21.6" customHeight="1">
      <c r="A53" s="615"/>
      <c r="B53" s="640">
        <f t="shared" si="6"/>
        <v>1.24</v>
      </c>
      <c r="C53" s="614" t="s">
        <v>16</v>
      </c>
      <c r="D53" s="641">
        <v>1</v>
      </c>
      <c r="E53" s="642" t="str">
        <f t="shared" si="7"/>
        <v>통신외선공</v>
      </c>
      <c r="F53" s="643"/>
      <c r="G53" s="643"/>
      <c r="H53" s="643"/>
      <c r="I53" s="643"/>
      <c r="J53" s="643"/>
      <c r="K53" s="643"/>
      <c r="L53" s="622">
        <f>ROUNDDOWN(L$39*L45*L$49,2)</f>
        <v>0.3</v>
      </c>
      <c r="M53" s="643"/>
      <c r="N53" s="622"/>
      <c r="O53" s="622"/>
      <c r="P53" s="622"/>
      <c r="Q53" s="622"/>
      <c r="R53" s="622"/>
      <c r="S53" s="622">
        <f>ROUNDDOWN(S$39*S45*S$49,2)</f>
        <v>0.94</v>
      </c>
      <c r="T53" s="643"/>
      <c r="U53" s="643"/>
      <c r="V53" s="643"/>
      <c r="W53" s="643"/>
      <c r="X53" s="643"/>
      <c r="Y53" s="643"/>
      <c r="Z53" s="643"/>
    </row>
    <row r="54" spans="1:26" s="611" customFormat="1" ht="21.6" customHeight="1">
      <c r="A54" s="615"/>
      <c r="B54" s="640">
        <f t="shared" si="6"/>
        <v>0.18</v>
      </c>
      <c r="C54" s="614" t="s">
        <v>16</v>
      </c>
      <c r="D54" s="641">
        <v>1</v>
      </c>
      <c r="E54" s="642" t="str">
        <f t="shared" si="7"/>
        <v>광케이블설치사</v>
      </c>
      <c r="F54" s="643"/>
      <c r="G54" s="643"/>
      <c r="H54" s="643"/>
      <c r="I54" s="643"/>
      <c r="J54" s="643"/>
      <c r="K54" s="643"/>
      <c r="L54" s="643"/>
      <c r="M54" s="622">
        <f>ROUNDDOWN(M$39*M46*M$49,2)</f>
        <v>0.18</v>
      </c>
      <c r="N54" s="622"/>
      <c r="O54" s="622"/>
      <c r="P54" s="622"/>
      <c r="Q54" s="622"/>
      <c r="R54" s="622"/>
      <c r="S54" s="622"/>
      <c r="T54" s="643"/>
      <c r="U54" s="643"/>
      <c r="V54" s="643"/>
      <c r="W54" s="643"/>
      <c r="X54" s="643"/>
      <c r="Y54" s="643"/>
      <c r="Z54" s="643"/>
    </row>
    <row r="55" spans="1:26" s="611" customFormat="1" ht="21.6" customHeight="1">
      <c r="A55" s="614"/>
      <c r="B55" s="640">
        <f t="shared" si="6"/>
        <v>0.09</v>
      </c>
      <c r="C55" s="614" t="s">
        <v>16</v>
      </c>
      <c r="D55" s="641">
        <v>1</v>
      </c>
      <c r="E55" s="642" t="str">
        <f t="shared" si="7"/>
        <v>특별인부</v>
      </c>
      <c r="F55" s="622"/>
      <c r="G55" s="622"/>
      <c r="H55" s="622"/>
      <c r="I55" s="622"/>
      <c r="J55" s="622"/>
      <c r="K55" s="622"/>
      <c r="L55" s="622"/>
      <c r="M55" s="622">
        <f>ROUNDDOWN(M$39*M47*M$49,2)</f>
        <v>0.09</v>
      </c>
      <c r="N55" s="622"/>
      <c r="O55" s="622"/>
      <c r="P55" s="622"/>
      <c r="Q55" s="622"/>
      <c r="R55" s="622"/>
      <c r="S55" s="622"/>
      <c r="T55" s="622"/>
      <c r="U55" s="622"/>
      <c r="V55" s="643"/>
      <c r="W55" s="643"/>
      <c r="X55" s="643"/>
      <c r="Y55" s="643"/>
      <c r="Z55" s="643"/>
    </row>
    <row r="56" spans="1:26" s="611" customFormat="1" ht="21.6" customHeight="1" thickBot="1">
      <c r="A56" s="660"/>
      <c r="B56" s="661">
        <f t="shared" si="6"/>
        <v>3.76</v>
      </c>
      <c r="C56" s="660" t="s">
        <v>16</v>
      </c>
      <c r="D56" s="662">
        <v>1</v>
      </c>
      <c r="E56" s="663" t="str">
        <f t="shared" si="7"/>
        <v>보통인부</v>
      </c>
      <c r="F56" s="752"/>
      <c r="G56" s="752"/>
      <c r="H56" s="752"/>
      <c r="I56" s="752"/>
      <c r="J56" s="752"/>
      <c r="K56" s="752"/>
      <c r="L56" s="752"/>
      <c r="M56" s="752"/>
      <c r="N56" s="752"/>
      <c r="O56" s="752">
        <f>ROUNDDOWN(O$39*O48*O$49,2)</f>
        <v>0.17</v>
      </c>
      <c r="P56" s="752">
        <f>ROUNDDOWN(P$39*P48*P$49,2)</f>
        <v>0.26</v>
      </c>
      <c r="Q56" s="752">
        <f>ROUNDDOWN(Q$39*Q48*Q$49,2)</f>
        <v>0.16</v>
      </c>
      <c r="R56" s="752"/>
      <c r="S56" s="752">
        <f>ROUNDDOWN(S$39*S48*S$49,2)</f>
        <v>1.07</v>
      </c>
      <c r="T56" s="752">
        <f>ROUNDDOWN(T48*T39*T49,2)</f>
        <v>0.7</v>
      </c>
      <c r="U56" s="752">
        <f>ROUNDDOWN(U48*U39*U49,2)</f>
        <v>1.4</v>
      </c>
      <c r="V56" s="752"/>
      <c r="W56" s="752"/>
      <c r="X56" s="752"/>
      <c r="Y56" s="752"/>
      <c r="Z56" s="752"/>
    </row>
    <row r="57" spans="1:26" ht="21.6" customHeight="1" thickTop="1">
      <c r="A57" s="644"/>
      <c r="B57" s="645"/>
      <c r="C57" s="626"/>
      <c r="D57" s="646"/>
      <c r="E57" s="644"/>
      <c r="F57" s="618" t="s">
        <v>77</v>
      </c>
      <c r="G57" s="750" t="s">
        <v>77</v>
      </c>
      <c r="H57" s="750" t="s">
        <v>77</v>
      </c>
      <c r="I57" s="618" t="s">
        <v>77</v>
      </c>
      <c r="J57" s="618" t="s">
        <v>78</v>
      </c>
      <c r="K57" s="618" t="s">
        <v>179</v>
      </c>
      <c r="L57" s="751" t="s">
        <v>753</v>
      </c>
      <c r="M57" s="618" t="s">
        <v>681</v>
      </c>
      <c r="N57" s="618" t="s">
        <v>922</v>
      </c>
      <c r="O57" s="618" t="s">
        <v>182</v>
      </c>
      <c r="P57" s="618" t="s">
        <v>182</v>
      </c>
      <c r="Q57" s="618" t="s">
        <v>683</v>
      </c>
      <c r="R57" s="618" t="s">
        <v>183</v>
      </c>
      <c r="S57" s="618" t="s">
        <v>198</v>
      </c>
      <c r="T57" s="618" t="s">
        <v>196</v>
      </c>
      <c r="U57" s="618" t="s">
        <v>196</v>
      </c>
      <c r="V57" s="1068" t="s">
        <v>684</v>
      </c>
      <c r="W57" s="1069"/>
      <c r="X57" s="1069"/>
      <c r="Y57" s="1069"/>
      <c r="Z57" s="1070"/>
    </row>
    <row r="58" spans="1:26" ht="20.100000000000001" customHeight="1">
      <c r="F58" s="612">
        <v>1</v>
      </c>
      <c r="G58" s="612">
        <v>2</v>
      </c>
      <c r="H58" s="612">
        <v>3</v>
      </c>
      <c r="I58" s="612">
        <v>4</v>
      </c>
      <c r="J58" s="612">
        <v>5</v>
      </c>
      <c r="K58" s="612">
        <v>6</v>
      </c>
      <c r="L58" s="612">
        <v>7</v>
      </c>
      <c r="M58" s="612">
        <v>8</v>
      </c>
      <c r="N58" s="612">
        <v>9</v>
      </c>
      <c r="O58" s="612">
        <v>10</v>
      </c>
      <c r="P58" s="612">
        <v>11</v>
      </c>
      <c r="Q58" s="612">
        <v>12</v>
      </c>
      <c r="R58" s="612">
        <v>13</v>
      </c>
      <c r="S58" s="612">
        <v>14</v>
      </c>
      <c r="T58" s="612">
        <v>15</v>
      </c>
      <c r="U58" s="612">
        <v>16</v>
      </c>
      <c r="V58" s="612">
        <v>17</v>
      </c>
      <c r="W58" s="612">
        <v>18</v>
      </c>
      <c r="X58" s="612">
        <v>19</v>
      </c>
      <c r="Y58" s="612">
        <v>20</v>
      </c>
      <c r="Z58" s="612">
        <v>21</v>
      </c>
    </row>
  </sheetData>
  <mergeCells count="25">
    <mergeCell ref="Z2:Z3"/>
    <mergeCell ref="Y2:Y3"/>
    <mergeCell ref="A20:B20"/>
    <mergeCell ref="V57:Z57"/>
    <mergeCell ref="V1:Z1"/>
    <mergeCell ref="T1:U1"/>
    <mergeCell ref="W2:W3"/>
    <mergeCell ref="F1:I1"/>
    <mergeCell ref="A22:B22"/>
    <mergeCell ref="N1:S1"/>
    <mergeCell ref="A10:A13"/>
    <mergeCell ref="A15:A18"/>
    <mergeCell ref="P2:P3"/>
    <mergeCell ref="O2:O3"/>
    <mergeCell ref="J1:M1"/>
    <mergeCell ref="A9:B9"/>
    <mergeCell ref="F2:I2"/>
    <mergeCell ref="E1:E3"/>
    <mergeCell ref="A8:B8"/>
    <mergeCell ref="A14:B14"/>
    <mergeCell ref="A19:B19"/>
    <mergeCell ref="A4:B4"/>
    <mergeCell ref="D1:D3"/>
    <mergeCell ref="A1:A3"/>
    <mergeCell ref="B1:C3"/>
  </mergeCells>
  <phoneticPr fontId="5" type="noConversion"/>
  <pageMargins left="0.78740157480314965" right="0.43307086614173229" top="1.1811023622047245" bottom="0.43307086614173229" header="0.78740157480314965" footer="0.39370078740157483"/>
  <pageSetup paperSize="9" scale="98" pageOrder="overThenDown" orientation="landscape" r:id="rId1"/>
  <headerFooter alignWithMargins="0">
    <oddHeader>&amp;L
&amp;C&amp;"돋움,굵게"&amp;14&amp;A</oddHeader>
  </headerFooter>
  <colBreaks count="1" manualBreakCount="1">
    <brk id="32" max="56"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2">
    <tabColor rgb="FF7030A0"/>
  </sheetPr>
  <dimension ref="A1:K23"/>
  <sheetViews>
    <sheetView view="pageBreakPreview" zoomScale="130" zoomScaleNormal="120" zoomScaleSheetLayoutView="130" workbookViewId="0">
      <pane xSplit="5" ySplit="3" topLeftCell="F4" activePane="bottomRight" state="frozen"/>
      <selection activeCell="K17" sqref="K17"/>
      <selection pane="topRight" activeCell="K17" sqref="K17"/>
      <selection pane="bottomLeft" activeCell="K17" sqref="K17"/>
      <selection pane="bottomRight" activeCell="O16" sqref="O16"/>
    </sheetView>
  </sheetViews>
  <sheetFormatPr defaultColWidth="11.42578125" defaultRowHeight="20.100000000000001" customHeight="1"/>
  <cols>
    <col min="1" max="1" width="6" style="612" bestFit="1" customWidth="1"/>
    <col min="2" max="2" width="9.5703125" style="648" customWidth="1"/>
    <col min="3" max="3" width="2.85546875" style="612" customWidth="1"/>
    <col min="4" max="4" width="4" style="612" customWidth="1"/>
    <col min="5" max="5" width="15.140625" style="612" customWidth="1"/>
    <col min="6" max="11" width="18.85546875" style="612" customWidth="1"/>
    <col min="12" max="31" width="4.7109375" style="612" customWidth="1"/>
    <col min="32" max="152" width="11.42578125" style="612" customWidth="1"/>
    <col min="153" max="155" width="5" style="612" customWidth="1"/>
    <col min="156" max="16384" width="11.42578125" style="612"/>
  </cols>
  <sheetData>
    <row r="1" spans="1:11" ht="24" customHeight="1">
      <c r="A1" s="1062" t="s">
        <v>37</v>
      </c>
      <c r="B1" s="1062" t="s">
        <v>38</v>
      </c>
      <c r="C1" s="1062"/>
      <c r="D1" s="1062" t="s">
        <v>39</v>
      </c>
      <c r="E1" s="1062" t="s">
        <v>58</v>
      </c>
      <c r="F1" s="610" t="s">
        <v>40</v>
      </c>
      <c r="G1" s="1059" t="s">
        <v>865</v>
      </c>
      <c r="H1" s="1061"/>
      <c r="I1" s="1059" t="s">
        <v>687</v>
      </c>
      <c r="J1" s="1060"/>
      <c r="K1" s="1060"/>
    </row>
    <row r="2" spans="1:11" ht="24" customHeight="1">
      <c r="A2" s="1062"/>
      <c r="B2" s="1062"/>
      <c r="C2" s="1062"/>
      <c r="D2" s="1062"/>
      <c r="E2" s="1062"/>
      <c r="F2" s="610" t="s">
        <v>191</v>
      </c>
      <c r="G2" s="610" t="s">
        <v>942</v>
      </c>
      <c r="H2" s="610" t="s">
        <v>177</v>
      </c>
      <c r="I2" s="613" t="s">
        <v>193</v>
      </c>
      <c r="J2" s="614" t="s">
        <v>675</v>
      </c>
      <c r="K2" s="614" t="s">
        <v>200</v>
      </c>
    </row>
    <row r="3" spans="1:11" ht="24" customHeight="1">
      <c r="A3" s="1062"/>
      <c r="B3" s="1062"/>
      <c r="C3" s="1062"/>
      <c r="D3" s="1062"/>
      <c r="E3" s="1062"/>
      <c r="F3" s="616" t="s">
        <v>36</v>
      </c>
      <c r="G3" s="616" t="s">
        <v>86</v>
      </c>
      <c r="H3" s="616" t="s">
        <v>178</v>
      </c>
      <c r="I3" s="614" t="s">
        <v>35</v>
      </c>
      <c r="J3" s="616" t="s">
        <v>961</v>
      </c>
      <c r="K3" s="633" t="s">
        <v>201</v>
      </c>
    </row>
    <row r="4" spans="1:11" ht="20.25" customHeight="1">
      <c r="A4" s="1063" t="s">
        <v>959</v>
      </c>
      <c r="B4" s="1063"/>
      <c r="C4" s="619"/>
      <c r="D4" s="619"/>
      <c r="E4" s="619"/>
      <c r="F4" s="620"/>
      <c r="G4" s="620"/>
      <c r="H4" s="620"/>
      <c r="I4" s="620"/>
      <c r="J4" s="620"/>
      <c r="K4" s="620"/>
    </row>
    <row r="5" spans="1:11" ht="20.25" customHeight="1">
      <c r="A5" s="626" t="s">
        <v>675</v>
      </c>
      <c r="B5" s="621" t="s">
        <v>960</v>
      </c>
      <c r="C5" s="511">
        <v>2</v>
      </c>
      <c r="D5" s="615" t="s">
        <v>189</v>
      </c>
      <c r="E5" s="614" t="s">
        <v>963</v>
      </c>
      <c r="F5" s="616">
        <f t="shared" ref="F5:F11" si="0">ESUM($E5)</f>
        <v>32</v>
      </c>
      <c r="G5" s="622">
        <f t="shared" ref="G5:H9" si="1">ESUM($E5)*$C5</f>
        <v>64</v>
      </c>
      <c r="H5" s="622"/>
      <c r="I5" s="622">
        <v>3</v>
      </c>
      <c r="J5" s="622">
        <v>3</v>
      </c>
      <c r="K5" s="622"/>
    </row>
    <row r="6" spans="1:11" ht="20.25" customHeight="1">
      <c r="A6" s="626" t="s">
        <v>676</v>
      </c>
      <c r="B6" s="621" t="s">
        <v>202</v>
      </c>
      <c r="C6" s="511">
        <v>1</v>
      </c>
      <c r="D6" s="615" t="s">
        <v>189</v>
      </c>
      <c r="E6" s="614" t="s">
        <v>964</v>
      </c>
      <c r="F6" s="616">
        <f t="shared" si="0"/>
        <v>17.5</v>
      </c>
      <c r="G6" s="622"/>
      <c r="H6" s="622">
        <f t="shared" si="1"/>
        <v>17.5</v>
      </c>
      <c r="I6" s="622">
        <v>2</v>
      </c>
      <c r="J6" s="622"/>
      <c r="K6" s="622">
        <v>2</v>
      </c>
    </row>
    <row r="7" spans="1:11" ht="20.25" customHeight="1">
      <c r="A7" s="1063" t="s">
        <v>962</v>
      </c>
      <c r="B7" s="1063"/>
      <c r="C7" s="619"/>
      <c r="D7" s="619"/>
      <c r="E7" s="619"/>
      <c r="F7" s="620"/>
      <c r="G7" s="620"/>
      <c r="H7" s="620"/>
      <c r="I7" s="620"/>
      <c r="J7" s="620"/>
      <c r="K7" s="620"/>
    </row>
    <row r="8" spans="1:11" ht="20.25" customHeight="1">
      <c r="A8" s="626" t="s">
        <v>675</v>
      </c>
      <c r="B8" s="621" t="s">
        <v>960</v>
      </c>
      <c r="C8" s="511">
        <v>2</v>
      </c>
      <c r="D8" s="615" t="s">
        <v>189</v>
      </c>
      <c r="E8" s="614" t="s">
        <v>965</v>
      </c>
      <c r="F8" s="616">
        <f t="shared" si="0"/>
        <v>39</v>
      </c>
      <c r="G8" s="622">
        <f t="shared" si="1"/>
        <v>78</v>
      </c>
      <c r="H8" s="622"/>
      <c r="I8" s="622">
        <v>4</v>
      </c>
      <c r="J8" s="622">
        <v>4</v>
      </c>
      <c r="K8" s="622"/>
    </row>
    <row r="9" spans="1:11" ht="20.25" customHeight="1">
      <c r="A9" s="626" t="s">
        <v>200</v>
      </c>
      <c r="B9" s="621" t="s">
        <v>202</v>
      </c>
      <c r="C9" s="511">
        <v>1</v>
      </c>
      <c r="D9" s="615" t="s">
        <v>189</v>
      </c>
      <c r="E9" s="614" t="s">
        <v>966</v>
      </c>
      <c r="F9" s="616">
        <f t="shared" si="0"/>
        <v>34.5</v>
      </c>
      <c r="G9" s="622"/>
      <c r="H9" s="622">
        <f t="shared" si="1"/>
        <v>34.5</v>
      </c>
      <c r="I9" s="622">
        <v>3</v>
      </c>
      <c r="J9" s="622"/>
      <c r="K9" s="622">
        <v>3</v>
      </c>
    </row>
    <row r="10" spans="1:11" ht="20.25" customHeight="1">
      <c r="A10" s="1063" t="s">
        <v>941</v>
      </c>
      <c r="B10" s="1063"/>
      <c r="C10" s="619"/>
      <c r="D10" s="619"/>
      <c r="E10" s="619"/>
      <c r="F10" s="620"/>
      <c r="G10" s="620"/>
      <c r="H10" s="620"/>
      <c r="I10" s="620"/>
      <c r="J10" s="620"/>
      <c r="K10" s="620"/>
    </row>
    <row r="11" spans="1:11" s="650" customFormat="1" ht="20.25" customHeight="1">
      <c r="A11" s="649"/>
      <c r="B11" s="621" t="s">
        <v>960</v>
      </c>
      <c r="C11" s="511">
        <v>1</v>
      </c>
      <c r="D11" s="615" t="s">
        <v>189</v>
      </c>
      <c r="E11" s="511" t="s">
        <v>1058</v>
      </c>
      <c r="F11" s="616">
        <f t="shared" si="0"/>
        <v>20.3</v>
      </c>
      <c r="G11" s="622">
        <f>ESUM($E11)*$C11</f>
        <v>20.3</v>
      </c>
      <c r="H11" s="622"/>
      <c r="I11" s="622">
        <v>1</v>
      </c>
      <c r="J11" s="622"/>
      <c r="K11" s="622"/>
    </row>
    <row r="12" spans="1:11" s="650" customFormat="1" ht="20.25" customHeight="1">
      <c r="A12" s="649"/>
      <c r="B12" s="621"/>
      <c r="C12" s="511"/>
      <c r="D12" s="615"/>
      <c r="E12" s="511"/>
      <c r="F12" s="616"/>
      <c r="G12" s="622"/>
      <c r="H12" s="622"/>
      <c r="I12" s="622"/>
      <c r="J12" s="622"/>
      <c r="K12" s="622"/>
    </row>
    <row r="13" spans="1:11" ht="20.25" customHeight="1">
      <c r="A13" s="651"/>
      <c r="B13" s="621"/>
      <c r="C13" s="511"/>
      <c r="D13" s="622"/>
      <c r="E13" s="614"/>
      <c r="F13" s="616"/>
      <c r="G13" s="622"/>
      <c r="H13" s="622"/>
      <c r="I13" s="622"/>
      <c r="J13" s="622"/>
      <c r="K13" s="622"/>
    </row>
    <row r="14" spans="1:11" ht="20.25" customHeight="1">
      <c r="A14" s="627"/>
      <c r="B14" s="628"/>
      <c r="C14" s="511"/>
      <c r="D14" s="622"/>
      <c r="E14" s="511" t="s">
        <v>29</v>
      </c>
      <c r="F14" s="622">
        <f>SUM(F4:F13)</f>
        <v>143.30000000000001</v>
      </c>
      <c r="G14" s="622">
        <f t="shared" ref="G14:K14" si="2">SUM(G4:G13)</f>
        <v>162.30000000000001</v>
      </c>
      <c r="H14" s="622">
        <f t="shared" si="2"/>
        <v>52</v>
      </c>
      <c r="I14" s="622">
        <f t="shared" si="2"/>
        <v>13</v>
      </c>
      <c r="J14" s="622">
        <f t="shared" si="2"/>
        <v>7</v>
      </c>
      <c r="K14" s="622">
        <f t="shared" si="2"/>
        <v>5</v>
      </c>
    </row>
    <row r="15" spans="1:11" s="611" customFormat="1" ht="20.25" customHeight="1" thickBot="1">
      <c r="A15" s="615"/>
      <c r="B15" s="615"/>
      <c r="C15" s="615"/>
      <c r="D15" s="615"/>
      <c r="E15" s="615" t="s">
        <v>27</v>
      </c>
      <c r="F15" s="629">
        <v>0.1</v>
      </c>
      <c r="G15" s="630">
        <v>7.4999999999999997E-2</v>
      </c>
      <c r="H15" s="630">
        <v>7.4999999999999997E-2</v>
      </c>
      <c r="I15" s="630"/>
      <c r="J15" s="630"/>
      <c r="K15" s="630"/>
    </row>
    <row r="16" spans="1:11" s="611" customFormat="1" ht="20.25" customHeight="1" thickTop="1" thickBot="1">
      <c r="A16" s="631"/>
      <c r="B16" s="631"/>
      <c r="C16" s="631"/>
      <c r="D16" s="631"/>
      <c r="E16" s="632" t="s">
        <v>28</v>
      </c>
      <c r="F16" s="632">
        <f t="shared" ref="F16:K16" si="3">ROUND(SUM(F14+SUM(F14*F15)),0)</f>
        <v>158</v>
      </c>
      <c r="G16" s="632">
        <f t="shared" si="3"/>
        <v>174</v>
      </c>
      <c r="H16" s="632">
        <f t="shared" si="3"/>
        <v>56</v>
      </c>
      <c r="I16" s="632">
        <f t="shared" si="3"/>
        <v>13</v>
      </c>
      <c r="J16" s="632">
        <f t="shared" si="3"/>
        <v>7</v>
      </c>
      <c r="K16" s="632">
        <f t="shared" si="3"/>
        <v>5</v>
      </c>
    </row>
    <row r="17" spans="1:11" s="611" customFormat="1" ht="20.25" customHeight="1" thickTop="1">
      <c r="A17" s="618"/>
      <c r="B17" s="618"/>
      <c r="C17" s="618"/>
      <c r="D17" s="618"/>
      <c r="E17" s="618" t="s">
        <v>881</v>
      </c>
      <c r="F17" s="652">
        <v>0.05</v>
      </c>
      <c r="G17" s="739"/>
      <c r="H17" s="739"/>
      <c r="I17" s="739">
        <v>0.18</v>
      </c>
      <c r="J17" s="652">
        <v>2.8000000000000001E-2</v>
      </c>
      <c r="K17" s="652">
        <v>7.0000000000000007E-2</v>
      </c>
    </row>
    <row r="18" spans="1:11" s="611" customFormat="1" ht="20.25" customHeight="1">
      <c r="A18" s="614"/>
      <c r="B18" s="614"/>
      <c r="C18" s="614"/>
      <c r="D18" s="614"/>
      <c r="E18" s="614" t="s">
        <v>30</v>
      </c>
      <c r="F18" s="653"/>
      <c r="G18" s="622">
        <v>1.4999999999999999E-2</v>
      </c>
      <c r="H18" s="740">
        <v>1.7000000000000001E-2</v>
      </c>
      <c r="I18" s="740"/>
      <c r="J18" s="653"/>
      <c r="K18" s="653"/>
    </row>
    <row r="19" spans="1:11" s="611" customFormat="1" ht="20.25" customHeight="1" thickBot="1">
      <c r="A19" s="615"/>
      <c r="B19" s="615"/>
      <c r="C19" s="615"/>
      <c r="D19" s="615" t="s">
        <v>31</v>
      </c>
      <c r="E19" s="615" t="s">
        <v>32</v>
      </c>
      <c r="F19" s="654">
        <v>1</v>
      </c>
      <c r="G19" s="654">
        <v>1</v>
      </c>
      <c r="H19" s="654">
        <v>1</v>
      </c>
      <c r="I19" s="654">
        <v>1</v>
      </c>
      <c r="J19" s="654">
        <v>1</v>
      </c>
      <c r="K19" s="654">
        <v>1</v>
      </c>
    </row>
    <row r="20" spans="1:11" s="611" customFormat="1" ht="20.25" customHeight="1" thickTop="1">
      <c r="A20" s="635" t="s">
        <v>33</v>
      </c>
      <c r="B20" s="636">
        <f>ROUNDDOWN(SUM(F20:K20)*D20,2)</f>
        <v>10.039999999999999</v>
      </c>
      <c r="C20" s="635" t="s">
        <v>16</v>
      </c>
      <c r="D20" s="637">
        <v>1</v>
      </c>
      <c r="E20" s="638" t="str">
        <f>E17</f>
        <v>통신내선전공</v>
      </c>
      <c r="F20" s="639">
        <f>ROUNDDOWN(F14*F17*F19,2)</f>
        <v>7.16</v>
      </c>
      <c r="G20" s="639"/>
      <c r="H20" s="655"/>
      <c r="I20" s="639">
        <f>ROUNDDOWN(I$14*I17*I$19,2)</f>
        <v>2.34</v>
      </c>
      <c r="J20" s="639">
        <f>ROUNDDOWN(J$14*J17*J$19,2)</f>
        <v>0.19</v>
      </c>
      <c r="K20" s="639">
        <f>ROUNDDOWN(K$14*K17*K$19,2)</f>
        <v>0.35</v>
      </c>
    </row>
    <row r="21" spans="1:11" s="611" customFormat="1" ht="20.25" customHeight="1" thickBot="1">
      <c r="A21" s="618"/>
      <c r="B21" s="640">
        <f>ROUNDDOWN(SUM(F21:K21)*D21,2)</f>
        <v>3.31</v>
      </c>
      <c r="C21" s="614" t="s">
        <v>16</v>
      </c>
      <c r="D21" s="641">
        <v>1</v>
      </c>
      <c r="E21" s="642" t="str">
        <f>E18</f>
        <v>통신케이블공</v>
      </c>
      <c r="F21" s="622"/>
      <c r="G21" s="622">
        <f>ROUNDDOWN(G$14*G18*G$19,2)</f>
        <v>2.4300000000000002</v>
      </c>
      <c r="H21" s="625">
        <f>ROUNDDOWN(H$14*H18*H$19,2)</f>
        <v>0.88</v>
      </c>
      <c r="I21" s="622"/>
      <c r="J21" s="622"/>
      <c r="K21" s="622"/>
    </row>
    <row r="22" spans="1:11" ht="20.25" customHeight="1" thickTop="1">
      <c r="A22" s="647"/>
      <c r="B22" s="656"/>
      <c r="C22" s="657"/>
      <c r="D22" s="639"/>
      <c r="E22" s="657"/>
      <c r="F22" s="635" t="s">
        <v>77</v>
      </c>
      <c r="G22" s="635" t="s">
        <v>78</v>
      </c>
      <c r="H22" s="635" t="s">
        <v>179</v>
      </c>
      <c r="I22" s="635" t="s">
        <v>166</v>
      </c>
      <c r="J22" s="635" t="s">
        <v>181</v>
      </c>
      <c r="K22" s="635" t="s">
        <v>180</v>
      </c>
    </row>
    <row r="23" spans="1:11" ht="20.100000000000001" customHeight="1">
      <c r="F23" s="612">
        <v>1</v>
      </c>
      <c r="G23" s="612">
        <v>2</v>
      </c>
      <c r="H23" s="612">
        <v>3</v>
      </c>
      <c r="I23" s="612">
        <v>4</v>
      </c>
      <c r="J23" s="612">
        <v>5</v>
      </c>
      <c r="K23" s="612">
        <v>6</v>
      </c>
    </row>
  </sheetData>
  <mergeCells count="9">
    <mergeCell ref="A10:B10"/>
    <mergeCell ref="G1:H1"/>
    <mergeCell ref="A7:B7"/>
    <mergeCell ref="I1:K1"/>
    <mergeCell ref="E1:E3"/>
    <mergeCell ref="A1:A3"/>
    <mergeCell ref="A4:B4"/>
    <mergeCell ref="B1:C3"/>
    <mergeCell ref="D1:D3"/>
  </mergeCells>
  <phoneticPr fontId="3" type="noConversion"/>
  <pageMargins left="0.78740157480314965" right="0.43307086614173229" top="1.1811023622047245" bottom="0.43307086614173229" header="0.78740157480314965" footer="0.39370078740157483"/>
  <pageSetup paperSize="9" scale="99" fitToWidth="0" fitToHeight="0" pageOrder="overThenDown" orientation="landscape" r:id="rId1"/>
  <headerFooter alignWithMargins="0">
    <oddHeader>&amp;L&amp;"돋움,굵게"&amp;14
&amp;C&amp;"돋움,굵게"&amp;14&amp;A</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41">
    <tabColor rgb="FF7030A0"/>
  </sheetPr>
  <dimension ref="A1:N31"/>
  <sheetViews>
    <sheetView view="pageBreakPreview" zoomScale="130" zoomScaleNormal="50" zoomScaleSheetLayoutView="130" workbookViewId="0">
      <pane xSplit="5" ySplit="3" topLeftCell="F4" activePane="bottomRight" state="frozen"/>
      <selection activeCell="X61" sqref="X61"/>
      <selection pane="topRight" activeCell="X61" sqref="X61"/>
      <selection pane="bottomLeft" activeCell="X61" sqref="X61"/>
      <selection pane="bottomRight" activeCell="K17" sqref="K17"/>
    </sheetView>
  </sheetViews>
  <sheetFormatPr defaultColWidth="11.42578125" defaultRowHeight="21" customHeight="1"/>
  <cols>
    <col min="1" max="1" width="5.7109375" style="692" customWidth="1"/>
    <col min="2" max="2" width="11.7109375" style="696" customWidth="1"/>
    <col min="3" max="3" width="3.7109375" style="694" customWidth="1"/>
    <col min="4" max="4" width="4.7109375" style="692" customWidth="1"/>
    <col min="5" max="5" width="16.42578125" style="692" customWidth="1"/>
    <col min="6" max="14" width="17" style="692" customWidth="1"/>
    <col min="15" max="16384" width="11.42578125" style="692"/>
  </cols>
  <sheetData>
    <row r="1" spans="1:14" s="665" customFormat="1" ht="21" customHeight="1">
      <c r="A1" s="1078" t="s">
        <v>876</v>
      </c>
      <c r="B1" s="1078" t="s">
        <v>877</v>
      </c>
      <c r="C1" s="1078"/>
      <c r="D1" s="1078"/>
      <c r="E1" s="1078" t="s">
        <v>878</v>
      </c>
      <c r="F1" s="614" t="s">
        <v>870</v>
      </c>
      <c r="G1" s="614" t="s">
        <v>879</v>
      </c>
      <c r="H1" s="1064" t="s">
        <v>869</v>
      </c>
      <c r="I1" s="1065"/>
      <c r="J1" s="614" t="s">
        <v>1061</v>
      </c>
      <c r="K1" s="756"/>
      <c r="L1" s="659"/>
      <c r="M1" s="756"/>
      <c r="N1" s="659"/>
    </row>
    <row r="2" spans="1:14" s="665" customFormat="1" ht="21" customHeight="1">
      <c r="A2" s="1078"/>
      <c r="B2" s="1078"/>
      <c r="C2" s="1078"/>
      <c r="D2" s="1078"/>
      <c r="E2" s="1078"/>
      <c r="F2" s="613" t="s">
        <v>871</v>
      </c>
      <c r="G2" s="511" t="s">
        <v>1033</v>
      </c>
      <c r="H2" s="614" t="s">
        <v>867</v>
      </c>
      <c r="I2" s="614" t="s">
        <v>193</v>
      </c>
      <c r="J2" s="1066" t="s">
        <v>1060</v>
      </c>
      <c r="K2" s="614"/>
      <c r="L2" s="614"/>
      <c r="M2" s="614"/>
      <c r="N2" s="614"/>
    </row>
    <row r="3" spans="1:14" s="666" customFormat="1" ht="21" customHeight="1">
      <c r="A3" s="1078"/>
      <c r="B3" s="1078"/>
      <c r="C3" s="1078"/>
      <c r="D3" s="1078"/>
      <c r="E3" s="1078"/>
      <c r="F3" s="614" t="s">
        <v>872</v>
      </c>
      <c r="G3" s="616" t="s">
        <v>873</v>
      </c>
      <c r="H3" s="614" t="s">
        <v>868</v>
      </c>
      <c r="I3" s="614" t="s">
        <v>868</v>
      </c>
      <c r="J3" s="1067"/>
      <c r="K3" s="614"/>
      <c r="L3" s="614"/>
      <c r="M3" s="614"/>
      <c r="N3" s="614"/>
    </row>
    <row r="4" spans="1:14" s="665" customFormat="1" ht="21" customHeight="1">
      <c r="A4" s="1079" t="s">
        <v>880</v>
      </c>
      <c r="B4" s="1079"/>
      <c r="C4" s="1079"/>
      <c r="D4" s="1079"/>
      <c r="E4" s="667"/>
      <c r="F4" s="667"/>
      <c r="G4" s="667"/>
      <c r="H4" s="667"/>
      <c r="I4" s="667"/>
      <c r="J4" s="667"/>
      <c r="K4" s="667"/>
      <c r="L4" s="667"/>
      <c r="M4" s="667"/>
      <c r="N4" s="667"/>
    </row>
    <row r="5" spans="1:14" s="665" customFormat="1" ht="21" customHeight="1">
      <c r="A5" s="1075" t="s">
        <v>1063</v>
      </c>
      <c r="B5" s="1076"/>
      <c r="C5" s="1077"/>
      <c r="D5" s="668"/>
      <c r="E5" s="614"/>
      <c r="F5" s="668"/>
      <c r="G5" s="622"/>
      <c r="H5" s="614"/>
      <c r="I5" s="614"/>
      <c r="J5" s="614"/>
      <c r="K5" s="614"/>
      <c r="L5" s="614"/>
      <c r="M5" s="614"/>
      <c r="N5" s="614"/>
    </row>
    <row r="6" spans="1:14" s="665" customFormat="1" ht="21" customHeight="1">
      <c r="A6" s="669"/>
      <c r="B6" s="670" t="s">
        <v>1044</v>
      </c>
      <c r="C6" s="671">
        <v>1</v>
      </c>
      <c r="D6" s="668" t="s">
        <v>866</v>
      </c>
      <c r="E6" s="614" t="s">
        <v>1045</v>
      </c>
      <c r="F6" s="616">
        <f>ESUM($E6)</f>
        <v>60</v>
      </c>
      <c r="G6" s="622">
        <f t="shared" ref="G6:G8" si="0">$C6*ESUM($E6)</f>
        <v>60</v>
      </c>
      <c r="H6" s="614">
        <v>1</v>
      </c>
      <c r="I6" s="614">
        <v>2</v>
      </c>
      <c r="J6" s="614">
        <v>1</v>
      </c>
      <c r="K6" s="614"/>
      <c r="L6" s="614"/>
      <c r="M6" s="614"/>
      <c r="N6" s="614"/>
    </row>
    <row r="7" spans="1:14" s="665" customFormat="1" ht="21" customHeight="1">
      <c r="A7" s="1075" t="s">
        <v>1064</v>
      </c>
      <c r="B7" s="1076"/>
      <c r="C7" s="1077"/>
      <c r="D7" s="668"/>
      <c r="E7" s="614"/>
      <c r="F7" s="668"/>
      <c r="G7" s="622"/>
      <c r="H7" s="614"/>
      <c r="I7" s="614"/>
      <c r="J7" s="614"/>
      <c r="K7" s="614"/>
      <c r="L7" s="614"/>
      <c r="M7" s="614"/>
      <c r="N7" s="614"/>
    </row>
    <row r="8" spans="1:14" s="665" customFormat="1" ht="21" customHeight="1">
      <c r="A8" s="669"/>
      <c r="B8" s="670" t="s">
        <v>1044</v>
      </c>
      <c r="C8" s="671">
        <v>1</v>
      </c>
      <c r="D8" s="668" t="s">
        <v>866</v>
      </c>
      <c r="E8" s="614" t="s">
        <v>1046</v>
      </c>
      <c r="F8" s="616">
        <f>ESUM($E8)</f>
        <v>32</v>
      </c>
      <c r="G8" s="622">
        <f t="shared" si="0"/>
        <v>32</v>
      </c>
      <c r="H8" s="614">
        <v>2</v>
      </c>
      <c r="I8" s="614"/>
      <c r="J8" s="614"/>
      <c r="K8" s="614"/>
      <c r="L8" s="614"/>
      <c r="M8" s="614"/>
      <c r="N8" s="614"/>
    </row>
    <row r="9" spans="1:14" s="665" customFormat="1" ht="21" customHeight="1">
      <c r="A9" s="669"/>
      <c r="B9" s="670"/>
      <c r="C9" s="671"/>
      <c r="D9" s="668"/>
      <c r="E9" s="614"/>
      <c r="F9" s="668"/>
      <c r="G9" s="622"/>
      <c r="H9" s="614"/>
      <c r="I9" s="614"/>
      <c r="J9" s="614"/>
      <c r="K9" s="614"/>
      <c r="L9" s="614"/>
      <c r="M9" s="614"/>
      <c r="N9" s="614"/>
    </row>
    <row r="10" spans="1:14" s="665" customFormat="1" ht="21" customHeight="1">
      <c r="A10" s="669"/>
      <c r="B10" s="670"/>
      <c r="C10" s="671"/>
      <c r="D10" s="668"/>
      <c r="E10" s="614"/>
      <c r="F10" s="668"/>
      <c r="G10" s="622"/>
      <c r="H10" s="614"/>
      <c r="I10" s="614"/>
      <c r="J10" s="614"/>
      <c r="K10" s="614"/>
      <c r="L10" s="614"/>
      <c r="M10" s="614"/>
      <c r="N10" s="614"/>
    </row>
    <row r="11" spans="1:14" s="665" customFormat="1" ht="21" customHeight="1">
      <c r="A11" s="669"/>
      <c r="B11" s="670"/>
      <c r="C11" s="671"/>
      <c r="D11" s="668"/>
      <c r="E11" s="614"/>
      <c r="F11" s="668"/>
      <c r="G11" s="622"/>
      <c r="H11" s="614"/>
      <c r="I11" s="614"/>
      <c r="J11" s="614"/>
      <c r="K11" s="614"/>
      <c r="L11" s="614"/>
      <c r="M11" s="614"/>
      <c r="N11" s="614"/>
    </row>
    <row r="12" spans="1:14" s="665" customFormat="1" ht="21" customHeight="1">
      <c r="A12" s="669"/>
      <c r="B12" s="670"/>
      <c r="C12" s="671"/>
      <c r="D12" s="668"/>
      <c r="E12" s="614"/>
      <c r="F12" s="668"/>
      <c r="G12" s="622"/>
      <c r="H12" s="614"/>
      <c r="I12" s="614"/>
      <c r="J12" s="614"/>
      <c r="K12" s="614"/>
      <c r="L12" s="614"/>
      <c r="M12" s="614"/>
      <c r="N12" s="614"/>
    </row>
    <row r="13" spans="1:14" s="665" customFormat="1" ht="21" customHeight="1">
      <c r="A13" s="669"/>
      <c r="B13" s="670"/>
      <c r="C13" s="671"/>
      <c r="D13" s="668"/>
      <c r="E13" s="614"/>
      <c r="F13" s="668"/>
      <c r="G13" s="622"/>
      <c r="H13" s="614"/>
      <c r="I13" s="614"/>
      <c r="J13" s="614"/>
      <c r="K13" s="614"/>
      <c r="L13" s="614"/>
      <c r="M13" s="614"/>
      <c r="N13" s="614"/>
    </row>
    <row r="14" spans="1:14" s="665" customFormat="1" ht="21" customHeight="1">
      <c r="A14" s="669"/>
      <c r="B14" s="670"/>
      <c r="C14" s="671"/>
      <c r="D14" s="668"/>
      <c r="E14" s="614"/>
      <c r="F14" s="668"/>
      <c r="G14" s="622"/>
      <c r="H14" s="614"/>
      <c r="I14" s="614"/>
      <c r="J14" s="614"/>
      <c r="K14" s="614"/>
      <c r="L14" s="614"/>
      <c r="M14" s="614"/>
      <c r="N14" s="614"/>
    </row>
    <row r="15" spans="1:14" s="665" customFormat="1" ht="21" customHeight="1">
      <c r="A15" s="669"/>
      <c r="B15" s="670"/>
      <c r="C15" s="671"/>
      <c r="D15" s="668"/>
      <c r="E15" s="614"/>
      <c r="F15" s="668"/>
      <c r="G15" s="622"/>
      <c r="H15" s="614"/>
      <c r="I15" s="614"/>
      <c r="J15" s="614"/>
      <c r="K15" s="614"/>
      <c r="L15" s="614"/>
      <c r="M15" s="614"/>
      <c r="N15" s="614"/>
    </row>
    <row r="16" spans="1:14" s="665" customFormat="1" ht="21" customHeight="1">
      <c r="A16" s="669"/>
      <c r="B16" s="670"/>
      <c r="C16" s="671"/>
      <c r="D16" s="668"/>
      <c r="E16" s="614"/>
      <c r="F16" s="668"/>
      <c r="G16" s="622"/>
      <c r="H16" s="614"/>
      <c r="I16" s="614"/>
      <c r="J16" s="614"/>
      <c r="K16" s="614"/>
      <c r="L16" s="614"/>
      <c r="M16" s="614"/>
      <c r="N16" s="614"/>
    </row>
    <row r="17" spans="1:14" s="665" customFormat="1" ht="21" customHeight="1">
      <c r="A17" s="669"/>
      <c r="B17" s="670"/>
      <c r="C17" s="671"/>
      <c r="D17" s="668"/>
      <c r="E17" s="614"/>
      <c r="F17" s="668"/>
      <c r="G17" s="622"/>
      <c r="H17" s="614"/>
      <c r="I17" s="614"/>
      <c r="J17" s="614"/>
      <c r="K17" s="614"/>
      <c r="L17" s="614"/>
      <c r="M17" s="614"/>
      <c r="N17" s="614"/>
    </row>
    <row r="18" spans="1:14" s="665" customFormat="1" ht="21" customHeight="1">
      <c r="A18" s="669"/>
      <c r="B18" s="670"/>
      <c r="C18" s="671"/>
      <c r="D18" s="668"/>
      <c r="E18" s="614"/>
      <c r="F18" s="668"/>
      <c r="G18" s="622"/>
      <c r="H18" s="614"/>
      <c r="I18" s="614"/>
      <c r="J18" s="614"/>
      <c r="K18" s="614"/>
      <c r="L18" s="614"/>
      <c r="M18" s="614"/>
      <c r="N18" s="614"/>
    </row>
    <row r="19" spans="1:14" s="665" customFormat="1" ht="21" customHeight="1">
      <c r="A19" s="669"/>
      <c r="B19" s="670"/>
      <c r="C19" s="671"/>
      <c r="D19" s="668"/>
      <c r="E19" s="614"/>
      <c r="F19" s="668"/>
      <c r="G19" s="622"/>
      <c r="H19" s="614"/>
      <c r="I19" s="614"/>
      <c r="J19" s="614"/>
      <c r="K19" s="614"/>
      <c r="L19" s="614"/>
      <c r="M19" s="614"/>
      <c r="N19" s="614"/>
    </row>
    <row r="20" spans="1:14" s="665" customFormat="1" ht="21" customHeight="1">
      <c r="A20" s="669"/>
      <c r="B20" s="670"/>
      <c r="C20" s="671"/>
      <c r="D20" s="668"/>
      <c r="E20" s="614"/>
      <c r="F20" s="668"/>
      <c r="G20" s="622"/>
      <c r="H20" s="614"/>
      <c r="I20" s="614"/>
      <c r="J20" s="614"/>
      <c r="K20" s="614"/>
      <c r="L20" s="614"/>
      <c r="M20" s="614"/>
      <c r="N20" s="614"/>
    </row>
    <row r="21" spans="1:14" s="673" customFormat="1" ht="21" customHeight="1">
      <c r="A21" s="616"/>
      <c r="B21" s="628"/>
      <c r="C21" s="511"/>
      <c r="D21" s="622"/>
      <c r="E21" s="622" t="s">
        <v>29</v>
      </c>
      <c r="F21" s="672">
        <f>SUM(F4:F20)</f>
        <v>92</v>
      </c>
      <c r="G21" s="672">
        <f t="shared" ref="G21:J21" si="1">SUM(G4:G20)</f>
        <v>92</v>
      </c>
      <c r="H21" s="672">
        <f t="shared" si="1"/>
        <v>3</v>
      </c>
      <c r="I21" s="672">
        <f t="shared" si="1"/>
        <v>2</v>
      </c>
      <c r="J21" s="672">
        <f t="shared" si="1"/>
        <v>1</v>
      </c>
      <c r="K21" s="672"/>
      <c r="L21" s="672"/>
      <c r="M21" s="672"/>
      <c r="N21" s="672"/>
    </row>
    <row r="22" spans="1:14" s="611" customFormat="1" ht="21" customHeight="1" thickBot="1">
      <c r="A22" s="674"/>
      <c r="B22" s="675"/>
      <c r="C22" s="658"/>
      <c r="D22" s="643"/>
      <c r="E22" s="615" t="s">
        <v>27</v>
      </c>
      <c r="F22" s="634">
        <v>0.1</v>
      </c>
      <c r="G22" s="676">
        <v>7.4999999999999997E-2</v>
      </c>
      <c r="H22" s="634"/>
      <c r="I22" s="634"/>
      <c r="J22" s="634"/>
      <c r="K22" s="634"/>
      <c r="L22" s="634"/>
      <c r="M22" s="634"/>
      <c r="N22" s="634"/>
    </row>
    <row r="23" spans="1:14" s="611" customFormat="1" ht="21" customHeight="1" thickTop="1" thickBot="1">
      <c r="A23" s="677"/>
      <c r="B23" s="678"/>
      <c r="C23" s="679"/>
      <c r="D23" s="680"/>
      <c r="E23" s="681" t="s">
        <v>28</v>
      </c>
      <c r="F23" s="682">
        <f t="shared" ref="F23:J23" si="2">ROUND(SUM(F21+SUM(F21*F22)),0)</f>
        <v>101</v>
      </c>
      <c r="G23" s="682">
        <f t="shared" si="2"/>
        <v>99</v>
      </c>
      <c r="H23" s="682">
        <f t="shared" si="2"/>
        <v>3</v>
      </c>
      <c r="I23" s="682">
        <f t="shared" si="2"/>
        <v>2</v>
      </c>
      <c r="J23" s="682">
        <f t="shared" si="2"/>
        <v>1</v>
      </c>
      <c r="K23" s="682"/>
      <c r="L23" s="682"/>
      <c r="M23" s="682"/>
      <c r="N23" s="682"/>
    </row>
    <row r="24" spans="1:14" s="611" customFormat="1" ht="21" customHeight="1" thickTop="1">
      <c r="A24" s="633"/>
      <c r="B24" s="645"/>
      <c r="C24" s="626"/>
      <c r="D24" s="664"/>
      <c r="E24" s="618" t="s">
        <v>881</v>
      </c>
      <c r="F24" s="664">
        <v>0.05</v>
      </c>
      <c r="G24" s="664"/>
      <c r="H24" s="664">
        <v>0.11</v>
      </c>
      <c r="I24" s="664">
        <v>0.18</v>
      </c>
      <c r="J24" s="664"/>
      <c r="K24" s="664"/>
      <c r="L24" s="664"/>
      <c r="M24" s="664"/>
      <c r="N24" s="664"/>
    </row>
    <row r="25" spans="1:14" s="611" customFormat="1" ht="21" customHeight="1">
      <c r="A25" s="616"/>
      <c r="B25" s="628"/>
      <c r="C25" s="511"/>
      <c r="D25" s="622"/>
      <c r="E25" s="614" t="s">
        <v>874</v>
      </c>
      <c r="F25" s="622"/>
      <c r="G25" s="622">
        <v>1.4999999999999999E-2</v>
      </c>
      <c r="H25" s="622"/>
      <c r="I25" s="622"/>
      <c r="J25" s="622"/>
      <c r="K25" s="622"/>
      <c r="L25" s="622"/>
      <c r="M25" s="622"/>
      <c r="N25" s="622"/>
    </row>
    <row r="26" spans="1:14" s="611" customFormat="1" ht="21" customHeight="1" thickBot="1">
      <c r="A26" s="674"/>
      <c r="B26" s="675"/>
      <c r="C26" s="658"/>
      <c r="D26" s="643" t="s">
        <v>31</v>
      </c>
      <c r="E26" s="615" t="s">
        <v>32</v>
      </c>
      <c r="F26" s="634">
        <v>1</v>
      </c>
      <c r="G26" s="634">
        <v>1</v>
      </c>
      <c r="H26" s="634">
        <v>1</v>
      </c>
      <c r="I26" s="634">
        <v>1</v>
      </c>
      <c r="J26" s="634"/>
      <c r="K26" s="634"/>
      <c r="L26" s="634"/>
      <c r="M26" s="634"/>
      <c r="N26" s="634"/>
    </row>
    <row r="27" spans="1:14" s="611" customFormat="1" ht="21" customHeight="1" thickTop="1">
      <c r="A27" s="635" t="s">
        <v>33</v>
      </c>
      <c r="B27" s="683">
        <f>ROUNDDOWN(SUM(F27:N27)*D27,2)</f>
        <v>5.29</v>
      </c>
      <c r="C27" s="684" t="s">
        <v>16</v>
      </c>
      <c r="D27" s="637">
        <v>1</v>
      </c>
      <c r="E27" s="685" t="str">
        <f>E24</f>
        <v>통신내선전공</v>
      </c>
      <c r="F27" s="686">
        <f t="shared" ref="F27:G28" si="3">ROUNDDOWN(F$21*F24*F$26,2)</f>
        <v>4.5999999999999996</v>
      </c>
      <c r="G27" s="686">
        <f t="shared" si="3"/>
        <v>0</v>
      </c>
      <c r="H27" s="686">
        <f t="shared" ref="H27:I27" si="4">ROUNDDOWN(H$21*H24*H$26,2)</f>
        <v>0.33</v>
      </c>
      <c r="I27" s="686">
        <f t="shared" si="4"/>
        <v>0.36</v>
      </c>
      <c r="J27" s="686"/>
      <c r="K27" s="686"/>
      <c r="L27" s="686"/>
      <c r="M27" s="686"/>
      <c r="N27" s="686"/>
    </row>
    <row r="28" spans="1:14" s="611" customFormat="1" ht="21" customHeight="1" thickBot="1">
      <c r="A28" s="614" t="s">
        <v>33</v>
      </c>
      <c r="B28" s="687">
        <f>ROUNDDOWN(SUM(F28:N28)*D28,2)</f>
        <v>1.38</v>
      </c>
      <c r="C28" s="668" t="s">
        <v>16</v>
      </c>
      <c r="D28" s="641">
        <v>1</v>
      </c>
      <c r="E28" s="688" t="str">
        <f>E25</f>
        <v>통신케이블공</v>
      </c>
      <c r="F28" s="689">
        <f t="shared" si="3"/>
        <v>0</v>
      </c>
      <c r="G28" s="689">
        <f t="shared" si="3"/>
        <v>1.38</v>
      </c>
      <c r="H28" s="689">
        <f t="shared" ref="H28:I28" si="5">ROUNDDOWN(H$21*H25*H$26,2)</f>
        <v>0</v>
      </c>
      <c r="I28" s="689">
        <f t="shared" si="5"/>
        <v>0</v>
      </c>
      <c r="J28" s="689"/>
      <c r="K28" s="689"/>
      <c r="L28" s="689"/>
      <c r="M28" s="689"/>
      <c r="N28" s="689"/>
    </row>
    <row r="29" spans="1:14" s="611" customFormat="1" ht="21" customHeight="1" thickTop="1">
      <c r="A29" s="635"/>
      <c r="B29" s="690"/>
      <c r="C29" s="635"/>
      <c r="D29" s="635"/>
      <c r="E29" s="635"/>
      <c r="F29" s="691" t="s">
        <v>882</v>
      </c>
      <c r="G29" s="691" t="s">
        <v>875</v>
      </c>
      <c r="H29" s="691" t="s">
        <v>883</v>
      </c>
      <c r="I29" s="691" t="s">
        <v>883</v>
      </c>
      <c r="J29" s="691"/>
      <c r="K29" s="691"/>
      <c r="L29" s="691"/>
      <c r="M29" s="691"/>
      <c r="N29" s="691"/>
    </row>
    <row r="30" spans="1:14" ht="21" customHeight="1">
      <c r="B30" s="693"/>
      <c r="F30" s="695">
        <v>1</v>
      </c>
      <c r="G30" s="695">
        <v>2</v>
      </c>
      <c r="H30" s="695">
        <v>3</v>
      </c>
      <c r="I30" s="695">
        <v>4</v>
      </c>
      <c r="J30" s="695">
        <v>5</v>
      </c>
      <c r="K30" s="695"/>
      <c r="L30" s="695"/>
      <c r="M30" s="695"/>
      <c r="N30" s="695"/>
    </row>
    <row r="31" spans="1:14" ht="21" customHeight="1">
      <c r="D31" s="697"/>
    </row>
  </sheetData>
  <mergeCells count="8">
    <mergeCell ref="A7:C7"/>
    <mergeCell ref="A1:A3"/>
    <mergeCell ref="B1:D3"/>
    <mergeCell ref="J2:J3"/>
    <mergeCell ref="E1:E3"/>
    <mergeCell ref="H1:I1"/>
    <mergeCell ref="A4:D4"/>
    <mergeCell ref="A5:C5"/>
  </mergeCells>
  <phoneticPr fontId="3" type="noConversion"/>
  <printOptions gridLines="1"/>
  <pageMargins left="0.94488188976377963" right="0.39370078740157483" top="1.0629921259842521" bottom="0.59055118110236227" header="0.6692913385826772" footer="0.39370078740157483"/>
  <pageSetup paperSize="9" scale="75" orientation="landscape" r:id="rId1"/>
  <headerFooter alignWithMargins="0">
    <oddHeader xml:space="preserve">&amp;C&amp;"굴림체,굵게"&amp;16 &amp;14 &amp;16&amp;A&amp;"굴림체,보통"&amp;15&amp;U
</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7">
    <tabColor rgb="FFFF0000"/>
  </sheetPr>
  <dimension ref="A1:O26"/>
  <sheetViews>
    <sheetView showGridLines="0" showZeros="0" view="pageBreakPreview" zoomScaleNormal="90" workbookViewId="0">
      <selection activeCell="I24" sqref="I24"/>
    </sheetView>
  </sheetViews>
  <sheetFormatPr defaultRowHeight="20.100000000000001" customHeight="1"/>
  <cols>
    <col min="1" max="15" width="10.28515625" style="236" customWidth="1"/>
    <col min="16" max="16384" width="9.140625" style="239"/>
  </cols>
  <sheetData>
    <row r="1" spans="1:15" s="236" customFormat="1" ht="20.100000000000001" customHeight="1"/>
    <row r="2" spans="1:15" s="236" customFormat="1" ht="20.100000000000001" customHeight="1">
      <c r="B2" s="237" t="str">
        <f>'내역서표지 '!B2</f>
        <v>공 사 명 : 제주시 구좌읍 월정리 569-1번지 통신공사</v>
      </c>
      <c r="C2" s="422"/>
      <c r="D2" s="238"/>
    </row>
    <row r="3" spans="1:15" s="236" customFormat="1" ht="20.100000000000001" customHeight="1"/>
    <row r="4" spans="1:15" s="236" customFormat="1" ht="20.100000000000001" customHeight="1"/>
    <row r="5" spans="1:15" s="236" customFormat="1" ht="20.100000000000001" customHeight="1"/>
    <row r="6" spans="1:15" s="236" customFormat="1" ht="20.100000000000001" customHeight="1">
      <c r="A6" s="767" t="s">
        <v>164</v>
      </c>
      <c r="B6" s="767"/>
      <c r="C6" s="767"/>
      <c r="D6" s="767"/>
      <c r="E6" s="767"/>
      <c r="F6" s="767"/>
      <c r="G6" s="767"/>
      <c r="H6" s="767"/>
      <c r="I6" s="767"/>
      <c r="J6" s="767"/>
      <c r="K6" s="767"/>
      <c r="L6" s="767"/>
      <c r="M6" s="767"/>
      <c r="N6" s="767"/>
      <c r="O6" s="767"/>
    </row>
    <row r="7" spans="1:15" s="236" customFormat="1" ht="20.100000000000001" customHeight="1">
      <c r="A7" s="767"/>
      <c r="B7" s="767"/>
      <c r="C7" s="767"/>
      <c r="D7" s="767"/>
      <c r="E7" s="767"/>
      <c r="F7" s="767"/>
      <c r="G7" s="767"/>
      <c r="H7" s="767"/>
      <c r="I7" s="767"/>
      <c r="J7" s="767"/>
      <c r="K7" s="767"/>
      <c r="L7" s="767"/>
      <c r="M7" s="767"/>
      <c r="N7" s="767"/>
      <c r="O7" s="767"/>
    </row>
    <row r="8" spans="1:15" s="236" customFormat="1" ht="20.100000000000001" customHeight="1"/>
    <row r="9" spans="1:15" s="236" customFormat="1" ht="20.100000000000001" customHeight="1">
      <c r="A9" s="803" t="str">
        <f>'내역서표지 '!A9</f>
        <v>( 통 신 )</v>
      </c>
      <c r="B9" s="803"/>
      <c r="C9" s="803"/>
      <c r="D9" s="803"/>
      <c r="E9" s="803"/>
      <c r="F9" s="803"/>
      <c r="G9" s="803"/>
      <c r="H9" s="803"/>
      <c r="I9" s="803"/>
      <c r="J9" s="803"/>
      <c r="K9" s="803"/>
      <c r="L9" s="803"/>
      <c r="M9" s="803"/>
      <c r="N9" s="803"/>
      <c r="O9" s="803"/>
    </row>
    <row r="10" spans="1:15" s="236" customFormat="1" ht="20.100000000000001" customHeight="1"/>
    <row r="11" spans="1:15" s="236" customFormat="1" ht="20.100000000000001" customHeight="1"/>
    <row r="12" spans="1:15" s="236" customFormat="1" ht="20.100000000000001" customHeight="1"/>
    <row r="13" spans="1:15" s="236" customFormat="1" ht="20.100000000000001" customHeight="1"/>
    <row r="14" spans="1:15" s="236" customFormat="1" ht="20.100000000000001" customHeight="1"/>
    <row r="15" spans="1:15" s="236" customFormat="1" ht="20.100000000000001" customHeight="1"/>
    <row r="16" spans="1:15" s="236" customFormat="1" ht="20.100000000000001" customHeight="1"/>
    <row r="17" spans="1:15" s="236" customFormat="1" ht="20.100000000000001" customHeight="1"/>
    <row r="18" spans="1:15" s="236" customFormat="1" ht="20.100000000000001" customHeight="1">
      <c r="A18" s="803" t="str">
        <f>'내역서표지 '!A18</f>
        <v>2026. 07.</v>
      </c>
      <c r="B18" s="803"/>
      <c r="C18" s="803"/>
      <c r="D18" s="803"/>
      <c r="E18" s="803"/>
      <c r="F18" s="803"/>
      <c r="G18" s="803"/>
      <c r="H18" s="803"/>
      <c r="I18" s="803"/>
      <c r="J18" s="803"/>
      <c r="K18" s="803"/>
      <c r="L18" s="803"/>
      <c r="M18" s="803"/>
      <c r="N18" s="803"/>
      <c r="O18" s="803"/>
    </row>
    <row r="19" spans="1:15" s="236" customFormat="1" ht="20.100000000000001" customHeight="1"/>
    <row r="20" spans="1:15" s="236" customFormat="1" ht="20.100000000000001" customHeight="1"/>
    <row r="21" spans="1:15" s="236" customFormat="1" ht="20.100000000000001" customHeight="1"/>
    <row r="22" spans="1:15" s="236" customFormat="1" ht="20.100000000000001" customHeight="1"/>
    <row r="23" spans="1:15" s="236" customFormat="1" ht="20.100000000000001" customHeight="1"/>
    <row r="24" spans="1:15" s="236" customFormat="1" ht="20.100000000000001" customHeight="1"/>
    <row r="25" spans="1:15" s="236" customFormat="1" ht="20.100000000000001" customHeight="1">
      <c r="A25" s="768">
        <f>'내역서표지 '!A25</f>
        <v>0</v>
      </c>
      <c r="B25" s="768"/>
      <c r="C25" s="768"/>
      <c r="D25" s="768"/>
      <c r="E25" s="768"/>
      <c r="F25" s="768"/>
      <c r="G25" s="768"/>
      <c r="H25" s="768"/>
      <c r="I25" s="768"/>
      <c r="J25" s="768"/>
      <c r="K25" s="768"/>
      <c r="L25" s="768"/>
      <c r="M25" s="768"/>
      <c r="N25" s="768"/>
      <c r="O25" s="768"/>
    </row>
    <row r="26" spans="1:15" s="236" customFormat="1" ht="20.100000000000001" customHeight="1">
      <c r="A26" s="774"/>
      <c r="B26" s="774"/>
      <c r="C26" s="774"/>
      <c r="D26" s="774"/>
      <c r="E26" s="774"/>
      <c r="F26" s="774"/>
      <c r="G26" s="774"/>
      <c r="H26" s="774"/>
      <c r="I26" s="774"/>
      <c r="J26" s="774"/>
      <c r="K26" s="774"/>
      <c r="L26" s="774"/>
      <c r="M26" s="774"/>
      <c r="N26" s="774"/>
      <c r="O26" s="774"/>
    </row>
  </sheetData>
  <mergeCells count="5">
    <mergeCell ref="A6:O7"/>
    <mergeCell ref="A9:O9"/>
    <mergeCell ref="A18:O18"/>
    <mergeCell ref="A26:O26"/>
    <mergeCell ref="A25:O25"/>
  </mergeCells>
  <phoneticPr fontId="3" type="noConversion"/>
  <pageMargins left="0.98425196850393704" right="0.6692913385826772" top="0.82677165354330717" bottom="0.62992125984251968" header="0.59055118110236227" footer="0.43307086614173229"/>
  <pageSetup paperSize="9" scale="9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
  <sheetViews>
    <sheetView workbookViewId="0"/>
  </sheetViews>
  <sheetFormatPr defaultRowHeight="12"/>
  <sheetData/>
  <phoneticPr fontId="3" type="noConversion"/>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0"/>
  <dimension ref="A1:F47"/>
  <sheetViews>
    <sheetView view="pageBreakPreview" zoomScaleNormal="100" workbookViewId="0">
      <pane xSplit="1" ySplit="3" topLeftCell="B4" activePane="bottomRight" state="frozen"/>
      <selection activeCell="O9" sqref="O9"/>
      <selection pane="topRight" activeCell="O9" sqref="O9"/>
      <selection pane="bottomLeft" activeCell="O9" sqref="O9"/>
      <selection pane="bottomRight" activeCell="H23" sqref="H23"/>
    </sheetView>
  </sheetViews>
  <sheetFormatPr defaultColWidth="11.42578125" defaultRowHeight="17.100000000000001" customHeight="1"/>
  <cols>
    <col min="1" max="1" width="20.5703125" style="319" customWidth="1"/>
    <col min="2" max="2" width="22" style="319" customWidth="1"/>
    <col min="3" max="3" width="6.85546875" style="319" customWidth="1"/>
    <col min="4" max="4" width="15" style="738" customWidth="1"/>
    <col min="5" max="5" width="16.85546875" style="356" customWidth="1"/>
    <col min="6" max="6" width="15.42578125" style="319" customWidth="1"/>
    <col min="7" max="7" width="11.42578125" style="319" customWidth="1"/>
    <col min="8" max="8" width="14.140625" style="319" customWidth="1"/>
    <col min="9" max="16384" width="11.42578125" style="319"/>
  </cols>
  <sheetData>
    <row r="1" spans="1:6" ht="17.100000000000001" customHeight="1" thickBot="1">
      <c r="A1" s="1080" t="s">
        <v>927</v>
      </c>
      <c r="B1" s="1081"/>
      <c r="C1" s="1081"/>
      <c r="D1" s="1081"/>
      <c r="E1" s="1081"/>
      <c r="F1" s="1082"/>
    </row>
    <row r="2" spans="1:6" ht="17.100000000000001" customHeight="1">
      <c r="A2" s="1083" t="s">
        <v>267</v>
      </c>
      <c r="B2" s="1085" t="s">
        <v>755</v>
      </c>
      <c r="C2" s="1085" t="s">
        <v>2</v>
      </c>
      <c r="D2" s="698" t="s">
        <v>928</v>
      </c>
      <c r="E2" s="698" t="s">
        <v>929</v>
      </c>
      <c r="F2" s="1087" t="s">
        <v>21</v>
      </c>
    </row>
    <row r="3" spans="1:6" ht="17.100000000000001" customHeight="1" thickBot="1">
      <c r="A3" s="1084"/>
      <c r="B3" s="1086"/>
      <c r="C3" s="1086"/>
      <c r="D3" s="699" t="s">
        <v>930</v>
      </c>
      <c r="E3" s="699" t="s">
        <v>930</v>
      </c>
      <c r="F3" s="1088"/>
    </row>
    <row r="4" spans="1:6" ht="17.100000000000001" customHeight="1">
      <c r="A4" s="700" t="s">
        <v>756</v>
      </c>
      <c r="B4" s="701" t="s">
        <v>665</v>
      </c>
      <c r="C4" s="701" t="s">
        <v>16</v>
      </c>
      <c r="D4" s="702">
        <v>273676</v>
      </c>
      <c r="E4" s="703">
        <v>273539</v>
      </c>
      <c r="F4" s="704"/>
    </row>
    <row r="5" spans="1:6" ht="17.100000000000001" customHeight="1">
      <c r="A5" s="705"/>
      <c r="B5" s="706" t="s">
        <v>757</v>
      </c>
      <c r="C5" s="706" t="s">
        <v>16</v>
      </c>
      <c r="D5" s="707">
        <v>304156</v>
      </c>
      <c r="E5" s="708">
        <v>303632</v>
      </c>
      <c r="F5" s="709"/>
    </row>
    <row r="6" spans="1:6" ht="17.100000000000001" customHeight="1">
      <c r="A6" s="705"/>
      <c r="B6" s="706" t="s">
        <v>758</v>
      </c>
      <c r="C6" s="706" t="s">
        <v>16</v>
      </c>
      <c r="D6" s="707">
        <v>373640</v>
      </c>
      <c r="E6" s="708">
        <v>372997</v>
      </c>
      <c r="F6" s="709"/>
    </row>
    <row r="7" spans="1:6" ht="17.100000000000001" customHeight="1">
      <c r="A7" s="705"/>
      <c r="B7" s="706" t="s">
        <v>759</v>
      </c>
      <c r="C7" s="706" t="s">
        <v>16</v>
      </c>
      <c r="D7" s="707">
        <v>440616</v>
      </c>
      <c r="E7" s="708">
        <v>439248</v>
      </c>
      <c r="F7" s="709"/>
    </row>
    <row r="8" spans="1:6" ht="17.100000000000001" customHeight="1">
      <c r="A8" s="705"/>
      <c r="B8" s="706" t="s">
        <v>760</v>
      </c>
      <c r="C8" s="706" t="s">
        <v>16</v>
      </c>
      <c r="D8" s="707">
        <v>414968</v>
      </c>
      <c r="E8" s="708">
        <v>413173</v>
      </c>
      <c r="F8" s="709"/>
    </row>
    <row r="9" spans="1:6" ht="17.100000000000001" customHeight="1">
      <c r="A9" s="705"/>
      <c r="B9" s="706" t="s">
        <v>761</v>
      </c>
      <c r="C9" s="706" t="s">
        <v>16</v>
      </c>
      <c r="D9" s="707">
        <v>562439</v>
      </c>
      <c r="E9" s="708">
        <v>560837</v>
      </c>
      <c r="F9" s="709"/>
    </row>
    <row r="10" spans="1:6" ht="17.100000000000001" customHeight="1">
      <c r="A10" s="705"/>
      <c r="B10" s="706" t="s">
        <v>762</v>
      </c>
      <c r="C10" s="706" t="s">
        <v>16</v>
      </c>
      <c r="D10" s="707">
        <v>638460</v>
      </c>
      <c r="E10" s="708">
        <v>637453</v>
      </c>
      <c r="F10" s="709"/>
    </row>
    <row r="11" spans="1:6" ht="17.100000000000001" customHeight="1">
      <c r="A11" s="705"/>
      <c r="B11" s="706" t="s">
        <v>763</v>
      </c>
      <c r="C11" s="706" t="s">
        <v>16</v>
      </c>
      <c r="D11" s="707">
        <v>675173</v>
      </c>
      <c r="E11" s="708">
        <v>673714</v>
      </c>
      <c r="F11" s="709"/>
    </row>
    <row r="12" spans="1:6" ht="17.100000000000001" customHeight="1">
      <c r="A12" s="705"/>
      <c r="B12" s="706" t="s">
        <v>764</v>
      </c>
      <c r="C12" s="706" t="s">
        <v>16</v>
      </c>
      <c r="D12" s="707">
        <v>485075</v>
      </c>
      <c r="E12" s="708">
        <v>483274</v>
      </c>
      <c r="F12" s="709"/>
    </row>
    <row r="13" spans="1:6" ht="17.100000000000001" customHeight="1">
      <c r="A13" s="705"/>
      <c r="B13" s="706" t="s">
        <v>765</v>
      </c>
      <c r="C13" s="706" t="s">
        <v>16</v>
      </c>
      <c r="D13" s="707">
        <v>281939</v>
      </c>
      <c r="E13" s="708">
        <v>279613</v>
      </c>
      <c r="F13" s="709"/>
    </row>
    <row r="14" spans="1:6" ht="17.100000000000001" customHeight="1" thickBot="1">
      <c r="A14" s="710"/>
      <c r="B14" s="706" t="s">
        <v>931</v>
      </c>
      <c r="C14" s="706" t="s">
        <v>16</v>
      </c>
      <c r="D14" s="711">
        <v>335319</v>
      </c>
      <c r="E14" s="712">
        <v>333866</v>
      </c>
      <c r="F14" s="713"/>
    </row>
    <row r="15" spans="1:6" ht="17.100000000000001" customHeight="1">
      <c r="A15" s="700" t="s">
        <v>766</v>
      </c>
      <c r="B15" s="701" t="s">
        <v>767</v>
      </c>
      <c r="C15" s="701" t="s">
        <v>16</v>
      </c>
      <c r="D15" s="702">
        <v>284880</v>
      </c>
      <c r="E15" s="703">
        <v>283607</v>
      </c>
      <c r="F15" s="704"/>
    </row>
    <row r="16" spans="1:6" ht="17.100000000000001" customHeight="1">
      <c r="A16" s="705"/>
      <c r="B16" s="706" t="s">
        <v>768</v>
      </c>
      <c r="C16" s="706" t="s">
        <v>16</v>
      </c>
      <c r="D16" s="707">
        <v>436224</v>
      </c>
      <c r="E16" s="708">
        <v>440868</v>
      </c>
      <c r="F16" s="709"/>
    </row>
    <row r="17" spans="1:6" ht="17.100000000000001" customHeight="1">
      <c r="A17" s="705"/>
      <c r="B17" s="706" t="s">
        <v>769</v>
      </c>
      <c r="C17" s="706" t="s">
        <v>16</v>
      </c>
      <c r="D17" s="707">
        <v>315528</v>
      </c>
      <c r="E17" s="708">
        <v>314787</v>
      </c>
      <c r="F17" s="709"/>
    </row>
    <row r="18" spans="1:6" ht="17.100000000000001" customHeight="1">
      <c r="A18" s="705"/>
      <c r="B18" s="706" t="s">
        <v>770</v>
      </c>
      <c r="C18" s="706" t="s">
        <v>16</v>
      </c>
      <c r="D18" s="707">
        <v>408942</v>
      </c>
      <c r="E18" s="708">
        <v>407342</v>
      </c>
      <c r="F18" s="709"/>
    </row>
    <row r="19" spans="1:6" ht="17.100000000000001" customHeight="1">
      <c r="A19" s="705"/>
      <c r="B19" s="706" t="s">
        <v>771</v>
      </c>
      <c r="C19" s="706" t="s">
        <v>16</v>
      </c>
      <c r="D19" s="707">
        <v>356809</v>
      </c>
      <c r="E19" s="708">
        <v>354977</v>
      </c>
      <c r="F19" s="709"/>
    </row>
    <row r="20" spans="1:6" ht="17.100000000000001" customHeight="1">
      <c r="A20" s="705"/>
      <c r="B20" s="706" t="s">
        <v>772</v>
      </c>
      <c r="C20" s="706" t="s">
        <v>16</v>
      </c>
      <c r="D20" s="707">
        <v>320449</v>
      </c>
      <c r="E20" s="708">
        <v>318479</v>
      </c>
      <c r="F20" s="709"/>
    </row>
    <row r="21" spans="1:6" ht="17.100000000000001" customHeight="1">
      <c r="A21" s="705"/>
      <c r="B21" s="706" t="s">
        <v>773</v>
      </c>
      <c r="C21" s="706" t="s">
        <v>16</v>
      </c>
      <c r="D21" s="707">
        <v>304509</v>
      </c>
      <c r="E21" s="708">
        <v>303262</v>
      </c>
      <c r="F21" s="709"/>
    </row>
    <row r="22" spans="1:6" ht="17.100000000000001" customHeight="1">
      <c r="A22" s="705"/>
      <c r="B22" s="706" t="s">
        <v>932</v>
      </c>
      <c r="C22" s="706" t="s">
        <v>16</v>
      </c>
      <c r="D22" s="707">
        <v>393090</v>
      </c>
      <c r="E22" s="708">
        <v>390048</v>
      </c>
      <c r="F22" s="709"/>
    </row>
    <row r="23" spans="1:6" ht="17.100000000000001" customHeight="1">
      <c r="A23" s="705"/>
      <c r="B23" s="706" t="s">
        <v>933</v>
      </c>
      <c r="C23" s="706" t="s">
        <v>16</v>
      </c>
      <c r="D23" s="707">
        <v>446358</v>
      </c>
      <c r="E23" s="708">
        <v>446000</v>
      </c>
      <c r="F23" s="709"/>
    </row>
    <row r="24" spans="1:6" ht="17.100000000000001" customHeight="1" thickBot="1">
      <c r="A24" s="714"/>
      <c r="B24" s="715" t="s">
        <v>774</v>
      </c>
      <c r="C24" s="715" t="s">
        <v>16</v>
      </c>
      <c r="D24" s="716">
        <v>471349</v>
      </c>
      <c r="E24" s="717">
        <v>467653</v>
      </c>
      <c r="F24" s="718"/>
    </row>
    <row r="25" spans="1:6" ht="17.100000000000001" customHeight="1">
      <c r="A25" s="700" t="s">
        <v>775</v>
      </c>
      <c r="B25" s="719" t="s">
        <v>199</v>
      </c>
      <c r="C25" s="701" t="s">
        <v>16</v>
      </c>
      <c r="D25" s="702">
        <v>172068</v>
      </c>
      <c r="E25" s="703">
        <v>171037</v>
      </c>
      <c r="F25" s="720"/>
    </row>
    <row r="26" spans="1:6" ht="17.100000000000001" customHeight="1">
      <c r="A26" s="721"/>
      <c r="B26" s="722" t="s">
        <v>496</v>
      </c>
      <c r="C26" s="706" t="s">
        <v>16</v>
      </c>
      <c r="D26" s="707">
        <v>226122</v>
      </c>
      <c r="E26" s="708">
        <v>224490</v>
      </c>
      <c r="F26" s="709"/>
    </row>
    <row r="27" spans="1:6" ht="17.100000000000001" customHeight="1">
      <c r="A27" s="721"/>
      <c r="B27" s="722" t="s">
        <v>776</v>
      </c>
      <c r="C27" s="706" t="s">
        <v>16</v>
      </c>
      <c r="D27" s="707">
        <v>247897</v>
      </c>
      <c r="E27" s="708">
        <v>239439</v>
      </c>
      <c r="F27" s="709"/>
    </row>
    <row r="28" spans="1:6" ht="17.100000000000001" customHeight="1">
      <c r="A28" s="721"/>
      <c r="B28" s="722" t="s">
        <v>777</v>
      </c>
      <c r="C28" s="706" t="s">
        <v>16</v>
      </c>
      <c r="D28" s="707">
        <v>282536</v>
      </c>
      <c r="E28" s="708">
        <v>280178</v>
      </c>
      <c r="F28" s="709"/>
    </row>
    <row r="29" spans="1:6" ht="17.100000000000001" customHeight="1">
      <c r="A29" s="723"/>
      <c r="B29" s="722" t="s">
        <v>778</v>
      </c>
      <c r="C29" s="706" t="s">
        <v>16</v>
      </c>
      <c r="D29" s="707">
        <v>241698</v>
      </c>
      <c r="E29" s="708">
        <v>241550</v>
      </c>
      <c r="F29" s="709"/>
    </row>
    <row r="30" spans="1:6" ht="17.100000000000001" customHeight="1">
      <c r="A30" s="723"/>
      <c r="B30" s="722" t="s">
        <v>779</v>
      </c>
      <c r="C30" s="706" t="s">
        <v>16</v>
      </c>
      <c r="D30" s="707">
        <v>217012</v>
      </c>
      <c r="E30" s="708">
        <v>214975</v>
      </c>
      <c r="F30" s="709"/>
    </row>
    <row r="31" spans="1:6" ht="17.100000000000001" customHeight="1">
      <c r="A31" s="705"/>
      <c r="B31" s="722" t="s">
        <v>780</v>
      </c>
      <c r="C31" s="706" t="s">
        <v>16</v>
      </c>
      <c r="D31" s="707">
        <v>277276</v>
      </c>
      <c r="E31" s="708">
        <v>278998</v>
      </c>
      <c r="F31" s="709"/>
    </row>
    <row r="32" spans="1:6" ht="17.100000000000001" customHeight="1">
      <c r="A32" s="705"/>
      <c r="B32" s="722" t="s">
        <v>781</v>
      </c>
      <c r="C32" s="706" t="s">
        <v>16</v>
      </c>
      <c r="D32" s="707">
        <v>173995</v>
      </c>
      <c r="E32" s="708">
        <v>172387</v>
      </c>
      <c r="F32" s="709"/>
    </row>
    <row r="33" spans="1:6" ht="17.100000000000001" customHeight="1">
      <c r="A33" s="705"/>
      <c r="B33" s="722" t="s">
        <v>782</v>
      </c>
      <c r="C33" s="706" t="s">
        <v>16</v>
      </c>
      <c r="D33" s="707">
        <v>273540</v>
      </c>
      <c r="E33" s="708">
        <v>271064</v>
      </c>
      <c r="F33" s="709"/>
    </row>
    <row r="34" spans="1:6" ht="17.100000000000001" customHeight="1">
      <c r="A34" s="705"/>
      <c r="B34" s="722" t="s">
        <v>783</v>
      </c>
      <c r="C34" s="706" t="s">
        <v>16</v>
      </c>
      <c r="D34" s="707">
        <v>273308</v>
      </c>
      <c r="E34" s="708">
        <v>270747</v>
      </c>
      <c r="F34" s="709"/>
    </row>
    <row r="35" spans="1:6" ht="17.100000000000001" customHeight="1">
      <c r="A35" s="705"/>
      <c r="B35" s="722" t="s">
        <v>666</v>
      </c>
      <c r="C35" s="706" t="s">
        <v>16</v>
      </c>
      <c r="D35" s="707">
        <v>211653</v>
      </c>
      <c r="E35" s="708">
        <v>207796</v>
      </c>
      <c r="F35" s="709"/>
    </row>
    <row r="36" spans="1:6" ht="17.100000000000001" customHeight="1">
      <c r="A36" s="705"/>
      <c r="B36" s="722" t="s">
        <v>784</v>
      </c>
      <c r="C36" s="706" t="s">
        <v>16</v>
      </c>
      <c r="D36" s="707">
        <v>239808</v>
      </c>
      <c r="E36" s="708">
        <v>237686</v>
      </c>
      <c r="F36" s="709"/>
    </row>
    <row r="37" spans="1:6" ht="17.100000000000001" customHeight="1">
      <c r="A37" s="705"/>
      <c r="B37" s="722" t="s">
        <v>785</v>
      </c>
      <c r="C37" s="706" t="s">
        <v>16</v>
      </c>
      <c r="D37" s="707">
        <v>263017</v>
      </c>
      <c r="E37" s="708">
        <v>258362</v>
      </c>
      <c r="F37" s="709"/>
    </row>
    <row r="38" spans="1:6" ht="17.100000000000001" customHeight="1">
      <c r="A38" s="724"/>
      <c r="B38" s="725" t="s">
        <v>786</v>
      </c>
      <c r="C38" s="726" t="s">
        <v>16</v>
      </c>
      <c r="D38" s="707">
        <v>268908</v>
      </c>
      <c r="E38" s="708">
        <v>267532</v>
      </c>
      <c r="F38" s="727"/>
    </row>
    <row r="39" spans="1:6" ht="17.100000000000001" customHeight="1">
      <c r="A39" s="724"/>
      <c r="B39" s="725" t="s">
        <v>787</v>
      </c>
      <c r="C39" s="726" t="s">
        <v>16</v>
      </c>
      <c r="D39" s="707">
        <v>277642</v>
      </c>
      <c r="E39" s="708">
        <v>283068</v>
      </c>
      <c r="F39" s="727"/>
    </row>
    <row r="40" spans="1:6" ht="17.100000000000001" customHeight="1">
      <c r="A40" s="705"/>
      <c r="B40" s="722" t="s">
        <v>788</v>
      </c>
      <c r="C40" s="706" t="s">
        <v>16</v>
      </c>
      <c r="D40" s="707">
        <v>275790</v>
      </c>
      <c r="E40" s="708">
        <v>273074</v>
      </c>
      <c r="F40" s="709"/>
    </row>
    <row r="41" spans="1:6" ht="17.100000000000001" customHeight="1">
      <c r="A41" s="728"/>
      <c r="B41" s="729" t="s">
        <v>934</v>
      </c>
      <c r="C41" s="706" t="s">
        <v>16</v>
      </c>
      <c r="D41" s="730">
        <v>215907</v>
      </c>
      <c r="E41" s="731">
        <v>214661</v>
      </c>
      <c r="F41" s="732"/>
    </row>
    <row r="42" spans="1:6" ht="17.100000000000001" customHeight="1">
      <c r="A42" s="733"/>
      <c r="B42" s="729" t="s">
        <v>935</v>
      </c>
      <c r="C42" s="706" t="s">
        <v>16</v>
      </c>
      <c r="D42" s="707">
        <v>238936</v>
      </c>
      <c r="E42" s="708">
        <v>240685</v>
      </c>
      <c r="F42" s="734"/>
    </row>
    <row r="43" spans="1:6" ht="17.100000000000001" customHeight="1">
      <c r="A43" s="728"/>
      <c r="B43" s="729" t="s">
        <v>936</v>
      </c>
      <c r="C43" s="706" t="s">
        <v>16</v>
      </c>
      <c r="D43" s="707">
        <v>221015</v>
      </c>
      <c r="E43" s="708">
        <v>219579</v>
      </c>
      <c r="F43" s="732"/>
    </row>
    <row r="44" spans="1:6" ht="17.100000000000001" customHeight="1">
      <c r="A44" s="728"/>
      <c r="B44" s="729" t="s">
        <v>937</v>
      </c>
      <c r="C44" s="706" t="s">
        <v>16</v>
      </c>
      <c r="D44" s="707">
        <v>210909</v>
      </c>
      <c r="E44" s="708" t="s">
        <v>546</v>
      </c>
      <c r="F44" s="732"/>
    </row>
    <row r="45" spans="1:6" ht="17.100000000000001" customHeight="1">
      <c r="A45" s="728"/>
      <c r="B45" s="729" t="s">
        <v>789</v>
      </c>
      <c r="C45" s="706" t="s">
        <v>16</v>
      </c>
      <c r="D45" s="707">
        <v>269759</v>
      </c>
      <c r="E45" s="708">
        <v>271800</v>
      </c>
      <c r="F45" s="732"/>
    </row>
    <row r="46" spans="1:6" ht="17.100000000000001" customHeight="1">
      <c r="A46" s="728"/>
      <c r="B46" s="729" t="s">
        <v>938</v>
      </c>
      <c r="C46" s="706" t="s">
        <v>16</v>
      </c>
      <c r="D46" s="707">
        <v>256883</v>
      </c>
      <c r="E46" s="708">
        <v>255231</v>
      </c>
      <c r="F46" s="732"/>
    </row>
    <row r="47" spans="1:6" ht="17.100000000000001" customHeight="1" thickBot="1">
      <c r="A47" s="735"/>
      <c r="B47" s="736" t="s">
        <v>939</v>
      </c>
      <c r="C47" s="715" t="s">
        <v>16</v>
      </c>
      <c r="D47" s="716">
        <v>230376</v>
      </c>
      <c r="E47" s="717">
        <v>238846</v>
      </c>
      <c r="F47" s="737"/>
    </row>
  </sheetData>
  <mergeCells count="5">
    <mergeCell ref="A1:F1"/>
    <mergeCell ref="A2:A3"/>
    <mergeCell ref="B2:B3"/>
    <mergeCell ref="C2:C3"/>
    <mergeCell ref="F2:F3"/>
  </mergeCells>
  <phoneticPr fontId="3" type="noConversion"/>
  <printOptions horizontalCentered="1" verticalCentered="1"/>
  <pageMargins left="0.35433070866141736" right="0.35433070866141736" top="0.98425196850393704" bottom="0.98425196850393704" header="0" footer="0"/>
  <pageSetup paperSize="9" scale="8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26</vt:i4>
      </vt:variant>
      <vt:variant>
        <vt:lpstr>이름 지정된 범위</vt:lpstr>
      </vt:variant>
      <vt:variant>
        <vt:i4>19</vt:i4>
      </vt:variant>
    </vt:vector>
  </HeadingPairs>
  <TitlesOfParts>
    <vt:vector size="45" baseType="lpstr">
      <vt:lpstr>내역서표지 </vt:lpstr>
      <vt:lpstr>내역서(갑)</vt:lpstr>
      <vt:lpstr>원가</vt:lpstr>
      <vt:lpstr>집계표</vt:lpstr>
      <vt:lpstr>1. 통신간선설비공사</vt:lpstr>
      <vt:lpstr>2. 통신설비공사</vt:lpstr>
      <vt:lpstr>3. CCTV설비공사</vt:lpstr>
      <vt:lpstr>일위</vt:lpstr>
      <vt:lpstr>일위대가 목록 </vt:lpstr>
      <vt:lpstr>중기단가표지</vt:lpstr>
      <vt:lpstr>중기단가산출</vt:lpstr>
      <vt:lpstr>관로터파기(인도-차도) 단위수량산출</vt:lpstr>
      <vt:lpstr>기계경비</vt:lpstr>
      <vt:lpstr>일위대가표</vt:lpstr>
      <vt:lpstr>단가산출 목록</vt:lpstr>
      <vt:lpstr>단가산출표</vt:lpstr>
      <vt:lpstr>단위수량산출서</vt:lpstr>
      <vt:lpstr>단가비교표 표지</vt:lpstr>
      <vt:lpstr>통신단가비교표</vt:lpstr>
      <vt:lpstr>산출서표지</vt:lpstr>
      <vt:lpstr>1. 통신간선설비 산출표</vt:lpstr>
      <vt:lpstr>2. 통신설비 산출표</vt:lpstr>
      <vt:lpstr>3. CCTV설비 산출서</vt:lpstr>
      <vt:lpstr>견적서 표지</vt:lpstr>
      <vt:lpstr>Sheet1</vt:lpstr>
      <vt:lpstr>노임단가</vt:lpstr>
      <vt:lpstr>'1. 통신간선설비 산출표'!Print_Area</vt:lpstr>
      <vt:lpstr>'1. 통신간선설비공사'!Print_Area</vt:lpstr>
      <vt:lpstr>'2. 통신설비 산출표'!Print_Area</vt:lpstr>
      <vt:lpstr>'2. 통신설비공사'!Print_Area</vt:lpstr>
      <vt:lpstr>'3. CCTV설비 산출서'!Print_Area</vt:lpstr>
      <vt:lpstr>'3. CCTV설비공사'!Print_Area</vt:lpstr>
      <vt:lpstr>'관로터파기(인도-차도) 단위수량산출'!Print_Area</vt:lpstr>
      <vt:lpstr>기계경비!Print_Area</vt:lpstr>
      <vt:lpstr>'단가산출 목록'!Print_Area</vt:lpstr>
      <vt:lpstr>단가산출표!Print_Area</vt:lpstr>
      <vt:lpstr>원가!Print_Area</vt:lpstr>
      <vt:lpstr>일위대가표!Print_Area</vt:lpstr>
      <vt:lpstr>중기단가표지!Print_Area</vt:lpstr>
      <vt:lpstr>통신단가비교표!Print_Area</vt:lpstr>
      <vt:lpstr>'1. 통신간선설비 산출표'!Print_Titles</vt:lpstr>
      <vt:lpstr>'2. 통신설비 산출표'!Print_Titles</vt:lpstr>
      <vt:lpstr>'3. CCTV설비 산출서'!Print_Titles</vt:lpstr>
      <vt:lpstr>기계경비!Print_Titles</vt:lpstr>
      <vt:lpstr>노임단가</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EKR</cp:lastModifiedBy>
  <cp:lastPrinted>2026-08-12T01:50:39Z</cp:lastPrinted>
  <dcterms:created xsi:type="dcterms:W3CDTF">2001-03-12T02:18:15Z</dcterms:created>
  <dcterms:modified xsi:type="dcterms:W3CDTF">2026-08-20T07:28:27Z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VID2F1E1603">
    <vt:lpwstr/>
  </property>
  <property fmtid="{D5CDD505-2E9C-101B-9397-08002B2CF9AE}" pid="3" name="IVIDC">
    <vt:lpwstr/>
  </property>
  <property fmtid="{D5CDD505-2E9C-101B-9397-08002B2CF9AE}" pid="4" name="IVID362F13E8">
    <vt:lpwstr/>
  </property>
  <property fmtid="{D5CDD505-2E9C-101B-9397-08002B2CF9AE}" pid="5" name="IVID3A3618F1">
    <vt:lpwstr/>
  </property>
  <property fmtid="{D5CDD505-2E9C-101B-9397-08002B2CF9AE}" pid="6" name="IVID15E41318">
    <vt:lpwstr/>
  </property>
  <property fmtid="{D5CDD505-2E9C-101B-9397-08002B2CF9AE}" pid="7" name="IVID181914D9">
    <vt:lpwstr/>
  </property>
  <property fmtid="{D5CDD505-2E9C-101B-9397-08002B2CF9AE}" pid="8" name="IVID155815FB">
    <vt:lpwstr/>
  </property>
  <property fmtid="{D5CDD505-2E9C-101B-9397-08002B2CF9AE}" pid="9" name="IVIDD091BF0">
    <vt:lpwstr/>
  </property>
  <property fmtid="{D5CDD505-2E9C-101B-9397-08002B2CF9AE}" pid="10" name="IVID344CCFFC">
    <vt:lpwstr/>
  </property>
  <property fmtid="{D5CDD505-2E9C-101B-9397-08002B2CF9AE}" pid="11" name="IVID1A7D12ED">
    <vt:lpwstr/>
  </property>
  <property fmtid="{D5CDD505-2E9C-101B-9397-08002B2CF9AE}" pid="12" name="IVID1B2115FE">
    <vt:lpwstr/>
  </property>
  <property fmtid="{D5CDD505-2E9C-101B-9397-08002B2CF9AE}" pid="13" name="IVID35431BD0">
    <vt:lpwstr/>
  </property>
  <property fmtid="{D5CDD505-2E9C-101B-9397-08002B2CF9AE}" pid="14" name="IVID4637A884">
    <vt:lpwstr/>
  </property>
  <property fmtid="{D5CDD505-2E9C-101B-9397-08002B2CF9AE}" pid="15" name="IVID127C14F5">
    <vt:lpwstr/>
  </property>
  <property fmtid="{D5CDD505-2E9C-101B-9397-08002B2CF9AE}" pid="16" name="IVID1834F0DD">
    <vt:lpwstr/>
  </property>
  <property fmtid="{D5CDD505-2E9C-101B-9397-08002B2CF9AE}" pid="17" name="IVID312119E0">
    <vt:lpwstr/>
  </property>
  <property fmtid="{D5CDD505-2E9C-101B-9397-08002B2CF9AE}" pid="18" name="IVID1C5812DA">
    <vt:lpwstr/>
  </property>
  <property fmtid="{D5CDD505-2E9C-101B-9397-08002B2CF9AE}" pid="19" name="IVID173907ED">
    <vt:lpwstr/>
  </property>
  <property fmtid="{D5CDD505-2E9C-101B-9397-08002B2CF9AE}" pid="20" name="IVID274B1CF5">
    <vt:lpwstr/>
  </property>
  <property fmtid="{D5CDD505-2E9C-101B-9397-08002B2CF9AE}" pid="21" name="IVID2B4E17FA">
    <vt:lpwstr/>
  </property>
  <property fmtid="{D5CDD505-2E9C-101B-9397-08002B2CF9AE}" pid="22" name="IVID253D11EF">
    <vt:lpwstr/>
  </property>
  <property fmtid="{D5CDD505-2E9C-101B-9397-08002B2CF9AE}" pid="23" name="IVID1A3517F4">
    <vt:lpwstr/>
  </property>
  <property fmtid="{D5CDD505-2E9C-101B-9397-08002B2CF9AE}" pid="24" name="IVID2B0E1302">
    <vt:lpwstr/>
  </property>
  <property fmtid="{D5CDD505-2E9C-101B-9397-08002B2CF9AE}" pid="25" name="IVID332E19D7">
    <vt:lpwstr/>
  </property>
  <property fmtid="{D5CDD505-2E9C-101B-9397-08002B2CF9AE}" pid="26" name="IVID22261800">
    <vt:lpwstr/>
  </property>
  <property fmtid="{D5CDD505-2E9C-101B-9397-08002B2CF9AE}" pid="27" name="IVID325116DE">
    <vt:lpwstr/>
  </property>
  <property fmtid="{D5CDD505-2E9C-101B-9397-08002B2CF9AE}" pid="28" name="IVID272C0FEF">
    <vt:lpwstr/>
  </property>
  <property fmtid="{D5CDD505-2E9C-101B-9397-08002B2CF9AE}" pid="29" name="IVID282817EE">
    <vt:lpwstr/>
  </property>
  <property fmtid="{D5CDD505-2E9C-101B-9397-08002B2CF9AE}" pid="30" name="IVID1D2215D2">
    <vt:lpwstr/>
  </property>
  <property fmtid="{D5CDD505-2E9C-101B-9397-08002B2CF9AE}" pid="31" name="IVIDF1212DD">
    <vt:lpwstr/>
  </property>
  <property fmtid="{D5CDD505-2E9C-101B-9397-08002B2CF9AE}" pid="32" name="IVID3B3616E1">
    <vt:lpwstr/>
  </property>
  <property fmtid="{D5CDD505-2E9C-101B-9397-08002B2CF9AE}" pid="33" name="IVID135B1DF5">
    <vt:lpwstr/>
  </property>
  <property fmtid="{D5CDD505-2E9C-101B-9397-08002B2CF9AE}" pid="34" name="IVID7531607">
    <vt:lpwstr/>
  </property>
  <property fmtid="{D5CDD505-2E9C-101B-9397-08002B2CF9AE}" pid="35" name="IVID154D17E8">
    <vt:lpwstr/>
  </property>
  <property fmtid="{D5CDD505-2E9C-101B-9397-08002B2CF9AE}" pid="36" name="IVID95D1607">
    <vt:lpwstr/>
  </property>
  <property fmtid="{D5CDD505-2E9C-101B-9397-08002B2CF9AE}" pid="37" name="IVID242814D7">
    <vt:lpwstr/>
  </property>
  <property fmtid="{D5CDD505-2E9C-101B-9397-08002B2CF9AE}" pid="38" name="IVID1E6810F7">
    <vt:lpwstr/>
  </property>
  <property fmtid="{D5CDD505-2E9C-101B-9397-08002B2CF9AE}" pid="39" name="IVID3A2611FF">
    <vt:lpwstr/>
  </property>
  <property fmtid="{D5CDD505-2E9C-101B-9397-08002B2CF9AE}" pid="40" name="IVID367E0FFA">
    <vt:lpwstr/>
  </property>
  <property fmtid="{D5CDD505-2E9C-101B-9397-08002B2CF9AE}" pid="41" name="IVID104220E6">
    <vt:lpwstr/>
  </property>
  <property fmtid="{D5CDD505-2E9C-101B-9397-08002B2CF9AE}" pid="42" name="IVID688E4281">
    <vt:lpwstr/>
  </property>
  <property fmtid="{D5CDD505-2E9C-101B-9397-08002B2CF9AE}" pid="43" name="IVIDC0F855BB">
    <vt:lpwstr/>
  </property>
  <property fmtid="{D5CDD505-2E9C-101B-9397-08002B2CF9AE}" pid="44" name="IVID146EDFCB">
    <vt:lpwstr/>
  </property>
  <property fmtid="{D5CDD505-2E9C-101B-9397-08002B2CF9AE}" pid="45" name="IVID14EE6119">
    <vt:lpwstr/>
  </property>
  <property fmtid="{D5CDD505-2E9C-101B-9397-08002B2CF9AE}" pid="46" name="IVID280B15DE">
    <vt:lpwstr/>
  </property>
  <property fmtid="{D5CDD505-2E9C-101B-9397-08002B2CF9AE}" pid="47" name="IVID1C956025">
    <vt:lpwstr/>
  </property>
  <property fmtid="{D5CDD505-2E9C-101B-9397-08002B2CF9AE}" pid="48" name="IVIDA03B06A4">
    <vt:lpwstr/>
  </property>
  <property fmtid="{D5CDD505-2E9C-101B-9397-08002B2CF9AE}" pid="49" name="IVID2E3B24D0">
    <vt:lpwstr/>
  </property>
</Properties>
</file>