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6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폴더(575)\★건설물폐기물처리용역\2026\3. 성남외고 기숙사 전면보수공사 폐기물처리용역\"/>
    </mc:Choice>
  </mc:AlternateContent>
  <x:bookViews>
    <x:workbookView xWindow="0" yWindow="0" windowWidth="28545" windowHeight="11325"/>
  </x:bookViews>
  <x:sheets>
    <x:sheet name="원가계산서" sheetId="1" r:id="rId4"/>
    <x:sheet name="집계표" sheetId="2" r:id="rId5"/>
    <x:sheet name="내역서" sheetId="3" r:id="rId6"/>
  </x:sheets>
  <x:definedNames>
    <x:definedName name="_xlnm.Print_Area" localSheetId="0">원가계산서!$A$1:$F$31</x:definedName>
    <x:definedName name="_xlnm.Print_Area" localSheetId="1">집계표!$A$1:$M$24</x:definedName>
    <x:definedName name="_xlnm.Print_Area" localSheetId="2">내역서!$A$1:$M$24</x:definedName>
    <x:definedName name="_xlnm.Print_Titles" localSheetId="0">원가계산서!$1:$4</x:definedName>
    <x:definedName name="_xlnm.Print_Titles" localSheetId="1">집계표!$1:$4</x:definedName>
    <x:definedName name="_xlnm.Print_Titles" localSheetId="2">내역서!$1:$4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<x:sst xmlns:r="http://schemas.openxmlformats.org/officeDocument/2006/relationships" xmlns:c="http://schemas.openxmlformats.org/drawingml/2006/chart" xmlns:x="http://schemas.openxmlformats.org/spreadsheetml/2006/main" count="257" uniqueCount="130">
  <x:si>
    <x:t>공 사 내 역 서</x:t>
  </x:si>
  <x:si>
    <x:t>구    성   비</x:t>
  </x:si>
  <x:si>
    <x:t>C4</x:t>
  </x:si>
  <x:si>
    <x:t>A2</x:t>
  </x:si>
  <x:si>
    <x:t>F</x:t>
  </x:si>
  <x:si>
    <x:t>수량</x:t>
  </x:si>
  <x:si>
    <x:t>B1</x:t>
  </x:si>
  <x:si>
    <x:t>B2</x:t>
  </x:si>
  <x:si>
    <x:t/>
  </x:si>
  <x:si>
    <x:t>TON</x:t>
  </x:si>
  <x:si>
    <x:t>A1</x:t>
  </x:si>
  <x:si>
    <x:t>폐기물처리비</x:t>
  </x:si>
  <x:si>
    <x:t>건설폐재류</x:t>
  </x:si>
  <x:si>
    <x:t>단  가</x:t>
  </x:si>
  <x:si>
    <x:t>혼합건설폐기물</x:t>
  </x:si>
  <x:si>
    <x:t>노  무  비</x:t>
  </x:si>
  <x:si>
    <x:t>재  료  비</x:t>
  </x:si>
  <x:si>
    <x:t>합      계</x:t>
  </x:si>
  <x:si>
    <x:t>품      명</x:t>
  </x:si>
  <x:si>
    <x:t>규      격</x:t>
  </x:si>
  <x:si>
    <x:t>혼합건설폐기물 운반비</x:t>
  </x:si>
  <x:si>
    <x:t>건설폐재류 운반비</x:t>
  </x:si>
  <x:si>
    <x:t>경      비</x:t>
  </x:si>
  <x:si>
    <x:t>금      액</x:t>
  </x:si>
  <x:si>
    <x:t>공 사 집 계 표</x:t>
  </x:si>
  <x:si>
    <x:t>그 밖의 건설폐기물에 가연성 5% 이하 혼합</x:t>
  </x:si>
  <x:si>
    <x:t>가연성이 제거된 재활용이 가능한 혼합물</x:t>
  </x:si>
  <x:si>
    <x:t xml:space="preserve">                                구  분
  비   목</x:t>
  </x:si>
  <x:si>
    <x:t>단위</x:t>
  </x:si>
  <x:si>
    <x:t>구분</x:t>
  </x:si>
  <x:si>
    <x:t>이                윤</x:t>
  </x:si>
  <x:si>
    <x:t>기    계    경    비</x:t>
  </x:si>
  <x:si>
    <x:t>도    급    금    액</x:t>
  </x:si>
  <x:si>
    <x:t>총       원       가</x:t>
  </x:si>
  <x:si>
    <x:t>소                계</x:t>
  </x:si>
  <x:si>
    <x:t>기    타    경    비</x:t>
  </x:si>
  <x:si>
    <x:t>산업 안전 보건관리비</x:t>
  </x:si>
  <x:si>
    <x:t>공사명 : 성남외국어고등학교 기숙사 전면보수공사 건설폐기물 운반 및 처리용역</x:t>
  </x:si>
  <x:si>
    <x:t>공사명 : 성남외고 기숙사 전면보수공사 폐기물처리용역</x:t>
  </x:si>
  <x:si>
    <x:t>고  용  보   험   료</x:t>
  </x:si>
  <x:si>
    <x:t>건  강  보   험   료</x:t>
  </x:si>
  <x:si>
    <x:t>연  금  보   험   료</x:t>
  </x:si>
  <x:si>
    <x:t>환  경  보   전   비</x:t>
  </x:si>
  <x:si>
    <x:t>퇴 직 공 제 부 금 비</x:t>
  </x:si>
  <x:si>
    <x:t>직   접   재  료  비</x:t>
  </x:si>
  <x:si>
    <x:t>간   접   노  무  비</x:t>
  </x:si>
  <x:si>
    <x:t>산  재  보   험   료</x:t>
  </x:si>
  <x:si>
    <x:t>총   공   사  금  액</x:t>
  </x:si>
  <x:si>
    <x:t>일  반   관   리  비</x:t>
  </x:si>
  <x:si>
    <x:t>간   접   재  료  비</x:t>
  </x:si>
  <x:si>
    <x:t>임 금 채 권 부 담 금</x:t>
  </x:si>
  <x:si>
    <x:t>폐  기  물  처 리 비</x:t>
  </x:si>
  <x:si>
    <x:t>01. 건설폐기물처리비</x:t>
  </x:si>
  <x:si>
    <x:t>직   접   노  무  비</x:t>
  </x:si>
  <x:si>
    <x:t>순  공  사  원  가</x:t>
  </x:si>
  <x:si>
    <x:t>석  면    분  담  금</x:t>
  </x:si>
  <x:si>
    <x:t>부   가   가  치  세</x:t>
  </x:si>
  <x:si>
    <x:t>작업설.부산물(철거)</x:t>
  </x:si>
  <x:si>
    <x:t>품목구분</x:t>
  </x:si>
  <x:si>
    <x:t>기계경비</x:t>
  </x:si>
  <x:si>
    <x:t>임금채권부담금</x:t>
  </x:si>
  <x:si>
    <x:t>작업부산물</x:t>
  </x:si>
  <x:si>
    <x:t>석면분담금</x:t>
  </x:si>
  <x:si>
    <x:t>사용자항목15</x:t>
  </x:si>
  <x:si>
    <x:t>합계구분</x:t>
  </x:si>
  <x:si>
    <x:t>손료요율</x:t>
  </x:si>
  <x:si>
    <x:t>손료구분</x:t>
  </x:si>
  <x:si>
    <x:t>안전관리비</x:t>
  </x:si>
  <x:si>
    <x:t>사용자항목6</x:t>
  </x:si>
  <x:si>
    <x:t>관급자재대</x:t>
  </x:si>
  <x:si>
    <x:t>금    액</x:t>
  </x:si>
  <x:si>
    <x:t>사용자항목19</x:t>
  </x:si>
  <x:si>
    <x:t>적용구분</x:t>
  </x:si>
  <x:si>
    <x:t>사용자항목10</x:t>
  </x:si>
  <x:si>
    <x:t>사용자항목16</x:t>
  </x:si>
  <x:si>
    <x:t>비    고</x:t>
  </x:si>
  <x:si>
    <x:t>사용자항목11</x:t>
  </x:si>
  <x:si>
    <x:t>사용자항목18</x:t>
  </x:si>
  <x:si>
    <x:t>금   액</x:t>
  </x:si>
  <x:si>
    <x:t>합  계</x:t>
  </x:si>
  <x:si>
    <x:t>사용자항목14</x:t>
  </x:si>
  <x:si>
    <x:t>간접재료비</x:t>
  </x:si>
  <x:si>
    <x:t>사용자항목17</x:t>
  </x:si>
  <x:si>
    <x:t>조달코드</x:t>
  </x:si>
  <x:si>
    <x:t>수  량</x:t>
  </x:si>
  <x:si>
    <x:t>잡비제외분</x:t>
  </x:si>
  <x:si>
    <x:t>품질관리비</x:t>
  </x:si>
  <x:si>
    <x:t>사급자재대</x:t>
  </x:si>
  <x:si>
    <x:t>신기술사용료</x:t>
  </x:si>
  <x:si>
    <x:t>사용자항목7</x:t>
  </x:si>
  <x:si>
    <x:t>사용자항목12</x:t>
  </x:si>
  <x:si>
    <x:t>사용자항목13</x:t>
  </x:si>
  <x:si>
    <x:t>경  비</x:t>
  </x:si>
  <x:si>
    <x:t>관급자관급자재</x:t>
  </x:si>
  <x:si>
    <x:t>공 사 원 가 계 산 서</x:t>
  </x:si>
  <x:si>
    <x:t>24톤 암롤트럭, 30km</x:t>
  </x:si>
  <x:si>
    <x:t>24톤 덤프트럭, 30km</x:t>
  </x:si>
  <x:si>
    <x:t>(총원가)*10%</x:t>
  </x:si>
  <x:si>
    <x:t xml:space="preserve">         계</x:t>
  </x:si>
  <x:si>
    <x:t>노인 장기 요양보험료</x:t>
  </x:si>
  <x:si>
    <x:t>관급</x:t>
  </x:si>
  <x:si>
    <x:t>장비비</x:t>
  </x:si>
  <x:si>
    <x:t>비고</x:t>
  </x:si>
  <x:si>
    <x:t>C14</x:t>
  </x:si>
  <x:si>
    <x:t>C10</x:t>
  </x:si>
  <x:si>
    <x:t>03</x:t>
  </x:si>
  <x:si>
    <x:t>C12</x:t>
  </x:si>
  <x:si>
    <x:t>Y</x:t>
  </x:si>
  <x:si>
    <x:t>C34</x:t>
  </x:si>
  <x:si>
    <x:t>X</x:t>
  </x:si>
  <x:si>
    <x:t>C33</x:t>
  </x:si>
  <x:si>
    <x:t>C25</x:t>
  </x:si>
  <x:si>
    <x:t>재료비</x:t>
  </x:si>
  <x:si>
    <x:t>C</x:t>
  </x:si>
  <x:si>
    <x:t>D</x:t>
  </x:si>
  <x:si>
    <x:t>식</x:t>
  </x:si>
  <x:si>
    <x:t>C16</x:t>
  </x:si>
  <x:si>
    <x:t>B</x:t>
  </x:si>
  <x:si>
    <x:t>가설비</x:t>
  </x:si>
  <x:si>
    <x:t>C11</x:t>
  </x:si>
  <x:si>
    <x:t>C13</x:t>
  </x:si>
  <x:si>
    <x:t>L</x:t>
  </x:si>
  <x:si>
    <x:t>운반비</x:t>
  </x:si>
  <x:si>
    <x:t>C15</x:t>
  </x:si>
  <x:si>
    <x:t>외주비</x:t>
  </x:si>
  <x:si>
    <x:t>E</x:t>
  </x:si>
  <x:si>
    <x:t>C20</x:t>
  </x:si>
  <x:si>
    <x:t>H</x:t>
  </x:si>
  <x:si>
    <x:t>노무비</x:t>
  </x:si>
  <x:si>
    <x:t>A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</x:si>
</x:sst>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>
        <x:color auto="1"/>
      </x:right>
      <x:top style="thin">
        <x:color auto="1"/>
      </x:top>
      <x:bottom>
        <x:color auto="1"/>
      </x:bottom>
      <x:diagonal style="thin">
        <x:color auto="1"/>
      </x:diagonal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Border="1" applyAlignment="1">
          <x:alignment horizontal="center" vertical="center" wrapText="1" shrinkToFit="1"/>
        </x:xf>
      </mc:Fallback>
    </mc:AlternateContent>
    <x:xf numFmtId="0" fontId="0" fillId="0" borderId="1" xfId="0" quotePrefix="1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 shrinkToFit="1"/>
        </x:xf>
      </mc:Fallback>
    </mc:AlternateContent>
    <x:xf numFmtId="0" fontId="0" fillId="0" borderId="1" xfId="0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quotePrefix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quotePrefix="1" applyNumberFormat="1" applyFont="1" applyFill="1" applyBorder="1" applyAlignment="1">
          <x:alignment horizontal="center" vertical="center" wrapText="1" shrinkToFit="1"/>
        </x:xf>
      </mc:Fallback>
    </mc:AlternateContent>
    <x:xf numFmtId="0" fontId="6" fillId="2" borderId="1" xfId="0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quotePrefix="1" applyNumberFormat="1">
      <x:alignment horizontal="general" vertical="center"/>
    </x:xf>
    <x:xf numFmtId="0" fontId="0" fillId="0" borderId="2" xfId="0" quotePrefix="1" applyNumberFormat="1" applyFont="1" applyBorder="1" applyAlignment="1">
      <x:alignment horizontal="left" vertical="center" wrapText="1" shrinkToFit="1"/>
    </x:xf>
    <x:xf numFmtId="0" fontId="0" fillId="0" borderId="3" xfId="0" quotePrefix="1" applyNumberFormat="1" applyFont="1" applyBorder="1" applyAlignment="1">
      <x:alignment horizontal="left" vertical="center" wrapText="1" shrinkToFit="1"/>
    </x:xf>
    <x:xf numFmtId="0" fontId="6" fillId="2" borderId="1" xfId="0" quotePrefix="1" applyNumberFormat="1" applyFont="1" applyFill="1" applyBorder="1" applyAlignment="1">
      <x:alignment horizontal="left" vertical="center" wrapText="1" shrinkToFit="1"/>
    </x:xf>
    <x:xf numFmtId="0" fontId="0" fillId="0" borderId="4" xfId="0" quotePrefix="1" applyNumberFormat="1" applyFont="1" applyBorder="1" applyAlignment="1">
      <x:alignment horizontal="left" vertical="center" wrapText="1" shrinkToFit="1"/>
    </x:xf>
    <x:xf numFmtId="0" fontId="0" fillId="0" borderId="1" xfId="0" quotePrefix="1" applyNumberFormat="1" applyFont="1" applyBorder="1" applyAlignment="1">
      <x:alignment horizontal="left" vertical="center" wrapText="1" shrinkToFit="1"/>
    </x:xf>
    <x:xf numFmtId="0" fontId="0" fillId="0" borderId="1" xfId="0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right" vertical="center" shrinkToFit="1"/>
        </x:xf>
      </mc:Fallback>
    </mc:AlternateContent>
    <x:xf numFmtId="0" fontId="6" fillId="3" borderId="1" xfId="0" quotePrefix="1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Font="1" applyAlignme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x:xf numFmtId="0" fontId="6" fillId="2" borderId="5" xfId="0" applyNumberFormat="1" applyFont="1" applyFill="1" applyBorder="1" applyAlignment="1">
      <x:alignment horizontal="left" vertical="center" wrapText="1"/>
    </x:xf>
    <x:xf numFmtId="0" fontId="6" fillId="2" borderId="6" xfId="0" applyNumberFormat="1" applyFont="1" applyFill="1" applyBorder="1" applyAlignment="1">
      <x:alignment horizontal="left" vertical="center" wrapText="1"/>
    </x:xf>
    <x:xf numFmtId="0" fontId="6" fillId="2" borderId="7" xfId="0" applyNumberFormat="1" applyFont="1" applyFill="1" applyBorder="1" applyAlignment="1">
      <x:alignment horizontal="left" vertical="center" wrapText="1"/>
    </x:xf>
    <x:xf numFmtId="0" fontId="6" fillId="2" borderId="8" xfId="0" applyNumberFormat="1" applyFont="1" applyFill="1" applyBorder="1" applyAlignment="1">
      <x:alignment horizontal="left" vertical="center" wrapText="1"/>
    </x:xf>
    <x:xf numFmtId="0" fontId="6" fillId="2" borderId="9" xfId="0" applyNumberFormat="1" applyFont="1" applyFill="1" applyBorder="1" applyAlignment="1">
      <x:alignment horizontal="left" vertical="center" wrapText="1"/>
    </x:xf>
    <x:xf numFmtId="0" fontId="6" fillId="2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quotePrefix="1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quotePrefix="1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textRotation="255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textRotation="255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quotePrefix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quotePrefix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quotePrefix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quotePrefix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6" fillId="2" borderId="11" xfId="0" quotePrefix="1" applyNumberFormat="1" applyFont="1" applyFill="1" applyBorder="1" applyAlignment="1">
      <x:alignment horizontal="left" vertical="center" wrapText="1" shrinkToFit="1"/>
    </x:xf>
    <x:xf numFmtId="0" fontId="6" fillId="2" borderId="12" xfId="0" quotePrefix="1" applyNumberFormat="1" applyFont="1" applyFill="1" applyBorder="1" applyAlignment="1">
      <x:alignment horizontal="left" vertical="center" wrapText="1" shrinkToFit="1"/>
    </x:xf>
    <x:xf numFmtId="0" fontId="6" fillId="2" borderId="12" xfId="0" quotePrefix="1" applyNumberFormat="1" applyFont="1" applyFill="1" applyBorder="1" applyAlignment="1">
      <x:alignment horizontal="left" vertical="center" shrinkToFit="1"/>
    </x:xf>
    <x:xf numFmtId="0" fontId="6" fillId="2" borderId="13" xfId="0" quotePrefix="1" applyNumberFormat="1" applyFont="1" applyFill="1" applyBorder="1" applyAlignment="1">
      <x:alignment horizontal="left" vertical="center" wrapText="1" shrinkToFit="1"/>
    </x:xf>
  </x:cellXfs>
  <x:cellStyles count="1">
    <x:cellStyle name="표준"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numFmt numFmtId="4294967295" formatCode="#,##0.0#####"/>
    </x:dxf>
    <x:dxf>
      <x:numFmt numFmtId="4294967295" formatCode="#,###"/>
    </x:dxf>
    <x:dxf>
      <x:numFmt numFmtId="4294967295" formatCode="#,##0.0#####"/>
    </x:dxf>
    <x:dxf>
      <x:numFmt numFmtId="4294967295" formatCode="#,###"/>
    </x:dxf>
    <x:dxf>
      <x:numFmt numFmtId="4294967295" formatCode="#,##0.0#####"/>
    </x:dxf>
    <x:dxf>
      <x:numFmt numFmtId="4294967295" formatCode="#,###"/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31"/>
  <x:sheetViews>
    <x:sheetView tabSelected="1" view="pageBreakPreview" topLeftCell="A1" zoomScale="90" zoomScaleNormal="90" zoomScaleSheetLayoutView="80" workbookViewId="0">
      <x:selection activeCell="D31" activeCellId="0" sqref="D31:D31"/>
    </x:sheetView>
  </x:sheetViews>
  <x:sheetFormatPr defaultColWidth="9.00390625" defaultRowHeight="16.39999999999999857891"/>
  <x:cols>
    <x:col min="1" max="2" width="4.625" customWidth="1"/>
    <x:col min="3" max="3" width="31.625" style="2" customWidth="1"/>
    <x:col min="4" max="4" width="31.625" style="3" customWidth="1"/>
    <x:col min="5" max="5" width="57.625" style="2" customWidth="1"/>
    <x:col min="6" max="6" width="36.625" style="2" customWidth="1"/>
    <x:col min="7" max="11" width="0" hidden="1" customWidth="1"/>
  </x:cols>
  <x:sheetData>
    <x:row r="1" spans="1:6" ht="30" customHeight="1">
      <x:c r="A1" s="29" t="s">
        <x:v>94</x:v>
      </x:c>
      <x:c r="B1" s="29"/>
      <x:c r="C1" s="29"/>
      <x:c r="D1" s="29"/>
      <x:c r="E1" s="29"/>
      <x:c r="F1" s="29"/>
    </x:row>
    <x:row r="2" spans="1:6" ht="18" customHeight="1">
      <x:c r="A2" s="30" t="s">
        <x:v>38</x:v>
      </x:c>
      <x:c r="B2" s="31"/>
      <x:c r="C2" s="31"/>
      <x:c r="D2" s="31"/>
      <x:c r="E2" s="31"/>
      <x:c r="F2" s="31"/>
    </x:row>
    <x:row r="3" spans="1:6" ht="12" customHeight="1">
      <x:c r="A3" s="32" t="s">
        <x:v>27</x:v>
      </x:c>
      <x:c r="B3" s="33"/>
      <x:c r="C3" s="34"/>
      <x:c r="D3" s="38" t="s">
        <x:v>23</x:v>
      </x:c>
      <x:c r="E3" s="38" t="s">
        <x:v>1</x:v>
      </x:c>
      <x:c r="F3" s="38" t="s">
        <x:v>75</x:v>
      </x:c>
    </x:row>
    <x:row r="4" spans="1:6" ht="12" customHeight="1">
      <x:c r="A4" s="35"/>
      <x:c r="B4" s="36"/>
      <x:c r="C4" s="37"/>
      <x:c r="D4" s="38"/>
      <x:c r="E4" s="38"/>
      <x:c r="F4" s="38"/>
    </x:row>
    <x:row r="5" spans="1:8" ht="18" customHeight="1">
      <x:c r="A5" s="39" t="s">
        <x:v>54</x:v>
      </x:c>
      <x:c r="B5" s="39" t="s">
        <x:v>112</x:v>
      </x:c>
      <x:c r="C5" s="17" t="s">
        <x:v>44</x:v>
      </x:c>
      <x:c r="D5" s="23"/>
      <x:c r="E5" s="17" t="s">
        <x:v>8</x:v>
      </x:c>
      <x:c r="F5" s="17" t="s">
        <x:v>8</x:v>
      </x:c>
      <x:c r="G5" s="16" t="s">
        <x:v>10</x:v>
      </x:c>
      <x:c r="H5">
        <x:v>0</x:v>
      </x:c>
    </x:row>
    <x:row r="6" spans="1:8" ht="18" customHeight="1">
      <x:c r="A6" s="40"/>
      <x:c r="B6" s="40"/>
      <x:c r="C6" s="18" t="s">
        <x:v>49</x:v>
      </x:c>
      <x:c r="D6" s="24"/>
      <x:c r="E6" s="18" t="s">
        <x:v>8</x:v>
      </x:c>
      <x:c r="F6" s="18" t="s">
        <x:v>8</x:v>
      </x:c>
      <x:c r="G6" s="16" t="s">
        <x:v>3</x:v>
      </x:c>
      <x:c r="H6">
        <x:v>0</x:v>
      </x:c>
    </x:row>
    <x:row r="7" spans="1:8" ht="18" customHeight="1">
      <x:c r="A7" s="41"/>
      <x:c r="B7" s="41"/>
      <x:c r="C7" s="19" t="s">
        <x:v>34</x:v>
      </x:c>
      <x:c r="D7" s="13"/>
      <x:c r="E7" s="19" t="s">
        <x:v>8</x:v>
      </x:c>
      <x:c r="F7" s="19" t="s">
        <x:v>8</x:v>
      </x:c>
      <x:c r="G7" s="16" t="s">
        <x:v>129</x:v>
      </x:c>
      <x:c r="H7">
        <x:v>0</x:v>
      </x:c>
    </x:row>
    <x:row r="8" spans="1:8" ht="18" customHeight="1">
      <x:c r="A8" s="42"/>
      <x:c r="B8" s="39" t="s">
        <x:v>128</x:v>
      </x:c>
      <x:c r="C8" s="17" t="s">
        <x:v>53</x:v>
      </x:c>
      <x:c r="D8" s="23"/>
      <x:c r="E8" s="17" t="s">
        <x:v>8</x:v>
      </x:c>
      <x:c r="F8" s="17" t="s">
        <x:v>8</x:v>
      </x:c>
      <x:c r="G8" s="16" t="s">
        <x:v>6</x:v>
      </x:c>
      <x:c r="H8">
        <x:v>0</x:v>
      </x:c>
    </x:row>
    <x:row r="9" spans="1:8" ht="18" customHeight="1">
      <x:c r="A9" s="40"/>
      <x:c r="B9" s="40"/>
      <x:c r="C9" s="18" t="s">
        <x:v>45</x:v>
      </x:c>
      <x:c r="D9" s="24"/>
      <x:c r="E9" s="18" t="s">
        <x:v>8</x:v>
      </x:c>
      <x:c r="F9" s="18" t="s">
        <x:v>8</x:v>
      </x:c>
      <x:c r="G9" s="16" t="s">
        <x:v>7</x:v>
      </x:c>
      <x:c r="H9">
        <x:v>0</x:v>
      </x:c>
    </x:row>
    <x:row r="10" spans="1:8" ht="18" customHeight="1">
      <x:c r="A10" s="41"/>
      <x:c r="B10" s="41"/>
      <x:c r="C10" s="19" t="s">
        <x:v>34</x:v>
      </x:c>
      <x:c r="D10" s="13"/>
      <x:c r="E10" s="19" t="s">
        <x:v>8</x:v>
      </x:c>
      <x:c r="F10" s="19" t="s">
        <x:v>8</x:v>
      </x:c>
      <x:c r="G10" s="16" t="s">
        <x:v>117</x:v>
      </x:c>
      <x:c r="H10">
        <x:v>0</x:v>
      </x:c>
    </x:row>
    <x:row r="11" spans="1:8" ht="18" customHeight="1">
      <x:c r="A11" s="42"/>
      <x:c r="B11" s="39" t="s">
        <x:v>92</x:v>
      </x:c>
      <x:c r="C11" s="17" t="s">
        <x:v>31</x:v>
      </x:c>
      <x:c r="D11" s="23"/>
      <x:c r="E11" s="17" t="s">
        <x:v>8</x:v>
      </x:c>
      <x:c r="F11" s="17" t="s">
        <x:v>8</x:v>
      </x:c>
      <x:c r="G11" s="16" t="s">
        <x:v>2</x:v>
      </x:c>
      <x:c r="H11">
        <x:v>0</x:v>
      </x:c>
    </x:row>
    <x:row r="12" spans="1:8" ht="18" customHeight="1">
      <x:c r="A12" s="43"/>
      <x:c r="B12" s="43"/>
      <x:c r="C12" s="20" t="s">
        <x:v>46</x:v>
      </x:c>
      <x:c r="D12" s="25"/>
      <x:c r="E12" s="20" t="s">
        <x:v>8</x:v>
      </x:c>
      <x:c r="F12" s="20" t="s">
        <x:v>8</x:v>
      </x:c>
      <x:c r="G12" s="16" t="s">
        <x:v>104</x:v>
      </x:c>
      <x:c r="H12">
        <x:v>0</x:v>
      </x:c>
    </x:row>
    <x:row r="13" spans="1:8" ht="18" customHeight="1">
      <x:c r="A13" s="43"/>
      <x:c r="B13" s="43"/>
      <x:c r="C13" s="20" t="s">
        <x:v>39</x:v>
      </x:c>
      <x:c r="D13" s="25"/>
      <x:c r="E13" s="20" t="s">
        <x:v>8</x:v>
      </x:c>
      <x:c r="F13" s="20" t="s">
        <x:v>8</x:v>
      </x:c>
      <x:c r="G13" s="16" t="s">
        <x:v>119</x:v>
      </x:c>
      <x:c r="H13">
        <x:v>0</x:v>
      </x:c>
    </x:row>
    <x:row r="14" spans="1:8" ht="18" customHeight="1">
      <x:c r="A14" s="43"/>
      <x:c r="B14" s="43"/>
      <x:c r="C14" s="20" t="s">
        <x:v>40</x:v>
      </x:c>
      <x:c r="D14" s="25"/>
      <x:c r="E14" s="20" t="s">
        <x:v>8</x:v>
      </x:c>
      <x:c r="F14" s="20" t="s">
        <x:v>8</x:v>
      </x:c>
      <x:c r="G14" s="16" t="s">
        <x:v>106</x:v>
      </x:c>
      <x:c r="H14">
        <x:v>0</x:v>
      </x:c>
    </x:row>
    <x:row r="15" spans="1:8" ht="18" customHeight="1">
      <x:c r="A15" s="43"/>
      <x:c r="B15" s="43"/>
      <x:c r="C15" s="20" t="s">
        <x:v>41</x:v>
      </x:c>
      <x:c r="D15" s="25"/>
      <x:c r="E15" s="20" t="s">
        <x:v>8</x:v>
      </x:c>
      <x:c r="F15" s="20" t="s">
        <x:v>8</x:v>
      </x:c>
      <x:c r="G15" s="16" t="s">
        <x:v>120</x:v>
      </x:c>
      <x:c r="H15">
        <x:v>0</x:v>
      </x:c>
    </x:row>
    <x:row r="16" spans="1:8" ht="18" customHeight="1">
      <x:c r="A16" s="43"/>
      <x:c r="B16" s="43"/>
      <x:c r="C16" s="20" t="s">
        <x:v>99</x:v>
      </x:c>
      <x:c r="D16" s="25"/>
      <x:c r="E16" s="20" t="s">
        <x:v>8</x:v>
      </x:c>
      <x:c r="F16" s="20" t="s">
        <x:v>8</x:v>
      </x:c>
      <x:c r="G16" s="16" t="s">
        <x:v>103</x:v>
      </x:c>
      <x:c r="H16">
        <x:v>0</x:v>
      </x:c>
    </x:row>
    <x:row r="17" spans="1:8" ht="18" customHeight="1">
      <x:c r="A17" s="43"/>
      <x:c r="B17" s="43"/>
      <x:c r="C17" s="20" t="s">
        <x:v>43</x:v>
      </x:c>
      <x:c r="D17" s="25"/>
      <x:c r="E17" s="20" t="s">
        <x:v>8</x:v>
      </x:c>
      <x:c r="F17" s="20" t="s">
        <x:v>8</x:v>
      </x:c>
      <x:c r="G17" s="16" t="s">
        <x:v>123</x:v>
      </x:c>
      <x:c r="H17">
        <x:v>0</x:v>
      </x:c>
    </x:row>
    <x:row r="18" spans="1:8" ht="18" customHeight="1">
      <x:c r="A18" s="43"/>
      <x:c r="B18" s="43"/>
      <x:c r="C18" s="20" t="s">
        <x:v>36</x:v>
      </x:c>
      <x:c r="D18" s="25"/>
      <x:c r="E18" s="20" t="s">
        <x:v>8</x:v>
      </x:c>
      <x:c r="F18" s="20" t="s">
        <x:v>8</x:v>
      </x:c>
      <x:c r="G18" s="16" t="s">
        <x:v>116</x:v>
      </x:c>
      <x:c r="H18">
        <x:v>0</x:v>
      </x:c>
    </x:row>
    <x:row r="19" spans="1:8" ht="18" customHeight="1">
      <x:c r="A19" s="43"/>
      <x:c r="B19" s="43"/>
      <x:c r="C19" s="20" t="s">
        <x:v>35</x:v>
      </x:c>
      <x:c r="D19" s="25"/>
      <x:c r="E19" s="20" t="s">
        <x:v>8</x:v>
      </x:c>
      <x:c r="F19" s="20" t="s">
        <x:v>8</x:v>
      </x:c>
      <x:c r="G19" s="16" t="s">
        <x:v>126</x:v>
      </x:c>
      <x:c r="H19">
        <x:v>0</x:v>
      </x:c>
    </x:row>
    <x:row r="20" spans="1:8" ht="18" customHeight="1">
      <x:c r="A20" s="43"/>
      <x:c r="B20" s="43"/>
      <x:c r="C20" s="20" t="s">
        <x:v>42</x:v>
      </x:c>
      <x:c r="D20" s="25"/>
      <x:c r="E20" s="20" t="s">
        <x:v>8</x:v>
      </x:c>
      <x:c r="F20" s="20" t="s">
        <x:v>8</x:v>
      </x:c>
      <x:c r="G20" s="16" t="s">
        <x:v>111</x:v>
      </x:c>
      <x:c r="H20">
        <x:v>0</x:v>
      </x:c>
    </x:row>
    <x:row r="21" spans="1:8" ht="18" customHeight="1">
      <x:c r="A21" s="43"/>
      <x:c r="B21" s="43"/>
      <x:c r="C21" s="20" t="s">
        <x:v>55</x:v>
      </x:c>
      <x:c r="D21" s="25"/>
      <x:c r="E21" s="20" t="s">
        <x:v>8</x:v>
      </x:c>
      <x:c r="F21" s="20" t="s">
        <x:v>8</x:v>
      </x:c>
      <x:c r="G21" s="16" t="s">
        <x:v>110</x:v>
      </x:c>
      <x:c r="H21">
        <x:v>0</x:v>
      </x:c>
    </x:row>
    <x:row r="22" spans="1:8" ht="18" customHeight="1">
      <x:c r="A22" s="40"/>
      <x:c r="B22" s="40"/>
      <x:c r="C22" s="18" t="s">
        <x:v>50</x:v>
      </x:c>
      <x:c r="D22" s="24"/>
      <x:c r="E22" s="18" t="s">
        <x:v>8</x:v>
      </x:c>
      <x:c r="F22" s="18" t="s">
        <x:v>8</x:v>
      </x:c>
      <x:c r="G22" s="16" t="s">
        <x:v>108</x:v>
      </x:c>
      <x:c r="H22">
        <x:v>0</x:v>
      </x:c>
    </x:row>
    <x:row r="23" spans="1:8" ht="18" customHeight="1">
      <x:c r="A23" s="41"/>
      <x:c r="B23" s="41"/>
      <x:c r="C23" s="19" t="s">
        <x:v>34</x:v>
      </x:c>
      <x:c r="D23" s="13"/>
      <x:c r="E23" s="19" t="s">
        <x:v>8</x:v>
      </x:c>
      <x:c r="F23" s="19" t="s">
        <x:v>8</x:v>
      </x:c>
      <x:c r="G23" s="16" t="s">
        <x:v>113</x:v>
      </x:c>
      <x:c r="H23">
        <x:v>0</x:v>
      </x:c>
    </x:row>
    <x:row r="24" spans="1:8" ht="18" customHeight="1">
      <x:c r="A24" s="41"/>
      <x:c r="B24" s="44" t="s">
        <x:v>98</x:v>
      </x:c>
      <x:c r="C24" s="45"/>
      <x:c r="D24" s="13"/>
      <x:c r="E24" s="19" t="s">
        <x:v>8</x:v>
      </x:c>
      <x:c r="F24" s="19" t="s">
        <x:v>8</x:v>
      </x:c>
      <x:c r="G24" s="16" t="s">
        <x:v>109</x:v>
      </x:c>
      <x:c r="H24">
        <x:v>0</x:v>
      </x:c>
    </x:row>
    <x:row r="25" spans="1:8" ht="18" customHeight="1">
      <x:c r="A25" s="46" t="s">
        <x:v>48</x:v>
      </x:c>
      <x:c r="B25" s="47"/>
      <x:c r="C25" s="47"/>
      <x:c r="D25" s="26"/>
      <x:c r="E25" s="21" t="s">
        <x:v>8</x:v>
      </x:c>
      <x:c r="F25" s="21" t="s">
        <x:v>8</x:v>
      </x:c>
      <x:c r="G25" s="16" t="s">
        <x:v>114</x:v>
      </x:c>
      <x:c r="H25">
        <x:v>0</x:v>
      </x:c>
    </x:row>
    <x:row r="26" spans="1:8" ht="18" customHeight="1">
      <x:c r="A26" s="46" t="s">
        <x:v>30</x:v>
      </x:c>
      <x:c r="B26" s="47"/>
      <x:c r="C26" s="47"/>
      <x:c r="D26" s="26"/>
      <x:c r="E26" s="21" t="s">
        <x:v>8</x:v>
      </x:c>
      <x:c r="F26" s="21" t="s">
        <x:v>8</x:v>
      </x:c>
      <x:c r="G26" s="16" t="s">
        <x:v>125</x:v>
      </x:c>
      <x:c r="H26">
        <x:v>0</x:v>
      </x:c>
    </x:row>
    <x:row r="27" spans="1:8" ht="18" customHeight="1">
      <x:c r="A27" s="46" t="s">
        <x:v>51</x:v>
      </x:c>
      <x:c r="B27" s="47"/>
      <x:c r="C27" s="47"/>
      <x:c r="D27" s="26"/>
      <x:c r="E27" s="21" t="s">
        <x:v>8</x:v>
      </x:c>
      <x:c r="F27" s="21" t="s">
        <x:v>8</x:v>
      </x:c>
      <x:c r="G27" s="16" t="s">
        <x:v>121</x:v>
      </x:c>
      <x:c r="H27">
        <x:v>0</x:v>
      </x:c>
    </x:row>
    <x:row r="28" spans="1:8" ht="18" customHeight="1">
      <x:c r="A28" s="46" t="s">
        <x:v>33</x:v>
      </x:c>
      <x:c r="B28" s="47"/>
      <x:c r="C28" s="47"/>
      <x:c r="D28" s="26"/>
      <x:c r="E28" s="21" t="s">
        <x:v>8</x:v>
      </x:c>
      <x:c r="F28" s="21" t="s">
        <x:v>8</x:v>
      </x:c>
      <x:c r="G28" s="16" t="s">
        <x:v>4</x:v>
      </x:c>
      <x:c r="H28">
        <x:v>0</x:v>
      </x:c>
    </x:row>
    <x:row r="29" spans="1:8" ht="18" customHeight="1">
      <x:c r="A29" s="46" t="s">
        <x:v>56</x:v>
      </x:c>
      <x:c r="B29" s="47"/>
      <x:c r="C29" s="47"/>
      <x:c r="D29" s="26"/>
      <x:c r="E29" s="22" t="str">
        <x:f>"(총원가)*"&amp;H29*100&amp;"%"</x:f>
        <x:v>(총원가)*10%</x:v>
      </x:c>
      <x:c r="F29" s="21" t="s">
        <x:v>8</x:v>
      </x:c>
      <x:c r="G29" s="16" t="s">
        <x:v>127</x:v>
      </x:c>
      <x:c r="H29">
        <x:v>0.10000000000000001</x:v>
      </x:c>
    </x:row>
    <x:row r="30" spans="1:8" ht="18" customHeight="1">
      <x:c r="A30" s="48" t="s">
        <x:v>32</x:v>
      </x:c>
      <x:c r="B30" s="49"/>
      <x:c r="C30" s="49"/>
      <x:c r="D30" s="27"/>
      <x:c r="E30" s="28" t="s">
        <x:v>8</x:v>
      </x:c>
      <x:c r="F30" s="28" t="s">
        <x:v>8</x:v>
      </x:c>
      <x:c r="G30" s="16" t="s">
        <x:v>107</x:v>
      </x:c>
      <x:c r="H30">
        <x:v>0</x:v>
      </x:c>
    </x:row>
    <x:row r="31" spans="1:8" ht="18" customHeight="1">
      <x:c r="A31" s="44" t="s">
        <x:v>47</x:v>
      </x:c>
      <x:c r="B31" s="45"/>
      <x:c r="C31" s="45"/>
      <x:c r="D31" s="13"/>
      <x:c r="E31" s="19" t="s">
        <x:v>8</x:v>
      </x:c>
      <x:c r="F31" s="19" t="s">
        <x:v>8</x:v>
      </x:c>
      <x:c r="H31">
        <x:v>0</x:v>
      </x:c>
    </x:row>
  </x:sheetData>
  <x:mergeCells count="18">
    <x:mergeCell ref="A1:F1"/>
    <x:mergeCell ref="A2:F2"/>
    <x:mergeCell ref="A3:C4"/>
    <x:mergeCell ref="D3:D4"/>
    <x:mergeCell ref="E3:E4"/>
    <x:mergeCell ref="F3:F4"/>
    <x:mergeCell ref="A5:A24"/>
    <x:mergeCell ref="B5:B7"/>
    <x:mergeCell ref="B8:B10"/>
    <x:mergeCell ref="B11:B23"/>
    <x:mergeCell ref="B24:C24"/>
    <x:mergeCell ref="A25:C25"/>
    <x:mergeCell ref="A26:C26"/>
    <x:mergeCell ref="A27:C27"/>
    <x:mergeCell ref="A28:C28"/>
    <x:mergeCell ref="A29:C29"/>
    <x:mergeCell ref="A30:C30"/>
    <x:mergeCell ref="A31:C31"/>
  </x:mergeCells>
  <x:conditionalFormatting sqref="A5:F31">
    <x:cfRule type="containsText" dxfId="13" priority="2" stopIfTrue="1" operator="containsText" text=".">
      <x:formula>ISERROR(SEARCH(".",A5))</x:formula>
    </x:cfRule>
    <x:cfRule type="containsText" dxfId="12" priority="1" stopIfTrue="1" operator="containsText" text=".">
      <x:formula>NOT(ISERROR(SEARCH(".",A5)))</x:formula>
    </x:cfRule>
  </x:conditionalFormatting>
  <x:printOptions horizontalCentered="0" verticalCentered="1" headings="0" gridLines="0" gridLinesSet="1"/>
  <x:pageMargins left="0.59041666984558105469" right="0" top="0.39347222447395324707" bottom="0.13888889551162719727" header="0.30000001192092895508" footer="0.13888889551162719727"/>
  <x:pageSetup paperSize="9" scale="78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Y24"/>
  <x:sheetViews>
    <x:sheetView view="pageBreakPreview" topLeftCell="A1" zoomScale="70" zoomScaleNormal="70" zoomScaleSheetLayoutView="70" workbookViewId="0">
      <x:selection activeCell="E24" activeCellId="0" sqref="E24:E24"/>
    </x:sheetView>
  </x:sheetViews>
  <x:sheetFormatPr defaultColWidth="9.00390625" defaultRowHeight="16.39999999999999857891"/>
  <x:cols>
    <x:col min="1" max="1" width="34.625" style="2" customWidth="1"/>
    <x:col min="2" max="2" width="23.625" style="2" customWidth="1"/>
    <x:col min="3" max="3" width="5.625" style="1" customWidth="1"/>
    <x:col min="4" max="4" width="9.625" style="1" customWidth="1"/>
    <x:col min="5" max="12" width="14.625" style="3" customWidth="1"/>
    <x:col min="13" max="13" width="11.625" style="2" customWidth="1"/>
    <x:col min="14" max="51" width="0" hidden="1" customWidth="1"/>
  </x:cols>
  <x:sheetData>
    <x:row r="1" spans="1:13" ht="30" customHeight="1">
      <x:c r="A1" s="29" t="s">
        <x:v>24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</x:row>
    <x:row r="2" spans="1:13" ht="30" customHeight="1">
      <x:c r="A2" s="30" t="s">
        <x:v>37</x:v>
      </x:c>
      <x:c r="B2" s="31"/>
      <x:c r="C2" s="31"/>
      <x:c r="D2" s="31"/>
      <x:c r="E2" s="31"/>
      <x:c r="F2" s="31"/>
      <x:c r="G2" s="31"/>
      <x:c r="H2" s="31"/>
      <x:c r="I2" s="31"/>
      <x:c r="J2" s="31"/>
      <x:c r="K2" s="31"/>
      <x:c r="L2" s="31"/>
      <x:c r="M2" s="31"/>
    </x:row>
    <x:row r="3" spans="1:13" ht="30" customHeight="1">
      <x:c r="A3" s="38" t="s">
        <x:v>18</x:v>
      </x:c>
      <x:c r="B3" s="38" t="s">
        <x:v>19</x:v>
      </x:c>
      <x:c r="C3" s="38" t="s">
        <x:v>28</x:v>
      </x:c>
      <x:c r="D3" s="38" t="s">
        <x:v>5</x:v>
      </x:c>
      <x:c r="E3" s="38" t="s">
        <x:v>16</x:v>
      </x:c>
      <x:c r="F3" s="38"/>
      <x:c r="G3" s="38" t="s">
        <x:v>15</x:v>
      </x:c>
      <x:c r="H3" s="38"/>
      <x:c r="I3" s="38" t="s">
        <x:v>22</x:v>
      </x:c>
      <x:c r="J3" s="38"/>
      <x:c r="K3" s="38" t="s">
        <x:v>17</x:v>
      </x:c>
      <x:c r="L3" s="38"/>
      <x:c r="M3" s="38" t="s">
        <x:v>102</x:v>
      </x:c>
    </x:row>
    <x:row r="4" spans="1:51" ht="30" customHeight="1">
      <x:c r="A4" s="38"/>
      <x:c r="B4" s="38"/>
      <x:c r="C4" s="38"/>
      <x:c r="D4" s="38"/>
      <x:c r="E4" s="4" t="s">
        <x:v>13</x:v>
      </x:c>
      <x:c r="F4" s="4" t="s">
        <x:v>70</x:v>
      </x:c>
      <x:c r="G4" s="4" t="s">
        <x:v>13</x:v>
      </x:c>
      <x:c r="H4" s="4" t="s">
        <x:v>70</x:v>
      </x:c>
      <x:c r="I4" s="4" t="s">
        <x:v>13</x:v>
      </x:c>
      <x:c r="J4" s="4" t="s">
        <x:v>70</x:v>
      </x:c>
      <x:c r="K4" s="4" t="s">
        <x:v>13</x:v>
      </x:c>
      <x:c r="L4" s="4" t="s">
        <x:v>70</x:v>
      </x:c>
      <x:c r="M4" s="38"/>
      <x:c r="N4" t="s">
        <x:v>65</x:v>
      </x:c>
      <x:c r="O4" t="s">
        <x:v>66</x:v>
      </x:c>
      <x:c r="P4" t="s">
        <x:v>72</x:v>
      </x:c>
      <x:c r="Q4" t="s">
        <x:v>64</x:v>
      </x:c>
      <x:c r="R4" t="s">
        <x:v>59</x:v>
      </x:c>
      <x:c r="S4" t="s">
        <x:v>122</x:v>
      </x:c>
      <x:c r="T4" t="s">
        <x:v>61</x:v>
      </x:c>
      <x:c r="U4" t="s">
        <x:v>100</x:v>
      </x:c>
      <x:c r="V4" t="s">
        <x:v>124</x:v>
      </x:c>
      <x:c r="W4" t="s">
        <x:v>101</x:v>
      </x:c>
      <x:c r="X4" t="s">
        <x:v>11</x:v>
      </x:c>
      <x:c r="Y4" t="s">
        <x:v>118</x:v>
      </x:c>
      <x:c r="Z4" t="s">
        <x:v>85</x:v>
      </x:c>
      <x:c r="AA4" t="s">
        <x:v>87</x:v>
      </x:c>
      <x:c r="AB4" t="s">
        <x:v>69</x:v>
      </x:c>
      <x:c r="AC4" t="s">
        <x:v>93</x:v>
      </x:c>
      <x:c r="AD4" t="s">
        <x:v>57</x:v>
      </x:c>
      <x:c r="AE4" t="s">
        <x:v>67</x:v>
      </x:c>
      <x:c r="AF4" t="s">
        <x:v>86</x:v>
      </x:c>
      <x:c r="AG4" t="s">
        <x:v>88</x:v>
      </x:c>
      <x:c r="AH4" t="s">
        <x:v>68</x:v>
      </x:c>
      <x:c r="AI4" t="s">
        <x:v>89</x:v>
      </x:c>
      <x:c r="AJ4" t="s">
        <x:v>62</x:v>
      </x:c>
      <x:c r="AK4" t="s">
        <x:v>60</x:v>
      </x:c>
      <x:c r="AL4" t="s">
        <x:v>73</x:v>
      </x:c>
      <x:c r="AM4" t="s">
        <x:v>76</x:v>
      </x:c>
      <x:c r="AN4" t="s">
        <x:v>90</x:v>
      </x:c>
      <x:c r="AO4" t="s">
        <x:v>91</x:v>
      </x:c>
      <x:c r="AP4" t="s">
        <x:v>80</x:v>
      </x:c>
      <x:c r="AQ4" t="s">
        <x:v>63</x:v>
      </x:c>
      <x:c r="AR4" t="s">
        <x:v>74</x:v>
      </x:c>
      <x:c r="AS4" t="s">
        <x:v>82</x:v>
      </x:c>
      <x:c r="AT4" t="s">
        <x:v>77</x:v>
      </x:c>
      <x:c r="AU4" t="s">
        <x:v>71</x:v>
      </x:c>
      <x:c r="AV4" t="s">
        <x:v>81</x:v>
      </x:c>
      <x:c r="AW4" t="s">
        <x:v>58</x:v>
      </x:c>
      <x:c r="AX4" t="s">
        <x:v>83</x:v>
      </x:c>
      <x:c r="AY4" t="s">
        <x:v>29</x:v>
      </x:c>
    </x:row>
    <x:row r="5" spans="1:48" ht="30" customHeight="1">
      <x:c r="A5" s="6" t="s">
        <x:v>52</x:v>
      </x:c>
      <x:c r="B5" s="6" t="s">
        <x:v>8</x:v>
      </x:c>
      <x:c r="C5" s="5" t="s">
        <x:v>115</x:v>
      </x:c>
      <x:c r="D5" s="14">
        <x:v>1</x:v>
      </x:c>
      <x:c r="E5" s="9"/>
      <x:c r="F5" s="9"/>
      <x:c r="G5" s="9"/>
      <x:c r="H5" s="9"/>
      <x:c r="I5" s="9"/>
      <x:c r="J5" s="9"/>
      <x:c r="K5" s="9"/>
      <x:c r="L5" s="9"/>
      <x:c r="M5" s="6"/>
      <x:c r="R5">
        <x:f>D5*내역서!R24</x:f>
        <x:v>0</x:v>
      </x:c>
      <x:c r="S5">
        <x:f>D5*내역서!S24</x:f>
        <x:v>0</x:v>
      </x:c>
      <x:c r="T5">
        <x:f>D5*내역서!T24</x:f>
        <x:v>0</x:v>
      </x:c>
      <x:c r="U5">
        <x:f>D5*내역서!U24</x:f>
        <x:v>0</x:v>
      </x:c>
      <x:c r="V5">
        <x:f>D5*내역서!V24</x:f>
        <x:v>0</x:v>
      </x:c>
      <x:c r="W5">
        <x:f>D5*내역서!W24</x:f>
        <x:v>0</x:v>
      </x:c>
      <x:c r="X5">
        <x:f>D5*내역서!X24</x:f>
        <x:v>0</x:v>
      </x:c>
      <x:c r="Y5">
        <x:f>D5*내역서!Y24</x:f>
        <x:v>0</x:v>
      </x:c>
      <x:c r="Z5">
        <x:f>D5*내역서!Z24</x:f>
        <x:v>0</x:v>
      </x:c>
      <x:c r="AA5">
        <x:f>D5*내역서!AA24</x:f>
        <x:v>0</x:v>
      </x:c>
      <x:c r="AB5">
        <x:f>D5*내역서!AB24</x:f>
        <x:v>0</x:v>
      </x:c>
      <x:c r="AC5">
        <x:f>D5*내역서!AC24</x:f>
        <x:v>0</x:v>
      </x:c>
      <x:c r="AD5">
        <x:f>D5*내역서!AD24</x:f>
        <x:v>0</x:v>
      </x:c>
      <x:c r="AE5">
        <x:f>D5*내역서!AE24</x:f>
        <x:v>0</x:v>
      </x:c>
      <x:c r="AF5">
        <x:f>D5*내역서!AF24</x:f>
        <x:v>0</x:v>
      </x:c>
      <x:c r="AG5">
        <x:f>D5*내역서!AG24</x:f>
        <x:v>0</x:v>
      </x:c>
      <x:c r="AH5">
        <x:f>D5*내역서!AH24</x:f>
        <x:v>0</x:v>
      </x:c>
      <x:c r="AI5">
        <x:f>D5*내역서!AI24</x:f>
        <x:v>0</x:v>
      </x:c>
      <x:c r="AJ5">
        <x:f>D5*내역서!AJ24</x:f>
        <x:v>0</x:v>
      </x:c>
      <x:c r="AK5">
        <x:f>D5*내역서!AK24</x:f>
        <x:v>0</x:v>
      </x:c>
      <x:c r="AL5">
        <x:f>D5*내역서!AL24</x:f>
        <x:v>0</x:v>
      </x:c>
      <x:c r="AM5">
        <x:f>D5*내역서!AM24</x:f>
        <x:v>0</x:v>
      </x:c>
      <x:c r="AN5">
        <x:f>D5*내역서!AN24</x:f>
        <x:v>0</x:v>
      </x:c>
      <x:c r="AO5">
        <x:f>D5*내역서!AO24</x:f>
        <x:v>0</x:v>
      </x:c>
      <x:c r="AP5">
        <x:f>D5*내역서!AP24</x:f>
        <x:v>0</x:v>
      </x:c>
      <x:c r="AQ5">
        <x:f>D5*내역서!AQ24</x:f>
        <x:v>0</x:v>
      </x:c>
      <x:c r="AR5">
        <x:f>D5*내역서!AR24</x:f>
        <x:v>0</x:v>
      </x:c>
      <x:c r="AS5">
        <x:f>D5*내역서!AS24</x:f>
        <x:v>0</x:v>
      </x:c>
      <x:c r="AT5">
        <x:f>D5*내역서!AT24</x:f>
        <x:v>0</x:v>
      </x:c>
      <x:c r="AU5">
        <x:f>D5*내역서!AU24</x:f>
        <x:v>0</x:v>
      </x:c>
      <x:c r="AV5">
        <x:f>D5*내역서!AV24</x:f>
        <x:v>0</x:v>
      </x:c>
    </x:row>
    <x:row r="6" spans="1:13" ht="30" customHeight="1">
      <x:c r="A6" s="8"/>
      <x:c r="B6" s="8"/>
      <x:c r="C6" s="7"/>
      <x:c r="D6" s="14"/>
      <x:c r="E6" s="9"/>
      <x:c r="F6" s="9"/>
      <x:c r="G6" s="9"/>
      <x:c r="H6" s="9"/>
      <x:c r="I6" s="9"/>
      <x:c r="J6" s="9"/>
      <x:c r="K6" s="9"/>
      <x:c r="L6" s="9"/>
      <x:c r="M6" s="8"/>
    </x:row>
    <x:row r="7" spans="1:13" ht="30" customHeight="1">
      <x:c r="A7" s="8"/>
      <x:c r="B7" s="8"/>
      <x:c r="C7" s="7"/>
      <x:c r="D7" s="14"/>
      <x:c r="E7" s="9"/>
      <x:c r="F7" s="9"/>
      <x:c r="G7" s="9"/>
      <x:c r="H7" s="9"/>
      <x:c r="I7" s="9"/>
      <x:c r="J7" s="9"/>
      <x:c r="K7" s="9"/>
      <x:c r="L7" s="9"/>
      <x:c r="M7" s="8"/>
    </x:row>
    <x:row r="8" spans="1:13" ht="30" customHeight="1">
      <x:c r="A8" s="8"/>
      <x:c r="B8" s="8"/>
      <x:c r="C8" s="7"/>
      <x:c r="D8" s="14"/>
      <x:c r="E8" s="9"/>
      <x:c r="F8" s="9"/>
      <x:c r="G8" s="9"/>
      <x:c r="H8" s="9"/>
      <x:c r="I8" s="9"/>
      <x:c r="J8" s="9"/>
      <x:c r="K8" s="9"/>
      <x:c r="L8" s="9"/>
      <x:c r="M8" s="8"/>
    </x:row>
    <x:row r="9" spans="1:13" ht="30" customHeight="1">
      <x:c r="A9" s="8"/>
      <x:c r="B9" s="8"/>
      <x:c r="C9" s="7"/>
      <x:c r="D9" s="14"/>
      <x:c r="E9" s="9"/>
      <x:c r="F9" s="9"/>
      <x:c r="G9" s="9"/>
      <x:c r="H9" s="9"/>
      <x:c r="I9" s="9"/>
      <x:c r="J9" s="9"/>
      <x:c r="K9" s="9"/>
      <x:c r="L9" s="9"/>
      <x:c r="M9" s="8"/>
    </x:row>
    <x:row r="10" spans="1:13" ht="30" customHeight="1">
      <x:c r="A10" s="8"/>
      <x:c r="B10" s="8"/>
      <x:c r="C10" s="7"/>
      <x:c r="D10" s="14"/>
      <x:c r="E10" s="9"/>
      <x:c r="F10" s="9"/>
      <x:c r="G10" s="9"/>
      <x:c r="H10" s="9"/>
      <x:c r="I10" s="9"/>
      <x:c r="J10" s="9"/>
      <x:c r="K10" s="9"/>
      <x:c r="L10" s="9"/>
      <x:c r="M10" s="8"/>
    </x:row>
    <x:row r="11" spans="1:13" ht="30" customHeight="1">
      <x:c r="A11" s="8"/>
      <x:c r="B11" s="8"/>
      <x:c r="C11" s="7"/>
      <x:c r="D11" s="14"/>
      <x:c r="E11" s="9"/>
      <x:c r="F11" s="9"/>
      <x:c r="G11" s="9"/>
      <x:c r="H11" s="9"/>
      <x:c r="I11" s="9"/>
      <x:c r="J11" s="9"/>
      <x:c r="K11" s="9"/>
      <x:c r="L11" s="9"/>
      <x:c r="M11" s="8"/>
    </x:row>
    <x:row r="12" spans="1:13" ht="30" customHeight="1">
      <x:c r="A12" s="8"/>
      <x:c r="B12" s="8"/>
      <x:c r="C12" s="7"/>
      <x:c r="D12" s="14"/>
      <x:c r="E12" s="9"/>
      <x:c r="F12" s="9"/>
      <x:c r="G12" s="9"/>
      <x:c r="H12" s="9"/>
      <x:c r="I12" s="9"/>
      <x:c r="J12" s="9"/>
      <x:c r="K12" s="9"/>
      <x:c r="L12" s="9"/>
      <x:c r="M12" s="8"/>
    </x:row>
    <x:row r="13" spans="1:13" ht="30" customHeight="1">
      <x:c r="A13" s="8"/>
      <x:c r="B13" s="8"/>
      <x:c r="C13" s="7"/>
      <x:c r="D13" s="14"/>
      <x:c r="E13" s="9"/>
      <x:c r="F13" s="9"/>
      <x:c r="G13" s="9"/>
      <x:c r="H13" s="9"/>
      <x:c r="I13" s="9"/>
      <x:c r="J13" s="9"/>
      <x:c r="K13" s="9"/>
      <x:c r="L13" s="9"/>
      <x:c r="M13" s="8"/>
    </x:row>
    <x:row r="14" spans="1:13" ht="30" customHeight="1">
      <x:c r="A14" s="8"/>
      <x:c r="B14" s="8"/>
      <x:c r="C14" s="7"/>
      <x:c r="D14" s="14"/>
      <x:c r="E14" s="9"/>
      <x:c r="F14" s="9"/>
      <x:c r="G14" s="9"/>
      <x:c r="H14" s="9"/>
      <x:c r="I14" s="9"/>
      <x:c r="J14" s="9"/>
      <x:c r="K14" s="9"/>
      <x:c r="L14" s="9"/>
      <x:c r="M14" s="8"/>
    </x:row>
    <x:row r="15" spans="1:13" ht="30" customHeight="1">
      <x:c r="A15" s="8"/>
      <x:c r="B15" s="8"/>
      <x:c r="C15" s="7"/>
      <x:c r="D15" s="14"/>
      <x:c r="E15" s="9"/>
      <x:c r="F15" s="9"/>
      <x:c r="G15" s="9"/>
      <x:c r="H15" s="9"/>
      <x:c r="I15" s="9"/>
      <x:c r="J15" s="9"/>
      <x:c r="K15" s="9"/>
      <x:c r="L15" s="9"/>
      <x:c r="M15" s="8"/>
    </x:row>
    <x:row r="16" spans="1:13" ht="30" customHeight="1">
      <x:c r="A16" s="8"/>
      <x:c r="B16" s="8"/>
      <x:c r="C16" s="7"/>
      <x:c r="D16" s="14"/>
      <x:c r="E16" s="9"/>
      <x:c r="F16" s="9"/>
      <x:c r="G16" s="9"/>
      <x:c r="H16" s="9"/>
      <x:c r="I16" s="9"/>
      <x:c r="J16" s="9"/>
      <x:c r="K16" s="9"/>
      <x:c r="L16" s="9"/>
      <x:c r="M16" s="8"/>
    </x:row>
    <x:row r="17" spans="1:13" ht="30" customHeight="1">
      <x:c r="A17" s="8"/>
      <x:c r="B17" s="8"/>
      <x:c r="C17" s="7"/>
      <x:c r="D17" s="14"/>
      <x:c r="E17" s="9"/>
      <x:c r="F17" s="9"/>
      <x:c r="G17" s="9"/>
      <x:c r="H17" s="9"/>
      <x:c r="I17" s="9"/>
      <x:c r="J17" s="9"/>
      <x:c r="K17" s="9"/>
      <x:c r="L17" s="9"/>
      <x:c r="M17" s="8"/>
    </x:row>
    <x:row r="18" spans="1:13" ht="30" customHeight="1">
      <x:c r="A18" s="8"/>
      <x:c r="B18" s="8"/>
      <x:c r="C18" s="7"/>
      <x:c r="D18" s="14"/>
      <x:c r="E18" s="9"/>
      <x:c r="F18" s="9"/>
      <x:c r="G18" s="9"/>
      <x:c r="H18" s="9"/>
      <x:c r="I18" s="9"/>
      <x:c r="J18" s="9"/>
      <x:c r="K18" s="9"/>
      <x:c r="L18" s="9"/>
      <x:c r="M18" s="8"/>
    </x:row>
    <x:row r="19" spans="1:13" ht="30" customHeight="1">
      <x:c r="A19" s="8"/>
      <x:c r="B19" s="8"/>
      <x:c r="C19" s="7"/>
      <x:c r="D19" s="14"/>
      <x:c r="E19" s="9"/>
      <x:c r="F19" s="9"/>
      <x:c r="G19" s="9"/>
      <x:c r="H19" s="9"/>
      <x:c r="I19" s="9"/>
      <x:c r="J19" s="9"/>
      <x:c r="K19" s="9"/>
      <x:c r="L19" s="9"/>
      <x:c r="M19" s="8"/>
    </x:row>
    <x:row r="20" spans="1:13" ht="30" customHeight="1">
      <x:c r="A20" s="8"/>
      <x:c r="B20" s="8"/>
      <x:c r="C20" s="7"/>
      <x:c r="D20" s="14"/>
      <x:c r="E20" s="9"/>
      <x:c r="F20" s="9"/>
      <x:c r="G20" s="9"/>
      <x:c r="H20" s="9"/>
      <x:c r="I20" s="9"/>
      <x:c r="J20" s="9"/>
      <x:c r="K20" s="9"/>
      <x:c r="L20" s="9"/>
      <x:c r="M20" s="8"/>
    </x:row>
    <x:row r="21" spans="1:13" ht="30" customHeight="1">
      <x:c r="A21" s="8"/>
      <x:c r="B21" s="8"/>
      <x:c r="C21" s="7"/>
      <x:c r="D21" s="14"/>
      <x:c r="E21" s="9"/>
      <x:c r="F21" s="9"/>
      <x:c r="G21" s="9"/>
      <x:c r="H21" s="9"/>
      <x:c r="I21" s="9"/>
      <x:c r="J21" s="9"/>
      <x:c r="K21" s="9"/>
      <x:c r="L21" s="9"/>
      <x:c r="M21" s="8"/>
    </x:row>
    <x:row r="22" spans="1:13" ht="30" customHeight="1">
      <x:c r="A22" s="8"/>
      <x:c r="B22" s="8"/>
      <x:c r="C22" s="7"/>
      <x:c r="D22" s="14"/>
      <x:c r="E22" s="9"/>
      <x:c r="F22" s="9"/>
      <x:c r="G22" s="9"/>
      <x:c r="H22" s="9"/>
      <x:c r="I22" s="9"/>
      <x:c r="J22" s="9"/>
      <x:c r="K22" s="9"/>
      <x:c r="L22" s="9"/>
      <x:c r="M22" s="8"/>
    </x:row>
    <x:row r="23" spans="1:13" ht="30" customHeight="1">
      <x:c r="A23" s="8"/>
      <x:c r="B23" s="8"/>
      <x:c r="C23" s="7"/>
      <x:c r="D23" s="14"/>
      <x:c r="E23" s="9"/>
      <x:c r="F23" s="9"/>
      <x:c r="G23" s="9"/>
      <x:c r="H23" s="9"/>
      <x:c r="I23" s="9"/>
      <x:c r="J23" s="9"/>
      <x:c r="K23" s="9"/>
      <x:c r="L23" s="9"/>
      <x:c r="M23" s="8"/>
    </x:row>
    <x:row r="24" spans="1:51" ht="30" customHeight="1">
      <x:c r="A24" s="10" t="s">
        <x:v>79</x:v>
      </x:c>
      <x:c r="B24" s="11"/>
      <x:c r="C24" s="12"/>
      <x:c r="D24" s="15"/>
      <x:c r="E24" s="13"/>
      <x:c r="F24" s="13"/>
      <x:c r="G24" s="13"/>
      <x:c r="H24" s="13"/>
      <x:c r="I24" s="13"/>
      <x:c r="J24" s="13"/>
      <x:c r="K24" s="13"/>
      <x:c r="L24" s="13"/>
      <x:c r="M24" s="11"/>
      <x:c r="R24">
        <x:f>SUM(R5:R5)</x:f>
        <x:v>0</x:v>
      </x:c>
      <x:c r="S24">
        <x:f>SUM(S5:S5)</x:f>
        <x:v>0</x:v>
      </x:c>
      <x:c r="T24">
        <x:f>SUM(T5:T5)</x:f>
        <x:v>0</x:v>
      </x:c>
      <x:c r="U24">
        <x:f>SUM(U5:U5)</x:f>
        <x:v>0</x:v>
      </x:c>
      <x:c r="V24">
        <x:f>SUM(V5:V5)</x:f>
        <x:v>0</x:v>
      </x:c>
      <x:c r="W24">
        <x:f>SUM(W5:W5)</x:f>
        <x:v>0</x:v>
      </x:c>
      <x:c r="X24">
        <x:f>SUM(X5:X5)</x:f>
        <x:v>0</x:v>
      </x:c>
      <x:c r="Y24">
        <x:f>SUM(Y5:Y5)</x:f>
        <x:v>0</x:v>
      </x:c>
      <x:c r="Z24">
        <x:f>SUM(Z5:Z5)</x:f>
        <x:v>0</x:v>
      </x:c>
      <x:c r="AA24">
        <x:f>SUM(AA5:AA5)</x:f>
        <x:v>0</x:v>
      </x:c>
      <x:c r="AB24">
        <x:f>SUM(AB5:AB5)</x:f>
        <x:v>0</x:v>
      </x:c>
      <x:c r="AC24">
        <x:f>SUM(AC5:AC5)</x:f>
        <x:v>0</x:v>
      </x:c>
      <x:c r="AD24">
        <x:f>SUM(AD5:AD5)</x:f>
        <x:v>0</x:v>
      </x:c>
      <x:c r="AE24">
        <x:f>SUM(AE5:AE5)</x:f>
        <x:v>0</x:v>
      </x:c>
      <x:c r="AF24">
        <x:f>SUM(AF5:AF5)</x:f>
        <x:v>0</x:v>
      </x:c>
      <x:c r="AG24">
        <x:f>SUM(AG5:AG5)</x:f>
        <x:v>0</x:v>
      </x:c>
      <x:c r="AH24">
        <x:f>SUM(AH5:AH5)</x:f>
        <x:v>0</x:v>
      </x:c>
      <x:c r="AI24">
        <x:f>SUM(AI5:AI5)</x:f>
        <x:v>0</x:v>
      </x:c>
      <x:c r="AJ24">
        <x:f>SUM(AJ5:AJ5)</x:f>
        <x:v>0</x:v>
      </x:c>
      <x:c r="AK24">
        <x:f>SUM(AK5:AK5)</x:f>
        <x:v>0</x:v>
      </x:c>
      <x:c r="AL24">
        <x:f>SUM(AL5:AL5)</x:f>
        <x:v>0</x:v>
      </x:c>
      <x:c r="AM24">
        <x:f>SUM(AM5:AM5)</x:f>
        <x:v>0</x:v>
      </x:c>
      <x:c r="AN24">
        <x:f>SUM(AN5:AN5)</x:f>
        <x:v>0</x:v>
      </x:c>
      <x:c r="AO24">
        <x:f>SUM(AO5:AO5)</x:f>
        <x:v>0</x:v>
      </x:c>
      <x:c r="AP24">
        <x:f>SUM(AP5:AP5)</x:f>
        <x:v>0</x:v>
      </x:c>
      <x:c r="AQ24">
        <x:f>SUM(AQ5:AQ5)</x:f>
        <x:v>0</x:v>
      </x:c>
      <x:c r="AR24">
        <x:f>SUM(AR5:AR5)</x:f>
        <x:v>0</x:v>
      </x:c>
      <x:c r="AS24">
        <x:f>SUM(AS5:AS5)</x:f>
        <x:v>0</x:v>
      </x:c>
      <x:c r="AT24">
        <x:f>SUM(AT5:AT5)</x:f>
        <x:v>0</x:v>
      </x:c>
      <x:c r="AU24">
        <x:f>SUM(AU5:AU5)</x:f>
        <x:v>0</x:v>
      </x:c>
      <x:c r="AV24">
        <x:f>SUM(AV5:AV5)</x:f>
        <x:v>0</x:v>
      </x:c>
      <x:c r="AW24">
        <x:f>SUM(AW5:AW5)</x:f>
        <x:v>0</x:v>
      </x:c>
      <x:c r="AX24">
        <x:f>SUM(AX5:AX5)</x:f>
        <x:v>0</x:v>
      </x:c>
      <x:c r="AY24">
        <x:f>SUM(AY5:AY5)</x:f>
        <x:v>0</x:v>
      </x:c>
    </x:row>
  </x:sheetData>
  <x:mergeCells count="11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conditionalFormatting sqref="A5:M24">
    <x:cfRule type="containsText" dxfId="15" priority="2" stopIfTrue="1" operator="containsText" text=".">
      <x:formula>ISERROR(SEARCH(".",A5))</x:formula>
    </x:cfRule>
    <x:cfRule type="containsText" dxfId="14" priority="1" stopIfTrue="1" operator="containsText" text=".">
      <x:formula>NOT(ISERROR(SEARCH(".",A5)))</x:formula>
    </x:cfRule>
  </x:conditionalFormatting>
  <x:pageMargins left="0.59041666984558105469" right="0" top="0.39347222447395324707" bottom="0.13888889551162719727" header="0.30000001192092895508" footer="0.13888889551162719727"/>
  <x:pageSetup paperSize="9" scale="64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24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Y24"/>
  <x:sheetViews>
    <x:sheetView view="pageBreakPreview" topLeftCell="A1" zoomScale="80" zoomScaleNormal="80" zoomScaleSheetLayoutView="90" workbookViewId="0">
      <x:selection activeCell="D15" activeCellId="0" sqref="D15:D15"/>
    </x:sheetView>
  </x:sheetViews>
  <x:sheetFormatPr defaultColWidth="9.00390625" defaultRowHeight="16.39999999999999857891"/>
  <x:cols>
    <x:col min="1" max="2" width="33.625" style="2" customWidth="1"/>
    <x:col min="3" max="3" width="5.625" style="1" customWidth="1"/>
    <x:col min="4" max="4" width="7.625" style="3" customWidth="1"/>
    <x:col min="5" max="12" width="13.625" style="3" customWidth="1"/>
    <x:col min="13" max="13" width="10.625" style="1" customWidth="1"/>
    <x:col min="14" max="51" width="0" hidden="1" customWidth="1"/>
  </x:cols>
  <x:sheetData>
    <x:row r="1" spans="1:13" ht="30" customHeight="1">
      <x:c r="A1" s="29" t="s">
        <x:v>0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</x:row>
    <x:row r="2" spans="1:13" ht="30" customHeight="1">
      <x:c r="A2" s="30" t="s">
        <x:v>37</x:v>
      </x:c>
      <x:c r="B2" s="31"/>
      <x:c r="C2" s="31"/>
      <x:c r="D2" s="31"/>
      <x:c r="E2" s="31"/>
      <x:c r="F2" s="31"/>
      <x:c r="G2" s="31"/>
      <x:c r="H2" s="31"/>
      <x:c r="I2" s="31"/>
      <x:c r="J2" s="31"/>
      <x:c r="K2" s="31"/>
      <x:c r="L2" s="31"/>
      <x:c r="M2" s="31"/>
    </x:row>
    <x:row r="3" spans="1:13" ht="30" customHeight="1">
      <x:c r="A3" s="38" t="s">
        <x:v>18</x:v>
      </x:c>
      <x:c r="B3" s="38" t="s">
        <x:v>19</x:v>
      </x:c>
      <x:c r="C3" s="38" t="s">
        <x:v>28</x:v>
      </x:c>
      <x:c r="D3" s="38" t="s">
        <x:v>84</x:v>
      </x:c>
      <x:c r="E3" s="38" t="s">
        <x:v>16</x:v>
      </x:c>
      <x:c r="F3" s="38"/>
      <x:c r="G3" s="38" t="s">
        <x:v>15</x:v>
      </x:c>
      <x:c r="H3" s="38"/>
      <x:c r="I3" s="38" t="s">
        <x:v>22</x:v>
      </x:c>
      <x:c r="J3" s="38"/>
      <x:c r="K3" s="38" t="s">
        <x:v>17</x:v>
      </x:c>
      <x:c r="L3" s="38"/>
      <x:c r="M3" s="38" t="s">
        <x:v>102</x:v>
      </x:c>
    </x:row>
    <x:row r="4" spans="1:51" ht="30" customHeight="1">
      <x:c r="A4" s="38"/>
      <x:c r="B4" s="38"/>
      <x:c r="C4" s="38"/>
      <x:c r="D4" s="38"/>
      <x:c r="E4" s="4" t="s">
        <x:v>13</x:v>
      </x:c>
      <x:c r="F4" s="4" t="s">
        <x:v>78</x:v>
      </x:c>
      <x:c r="G4" s="4" t="s">
        <x:v>13</x:v>
      </x:c>
      <x:c r="H4" s="4" t="s">
        <x:v>78</x:v>
      </x:c>
      <x:c r="I4" s="4" t="s">
        <x:v>13</x:v>
      </x:c>
      <x:c r="J4" s="4" t="s">
        <x:v>78</x:v>
      </x:c>
      <x:c r="K4" s="4" t="s">
        <x:v>13</x:v>
      </x:c>
      <x:c r="L4" s="4" t="s">
        <x:v>78</x:v>
      </x:c>
      <x:c r="M4" s="38"/>
      <x:c r="N4" t="s">
        <x:v>65</x:v>
      </x:c>
      <x:c r="O4" t="s">
        <x:v>66</x:v>
      </x:c>
      <x:c r="P4" t="s">
        <x:v>72</x:v>
      </x:c>
      <x:c r="Q4" t="s">
        <x:v>64</x:v>
      </x:c>
      <x:c r="R4" t="s">
        <x:v>59</x:v>
      </x:c>
      <x:c r="S4" t="s">
        <x:v>122</x:v>
      </x:c>
      <x:c r="T4" t="s">
        <x:v>61</x:v>
      </x:c>
      <x:c r="U4" t="s">
        <x:v>100</x:v>
      </x:c>
      <x:c r="V4" t="s">
        <x:v>124</x:v>
      </x:c>
      <x:c r="W4" t="s">
        <x:v>101</x:v>
      </x:c>
      <x:c r="X4" t="s">
        <x:v>11</x:v>
      </x:c>
      <x:c r="Y4" t="s">
        <x:v>118</x:v>
      </x:c>
      <x:c r="Z4" t="s">
        <x:v>85</x:v>
      </x:c>
      <x:c r="AA4" t="s">
        <x:v>87</x:v>
      </x:c>
      <x:c r="AB4" t="s">
        <x:v>69</x:v>
      </x:c>
      <x:c r="AC4" t="s">
        <x:v>93</x:v>
      </x:c>
      <x:c r="AD4" t="s">
        <x:v>57</x:v>
      </x:c>
      <x:c r="AE4" t="s">
        <x:v>67</x:v>
      </x:c>
      <x:c r="AF4" t="s">
        <x:v>86</x:v>
      </x:c>
      <x:c r="AG4" t="s">
        <x:v>88</x:v>
      </x:c>
      <x:c r="AH4" t="s">
        <x:v>68</x:v>
      </x:c>
      <x:c r="AI4" t="s">
        <x:v>89</x:v>
      </x:c>
      <x:c r="AJ4" t="s">
        <x:v>62</x:v>
      </x:c>
      <x:c r="AK4" t="s">
        <x:v>60</x:v>
      </x:c>
      <x:c r="AL4" t="s">
        <x:v>73</x:v>
      </x:c>
      <x:c r="AM4" t="s">
        <x:v>76</x:v>
      </x:c>
      <x:c r="AN4" t="s">
        <x:v>90</x:v>
      </x:c>
      <x:c r="AO4" t="s">
        <x:v>91</x:v>
      </x:c>
      <x:c r="AP4" t="s">
        <x:v>80</x:v>
      </x:c>
      <x:c r="AQ4" t="s">
        <x:v>63</x:v>
      </x:c>
      <x:c r="AR4" t="s">
        <x:v>74</x:v>
      </x:c>
      <x:c r="AS4" t="s">
        <x:v>82</x:v>
      </x:c>
      <x:c r="AT4" t="s">
        <x:v>77</x:v>
      </x:c>
      <x:c r="AU4" t="s">
        <x:v>71</x:v>
      </x:c>
      <x:c r="AV4" t="s">
        <x:v>81</x:v>
      </x:c>
      <x:c r="AW4" t="s">
        <x:v>58</x:v>
      </x:c>
      <x:c r="AX4" t="s">
        <x:v>83</x:v>
      </x:c>
      <x:c r="AY4" t="s">
        <x:v>29</x:v>
      </x:c>
    </x:row>
    <x:row r="5" spans="1:13" ht="30" customHeight="1">
      <x:c r="A5" s="50" t="s">
        <x:v>52</x:v>
      </x:c>
      <x:c r="B5" s="51"/>
      <x:c r="C5" s="51"/>
      <x:c r="D5" s="52"/>
      <x:c r="E5" s="52"/>
      <x:c r="F5" s="52"/>
      <x:c r="G5" s="52"/>
      <x:c r="H5" s="52"/>
      <x:c r="I5" s="52"/>
      <x:c r="J5" s="52"/>
      <x:c r="K5" s="52"/>
      <x:c r="L5" s="52"/>
      <x:c r="M5" s="53"/>
    </x:row>
    <x:row r="6" spans="1:47" ht="30" customHeight="1">
      <x:c r="A6" s="6" t="s">
        <x:v>12</x:v>
      </x:c>
      <x:c r="B6" s="6" t="s">
        <x:v>26</x:v>
      </x:c>
      <x:c r="C6" s="5" t="s">
        <x:v>9</x:v>
      </x:c>
      <x:c r="D6" s="9">
        <x:v>121</x:v>
      </x:c>
      <x:c r="E6" s="9"/>
      <x:c r="F6" s="9"/>
      <x:c r="G6" s="9"/>
      <x:c r="H6" s="9"/>
      <x:c r="I6" s="9"/>
      <x:c r="J6" s="9"/>
      <x:c r="K6" s="9"/>
      <x:c r="L6" s="9"/>
      <x:c r="M6" s="5"/>
      <x:c r="O6" t="str">
        <x:f>"03"</x:f>
        <x:v>03</x:v>
      </x:c>
      <x:c r="P6" t="s">
        <x:v>11</x:v>
      </x:c>
      <x:c r="Q6">
        <x:v>1</x:v>
      </x:c>
      <x:c r="R6">
        <x:f>IF(P6="기계경비",J6,0)</x:f>
        <x:v>0</x:v>
      </x:c>
      <x:c r="S6">
        <x:f>IF(P6="운반비",L6,0)</x:f>
        <x:v>0</x:v>
      </x:c>
      <x:c r="T6">
        <x:f>IF(P6="작업부산물",F6,0)</x:f>
        <x:v>0</x:v>
      </x:c>
      <x:c r="U6">
        <x:f>IF(P6="관급",F6,0)</x:f>
        <x:v>0</x:v>
      </x:c>
      <x:c r="V6">
        <x:f>IF(P6="외주비",J6,0)</x:f>
        <x:v>0</x:v>
      </x:c>
      <x:c r="W6">
        <x:f>IF(P6="장비비",J6,0)</x:f>
        <x:v>0</x:v>
      </x:c>
      <x:c r="X6">
        <x:f>IF(P6="폐기물처리비",L6,0)</x:f>
        <x:v>0</x:v>
      </x:c>
      <x:c r="Y6">
        <x:f>IF(P6="가설비",J6,0)</x:f>
        <x:v>0</x:v>
      </x:c>
      <x:c r="Z6">
        <x:f>IF(P6="잡비제외분",F6,0)</x:f>
        <x:v>0</x:v>
      </x:c>
      <x:c r="AA6">
        <x:f>IF(P6="사급자재대",L6,0)</x:f>
        <x:v>0</x:v>
      </x:c>
      <x:c r="AB6">
        <x:f>IF(P6="관급자재대",L6,0)</x:f>
        <x:v>0</x:v>
      </x:c>
      <x:c r="AC6">
        <x:f>IF(P6="관급자관급자재",L6,0)</x:f>
        <x:v>0</x:v>
      </x:c>
      <x:c r="AD6">
        <x:f>IF(P6="작업설.부산물(철거)",L6,0)</x:f>
        <x:v>0</x:v>
      </x:c>
      <x:c r="AE6">
        <x:f>IF(P6="안전관리비",L6,0)</x:f>
        <x:v>0</x:v>
      </x:c>
      <x:c r="AF6">
        <x:f>IF(P6="품질관리비",L6,0)</x:f>
        <x:v>0</x:v>
      </x:c>
      <x:c r="AG6">
        <x:f>IF(P6="신기술사용료",L6,0)</x:f>
        <x:v>0</x:v>
      </x:c>
      <x:c r="AH6">
        <x:f>IF(P6="사용자항목6",L6,0)</x:f>
        <x:v>0</x:v>
      </x:c>
      <x:c r="AI6">
        <x:f>IF(P6="사용자항목7",L6,0)</x:f>
        <x:v>0</x:v>
      </x:c>
      <x:c r="AJ6">
        <x:f>IF(P6="석면분담금",L6,0)</x:f>
        <x:v>0</x:v>
      </x:c>
      <x:c r="AK6">
        <x:f>IF(P6="임금채권부담금",L6,0)</x:f>
        <x:v>0</x:v>
      </x:c>
      <x:c r="AL6">
        <x:f>IF(P6="사용자항목10",L6,0)</x:f>
        <x:v>0</x:v>
      </x:c>
      <x:c r="AM6">
        <x:f>IF(P6="사용자항목11",L6,0)</x:f>
        <x:v>0</x:v>
      </x:c>
      <x:c r="AN6">
        <x:f>IF(P6="사용자항목12",L6,0)</x:f>
        <x:v>0</x:v>
      </x:c>
      <x:c r="AO6">
        <x:f>IF(P6="사용자항목13",L6,0)</x:f>
        <x:v>0</x:v>
      </x:c>
      <x:c r="AP6">
        <x:f>IF(P6="사용자항목14",L6,0)</x:f>
        <x:v>0</x:v>
      </x:c>
      <x:c r="AQ6">
        <x:f>IF(P6="사용자항목15",L6,0)</x:f>
        <x:v>0</x:v>
      </x:c>
      <x:c r="AR6">
        <x:f>IF(P6="사용자항목16",L6,0)</x:f>
        <x:v>0</x:v>
      </x:c>
      <x:c r="AS6">
        <x:f>IF(P6="사용자항목17",L6,0)</x:f>
        <x:v>0</x:v>
      </x:c>
      <x:c r="AT6">
        <x:f>IF(P6="사용자항목18",L6,0)</x:f>
        <x:v>0</x:v>
      </x:c>
      <x:c r="AU6">
        <x:f>IF(P6="사용자항목19",L6,0)</x:f>
        <x:v>0</x:v>
      </x:c>
    </x:row>
    <x:row r="7" spans="1:47" ht="30" customHeight="1">
      <x:c r="A7" s="6" t="s">
        <x:v>21</x:v>
      </x:c>
      <x:c r="B7" s="6" t="s">
        <x:v>96</x:v>
      </x:c>
      <x:c r="C7" s="5" t="s">
        <x:v>9</x:v>
      </x:c>
      <x:c r="D7" s="9">
        <x:v>121</x:v>
      </x:c>
      <x:c r="E7" s="9"/>
      <x:c r="F7" s="9"/>
      <x:c r="G7" s="9"/>
      <x:c r="H7" s="9"/>
      <x:c r="I7" s="9"/>
      <x:c r="J7" s="9"/>
      <x:c r="K7" s="9"/>
      <x:c r="L7" s="9"/>
      <x:c r="M7" s="5"/>
      <x:c r="O7" t="str">
        <x:f>"03"</x:f>
        <x:v>03</x:v>
      </x:c>
      <x:c r="P7" t="s">
        <x:v>11</x:v>
      </x:c>
      <x:c r="Q7">
        <x:v>1</x:v>
      </x:c>
      <x:c r="R7">
        <x:f>IF(P7="기계경비",J7,0)</x:f>
        <x:v>0</x:v>
      </x:c>
      <x:c r="S7">
        <x:f>IF(P7="운반비",L7,0)</x:f>
        <x:v>0</x:v>
      </x:c>
      <x:c r="T7">
        <x:f>IF(P7="작업부산물",F7,0)</x:f>
        <x:v>0</x:v>
      </x:c>
      <x:c r="U7">
        <x:f>IF(P7="관급",F7,0)</x:f>
        <x:v>0</x:v>
      </x:c>
      <x:c r="V7">
        <x:f>IF(P7="외주비",J7,0)</x:f>
        <x:v>0</x:v>
      </x:c>
      <x:c r="W7">
        <x:f>IF(P7="장비비",J7,0)</x:f>
        <x:v>0</x:v>
      </x:c>
      <x:c r="X7">
        <x:f>IF(P7="폐기물처리비",L7,0)</x:f>
        <x:v>0</x:v>
      </x:c>
      <x:c r="Y7">
        <x:f>IF(P7="가설비",J7,0)</x:f>
        <x:v>0</x:v>
      </x:c>
      <x:c r="Z7">
        <x:f>IF(P7="잡비제외분",F7,0)</x:f>
        <x:v>0</x:v>
      </x:c>
      <x:c r="AA7">
        <x:f>IF(P7="사급자재대",L7,0)</x:f>
        <x:v>0</x:v>
      </x:c>
      <x:c r="AB7">
        <x:f>IF(P7="관급자재대",L7,0)</x:f>
        <x:v>0</x:v>
      </x:c>
      <x:c r="AC7">
        <x:f>IF(P7="관급자관급자재",L7,0)</x:f>
        <x:v>0</x:v>
      </x:c>
      <x:c r="AD7">
        <x:f>IF(P7="작업설.부산물(철거)",L7,0)</x:f>
        <x:v>0</x:v>
      </x:c>
      <x:c r="AE7">
        <x:f>IF(P7="안전관리비",L7,0)</x:f>
        <x:v>0</x:v>
      </x:c>
      <x:c r="AF7">
        <x:f>IF(P7="품질관리비",L7,0)</x:f>
        <x:v>0</x:v>
      </x:c>
      <x:c r="AG7">
        <x:f>IF(P7="신기술사용료",L7,0)</x:f>
        <x:v>0</x:v>
      </x:c>
      <x:c r="AH7">
        <x:f>IF(P7="사용자항목6",L7,0)</x:f>
        <x:v>0</x:v>
      </x:c>
      <x:c r="AI7">
        <x:f>IF(P7="사용자항목7",L7,0)</x:f>
        <x:v>0</x:v>
      </x:c>
      <x:c r="AJ7">
        <x:f>IF(P7="석면분담금",L7,0)</x:f>
        <x:v>0</x:v>
      </x:c>
      <x:c r="AK7">
        <x:f>IF(P7="임금채권부담금",L7,0)</x:f>
        <x:v>0</x:v>
      </x:c>
      <x:c r="AL7">
        <x:f>IF(P7="사용자항목10",L7,0)</x:f>
        <x:v>0</x:v>
      </x:c>
      <x:c r="AM7">
        <x:f>IF(P7="사용자항목11",L7,0)</x:f>
        <x:v>0</x:v>
      </x:c>
      <x:c r="AN7">
        <x:f>IF(P7="사용자항목12",L7,0)</x:f>
        <x:v>0</x:v>
      </x:c>
      <x:c r="AO7">
        <x:f>IF(P7="사용자항목13",L7,0)</x:f>
        <x:v>0</x:v>
      </x:c>
      <x:c r="AP7">
        <x:f>IF(P7="사용자항목14",L7,0)</x:f>
        <x:v>0</x:v>
      </x:c>
      <x:c r="AQ7">
        <x:f>IF(P7="사용자항목15",L7,0)</x:f>
        <x:v>0</x:v>
      </x:c>
      <x:c r="AR7">
        <x:f>IF(P7="사용자항목16",L7,0)</x:f>
        <x:v>0</x:v>
      </x:c>
      <x:c r="AS7">
        <x:f>IF(P7="사용자항목17",L7,0)</x:f>
        <x:v>0</x:v>
      </x:c>
      <x:c r="AT7">
        <x:f>IF(P7="사용자항목18",L7,0)</x:f>
        <x:v>0</x:v>
      </x:c>
      <x:c r="AU7">
        <x:f>IF(P7="사용자항목19",L7,0)</x:f>
        <x:v>0</x:v>
      </x:c>
    </x:row>
    <x:row r="8" spans="1:47" ht="30" customHeight="1">
      <x:c r="A8" s="6" t="s">
        <x:v>14</x:v>
      </x:c>
      <x:c r="B8" s="6" t="s">
        <x:v>25</x:v>
      </x:c>
      <x:c r="C8" s="5" t="s">
        <x:v>9</x:v>
      </x:c>
      <x:c r="D8" s="9">
        <x:v>80</x:v>
      </x:c>
      <x:c r="E8" s="9"/>
      <x:c r="F8" s="9"/>
      <x:c r="G8" s="9"/>
      <x:c r="H8" s="9"/>
      <x:c r="I8" s="9"/>
      <x:c r="J8" s="9"/>
      <x:c r="K8" s="9"/>
      <x:c r="L8" s="9"/>
      <x:c r="M8" s="5"/>
      <x:c r="O8" t="str">
        <x:f>"03"</x:f>
        <x:v>03</x:v>
      </x:c>
      <x:c r="P8" t="s">
        <x:v>11</x:v>
      </x:c>
      <x:c r="Q8">
        <x:v>1</x:v>
      </x:c>
      <x:c r="R8">
        <x:f>IF(P8="기계경비",J8,0)</x:f>
        <x:v>0</x:v>
      </x:c>
      <x:c r="S8">
        <x:f>IF(P8="운반비",L8,0)</x:f>
        <x:v>0</x:v>
      </x:c>
      <x:c r="T8">
        <x:f>IF(P8="작업부산물",F8,0)</x:f>
        <x:v>0</x:v>
      </x:c>
      <x:c r="U8">
        <x:f>IF(P8="관급",F8,0)</x:f>
        <x:v>0</x:v>
      </x:c>
      <x:c r="V8">
        <x:f>IF(P8="외주비",J8,0)</x:f>
        <x:v>0</x:v>
      </x:c>
      <x:c r="W8">
        <x:f>IF(P8="장비비",J8,0)</x:f>
        <x:v>0</x:v>
      </x:c>
      <x:c r="X8">
        <x:f>IF(P8="폐기물처리비",L8,0)</x:f>
        <x:v>0</x:v>
      </x:c>
      <x:c r="Y8">
        <x:f>IF(P8="가설비",J8,0)</x:f>
        <x:v>0</x:v>
      </x:c>
      <x:c r="Z8">
        <x:f>IF(P8="잡비제외분",F8,0)</x:f>
        <x:v>0</x:v>
      </x:c>
      <x:c r="AA8">
        <x:f>IF(P8="사급자재대",L8,0)</x:f>
        <x:v>0</x:v>
      </x:c>
      <x:c r="AB8">
        <x:f>IF(P8="관급자재대",L8,0)</x:f>
        <x:v>0</x:v>
      </x:c>
      <x:c r="AC8">
        <x:f>IF(P8="관급자관급자재",L8,0)</x:f>
        <x:v>0</x:v>
      </x:c>
      <x:c r="AD8">
        <x:f>IF(P8="작업설.부산물(철거)",L8,0)</x:f>
        <x:v>0</x:v>
      </x:c>
      <x:c r="AE8">
        <x:f>IF(P8="안전관리비",L8,0)</x:f>
        <x:v>0</x:v>
      </x:c>
      <x:c r="AF8">
        <x:f>IF(P8="품질관리비",L8,0)</x:f>
        <x:v>0</x:v>
      </x:c>
      <x:c r="AG8">
        <x:f>IF(P8="신기술사용료",L8,0)</x:f>
        <x:v>0</x:v>
      </x:c>
      <x:c r="AH8">
        <x:f>IF(P8="사용자항목6",L8,0)</x:f>
        <x:v>0</x:v>
      </x:c>
      <x:c r="AI8">
        <x:f>IF(P8="사용자항목7",L8,0)</x:f>
        <x:v>0</x:v>
      </x:c>
      <x:c r="AJ8">
        <x:f>IF(P8="석면분담금",L8,0)</x:f>
        <x:v>0</x:v>
      </x:c>
      <x:c r="AK8">
        <x:f>IF(P8="임금채권부담금",L8,0)</x:f>
        <x:v>0</x:v>
      </x:c>
      <x:c r="AL8">
        <x:f>IF(P8="사용자항목10",L8,0)</x:f>
        <x:v>0</x:v>
      </x:c>
      <x:c r="AM8">
        <x:f>IF(P8="사용자항목11",L8,0)</x:f>
        <x:v>0</x:v>
      </x:c>
      <x:c r="AN8">
        <x:f>IF(P8="사용자항목12",L8,0)</x:f>
        <x:v>0</x:v>
      </x:c>
      <x:c r="AO8">
        <x:f>IF(P8="사용자항목13",L8,0)</x:f>
        <x:v>0</x:v>
      </x:c>
      <x:c r="AP8">
        <x:f>IF(P8="사용자항목14",L8,0)</x:f>
        <x:v>0</x:v>
      </x:c>
      <x:c r="AQ8">
        <x:f>IF(P8="사용자항목15",L8,0)</x:f>
        <x:v>0</x:v>
      </x:c>
      <x:c r="AR8">
        <x:f>IF(P8="사용자항목16",L8,0)</x:f>
        <x:v>0</x:v>
      </x:c>
      <x:c r="AS8">
        <x:f>IF(P8="사용자항목17",L8,0)</x:f>
        <x:v>0</x:v>
      </x:c>
      <x:c r="AT8">
        <x:f>IF(P8="사용자항목18",L8,0)</x:f>
        <x:v>0</x:v>
      </x:c>
      <x:c r="AU8">
        <x:f>IF(P8="사용자항목19",L8,0)</x:f>
        <x:v>0</x:v>
      </x:c>
    </x:row>
    <x:row r="9" spans="1:47" ht="30" customHeight="1">
      <x:c r="A9" s="6" t="s">
        <x:v>20</x:v>
      </x:c>
      <x:c r="B9" s="6" t="s">
        <x:v>95</x:v>
      </x:c>
      <x:c r="C9" s="5" t="s">
        <x:v>9</x:v>
      </x:c>
      <x:c r="D9" s="9">
        <x:v>80</x:v>
      </x:c>
      <x:c r="E9" s="9"/>
      <x:c r="F9" s="9"/>
      <x:c r="G9" s="9"/>
      <x:c r="H9" s="9"/>
      <x:c r="I9" s="9"/>
      <x:c r="J9" s="9"/>
      <x:c r="K9" s="9"/>
      <x:c r="L9" s="9"/>
      <x:c r="M9" s="5"/>
      <x:c r="O9" t="str">
        <x:f>"03"</x:f>
        <x:v>03</x:v>
      </x:c>
      <x:c r="P9" t="s">
        <x:v>11</x:v>
      </x:c>
      <x:c r="Q9">
        <x:v>1</x:v>
      </x:c>
      <x:c r="R9">
        <x:f>IF(P9="기계경비",J9,0)</x:f>
        <x:v>0</x:v>
      </x:c>
      <x:c r="S9">
        <x:f>IF(P9="운반비",L9,0)</x:f>
        <x:v>0</x:v>
      </x:c>
      <x:c r="T9">
        <x:f>IF(P9="작업부산물",F9,0)</x:f>
        <x:v>0</x:v>
      </x:c>
      <x:c r="U9">
        <x:f>IF(P9="관급",F9,0)</x:f>
        <x:v>0</x:v>
      </x:c>
      <x:c r="V9">
        <x:f>IF(P9="외주비",J9,0)</x:f>
        <x:v>0</x:v>
      </x:c>
      <x:c r="W9">
        <x:f>IF(P9="장비비",J9,0)</x:f>
        <x:v>0</x:v>
      </x:c>
      <x:c r="X9">
        <x:f>IF(P9="폐기물처리비",L9,0)</x:f>
        <x:v>0</x:v>
      </x:c>
      <x:c r="Y9">
        <x:f>IF(P9="가설비",J9,0)</x:f>
        <x:v>0</x:v>
      </x:c>
      <x:c r="Z9">
        <x:f>IF(P9="잡비제외분",F9,0)</x:f>
        <x:v>0</x:v>
      </x:c>
      <x:c r="AA9">
        <x:f>IF(P9="사급자재대",L9,0)</x:f>
        <x:v>0</x:v>
      </x:c>
      <x:c r="AB9">
        <x:f>IF(P9="관급자재대",L9,0)</x:f>
        <x:v>0</x:v>
      </x:c>
      <x:c r="AC9">
        <x:f>IF(P9="관급자관급자재",L9,0)</x:f>
        <x:v>0</x:v>
      </x:c>
      <x:c r="AD9">
        <x:f>IF(P9="작업설.부산물(철거)",L9,0)</x:f>
        <x:v>0</x:v>
      </x:c>
      <x:c r="AE9">
        <x:f>IF(P9="안전관리비",L9,0)</x:f>
        <x:v>0</x:v>
      </x:c>
      <x:c r="AF9">
        <x:f>IF(P9="품질관리비",L9,0)</x:f>
        <x:v>0</x:v>
      </x:c>
      <x:c r="AG9">
        <x:f>IF(P9="신기술사용료",L9,0)</x:f>
        <x:v>0</x:v>
      </x:c>
      <x:c r="AH9">
        <x:f>IF(P9="사용자항목6",L9,0)</x:f>
        <x:v>0</x:v>
      </x:c>
      <x:c r="AI9">
        <x:f>IF(P9="사용자항목7",L9,0)</x:f>
        <x:v>0</x:v>
      </x:c>
      <x:c r="AJ9">
        <x:f>IF(P9="석면분담금",L9,0)</x:f>
        <x:v>0</x:v>
      </x:c>
      <x:c r="AK9">
        <x:f>IF(P9="임금채권부담금",L9,0)</x:f>
        <x:v>0</x:v>
      </x:c>
      <x:c r="AL9">
        <x:f>IF(P9="사용자항목10",L9,0)</x:f>
        <x:v>0</x:v>
      </x:c>
      <x:c r="AM9">
        <x:f>IF(P9="사용자항목11",L9,0)</x:f>
        <x:v>0</x:v>
      </x:c>
      <x:c r="AN9">
        <x:f>IF(P9="사용자항목12",L9,0)</x:f>
        <x:v>0</x:v>
      </x:c>
      <x:c r="AO9">
        <x:f>IF(P9="사용자항목13",L9,0)</x:f>
        <x:v>0</x:v>
      </x:c>
      <x:c r="AP9">
        <x:f>IF(P9="사용자항목14",L9,0)</x:f>
        <x:v>0</x:v>
      </x:c>
      <x:c r="AQ9">
        <x:f>IF(P9="사용자항목15",L9,0)</x:f>
        <x:v>0</x:v>
      </x:c>
      <x:c r="AR9">
        <x:f>IF(P9="사용자항목16",L9,0)</x:f>
        <x:v>0</x:v>
      </x:c>
      <x:c r="AS9">
        <x:f>IF(P9="사용자항목17",L9,0)</x:f>
        <x:v>0</x:v>
      </x:c>
      <x:c r="AT9">
        <x:f>IF(P9="사용자항목18",L9,0)</x:f>
        <x:v>0</x:v>
      </x:c>
      <x:c r="AU9">
        <x:f>IF(P9="사용자항목19",L9,0)</x:f>
        <x:v>0</x:v>
      </x:c>
    </x:row>
    <x:row r="10" spans="1:13" ht="30" customHeight="1">
      <x:c r="A10" s="8"/>
      <x:c r="B10" s="8"/>
      <x:c r="C10" s="7"/>
      <x:c r="D10" s="9"/>
      <x:c r="E10" s="9"/>
      <x:c r="F10" s="9"/>
      <x:c r="G10" s="9"/>
      <x:c r="H10" s="9"/>
      <x:c r="I10" s="9"/>
      <x:c r="J10" s="9"/>
      <x:c r="K10" s="9"/>
      <x:c r="L10" s="9"/>
      <x:c r="M10" s="7"/>
    </x:row>
    <x:row r="11" spans="1:13" ht="30" customHeight="1">
      <x:c r="A11" s="8"/>
      <x:c r="B11" s="8"/>
      <x:c r="C11" s="7"/>
      <x:c r="D11" s="9"/>
      <x:c r="E11" s="9"/>
      <x:c r="F11" s="9"/>
      <x:c r="G11" s="9"/>
      <x:c r="H11" s="9"/>
      <x:c r="I11" s="9"/>
      <x:c r="J11" s="9"/>
      <x:c r="K11" s="9"/>
      <x:c r="L11" s="9"/>
      <x:c r="M11" s="7"/>
    </x:row>
    <x:row r="12" spans="1:13" ht="30" customHeight="1">
      <x:c r="A12" s="8"/>
      <x:c r="B12" s="8"/>
      <x:c r="C12" s="7"/>
      <x:c r="D12" s="9"/>
      <x:c r="E12" s="9"/>
      <x:c r="F12" s="9"/>
      <x:c r="G12" s="9"/>
      <x:c r="H12" s="9"/>
      <x:c r="I12" s="9"/>
      <x:c r="J12" s="9"/>
      <x:c r="K12" s="9"/>
      <x:c r="L12" s="9"/>
      <x:c r="M12" s="7"/>
    </x:row>
    <x:row r="13" spans="1:13" ht="30" customHeight="1">
      <x:c r="A13" s="8"/>
      <x:c r="B13" s="8"/>
      <x:c r="C13" s="7"/>
      <x:c r="D13" s="9"/>
      <x:c r="E13" s="9"/>
      <x:c r="F13" s="9"/>
      <x:c r="G13" s="9"/>
      <x:c r="H13" s="9"/>
      <x:c r="I13" s="9"/>
      <x:c r="J13" s="9"/>
      <x:c r="K13" s="9"/>
      <x:c r="L13" s="9"/>
      <x:c r="M13" s="7"/>
    </x:row>
    <x:row r="14" spans="1:13" ht="30" customHeight="1">
      <x:c r="A14" s="8"/>
      <x:c r="B14" s="8"/>
      <x:c r="C14" s="7"/>
      <x:c r="D14" s="9"/>
      <x:c r="E14" s="9"/>
      <x:c r="F14" s="9"/>
      <x:c r="G14" s="9"/>
      <x:c r="H14" s="9"/>
      <x:c r="I14" s="9"/>
      <x:c r="J14" s="9"/>
      <x:c r="K14" s="9"/>
      <x:c r="L14" s="9"/>
      <x:c r="M14" s="7"/>
    </x:row>
    <x:row r="15" spans="1:13" ht="30" customHeight="1">
      <x:c r="A15" s="8"/>
      <x:c r="B15" s="8"/>
      <x:c r="C15" s="7"/>
      <x:c r="D15" s="9"/>
      <x:c r="E15" s="9"/>
      <x:c r="F15" s="9"/>
      <x:c r="G15" s="9"/>
      <x:c r="H15" s="9"/>
      <x:c r="I15" s="9"/>
      <x:c r="J15" s="9"/>
      <x:c r="K15" s="9"/>
      <x:c r="L15" s="9"/>
      <x:c r="M15" s="7"/>
    </x:row>
    <x:row r="16" spans="1:13" ht="30" customHeight="1">
      <x:c r="A16" s="8"/>
      <x:c r="B16" s="8"/>
      <x:c r="C16" s="7"/>
      <x:c r="D16" s="9"/>
      <x:c r="E16" s="9"/>
      <x:c r="F16" s="9"/>
      <x:c r="G16" s="9"/>
      <x:c r="H16" s="9"/>
      <x:c r="I16" s="9"/>
      <x:c r="J16" s="9"/>
      <x:c r="K16" s="9"/>
      <x:c r="L16" s="9"/>
      <x:c r="M16" s="7"/>
    </x:row>
    <x:row r="17" spans="1:13" ht="30" customHeight="1">
      <x:c r="A17" s="8"/>
      <x:c r="B17" s="8"/>
      <x:c r="C17" s="7"/>
      <x:c r="D17" s="9"/>
      <x:c r="E17" s="9"/>
      <x:c r="F17" s="9"/>
      <x:c r="G17" s="9"/>
      <x:c r="H17" s="9"/>
      <x:c r="I17" s="9"/>
      <x:c r="J17" s="9"/>
      <x:c r="K17" s="9"/>
      <x:c r="L17" s="9"/>
      <x:c r="M17" s="7"/>
    </x:row>
    <x:row r="18" spans="1:13" ht="30" customHeight="1">
      <x:c r="A18" s="8"/>
      <x:c r="B18" s="8"/>
      <x:c r="C18" s="7"/>
      <x:c r="D18" s="9"/>
      <x:c r="E18" s="9"/>
      <x:c r="F18" s="9"/>
      <x:c r="G18" s="9"/>
      <x:c r="H18" s="9"/>
      <x:c r="I18" s="9"/>
      <x:c r="J18" s="9"/>
      <x:c r="K18" s="9"/>
      <x:c r="L18" s="9"/>
      <x:c r="M18" s="7"/>
    </x:row>
    <x:row r="19" spans="1:13" ht="30" customHeight="1">
      <x:c r="A19" s="8"/>
      <x:c r="B19" s="8"/>
      <x:c r="C19" s="7"/>
      <x:c r="D19" s="9"/>
      <x:c r="E19" s="9"/>
      <x:c r="F19" s="9"/>
      <x:c r="G19" s="9"/>
      <x:c r="H19" s="9"/>
      <x:c r="I19" s="9"/>
      <x:c r="J19" s="9"/>
      <x:c r="K19" s="9"/>
      <x:c r="L19" s="9"/>
      <x:c r="M19" s="7"/>
    </x:row>
    <x:row r="20" spans="1:13" ht="30" customHeight="1">
      <x:c r="A20" s="8"/>
      <x:c r="B20" s="8"/>
      <x:c r="C20" s="7"/>
      <x:c r="D20" s="9"/>
      <x:c r="E20" s="9"/>
      <x:c r="F20" s="9"/>
      <x:c r="G20" s="9"/>
      <x:c r="H20" s="9"/>
      <x:c r="I20" s="9"/>
      <x:c r="J20" s="9"/>
      <x:c r="K20" s="9"/>
      <x:c r="L20" s="9"/>
      <x:c r="M20" s="7"/>
    </x:row>
    <x:row r="21" spans="1:13" ht="30" customHeight="1">
      <x:c r="A21" s="8"/>
      <x:c r="B21" s="8"/>
      <x:c r="C21" s="7"/>
      <x:c r="D21" s="9"/>
      <x:c r="E21" s="9"/>
      <x:c r="F21" s="9"/>
      <x:c r="G21" s="9"/>
      <x:c r="H21" s="9"/>
      <x:c r="I21" s="9"/>
      <x:c r="J21" s="9"/>
      <x:c r="K21" s="9"/>
      <x:c r="L21" s="9"/>
      <x:c r="M21" s="7"/>
    </x:row>
    <x:row r="22" spans="1:13" ht="30" customHeight="1">
      <x:c r="A22" s="8"/>
      <x:c r="B22" s="8"/>
      <x:c r="C22" s="7"/>
      <x:c r="D22" s="9"/>
      <x:c r="E22" s="9"/>
      <x:c r="F22" s="9"/>
      <x:c r="G22" s="9"/>
      <x:c r="H22" s="9"/>
      <x:c r="I22" s="9"/>
      <x:c r="J22" s="9"/>
      <x:c r="K22" s="9"/>
      <x:c r="L22" s="9"/>
      <x:c r="M22" s="7"/>
    </x:row>
    <x:row r="23" spans="1:13" ht="30" customHeight="1">
      <x:c r="A23" s="8"/>
      <x:c r="B23" s="8"/>
      <x:c r="C23" s="7"/>
      <x:c r="D23" s="9"/>
      <x:c r="E23" s="9"/>
      <x:c r="F23" s="9"/>
      <x:c r="G23" s="9"/>
      <x:c r="H23" s="9"/>
      <x:c r="I23" s="9"/>
      <x:c r="J23" s="9"/>
      <x:c r="K23" s="9"/>
      <x:c r="L23" s="9"/>
      <x:c r="M23" s="7"/>
    </x:row>
    <x:row r="24" spans="1:51" ht="30" customHeight="1">
      <x:c r="A24" s="10" t="s">
        <x:v>79</x:v>
      </x:c>
      <x:c r="B24" s="11"/>
      <x:c r="C24" s="12"/>
      <x:c r="D24" s="13"/>
      <x:c r="E24" s="13"/>
      <x:c r="F24" s="13"/>
      <x:c r="G24" s="13"/>
      <x:c r="H24" s="13"/>
      <x:c r="I24" s="13"/>
      <x:c r="J24" s="13"/>
      <x:c r="K24" s="13"/>
      <x:c r="L24" s="13"/>
      <x:c r="M24" s="12"/>
      <x:c r="R24">
        <x:f>INT(SUM(R6:R9))</x:f>
        <x:v>0</x:v>
      </x:c>
      <x:c r="S24">
        <x:f>INT(SUM(S6:S9))</x:f>
        <x:v>0</x:v>
      </x:c>
      <x:c r="T24">
        <x:f>INT(SUM(T6:T9))</x:f>
        <x:v>0</x:v>
      </x:c>
      <x:c r="U24">
        <x:f>INT(SUM(U6:U9))</x:f>
        <x:v>0</x:v>
      </x:c>
      <x:c r="V24">
        <x:f>INT(SUM(V6:V9))</x:f>
        <x:v>0</x:v>
      </x:c>
      <x:c r="W24">
        <x:f>INT(SUM(W6:W9))</x:f>
        <x:v>0</x:v>
      </x:c>
      <x:c r="X24">
        <x:f>INT(SUM(X6:X9))</x:f>
        <x:v>0</x:v>
      </x:c>
      <x:c r="Y24">
        <x:f>INT(SUM(Y6:Y9))</x:f>
        <x:v>0</x:v>
      </x:c>
      <x:c r="Z24">
        <x:f>INT(SUM(Z6:Z9))</x:f>
        <x:v>0</x:v>
      </x:c>
      <x:c r="AA24">
        <x:f>INT(SUM(AA6:AA9))</x:f>
        <x:v>0</x:v>
      </x:c>
      <x:c r="AB24">
        <x:f>INT(SUM(AB6:AB9))</x:f>
        <x:v>0</x:v>
      </x:c>
      <x:c r="AC24">
        <x:f>INT(SUM(AC6:AC9))</x:f>
        <x:v>0</x:v>
      </x:c>
      <x:c r="AD24">
        <x:f>INT(SUM(AD6:AD9))</x:f>
        <x:v>0</x:v>
      </x:c>
      <x:c r="AE24">
        <x:f>INT(SUM(AE6:AE9))</x:f>
        <x:v>0</x:v>
      </x:c>
      <x:c r="AF24">
        <x:f>INT(SUM(AF6:AF9))</x:f>
        <x:v>0</x:v>
      </x:c>
      <x:c r="AG24">
        <x:f>INT(SUM(AG6:AG9))</x:f>
        <x:v>0</x:v>
      </x:c>
      <x:c r="AH24">
        <x:f>INT(SUM(AH6:AH9))</x:f>
        <x:v>0</x:v>
      </x:c>
      <x:c r="AI24">
        <x:f>INT(SUM(AI6:AI9))</x:f>
        <x:v>0</x:v>
      </x:c>
      <x:c r="AJ24">
        <x:f>INT(SUM(AJ6:AJ9))</x:f>
        <x:v>0</x:v>
      </x:c>
      <x:c r="AK24">
        <x:f>INT(SUM(AK6:AK9))</x:f>
        <x:v>0</x:v>
      </x:c>
      <x:c r="AL24">
        <x:f>INT(SUM(AL6:AL9))</x:f>
        <x:v>0</x:v>
      </x:c>
      <x:c r="AM24">
        <x:f>INT(SUM(AM6:AM9))</x:f>
        <x:v>0</x:v>
      </x:c>
      <x:c r="AN24">
        <x:f>INT(SUM(AN6:AN9))</x:f>
        <x:v>0</x:v>
      </x:c>
      <x:c r="AO24">
        <x:f>INT(SUM(AO6:AO9))</x:f>
        <x:v>0</x:v>
      </x:c>
      <x:c r="AP24">
        <x:f>INT(SUM(AP6:AP9))</x:f>
        <x:v>0</x:v>
      </x:c>
      <x:c r="AQ24">
        <x:f>INT(SUM(AQ6:AQ9))</x:f>
        <x:v>0</x:v>
      </x:c>
      <x:c r="AR24">
        <x:f>INT(SUM(AR6:AR9))</x:f>
        <x:v>0</x:v>
      </x:c>
      <x:c r="AS24">
        <x:f>INT(SUM(AS6:AS9))</x:f>
        <x:v>0</x:v>
      </x:c>
      <x:c r="AT24">
        <x:f>INT(SUM(AT6:AT9))</x:f>
        <x:v>0</x:v>
      </x:c>
      <x:c r="AU24">
        <x:f>INT(SUM(AU6:AU9))</x:f>
        <x:v>0</x:v>
      </x:c>
      <x:c r="AV24">
        <x:f>INT(SUM(AV6:AV9))</x:f>
        <x:v>0</x:v>
      </x:c>
      <x:c r="AW24">
        <x:f>INT(SUM(AW6:AW9))</x:f>
        <x:v>0</x:v>
      </x:c>
      <x:c r="AX24">
        <x:f>INT(SUM(AX6:AX9))</x:f>
        <x:v>0</x:v>
      </x:c>
      <x:c r="AY24">
        <x:f>INT(SUM(AY6:AY9))</x:f>
        <x:v>0</x:v>
      </x:c>
    </x:row>
  </x:sheetData>
  <x:mergeCells count="12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A5:M5"/>
  </x:mergeCells>
  <x:conditionalFormatting sqref="A6:M24 A5:A5">
    <x:cfRule type="containsText" dxfId="17" priority="2" stopIfTrue="1" operator="containsText" text=".">
      <x:formula>ISERROR(SEARCH(".",A5))</x:formula>
    </x:cfRule>
    <x:cfRule type="containsText" dxfId="16" priority="1" stopIfTrue="1" operator="containsText" text=".">
      <x:formula>NOT(ISERROR(SEARCH(".",A5)))</x:formula>
    </x:cfRule>
  </x:conditionalFormatting>
  <x:pageMargins left="0.59041666984558105469" right="0" top="0.39347222447395324707" bottom="0.13888889551162719727" header="0.30000001192092895508" footer="0.13888889551162719727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2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집계표</vt:lpstr>
      <vt:lpstr>내역서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2026-08-06T09:02:31.000</dcterms:created>
  <dcterms:modified xsi:type="dcterms:W3CDTF">2026-10-06T01:52:53.509</dcterms:modified>
  <cp:version>1300.0100.01</cp:version>
</cp:coreProperties>
</file>