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E:\전자입찰\고흥군\2026년\(사) 한국김생산어민연합회 고흥군지회\전기\"/>
    </mc:Choice>
  </mc:AlternateContent>
  <xr:revisionPtr revIDLastSave="0" documentId="13_ncr:1_{92476D8F-4AF7-47DD-845F-F9E74430C3DE}" xr6:coauthVersionLast="46" xr6:coauthVersionMax="46" xr10:uidLastSave="{00000000-0000-0000-0000-000000000000}"/>
  <bookViews>
    <workbookView xWindow="10710" yWindow="435" windowWidth="18060" windowHeight="14685" tabRatio="365" firstSheet="2" activeTab="2" xr2:uid="{00000000-000D-0000-FFFF-FFFF00000000}"/>
  </bookViews>
  <sheets>
    <sheet name="겉표지" sheetId="1" state="hidden" r:id="rId1"/>
    <sheet name="표지" sheetId="2" state="hidden" r:id="rId2"/>
    <sheet name="원가" sheetId="3" r:id="rId3"/>
    <sheet name="총괄표" sheetId="11" r:id="rId4"/>
    <sheet name="내역서" sheetId="10" r:id="rId5"/>
    <sheet name="합산자재" sheetId="6" state="hidden" r:id="rId6"/>
    <sheet name="옵션" sheetId="5" state="hidden" r:id="rId7"/>
    <sheet name="사용설명" sheetId="14" state="hidden" r:id="rId8"/>
  </sheets>
  <definedNames>
    <definedName name="_xlnm.Print_Area" localSheetId="0">겉표지!$A$1:$I$49</definedName>
    <definedName name="_xlnm.Print_Area" localSheetId="4">내역서!$A$1:$Q$55</definedName>
    <definedName name="_xlnm.Print_Area" localSheetId="2">원가!$A$1:$E$36</definedName>
    <definedName name="_xlnm.Print_Area" localSheetId="3">총괄표!$A$1:$Q$29</definedName>
    <definedName name="_xlnm.Print_Area" localSheetId="1">표지!$A$1:$K$45</definedName>
    <definedName name="_xlnm.Print_Titles" localSheetId="4">내역서!$1:$3</definedName>
    <definedName name="_xlnm.Print_Titles" localSheetId="3">총괄표!$1:$3</definedName>
    <definedName name="_xlnm.Print_Titles" localSheetId="5">합산자재!$1:$3</definedName>
  </definedNames>
  <calcPr calcId="191029"/>
</workbook>
</file>

<file path=xl/calcChain.xml><?xml version="1.0" encoding="utf-8"?>
<calcChain xmlns="http://schemas.openxmlformats.org/spreadsheetml/2006/main">
  <c r="I7" i="11" l="1"/>
  <c r="L7" i="11"/>
  <c r="N7" i="11"/>
  <c r="I8" i="11"/>
  <c r="L8" i="11"/>
  <c r="N8" i="11"/>
  <c r="I9" i="11"/>
  <c r="P9" i="11" s="1"/>
  <c r="L9" i="11"/>
  <c r="N9" i="11"/>
  <c r="I10" i="11"/>
  <c r="L10" i="11"/>
  <c r="N10" i="11"/>
  <c r="I11" i="11"/>
  <c r="L11" i="11"/>
  <c r="N11" i="11"/>
  <c r="I12" i="11"/>
  <c r="L12" i="11"/>
  <c r="N12" i="11"/>
  <c r="I13" i="11"/>
  <c r="P13" i="11" s="1"/>
  <c r="L13" i="11"/>
  <c r="N13" i="11"/>
  <c r="I14" i="11"/>
  <c r="L14" i="11"/>
  <c r="N14" i="11"/>
  <c r="I15" i="11"/>
  <c r="L15" i="11"/>
  <c r="N15" i="11"/>
  <c r="I16" i="11"/>
  <c r="L16" i="11"/>
  <c r="N16" i="11"/>
  <c r="I17" i="11"/>
  <c r="P17" i="11" s="1"/>
  <c r="L17" i="11"/>
  <c r="N17" i="11"/>
  <c r="I18" i="11"/>
  <c r="L18" i="11"/>
  <c r="N18" i="11"/>
  <c r="I19" i="11"/>
  <c r="L19" i="11"/>
  <c r="N19" i="11"/>
  <c r="I20" i="11"/>
  <c r="L20" i="11"/>
  <c r="N20" i="11"/>
  <c r="I21" i="11"/>
  <c r="P21" i="11" s="1"/>
  <c r="L21" i="11"/>
  <c r="N21" i="11"/>
  <c r="I22" i="11"/>
  <c r="L22" i="11"/>
  <c r="N22" i="11"/>
  <c r="I23" i="11"/>
  <c r="L23" i="11"/>
  <c r="N23" i="11"/>
  <c r="I24" i="11"/>
  <c r="L24" i="11"/>
  <c r="N24" i="11"/>
  <c r="I25" i="11"/>
  <c r="P25" i="11" s="1"/>
  <c r="L25" i="11"/>
  <c r="N25" i="11"/>
  <c r="I26" i="11"/>
  <c r="L26" i="11"/>
  <c r="N26" i="11"/>
  <c r="I27" i="11"/>
  <c r="L27" i="11"/>
  <c r="N27" i="11"/>
  <c r="I28" i="11"/>
  <c r="L28" i="11"/>
  <c r="N28" i="11"/>
  <c r="L26" i="10"/>
  <c r="N26" i="10"/>
  <c r="I27" i="10"/>
  <c r="L27" i="10"/>
  <c r="N27" i="10"/>
  <c r="I28" i="10"/>
  <c r="L28" i="10"/>
  <c r="N28" i="10"/>
  <c r="P28" i="10"/>
  <c r="I42" i="10"/>
  <c r="L42" i="10"/>
  <c r="N42" i="10"/>
  <c r="I43" i="10"/>
  <c r="L43" i="10"/>
  <c r="N43" i="10"/>
  <c r="I44" i="10"/>
  <c r="L44" i="10"/>
  <c r="N44" i="10"/>
  <c r="I45" i="10"/>
  <c r="L45" i="10"/>
  <c r="N45" i="10"/>
  <c r="I46" i="10"/>
  <c r="L46" i="10"/>
  <c r="N46" i="10"/>
  <c r="I47" i="10"/>
  <c r="L47" i="10"/>
  <c r="N47" i="10"/>
  <c r="I48" i="10"/>
  <c r="L48" i="10"/>
  <c r="N48" i="10"/>
  <c r="I49" i="10"/>
  <c r="L49" i="10"/>
  <c r="N49" i="10"/>
  <c r="I50" i="10"/>
  <c r="L50" i="10"/>
  <c r="N50" i="10"/>
  <c r="I51" i="10"/>
  <c r="P51" i="10" s="1"/>
  <c r="L51" i="10"/>
  <c r="N51" i="10"/>
  <c r="I52" i="10"/>
  <c r="L52" i="10"/>
  <c r="N52" i="10"/>
  <c r="I53" i="10"/>
  <c r="L53" i="10"/>
  <c r="N53" i="10"/>
  <c r="I54" i="10"/>
  <c r="P54" i="10" s="1"/>
  <c r="L54" i="10"/>
  <c r="N54" i="10"/>
  <c r="H4" i="6"/>
  <c r="H5" i="6"/>
  <c r="L5" i="6" s="1"/>
  <c r="H6" i="6"/>
  <c r="H7" i="6"/>
  <c r="L7" i="6"/>
  <c r="H8" i="6"/>
  <c r="H10" i="6"/>
  <c r="H11" i="6"/>
  <c r="L11" i="6"/>
  <c r="H12" i="6"/>
  <c r="H13" i="6"/>
  <c r="H14" i="6"/>
  <c r="H15" i="6"/>
  <c r="H16" i="6"/>
  <c r="H17" i="6"/>
  <c r="H18" i="6"/>
  <c r="H19" i="6"/>
  <c r="P16" i="10" s="1"/>
  <c r="H20" i="6"/>
  <c r="H21" i="6"/>
  <c r="L21" i="6" s="1"/>
  <c r="H23" i="6"/>
  <c r="H24" i="6"/>
  <c r="H25" i="6"/>
  <c r="H26" i="6"/>
  <c r="H27" i="6"/>
  <c r="L27" i="6" s="1"/>
  <c r="H28" i="6"/>
  <c r="H29" i="6"/>
  <c r="H30" i="6"/>
  <c r="H31" i="6"/>
  <c r="H32" i="6"/>
  <c r="L32" i="6" s="1"/>
  <c r="H33" i="6"/>
  <c r="H34" i="6"/>
  <c r="L34" i="6" s="1"/>
  <c r="H35" i="6"/>
  <c r="H36" i="6"/>
  <c r="H37" i="6"/>
  <c r="I38" i="6"/>
  <c r="I39" i="6"/>
  <c r="I40" i="6"/>
  <c r="I41" i="6"/>
  <c r="I42" i="6"/>
  <c r="I43" i="6"/>
  <c r="L44" i="6"/>
  <c r="L45" i="6"/>
  <c r="L46" i="6"/>
  <c r="L47" i="6"/>
  <c r="L48" i="6"/>
  <c r="L49" i="6"/>
  <c r="L50" i="6"/>
  <c r="L51" i="6"/>
  <c r="L52" i="6"/>
  <c r="L53" i="6"/>
  <c r="L54" i="6"/>
  <c r="L55" i="6"/>
  <c r="B25" i="5"/>
  <c r="D25" i="5" s="1"/>
  <c r="B24" i="5"/>
  <c r="B23" i="5"/>
  <c r="B22" i="5"/>
  <c r="B21" i="5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D13" i="5"/>
  <c r="F3" i="5"/>
  <c r="D24" i="5"/>
  <c r="D23" i="5"/>
  <c r="D22" i="5"/>
  <c r="D21" i="5"/>
  <c r="D12" i="5"/>
  <c r="D11" i="5"/>
  <c r="H9" i="6" s="1"/>
  <c r="N32" i="2"/>
  <c r="N33" i="2"/>
  <c r="N34" i="2"/>
  <c r="N35" i="2"/>
  <c r="N36" i="2"/>
  <c r="N3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8" i="2"/>
  <c r="N39" i="2"/>
  <c r="AC12" i="10" l="1"/>
  <c r="P33" i="10"/>
  <c r="L9" i="6"/>
  <c r="L13" i="6"/>
  <c r="P48" i="10"/>
  <c r="P27" i="10"/>
  <c r="P40" i="10"/>
  <c r="P47" i="10"/>
  <c r="P52" i="10"/>
  <c r="P41" i="10"/>
  <c r="P53" i="10"/>
  <c r="H22" i="6"/>
  <c r="L22" i="6" s="1"/>
  <c r="P46" i="10"/>
  <c r="P45" i="10"/>
  <c r="P18" i="10"/>
  <c r="P44" i="10"/>
  <c r="P50" i="10"/>
  <c r="P12" i="10"/>
  <c r="P49" i="10"/>
  <c r="L38" i="6"/>
  <c r="L14" i="6"/>
  <c r="L6" i="6"/>
  <c r="L41" i="6"/>
  <c r="L37" i="6"/>
  <c r="P14" i="10"/>
  <c r="AC14" i="10"/>
  <c r="P8" i="10"/>
  <c r="L8" i="6"/>
  <c r="L42" i="6"/>
  <c r="L30" i="6"/>
  <c r="L18" i="6"/>
  <c r="L40" i="6"/>
  <c r="L36" i="6"/>
  <c r="P36" i="10"/>
  <c r="P19" i="10"/>
  <c r="L28" i="6"/>
  <c r="L24" i="6"/>
  <c r="P17" i="10"/>
  <c r="L20" i="6"/>
  <c r="L16" i="6"/>
  <c r="AC35" i="10"/>
  <c r="P35" i="10"/>
  <c r="P34" i="10"/>
  <c r="L10" i="6"/>
  <c r="P32" i="10"/>
  <c r="AC31" i="10"/>
  <c r="L26" i="6"/>
  <c r="L43" i="6"/>
  <c r="L39" i="6"/>
  <c r="L12" i="6"/>
  <c r="P10" i="10"/>
  <c r="L4" i="6"/>
  <c r="L35" i="6"/>
  <c r="L33" i="6"/>
  <c r="L31" i="6"/>
  <c r="L29" i="6"/>
  <c r="L25" i="6"/>
  <c r="L23" i="6"/>
  <c r="L19" i="6"/>
  <c r="L17" i="6"/>
  <c r="L15" i="6"/>
  <c r="P42" i="10"/>
  <c r="AC16" i="10"/>
  <c r="P26" i="11"/>
  <c r="P22" i="11"/>
  <c r="P18" i="11"/>
  <c r="P14" i="11"/>
  <c r="P10" i="11"/>
  <c r="P9" i="10"/>
  <c r="P43" i="10"/>
  <c r="P27" i="11"/>
  <c r="P23" i="11"/>
  <c r="P19" i="11"/>
  <c r="P15" i="11"/>
  <c r="P11" i="11"/>
  <c r="P7" i="11"/>
  <c r="P28" i="11"/>
  <c r="P24" i="11"/>
  <c r="P20" i="11"/>
  <c r="P16" i="11"/>
  <c r="P12" i="11"/>
  <c r="P8" i="11"/>
  <c r="N40" i="2"/>
  <c r="F40" i="2" s="1"/>
  <c r="C15" i="2" s="1"/>
  <c r="AC37" i="10" l="1"/>
  <c r="AB5" i="10"/>
  <c r="AB6" i="10" s="1"/>
  <c r="P6" i="10" s="1"/>
  <c r="AC5" i="10"/>
  <c r="AC7" i="10"/>
  <c r="P7" i="10"/>
  <c r="P13" i="10"/>
  <c r="AC13" i="10"/>
  <c r="AC15" i="10"/>
  <c r="P15" i="10"/>
  <c r="P31" i="10"/>
  <c r="AD37" i="10"/>
  <c r="P37" i="10" s="1"/>
  <c r="AC11" i="10"/>
  <c r="P11" i="10"/>
  <c r="P5" i="10" l="1"/>
  <c r="AE24" i="10"/>
  <c r="AE25" i="10"/>
  <c r="AC21" i="10"/>
  <c r="P25" i="10" l="1"/>
  <c r="AE22" i="10"/>
  <c r="AE23" i="10"/>
  <c r="P24" i="10"/>
  <c r="N55" i="10"/>
  <c r="M6" i="11" s="1"/>
  <c r="N6" i="11" s="1"/>
  <c r="N29" i="10" l="1"/>
  <c r="M5" i="11" s="1"/>
  <c r="N5" i="11" s="1"/>
  <c r="N29" i="11" s="1"/>
  <c r="D2" i="5" s="1"/>
  <c r="P22" i="10"/>
  <c r="L29" i="10"/>
  <c r="K5" i="11" s="1"/>
  <c r="L5" i="11" s="1"/>
  <c r="P23" i="10"/>
  <c r="AD27" i="10"/>
  <c r="P38" i="10"/>
  <c r="AE38" i="10"/>
  <c r="AE40" i="10" s="1"/>
  <c r="AC40" i="10" s="1"/>
  <c r="AD40" i="10"/>
  <c r="L55" i="10"/>
  <c r="K6" i="11" s="1"/>
  <c r="L6" i="11" s="1"/>
  <c r="AE27" i="10"/>
  <c r="AC27" i="10" s="1"/>
  <c r="P39" i="10" l="1"/>
  <c r="H26" i="10"/>
  <c r="I26" i="10" s="1"/>
  <c r="P26" i="10" s="1"/>
  <c r="I55" i="10"/>
  <c r="H6" i="11" s="1"/>
  <c r="I6" i="11" s="1"/>
  <c r="P6" i="11" s="1"/>
  <c r="L29" i="11"/>
  <c r="C2" i="5" s="1"/>
  <c r="D8" i="3" s="1"/>
  <c r="P55" i="10"/>
  <c r="P20" i="10" l="1"/>
  <c r="AD21" i="10"/>
  <c r="P21" i="10" s="1"/>
  <c r="I29" i="10" l="1"/>
  <c r="H5" i="11" s="1"/>
  <c r="I5" i="11" s="1"/>
  <c r="P29" i="10"/>
  <c r="P5" i="11" l="1"/>
  <c r="P29" i="11" s="1"/>
  <c r="I29" i="11"/>
  <c r="B2" i="5" s="1"/>
  <c r="D5" i="3" l="1"/>
  <c r="F2" i="5"/>
  <c r="D7" i="3" l="1"/>
  <c r="D35" i="3" l="1"/>
</calcChain>
</file>

<file path=xl/sharedStrings.xml><?xml version="1.0" encoding="utf-8"?>
<sst xmlns="http://schemas.openxmlformats.org/spreadsheetml/2006/main" count="658" uniqueCount="357">
  <si>
    <t>내  용</t>
    <phoneticPr fontId="2" type="noConversion"/>
  </si>
  <si>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</si>
  <si>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</si>
  <si>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</si>
  <si>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</si>
  <si>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</si>
  <si>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</si>
  <si>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</si>
  <si>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</si>
  <si>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</si>
  <si>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</si>
  <si>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</si>
  <si>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</si>
  <si>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</si>
  <si>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</si>
  <si>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</si>
  <si>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</si>
  <si>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</si>
  <si>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</si>
  <si>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</si>
  <si>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</si>
  <si>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</si>
  <si>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</si>
  <si>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</si>
  <si>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</si>
  <si>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</si>
  <si>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</si>
  <si>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</si>
  <si>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</si>
  <si>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</si>
  <si>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</si>
  <si>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</si>
  <si>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</si>
  <si>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</si>
  <si>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</si>
  <si>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</si>
  <si>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</si>
  <si>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</si>
  <si>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</si>
  <si>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</si>
  <si>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</si>
  <si>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</si>
  <si>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</si>
  <si>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</si>
  <si>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</si>
  <si>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</si>
  <si>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</si>
  <si>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</si>
  <si>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</si>
  <si>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</si>
  <si>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</si>
  <si>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</si>
  <si>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</si>
  <si>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</si>
  <si>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</si>
  <si>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</si>
  <si>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</si>
  <si>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</si>
  <si>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</si>
  <si>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</si>
  <si>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</si>
  <si>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</si>
  <si>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</si>
  <si>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</si>
  <si>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</si>
  <si>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</si>
  <si>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</si>
  <si>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</si>
  <si>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</si>
  <si>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</si>
  <si>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</si>
  <si>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</si>
  <si>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</si>
  <si>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</si>
  <si>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</si>
  <si>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</si>
  <si>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</si>
  <si>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</si>
  <si>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</si>
  <si>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</si>
  <si>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</si>
  <si>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</si>
  <si>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</si>
  <si>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</si>
  <si>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</si>
  <si>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</si>
  <si>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</si>
  <si>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</si>
  <si>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</si>
  <si>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</si>
  <si>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</si>
  <si>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</si>
  <si>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</si>
  <si>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</si>
  <si>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</si>
  <si>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</si>
  <si>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</si>
  <si>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 xml:space="preserve"> 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</si>
  <si>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</si>
  <si>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</si>
  <si>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</si>
  <si>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</si>
  <si>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</si>
  <si>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</si>
  <si>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</si>
  <si>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</si>
  <si>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</si>
  <si>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</si>
  <si>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</si>
  <si>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</si>
  <si>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</si>
  <si>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</si>
  <si>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</si>
  <si>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</si>
  <si>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</si>
  <si>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</si>
  <si>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</si>
  <si>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</si>
  <si>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</si>
  <si>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</si>
  <si>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</si>
  <si>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</si>
  <si>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</si>
  <si>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</si>
  <si>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</si>
  <si>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</si>
  <si>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</si>
  <si>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</si>
  <si>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</si>
  <si>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</si>
  <si>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</si>
  <si>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</si>
  <si>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</si>
  <si>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</si>
  <si>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</si>
  <si>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</si>
  <si>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</si>
  <si>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</si>
  <si>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</si>
  <si>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</si>
  <si>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</si>
  <si>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 전력간선 및 동력설비</t>
  </si>
  <si>
    <t>2. 전등설비</t>
  </si>
  <si>
    <t>3913170610045632</t>
  </si>
  <si>
    <t>파상형 폴리에틸렌 전선관</t>
  </si>
  <si>
    <t>40㎜</t>
  </si>
  <si>
    <t>m</t>
  </si>
  <si>
    <t>3913170620174470</t>
  </si>
  <si>
    <t>1종금속제가요전선관</t>
  </si>
  <si>
    <t>16 mm 고장력-방수</t>
  </si>
  <si>
    <t>3913170620174473</t>
  </si>
  <si>
    <t>36 mm 고장력-방수</t>
  </si>
  <si>
    <t>3912120220176446</t>
  </si>
  <si>
    <t>KS방수 콘넥타 16mm</t>
  </si>
  <si>
    <t>개</t>
  </si>
  <si>
    <t>3912120220176449</t>
  </si>
  <si>
    <t>KS방수 콘넥타 36mm</t>
  </si>
  <si>
    <t>3912130810035753</t>
  </si>
  <si>
    <t>아우트렛박스</t>
  </si>
  <si>
    <t>중형4각 54㎜</t>
  </si>
  <si>
    <t>3912130820174713</t>
  </si>
  <si>
    <t>아우트렛박스 커버</t>
  </si>
  <si>
    <t>커버, 4각, 평형</t>
  </si>
  <si>
    <t>3912130310035794</t>
  </si>
  <si>
    <t>풀박스</t>
  </si>
  <si>
    <t>100×100×50</t>
  </si>
  <si>
    <t>3913171221650789</t>
  </si>
  <si>
    <t>전선덕트</t>
  </si>
  <si>
    <t>알루미늄 150x100mm</t>
  </si>
  <si>
    <t>2612162922076727</t>
  </si>
  <si>
    <t>450/750V 내열비닐절연전선</t>
  </si>
  <si>
    <t>HFIX 1.78mm(2.5㎟)</t>
  </si>
  <si>
    <t>2612152420683697</t>
  </si>
  <si>
    <t>접지용비닐절연전선(F-GV)</t>
  </si>
  <si>
    <t>6㎟</t>
  </si>
  <si>
    <t>2612152420683701</t>
  </si>
  <si>
    <t>35㎟</t>
  </si>
  <si>
    <t>2612162920683923</t>
  </si>
  <si>
    <t>폴리에틸렌 난연케이블</t>
  </si>
  <si>
    <t>0.6/1kv F-CV 3C×6㎟</t>
  </si>
  <si>
    <t>2612162920683945</t>
  </si>
  <si>
    <t>0.6/1kv F-CV 4C×6㎟</t>
  </si>
  <si>
    <t>2612162920683951</t>
  </si>
  <si>
    <t>0.6/1kv F-CV 4C×70㎟</t>
  </si>
  <si>
    <t>2612160320684239</t>
  </si>
  <si>
    <t>난연제어케이블</t>
  </si>
  <si>
    <t>F-CVV 5Cx2.5㎟</t>
  </si>
  <si>
    <t>2612152220183493</t>
  </si>
  <si>
    <t>가공지선</t>
  </si>
  <si>
    <t>38</t>
  </si>
  <si>
    <t>29</t>
  </si>
  <si>
    <t>3912161310034846</t>
  </si>
  <si>
    <t>접지봉</t>
  </si>
  <si>
    <t>16Φ×1800 mm</t>
  </si>
  <si>
    <t>3912110121654393</t>
  </si>
  <si>
    <t>분전반 외함(ALL SUS)</t>
  </si>
  <si>
    <t>800*1600*180</t>
  </si>
  <si>
    <t>면</t>
  </si>
  <si>
    <t>3912110320178179</t>
  </si>
  <si>
    <t>배전반 부속재</t>
  </si>
  <si>
    <t>ET</t>
  </si>
  <si>
    <t>3912110320178180</t>
  </si>
  <si>
    <t>NT</t>
  </si>
  <si>
    <t>3912110420179148</t>
  </si>
  <si>
    <t>아크릴 명판</t>
  </si>
  <si>
    <t>60*350</t>
  </si>
  <si>
    <t>EA</t>
  </si>
  <si>
    <t>3912110420179154</t>
  </si>
  <si>
    <t>20* 50</t>
  </si>
  <si>
    <t>3912161620167045</t>
  </si>
  <si>
    <t>배선용차단기(ABS-104)</t>
  </si>
  <si>
    <t>4P 100AF100A</t>
  </si>
  <si>
    <t>3912161620167061</t>
  </si>
  <si>
    <t>배선용차단기(ABS-204)</t>
  </si>
  <si>
    <t>4P 250AF 175AT</t>
  </si>
  <si>
    <t>3912161420167114</t>
  </si>
  <si>
    <t>누전차단기(32KGRc)</t>
  </si>
  <si>
    <t>2P 30AF 20AT</t>
  </si>
  <si>
    <t>3912161420167143</t>
  </si>
  <si>
    <t>누전차단기(53Fb)</t>
  </si>
  <si>
    <t>3P 50AF20AT</t>
  </si>
  <si>
    <t>3912161420167136</t>
  </si>
  <si>
    <t>누전차단기(54c)</t>
  </si>
  <si>
    <t>4P 50AF</t>
  </si>
  <si>
    <t>3912157320172059</t>
  </si>
  <si>
    <t>전자접촉기(표준형)MC-9</t>
  </si>
  <si>
    <t>220V(2.2kw)/440v(2.7kw)</t>
  </si>
  <si>
    <t>SET</t>
  </si>
  <si>
    <t>3912110420179246</t>
  </si>
  <si>
    <t>PUSH BUTTON   PBL</t>
  </si>
  <si>
    <t>S/25mm 1a1b</t>
  </si>
  <si>
    <t>3912143520184926</t>
  </si>
  <si>
    <t>모선접속바(BUS BAR)</t>
  </si>
  <si>
    <t>2.0mm x 12mm</t>
  </si>
  <si>
    <t>3912143520184933</t>
  </si>
  <si>
    <t>5.0mm x 40mm</t>
  </si>
  <si>
    <t>InMastDBNonCode</t>
  </si>
  <si>
    <t>조명기구</t>
  </si>
  <si>
    <t>LED 투광등 200W</t>
  </si>
  <si>
    <t>391115ZZ701Z0001</t>
  </si>
  <si>
    <t>기타잡자재</t>
  </si>
  <si>
    <t>LP-M</t>
  </si>
  <si>
    <t>식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</si>
  <si>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</si>
  <si>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</si>
  <si>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</si>
  <si>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</si>
  <si>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</si>
  <si>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</si>
  <si>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L001010101000084</t>
  </si>
  <si>
    <t>계장공</t>
  </si>
  <si>
    <t>L001010101000081</t>
  </si>
  <si>
    <t>배전전공</t>
  </si>
  <si>
    <t>L001010501000116</t>
  </si>
  <si>
    <t>변전전공</t>
  </si>
  <si>
    <t>L001010101000002</t>
  </si>
  <si>
    <t>보통인부</t>
  </si>
  <si>
    <t>총줄수-&gt;</t>
  </si>
  <si>
    <t>[ 고흥군수협 풍화지점 주유소 사무실 개축 전기 ] - 합산자재목록</t>
  </si>
  <si>
    <t>55</t>
  </si>
  <si>
    <t>공종줄</t>
  </si>
  <si>
    <t>56900017016</t>
  </si>
  <si>
    <t>56900017041</t>
  </si>
  <si>
    <t>56959000001</t>
  </si>
  <si>
    <t>EAZ800010000</t>
  </si>
  <si>
    <t>분전반</t>
  </si>
  <si>
    <t>MM300015803</t>
  </si>
  <si>
    <t>노임계</t>
  </si>
  <si>
    <t>A0300000000</t>
  </si>
  <si>
    <t>RENT000000000006</t>
  </si>
  <si>
    <t>[ 공 구 손 료 ]</t>
  </si>
  <si>
    <t>합계줄</t>
  </si>
  <si>
    <t>( 합       계 )</t>
  </si>
  <si>
    <t>1.전력간선 및 동력설비</t>
  </si>
  <si>
    <t>001</t>
  </si>
  <si>
    <t>56900017031</t>
  </si>
  <si>
    <t>56900017076</t>
  </si>
  <si>
    <t>2.전등설비</t>
  </si>
  <si>
    <t>002</t>
  </si>
  <si>
    <t>59753178002</t>
  </si>
  <si>
    <t>A0500000000</t>
  </si>
  <si>
    <t>RENT000000000002</t>
  </si>
  <si>
    <t>[ 배관 부속재 ]</t>
  </si>
  <si>
    <t>전선관의 15 %</t>
  </si>
  <si>
    <t>MM496797032</t>
  </si>
  <si>
    <t>MM618792345</t>
  </si>
  <si>
    <t>59753857001</t>
  </si>
  <si>
    <t>MM300040379</t>
  </si>
  <si>
    <t>E1450927203</t>
  </si>
  <si>
    <t>E1450927208</t>
  </si>
  <si>
    <t>E1450287540</t>
  </si>
  <si>
    <t>E1450287563</t>
  </si>
  <si>
    <t>E1450287571</t>
  </si>
  <si>
    <t>E1450358087</t>
  </si>
  <si>
    <t>MM300041263</t>
  </si>
  <si>
    <t>59750427104</t>
  </si>
  <si>
    <t>A0100000000</t>
  </si>
  <si>
    <t>RENT000000000003</t>
  </si>
  <si>
    <t>[ 소모 잡자재 ]</t>
  </si>
  <si>
    <t>전선, 전선관의 2 %</t>
  </si>
  <si>
    <t>MM496797029</t>
  </si>
  <si>
    <t>MM618792342</t>
  </si>
  <si>
    <t>59753767041</t>
  </si>
  <si>
    <t>59753767231</t>
  </si>
  <si>
    <t>MM481669624</t>
  </si>
  <si>
    <t>MM047775391</t>
  </si>
  <si>
    <t>2.0</t>
  </si>
  <si>
    <t>Total</t>
  </si>
  <si>
    <t>이지테크 주식회사</t>
    <phoneticPr fontId="2" type="noConversion"/>
  </si>
  <si>
    <t>內 譯 書</t>
    <phoneticPr fontId="2" type="noConversion"/>
  </si>
  <si>
    <t>아래와 같이 內譯書를 제출합니다.</t>
    <phoneticPr fontId="2" type="noConversion"/>
  </si>
  <si>
    <t>서울시 강남구 포이동  1 9 1 - 3</t>
    <phoneticPr fontId="2" type="noConversion"/>
  </si>
  <si>
    <t xml:space="preserve">             貴下</t>
    <phoneticPr fontId="2" type="noConversion"/>
  </si>
  <si>
    <t>2026년 5월 22일</t>
    <phoneticPr fontId="2" type="noConversion"/>
  </si>
  <si>
    <t>대표이사    조       한      구</t>
    <phoneticPr fontId="2" type="noConversion"/>
  </si>
  <si>
    <t>대표전화   (02) 5 2 9 - 2 1 5 6</t>
    <phoneticPr fontId="2" type="noConversion"/>
  </si>
  <si>
    <t>샘플</t>
    <phoneticPr fontId="2" type="noConversion"/>
  </si>
  <si>
    <t>팩    스   (02) 5 2 9 - 2 1 9 0</t>
    <phoneticPr fontId="2" type="noConversion"/>
  </si>
  <si>
    <t>1. 부가가치세 별도</t>
    <phoneticPr fontId="2" type="noConversion"/>
  </si>
  <si>
    <t>2. 한전불입금 별도</t>
  </si>
  <si>
    <t>공사기간:</t>
    <phoneticPr fontId="2" type="noConversion"/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</si>
  <si>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</si>
  <si>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</si>
  <si>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</si>
  <si>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</si>
  <si>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</si>
  <si>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17.5 %</t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</si>
  <si>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</si>
  <si>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</si>
  <si>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</si>
  <si>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</si>
  <si>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안 전 관 리 비</t>
    <phoneticPr fontId="2" type="noConversion"/>
  </si>
  <si>
    <t>기  타  경  비</t>
    <phoneticPr fontId="2" type="noConversion"/>
  </si>
  <si>
    <t>(재료+노무) * 5 %</t>
  </si>
  <si>
    <t>건 강 보 험 료</t>
    <phoneticPr fontId="2" type="noConversion"/>
  </si>
  <si>
    <t>(직접 노무비) * 3.595 %</t>
  </si>
  <si>
    <t>연 금 보 험 료</t>
    <phoneticPr fontId="2" type="noConversion"/>
  </si>
  <si>
    <t>(직접 노무비) * 4.75 %</t>
  </si>
  <si>
    <t>노인장기요양보험</t>
    <phoneticPr fontId="2" type="noConversion"/>
  </si>
  <si>
    <t>(건강 보험료) * 13.14 %</t>
  </si>
  <si>
    <t>석 면 분 담 금</t>
    <phoneticPr fontId="2" type="noConversion"/>
  </si>
  <si>
    <t>(노무비) * 0.006 %</t>
  </si>
  <si>
    <t>임금채권부담금</t>
    <phoneticPr fontId="2" type="noConversion"/>
  </si>
  <si>
    <t>(노무비) * 0.09 %</t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</si>
  <si>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</si>
  <si>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</si>
  <si>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</si>
  <si>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</si>
  <si>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</si>
  <si>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</si>
  <si>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</si>
  <si>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( 순 공 사 비 계 )</t>
    <phoneticPr fontId="2" type="noConversion"/>
  </si>
  <si>
    <t>본 파일은 이지테크에서 2번 옵션으로 만들었습니다.</t>
  </si>
  <si>
    <t>2026년 고흥군김협회 김 배양장시설 전기공사</t>
  </si>
  <si>
    <t>(재료+직노) * 3.11 %</t>
    <phoneticPr fontId="2" type="noConversion"/>
  </si>
  <si>
    <t>[ 2026 고흥군김협회 김 배양장시설 전기 ]</t>
    <phoneticPr fontId="2" type="noConversion"/>
  </si>
  <si>
    <t>[고흥군김협회 김 배양장시설 전기]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</si>
</sst>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8" formatCode="#,###;\-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5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4" xfId="0" applyNumberFormat="1" applyFont="1" applyBorder="1" applyAlignment="1">
      <alignment horizontal="center" vertical="center"/>
    </xf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8" fontId="3" fillId="0" borderId="0" xfId="0" applyNumberFormat="1" applyFont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8" fontId="3" fillId="0" borderId="1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0" fontId="13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178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/>
    <xf numFmtId="0" fontId="3" fillId="0" borderId="0" xfId="0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Font="1" applyAlignment="1">
      <alignment horizontal="distributed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49" fontId="3" fillId="0" borderId="33" xfId="0" applyNumberFormat="1" applyFont="1" applyBorder="1" applyAlignment="1">
      <alignment horizontal="left" vertical="center" indent="1"/>
    </xf>
    <xf numFmtId="49" fontId="3" fillId="0" borderId="14" xfId="0" applyNumberFormat="1" applyFont="1" applyBorder="1" applyAlignment="1">
      <alignment horizontal="left" vertical="center" indent="1"/>
    </xf>
    <xf numFmtId="49" fontId="3" fillId="0" borderId="34" xfId="0" applyNumberFormat="1" applyFont="1" applyBorder="1" applyAlignment="1">
      <alignment horizontal="left" vertical="center" indent="1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178" fontId="3" fillId="0" borderId="23" xfId="0" applyNumberFormat="1" applyFont="1" applyBorder="1" applyAlignment="1">
      <alignment vertical="center"/>
    </xf>
    <xf numFmtId="178" fontId="3" fillId="0" borderId="30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left" vertical="center" indent="1"/>
    </xf>
    <xf numFmtId="49" fontId="3" fillId="0" borderId="27" xfId="0" applyNumberFormat="1" applyFont="1" applyBorder="1" applyAlignment="1">
      <alignment horizontal="left" vertical="center" indent="1"/>
    </xf>
    <xf numFmtId="49" fontId="3" fillId="0" borderId="28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21" xfId="0" applyNumberFormat="1" applyFont="1" applyBorder="1" applyAlignment="1">
      <alignment horizontal="left" vertical="center"/>
    </xf>
    <xf numFmtId="49" fontId="3" fillId="0" borderId="22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8" fontId="3" fillId="0" borderId="35" xfId="0" applyNumberFormat="1" applyFont="1" applyBorder="1" applyAlignment="1">
      <alignment vertical="center"/>
    </xf>
    <xf numFmtId="178" fontId="3" fillId="0" borderId="36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3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right" vertical="center"/>
    </xf>
    <xf numFmtId="0" fontId="3" fillId="0" borderId="23" xfId="0" applyFont="1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49" fontId="3" fillId="0" borderId="38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49" fontId="3" fillId="0" borderId="23" xfId="0" applyNumberFormat="1" applyFont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178" fontId="3" fillId="0" borderId="1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19" xfId="0" applyNumberFormat="1" applyFont="1" applyBorder="1" applyAlignment="1">
      <alignment horizontal="left"/>
    </xf>
    <xf numFmtId="0" fontId="0" fillId="0" borderId="2" xfId="0" applyBorder="1"/>
    <xf numFmtId="0" fontId="0" fillId="0" borderId="19" xfId="0" applyBorder="1" applyAlignment="1">
      <alignment horizontal="left"/>
    </xf>
    <xf numFmtId="49" fontId="0" fillId="0" borderId="2" xfId="0" applyNumberFormat="1" applyBorder="1"/>
    <xf numFmtId="0" fontId="0" fillId="0" borderId="2" xfId="0" applyBorder="1" applyAlignment="1">
      <alignment horizontal="center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id="{CC7D7CCB-136E-4A24-9549-53546E493F08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569E9C65-044D-4306-A6DD-84597E94C562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id="{AD4F367A-AB65-4ED4-BED5-4534FA735AB5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3D7842D3-0400-4735-BC81-98CAB274E292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759E76A0-0A2A-4DE1-BD7B-C0F525A882E4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id="{B1DD40BF-CE0C-4222-8FE4-869BF224667C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:a16="http://schemas.microsoft.com/office/drawing/2014/main" id="{D41BC216-3769-4830-8791-E46B7DBAAAB4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AA809F61-80F6-47A1-B8AE-F4AAACE3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95FD3F92-2EAF-4C62-8B6A-7E6EE4EE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6720A277-65E8-4C92-978C-19C35D3E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sqref="A1:XFD1048576"/>
    </sheetView>
  </sheetViews>
  <sheetFormatPr defaultRowHeight="13.5" x14ac:dyDescent="0.15"/>
  <cols>
    <col min="1" max="1" width="8.88671875" style="2"/>
    <col min="2" max="2" width="3.109375" style="2" customWidth="1"/>
    <col min="3" max="6" width="8.88671875" style="2"/>
    <col min="7" max="7" width="7.77734375" style="2" customWidth="1"/>
    <col min="8" max="8" width="5.33203125" style="2" customWidth="1"/>
    <col min="9" max="9" width="9.44140625" style="2" customWidth="1"/>
    <col min="10" max="25" width="8.88671875" style="2"/>
    <col min="26" max="26" width="37.77734375" style="2" customWidth="1"/>
    <col min="27" max="16384" width="8.88671875" style="2"/>
  </cols>
  <sheetData>
    <row r="1" spans="1:26" ht="35.25" x14ac:dyDescent="0.4">
      <c r="A1" s="70" t="str">
        <f>표지!A1</f>
        <v>內 譯 書</v>
      </c>
      <c r="B1" s="70"/>
      <c r="C1" s="70"/>
      <c r="D1" s="70"/>
      <c r="E1" s="70"/>
      <c r="F1" s="70"/>
      <c r="G1" s="70"/>
      <c r="H1" s="70"/>
      <c r="I1" s="70"/>
      <c r="P1" s="2" t="s">
        <v>90</v>
      </c>
      <c r="Z1" s="6" t="s">
        <v>119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56"/>
      <c r="C17" s="57"/>
      <c r="D17" s="57"/>
      <c r="E17" s="57"/>
      <c r="F17" s="57"/>
      <c r="G17" s="57"/>
      <c r="H17" s="58"/>
    </row>
    <row r="18" spans="2:8" x14ac:dyDescent="0.15">
      <c r="B18" s="59"/>
      <c r="C18" s="2" t="s">
        <v>5</v>
      </c>
      <c r="D18" s="69" t="str">
        <f>표지!C13</f>
        <v>샘플</v>
      </c>
      <c r="E18" s="69"/>
      <c r="F18" s="69"/>
      <c r="G18" s="69"/>
      <c r="H18" s="60"/>
    </row>
    <row r="19" spans="2:8" x14ac:dyDescent="0.15">
      <c r="B19" s="59"/>
      <c r="H19" s="60"/>
    </row>
    <row r="20" spans="2:8" x14ac:dyDescent="0.15">
      <c r="B20" s="59"/>
      <c r="C20" s="2" t="s">
        <v>54</v>
      </c>
      <c r="D20" s="69" t="str">
        <f>표지!C4</f>
        <v xml:space="preserve">             貴下</v>
      </c>
      <c r="E20" s="69"/>
      <c r="F20" s="69"/>
      <c r="G20" s="69"/>
      <c r="H20" s="60"/>
    </row>
    <row r="21" spans="2:8" x14ac:dyDescent="0.15">
      <c r="B21" s="59"/>
      <c r="H21" s="60"/>
    </row>
    <row r="22" spans="2:8" x14ac:dyDescent="0.15">
      <c r="B22" s="59"/>
      <c r="C22" s="2" t="s">
        <v>55</v>
      </c>
      <c r="D22" s="71" t="str">
        <f>표지!C6</f>
        <v>2026년 5월 22일</v>
      </c>
      <c r="E22" s="71"/>
      <c r="F22" s="71"/>
      <c r="G22" s="71"/>
      <c r="H22" s="60"/>
    </row>
    <row r="23" spans="2:8" x14ac:dyDescent="0.15">
      <c r="B23" s="61"/>
      <c r="C23" s="62"/>
      <c r="D23" s="62"/>
      <c r="E23" s="62"/>
      <c r="F23" s="62"/>
      <c r="G23" s="62"/>
      <c r="H23" s="63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72" t="str">
        <f>표지!I3</f>
        <v>이지테크 주식회사</v>
      </c>
      <c r="E36" s="73"/>
      <c r="F36" s="73"/>
    </row>
    <row r="37" spans="3:7" ht="12" customHeight="1" x14ac:dyDescent="0.15">
      <c r="D37" s="68" t="str">
        <f>표지!I4</f>
        <v xml:space="preserve"> </v>
      </c>
      <c r="E37" s="69"/>
      <c r="F37" s="69"/>
      <c r="G37" s="69"/>
    </row>
    <row r="38" spans="3:7" ht="12" customHeight="1" x14ac:dyDescent="0.15">
      <c r="D38" s="68" t="str">
        <f>표지!I5</f>
        <v>서울시 강남구 포이동  1 9 1 - 3</v>
      </c>
      <c r="E38" s="69"/>
      <c r="F38" s="69"/>
      <c r="G38" s="69"/>
    </row>
    <row r="39" spans="3:7" ht="12" customHeight="1" x14ac:dyDescent="0.15">
      <c r="D39" s="68" t="str">
        <f>표지!I6</f>
        <v xml:space="preserve"> </v>
      </c>
      <c r="E39" s="69"/>
      <c r="F39" s="69"/>
      <c r="G39" s="69"/>
    </row>
    <row r="40" spans="3:7" ht="12" customHeight="1" x14ac:dyDescent="0.15">
      <c r="D40" s="68" t="str">
        <f>표지!I7</f>
        <v>대표이사    조       한      구</v>
      </c>
      <c r="E40" s="69"/>
      <c r="F40" s="69"/>
      <c r="G40" s="69"/>
    </row>
    <row r="41" spans="3:7" ht="12" customHeight="1" x14ac:dyDescent="0.15">
      <c r="D41" s="68" t="str">
        <f>표지!I8</f>
        <v xml:space="preserve"> </v>
      </c>
      <c r="E41" s="69"/>
      <c r="F41" s="69"/>
      <c r="G41" s="69"/>
    </row>
    <row r="42" spans="3:7" ht="12" customHeight="1" x14ac:dyDescent="0.15">
      <c r="D42" s="68" t="str">
        <f>표지!I9</f>
        <v>대표전화   (02) 5 2 9 - 2 1 5 6</v>
      </c>
      <c r="E42" s="69"/>
      <c r="F42" s="69"/>
      <c r="G42" s="69"/>
    </row>
    <row r="43" spans="3:7" ht="12" customHeight="1" x14ac:dyDescent="0.15">
      <c r="D43" s="68" t="str">
        <f>표지!I10</f>
        <v xml:space="preserve"> </v>
      </c>
      <c r="E43" s="69"/>
      <c r="F43" s="69"/>
      <c r="G43" s="69"/>
    </row>
    <row r="44" spans="3:7" ht="12" customHeight="1" x14ac:dyDescent="0.15">
      <c r="D44" s="68" t="str">
        <f>표지!I11</f>
        <v>팩    스   (02) 5 2 9 - 2 1 9 0</v>
      </c>
      <c r="E44" s="69"/>
      <c r="F44" s="69"/>
      <c r="G44" s="69"/>
    </row>
    <row r="45" spans="3:7" ht="12" customHeight="1" x14ac:dyDescent="0.15">
      <c r="C45" s="2" t="s">
        <v>3</v>
      </c>
      <c r="D45" s="68" t="str">
        <f>표지!I12</f>
        <v xml:space="preserve"> </v>
      </c>
      <c r="E45" s="69"/>
      <c r="F45" s="69"/>
      <c r="G45" s="69"/>
    </row>
    <row r="46" spans="3:7" ht="12" customHeight="1" x14ac:dyDescent="0.15">
      <c r="D46" s="68" t="str">
        <f>표지!I13</f>
        <v xml:space="preserve"> </v>
      </c>
      <c r="E46" s="69"/>
      <c r="F46" s="69"/>
      <c r="G46" s="69"/>
    </row>
    <row r="47" spans="3:7" ht="12" customHeight="1" x14ac:dyDescent="0.15">
      <c r="D47" s="68"/>
      <c r="E47" s="69"/>
      <c r="F47" s="69"/>
      <c r="G47" s="69"/>
    </row>
  </sheetData>
  <mergeCells count="16">
    <mergeCell ref="A1:I1"/>
    <mergeCell ref="D18:G18"/>
    <mergeCell ref="D20:G20"/>
    <mergeCell ref="D22:G22"/>
    <mergeCell ref="D36:F36"/>
    <mergeCell ref="D47:G47"/>
    <mergeCell ref="D43:G43"/>
    <mergeCell ref="D44:G44"/>
    <mergeCell ref="D45:G45"/>
    <mergeCell ref="D46:G46"/>
    <mergeCell ref="D40:G40"/>
    <mergeCell ref="D42:G42"/>
    <mergeCell ref="D39:G39"/>
    <mergeCell ref="D41:G41"/>
    <mergeCell ref="D37:G37"/>
    <mergeCell ref="D38:G38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sqref="A1:XFD1048576"/>
    </sheetView>
  </sheetViews>
  <sheetFormatPr defaultRowHeight="13.5" x14ac:dyDescent="0.15"/>
  <cols>
    <col min="1" max="1" width="3.44140625" style="6" customWidth="1"/>
    <col min="2" max="2" width="8.5546875" style="6" customWidth="1"/>
    <col min="3" max="3" width="16.6640625" style="6" customWidth="1"/>
    <col min="4" max="5" width="4.33203125" style="6" customWidth="1"/>
    <col min="6" max="6" width="6.6640625" style="6" customWidth="1"/>
    <col min="7" max="7" width="15.77734375" style="6" customWidth="1"/>
    <col min="8" max="8" width="25.6640625" style="6" customWidth="1"/>
    <col min="9" max="9" width="27.6640625" style="6" customWidth="1"/>
    <col min="10" max="10" width="1.44140625" style="6" customWidth="1"/>
    <col min="11" max="11" width="3.33203125" style="6" hidden="1" customWidth="1"/>
    <col min="12" max="13" width="8.88671875" style="6"/>
    <col min="14" max="14" width="13.77734375" style="6" customWidth="1"/>
    <col min="15" max="15" width="14.6640625" style="6" customWidth="1"/>
    <col min="16" max="16" width="14.33203125" style="6" customWidth="1"/>
    <col min="17" max="16384" width="8.88671875" style="6"/>
  </cols>
  <sheetData>
    <row r="1" spans="1:14" ht="35.25" x14ac:dyDescent="0.15">
      <c r="A1" s="100" t="s">
        <v>309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M1" s="9"/>
      <c r="N1" s="9"/>
    </row>
    <row r="2" spans="1:14" ht="3.75" customHeight="1" x14ac:dyDescent="0.15"/>
    <row r="3" spans="1:14" ht="24.75" customHeight="1" x14ac:dyDescent="0.25">
      <c r="H3" s="23"/>
      <c r="I3" s="31" t="s">
        <v>308</v>
      </c>
      <c r="J3" s="31"/>
      <c r="K3" s="32"/>
    </row>
    <row r="4" spans="1:14" ht="12" customHeight="1" x14ac:dyDescent="0.15">
      <c r="B4" s="24" t="s">
        <v>48</v>
      </c>
      <c r="C4" s="93" t="s">
        <v>312</v>
      </c>
      <c r="D4" s="93"/>
      <c r="E4" s="93"/>
      <c r="F4" s="93"/>
      <c r="G4" s="93"/>
      <c r="H4" s="25"/>
      <c r="I4" s="92" t="s">
        <v>3</v>
      </c>
      <c r="J4" s="92"/>
      <c r="K4" s="92"/>
      <c r="N4"/>
    </row>
    <row r="5" spans="1:14" ht="11.1" customHeight="1" x14ac:dyDescent="0.15">
      <c r="B5" s="93"/>
      <c r="C5" s="93"/>
      <c r="D5" s="93"/>
      <c r="E5" s="93"/>
      <c r="F5" s="93"/>
      <c r="G5" s="93"/>
      <c r="H5" s="26" t="s">
        <v>3</v>
      </c>
      <c r="I5" s="92" t="s">
        <v>311</v>
      </c>
      <c r="J5" s="92"/>
      <c r="K5" s="92"/>
    </row>
    <row r="6" spans="1:14" ht="12" customHeight="1" x14ac:dyDescent="0.15">
      <c r="B6" s="25" t="s">
        <v>49</v>
      </c>
      <c r="C6" s="92" t="s">
        <v>313</v>
      </c>
      <c r="D6" s="92"/>
      <c r="E6" s="92"/>
      <c r="F6" s="92"/>
      <c r="G6" s="92"/>
      <c r="H6" s="25"/>
      <c r="I6" s="92" t="s">
        <v>96</v>
      </c>
      <c r="J6" s="92"/>
      <c r="K6" s="92"/>
      <c r="M6"/>
    </row>
    <row r="7" spans="1:14" ht="11.1" customHeight="1" x14ac:dyDescent="0.15">
      <c r="B7" s="93"/>
      <c r="C7" s="93"/>
      <c r="D7" s="93"/>
      <c r="E7" s="93"/>
      <c r="F7" s="93"/>
      <c r="G7" s="93"/>
      <c r="H7" s="26" t="s">
        <v>3</v>
      </c>
      <c r="I7" s="92" t="s">
        <v>314</v>
      </c>
      <c r="J7" s="92"/>
      <c r="K7" s="92"/>
    </row>
    <row r="8" spans="1:14" ht="12" customHeight="1" x14ac:dyDescent="0.15">
      <c r="B8" s="93" t="s">
        <v>310</v>
      </c>
      <c r="C8" s="93"/>
      <c r="D8" s="93"/>
      <c r="E8" s="93"/>
      <c r="F8" s="93"/>
      <c r="G8" s="93"/>
      <c r="H8" s="25"/>
      <c r="I8" s="92" t="s">
        <v>97</v>
      </c>
      <c r="J8" s="92"/>
      <c r="K8" s="92"/>
    </row>
    <row r="9" spans="1:14" ht="11.1" customHeight="1" x14ac:dyDescent="0.15">
      <c r="B9" s="93"/>
      <c r="C9" s="93"/>
      <c r="D9" s="93"/>
      <c r="E9" s="93"/>
      <c r="F9" s="93"/>
      <c r="G9" s="93"/>
      <c r="H9" s="26" t="s">
        <v>3</v>
      </c>
      <c r="I9" s="92" t="s">
        <v>315</v>
      </c>
      <c r="J9" s="92"/>
      <c r="K9" s="92"/>
    </row>
    <row r="10" spans="1:14" ht="11.1" customHeight="1" x14ac:dyDescent="0.15">
      <c r="B10" s="25"/>
      <c r="C10" s="25"/>
      <c r="D10" s="25"/>
      <c r="E10" s="25"/>
      <c r="F10" s="25"/>
      <c r="G10" s="25"/>
      <c r="H10" s="25"/>
      <c r="I10" s="92" t="s">
        <v>97</v>
      </c>
      <c r="J10" s="92"/>
      <c r="K10" s="92"/>
    </row>
    <row r="11" spans="1:14" ht="11.1" customHeight="1" x14ac:dyDescent="0.15">
      <c r="B11" s="25"/>
      <c r="C11" s="25"/>
      <c r="D11" s="25"/>
      <c r="E11" s="25"/>
      <c r="F11" s="25"/>
      <c r="G11" s="25"/>
      <c r="H11" s="26" t="s">
        <v>3</v>
      </c>
      <c r="I11" s="92" t="s">
        <v>317</v>
      </c>
      <c r="J11" s="92"/>
      <c r="K11" s="92"/>
    </row>
    <row r="12" spans="1:14" ht="6" customHeight="1" x14ac:dyDescent="0.15">
      <c r="B12" s="25"/>
      <c r="C12" s="25"/>
      <c r="D12" s="25"/>
      <c r="E12" s="25"/>
      <c r="F12" s="25"/>
      <c r="G12" s="25"/>
      <c r="H12" s="26"/>
      <c r="I12" s="93" t="s">
        <v>97</v>
      </c>
      <c r="J12" s="93"/>
      <c r="K12" s="93"/>
    </row>
    <row r="13" spans="1:14" ht="12" customHeight="1" x14ac:dyDescent="0.15">
      <c r="B13" s="25" t="s">
        <v>50</v>
      </c>
      <c r="C13" s="93" t="s">
        <v>316</v>
      </c>
      <c r="D13" s="93"/>
      <c r="E13" s="93"/>
      <c r="F13" s="93"/>
      <c r="G13" s="93"/>
      <c r="H13" s="25"/>
      <c r="I13" s="93" t="s">
        <v>56</v>
      </c>
      <c r="J13" s="93"/>
      <c r="K13" s="93"/>
    </row>
    <row r="14" spans="1:14" ht="6" customHeight="1" x14ac:dyDescent="0.15">
      <c r="B14" s="93"/>
      <c r="C14" s="93"/>
      <c r="D14" s="93"/>
      <c r="E14" s="93"/>
      <c r="F14" s="93"/>
      <c r="G14" s="93"/>
      <c r="H14" s="93"/>
      <c r="I14" s="93"/>
      <c r="J14" s="25"/>
    </row>
    <row r="15" spans="1:14" ht="12.75" customHeight="1" x14ac:dyDescent="0.15">
      <c r="B15" s="25" t="s">
        <v>51</v>
      </c>
      <c r="C15" s="104" t="str">
        <f>"一金"&amp;NUMBERSTRING(F40,2)&amp;"원整("&amp;DOLLAR(F40,0)&amp;")"</f>
        <v>一金零원整(₩0)</v>
      </c>
      <c r="D15" s="104"/>
      <c r="E15" s="104"/>
      <c r="F15" s="104"/>
      <c r="G15" s="104"/>
      <c r="H15" s="104"/>
      <c r="I15" s="104"/>
      <c r="J15" s="27"/>
    </row>
    <row r="16" spans="1:14" ht="7.35" customHeight="1" thickBot="1" x14ac:dyDescent="0.2">
      <c r="B16" s="26"/>
      <c r="C16" s="28"/>
      <c r="D16" s="28"/>
      <c r="E16" s="28"/>
      <c r="F16" s="28"/>
      <c r="G16" s="28"/>
      <c r="H16" s="28"/>
      <c r="I16" s="28"/>
      <c r="J16" s="28"/>
    </row>
    <row r="17" spans="2:16" ht="16.5" customHeight="1" thickBot="1" x14ac:dyDescent="0.2">
      <c r="B17" s="96" t="s">
        <v>0</v>
      </c>
      <c r="C17" s="97"/>
      <c r="D17" s="12" t="s">
        <v>1</v>
      </c>
      <c r="E17" s="12" t="s">
        <v>2</v>
      </c>
      <c r="F17" s="97" t="s">
        <v>52</v>
      </c>
      <c r="G17" s="97"/>
      <c r="H17" s="97" t="s">
        <v>53</v>
      </c>
      <c r="I17" s="97"/>
      <c r="J17" s="105"/>
      <c r="M17" s="30" t="s">
        <v>91</v>
      </c>
      <c r="N17" s="30" t="s">
        <v>92</v>
      </c>
      <c r="O17" s="30" t="s">
        <v>93</v>
      </c>
      <c r="P17" s="30" t="s">
        <v>94</v>
      </c>
    </row>
    <row r="18" spans="2:16" ht="12.95" customHeight="1" x14ac:dyDescent="0.15">
      <c r="B18" s="102" t="s">
        <v>3</v>
      </c>
      <c r="C18" s="103"/>
      <c r="D18" s="29" t="s">
        <v>3</v>
      </c>
      <c r="E18" s="29"/>
      <c r="F18" s="98"/>
      <c r="G18" s="99"/>
      <c r="H18" s="94" t="s">
        <v>3</v>
      </c>
      <c r="I18" s="94"/>
      <c r="J18" s="95"/>
      <c r="K18" s="9"/>
      <c r="N18" s="45">
        <f t="shared" ref="N18:N39" si="0">E18*F18</f>
        <v>0</v>
      </c>
      <c r="O18" s="45"/>
      <c r="P18" s="45"/>
    </row>
    <row r="19" spans="2:16" ht="12.95" customHeight="1" x14ac:dyDescent="0.15">
      <c r="B19" s="79" t="s">
        <v>3</v>
      </c>
      <c r="C19" s="80"/>
      <c r="D19" s="30"/>
      <c r="E19" s="30"/>
      <c r="F19" s="81"/>
      <c r="G19" s="82"/>
      <c r="H19" s="74"/>
      <c r="I19" s="74"/>
      <c r="J19" s="75"/>
      <c r="N19" s="45">
        <f t="shared" si="0"/>
        <v>0</v>
      </c>
      <c r="O19" s="45"/>
      <c r="P19" s="45"/>
    </row>
    <row r="20" spans="2:16" ht="12.95" customHeight="1" x14ac:dyDescent="0.15">
      <c r="B20" s="79" t="s">
        <v>3</v>
      </c>
      <c r="C20" s="80"/>
      <c r="D20" s="30"/>
      <c r="E20" s="30"/>
      <c r="F20" s="81"/>
      <c r="G20" s="82"/>
      <c r="H20" s="74"/>
      <c r="I20" s="74"/>
      <c r="J20" s="75"/>
      <c r="N20" s="45">
        <f t="shared" si="0"/>
        <v>0</v>
      </c>
      <c r="O20" s="45"/>
      <c r="P20" s="45"/>
    </row>
    <row r="21" spans="2:16" ht="12.95" customHeight="1" x14ac:dyDescent="0.15">
      <c r="B21" s="79" t="s">
        <v>3</v>
      </c>
      <c r="C21" s="80"/>
      <c r="D21" s="30"/>
      <c r="E21" s="30"/>
      <c r="F21" s="81"/>
      <c r="G21" s="82"/>
      <c r="H21" s="83"/>
      <c r="I21" s="83"/>
      <c r="J21" s="84"/>
      <c r="N21" s="45">
        <f t="shared" si="0"/>
        <v>0</v>
      </c>
      <c r="O21" s="45"/>
      <c r="P21" s="45"/>
    </row>
    <row r="22" spans="2:16" ht="12.95" customHeight="1" x14ac:dyDescent="0.15">
      <c r="B22" s="79" t="s">
        <v>3</v>
      </c>
      <c r="C22" s="80"/>
      <c r="D22" s="30"/>
      <c r="E22" s="30"/>
      <c r="F22" s="81"/>
      <c r="G22" s="82"/>
      <c r="H22" s="83"/>
      <c r="I22" s="83"/>
      <c r="J22" s="84"/>
      <c r="N22" s="45">
        <f t="shared" si="0"/>
        <v>0</v>
      </c>
      <c r="O22" s="45"/>
      <c r="P22" s="45"/>
    </row>
    <row r="23" spans="2:16" ht="12.95" customHeight="1" x14ac:dyDescent="0.15">
      <c r="B23" s="79" t="s">
        <v>3</v>
      </c>
      <c r="C23" s="80"/>
      <c r="D23" s="30"/>
      <c r="E23" s="30"/>
      <c r="F23" s="81"/>
      <c r="G23" s="82"/>
      <c r="H23" s="83"/>
      <c r="I23" s="83"/>
      <c r="J23" s="84"/>
      <c r="N23" s="45">
        <f t="shared" si="0"/>
        <v>0</v>
      </c>
      <c r="O23" s="45"/>
      <c r="P23" s="45"/>
    </row>
    <row r="24" spans="2:16" ht="12.95" customHeight="1" x14ac:dyDescent="0.15">
      <c r="B24" s="79" t="s">
        <v>3</v>
      </c>
      <c r="C24" s="80"/>
      <c r="D24" s="30"/>
      <c r="E24" s="30"/>
      <c r="F24" s="81"/>
      <c r="G24" s="82"/>
      <c r="H24" s="83"/>
      <c r="I24" s="83"/>
      <c r="J24" s="84"/>
      <c r="N24" s="45">
        <f t="shared" si="0"/>
        <v>0</v>
      </c>
      <c r="O24" s="45"/>
      <c r="P24" s="45"/>
    </row>
    <row r="25" spans="2:16" ht="12.95" customHeight="1" x14ac:dyDescent="0.15">
      <c r="B25" s="79" t="s">
        <v>3</v>
      </c>
      <c r="C25" s="80"/>
      <c r="D25" s="30"/>
      <c r="E25" s="30"/>
      <c r="F25" s="81"/>
      <c r="G25" s="82"/>
      <c r="H25" s="85" t="s">
        <v>3</v>
      </c>
      <c r="I25" s="74"/>
      <c r="J25" s="75"/>
      <c r="N25" s="45">
        <f t="shared" si="0"/>
        <v>0</v>
      </c>
      <c r="O25" s="45"/>
      <c r="P25" s="45"/>
    </row>
    <row r="26" spans="2:16" ht="12.95" customHeight="1" x14ac:dyDescent="0.15">
      <c r="B26" s="79" t="s">
        <v>3</v>
      </c>
      <c r="C26" s="80"/>
      <c r="D26" s="30"/>
      <c r="E26" s="30"/>
      <c r="F26" s="81"/>
      <c r="G26" s="82"/>
      <c r="H26" s="85" t="s">
        <v>3</v>
      </c>
      <c r="I26" s="74"/>
      <c r="J26" s="75"/>
      <c r="N26" s="45">
        <f t="shared" si="0"/>
        <v>0</v>
      </c>
      <c r="O26" s="45"/>
      <c r="P26" s="45"/>
    </row>
    <row r="27" spans="2:16" ht="12.95" customHeight="1" x14ac:dyDescent="0.15">
      <c r="B27" s="79" t="s">
        <v>3</v>
      </c>
      <c r="C27" s="80"/>
      <c r="D27" s="30"/>
      <c r="E27" s="30"/>
      <c r="F27" s="81"/>
      <c r="G27" s="82"/>
      <c r="H27" s="85" t="s">
        <v>3</v>
      </c>
      <c r="I27" s="74"/>
      <c r="J27" s="75"/>
      <c r="N27" s="45">
        <f t="shared" si="0"/>
        <v>0</v>
      </c>
      <c r="O27" s="45"/>
      <c r="P27" s="45"/>
    </row>
    <row r="28" spans="2:16" ht="12.95" customHeight="1" x14ac:dyDescent="0.15">
      <c r="B28" s="79" t="s">
        <v>3</v>
      </c>
      <c r="C28" s="80"/>
      <c r="D28" s="30"/>
      <c r="E28" s="30"/>
      <c r="F28" s="81"/>
      <c r="G28" s="82"/>
      <c r="H28" s="83"/>
      <c r="I28" s="83"/>
      <c r="J28" s="84"/>
      <c r="N28" s="45">
        <f t="shared" si="0"/>
        <v>0</v>
      </c>
      <c r="O28" s="45"/>
      <c r="P28" s="45"/>
    </row>
    <row r="29" spans="2:16" ht="12.95" customHeight="1" x14ac:dyDescent="0.15">
      <c r="B29" s="79" t="s">
        <v>3</v>
      </c>
      <c r="C29" s="80"/>
      <c r="D29" s="30"/>
      <c r="E29" s="30"/>
      <c r="F29" s="81"/>
      <c r="G29" s="82"/>
      <c r="H29" s="85"/>
      <c r="I29" s="74"/>
      <c r="J29" s="75"/>
      <c r="N29" s="45">
        <f t="shared" si="0"/>
        <v>0</v>
      </c>
      <c r="O29" s="45"/>
      <c r="P29" s="45"/>
    </row>
    <row r="30" spans="2:16" ht="12.95" customHeight="1" x14ac:dyDescent="0.15">
      <c r="B30" s="79" t="s">
        <v>3</v>
      </c>
      <c r="C30" s="80"/>
      <c r="D30" s="30"/>
      <c r="E30" s="30"/>
      <c r="F30" s="81"/>
      <c r="G30" s="82"/>
      <c r="H30" s="85"/>
      <c r="I30" s="74"/>
      <c r="J30" s="75"/>
      <c r="N30" s="45">
        <f t="shared" si="0"/>
        <v>0</v>
      </c>
      <c r="O30" s="45"/>
      <c r="P30" s="45"/>
    </row>
    <row r="31" spans="2:16" ht="12.95" customHeight="1" x14ac:dyDescent="0.15">
      <c r="B31" s="79" t="s">
        <v>3</v>
      </c>
      <c r="C31" s="80"/>
      <c r="D31" s="30"/>
      <c r="E31" s="30"/>
      <c r="F31" s="81"/>
      <c r="G31" s="82"/>
      <c r="H31" s="83"/>
      <c r="I31" s="83"/>
      <c r="J31" s="84"/>
      <c r="N31" s="45">
        <f t="shared" si="0"/>
        <v>0</v>
      </c>
      <c r="O31"/>
      <c r="P31" s="45"/>
    </row>
    <row r="32" spans="2:16" ht="12.95" customHeight="1" x14ac:dyDescent="0.15">
      <c r="B32" s="79" t="s">
        <v>3</v>
      </c>
      <c r="C32" s="80"/>
      <c r="D32" s="30"/>
      <c r="E32" s="30"/>
      <c r="F32" s="81"/>
      <c r="G32" s="82"/>
      <c r="H32" s="83"/>
      <c r="I32" s="83"/>
      <c r="J32" s="84"/>
      <c r="N32" s="45">
        <f t="shared" si="0"/>
        <v>0</v>
      </c>
      <c r="O32" s="45"/>
      <c r="P32" s="45"/>
    </row>
    <row r="33" spans="2:16" ht="12.95" customHeight="1" x14ac:dyDescent="0.15">
      <c r="B33" s="79" t="s">
        <v>3</v>
      </c>
      <c r="C33" s="80"/>
      <c r="D33" s="30"/>
      <c r="E33" s="30"/>
      <c r="F33" s="81"/>
      <c r="G33" s="82"/>
      <c r="H33" s="83"/>
      <c r="I33" s="83"/>
      <c r="J33" s="84"/>
      <c r="N33" s="45">
        <f t="shared" si="0"/>
        <v>0</v>
      </c>
      <c r="O33" s="45"/>
      <c r="P33" s="45"/>
    </row>
    <row r="34" spans="2:16" ht="12.95" customHeight="1" x14ac:dyDescent="0.15">
      <c r="B34" s="79" t="s">
        <v>3</v>
      </c>
      <c r="C34" s="80"/>
      <c r="D34" s="30"/>
      <c r="E34" s="30"/>
      <c r="F34" s="81"/>
      <c r="G34" s="82"/>
      <c r="H34" s="83"/>
      <c r="I34" s="83"/>
      <c r="J34" s="84"/>
      <c r="N34" s="45">
        <f t="shared" si="0"/>
        <v>0</v>
      </c>
      <c r="O34" s="45"/>
      <c r="P34" s="45"/>
    </row>
    <row r="35" spans="2:16" ht="12.95" customHeight="1" x14ac:dyDescent="0.15">
      <c r="B35" s="79" t="s">
        <v>3</v>
      </c>
      <c r="C35" s="80"/>
      <c r="D35" s="30"/>
      <c r="E35" s="30"/>
      <c r="F35" s="81"/>
      <c r="G35" s="82"/>
      <c r="H35" s="83"/>
      <c r="I35" s="83"/>
      <c r="J35" s="84"/>
      <c r="N35" s="45">
        <f t="shared" si="0"/>
        <v>0</v>
      </c>
      <c r="O35" s="45"/>
      <c r="P35" s="45"/>
    </row>
    <row r="36" spans="2:16" ht="12.95" customHeight="1" x14ac:dyDescent="0.15">
      <c r="B36" s="79" t="s">
        <v>3</v>
      </c>
      <c r="C36" s="80"/>
      <c r="D36" s="30"/>
      <c r="E36" s="30"/>
      <c r="F36" s="81"/>
      <c r="G36" s="82"/>
      <c r="H36" s="83"/>
      <c r="I36" s="83"/>
      <c r="J36" s="84"/>
      <c r="N36" s="45">
        <f t="shared" si="0"/>
        <v>0</v>
      </c>
      <c r="O36" s="45"/>
      <c r="P36" s="45"/>
    </row>
    <row r="37" spans="2:16" ht="12.95" customHeight="1" x14ac:dyDescent="0.15">
      <c r="B37" s="79" t="s">
        <v>3</v>
      </c>
      <c r="C37" s="80"/>
      <c r="D37" s="30"/>
      <c r="E37" s="30"/>
      <c r="F37" s="81"/>
      <c r="G37" s="82"/>
      <c r="H37" s="83"/>
      <c r="I37" s="83"/>
      <c r="J37" s="84"/>
      <c r="N37" s="45">
        <f t="shared" si="0"/>
        <v>0</v>
      </c>
      <c r="O37" s="45"/>
      <c r="P37" s="45"/>
    </row>
    <row r="38" spans="2:16" ht="12.95" hidden="1" customHeight="1" x14ac:dyDescent="0.15">
      <c r="B38" s="79" t="s">
        <v>3</v>
      </c>
      <c r="C38" s="80"/>
      <c r="D38" s="30"/>
      <c r="E38" s="30"/>
      <c r="F38" s="81"/>
      <c r="G38" s="82"/>
      <c r="H38" s="83"/>
      <c r="I38" s="83"/>
      <c r="J38" s="84"/>
      <c r="N38" s="45">
        <f t="shared" si="0"/>
        <v>0</v>
      </c>
      <c r="O38" s="45"/>
      <c r="P38" s="45"/>
    </row>
    <row r="39" spans="2:16" ht="12" hidden="1" customHeight="1" x14ac:dyDescent="0.15">
      <c r="B39" s="79" t="s">
        <v>3</v>
      </c>
      <c r="C39" s="80"/>
      <c r="D39" s="30"/>
      <c r="E39" s="30"/>
      <c r="F39" s="81"/>
      <c r="G39" s="82"/>
      <c r="H39" s="83"/>
      <c r="I39" s="83"/>
      <c r="J39" s="84"/>
      <c r="N39" s="45">
        <f t="shared" si="0"/>
        <v>0</v>
      </c>
      <c r="O39" s="45"/>
      <c r="P39" s="45"/>
    </row>
    <row r="40" spans="2:16" ht="12.95" customHeight="1" x14ac:dyDescent="0.15">
      <c r="B40" s="79" t="s">
        <v>3</v>
      </c>
      <c r="C40" s="80"/>
      <c r="D40" s="30"/>
      <c r="E40" s="30"/>
      <c r="F40" s="81">
        <f>N40</f>
        <v>0</v>
      </c>
      <c r="G40" s="82"/>
      <c r="H40" s="83"/>
      <c r="I40" s="83"/>
      <c r="J40" s="84"/>
      <c r="N40" s="45">
        <f>SUM(N18:N39)</f>
        <v>0</v>
      </c>
      <c r="O40" s="45"/>
      <c r="P40" s="45"/>
    </row>
    <row r="41" spans="2:16" ht="11.1" customHeight="1" x14ac:dyDescent="0.15">
      <c r="B41" s="76" t="s">
        <v>318</v>
      </c>
      <c r="C41" s="77"/>
      <c r="D41" s="77"/>
      <c r="E41" s="77"/>
      <c r="F41" s="77"/>
      <c r="G41" s="77"/>
      <c r="H41" s="77"/>
      <c r="I41" s="77"/>
      <c r="J41" s="78"/>
      <c r="N41" s="45"/>
      <c r="O41" s="45"/>
      <c r="P41" s="45"/>
    </row>
    <row r="42" spans="2:16" ht="11.1" customHeight="1" x14ac:dyDescent="0.15">
      <c r="B42" s="86" t="s">
        <v>319</v>
      </c>
      <c r="C42" s="87"/>
      <c r="D42" s="87"/>
      <c r="E42" s="87"/>
      <c r="F42" s="87"/>
      <c r="G42" s="87"/>
      <c r="H42" s="87"/>
      <c r="I42" s="87"/>
      <c r="J42" s="90"/>
      <c r="N42" s="45"/>
      <c r="O42" s="45"/>
      <c r="P42" s="45"/>
    </row>
    <row r="43" spans="2:16" ht="11.1" customHeight="1" x14ac:dyDescent="0.15">
      <c r="B43" s="86" t="s">
        <v>39</v>
      </c>
      <c r="C43" s="87"/>
      <c r="D43" s="87"/>
      <c r="E43" s="87"/>
      <c r="F43" s="87"/>
      <c r="G43" s="87"/>
      <c r="H43" s="87"/>
      <c r="I43" s="87"/>
      <c r="J43" s="90"/>
      <c r="N43" s="45"/>
      <c r="O43" s="45"/>
      <c r="P43" s="45"/>
    </row>
    <row r="44" spans="2:16" ht="11.1" customHeight="1" thickBot="1" x14ac:dyDescent="0.2">
      <c r="B44" s="88" t="s">
        <v>3</v>
      </c>
      <c r="C44" s="89"/>
      <c r="D44" s="89"/>
      <c r="E44" s="89"/>
      <c r="F44" s="89"/>
      <c r="G44" s="89"/>
      <c r="H44" s="89"/>
      <c r="I44" s="89"/>
      <c r="J44" s="91"/>
      <c r="N44" s="45"/>
      <c r="O44" s="45"/>
      <c r="P44" s="45"/>
    </row>
    <row r="45" spans="2:16" x14ac:dyDescent="0.15">
      <c r="N45" s="45"/>
      <c r="O45" s="45"/>
      <c r="P45" s="45"/>
    </row>
    <row r="46" spans="2:16" x14ac:dyDescent="0.15">
      <c r="N46" s="45"/>
      <c r="O46" s="45"/>
      <c r="P46" s="45"/>
    </row>
    <row r="47" spans="2:16" x14ac:dyDescent="0.15">
      <c r="N47" s="45"/>
      <c r="O47" s="45"/>
      <c r="P47" s="45"/>
    </row>
    <row r="48" spans="2:16" x14ac:dyDescent="0.15">
      <c r="N48" s="45"/>
      <c r="O48" s="45"/>
      <c r="P48" s="45"/>
    </row>
    <row r="49" spans="14:16" x14ac:dyDescent="0.15">
      <c r="N49" s="45"/>
      <c r="O49" s="45"/>
      <c r="P49" s="45"/>
    </row>
    <row r="50" spans="14:16" x14ac:dyDescent="0.15">
      <c r="N50" s="45"/>
      <c r="O50" s="45"/>
      <c r="P50" s="45"/>
    </row>
    <row r="51" spans="14:16" x14ac:dyDescent="0.15">
      <c r="N51" s="45"/>
      <c r="O51" s="45"/>
      <c r="P51" s="45"/>
    </row>
    <row r="52" spans="14:16" x14ac:dyDescent="0.15">
      <c r="N52" s="45"/>
      <c r="O52" s="45"/>
      <c r="P52" s="45"/>
    </row>
    <row r="53" spans="14:16" x14ac:dyDescent="0.15">
      <c r="N53" s="45"/>
      <c r="O53" s="45"/>
      <c r="P53" s="45"/>
    </row>
    <row r="54" spans="14:16" x14ac:dyDescent="0.15">
      <c r="N54" s="45"/>
      <c r="O54" s="45"/>
      <c r="P54" s="45"/>
    </row>
    <row r="55" spans="14:16" x14ac:dyDescent="0.15">
      <c r="N55" s="45"/>
      <c r="O55" s="45"/>
      <c r="P55" s="45"/>
    </row>
    <row r="56" spans="14:16" x14ac:dyDescent="0.15">
      <c r="N56" s="45"/>
    </row>
  </sheetData>
  <mergeCells count="101"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H17:J17"/>
    <mergeCell ref="H38:J38"/>
    <mergeCell ref="H24:J24"/>
    <mergeCell ref="H31:J31"/>
    <mergeCell ref="H28:J28"/>
    <mergeCell ref="H30:J30"/>
    <mergeCell ref="H27:J27"/>
    <mergeCell ref="H29:J29"/>
    <mergeCell ref="F29:G29"/>
    <mergeCell ref="H32:J32"/>
    <mergeCell ref="H33:J33"/>
    <mergeCell ref="H34:J34"/>
    <mergeCell ref="H35:J35"/>
    <mergeCell ref="F21:G21"/>
    <mergeCell ref="B20:C20"/>
    <mergeCell ref="B17:C17"/>
    <mergeCell ref="F30:G30"/>
    <mergeCell ref="B9:G9"/>
    <mergeCell ref="B14:G14"/>
    <mergeCell ref="F18:G18"/>
    <mergeCell ref="F17:G17"/>
    <mergeCell ref="B42:G42"/>
    <mergeCell ref="F32:G32"/>
    <mergeCell ref="B33:C33"/>
    <mergeCell ref="F33:G33"/>
    <mergeCell ref="B34:C34"/>
    <mergeCell ref="F34:G34"/>
    <mergeCell ref="B35:C35"/>
    <mergeCell ref="F35:G35"/>
    <mergeCell ref="F38:G38"/>
    <mergeCell ref="B43:G43"/>
    <mergeCell ref="B44:G44"/>
    <mergeCell ref="H42:J42"/>
    <mergeCell ref="H43:J43"/>
    <mergeCell ref="H44:J44"/>
    <mergeCell ref="B39:C39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B7:G7"/>
    <mergeCell ref="B25:C25"/>
    <mergeCell ref="F19:G19"/>
    <mergeCell ref="F23:G23"/>
    <mergeCell ref="F24:G24"/>
    <mergeCell ref="F25:G25"/>
    <mergeCell ref="B21:C21"/>
    <mergeCell ref="B22:C22"/>
    <mergeCell ref="B32:C32"/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23:C23"/>
    <mergeCell ref="B19:C19"/>
    <mergeCell ref="B31:C31"/>
    <mergeCell ref="H21:J21"/>
    <mergeCell ref="H22:J22"/>
    <mergeCell ref="H23:J23"/>
    <mergeCell ref="B24:C24"/>
    <mergeCell ref="H26:J26"/>
    <mergeCell ref="B36:C36"/>
    <mergeCell ref="F36:G36"/>
    <mergeCell ref="H36:J36"/>
    <mergeCell ref="B37:C37"/>
    <mergeCell ref="F37:G37"/>
    <mergeCell ref="H37:J3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6"/>
  <sheetViews>
    <sheetView tabSelected="1" view="pageBreakPreview" zoomScale="85" zoomScaleNormal="100" zoomScaleSheetLayoutView="85" workbookViewId="0">
      <selection activeCell="E34" sqref="E34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45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16384" width="8.88671875" style="6"/>
  </cols>
  <sheetData>
    <row r="1" spans="1:7" ht="35.25" x14ac:dyDescent="0.15">
      <c r="A1" s="100" t="s">
        <v>6</v>
      </c>
      <c r="B1" s="100"/>
      <c r="C1" s="100"/>
      <c r="D1" s="100"/>
      <c r="E1" s="100"/>
    </row>
    <row r="2" spans="1:7" ht="24.75" customHeight="1" x14ac:dyDescent="0.15"/>
    <row r="3" spans="1:7" ht="14.25" thickBot="1" x14ac:dyDescent="0.2">
      <c r="A3" s="110" t="s">
        <v>95</v>
      </c>
      <c r="B3" s="110"/>
      <c r="C3" s="106" t="s">
        <v>353</v>
      </c>
      <c r="D3" s="106"/>
      <c r="E3" s="11" t="s">
        <v>320</v>
      </c>
    </row>
    <row r="4" spans="1:7" ht="21.75" customHeight="1" thickBot="1" x14ac:dyDescent="0.2">
      <c r="A4" s="96" t="s">
        <v>7</v>
      </c>
      <c r="B4" s="97"/>
      <c r="C4" s="12" t="s">
        <v>8</v>
      </c>
      <c r="D4" s="40" t="s">
        <v>9</v>
      </c>
      <c r="E4" s="13" t="s">
        <v>40</v>
      </c>
      <c r="F4" s="6" t="s">
        <v>3</v>
      </c>
    </row>
    <row r="5" spans="1:7" ht="14.1" customHeight="1" x14ac:dyDescent="0.15">
      <c r="A5" s="14"/>
      <c r="B5" s="107" t="s">
        <v>41</v>
      </c>
      <c r="C5" s="15" t="s">
        <v>321</v>
      </c>
      <c r="D5" s="46">
        <f>옵션!$B$2</f>
        <v>0</v>
      </c>
      <c r="E5" s="16"/>
      <c r="G5" s="6" t="s">
        <v>3</v>
      </c>
    </row>
    <row r="6" spans="1:7" ht="14.1" customHeight="1" x14ac:dyDescent="0.15">
      <c r="A6" s="14"/>
      <c r="B6" s="107"/>
      <c r="C6" s="17" t="s">
        <v>322</v>
      </c>
      <c r="D6" s="47"/>
      <c r="E6" s="18"/>
    </row>
    <row r="7" spans="1:7" ht="14.1" customHeight="1" x14ac:dyDescent="0.15">
      <c r="A7" s="14" t="s">
        <v>3</v>
      </c>
      <c r="B7" s="108"/>
      <c r="C7" s="17" t="s">
        <v>323</v>
      </c>
      <c r="D7" s="47">
        <f>SUM(D5:D6)</f>
        <v>0</v>
      </c>
      <c r="E7" s="18"/>
    </row>
    <row r="8" spans="1:7" ht="14.1" customHeight="1" x14ac:dyDescent="0.15">
      <c r="A8" s="19" t="s">
        <v>42</v>
      </c>
      <c r="B8" s="109" t="s">
        <v>43</v>
      </c>
      <c r="C8" s="17" t="s">
        <v>324</v>
      </c>
      <c r="D8" s="47">
        <f>옵션!$C$2</f>
        <v>0</v>
      </c>
      <c r="E8" s="18"/>
    </row>
    <row r="9" spans="1:7" ht="14.1" customHeight="1" x14ac:dyDescent="0.15">
      <c r="A9" s="14"/>
      <c r="B9" s="107"/>
      <c r="C9" s="17" t="s">
        <v>325</v>
      </c>
      <c r="D9" s="47"/>
      <c r="E9" s="18" t="s">
        <v>326</v>
      </c>
    </row>
    <row r="10" spans="1:7" ht="14.1" customHeight="1" x14ac:dyDescent="0.15">
      <c r="A10" s="14"/>
      <c r="B10" s="108"/>
      <c r="C10" s="17" t="s">
        <v>323</v>
      </c>
      <c r="D10" s="47"/>
      <c r="E10" s="18"/>
    </row>
    <row r="11" spans="1:7" ht="14.1" customHeight="1" x14ac:dyDescent="0.15">
      <c r="A11" s="14" t="s">
        <v>3</v>
      </c>
      <c r="B11" s="20"/>
      <c r="C11" s="17" t="s">
        <v>327</v>
      </c>
      <c r="D11" s="47"/>
      <c r="E11" s="18" t="s">
        <v>328</v>
      </c>
    </row>
    <row r="12" spans="1:7" ht="14.1" customHeight="1" x14ac:dyDescent="0.15">
      <c r="A12" s="14"/>
      <c r="B12" s="20"/>
      <c r="C12" s="17" t="s">
        <v>329</v>
      </c>
      <c r="D12" s="47"/>
      <c r="E12" s="18" t="s">
        <v>330</v>
      </c>
    </row>
    <row r="13" spans="1:7" ht="14.1" customHeight="1" x14ac:dyDescent="0.15">
      <c r="A13" s="19" t="s">
        <v>44</v>
      </c>
      <c r="C13" s="17" t="s">
        <v>331</v>
      </c>
      <c r="D13" s="47"/>
      <c r="E13" s="18" t="s">
        <v>354</v>
      </c>
    </row>
    <row r="14" spans="1:7" ht="14.1" customHeight="1" x14ac:dyDescent="0.15">
      <c r="A14" s="14"/>
      <c r="B14" s="21" t="s">
        <v>45</v>
      </c>
      <c r="C14" s="17" t="s">
        <v>332</v>
      </c>
      <c r="D14" s="47"/>
      <c r="E14" s="18" t="s">
        <v>333</v>
      </c>
    </row>
    <row r="15" spans="1:7" ht="14.1" customHeight="1" x14ac:dyDescent="0.15">
      <c r="A15" s="14" t="s">
        <v>3</v>
      </c>
      <c r="B15" s="20"/>
      <c r="C15" s="17" t="s">
        <v>334</v>
      </c>
      <c r="D15" s="47"/>
      <c r="E15" s="18" t="s">
        <v>335</v>
      </c>
    </row>
    <row r="16" spans="1:7" ht="14.1" customHeight="1" x14ac:dyDescent="0.15">
      <c r="A16" s="14"/>
      <c r="B16" s="20"/>
      <c r="C16" s="17" t="s">
        <v>336</v>
      </c>
      <c r="D16" s="47"/>
      <c r="E16" s="18" t="s">
        <v>337</v>
      </c>
    </row>
    <row r="17" spans="1:5" ht="14.1" customHeight="1" x14ac:dyDescent="0.15">
      <c r="A17" s="14"/>
      <c r="B17" s="20"/>
      <c r="C17" s="17" t="s">
        <v>338</v>
      </c>
      <c r="D17" s="47"/>
      <c r="E17" s="18" t="s">
        <v>339</v>
      </c>
    </row>
    <row r="18" spans="1:5" ht="14.1" customHeight="1" x14ac:dyDescent="0.15">
      <c r="A18" s="19" t="s">
        <v>46</v>
      </c>
      <c r="B18" s="20"/>
      <c r="C18" s="17" t="s">
        <v>340</v>
      </c>
      <c r="D18" s="47"/>
      <c r="E18" s="18" t="s">
        <v>341</v>
      </c>
    </row>
    <row r="19" spans="1:5" ht="14.1" customHeight="1" x14ac:dyDescent="0.15">
      <c r="A19" s="14" t="s">
        <v>3</v>
      </c>
      <c r="B19" s="21" t="s">
        <v>3</v>
      </c>
      <c r="C19" s="17" t="s">
        <v>342</v>
      </c>
      <c r="D19" s="47"/>
      <c r="E19" s="18" t="s">
        <v>343</v>
      </c>
    </row>
    <row r="20" spans="1:5" ht="14.1" customHeight="1" x14ac:dyDescent="0.15">
      <c r="A20" s="14"/>
      <c r="C20" s="17" t="s">
        <v>3</v>
      </c>
      <c r="D20" s="47"/>
      <c r="E20" s="18"/>
    </row>
    <row r="21" spans="1:5" ht="14.1" customHeight="1" x14ac:dyDescent="0.15">
      <c r="A21" s="14"/>
      <c r="B21" s="20"/>
      <c r="C21" s="17" t="s">
        <v>3</v>
      </c>
      <c r="D21" s="47"/>
      <c r="E21" s="18"/>
    </row>
    <row r="22" spans="1:5" ht="14.1" customHeight="1" x14ac:dyDescent="0.15">
      <c r="A22" s="14"/>
      <c r="B22" s="21" t="s">
        <v>47</v>
      </c>
      <c r="C22" s="17" t="s">
        <v>3</v>
      </c>
      <c r="D22" s="47"/>
      <c r="E22" s="18"/>
    </row>
    <row r="23" spans="1:5" ht="14.1" customHeight="1" x14ac:dyDescent="0.15">
      <c r="A23" s="19" t="s">
        <v>47</v>
      </c>
      <c r="B23" s="20"/>
      <c r="C23" s="17" t="s">
        <v>3</v>
      </c>
      <c r="D23" s="47"/>
      <c r="E23" s="18"/>
    </row>
    <row r="24" spans="1:5" ht="14.1" customHeight="1" x14ac:dyDescent="0.15">
      <c r="A24" s="14"/>
      <c r="B24" s="20"/>
      <c r="C24" s="17" t="s">
        <v>3</v>
      </c>
      <c r="D24" s="47"/>
      <c r="E24" s="18"/>
    </row>
    <row r="25" spans="1:5" ht="14.1" customHeight="1" x14ac:dyDescent="0.15">
      <c r="A25" s="14"/>
      <c r="B25" s="20"/>
      <c r="C25" s="66" t="s">
        <v>323</v>
      </c>
      <c r="D25" s="47"/>
      <c r="E25" s="18"/>
    </row>
    <row r="26" spans="1:5" ht="14.1" customHeight="1" x14ac:dyDescent="0.15">
      <c r="A26" s="14"/>
      <c r="B26" s="111" t="s">
        <v>351</v>
      </c>
      <c r="C26" s="112"/>
      <c r="D26" s="47"/>
      <c r="E26" s="18"/>
    </row>
    <row r="27" spans="1:5" ht="14.1" customHeight="1" x14ac:dyDescent="0.15">
      <c r="A27" s="79" t="s">
        <v>344</v>
      </c>
      <c r="B27" s="80"/>
      <c r="C27" s="80"/>
      <c r="D27" s="47"/>
      <c r="E27" s="18" t="s">
        <v>345</v>
      </c>
    </row>
    <row r="28" spans="1:5" ht="14.1" customHeight="1" x14ac:dyDescent="0.15">
      <c r="A28" s="79" t="s">
        <v>346</v>
      </c>
      <c r="B28" s="80"/>
      <c r="C28" s="80"/>
      <c r="D28" s="47"/>
      <c r="E28" s="18" t="s">
        <v>347</v>
      </c>
    </row>
    <row r="29" spans="1:5" ht="14.1" customHeight="1" x14ac:dyDescent="0.15">
      <c r="A29" s="79" t="s">
        <v>348</v>
      </c>
      <c r="B29" s="80"/>
      <c r="C29" s="80"/>
      <c r="D29" s="47"/>
      <c r="E29" s="18"/>
    </row>
    <row r="30" spans="1:5" ht="14.1" customHeight="1" x14ac:dyDescent="0.15">
      <c r="A30" s="79" t="s">
        <v>349</v>
      </c>
      <c r="B30" s="80"/>
      <c r="C30" s="80"/>
      <c r="D30" s="47"/>
      <c r="E30" s="18"/>
    </row>
    <row r="31" spans="1:5" ht="14.1" customHeight="1" x14ac:dyDescent="0.15">
      <c r="A31" s="79" t="s">
        <v>3</v>
      </c>
      <c r="B31" s="80"/>
      <c r="C31" s="80"/>
      <c r="D31" s="47"/>
      <c r="E31" s="18"/>
    </row>
    <row r="32" spans="1:5" ht="14.1" customHeight="1" x14ac:dyDescent="0.15">
      <c r="A32" s="79" t="s">
        <v>3</v>
      </c>
      <c r="B32" s="80"/>
      <c r="C32" s="80"/>
      <c r="D32" s="47"/>
      <c r="E32" s="18"/>
    </row>
    <row r="33" spans="1:5" ht="14.1" customHeight="1" x14ac:dyDescent="0.15">
      <c r="A33" s="79" t="s">
        <v>3</v>
      </c>
      <c r="B33" s="80"/>
      <c r="C33" s="80"/>
      <c r="D33" s="47"/>
      <c r="E33" s="18"/>
    </row>
    <row r="34" spans="1:5" ht="14.1" customHeight="1" x14ac:dyDescent="0.15">
      <c r="A34" s="79" t="s">
        <v>3</v>
      </c>
      <c r="B34" s="80"/>
      <c r="C34" s="80"/>
      <c r="D34" s="47"/>
      <c r="E34" s="18"/>
    </row>
    <row r="35" spans="1:5" ht="14.1" customHeight="1" thickBot="1" x14ac:dyDescent="0.2">
      <c r="A35" s="113" t="s">
        <v>350</v>
      </c>
      <c r="B35" s="114"/>
      <c r="C35" s="114"/>
      <c r="D35" s="48" t="e">
        <f>#REF!</f>
        <v>#REF!</v>
      </c>
      <c r="E35" s="22"/>
    </row>
    <row r="36" spans="1:5" ht="14.1" customHeight="1" x14ac:dyDescent="0.15"/>
  </sheetData>
  <mergeCells count="16">
    <mergeCell ref="B26:C26"/>
    <mergeCell ref="A34:C34"/>
    <mergeCell ref="A35:C35"/>
    <mergeCell ref="A32:C32"/>
    <mergeCell ref="A27:C27"/>
    <mergeCell ref="A28:C28"/>
    <mergeCell ref="A29:C29"/>
    <mergeCell ref="A33:C33"/>
    <mergeCell ref="A30:C30"/>
    <mergeCell ref="A31:C31"/>
    <mergeCell ref="C3:D3"/>
    <mergeCell ref="B5:B7"/>
    <mergeCell ref="B8:B10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9"/>
  <sheetViews>
    <sheetView view="pageBreakPreview" topLeftCell="D1" zoomScale="85" zoomScaleNormal="100" zoomScaleSheetLayoutView="85" workbookViewId="0">
      <pane ySplit="3" topLeftCell="A4" activePane="bottomLeft" state="frozen"/>
      <selection activeCell="E14" sqref="E14"/>
      <selection pane="bottomLeft" activeCell="D5" sqref="D5"/>
    </sheetView>
  </sheetViews>
  <sheetFormatPr defaultRowHeight="20.45" customHeight="1" x14ac:dyDescent="0.15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34" customWidth="1"/>
    <col min="7" max="7" width="4.6640625" style="39" customWidth="1"/>
    <col min="8" max="8" width="13" style="39" customWidth="1"/>
    <col min="9" max="9" width="13.109375" style="39" customWidth="1"/>
    <col min="10" max="10" width="5.109375" style="39" hidden="1" customWidth="1"/>
    <col min="11" max="11" width="11.21875" style="39" bestFit="1" customWidth="1"/>
    <col min="12" max="12" width="11.5546875" style="39" customWidth="1"/>
    <col min="13" max="14" width="9.44140625" style="39" customWidth="1"/>
    <col min="15" max="15" width="8.77734375" style="39" hidden="1" customWidth="1"/>
    <col min="16" max="16" width="13.21875" style="39" customWidth="1"/>
    <col min="17" max="17" width="10.44140625" style="8" customWidth="1"/>
    <col min="18" max="16384" width="8.88671875" style="2"/>
  </cols>
  <sheetData>
    <row r="1" spans="1:27" ht="20.45" customHeight="1" x14ac:dyDescent="0.15">
      <c r="A1" s="2" t="s">
        <v>257</v>
      </c>
      <c r="B1" s="8" t="s">
        <v>190</v>
      </c>
      <c r="C1" s="8" t="s">
        <v>306</v>
      </c>
      <c r="D1" s="119" t="s">
        <v>355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AA1" s="2" t="s">
        <v>136</v>
      </c>
    </row>
    <row r="2" spans="1:27" s="9" customFormat="1" ht="20.45" customHeight="1" x14ac:dyDescent="0.15">
      <c r="A2" s="121" t="s">
        <v>67</v>
      </c>
      <c r="B2" s="121" t="s">
        <v>26</v>
      </c>
      <c r="C2" s="121" t="s">
        <v>33</v>
      </c>
      <c r="D2" s="122" t="s">
        <v>70</v>
      </c>
      <c r="E2" s="124" t="s">
        <v>27</v>
      </c>
      <c r="F2" s="124" t="s">
        <v>1</v>
      </c>
      <c r="G2" s="118" t="s">
        <v>2</v>
      </c>
      <c r="H2" s="118" t="s">
        <v>28</v>
      </c>
      <c r="I2" s="118"/>
      <c r="J2" s="118" t="s">
        <v>29</v>
      </c>
      <c r="K2" s="118"/>
      <c r="L2" s="118"/>
      <c r="M2" s="118" t="s">
        <v>30</v>
      </c>
      <c r="N2" s="118"/>
      <c r="O2" s="64"/>
      <c r="P2" s="118" t="s">
        <v>34</v>
      </c>
      <c r="Q2" s="122" t="s">
        <v>32</v>
      </c>
    </row>
    <row r="3" spans="1:27" s="9" customFormat="1" ht="20.45" customHeight="1" x14ac:dyDescent="0.15">
      <c r="A3" s="121"/>
      <c r="B3" s="121"/>
      <c r="C3" s="121"/>
      <c r="D3" s="123"/>
      <c r="E3" s="125"/>
      <c r="F3" s="125"/>
      <c r="G3" s="126"/>
      <c r="H3" s="67" t="s">
        <v>35</v>
      </c>
      <c r="I3" s="67" t="s">
        <v>36</v>
      </c>
      <c r="J3" s="67" t="s">
        <v>2</v>
      </c>
      <c r="K3" s="67" t="s">
        <v>35</v>
      </c>
      <c r="L3" s="67" t="s">
        <v>36</v>
      </c>
      <c r="M3" s="67" t="s">
        <v>37</v>
      </c>
      <c r="N3" s="67" t="s">
        <v>36</v>
      </c>
      <c r="O3" s="67" t="s">
        <v>38</v>
      </c>
      <c r="P3" s="126"/>
      <c r="Q3" s="123"/>
    </row>
    <row r="4" spans="1:27" ht="20.45" customHeight="1" x14ac:dyDescent="0.15">
      <c r="B4" s="8" t="s">
        <v>260</v>
      </c>
      <c r="D4" s="115" t="s">
        <v>356</v>
      </c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7"/>
    </row>
    <row r="5" spans="1:27" ht="20.45" customHeight="1" x14ac:dyDescent="0.15">
      <c r="B5" s="8" t="s">
        <v>274</v>
      </c>
      <c r="D5" s="7" t="s">
        <v>141</v>
      </c>
      <c r="E5" s="10"/>
      <c r="F5" s="35" t="s">
        <v>242</v>
      </c>
      <c r="G5" s="42">
        <v>1</v>
      </c>
      <c r="H5" s="42">
        <f>내역서!I29</f>
        <v>0</v>
      </c>
      <c r="I5" s="42">
        <f t="shared" ref="I5:I28" si="0">G5*H5</f>
        <v>0</v>
      </c>
      <c r="J5" s="42"/>
      <c r="K5" s="42">
        <f>내역서!L29</f>
        <v>0</v>
      </c>
      <c r="L5" s="42">
        <f t="shared" ref="L5:L28" si="1">G5*K5</f>
        <v>0</v>
      </c>
      <c r="M5" s="42">
        <f>내역서!N29</f>
        <v>0</v>
      </c>
      <c r="N5" s="42">
        <f t="shared" ref="N5:N28" si="2">G5*M5</f>
        <v>0</v>
      </c>
      <c r="O5" s="42"/>
      <c r="P5" s="42">
        <f t="shared" ref="P5:P28" si="3">SUM(I5,L5,N5)</f>
        <v>0</v>
      </c>
      <c r="Q5" s="7"/>
    </row>
    <row r="6" spans="1:27" ht="20.45" customHeight="1" x14ac:dyDescent="0.15">
      <c r="B6" s="8" t="s">
        <v>278</v>
      </c>
      <c r="D6" s="7" t="s">
        <v>142</v>
      </c>
      <c r="E6" s="10"/>
      <c r="F6" s="35" t="s">
        <v>242</v>
      </c>
      <c r="G6" s="42">
        <v>1</v>
      </c>
      <c r="H6" s="42">
        <f>내역서!I55</f>
        <v>0</v>
      </c>
      <c r="I6" s="42">
        <f t="shared" si="0"/>
        <v>0</v>
      </c>
      <c r="J6" s="42"/>
      <c r="K6" s="42">
        <f>내역서!L55</f>
        <v>0</v>
      </c>
      <c r="L6" s="42">
        <f t="shared" si="1"/>
        <v>0</v>
      </c>
      <c r="M6" s="42">
        <f>내역서!N55</f>
        <v>0</v>
      </c>
      <c r="N6" s="42">
        <f t="shared" si="2"/>
        <v>0</v>
      </c>
      <c r="O6" s="42"/>
      <c r="P6" s="42">
        <f t="shared" si="3"/>
        <v>0</v>
      </c>
      <c r="Q6" s="7"/>
    </row>
    <row r="7" spans="1:27" ht="20.45" customHeight="1" x14ac:dyDescent="0.15">
      <c r="D7" s="7"/>
      <c r="E7" s="10"/>
      <c r="F7" s="35"/>
      <c r="G7" s="42"/>
      <c r="H7" s="42"/>
      <c r="I7" s="42">
        <f t="shared" si="0"/>
        <v>0</v>
      </c>
      <c r="J7" s="42"/>
      <c r="K7" s="42"/>
      <c r="L7" s="42">
        <f t="shared" si="1"/>
        <v>0</v>
      </c>
      <c r="M7" s="42"/>
      <c r="N7" s="42">
        <f t="shared" si="2"/>
        <v>0</v>
      </c>
      <c r="O7" s="42"/>
      <c r="P7" s="42">
        <f t="shared" si="3"/>
        <v>0</v>
      </c>
      <c r="Q7" s="7"/>
    </row>
    <row r="8" spans="1:27" ht="20.45" customHeight="1" x14ac:dyDescent="0.15">
      <c r="D8" s="7"/>
      <c r="E8" s="10"/>
      <c r="F8" s="35"/>
      <c r="G8" s="42"/>
      <c r="H8" s="42"/>
      <c r="I8" s="42">
        <f t="shared" si="0"/>
        <v>0</v>
      </c>
      <c r="J8" s="42"/>
      <c r="K8" s="42"/>
      <c r="L8" s="42">
        <f t="shared" si="1"/>
        <v>0</v>
      </c>
      <c r="M8" s="42"/>
      <c r="N8" s="42">
        <f t="shared" si="2"/>
        <v>0</v>
      </c>
      <c r="O8" s="42"/>
      <c r="P8" s="42">
        <f t="shared" si="3"/>
        <v>0</v>
      </c>
      <c r="Q8" s="7"/>
    </row>
    <row r="9" spans="1:27" ht="20.45" customHeight="1" x14ac:dyDescent="0.15">
      <c r="D9" s="7"/>
      <c r="E9" s="10"/>
      <c r="F9" s="35"/>
      <c r="G9" s="42"/>
      <c r="H9" s="42"/>
      <c r="I9" s="42">
        <f t="shared" si="0"/>
        <v>0</v>
      </c>
      <c r="J9" s="42"/>
      <c r="K9" s="42"/>
      <c r="L9" s="42">
        <f t="shared" si="1"/>
        <v>0</v>
      </c>
      <c r="M9" s="42"/>
      <c r="N9" s="42">
        <f t="shared" si="2"/>
        <v>0</v>
      </c>
      <c r="O9" s="42"/>
      <c r="P9" s="42">
        <f t="shared" si="3"/>
        <v>0</v>
      </c>
      <c r="Q9" s="7"/>
    </row>
    <row r="10" spans="1:27" ht="20.45" customHeight="1" x14ac:dyDescent="0.15">
      <c r="D10" s="7"/>
      <c r="E10" s="10"/>
      <c r="F10" s="35"/>
      <c r="G10" s="42"/>
      <c r="H10" s="42"/>
      <c r="I10" s="42">
        <f t="shared" si="0"/>
        <v>0</v>
      </c>
      <c r="J10" s="42"/>
      <c r="K10" s="42"/>
      <c r="L10" s="42">
        <f t="shared" si="1"/>
        <v>0</v>
      </c>
      <c r="M10" s="42"/>
      <c r="N10" s="42">
        <f t="shared" si="2"/>
        <v>0</v>
      </c>
      <c r="O10" s="42"/>
      <c r="P10" s="42">
        <f t="shared" si="3"/>
        <v>0</v>
      </c>
      <c r="Q10" s="7"/>
    </row>
    <row r="11" spans="1:27" ht="20.45" customHeight="1" x14ac:dyDescent="0.15">
      <c r="D11" s="7"/>
      <c r="E11" s="10"/>
      <c r="F11" s="35"/>
      <c r="G11" s="42"/>
      <c r="H11" s="42"/>
      <c r="I11" s="42">
        <f t="shared" si="0"/>
        <v>0</v>
      </c>
      <c r="J11" s="42"/>
      <c r="K11" s="42"/>
      <c r="L11" s="42">
        <f t="shared" si="1"/>
        <v>0</v>
      </c>
      <c r="M11" s="42"/>
      <c r="N11" s="42">
        <f t="shared" si="2"/>
        <v>0</v>
      </c>
      <c r="O11" s="42"/>
      <c r="P11" s="42">
        <f t="shared" si="3"/>
        <v>0</v>
      </c>
      <c r="Q11" s="7"/>
    </row>
    <row r="12" spans="1:27" ht="20.45" customHeight="1" x14ac:dyDescent="0.15">
      <c r="D12" s="7"/>
      <c r="E12" s="10"/>
      <c r="F12" s="35"/>
      <c r="G12" s="42"/>
      <c r="H12" s="42"/>
      <c r="I12" s="42">
        <f t="shared" si="0"/>
        <v>0</v>
      </c>
      <c r="J12" s="42"/>
      <c r="K12" s="42"/>
      <c r="L12" s="42">
        <f t="shared" si="1"/>
        <v>0</v>
      </c>
      <c r="M12" s="42"/>
      <c r="N12" s="42">
        <f t="shared" si="2"/>
        <v>0</v>
      </c>
      <c r="O12" s="42"/>
      <c r="P12" s="42">
        <f t="shared" si="3"/>
        <v>0</v>
      </c>
      <c r="Q12" s="7"/>
    </row>
    <row r="13" spans="1:27" ht="20.45" customHeight="1" x14ac:dyDescent="0.15">
      <c r="D13" s="7"/>
      <c r="E13" s="10"/>
      <c r="F13" s="35"/>
      <c r="G13" s="42"/>
      <c r="H13" s="42"/>
      <c r="I13" s="42">
        <f t="shared" si="0"/>
        <v>0</v>
      </c>
      <c r="J13" s="42"/>
      <c r="K13" s="42"/>
      <c r="L13" s="42">
        <f t="shared" si="1"/>
        <v>0</v>
      </c>
      <c r="M13" s="42"/>
      <c r="N13" s="42">
        <f t="shared" si="2"/>
        <v>0</v>
      </c>
      <c r="O13" s="42"/>
      <c r="P13" s="42">
        <f t="shared" si="3"/>
        <v>0</v>
      </c>
      <c r="Q13" s="7"/>
    </row>
    <row r="14" spans="1:27" ht="20.45" customHeight="1" x14ac:dyDescent="0.15">
      <c r="D14" s="7"/>
      <c r="E14" s="10"/>
      <c r="F14" s="35"/>
      <c r="G14" s="42"/>
      <c r="H14" s="42"/>
      <c r="I14" s="42">
        <f t="shared" si="0"/>
        <v>0</v>
      </c>
      <c r="J14" s="42"/>
      <c r="K14" s="42"/>
      <c r="L14" s="42">
        <f t="shared" si="1"/>
        <v>0</v>
      </c>
      <c r="M14" s="42"/>
      <c r="N14" s="42">
        <f t="shared" si="2"/>
        <v>0</v>
      </c>
      <c r="O14" s="42"/>
      <c r="P14" s="42">
        <f t="shared" si="3"/>
        <v>0</v>
      </c>
      <c r="Q14" s="7"/>
    </row>
    <row r="15" spans="1:27" ht="20.45" customHeight="1" x14ac:dyDescent="0.15">
      <c r="D15" s="7"/>
      <c r="E15" s="10"/>
      <c r="F15" s="35"/>
      <c r="G15" s="42"/>
      <c r="H15" s="42"/>
      <c r="I15" s="42">
        <f t="shared" si="0"/>
        <v>0</v>
      </c>
      <c r="J15" s="42"/>
      <c r="K15" s="42"/>
      <c r="L15" s="42">
        <f t="shared" si="1"/>
        <v>0</v>
      </c>
      <c r="M15" s="42"/>
      <c r="N15" s="42">
        <f t="shared" si="2"/>
        <v>0</v>
      </c>
      <c r="O15" s="42"/>
      <c r="P15" s="42">
        <f t="shared" si="3"/>
        <v>0</v>
      </c>
      <c r="Q15" s="7"/>
    </row>
    <row r="16" spans="1:27" ht="20.45" customHeight="1" x14ac:dyDescent="0.15">
      <c r="D16" s="7"/>
      <c r="E16" s="10"/>
      <c r="F16" s="35"/>
      <c r="G16" s="42"/>
      <c r="H16" s="42"/>
      <c r="I16" s="42">
        <f t="shared" si="0"/>
        <v>0</v>
      </c>
      <c r="J16" s="42"/>
      <c r="K16" s="42"/>
      <c r="L16" s="42">
        <f t="shared" si="1"/>
        <v>0</v>
      </c>
      <c r="M16" s="42"/>
      <c r="N16" s="42">
        <f t="shared" si="2"/>
        <v>0</v>
      </c>
      <c r="O16" s="42"/>
      <c r="P16" s="42">
        <f t="shared" si="3"/>
        <v>0</v>
      </c>
      <c r="Q16" s="7"/>
    </row>
    <row r="17" spans="3:17" ht="20.45" customHeight="1" x14ac:dyDescent="0.15">
      <c r="D17" s="7"/>
      <c r="E17" s="10"/>
      <c r="F17" s="35"/>
      <c r="G17" s="42"/>
      <c r="H17" s="42"/>
      <c r="I17" s="42">
        <f t="shared" si="0"/>
        <v>0</v>
      </c>
      <c r="J17" s="42"/>
      <c r="K17" s="42"/>
      <c r="L17" s="42">
        <f t="shared" si="1"/>
        <v>0</v>
      </c>
      <c r="M17" s="42"/>
      <c r="N17" s="42">
        <f t="shared" si="2"/>
        <v>0</v>
      </c>
      <c r="O17" s="42"/>
      <c r="P17" s="42">
        <f t="shared" si="3"/>
        <v>0</v>
      </c>
      <c r="Q17" s="7"/>
    </row>
    <row r="18" spans="3:17" ht="20.45" customHeight="1" x14ac:dyDescent="0.15">
      <c r="D18" s="7"/>
      <c r="E18" s="10"/>
      <c r="F18" s="35"/>
      <c r="G18" s="42"/>
      <c r="H18" s="42"/>
      <c r="I18" s="42">
        <f t="shared" si="0"/>
        <v>0</v>
      </c>
      <c r="J18" s="42"/>
      <c r="K18" s="42"/>
      <c r="L18" s="42">
        <f t="shared" si="1"/>
        <v>0</v>
      </c>
      <c r="M18" s="42"/>
      <c r="N18" s="42">
        <f t="shared" si="2"/>
        <v>0</v>
      </c>
      <c r="O18" s="42"/>
      <c r="P18" s="42">
        <f t="shared" si="3"/>
        <v>0</v>
      </c>
      <c r="Q18" s="7"/>
    </row>
    <row r="19" spans="3:17" ht="20.45" customHeight="1" x14ac:dyDescent="0.15">
      <c r="D19" s="7"/>
      <c r="E19" s="10"/>
      <c r="F19" s="35"/>
      <c r="G19" s="42"/>
      <c r="H19" s="42"/>
      <c r="I19" s="42">
        <f t="shared" si="0"/>
        <v>0</v>
      </c>
      <c r="J19" s="42"/>
      <c r="K19" s="42"/>
      <c r="L19" s="42">
        <f t="shared" si="1"/>
        <v>0</v>
      </c>
      <c r="M19" s="42"/>
      <c r="N19" s="42">
        <f t="shared" si="2"/>
        <v>0</v>
      </c>
      <c r="O19" s="42"/>
      <c r="P19" s="42">
        <f t="shared" si="3"/>
        <v>0</v>
      </c>
      <c r="Q19" s="7"/>
    </row>
    <row r="20" spans="3:17" ht="20.45" customHeight="1" x14ac:dyDescent="0.15">
      <c r="D20" s="7"/>
      <c r="E20" s="10"/>
      <c r="F20" s="35"/>
      <c r="G20" s="42"/>
      <c r="H20" s="42"/>
      <c r="I20" s="42">
        <f t="shared" si="0"/>
        <v>0</v>
      </c>
      <c r="J20" s="42"/>
      <c r="K20" s="42"/>
      <c r="L20" s="42">
        <f t="shared" si="1"/>
        <v>0</v>
      </c>
      <c r="M20" s="42"/>
      <c r="N20" s="42">
        <f t="shared" si="2"/>
        <v>0</v>
      </c>
      <c r="O20" s="42"/>
      <c r="P20" s="42">
        <f t="shared" si="3"/>
        <v>0</v>
      </c>
      <c r="Q20" s="7"/>
    </row>
    <row r="21" spans="3:17" ht="20.45" customHeight="1" x14ac:dyDescent="0.15">
      <c r="D21" s="7"/>
      <c r="E21" s="10"/>
      <c r="F21" s="35"/>
      <c r="G21" s="42"/>
      <c r="H21" s="42"/>
      <c r="I21" s="42">
        <f t="shared" si="0"/>
        <v>0</v>
      </c>
      <c r="J21" s="42"/>
      <c r="K21" s="42"/>
      <c r="L21" s="42">
        <f t="shared" si="1"/>
        <v>0</v>
      </c>
      <c r="M21" s="42"/>
      <c r="N21" s="42">
        <f t="shared" si="2"/>
        <v>0</v>
      </c>
      <c r="O21" s="42"/>
      <c r="P21" s="42">
        <f t="shared" si="3"/>
        <v>0</v>
      </c>
      <c r="Q21" s="7"/>
    </row>
    <row r="22" spans="3:17" ht="20.45" customHeight="1" x14ac:dyDescent="0.15">
      <c r="D22" s="7"/>
      <c r="E22" s="10"/>
      <c r="F22" s="35"/>
      <c r="G22" s="42"/>
      <c r="H22" s="42"/>
      <c r="I22" s="42">
        <f t="shared" si="0"/>
        <v>0</v>
      </c>
      <c r="J22" s="42"/>
      <c r="K22" s="42"/>
      <c r="L22" s="42">
        <f t="shared" si="1"/>
        <v>0</v>
      </c>
      <c r="M22" s="42"/>
      <c r="N22" s="42">
        <f t="shared" si="2"/>
        <v>0</v>
      </c>
      <c r="O22" s="42"/>
      <c r="P22" s="42">
        <f t="shared" si="3"/>
        <v>0</v>
      </c>
      <c r="Q22" s="7"/>
    </row>
    <row r="23" spans="3:17" ht="20.45" customHeight="1" x14ac:dyDescent="0.15">
      <c r="D23" s="7"/>
      <c r="E23" s="10"/>
      <c r="F23" s="35"/>
      <c r="G23" s="42"/>
      <c r="H23" s="42"/>
      <c r="I23" s="42">
        <f t="shared" si="0"/>
        <v>0</v>
      </c>
      <c r="J23" s="42"/>
      <c r="K23" s="42"/>
      <c r="L23" s="42">
        <f t="shared" si="1"/>
        <v>0</v>
      </c>
      <c r="M23" s="42"/>
      <c r="N23" s="42">
        <f t="shared" si="2"/>
        <v>0</v>
      </c>
      <c r="O23" s="42"/>
      <c r="P23" s="42">
        <f t="shared" si="3"/>
        <v>0</v>
      </c>
      <c r="Q23" s="7"/>
    </row>
    <row r="24" spans="3:17" ht="20.45" customHeight="1" x14ac:dyDescent="0.15">
      <c r="D24" s="7"/>
      <c r="E24" s="10"/>
      <c r="F24" s="35"/>
      <c r="G24" s="42"/>
      <c r="H24" s="42"/>
      <c r="I24" s="42">
        <f t="shared" si="0"/>
        <v>0</v>
      </c>
      <c r="J24" s="42"/>
      <c r="K24" s="42"/>
      <c r="L24" s="42">
        <f t="shared" si="1"/>
        <v>0</v>
      </c>
      <c r="M24" s="42"/>
      <c r="N24" s="42">
        <f t="shared" si="2"/>
        <v>0</v>
      </c>
      <c r="O24" s="42"/>
      <c r="P24" s="42">
        <f t="shared" si="3"/>
        <v>0</v>
      </c>
      <c r="Q24" s="7"/>
    </row>
    <row r="25" spans="3:17" ht="20.45" customHeight="1" x14ac:dyDescent="0.15">
      <c r="D25" s="7"/>
      <c r="E25" s="10"/>
      <c r="F25" s="35"/>
      <c r="G25" s="42"/>
      <c r="H25" s="42"/>
      <c r="I25" s="42">
        <f t="shared" si="0"/>
        <v>0</v>
      </c>
      <c r="J25" s="42"/>
      <c r="K25" s="42"/>
      <c r="L25" s="42">
        <f t="shared" si="1"/>
        <v>0</v>
      </c>
      <c r="M25" s="42"/>
      <c r="N25" s="42">
        <f t="shared" si="2"/>
        <v>0</v>
      </c>
      <c r="O25" s="42"/>
      <c r="P25" s="42">
        <f t="shared" si="3"/>
        <v>0</v>
      </c>
      <c r="Q25" s="7"/>
    </row>
    <row r="26" spans="3:17" ht="20.45" customHeight="1" x14ac:dyDescent="0.15">
      <c r="D26" s="7"/>
      <c r="E26" s="10"/>
      <c r="F26" s="35"/>
      <c r="G26" s="42"/>
      <c r="H26" s="42"/>
      <c r="I26" s="42">
        <f t="shared" si="0"/>
        <v>0</v>
      </c>
      <c r="J26" s="42"/>
      <c r="K26" s="42"/>
      <c r="L26" s="42">
        <f t="shared" si="1"/>
        <v>0</v>
      </c>
      <c r="M26" s="42"/>
      <c r="N26" s="42">
        <f t="shared" si="2"/>
        <v>0</v>
      </c>
      <c r="O26" s="42"/>
      <c r="P26" s="42">
        <f t="shared" si="3"/>
        <v>0</v>
      </c>
      <c r="Q26" s="7"/>
    </row>
    <row r="27" spans="3:17" ht="20.45" customHeight="1" x14ac:dyDescent="0.15">
      <c r="D27" s="7"/>
      <c r="E27" s="10"/>
      <c r="F27" s="35"/>
      <c r="G27" s="42"/>
      <c r="H27" s="42"/>
      <c r="I27" s="42">
        <f t="shared" si="0"/>
        <v>0</v>
      </c>
      <c r="J27" s="42"/>
      <c r="K27" s="42"/>
      <c r="L27" s="42">
        <f t="shared" si="1"/>
        <v>0</v>
      </c>
      <c r="M27" s="42"/>
      <c r="N27" s="42">
        <f t="shared" si="2"/>
        <v>0</v>
      </c>
      <c r="O27" s="42"/>
      <c r="P27" s="42">
        <f t="shared" si="3"/>
        <v>0</v>
      </c>
      <c r="Q27" s="7"/>
    </row>
    <row r="28" spans="3:17" ht="20.45" customHeight="1" x14ac:dyDescent="0.15">
      <c r="D28" s="7"/>
      <c r="E28" s="10"/>
      <c r="F28" s="35"/>
      <c r="G28" s="42"/>
      <c r="H28" s="42"/>
      <c r="I28" s="42">
        <f t="shared" si="0"/>
        <v>0</v>
      </c>
      <c r="J28" s="42"/>
      <c r="K28" s="42"/>
      <c r="L28" s="42">
        <f t="shared" si="1"/>
        <v>0</v>
      </c>
      <c r="M28" s="42"/>
      <c r="N28" s="42">
        <f t="shared" si="2"/>
        <v>0</v>
      </c>
      <c r="O28" s="42"/>
      <c r="P28" s="42">
        <f t="shared" si="3"/>
        <v>0</v>
      </c>
      <c r="Q28" s="7"/>
    </row>
    <row r="29" spans="3:17" ht="20.45" customHeight="1" x14ac:dyDescent="0.15">
      <c r="C29" s="8" t="s">
        <v>307</v>
      </c>
      <c r="D29" s="7" t="s">
        <v>272</v>
      </c>
      <c r="E29" s="10"/>
      <c r="F29" s="35"/>
      <c r="G29" s="42"/>
      <c r="H29" s="42"/>
      <c r="I29" s="42">
        <f>TRUNC(SUM(I4:I28))</f>
        <v>0</v>
      </c>
      <c r="J29" s="42"/>
      <c r="K29" s="42"/>
      <c r="L29" s="42">
        <f>TRUNC(SUM(L4:L28))</f>
        <v>0</v>
      </c>
      <c r="M29" s="42"/>
      <c r="N29" s="42">
        <f>TRUNC(SUM(N4:N28))</f>
        <v>0</v>
      </c>
      <c r="O29" s="42"/>
      <c r="P29" s="42">
        <f>TRUNC(SUM(P4:P28))</f>
        <v>0</v>
      </c>
      <c r="Q29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55"/>
  <sheetViews>
    <sheetView view="pageBreakPreview" topLeftCell="E1" zoomScale="85" zoomScaleNormal="100" zoomScaleSheetLayoutView="85" workbookViewId="0">
      <pane ySplit="3" topLeftCell="A46" activePane="bottomLeft" state="frozen"/>
      <selection activeCell="E14" sqref="E14"/>
      <selection pane="bottomLeft" activeCell="G23" sqref="G5:G23"/>
    </sheetView>
  </sheetViews>
  <sheetFormatPr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34" customWidth="1"/>
    <col min="7" max="7" width="10" style="2" customWidth="1"/>
    <col min="8" max="8" width="13" style="39" customWidth="1"/>
    <col min="9" max="9" width="13.21875" style="39" customWidth="1"/>
    <col min="10" max="10" width="5.5546875" style="39" hidden="1" customWidth="1"/>
    <col min="11" max="11" width="10.44140625" style="39" customWidth="1"/>
    <col min="12" max="12" width="11.77734375" style="39" customWidth="1"/>
    <col min="13" max="13" width="8.44140625" style="39" customWidth="1"/>
    <col min="14" max="14" width="9.109375" style="39" customWidth="1"/>
    <col min="15" max="15" width="6" style="39" hidden="1" customWidth="1"/>
    <col min="16" max="16" width="13" style="39" customWidth="1"/>
    <col min="17" max="17" width="11.109375" style="8" customWidth="1"/>
    <col min="18" max="26" width="8.88671875" style="2"/>
    <col min="27" max="31" width="11.77734375" style="39" customWidth="1"/>
    <col min="32" max="16384" width="8.88671875" style="2"/>
  </cols>
  <sheetData>
    <row r="1" spans="1:31" ht="23.1" customHeight="1" x14ac:dyDescent="0.15">
      <c r="A1" s="8" t="s">
        <v>257</v>
      </c>
      <c r="B1" s="8" t="s">
        <v>259</v>
      </c>
      <c r="C1" s="8" t="s">
        <v>306</v>
      </c>
      <c r="D1" s="128" t="s">
        <v>355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W1" s="127" t="s">
        <v>74</v>
      </c>
      <c r="X1" s="127"/>
      <c r="Y1" s="127"/>
      <c r="Z1" s="34"/>
      <c r="AA1" s="34" t="s">
        <v>79</v>
      </c>
      <c r="AB1" s="34"/>
      <c r="AC1" s="34"/>
      <c r="AD1" s="34"/>
      <c r="AE1" s="34"/>
    </row>
    <row r="2" spans="1:31" s="9" customFormat="1" ht="23.1" customHeight="1" x14ac:dyDescent="0.15">
      <c r="A2" s="121" t="s">
        <v>66</v>
      </c>
      <c r="B2" s="121" t="s">
        <v>26</v>
      </c>
      <c r="C2" s="121" t="s">
        <v>25</v>
      </c>
      <c r="D2" s="122" t="s">
        <v>71</v>
      </c>
      <c r="E2" s="122" t="s">
        <v>72</v>
      </c>
      <c r="F2" s="124" t="s">
        <v>1</v>
      </c>
      <c r="G2" s="124" t="s">
        <v>2</v>
      </c>
      <c r="H2" s="118" t="s">
        <v>28</v>
      </c>
      <c r="I2" s="118"/>
      <c r="J2" s="118" t="s">
        <v>29</v>
      </c>
      <c r="K2" s="118"/>
      <c r="L2" s="118"/>
      <c r="M2" s="118" t="s">
        <v>30</v>
      </c>
      <c r="N2" s="118"/>
      <c r="O2" s="64"/>
      <c r="P2" s="118" t="s">
        <v>34</v>
      </c>
      <c r="Q2" s="122" t="s">
        <v>32</v>
      </c>
      <c r="W2" s="9" t="s">
        <v>75</v>
      </c>
      <c r="X2" s="9" t="s">
        <v>76</v>
      </c>
      <c r="Y2" s="9" t="s">
        <v>77</v>
      </c>
      <c r="Z2" s="9" t="s">
        <v>78</v>
      </c>
      <c r="AA2" s="43" t="s">
        <v>131</v>
      </c>
      <c r="AB2" s="43" t="s">
        <v>130</v>
      </c>
      <c r="AC2" s="43" t="s">
        <v>80</v>
      </c>
      <c r="AD2" s="43" t="s">
        <v>82</v>
      </c>
      <c r="AE2" s="43" t="s">
        <v>81</v>
      </c>
    </row>
    <row r="3" spans="1:31" s="9" customFormat="1" ht="23.1" customHeight="1" x14ac:dyDescent="0.15">
      <c r="A3" s="121"/>
      <c r="B3" s="121"/>
      <c r="C3" s="121"/>
      <c r="D3" s="123"/>
      <c r="E3" s="123"/>
      <c r="F3" s="125"/>
      <c r="G3" s="125"/>
      <c r="H3" s="67" t="s">
        <v>35</v>
      </c>
      <c r="I3" s="67" t="s">
        <v>36</v>
      </c>
      <c r="J3" s="67" t="s">
        <v>2</v>
      </c>
      <c r="K3" s="67" t="s">
        <v>35</v>
      </c>
      <c r="L3" s="67" t="s">
        <v>36</v>
      </c>
      <c r="M3" s="67" t="s">
        <v>37</v>
      </c>
      <c r="N3" s="67" t="s">
        <v>36</v>
      </c>
      <c r="O3" s="67" t="s">
        <v>38</v>
      </c>
      <c r="P3" s="126"/>
      <c r="Q3" s="123"/>
      <c r="W3" s="2"/>
      <c r="X3" s="2"/>
      <c r="Y3" s="2"/>
      <c r="Z3" s="2"/>
      <c r="AA3" s="39"/>
      <c r="AB3" s="39"/>
      <c r="AC3" s="39"/>
      <c r="AD3" s="39">
        <f>IF(옵션!$C$11 =0, "1", 옵션!$C$11)</f>
        <v>1000</v>
      </c>
      <c r="AE3" s="39">
        <f>IF(옵션!$C$12 =0, "1", 옵션!$C$12)</f>
        <v>1</v>
      </c>
    </row>
    <row r="4" spans="1:31" ht="23.1" customHeight="1" x14ac:dyDescent="0.15">
      <c r="B4" s="8" t="s">
        <v>260</v>
      </c>
      <c r="D4" s="115" t="s">
        <v>273</v>
      </c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7"/>
    </row>
    <row r="5" spans="1:31" ht="23.1" customHeight="1" x14ac:dyDescent="0.15">
      <c r="A5" s="8" t="s">
        <v>279</v>
      </c>
      <c r="B5" s="8" t="s">
        <v>274</v>
      </c>
      <c r="C5" s="8" t="s">
        <v>143</v>
      </c>
      <c r="D5" s="7" t="s">
        <v>144</v>
      </c>
      <c r="E5" s="7" t="s">
        <v>145</v>
      </c>
      <c r="F5" s="35" t="s">
        <v>146</v>
      </c>
      <c r="G5" s="10"/>
      <c r="H5" s="42"/>
      <c r="I5" s="65"/>
      <c r="J5" s="42"/>
      <c r="K5" s="42"/>
      <c r="L5" s="65"/>
      <c r="M5" s="42"/>
      <c r="N5" s="65"/>
      <c r="O5" s="42"/>
      <c r="P5" s="42">
        <f t="shared" ref="P5:P28" si="0">SUM(I5,L5,N5)</f>
        <v>0</v>
      </c>
      <c r="Q5" s="7"/>
      <c r="AB5" s="39">
        <f>J5*H5</f>
        <v>0</v>
      </c>
      <c r="AC5" s="39">
        <f>J5*H5</f>
        <v>0</v>
      </c>
    </row>
    <row r="6" spans="1:31" ht="23.1" customHeight="1" x14ac:dyDescent="0.15">
      <c r="A6" s="8" t="s">
        <v>280</v>
      </c>
      <c r="B6" s="8" t="s">
        <v>274</v>
      </c>
      <c r="C6" s="8" t="s">
        <v>281</v>
      </c>
      <c r="D6" s="7" t="s">
        <v>282</v>
      </c>
      <c r="E6" s="7" t="s">
        <v>283</v>
      </c>
      <c r="F6" s="35" t="s">
        <v>242</v>
      </c>
      <c r="G6" s="10"/>
      <c r="H6" s="42"/>
      <c r="I6" s="42"/>
      <c r="J6" s="42"/>
      <c r="K6" s="42"/>
      <c r="L6" s="42"/>
      <c r="M6" s="42"/>
      <c r="N6" s="42"/>
      <c r="O6" s="42"/>
      <c r="P6" s="42">
        <f t="shared" si="0"/>
        <v>0</v>
      </c>
      <c r="Q6" s="7"/>
      <c r="AB6" s="39">
        <f>TRUNC(SUM(AB4:AB5))</f>
        <v>0</v>
      </c>
    </row>
    <row r="7" spans="1:31" ht="23.1" customHeight="1" x14ac:dyDescent="0.15">
      <c r="A7" s="8" t="s">
        <v>284</v>
      </c>
      <c r="B7" s="8" t="s">
        <v>274</v>
      </c>
      <c r="C7" s="8" t="s">
        <v>150</v>
      </c>
      <c r="D7" s="7" t="s">
        <v>148</v>
      </c>
      <c r="E7" s="7" t="s">
        <v>151</v>
      </c>
      <c r="F7" s="35" t="s">
        <v>146</v>
      </c>
      <c r="G7" s="10"/>
      <c r="H7" s="42"/>
      <c r="I7" s="42"/>
      <c r="J7" s="42"/>
      <c r="K7" s="42"/>
      <c r="L7" s="42"/>
      <c r="M7" s="42"/>
      <c r="N7" s="42"/>
      <c r="O7" s="42"/>
      <c r="P7" s="42">
        <f t="shared" si="0"/>
        <v>0</v>
      </c>
      <c r="Q7" s="7"/>
      <c r="AC7" s="39">
        <f>J7*H7</f>
        <v>0</v>
      </c>
    </row>
    <row r="8" spans="1:31" ht="23.1" customHeight="1" x14ac:dyDescent="0.15">
      <c r="A8" s="8" t="s">
        <v>285</v>
      </c>
      <c r="B8" s="8" t="s">
        <v>274</v>
      </c>
      <c r="C8" s="8" t="s">
        <v>155</v>
      </c>
      <c r="D8" s="7" t="s">
        <v>148</v>
      </c>
      <c r="E8" s="7" t="s">
        <v>156</v>
      </c>
      <c r="F8" s="35" t="s">
        <v>154</v>
      </c>
      <c r="G8" s="10"/>
      <c r="H8" s="42"/>
      <c r="I8" s="42"/>
      <c r="J8" s="42"/>
      <c r="K8" s="42"/>
      <c r="L8" s="42"/>
      <c r="M8" s="42"/>
      <c r="N8" s="42"/>
      <c r="O8" s="42"/>
      <c r="P8" s="42">
        <f t="shared" si="0"/>
        <v>0</v>
      </c>
      <c r="Q8" s="7"/>
    </row>
    <row r="9" spans="1:31" ht="23.1" customHeight="1" x14ac:dyDescent="0.15">
      <c r="A9" s="8" t="s">
        <v>286</v>
      </c>
      <c r="B9" s="8" t="s">
        <v>274</v>
      </c>
      <c r="C9" s="8" t="s">
        <v>163</v>
      </c>
      <c r="D9" s="7" t="s">
        <v>164</v>
      </c>
      <c r="E9" s="7" t="s">
        <v>165</v>
      </c>
      <c r="F9" s="35" t="s">
        <v>154</v>
      </c>
      <c r="G9" s="10"/>
      <c r="H9" s="42"/>
      <c r="I9" s="42"/>
      <c r="J9" s="42"/>
      <c r="K9" s="42"/>
      <c r="L9" s="42"/>
      <c r="M9" s="42"/>
      <c r="N9" s="42"/>
      <c r="O9" s="42"/>
      <c r="P9" s="42">
        <f t="shared" si="0"/>
        <v>0</v>
      </c>
      <c r="Q9" s="7"/>
    </row>
    <row r="10" spans="1:31" ht="23.1" customHeight="1" x14ac:dyDescent="0.15">
      <c r="A10" s="8" t="s">
        <v>287</v>
      </c>
      <c r="B10" s="8" t="s">
        <v>274</v>
      </c>
      <c r="C10" s="8" t="s">
        <v>166</v>
      </c>
      <c r="D10" s="7" t="s">
        <v>167</v>
      </c>
      <c r="E10" s="7" t="s">
        <v>168</v>
      </c>
      <c r="F10" s="35" t="s">
        <v>146</v>
      </c>
      <c r="G10" s="10"/>
      <c r="H10" s="42"/>
      <c r="I10" s="42"/>
      <c r="J10" s="42"/>
      <c r="K10" s="42"/>
      <c r="L10" s="42"/>
      <c r="M10" s="42"/>
      <c r="N10" s="42"/>
      <c r="O10" s="42"/>
      <c r="P10" s="42">
        <f t="shared" si="0"/>
        <v>0</v>
      </c>
      <c r="Q10" s="7"/>
    </row>
    <row r="11" spans="1:31" ht="23.1" customHeight="1" x14ac:dyDescent="0.15">
      <c r="A11" s="8" t="s">
        <v>288</v>
      </c>
      <c r="B11" s="8" t="s">
        <v>274</v>
      </c>
      <c r="C11" s="8" t="s">
        <v>172</v>
      </c>
      <c r="D11" s="7" t="s">
        <v>173</v>
      </c>
      <c r="E11" s="7" t="s">
        <v>174</v>
      </c>
      <c r="F11" s="35" t="s">
        <v>146</v>
      </c>
      <c r="G11" s="10"/>
      <c r="H11" s="42"/>
      <c r="I11" s="42"/>
      <c r="J11" s="42"/>
      <c r="K11" s="42"/>
      <c r="L11" s="42"/>
      <c r="M11" s="42"/>
      <c r="N11" s="42"/>
      <c r="O11" s="42"/>
      <c r="P11" s="42">
        <f t="shared" si="0"/>
        <v>0</v>
      </c>
      <c r="Q11" s="7"/>
      <c r="AC11" s="39">
        <f t="shared" ref="AC11:AC16" si="1">J11*H11</f>
        <v>0</v>
      </c>
    </row>
    <row r="12" spans="1:31" ht="23.1" customHeight="1" x14ac:dyDescent="0.15">
      <c r="A12" s="8" t="s">
        <v>289</v>
      </c>
      <c r="B12" s="8" t="s">
        <v>274</v>
      </c>
      <c r="C12" s="8" t="s">
        <v>175</v>
      </c>
      <c r="D12" s="7" t="s">
        <v>173</v>
      </c>
      <c r="E12" s="7" t="s">
        <v>176</v>
      </c>
      <c r="F12" s="35" t="s">
        <v>146</v>
      </c>
      <c r="G12" s="10"/>
      <c r="H12" s="42"/>
      <c r="I12" s="42"/>
      <c r="J12" s="42"/>
      <c r="K12" s="42"/>
      <c r="L12" s="42"/>
      <c r="M12" s="42"/>
      <c r="N12" s="42"/>
      <c r="O12" s="42"/>
      <c r="P12" s="42">
        <f t="shared" si="0"/>
        <v>0</v>
      </c>
      <c r="Q12" s="7"/>
      <c r="AC12" s="39">
        <f t="shared" si="1"/>
        <v>0</v>
      </c>
    </row>
    <row r="13" spans="1:31" ht="23.1" customHeight="1" x14ac:dyDescent="0.15">
      <c r="A13" s="8" t="s">
        <v>290</v>
      </c>
      <c r="B13" s="8" t="s">
        <v>274</v>
      </c>
      <c r="C13" s="8" t="s">
        <v>177</v>
      </c>
      <c r="D13" s="7" t="s">
        <v>178</v>
      </c>
      <c r="E13" s="7" t="s">
        <v>179</v>
      </c>
      <c r="F13" s="35" t="s">
        <v>146</v>
      </c>
      <c r="G13" s="10"/>
      <c r="H13" s="42"/>
      <c r="I13" s="42"/>
      <c r="J13" s="42"/>
      <c r="K13" s="42"/>
      <c r="L13" s="42"/>
      <c r="M13" s="42"/>
      <c r="N13" s="42"/>
      <c r="O13" s="42"/>
      <c r="P13" s="42">
        <f t="shared" si="0"/>
        <v>0</v>
      </c>
      <c r="Q13" s="7"/>
      <c r="AC13" s="39">
        <f t="shared" si="1"/>
        <v>0</v>
      </c>
    </row>
    <row r="14" spans="1:31" ht="23.1" customHeight="1" x14ac:dyDescent="0.15">
      <c r="A14" s="8" t="s">
        <v>291</v>
      </c>
      <c r="B14" s="8" t="s">
        <v>274</v>
      </c>
      <c r="C14" s="8" t="s">
        <v>180</v>
      </c>
      <c r="D14" s="7" t="s">
        <v>178</v>
      </c>
      <c r="E14" s="7" t="s">
        <v>181</v>
      </c>
      <c r="F14" s="35" t="s">
        <v>146</v>
      </c>
      <c r="G14" s="10"/>
      <c r="H14" s="42"/>
      <c r="I14" s="42"/>
      <c r="J14" s="42"/>
      <c r="K14" s="42"/>
      <c r="L14" s="42"/>
      <c r="M14" s="42"/>
      <c r="N14" s="42"/>
      <c r="O14" s="42"/>
      <c r="P14" s="42">
        <f t="shared" si="0"/>
        <v>0</v>
      </c>
      <c r="Q14" s="7"/>
      <c r="AC14" s="39">
        <f t="shared" si="1"/>
        <v>0</v>
      </c>
    </row>
    <row r="15" spans="1:31" ht="23.1" customHeight="1" x14ac:dyDescent="0.15">
      <c r="A15" s="8" t="s">
        <v>292</v>
      </c>
      <c r="B15" s="8" t="s">
        <v>274</v>
      </c>
      <c r="C15" s="8" t="s">
        <v>182</v>
      </c>
      <c r="D15" s="7" t="s">
        <v>178</v>
      </c>
      <c r="E15" s="7" t="s">
        <v>183</v>
      </c>
      <c r="F15" s="35" t="s">
        <v>146</v>
      </c>
      <c r="G15" s="10"/>
      <c r="H15" s="42"/>
      <c r="I15" s="42"/>
      <c r="J15" s="42"/>
      <c r="K15" s="42"/>
      <c r="L15" s="42"/>
      <c r="M15" s="42"/>
      <c r="N15" s="42"/>
      <c r="O15" s="42"/>
      <c r="P15" s="42">
        <f t="shared" si="0"/>
        <v>0</v>
      </c>
      <c r="Q15" s="7"/>
      <c r="AC15" s="39">
        <f t="shared" si="1"/>
        <v>0</v>
      </c>
    </row>
    <row r="16" spans="1:31" ht="23.1" customHeight="1" x14ac:dyDescent="0.15">
      <c r="A16" s="8" t="s">
        <v>293</v>
      </c>
      <c r="B16" s="8" t="s">
        <v>274</v>
      </c>
      <c r="C16" s="8" t="s">
        <v>184</v>
      </c>
      <c r="D16" s="7" t="s">
        <v>185</v>
      </c>
      <c r="E16" s="7" t="s">
        <v>186</v>
      </c>
      <c r="F16" s="35" t="s">
        <v>146</v>
      </c>
      <c r="G16" s="10"/>
      <c r="H16" s="42"/>
      <c r="I16" s="42"/>
      <c r="J16" s="42"/>
      <c r="K16" s="42"/>
      <c r="L16" s="42"/>
      <c r="M16" s="42"/>
      <c r="N16" s="42"/>
      <c r="O16" s="42"/>
      <c r="P16" s="42">
        <f t="shared" si="0"/>
        <v>0</v>
      </c>
      <c r="Q16" s="7"/>
      <c r="AC16" s="39">
        <f t="shared" si="1"/>
        <v>0</v>
      </c>
    </row>
    <row r="17" spans="1:31" ht="23.1" customHeight="1" x14ac:dyDescent="0.15">
      <c r="A17" s="8" t="s">
        <v>294</v>
      </c>
      <c r="B17" s="8" t="s">
        <v>274</v>
      </c>
      <c r="C17" s="8" t="s">
        <v>187</v>
      </c>
      <c r="D17" s="7" t="s">
        <v>188</v>
      </c>
      <c r="E17" s="7" t="s">
        <v>189</v>
      </c>
      <c r="F17" s="35" t="s">
        <v>146</v>
      </c>
      <c r="G17" s="10"/>
      <c r="H17" s="42"/>
      <c r="I17" s="42"/>
      <c r="J17" s="42"/>
      <c r="K17" s="42"/>
      <c r="L17" s="42"/>
      <c r="M17" s="42"/>
      <c r="N17" s="42"/>
      <c r="O17" s="42"/>
      <c r="P17" s="42">
        <f t="shared" si="0"/>
        <v>0</v>
      </c>
      <c r="Q17" s="7"/>
    </row>
    <row r="18" spans="1:31" ht="23.1" customHeight="1" x14ac:dyDescent="0.15">
      <c r="A18" s="8" t="s">
        <v>295</v>
      </c>
      <c r="B18" s="8" t="s">
        <v>274</v>
      </c>
      <c r="C18" s="8" t="s">
        <v>191</v>
      </c>
      <c r="D18" s="7" t="s">
        <v>192</v>
      </c>
      <c r="E18" s="7" t="s">
        <v>193</v>
      </c>
      <c r="F18" s="35" t="s">
        <v>154</v>
      </c>
      <c r="G18" s="10"/>
      <c r="H18" s="42"/>
      <c r="I18" s="42"/>
      <c r="J18" s="42"/>
      <c r="K18" s="42"/>
      <c r="L18" s="42"/>
      <c r="M18" s="42"/>
      <c r="N18" s="42"/>
      <c r="O18" s="42"/>
      <c r="P18" s="42">
        <f t="shared" si="0"/>
        <v>0</v>
      </c>
      <c r="Q18" s="7"/>
    </row>
    <row r="19" spans="1:31" ht="23.1" customHeight="1" x14ac:dyDescent="0.15">
      <c r="A19" s="8" t="s">
        <v>266</v>
      </c>
      <c r="B19" s="8" t="s">
        <v>274</v>
      </c>
      <c r="C19" s="8" t="s">
        <v>212</v>
      </c>
      <c r="D19" s="7" t="s">
        <v>213</v>
      </c>
      <c r="E19" s="7" t="s">
        <v>214</v>
      </c>
      <c r="F19" s="35" t="s">
        <v>206</v>
      </c>
      <c r="G19" s="10"/>
      <c r="H19" s="42"/>
      <c r="I19" s="42"/>
      <c r="J19" s="42"/>
      <c r="K19" s="42"/>
      <c r="L19" s="42"/>
      <c r="M19" s="42"/>
      <c r="N19" s="42"/>
      <c r="O19" s="42"/>
      <c r="P19" s="42">
        <f t="shared" si="0"/>
        <v>0</v>
      </c>
      <c r="Q19" s="7"/>
    </row>
    <row r="20" spans="1:31" ht="23.1" customHeight="1" x14ac:dyDescent="0.15">
      <c r="A20" s="8" t="s">
        <v>263</v>
      </c>
      <c r="B20" s="8" t="s">
        <v>274</v>
      </c>
      <c r="C20" s="8" t="s">
        <v>264</v>
      </c>
      <c r="D20" s="7" t="s">
        <v>265</v>
      </c>
      <c r="E20" s="7" t="s">
        <v>241</v>
      </c>
      <c r="F20" s="35" t="s">
        <v>197</v>
      </c>
      <c r="G20" s="10"/>
      <c r="H20" s="42"/>
      <c r="I20" s="42"/>
      <c r="J20" s="42"/>
      <c r="K20" s="42"/>
      <c r="L20" s="42"/>
      <c r="M20" s="42"/>
      <c r="N20" s="42"/>
      <c r="O20" s="42"/>
      <c r="P20" s="42">
        <f t="shared" si="0"/>
        <v>0</v>
      </c>
      <c r="Q20" s="7"/>
    </row>
    <row r="21" spans="1:31" ht="23.1" customHeight="1" x14ac:dyDescent="0.15">
      <c r="A21" s="8" t="s">
        <v>296</v>
      </c>
      <c r="B21" s="8" t="s">
        <v>274</v>
      </c>
      <c r="C21" s="8" t="s">
        <v>297</v>
      </c>
      <c r="D21" s="7" t="s">
        <v>298</v>
      </c>
      <c r="E21" s="7" t="s">
        <v>299</v>
      </c>
      <c r="F21" s="35" t="s">
        <v>242</v>
      </c>
      <c r="G21" s="10"/>
      <c r="H21" s="42"/>
      <c r="I21" s="42"/>
      <c r="J21" s="42"/>
      <c r="K21" s="42"/>
      <c r="L21" s="42"/>
      <c r="M21" s="42"/>
      <c r="N21" s="42"/>
      <c r="O21" s="42"/>
      <c r="P21" s="42">
        <f t="shared" si="0"/>
        <v>0</v>
      </c>
      <c r="Q21" s="7"/>
      <c r="Z21" s="2" t="s">
        <v>267</v>
      </c>
      <c r="AC21" s="39">
        <f>TRUNC(TRUNC(SUM(AC4:AC20))*옵션!$B$33/100)</f>
        <v>0</v>
      </c>
      <c r="AD21" s="39">
        <f>TRUNC(SUM(I4:I20))+TRUNC(SUM(N4:N20))</f>
        <v>0</v>
      </c>
    </row>
    <row r="22" spans="1:31" ht="23.1" customHeight="1" x14ac:dyDescent="0.15">
      <c r="A22" s="8" t="s">
        <v>261</v>
      </c>
      <c r="B22" s="8" t="s">
        <v>274</v>
      </c>
      <c r="C22" s="8" t="s">
        <v>243</v>
      </c>
      <c r="D22" s="7" t="s">
        <v>244</v>
      </c>
      <c r="E22" s="7" t="s">
        <v>245</v>
      </c>
      <c r="F22" s="35" t="s">
        <v>246</v>
      </c>
      <c r="G22" s="10"/>
      <c r="H22" s="42"/>
      <c r="I22" s="42"/>
      <c r="J22" s="42"/>
      <c r="K22" s="42"/>
      <c r="L22" s="42"/>
      <c r="M22" s="42"/>
      <c r="N22" s="42"/>
      <c r="O22" s="42"/>
      <c r="P22" s="42">
        <f t="shared" si="0"/>
        <v>0</v>
      </c>
      <c r="Q22" s="7"/>
      <c r="AE22" s="39">
        <f>L22</f>
        <v>0</v>
      </c>
    </row>
    <row r="23" spans="1:31" ht="23.1" customHeight="1" x14ac:dyDescent="0.15">
      <c r="A23" s="8" t="s">
        <v>276</v>
      </c>
      <c r="B23" s="8" t="s">
        <v>274</v>
      </c>
      <c r="C23" s="8" t="s">
        <v>247</v>
      </c>
      <c r="D23" s="7" t="s">
        <v>244</v>
      </c>
      <c r="E23" s="7" t="s">
        <v>248</v>
      </c>
      <c r="F23" s="35" t="s">
        <v>246</v>
      </c>
      <c r="G23" s="10"/>
      <c r="H23" s="42"/>
      <c r="I23" s="42"/>
      <c r="J23" s="42"/>
      <c r="K23" s="42"/>
      <c r="L23" s="42"/>
      <c r="M23" s="42"/>
      <c r="N23" s="42"/>
      <c r="O23" s="42"/>
      <c r="P23" s="42">
        <f t="shared" si="0"/>
        <v>0</v>
      </c>
      <c r="Q23" s="7"/>
      <c r="AE23" s="39">
        <f>L23</f>
        <v>0</v>
      </c>
    </row>
    <row r="24" spans="1:31" ht="23.1" customHeight="1" x14ac:dyDescent="0.15">
      <c r="A24" s="8" t="s">
        <v>275</v>
      </c>
      <c r="B24" s="8" t="s">
        <v>274</v>
      </c>
      <c r="C24" s="8" t="s">
        <v>251</v>
      </c>
      <c r="D24" s="7" t="s">
        <v>244</v>
      </c>
      <c r="E24" s="7" t="s">
        <v>252</v>
      </c>
      <c r="F24" s="35" t="s">
        <v>246</v>
      </c>
      <c r="G24" s="10"/>
      <c r="H24" s="42"/>
      <c r="I24" s="42"/>
      <c r="J24" s="42"/>
      <c r="K24" s="42"/>
      <c r="L24" s="42"/>
      <c r="M24" s="42"/>
      <c r="N24" s="42"/>
      <c r="O24" s="42"/>
      <c r="P24" s="42">
        <f t="shared" si="0"/>
        <v>0</v>
      </c>
      <c r="Q24" s="7"/>
      <c r="AE24" s="39">
        <f>L24</f>
        <v>0</v>
      </c>
    </row>
    <row r="25" spans="1:31" ht="23.1" customHeight="1" x14ac:dyDescent="0.15">
      <c r="A25" s="8" t="s">
        <v>262</v>
      </c>
      <c r="B25" s="8" t="s">
        <v>274</v>
      </c>
      <c r="C25" s="8" t="s">
        <v>255</v>
      </c>
      <c r="D25" s="7" t="s">
        <v>244</v>
      </c>
      <c r="E25" s="7" t="s">
        <v>256</v>
      </c>
      <c r="F25" s="35" t="s">
        <v>246</v>
      </c>
      <c r="G25" s="10"/>
      <c r="H25" s="42"/>
      <c r="I25" s="42"/>
      <c r="J25" s="42"/>
      <c r="K25" s="42"/>
      <c r="L25" s="42"/>
      <c r="M25" s="42"/>
      <c r="N25" s="42"/>
      <c r="O25" s="42"/>
      <c r="P25" s="42">
        <f t="shared" si="0"/>
        <v>0</v>
      </c>
      <c r="Q25" s="7"/>
      <c r="AE25" s="39">
        <f>L25</f>
        <v>0</v>
      </c>
    </row>
    <row r="26" spans="1:31" ht="23.1" customHeight="1" x14ac:dyDescent="0.15">
      <c r="A26" s="8" t="s">
        <v>268</v>
      </c>
      <c r="B26" s="8" t="s">
        <v>274</v>
      </c>
      <c r="C26" s="8" t="s">
        <v>269</v>
      </c>
      <c r="D26" s="7" t="s">
        <v>270</v>
      </c>
      <c r="E26" s="7"/>
      <c r="F26" s="35"/>
      <c r="G26" s="10"/>
      <c r="H26" s="42">
        <f>IF(TRUNC((AD27+AC27)/$AE$3)*$AE$3-AD27 &lt;0, AC27, TRUNC((AD27+AC27)/$AE$3)*$AE$3-AD27)</f>
        <v>0</v>
      </c>
      <c r="I26" s="42">
        <f>H26</f>
        <v>0</v>
      </c>
      <c r="J26" s="42">
        <v>1</v>
      </c>
      <c r="K26" s="42"/>
      <c r="L26" s="42">
        <f t="shared" ref="L5:L28" si="2">TRUNC(G26*K26)</f>
        <v>0</v>
      </c>
      <c r="M26" s="42"/>
      <c r="N26" s="42">
        <f t="shared" ref="N5:N28" si="3">TRUNC(G26*M26)</f>
        <v>0</v>
      </c>
      <c r="O26" s="42"/>
      <c r="P26" s="42">
        <f t="shared" si="0"/>
        <v>0</v>
      </c>
      <c r="Q26" s="7"/>
    </row>
    <row r="27" spans="1:31" ht="23.1" customHeight="1" x14ac:dyDescent="0.15">
      <c r="D27" s="7"/>
      <c r="E27" s="7"/>
      <c r="F27" s="35"/>
      <c r="G27" s="10"/>
      <c r="H27" s="42"/>
      <c r="I27" s="42">
        <f>TRUNC(G27*H27)</f>
        <v>0</v>
      </c>
      <c r="J27" s="42"/>
      <c r="K27" s="42"/>
      <c r="L27" s="42">
        <f t="shared" si="2"/>
        <v>0</v>
      </c>
      <c r="M27" s="42"/>
      <c r="N27" s="42">
        <f t="shared" si="3"/>
        <v>0</v>
      </c>
      <c r="O27" s="42"/>
      <c r="P27" s="42">
        <f t="shared" si="0"/>
        <v>0</v>
      </c>
      <c r="Q27" s="7"/>
      <c r="AC27" s="39">
        <f>TRUNC(AE27*옵션!$B$36/100)</f>
        <v>0</v>
      </c>
      <c r="AD27" s="39">
        <f>TRUNC(SUM(L4:L25))</f>
        <v>0</v>
      </c>
      <c r="AE27" s="39">
        <f>TRUNC(SUM(AE4:AE26))</f>
        <v>0</v>
      </c>
    </row>
    <row r="28" spans="1:31" ht="23.1" customHeight="1" x14ac:dyDescent="0.15">
      <c r="D28" s="7"/>
      <c r="E28" s="7"/>
      <c r="F28" s="35"/>
      <c r="G28" s="10"/>
      <c r="H28" s="42"/>
      <c r="I28" s="42">
        <f>TRUNC(G28*H28)</f>
        <v>0</v>
      </c>
      <c r="J28" s="42"/>
      <c r="K28" s="42"/>
      <c r="L28" s="42">
        <f t="shared" si="2"/>
        <v>0</v>
      </c>
      <c r="M28" s="42"/>
      <c r="N28" s="42">
        <f t="shared" si="3"/>
        <v>0</v>
      </c>
      <c r="O28" s="42"/>
      <c r="P28" s="42">
        <f t="shared" si="0"/>
        <v>0</v>
      </c>
      <c r="Q28" s="7"/>
    </row>
    <row r="29" spans="1:31" ht="23.1" customHeight="1" x14ac:dyDescent="0.15">
      <c r="B29" s="8" t="s">
        <v>271</v>
      </c>
      <c r="D29" s="7" t="s">
        <v>272</v>
      </c>
      <c r="E29" s="7"/>
      <c r="F29" s="35"/>
      <c r="G29" s="10"/>
      <c r="H29" s="42"/>
      <c r="I29" s="42">
        <f>TRUNC(SUM(I4:I28))</f>
        <v>0</v>
      </c>
      <c r="J29" s="42"/>
      <c r="K29" s="42"/>
      <c r="L29" s="42">
        <f>TRUNC(SUM(L4:L28))</f>
        <v>0</v>
      </c>
      <c r="M29" s="42"/>
      <c r="N29" s="42">
        <f>TRUNC(SUM(N4:N28))</f>
        <v>0</v>
      </c>
      <c r="O29" s="42"/>
      <c r="P29" s="42">
        <f>TRUNC(SUM(P4:P28))</f>
        <v>0</v>
      </c>
      <c r="Q29" s="7"/>
    </row>
    <row r="30" spans="1:31" ht="23.1" customHeight="1" x14ac:dyDescent="0.15">
      <c r="B30" s="8" t="s">
        <v>260</v>
      </c>
      <c r="D30" s="115" t="s">
        <v>277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7"/>
    </row>
    <row r="31" spans="1:31" ht="23.1" customHeight="1" x14ac:dyDescent="0.15">
      <c r="A31" s="8" t="s">
        <v>300</v>
      </c>
      <c r="B31" s="8" t="s">
        <v>278</v>
      </c>
      <c r="C31" s="8" t="s">
        <v>147</v>
      </c>
      <c r="D31" s="7" t="s">
        <v>148</v>
      </c>
      <c r="E31" s="7" t="s">
        <v>149</v>
      </c>
      <c r="F31" s="35" t="s">
        <v>146</v>
      </c>
      <c r="G31" s="10"/>
      <c r="H31" s="42"/>
      <c r="I31" s="42"/>
      <c r="J31" s="42"/>
      <c r="K31" s="42"/>
      <c r="L31" s="42"/>
      <c r="M31" s="42"/>
      <c r="N31" s="42"/>
      <c r="O31" s="42"/>
      <c r="P31" s="42">
        <f t="shared" ref="P31:P54" si="4">SUM(I31,L31,N31)</f>
        <v>0</v>
      </c>
      <c r="Q31" s="7"/>
      <c r="AC31" s="39">
        <f>J31*H31</f>
        <v>0</v>
      </c>
    </row>
    <row r="32" spans="1:31" ht="23.1" customHeight="1" x14ac:dyDescent="0.15">
      <c r="A32" s="8" t="s">
        <v>301</v>
      </c>
      <c r="B32" s="8" t="s">
        <v>278</v>
      </c>
      <c r="C32" s="8" t="s">
        <v>152</v>
      </c>
      <c r="D32" s="7" t="s">
        <v>148</v>
      </c>
      <c r="E32" s="7" t="s">
        <v>153</v>
      </c>
      <c r="F32" s="35" t="s">
        <v>154</v>
      </c>
      <c r="G32" s="10"/>
      <c r="H32" s="42"/>
      <c r="I32" s="42"/>
      <c r="J32" s="42"/>
      <c r="K32" s="42"/>
      <c r="L32" s="42"/>
      <c r="M32" s="42"/>
      <c r="N32" s="42"/>
      <c r="O32" s="42"/>
      <c r="P32" s="42">
        <f t="shared" si="4"/>
        <v>0</v>
      </c>
      <c r="Q32" s="7"/>
    </row>
    <row r="33" spans="1:31" ht="23.1" customHeight="1" x14ac:dyDescent="0.15">
      <c r="A33" s="8" t="s">
        <v>302</v>
      </c>
      <c r="B33" s="8" t="s">
        <v>278</v>
      </c>
      <c r="C33" s="8" t="s">
        <v>157</v>
      </c>
      <c r="D33" s="7" t="s">
        <v>158</v>
      </c>
      <c r="E33" s="7" t="s">
        <v>159</v>
      </c>
      <c r="F33" s="35" t="s">
        <v>154</v>
      </c>
      <c r="G33" s="10"/>
      <c r="H33" s="42"/>
      <c r="I33" s="42"/>
      <c r="J33" s="42"/>
      <c r="K33" s="42"/>
      <c r="L33" s="42"/>
      <c r="M33" s="42"/>
      <c r="N33" s="42"/>
      <c r="O33" s="42"/>
      <c r="P33" s="42">
        <f t="shared" si="4"/>
        <v>0</v>
      </c>
      <c r="Q33" s="7"/>
    </row>
    <row r="34" spans="1:31" ht="23.1" customHeight="1" x14ac:dyDescent="0.15">
      <c r="A34" s="8" t="s">
        <v>303</v>
      </c>
      <c r="B34" s="8" t="s">
        <v>278</v>
      </c>
      <c r="C34" s="8" t="s">
        <v>160</v>
      </c>
      <c r="D34" s="7" t="s">
        <v>161</v>
      </c>
      <c r="E34" s="7" t="s">
        <v>162</v>
      </c>
      <c r="F34" s="35" t="s">
        <v>154</v>
      </c>
      <c r="G34" s="10"/>
      <c r="H34" s="42"/>
      <c r="I34" s="42"/>
      <c r="J34" s="42"/>
      <c r="K34" s="42"/>
      <c r="L34" s="42"/>
      <c r="M34" s="42"/>
      <c r="N34" s="42"/>
      <c r="O34" s="42"/>
      <c r="P34" s="42">
        <f t="shared" si="4"/>
        <v>0</v>
      </c>
      <c r="Q34" s="7"/>
    </row>
    <row r="35" spans="1:31" ht="23.1" customHeight="1" x14ac:dyDescent="0.15">
      <c r="A35" s="8" t="s">
        <v>304</v>
      </c>
      <c r="B35" s="8" t="s">
        <v>278</v>
      </c>
      <c r="C35" s="8" t="s">
        <v>169</v>
      </c>
      <c r="D35" s="7" t="s">
        <v>170</v>
      </c>
      <c r="E35" s="7" t="s">
        <v>171</v>
      </c>
      <c r="F35" s="35" t="s">
        <v>146</v>
      </c>
      <c r="G35" s="10"/>
      <c r="H35" s="42"/>
      <c r="I35" s="42"/>
      <c r="J35" s="42"/>
      <c r="K35" s="42"/>
      <c r="L35" s="42"/>
      <c r="M35" s="42"/>
      <c r="N35" s="42"/>
      <c r="O35" s="42"/>
      <c r="P35" s="42">
        <f t="shared" si="4"/>
        <v>0</v>
      </c>
      <c r="Q35" s="7"/>
      <c r="Z35" s="2" t="s">
        <v>267</v>
      </c>
      <c r="AC35" s="39">
        <f>J35*H35</f>
        <v>0</v>
      </c>
    </row>
    <row r="36" spans="1:31" ht="23.1" customHeight="1" x14ac:dyDescent="0.15">
      <c r="A36" s="8" t="s">
        <v>305</v>
      </c>
      <c r="B36" s="8" t="s">
        <v>278</v>
      </c>
      <c r="C36" s="8" t="s">
        <v>236</v>
      </c>
      <c r="D36" s="7" t="s">
        <v>237</v>
      </c>
      <c r="E36" s="7" t="s">
        <v>238</v>
      </c>
      <c r="F36" s="35" t="s">
        <v>206</v>
      </c>
      <c r="G36" s="10"/>
      <c r="H36" s="42"/>
      <c r="I36" s="42"/>
      <c r="J36" s="42"/>
      <c r="K36" s="42"/>
      <c r="L36" s="42"/>
      <c r="M36" s="42"/>
      <c r="N36" s="42"/>
      <c r="O36" s="42"/>
      <c r="P36" s="42">
        <f t="shared" si="4"/>
        <v>0</v>
      </c>
      <c r="Q36" s="7"/>
    </row>
    <row r="37" spans="1:31" ht="23.1" customHeight="1" x14ac:dyDescent="0.15">
      <c r="A37" s="8" t="s">
        <v>296</v>
      </c>
      <c r="B37" s="8" t="s">
        <v>278</v>
      </c>
      <c r="C37" s="8" t="s">
        <v>297</v>
      </c>
      <c r="D37" s="7" t="s">
        <v>298</v>
      </c>
      <c r="E37" s="7" t="s">
        <v>299</v>
      </c>
      <c r="F37" s="35" t="s">
        <v>242</v>
      </c>
      <c r="G37" s="10"/>
      <c r="H37" s="42"/>
      <c r="I37" s="42"/>
      <c r="J37" s="42"/>
      <c r="K37" s="42"/>
      <c r="L37" s="42"/>
      <c r="M37" s="42"/>
      <c r="N37" s="42"/>
      <c r="O37" s="42"/>
      <c r="P37" s="42">
        <f t="shared" si="4"/>
        <v>0</v>
      </c>
      <c r="Q37" s="7"/>
      <c r="AC37" s="39">
        <f>TRUNC(TRUNC(SUM(AC30:AC36))*옵션!$B$33/100)</f>
        <v>0</v>
      </c>
      <c r="AD37" s="39">
        <f>TRUNC(SUM(I30:I36))+TRUNC(SUM(N30:N36))</f>
        <v>0</v>
      </c>
    </row>
    <row r="38" spans="1:31" ht="23.1" customHeight="1" x14ac:dyDescent="0.15">
      <c r="A38" s="8" t="s">
        <v>261</v>
      </c>
      <c r="B38" s="8" t="s">
        <v>278</v>
      </c>
      <c r="C38" s="8" t="s">
        <v>243</v>
      </c>
      <c r="D38" s="7" t="s">
        <v>244</v>
      </c>
      <c r="E38" s="7" t="s">
        <v>245</v>
      </c>
      <c r="F38" s="35" t="s">
        <v>246</v>
      </c>
      <c r="G38" s="10"/>
      <c r="H38" s="42"/>
      <c r="I38" s="42"/>
      <c r="J38" s="42"/>
      <c r="K38" s="42"/>
      <c r="L38" s="42"/>
      <c r="M38" s="42"/>
      <c r="N38" s="42"/>
      <c r="O38" s="42"/>
      <c r="P38" s="42">
        <f t="shared" si="4"/>
        <v>0</v>
      </c>
      <c r="Q38" s="7"/>
      <c r="AE38" s="39">
        <f>L38</f>
        <v>0</v>
      </c>
    </row>
    <row r="39" spans="1:31" ht="23.1" customHeight="1" x14ac:dyDescent="0.15">
      <c r="A39" s="8" t="s">
        <v>268</v>
      </c>
      <c r="B39" s="8" t="s">
        <v>278</v>
      </c>
      <c r="C39" s="8" t="s">
        <v>269</v>
      </c>
      <c r="D39" s="7" t="s">
        <v>270</v>
      </c>
      <c r="E39" s="7"/>
      <c r="F39" s="35"/>
      <c r="G39" s="10"/>
      <c r="H39" s="42"/>
      <c r="I39" s="42"/>
      <c r="J39" s="42"/>
      <c r="K39" s="42"/>
      <c r="L39" s="42"/>
      <c r="M39" s="42"/>
      <c r="N39" s="42"/>
      <c r="O39" s="42"/>
      <c r="P39" s="42">
        <f t="shared" si="4"/>
        <v>0</v>
      </c>
      <c r="Q39" s="7"/>
    </row>
    <row r="40" spans="1:31" ht="23.1" customHeight="1" x14ac:dyDescent="0.15">
      <c r="D40" s="7"/>
      <c r="E40" s="7"/>
      <c r="F40" s="35"/>
      <c r="G40" s="10"/>
      <c r="H40" s="42"/>
      <c r="I40" s="42"/>
      <c r="J40" s="42"/>
      <c r="K40" s="42"/>
      <c r="L40" s="42"/>
      <c r="M40" s="42"/>
      <c r="N40" s="42"/>
      <c r="O40" s="42"/>
      <c r="P40" s="42">
        <f t="shared" si="4"/>
        <v>0</v>
      </c>
      <c r="Q40" s="7"/>
      <c r="AC40" s="39">
        <f>TRUNC(AE40*옵션!$B$36/100)</f>
        <v>0</v>
      </c>
      <c r="AD40" s="39">
        <f>TRUNC(SUM(L30:L38))</f>
        <v>0</v>
      </c>
      <c r="AE40" s="39">
        <f>TRUNC(SUM(AE30:AE39))</f>
        <v>0</v>
      </c>
    </row>
    <row r="41" spans="1:31" ht="23.1" customHeight="1" x14ac:dyDescent="0.15">
      <c r="D41" s="7"/>
      <c r="E41" s="7"/>
      <c r="F41" s="35"/>
      <c r="G41" s="10"/>
      <c r="H41" s="42"/>
      <c r="I41" s="42"/>
      <c r="J41" s="42"/>
      <c r="K41" s="42"/>
      <c r="L41" s="42"/>
      <c r="M41" s="42"/>
      <c r="N41" s="42"/>
      <c r="O41" s="42"/>
      <c r="P41" s="42">
        <f t="shared" si="4"/>
        <v>0</v>
      </c>
      <c r="Q41" s="7"/>
    </row>
    <row r="42" spans="1:31" ht="23.1" customHeight="1" x14ac:dyDescent="0.15">
      <c r="D42" s="7"/>
      <c r="E42" s="7"/>
      <c r="F42" s="35"/>
      <c r="G42" s="10"/>
      <c r="H42" s="42"/>
      <c r="I42" s="42">
        <f t="shared" ref="I40:I54" si="5">TRUNC(G42*H42)</f>
        <v>0</v>
      </c>
      <c r="J42" s="42"/>
      <c r="K42" s="42"/>
      <c r="L42" s="42">
        <f t="shared" ref="L31:L54" si="6">TRUNC(G42*K42)</f>
        <v>0</v>
      </c>
      <c r="M42" s="42"/>
      <c r="N42" s="42">
        <f t="shared" ref="N31:N54" si="7">TRUNC(G42*M42)</f>
        <v>0</v>
      </c>
      <c r="O42" s="42"/>
      <c r="P42" s="42">
        <f t="shared" si="4"/>
        <v>0</v>
      </c>
      <c r="Q42" s="7"/>
    </row>
    <row r="43" spans="1:31" ht="23.1" customHeight="1" x14ac:dyDescent="0.15">
      <c r="D43" s="7"/>
      <c r="E43" s="7"/>
      <c r="F43" s="35"/>
      <c r="G43" s="10"/>
      <c r="H43" s="42"/>
      <c r="I43" s="42">
        <f t="shared" si="5"/>
        <v>0</v>
      </c>
      <c r="J43" s="42"/>
      <c r="K43" s="42"/>
      <c r="L43" s="42">
        <f t="shared" si="6"/>
        <v>0</v>
      </c>
      <c r="M43" s="42"/>
      <c r="N43" s="42">
        <f t="shared" si="7"/>
        <v>0</v>
      </c>
      <c r="O43" s="42"/>
      <c r="P43" s="42">
        <f t="shared" si="4"/>
        <v>0</v>
      </c>
      <c r="Q43" s="7"/>
    </row>
    <row r="44" spans="1:31" ht="23.1" customHeight="1" x14ac:dyDescent="0.15">
      <c r="D44" s="7"/>
      <c r="E44" s="7"/>
      <c r="F44" s="35"/>
      <c r="G44" s="10"/>
      <c r="H44" s="42"/>
      <c r="I44" s="42">
        <f t="shared" si="5"/>
        <v>0</v>
      </c>
      <c r="J44" s="42"/>
      <c r="K44" s="42"/>
      <c r="L44" s="42">
        <f t="shared" si="6"/>
        <v>0</v>
      </c>
      <c r="M44" s="42"/>
      <c r="N44" s="42">
        <f t="shared" si="7"/>
        <v>0</v>
      </c>
      <c r="O44" s="42"/>
      <c r="P44" s="42">
        <f t="shared" si="4"/>
        <v>0</v>
      </c>
      <c r="Q44" s="7"/>
    </row>
    <row r="45" spans="1:31" ht="23.1" customHeight="1" x14ac:dyDescent="0.15">
      <c r="D45" s="7"/>
      <c r="E45" s="7"/>
      <c r="F45" s="35"/>
      <c r="G45" s="10"/>
      <c r="H45" s="42"/>
      <c r="I45" s="42">
        <f t="shared" si="5"/>
        <v>0</v>
      </c>
      <c r="J45" s="42"/>
      <c r="K45" s="42"/>
      <c r="L45" s="42">
        <f t="shared" si="6"/>
        <v>0</v>
      </c>
      <c r="M45" s="42"/>
      <c r="N45" s="42">
        <f t="shared" si="7"/>
        <v>0</v>
      </c>
      <c r="O45" s="42"/>
      <c r="P45" s="42">
        <f t="shared" si="4"/>
        <v>0</v>
      </c>
      <c r="Q45" s="7"/>
    </row>
    <row r="46" spans="1:31" ht="23.1" customHeight="1" x14ac:dyDescent="0.15">
      <c r="D46" s="7"/>
      <c r="E46" s="7"/>
      <c r="F46" s="35"/>
      <c r="G46" s="10"/>
      <c r="H46" s="42"/>
      <c r="I46" s="42">
        <f t="shared" si="5"/>
        <v>0</v>
      </c>
      <c r="J46" s="42"/>
      <c r="K46" s="42"/>
      <c r="L46" s="42">
        <f t="shared" si="6"/>
        <v>0</v>
      </c>
      <c r="M46" s="42"/>
      <c r="N46" s="42">
        <f t="shared" si="7"/>
        <v>0</v>
      </c>
      <c r="O46" s="42"/>
      <c r="P46" s="42">
        <f t="shared" si="4"/>
        <v>0</v>
      </c>
      <c r="Q46" s="7"/>
    </row>
    <row r="47" spans="1:31" ht="23.1" customHeight="1" x14ac:dyDescent="0.15">
      <c r="D47" s="7"/>
      <c r="E47" s="7"/>
      <c r="F47" s="35"/>
      <c r="G47" s="10"/>
      <c r="H47" s="42"/>
      <c r="I47" s="42">
        <f t="shared" si="5"/>
        <v>0</v>
      </c>
      <c r="J47" s="42"/>
      <c r="K47" s="42"/>
      <c r="L47" s="42">
        <f t="shared" si="6"/>
        <v>0</v>
      </c>
      <c r="M47" s="42"/>
      <c r="N47" s="42">
        <f t="shared" si="7"/>
        <v>0</v>
      </c>
      <c r="O47" s="42"/>
      <c r="P47" s="42">
        <f t="shared" si="4"/>
        <v>0</v>
      </c>
      <c r="Q47" s="7"/>
    </row>
    <row r="48" spans="1:31" ht="23.1" customHeight="1" x14ac:dyDescent="0.15">
      <c r="D48" s="7"/>
      <c r="E48" s="7"/>
      <c r="F48" s="35"/>
      <c r="G48" s="10"/>
      <c r="H48" s="42"/>
      <c r="I48" s="42">
        <f t="shared" si="5"/>
        <v>0</v>
      </c>
      <c r="J48" s="42"/>
      <c r="K48" s="42"/>
      <c r="L48" s="42">
        <f t="shared" si="6"/>
        <v>0</v>
      </c>
      <c r="M48" s="42"/>
      <c r="N48" s="42">
        <f t="shared" si="7"/>
        <v>0</v>
      </c>
      <c r="O48" s="42"/>
      <c r="P48" s="42">
        <f t="shared" si="4"/>
        <v>0</v>
      </c>
      <c r="Q48" s="7"/>
    </row>
    <row r="49" spans="2:17" ht="23.1" customHeight="1" x14ac:dyDescent="0.15">
      <c r="D49" s="7"/>
      <c r="E49" s="7"/>
      <c r="F49" s="35"/>
      <c r="G49" s="10"/>
      <c r="H49" s="42"/>
      <c r="I49" s="42">
        <f t="shared" si="5"/>
        <v>0</v>
      </c>
      <c r="J49" s="42"/>
      <c r="K49" s="42"/>
      <c r="L49" s="42">
        <f t="shared" si="6"/>
        <v>0</v>
      </c>
      <c r="M49" s="42"/>
      <c r="N49" s="42">
        <f t="shared" si="7"/>
        <v>0</v>
      </c>
      <c r="O49" s="42"/>
      <c r="P49" s="42">
        <f t="shared" si="4"/>
        <v>0</v>
      </c>
      <c r="Q49" s="7"/>
    </row>
    <row r="50" spans="2:17" ht="23.1" customHeight="1" x14ac:dyDescent="0.15">
      <c r="D50" s="7"/>
      <c r="E50" s="7"/>
      <c r="F50" s="35"/>
      <c r="G50" s="10"/>
      <c r="H50" s="42"/>
      <c r="I50" s="42">
        <f t="shared" si="5"/>
        <v>0</v>
      </c>
      <c r="J50" s="42"/>
      <c r="K50" s="42"/>
      <c r="L50" s="42">
        <f t="shared" si="6"/>
        <v>0</v>
      </c>
      <c r="M50" s="42"/>
      <c r="N50" s="42">
        <f t="shared" si="7"/>
        <v>0</v>
      </c>
      <c r="O50" s="42"/>
      <c r="P50" s="42">
        <f t="shared" si="4"/>
        <v>0</v>
      </c>
      <c r="Q50" s="7"/>
    </row>
    <row r="51" spans="2:17" ht="23.1" customHeight="1" x14ac:dyDescent="0.15">
      <c r="D51" s="7"/>
      <c r="E51" s="7"/>
      <c r="F51" s="35"/>
      <c r="G51" s="10"/>
      <c r="H51" s="42"/>
      <c r="I51" s="42">
        <f t="shared" si="5"/>
        <v>0</v>
      </c>
      <c r="J51" s="42"/>
      <c r="K51" s="42"/>
      <c r="L51" s="42">
        <f t="shared" si="6"/>
        <v>0</v>
      </c>
      <c r="M51" s="42"/>
      <c r="N51" s="42">
        <f t="shared" si="7"/>
        <v>0</v>
      </c>
      <c r="O51" s="42"/>
      <c r="P51" s="42">
        <f t="shared" si="4"/>
        <v>0</v>
      </c>
      <c r="Q51" s="7"/>
    </row>
    <row r="52" spans="2:17" ht="23.1" customHeight="1" x14ac:dyDescent="0.15">
      <c r="D52" s="7"/>
      <c r="E52" s="7"/>
      <c r="F52" s="35"/>
      <c r="G52" s="10"/>
      <c r="H52" s="42"/>
      <c r="I52" s="42">
        <f t="shared" si="5"/>
        <v>0</v>
      </c>
      <c r="J52" s="42"/>
      <c r="K52" s="42"/>
      <c r="L52" s="42">
        <f t="shared" si="6"/>
        <v>0</v>
      </c>
      <c r="M52" s="42"/>
      <c r="N52" s="42">
        <f t="shared" si="7"/>
        <v>0</v>
      </c>
      <c r="O52" s="42"/>
      <c r="P52" s="42">
        <f t="shared" si="4"/>
        <v>0</v>
      </c>
      <c r="Q52" s="7"/>
    </row>
    <row r="53" spans="2:17" ht="23.1" customHeight="1" x14ac:dyDescent="0.15">
      <c r="D53" s="7"/>
      <c r="E53" s="7"/>
      <c r="F53" s="35"/>
      <c r="G53" s="10"/>
      <c r="H53" s="42"/>
      <c r="I53" s="42">
        <f t="shared" si="5"/>
        <v>0</v>
      </c>
      <c r="J53" s="42"/>
      <c r="K53" s="42"/>
      <c r="L53" s="42">
        <f t="shared" si="6"/>
        <v>0</v>
      </c>
      <c r="M53" s="42"/>
      <c r="N53" s="42">
        <f t="shared" si="7"/>
        <v>0</v>
      </c>
      <c r="O53" s="42"/>
      <c r="P53" s="42">
        <f t="shared" si="4"/>
        <v>0</v>
      </c>
      <c r="Q53" s="7"/>
    </row>
    <row r="54" spans="2:17" ht="23.1" customHeight="1" x14ac:dyDescent="0.15">
      <c r="D54" s="7"/>
      <c r="E54" s="7"/>
      <c r="F54" s="35"/>
      <c r="G54" s="10"/>
      <c r="H54" s="42"/>
      <c r="I54" s="42">
        <f t="shared" si="5"/>
        <v>0</v>
      </c>
      <c r="J54" s="42"/>
      <c r="K54" s="42"/>
      <c r="L54" s="42">
        <f t="shared" si="6"/>
        <v>0</v>
      </c>
      <c r="M54" s="42"/>
      <c r="N54" s="42">
        <f t="shared" si="7"/>
        <v>0</v>
      </c>
      <c r="O54" s="42"/>
      <c r="P54" s="42">
        <f t="shared" si="4"/>
        <v>0</v>
      </c>
      <c r="Q54" s="7"/>
    </row>
    <row r="55" spans="2:17" ht="23.1" customHeight="1" x14ac:dyDescent="0.15">
      <c r="B55" s="8" t="s">
        <v>271</v>
      </c>
      <c r="D55" s="7" t="s">
        <v>272</v>
      </c>
      <c r="E55" s="7"/>
      <c r="F55" s="35"/>
      <c r="G55" s="10"/>
      <c r="H55" s="42"/>
      <c r="I55" s="42">
        <f>TRUNC(SUM(I30:I54))</f>
        <v>0</v>
      </c>
      <c r="J55" s="42"/>
      <c r="K55" s="42"/>
      <c r="L55" s="42">
        <f>TRUNC(SUM(L30:L54))</f>
        <v>0</v>
      </c>
      <c r="M55" s="42"/>
      <c r="N55" s="42">
        <f>TRUNC(SUM(N30:N54))</f>
        <v>0</v>
      </c>
      <c r="O55" s="42"/>
      <c r="P55" s="42">
        <f>TRUNC(SUM(P30:P54))</f>
        <v>0</v>
      </c>
      <c r="Q55" s="7"/>
    </row>
  </sheetData>
  <mergeCells count="16">
    <mergeCell ref="D4:Q4"/>
    <mergeCell ref="D30:Q30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55"/>
  <sheetViews>
    <sheetView topLeftCell="C1" zoomScaleNormal="100" workbookViewId="0">
      <pane ySplit="3" topLeftCell="A4" activePane="bottomLeft" state="frozen"/>
      <selection sqref="A1:XFD1048576"/>
      <selection pane="bottomLeft" sqref="A1:XFD1048576"/>
    </sheetView>
  </sheetViews>
  <sheetFormatPr defaultRowHeight="21.6" customHeight="1" x14ac:dyDescent="0.15"/>
  <cols>
    <col min="1" max="1" width="5.21875" style="38" hidden="1" customWidth="1"/>
    <col min="2" max="2" width="8.777343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34" customWidth="1"/>
    <col min="7" max="7" width="11.21875" style="2" customWidth="1"/>
    <col min="8" max="8" width="13.88671875" style="39" customWidth="1"/>
    <col min="9" max="9" width="11.6640625" style="39" customWidth="1"/>
    <col min="10" max="10" width="10" style="39" customWidth="1"/>
    <col min="11" max="11" width="7" style="39" customWidth="1"/>
    <col min="12" max="12" width="10.77734375" style="39" customWidth="1"/>
    <col min="13" max="13" width="10.77734375" style="2" customWidth="1"/>
    <col min="14" max="16384" width="8.88671875" style="2"/>
  </cols>
  <sheetData>
    <row r="1" spans="1:13" ht="21.6" customHeight="1" x14ac:dyDescent="0.15">
      <c r="A1" s="38" t="s">
        <v>257</v>
      </c>
      <c r="B1" s="8" t="s">
        <v>259</v>
      </c>
      <c r="C1" s="130" t="s">
        <v>258</v>
      </c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s="6" customFormat="1" ht="21.6" customHeight="1" x14ac:dyDescent="0.15">
      <c r="A2" s="9" t="s">
        <v>67</v>
      </c>
      <c r="B2" s="55" t="s">
        <v>68</v>
      </c>
      <c r="C2" s="122" t="s">
        <v>24</v>
      </c>
      <c r="D2" s="122" t="s">
        <v>71</v>
      </c>
      <c r="E2" s="122" t="s">
        <v>72</v>
      </c>
      <c r="F2" s="124" t="s">
        <v>1</v>
      </c>
      <c r="G2" s="124" t="s">
        <v>2</v>
      </c>
      <c r="H2" s="118" t="s">
        <v>28</v>
      </c>
      <c r="I2" s="118" t="s">
        <v>29</v>
      </c>
      <c r="J2" s="118" t="s">
        <v>30</v>
      </c>
      <c r="K2" s="118" t="s">
        <v>31</v>
      </c>
      <c r="L2" s="118" t="s">
        <v>14</v>
      </c>
      <c r="M2" s="124" t="s">
        <v>69</v>
      </c>
    </row>
    <row r="3" spans="1:13" ht="21.6" customHeight="1" x14ac:dyDescent="0.15">
      <c r="C3" s="131"/>
      <c r="D3" s="131"/>
      <c r="E3" s="131"/>
      <c r="F3" s="132"/>
      <c r="G3" s="129"/>
      <c r="H3" s="129"/>
      <c r="I3" s="129"/>
      <c r="J3" s="129"/>
      <c r="K3" s="129"/>
      <c r="L3" s="129"/>
      <c r="M3" s="129"/>
    </row>
    <row r="4" spans="1:13" ht="21.6" customHeight="1" x14ac:dyDescent="0.15">
      <c r="C4" s="7" t="s">
        <v>143</v>
      </c>
      <c r="D4" s="7" t="s">
        <v>144</v>
      </c>
      <c r="E4" s="7" t="s">
        <v>145</v>
      </c>
      <c r="F4" s="35" t="s">
        <v>146</v>
      </c>
      <c r="G4" s="10">
        <v>340.9</v>
      </c>
      <c r="H4" s="42" t="e">
        <f>TRUNC(#REF!*옵션!$D$11)</f>
        <v>#REF!</v>
      </c>
      <c r="I4" s="42"/>
      <c r="J4" s="42"/>
      <c r="K4" s="42"/>
      <c r="L4" s="42" t="e">
        <f t="shared" ref="L4:L35" si="0">SUM(H4,I4,J4)</f>
        <v>#REF!</v>
      </c>
      <c r="M4" s="10"/>
    </row>
    <row r="5" spans="1:13" ht="21.6" customHeight="1" x14ac:dyDescent="0.15">
      <c r="C5" s="7" t="s">
        <v>147</v>
      </c>
      <c r="D5" s="7" t="s">
        <v>148</v>
      </c>
      <c r="E5" s="7" t="s">
        <v>149</v>
      </c>
      <c r="F5" s="35" t="s">
        <v>146</v>
      </c>
      <c r="G5" s="10">
        <v>254.1</v>
      </c>
      <c r="H5" s="42" t="e">
        <f>TRUNC(#REF!*옵션!$D$11)</f>
        <v>#REF!</v>
      </c>
      <c r="I5" s="42"/>
      <c r="J5" s="42"/>
      <c r="K5" s="42"/>
      <c r="L5" s="42" t="e">
        <f t="shared" si="0"/>
        <v>#REF!</v>
      </c>
      <c r="M5" s="10"/>
    </row>
    <row r="6" spans="1:13" ht="21.6" customHeight="1" x14ac:dyDescent="0.15">
      <c r="C6" s="7" t="s">
        <v>150</v>
      </c>
      <c r="D6" s="7" t="s">
        <v>148</v>
      </c>
      <c r="E6" s="7" t="s">
        <v>151</v>
      </c>
      <c r="F6" s="35" t="s">
        <v>146</v>
      </c>
      <c r="G6" s="10">
        <v>115.5</v>
      </c>
      <c r="H6" s="42" t="e">
        <f>TRUNC(#REF!*옵션!$D$11)</f>
        <v>#REF!</v>
      </c>
      <c r="I6" s="42"/>
      <c r="J6" s="42"/>
      <c r="K6" s="42"/>
      <c r="L6" s="42" t="e">
        <f t="shared" si="0"/>
        <v>#REF!</v>
      </c>
      <c r="M6" s="10"/>
    </row>
    <row r="7" spans="1:13" ht="21.6" customHeight="1" x14ac:dyDescent="0.15">
      <c r="C7" s="7" t="s">
        <v>152</v>
      </c>
      <c r="D7" s="7" t="s">
        <v>148</v>
      </c>
      <c r="E7" s="7" t="s">
        <v>153</v>
      </c>
      <c r="F7" s="35" t="s">
        <v>154</v>
      </c>
      <c r="G7" s="10">
        <v>60</v>
      </c>
      <c r="H7" s="42" t="e">
        <f>TRUNC(#REF!*옵션!$D$11)</f>
        <v>#REF!</v>
      </c>
      <c r="I7" s="42"/>
      <c r="J7" s="42"/>
      <c r="K7" s="42"/>
      <c r="L7" s="42" t="e">
        <f t="shared" si="0"/>
        <v>#REF!</v>
      </c>
      <c r="M7" s="10"/>
    </row>
    <row r="8" spans="1:13" ht="21.6" customHeight="1" x14ac:dyDescent="0.15">
      <c r="C8" s="7" t="s">
        <v>155</v>
      </c>
      <c r="D8" s="7" t="s">
        <v>148</v>
      </c>
      <c r="E8" s="7" t="s">
        <v>156</v>
      </c>
      <c r="F8" s="35" t="s">
        <v>154</v>
      </c>
      <c r="G8" s="10">
        <v>60</v>
      </c>
      <c r="H8" s="42" t="e">
        <f>TRUNC(#REF!*옵션!$D$11)</f>
        <v>#REF!</v>
      </c>
      <c r="I8" s="42"/>
      <c r="J8" s="42"/>
      <c r="K8" s="42"/>
      <c r="L8" s="42" t="e">
        <f t="shared" si="0"/>
        <v>#REF!</v>
      </c>
      <c r="M8" s="10"/>
    </row>
    <row r="9" spans="1:13" ht="21.6" customHeight="1" x14ac:dyDescent="0.15">
      <c r="C9" s="7" t="s">
        <v>157</v>
      </c>
      <c r="D9" s="7" t="s">
        <v>158</v>
      </c>
      <c r="E9" s="7" t="s">
        <v>159</v>
      </c>
      <c r="F9" s="35" t="s">
        <v>154</v>
      </c>
      <c r="G9" s="10">
        <v>30</v>
      </c>
      <c r="H9" s="42" t="e">
        <f>TRUNC(#REF!*옵션!$D$11)</f>
        <v>#REF!</v>
      </c>
      <c r="I9" s="42"/>
      <c r="J9" s="42"/>
      <c r="K9" s="42"/>
      <c r="L9" s="42" t="e">
        <f t="shared" si="0"/>
        <v>#REF!</v>
      </c>
      <c r="M9" s="10"/>
    </row>
    <row r="10" spans="1:13" ht="21.6" customHeight="1" x14ac:dyDescent="0.15">
      <c r="C10" s="7" t="s">
        <v>160</v>
      </c>
      <c r="D10" s="7" t="s">
        <v>161</v>
      </c>
      <c r="E10" s="7" t="s">
        <v>162</v>
      </c>
      <c r="F10" s="35" t="s">
        <v>154</v>
      </c>
      <c r="G10" s="10">
        <v>30</v>
      </c>
      <c r="H10" s="42" t="e">
        <f>TRUNC(#REF!*옵션!$D$11)</f>
        <v>#REF!</v>
      </c>
      <c r="I10" s="42"/>
      <c r="J10" s="42"/>
      <c r="K10" s="42"/>
      <c r="L10" s="42" t="e">
        <f t="shared" si="0"/>
        <v>#REF!</v>
      </c>
      <c r="M10" s="10"/>
    </row>
    <row r="11" spans="1:13" ht="21.6" customHeight="1" x14ac:dyDescent="0.15">
      <c r="C11" s="7" t="s">
        <v>163</v>
      </c>
      <c r="D11" s="7" t="s">
        <v>164</v>
      </c>
      <c r="E11" s="7" t="s">
        <v>165</v>
      </c>
      <c r="F11" s="35" t="s">
        <v>154</v>
      </c>
      <c r="G11" s="10">
        <v>45</v>
      </c>
      <c r="H11" s="42" t="e">
        <f>TRUNC(#REF!*옵션!$D$11)</f>
        <v>#REF!</v>
      </c>
      <c r="I11" s="42"/>
      <c r="J11" s="42"/>
      <c r="K11" s="42"/>
      <c r="L11" s="42" t="e">
        <f t="shared" si="0"/>
        <v>#REF!</v>
      </c>
      <c r="M11" s="10"/>
    </row>
    <row r="12" spans="1:13" ht="21.6" customHeight="1" x14ac:dyDescent="0.15">
      <c r="C12" s="7" t="s">
        <v>166</v>
      </c>
      <c r="D12" s="7" t="s">
        <v>167</v>
      </c>
      <c r="E12" s="7" t="s">
        <v>168</v>
      </c>
      <c r="F12" s="35" t="s">
        <v>146</v>
      </c>
      <c r="G12" s="10">
        <v>176.4</v>
      </c>
      <c r="H12" s="42" t="e">
        <f>TRUNC(#REF!*옵션!$D$11)</f>
        <v>#REF!</v>
      </c>
      <c r="I12" s="42"/>
      <c r="J12" s="42"/>
      <c r="K12" s="42"/>
      <c r="L12" s="42" t="e">
        <f t="shared" si="0"/>
        <v>#REF!</v>
      </c>
      <c r="M12" s="10"/>
    </row>
    <row r="13" spans="1:13" ht="21.6" customHeight="1" x14ac:dyDescent="0.15">
      <c r="C13" s="7" t="s">
        <v>169</v>
      </c>
      <c r="D13" s="7" t="s">
        <v>170</v>
      </c>
      <c r="E13" s="7" t="s">
        <v>171</v>
      </c>
      <c r="F13" s="35" t="s">
        <v>146</v>
      </c>
      <c r="G13" s="10">
        <v>2286.9</v>
      </c>
      <c r="H13" s="42" t="e">
        <f>TRUNC(#REF!*옵션!$D$11)</f>
        <v>#REF!</v>
      </c>
      <c r="I13" s="42"/>
      <c r="J13" s="42"/>
      <c r="K13" s="42"/>
      <c r="L13" s="42" t="e">
        <f t="shared" si="0"/>
        <v>#REF!</v>
      </c>
      <c r="M13" s="10"/>
    </row>
    <row r="14" spans="1:13" ht="21.6" customHeight="1" x14ac:dyDescent="0.15">
      <c r="C14" s="7" t="s">
        <v>172</v>
      </c>
      <c r="D14" s="7" t="s">
        <v>173</v>
      </c>
      <c r="E14" s="7" t="s">
        <v>174</v>
      </c>
      <c r="F14" s="35" t="s">
        <v>146</v>
      </c>
      <c r="G14" s="10">
        <v>1248.5</v>
      </c>
      <c r="H14" s="42" t="e">
        <f>TRUNC(#REF!*옵션!$D$11)</f>
        <v>#REF!</v>
      </c>
      <c r="I14" s="42"/>
      <c r="J14" s="42"/>
      <c r="K14" s="42"/>
      <c r="L14" s="42" t="e">
        <f t="shared" si="0"/>
        <v>#REF!</v>
      </c>
      <c r="M14" s="10"/>
    </row>
    <row r="15" spans="1:13" ht="21.6" customHeight="1" x14ac:dyDescent="0.15">
      <c r="C15" s="7" t="s">
        <v>175</v>
      </c>
      <c r="D15" s="7" t="s">
        <v>173</v>
      </c>
      <c r="E15" s="7" t="s">
        <v>176</v>
      </c>
      <c r="F15" s="35" t="s">
        <v>146</v>
      </c>
      <c r="G15" s="10">
        <v>14.3</v>
      </c>
      <c r="H15" s="42" t="e">
        <f>TRUNC(#REF!*옵션!$D$11)</f>
        <v>#REF!</v>
      </c>
      <c r="I15" s="42"/>
      <c r="J15" s="42"/>
      <c r="K15" s="42"/>
      <c r="L15" s="42" t="e">
        <f t="shared" si="0"/>
        <v>#REF!</v>
      </c>
      <c r="M15" s="10"/>
    </row>
    <row r="16" spans="1:13" ht="21.6" customHeight="1" x14ac:dyDescent="0.15">
      <c r="C16" s="7" t="s">
        <v>177</v>
      </c>
      <c r="D16" s="7" t="s">
        <v>178</v>
      </c>
      <c r="E16" s="7" t="s">
        <v>179</v>
      </c>
      <c r="F16" s="35" t="s">
        <v>146</v>
      </c>
      <c r="G16" s="10">
        <v>739.2</v>
      </c>
      <c r="H16" s="42" t="e">
        <f>TRUNC(#REF!*옵션!$D$11)</f>
        <v>#REF!</v>
      </c>
      <c r="I16" s="42"/>
      <c r="J16" s="42"/>
      <c r="K16" s="42"/>
      <c r="L16" s="42" t="e">
        <f t="shared" si="0"/>
        <v>#REF!</v>
      </c>
      <c r="M16" s="10"/>
    </row>
    <row r="17" spans="3:13" ht="21.6" customHeight="1" x14ac:dyDescent="0.15">
      <c r="C17" s="7" t="s">
        <v>180</v>
      </c>
      <c r="D17" s="7" t="s">
        <v>178</v>
      </c>
      <c r="E17" s="7" t="s">
        <v>181</v>
      </c>
      <c r="F17" s="35" t="s">
        <v>146</v>
      </c>
      <c r="G17" s="10">
        <v>452.5</v>
      </c>
      <c r="H17" s="42" t="e">
        <f>TRUNC(#REF!*옵션!$D$11)</f>
        <v>#REF!</v>
      </c>
      <c r="I17" s="42"/>
      <c r="J17" s="42"/>
      <c r="K17" s="42"/>
      <c r="L17" s="42" t="e">
        <f t="shared" si="0"/>
        <v>#REF!</v>
      </c>
      <c r="M17" s="10"/>
    </row>
    <row r="18" spans="3:13" ht="21.6" customHeight="1" x14ac:dyDescent="0.15">
      <c r="C18" s="7" t="s">
        <v>182</v>
      </c>
      <c r="D18" s="7" t="s">
        <v>178</v>
      </c>
      <c r="E18" s="7" t="s">
        <v>183</v>
      </c>
      <c r="F18" s="35" t="s">
        <v>146</v>
      </c>
      <c r="G18" s="10">
        <v>115.5</v>
      </c>
      <c r="H18" s="42" t="e">
        <f>TRUNC(#REF!*옵션!$D$11)</f>
        <v>#REF!</v>
      </c>
      <c r="I18" s="42"/>
      <c r="J18" s="42"/>
      <c r="K18" s="42"/>
      <c r="L18" s="42" t="e">
        <f t="shared" si="0"/>
        <v>#REF!</v>
      </c>
      <c r="M18" s="10"/>
    </row>
    <row r="19" spans="3:13" ht="21.6" customHeight="1" x14ac:dyDescent="0.15">
      <c r="C19" s="7" t="s">
        <v>184</v>
      </c>
      <c r="D19" s="7" t="s">
        <v>185</v>
      </c>
      <c r="E19" s="7" t="s">
        <v>186</v>
      </c>
      <c r="F19" s="35" t="s">
        <v>146</v>
      </c>
      <c r="G19" s="10">
        <v>189</v>
      </c>
      <c r="H19" s="42" t="e">
        <f>TRUNC(#REF!*옵션!$D$11)</f>
        <v>#REF!</v>
      </c>
      <c r="I19" s="42"/>
      <c r="J19" s="42"/>
      <c r="K19" s="42"/>
      <c r="L19" s="42" t="e">
        <f t="shared" si="0"/>
        <v>#REF!</v>
      </c>
      <c r="M19" s="10"/>
    </row>
    <row r="20" spans="3:13" ht="21.6" customHeight="1" x14ac:dyDescent="0.15">
      <c r="C20" s="7" t="s">
        <v>187</v>
      </c>
      <c r="D20" s="7" t="s">
        <v>188</v>
      </c>
      <c r="E20" s="7" t="s">
        <v>189</v>
      </c>
      <c r="F20" s="35" t="s">
        <v>146</v>
      </c>
      <c r="G20" s="10">
        <v>25</v>
      </c>
      <c r="H20" s="42" t="e">
        <f>TRUNC(#REF!*옵션!$D$11)</f>
        <v>#REF!</v>
      </c>
      <c r="I20" s="42"/>
      <c r="J20" s="42"/>
      <c r="K20" s="42"/>
      <c r="L20" s="42" t="e">
        <f t="shared" si="0"/>
        <v>#REF!</v>
      </c>
      <c r="M20" s="10"/>
    </row>
    <row r="21" spans="3:13" ht="21.6" customHeight="1" x14ac:dyDescent="0.15">
      <c r="C21" s="7" t="s">
        <v>191</v>
      </c>
      <c r="D21" s="7" t="s">
        <v>192</v>
      </c>
      <c r="E21" s="7" t="s">
        <v>193</v>
      </c>
      <c r="F21" s="35" t="s">
        <v>154</v>
      </c>
      <c r="G21" s="10">
        <v>3</v>
      </c>
      <c r="H21" s="42" t="e">
        <f>TRUNC(#REF!*옵션!$D$11)</f>
        <v>#REF!</v>
      </c>
      <c r="I21" s="42"/>
      <c r="J21" s="42"/>
      <c r="K21" s="42"/>
      <c r="L21" s="42" t="e">
        <f t="shared" si="0"/>
        <v>#REF!</v>
      </c>
      <c r="M21" s="10"/>
    </row>
    <row r="22" spans="3:13" ht="21.6" customHeight="1" x14ac:dyDescent="0.15">
      <c r="C22" s="7" t="s">
        <v>194</v>
      </c>
      <c r="D22" s="7" t="s">
        <v>195</v>
      </c>
      <c r="E22" s="7" t="s">
        <v>196</v>
      </c>
      <c r="F22" s="35" t="s">
        <v>197</v>
      </c>
      <c r="G22" s="10">
        <v>1</v>
      </c>
      <c r="H22" s="42" t="e">
        <f>TRUNC(#REF!*옵션!$D$11)</f>
        <v>#REF!</v>
      </c>
      <c r="I22" s="42"/>
      <c r="J22" s="42"/>
      <c r="K22" s="42"/>
      <c r="L22" s="42" t="e">
        <f t="shared" si="0"/>
        <v>#REF!</v>
      </c>
      <c r="M22" s="10"/>
    </row>
    <row r="23" spans="3:13" ht="21.6" customHeight="1" x14ac:dyDescent="0.15">
      <c r="C23" s="7" t="s">
        <v>198</v>
      </c>
      <c r="D23" s="7" t="s">
        <v>199</v>
      </c>
      <c r="E23" s="7" t="s">
        <v>200</v>
      </c>
      <c r="F23" s="35" t="s">
        <v>154</v>
      </c>
      <c r="G23" s="10">
        <v>1</v>
      </c>
      <c r="H23" s="42" t="e">
        <f>TRUNC(#REF!*옵션!$D$11)</f>
        <v>#REF!</v>
      </c>
      <c r="I23" s="42"/>
      <c r="J23" s="42"/>
      <c r="K23" s="42"/>
      <c r="L23" s="42" t="e">
        <f t="shared" si="0"/>
        <v>#REF!</v>
      </c>
      <c r="M23" s="10"/>
    </row>
    <row r="24" spans="3:13" ht="21.6" customHeight="1" x14ac:dyDescent="0.15">
      <c r="C24" s="7" t="s">
        <v>201</v>
      </c>
      <c r="D24" s="7" t="s">
        <v>199</v>
      </c>
      <c r="E24" s="7" t="s">
        <v>202</v>
      </c>
      <c r="F24" s="35" t="s">
        <v>154</v>
      </c>
      <c r="G24" s="10">
        <v>1</v>
      </c>
      <c r="H24" s="42" t="e">
        <f>TRUNC(#REF!*옵션!$D$11)</f>
        <v>#REF!</v>
      </c>
      <c r="I24" s="42"/>
      <c r="J24" s="42"/>
      <c r="K24" s="42"/>
      <c r="L24" s="42" t="e">
        <f t="shared" si="0"/>
        <v>#REF!</v>
      </c>
      <c r="M24" s="10"/>
    </row>
    <row r="25" spans="3:13" ht="21.6" customHeight="1" x14ac:dyDescent="0.15">
      <c r="C25" s="7" t="s">
        <v>203</v>
      </c>
      <c r="D25" s="7" t="s">
        <v>204</v>
      </c>
      <c r="E25" s="7" t="s">
        <v>205</v>
      </c>
      <c r="F25" s="35" t="s">
        <v>206</v>
      </c>
      <c r="G25" s="10">
        <v>1</v>
      </c>
      <c r="H25" s="42" t="e">
        <f>TRUNC(#REF!*옵션!$D$11)</f>
        <v>#REF!</v>
      </c>
      <c r="I25" s="42"/>
      <c r="J25" s="42"/>
      <c r="K25" s="42"/>
      <c r="L25" s="42" t="e">
        <f t="shared" si="0"/>
        <v>#REF!</v>
      </c>
      <c r="M25" s="10"/>
    </row>
    <row r="26" spans="3:13" ht="21.6" customHeight="1" x14ac:dyDescent="0.15">
      <c r="C26" s="7" t="s">
        <v>207</v>
      </c>
      <c r="D26" s="7" t="s">
        <v>204</v>
      </c>
      <c r="E26" s="7" t="s">
        <v>208</v>
      </c>
      <c r="F26" s="35" t="s">
        <v>206</v>
      </c>
      <c r="G26" s="10">
        <v>44</v>
      </c>
      <c r="H26" s="42" t="e">
        <f>TRUNC(#REF!*옵션!$D$11)</f>
        <v>#REF!</v>
      </c>
      <c r="I26" s="42"/>
      <c r="J26" s="42"/>
      <c r="K26" s="42"/>
      <c r="L26" s="42" t="e">
        <f t="shared" si="0"/>
        <v>#REF!</v>
      </c>
      <c r="M26" s="10"/>
    </row>
    <row r="27" spans="3:13" ht="21.6" customHeight="1" x14ac:dyDescent="0.15">
      <c r="C27" s="7" t="s">
        <v>209</v>
      </c>
      <c r="D27" s="7" t="s">
        <v>210</v>
      </c>
      <c r="E27" s="7" t="s">
        <v>211</v>
      </c>
      <c r="F27" s="35" t="s">
        <v>206</v>
      </c>
      <c r="G27" s="10">
        <v>2</v>
      </c>
      <c r="H27" s="42" t="e">
        <f>TRUNC(#REF!*옵션!$D$11)</f>
        <v>#REF!</v>
      </c>
      <c r="I27" s="42"/>
      <c r="J27" s="42"/>
      <c r="K27" s="42"/>
      <c r="L27" s="42" t="e">
        <f t="shared" si="0"/>
        <v>#REF!</v>
      </c>
      <c r="M27" s="10"/>
    </row>
    <row r="28" spans="3:13" ht="21.6" customHeight="1" x14ac:dyDescent="0.15">
      <c r="C28" s="7" t="s">
        <v>212</v>
      </c>
      <c r="D28" s="7" t="s">
        <v>213</v>
      </c>
      <c r="E28" s="7" t="s">
        <v>214</v>
      </c>
      <c r="F28" s="35" t="s">
        <v>206</v>
      </c>
      <c r="G28" s="10">
        <v>2</v>
      </c>
      <c r="H28" s="42" t="e">
        <f>TRUNC(#REF!*옵션!$D$11)</f>
        <v>#REF!</v>
      </c>
      <c r="I28" s="42"/>
      <c r="J28" s="42"/>
      <c r="K28" s="42"/>
      <c r="L28" s="42" t="e">
        <f t="shared" si="0"/>
        <v>#REF!</v>
      </c>
      <c r="M28" s="10"/>
    </row>
    <row r="29" spans="3:13" ht="21.6" customHeight="1" x14ac:dyDescent="0.15">
      <c r="C29" s="7" t="s">
        <v>215</v>
      </c>
      <c r="D29" s="7" t="s">
        <v>216</v>
      </c>
      <c r="E29" s="7" t="s">
        <v>217</v>
      </c>
      <c r="F29" s="35" t="s">
        <v>206</v>
      </c>
      <c r="G29" s="10">
        <v>10</v>
      </c>
      <c r="H29" s="42" t="e">
        <f>TRUNC(#REF!*옵션!$D$11)</f>
        <v>#REF!</v>
      </c>
      <c r="I29" s="42"/>
      <c r="J29" s="42"/>
      <c r="K29" s="42"/>
      <c r="L29" s="42" t="e">
        <f t="shared" si="0"/>
        <v>#REF!</v>
      </c>
      <c r="M29" s="10"/>
    </row>
    <row r="30" spans="3:13" ht="21.6" customHeight="1" x14ac:dyDescent="0.15">
      <c r="C30" s="7" t="s">
        <v>218</v>
      </c>
      <c r="D30" s="7" t="s">
        <v>219</v>
      </c>
      <c r="E30" s="7" t="s">
        <v>220</v>
      </c>
      <c r="F30" s="35" t="s">
        <v>206</v>
      </c>
      <c r="G30" s="10">
        <v>16</v>
      </c>
      <c r="H30" s="42" t="e">
        <f>TRUNC(#REF!*옵션!$D$11)</f>
        <v>#REF!</v>
      </c>
      <c r="I30" s="42"/>
      <c r="J30" s="42"/>
      <c r="K30" s="42"/>
      <c r="L30" s="42" t="e">
        <f t="shared" si="0"/>
        <v>#REF!</v>
      </c>
      <c r="M30" s="10"/>
    </row>
    <row r="31" spans="3:13" ht="21.6" customHeight="1" x14ac:dyDescent="0.15">
      <c r="C31" s="7" t="s">
        <v>221</v>
      </c>
      <c r="D31" s="7" t="s">
        <v>222</v>
      </c>
      <c r="E31" s="7" t="s">
        <v>223</v>
      </c>
      <c r="F31" s="35" t="s">
        <v>206</v>
      </c>
      <c r="G31" s="10">
        <v>16</v>
      </c>
      <c r="H31" s="42" t="e">
        <f>TRUNC(#REF!*옵션!$D$11)</f>
        <v>#REF!</v>
      </c>
      <c r="I31" s="42"/>
      <c r="J31" s="42"/>
      <c r="K31" s="42"/>
      <c r="L31" s="42" t="e">
        <f t="shared" si="0"/>
        <v>#REF!</v>
      </c>
      <c r="M31" s="10"/>
    </row>
    <row r="32" spans="3:13" ht="21.6" customHeight="1" x14ac:dyDescent="0.15">
      <c r="C32" s="7" t="s">
        <v>224</v>
      </c>
      <c r="D32" s="7" t="s">
        <v>225</v>
      </c>
      <c r="E32" s="7" t="s">
        <v>226</v>
      </c>
      <c r="F32" s="35" t="s">
        <v>227</v>
      </c>
      <c r="G32" s="10">
        <v>5</v>
      </c>
      <c r="H32" s="42" t="e">
        <f>TRUNC(#REF!*옵션!$D$11)</f>
        <v>#REF!</v>
      </c>
      <c r="I32" s="42"/>
      <c r="J32" s="42"/>
      <c r="K32" s="42"/>
      <c r="L32" s="42" t="e">
        <f t="shared" si="0"/>
        <v>#REF!</v>
      </c>
      <c r="M32" s="10"/>
    </row>
    <row r="33" spans="3:13" ht="21.6" customHeight="1" x14ac:dyDescent="0.15">
      <c r="C33" s="7" t="s">
        <v>228</v>
      </c>
      <c r="D33" s="7" t="s">
        <v>229</v>
      </c>
      <c r="E33" s="7" t="s">
        <v>230</v>
      </c>
      <c r="F33" s="35" t="s">
        <v>206</v>
      </c>
      <c r="G33" s="10">
        <v>10</v>
      </c>
      <c r="H33" s="42" t="e">
        <f>TRUNC(#REF!*옵션!$D$11)</f>
        <v>#REF!</v>
      </c>
      <c r="I33" s="42"/>
      <c r="J33" s="42"/>
      <c r="K33" s="42"/>
      <c r="L33" s="42" t="e">
        <f t="shared" si="0"/>
        <v>#REF!</v>
      </c>
      <c r="M33" s="10"/>
    </row>
    <row r="34" spans="3:13" ht="21.6" customHeight="1" x14ac:dyDescent="0.15">
      <c r="C34" s="7" t="s">
        <v>231</v>
      </c>
      <c r="D34" s="7" t="s">
        <v>232</v>
      </c>
      <c r="E34" s="7" t="s">
        <v>233</v>
      </c>
      <c r="F34" s="35" t="s">
        <v>146</v>
      </c>
      <c r="G34" s="10">
        <v>21</v>
      </c>
      <c r="H34" s="42" t="e">
        <f>TRUNC(#REF!*옵션!$D$11)</f>
        <v>#REF!</v>
      </c>
      <c r="I34" s="42"/>
      <c r="J34" s="42"/>
      <c r="K34" s="42"/>
      <c r="L34" s="42" t="e">
        <f t="shared" si="0"/>
        <v>#REF!</v>
      </c>
      <c r="M34" s="10"/>
    </row>
    <row r="35" spans="3:13" ht="21.6" customHeight="1" x14ac:dyDescent="0.15">
      <c r="C35" s="7" t="s">
        <v>234</v>
      </c>
      <c r="D35" s="7" t="s">
        <v>232</v>
      </c>
      <c r="E35" s="7" t="s">
        <v>235</v>
      </c>
      <c r="F35" s="35" t="s">
        <v>146</v>
      </c>
      <c r="G35" s="10">
        <v>7.4</v>
      </c>
      <c r="H35" s="42" t="e">
        <f>TRUNC(#REF!*옵션!$D$11)</f>
        <v>#REF!</v>
      </c>
      <c r="I35" s="42"/>
      <c r="J35" s="42"/>
      <c r="K35" s="42"/>
      <c r="L35" s="42" t="e">
        <f t="shared" si="0"/>
        <v>#REF!</v>
      </c>
      <c r="M35" s="10"/>
    </row>
    <row r="36" spans="3:13" ht="21.6" customHeight="1" x14ac:dyDescent="0.15">
      <c r="C36" s="7" t="s">
        <v>236</v>
      </c>
      <c r="D36" s="7" t="s">
        <v>237</v>
      </c>
      <c r="E36" s="7" t="s">
        <v>238</v>
      </c>
      <c r="F36" s="35" t="s">
        <v>206</v>
      </c>
      <c r="G36" s="10">
        <v>30</v>
      </c>
      <c r="H36" s="42" t="e">
        <f>TRUNC(#REF!*옵션!$D$11)</f>
        <v>#REF!</v>
      </c>
      <c r="I36" s="42"/>
      <c r="J36" s="42"/>
      <c r="K36" s="42"/>
      <c r="L36" s="42" t="e">
        <f t="shared" ref="L36:L55" si="1">SUM(H36,I36,J36)</f>
        <v>#REF!</v>
      </c>
      <c r="M36" s="10"/>
    </row>
    <row r="37" spans="3:13" ht="21.6" customHeight="1" x14ac:dyDescent="0.15">
      <c r="C37" s="7" t="s">
        <v>239</v>
      </c>
      <c r="D37" s="7" t="s">
        <v>240</v>
      </c>
      <c r="E37" s="7" t="s">
        <v>241</v>
      </c>
      <c r="F37" s="35" t="s">
        <v>242</v>
      </c>
      <c r="G37" s="10">
        <v>1</v>
      </c>
      <c r="H37" s="42" t="e">
        <f>TRUNC(#REF!*옵션!$D$11)</f>
        <v>#REF!</v>
      </c>
      <c r="I37" s="42"/>
      <c r="J37" s="42"/>
      <c r="K37" s="42"/>
      <c r="L37" s="42" t="e">
        <f t="shared" si="1"/>
        <v>#REF!</v>
      </c>
      <c r="M37" s="10"/>
    </row>
    <row r="38" spans="3:13" ht="21.6" customHeight="1" x14ac:dyDescent="0.15">
      <c r="C38" s="7" t="s">
        <v>243</v>
      </c>
      <c r="D38" s="7" t="s">
        <v>244</v>
      </c>
      <c r="E38" s="7" t="s">
        <v>245</v>
      </c>
      <c r="F38" s="35" t="s">
        <v>246</v>
      </c>
      <c r="G38" s="10">
        <v>134.17500000000001</v>
      </c>
      <c r="H38" s="42"/>
      <c r="I38" s="42" t="e">
        <f>TRUNC(#REF!)</f>
        <v>#REF!</v>
      </c>
      <c r="J38" s="42"/>
      <c r="K38" s="42"/>
      <c r="L38" s="42" t="e">
        <f t="shared" si="1"/>
        <v>#REF!</v>
      </c>
      <c r="M38" s="10"/>
    </row>
    <row r="39" spans="3:13" ht="21.6" customHeight="1" x14ac:dyDescent="0.15">
      <c r="C39" s="7" t="s">
        <v>247</v>
      </c>
      <c r="D39" s="7" t="s">
        <v>244</v>
      </c>
      <c r="E39" s="7" t="s">
        <v>248</v>
      </c>
      <c r="F39" s="35" t="s">
        <v>246</v>
      </c>
      <c r="G39" s="10">
        <v>55</v>
      </c>
      <c r="H39" s="42"/>
      <c r="I39" s="42" t="e">
        <f>TRUNC(#REF!)</f>
        <v>#REF!</v>
      </c>
      <c r="J39" s="42"/>
      <c r="K39" s="42"/>
      <c r="L39" s="42" t="e">
        <f t="shared" si="1"/>
        <v>#REF!</v>
      </c>
      <c r="M39" s="10"/>
    </row>
    <row r="40" spans="3:13" ht="21.6" customHeight="1" x14ac:dyDescent="0.15">
      <c r="C40" s="7" t="s">
        <v>249</v>
      </c>
      <c r="D40" s="7" t="s">
        <v>244</v>
      </c>
      <c r="E40" s="7" t="s">
        <v>250</v>
      </c>
      <c r="F40" s="35" t="s">
        <v>246</v>
      </c>
      <c r="G40" s="10">
        <v>2.2000000000000002</v>
      </c>
      <c r="H40" s="42"/>
      <c r="I40" s="42" t="e">
        <f>TRUNC(#REF!)</f>
        <v>#REF!</v>
      </c>
      <c r="J40" s="42"/>
      <c r="K40" s="42"/>
      <c r="L40" s="42" t="e">
        <f t="shared" si="1"/>
        <v>#REF!</v>
      </c>
      <c r="M40" s="10"/>
    </row>
    <row r="41" spans="3:13" ht="21.6" customHeight="1" x14ac:dyDescent="0.15">
      <c r="C41" s="7" t="s">
        <v>251</v>
      </c>
      <c r="D41" s="7" t="s">
        <v>244</v>
      </c>
      <c r="E41" s="7" t="s">
        <v>252</v>
      </c>
      <c r="F41" s="35" t="s">
        <v>246</v>
      </c>
      <c r="G41" s="10">
        <v>2</v>
      </c>
      <c r="H41" s="42"/>
      <c r="I41" s="42" t="e">
        <f>TRUNC(#REF!)</f>
        <v>#REF!</v>
      </c>
      <c r="J41" s="42"/>
      <c r="K41" s="42"/>
      <c r="L41" s="42" t="e">
        <f t="shared" si="1"/>
        <v>#REF!</v>
      </c>
      <c r="M41" s="10"/>
    </row>
    <row r="42" spans="3:13" ht="21.6" customHeight="1" x14ac:dyDescent="0.15">
      <c r="C42" s="7" t="s">
        <v>253</v>
      </c>
      <c r="D42" s="7" t="s">
        <v>244</v>
      </c>
      <c r="E42" s="7" t="s">
        <v>254</v>
      </c>
      <c r="F42" s="35" t="s">
        <v>246</v>
      </c>
      <c r="G42" s="10">
        <v>2.42</v>
      </c>
      <c r="H42" s="42"/>
      <c r="I42" s="42" t="e">
        <f>TRUNC(#REF!)</f>
        <v>#REF!</v>
      </c>
      <c r="J42" s="42"/>
      <c r="K42" s="42"/>
      <c r="L42" s="42" t="e">
        <f t="shared" si="1"/>
        <v>#REF!</v>
      </c>
      <c r="M42" s="10"/>
    </row>
    <row r="43" spans="3:13" ht="21.6" customHeight="1" x14ac:dyDescent="0.15">
      <c r="C43" s="7" t="s">
        <v>255</v>
      </c>
      <c r="D43" s="7" t="s">
        <v>244</v>
      </c>
      <c r="E43" s="7" t="s">
        <v>256</v>
      </c>
      <c r="F43" s="35" t="s">
        <v>246</v>
      </c>
      <c r="G43" s="10">
        <v>7.8520000000000003</v>
      </c>
      <c r="H43" s="42"/>
      <c r="I43" s="42" t="e">
        <f>TRUNC(#REF!)</f>
        <v>#REF!</v>
      </c>
      <c r="J43" s="42"/>
      <c r="K43" s="42"/>
      <c r="L43" s="42" t="e">
        <f t="shared" si="1"/>
        <v>#REF!</v>
      </c>
      <c r="M43" s="10"/>
    </row>
    <row r="44" spans="3:13" ht="21.6" customHeight="1" x14ac:dyDescent="0.15">
      <c r="C44" s="7"/>
      <c r="D44" s="7"/>
      <c r="E44" s="7"/>
      <c r="F44" s="35"/>
      <c r="G44" s="10"/>
      <c r="H44" s="42"/>
      <c r="I44" s="42"/>
      <c r="J44" s="42"/>
      <c r="K44" s="42"/>
      <c r="L44" s="42">
        <f t="shared" si="1"/>
        <v>0</v>
      </c>
      <c r="M44" s="10"/>
    </row>
    <row r="45" spans="3:13" ht="21.6" customHeight="1" x14ac:dyDescent="0.15">
      <c r="C45" s="7"/>
      <c r="D45" s="7"/>
      <c r="E45" s="7"/>
      <c r="F45" s="35"/>
      <c r="G45" s="10"/>
      <c r="H45" s="42"/>
      <c r="I45" s="42"/>
      <c r="J45" s="42"/>
      <c r="K45" s="42"/>
      <c r="L45" s="42">
        <f t="shared" si="1"/>
        <v>0</v>
      </c>
      <c r="M45" s="10"/>
    </row>
    <row r="46" spans="3:13" ht="21.6" customHeight="1" x14ac:dyDescent="0.15">
      <c r="C46" s="7"/>
      <c r="D46" s="7"/>
      <c r="E46" s="7"/>
      <c r="F46" s="35"/>
      <c r="G46" s="10"/>
      <c r="H46" s="42"/>
      <c r="I46" s="42"/>
      <c r="J46" s="42"/>
      <c r="K46" s="42"/>
      <c r="L46" s="42">
        <f t="shared" si="1"/>
        <v>0</v>
      </c>
      <c r="M46" s="10"/>
    </row>
    <row r="47" spans="3:13" ht="21.6" customHeight="1" x14ac:dyDescent="0.15">
      <c r="C47" s="7"/>
      <c r="D47" s="7"/>
      <c r="E47" s="7"/>
      <c r="F47" s="35"/>
      <c r="G47" s="10"/>
      <c r="H47" s="42"/>
      <c r="I47" s="42"/>
      <c r="J47" s="42"/>
      <c r="K47" s="42"/>
      <c r="L47" s="42">
        <f t="shared" si="1"/>
        <v>0</v>
      </c>
      <c r="M47" s="10"/>
    </row>
    <row r="48" spans="3:13" ht="21.6" customHeight="1" x14ac:dyDescent="0.15">
      <c r="C48" s="7"/>
      <c r="D48" s="7"/>
      <c r="E48" s="7"/>
      <c r="F48" s="35"/>
      <c r="G48" s="10"/>
      <c r="H48" s="42"/>
      <c r="I48" s="42"/>
      <c r="J48" s="42"/>
      <c r="K48" s="42"/>
      <c r="L48" s="42">
        <f t="shared" si="1"/>
        <v>0</v>
      </c>
      <c r="M48" s="10"/>
    </row>
    <row r="49" spans="3:13" ht="21.6" customHeight="1" x14ac:dyDescent="0.15">
      <c r="C49" s="7"/>
      <c r="D49" s="7"/>
      <c r="E49" s="7"/>
      <c r="F49" s="35"/>
      <c r="G49" s="10"/>
      <c r="H49" s="42"/>
      <c r="I49" s="42"/>
      <c r="J49" s="42"/>
      <c r="K49" s="42"/>
      <c r="L49" s="42">
        <f t="shared" si="1"/>
        <v>0</v>
      </c>
      <c r="M49" s="10"/>
    </row>
    <row r="50" spans="3:13" ht="21.6" customHeight="1" x14ac:dyDescent="0.15">
      <c r="C50" s="7"/>
      <c r="D50" s="7"/>
      <c r="E50" s="7"/>
      <c r="F50" s="35"/>
      <c r="G50" s="10"/>
      <c r="H50" s="42"/>
      <c r="I50" s="42"/>
      <c r="J50" s="42"/>
      <c r="K50" s="42"/>
      <c r="L50" s="42">
        <f t="shared" si="1"/>
        <v>0</v>
      </c>
      <c r="M50" s="10"/>
    </row>
    <row r="51" spans="3:13" ht="21.6" customHeight="1" x14ac:dyDescent="0.15">
      <c r="C51" s="7"/>
      <c r="D51" s="7"/>
      <c r="E51" s="7"/>
      <c r="F51" s="35"/>
      <c r="G51" s="10"/>
      <c r="H51" s="42"/>
      <c r="I51" s="42"/>
      <c r="J51" s="42"/>
      <c r="K51" s="42"/>
      <c r="L51" s="42">
        <f t="shared" si="1"/>
        <v>0</v>
      </c>
      <c r="M51" s="10"/>
    </row>
    <row r="52" spans="3:13" ht="21.6" customHeight="1" x14ac:dyDescent="0.15">
      <c r="C52" s="7"/>
      <c r="D52" s="7"/>
      <c r="E52" s="7"/>
      <c r="F52" s="35"/>
      <c r="G52" s="10"/>
      <c r="H52" s="42"/>
      <c r="I52" s="42"/>
      <c r="J52" s="42"/>
      <c r="K52" s="42"/>
      <c r="L52" s="42">
        <f t="shared" si="1"/>
        <v>0</v>
      </c>
      <c r="M52" s="10"/>
    </row>
    <row r="53" spans="3:13" ht="21.6" customHeight="1" x14ac:dyDescent="0.15">
      <c r="C53" s="7"/>
      <c r="D53" s="7"/>
      <c r="E53" s="7"/>
      <c r="F53" s="35"/>
      <c r="G53" s="10"/>
      <c r="H53" s="42"/>
      <c r="I53" s="42"/>
      <c r="J53" s="42"/>
      <c r="K53" s="42"/>
      <c r="L53" s="42">
        <f t="shared" si="1"/>
        <v>0</v>
      </c>
      <c r="M53" s="10"/>
    </row>
    <row r="54" spans="3:13" ht="21.6" customHeight="1" x14ac:dyDescent="0.15">
      <c r="C54" s="7"/>
      <c r="D54" s="7"/>
      <c r="E54" s="7"/>
      <c r="F54" s="35"/>
      <c r="G54" s="10"/>
      <c r="H54" s="42"/>
      <c r="I54" s="42"/>
      <c r="J54" s="42"/>
      <c r="K54" s="42"/>
      <c r="L54" s="42">
        <f t="shared" si="1"/>
        <v>0</v>
      </c>
      <c r="M54" s="10"/>
    </row>
    <row r="55" spans="3:13" ht="21.6" customHeight="1" x14ac:dyDescent="0.15">
      <c r="C55" s="7"/>
      <c r="D55" s="7"/>
      <c r="E55" s="7"/>
      <c r="F55" s="35"/>
      <c r="G55" s="10"/>
      <c r="H55" s="42"/>
      <c r="I55" s="42"/>
      <c r="J55" s="42"/>
      <c r="K55" s="42"/>
      <c r="L55" s="42">
        <f t="shared" si="1"/>
        <v>0</v>
      </c>
      <c r="M55" s="10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42"/>
  <sheetViews>
    <sheetView workbookViewId="0">
      <selection sqref="A1:XFD1048576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49" t="s">
        <v>4</v>
      </c>
      <c r="B1" s="50" t="s">
        <v>13</v>
      </c>
      <c r="C1" s="50" t="s">
        <v>11</v>
      </c>
      <c r="D1" s="50" t="s">
        <v>12</v>
      </c>
      <c r="E1" s="50" t="s">
        <v>73</v>
      </c>
      <c r="F1" s="51" t="s">
        <v>14</v>
      </c>
      <c r="H1" s="44"/>
    </row>
    <row r="2" spans="1:13" x14ac:dyDescent="0.15">
      <c r="A2" s="5" t="s">
        <v>15</v>
      </c>
      <c r="B2" s="41">
        <f>총괄표!I29</f>
        <v>0</v>
      </c>
      <c r="C2" s="41">
        <f>총괄표!L29</f>
        <v>0</v>
      </c>
      <c r="D2" s="41">
        <f>총괄표!N29</f>
        <v>0</v>
      </c>
      <c r="E2" s="41"/>
      <c r="F2" s="41">
        <f>SUM(B2,C2,D2)</f>
        <v>0</v>
      </c>
    </row>
    <row r="3" spans="1:13" x14ac:dyDescent="0.15">
      <c r="A3" s="3" t="s">
        <v>123</v>
      </c>
      <c r="B3" s="42"/>
      <c r="C3" s="42"/>
      <c r="D3" s="42"/>
      <c r="E3" s="42"/>
      <c r="F3" s="41">
        <f>SUM(B3,C3,D3)</f>
        <v>0</v>
      </c>
      <c r="H3" s="139" t="s">
        <v>137</v>
      </c>
      <c r="I3" s="140"/>
      <c r="J3" s="140"/>
      <c r="K3" s="140"/>
      <c r="L3" s="140"/>
      <c r="M3" s="141"/>
    </row>
    <row r="4" spans="1:13" x14ac:dyDescent="0.15">
      <c r="A4" s="3" t="s">
        <v>4</v>
      </c>
      <c r="B4" s="42"/>
      <c r="C4" s="42"/>
      <c r="D4" s="42"/>
      <c r="E4" s="42"/>
      <c r="F4" s="42"/>
      <c r="H4" s="142"/>
      <c r="I4" s="143"/>
      <c r="J4" s="143"/>
      <c r="K4" s="143"/>
      <c r="L4" s="143"/>
      <c r="M4" s="144"/>
    </row>
    <row r="5" spans="1:13" x14ac:dyDescent="0.15">
      <c r="A5" s="3" t="s">
        <v>4</v>
      </c>
      <c r="B5" s="42"/>
      <c r="C5" s="42" t="s">
        <v>10</v>
      </c>
      <c r="D5" s="42"/>
      <c r="E5" s="42"/>
      <c r="F5" s="42"/>
    </row>
    <row r="6" spans="1:13" x14ac:dyDescent="0.15">
      <c r="A6" s="3" t="s">
        <v>4</v>
      </c>
      <c r="B6" s="42"/>
      <c r="C6" s="42"/>
      <c r="D6" s="42"/>
      <c r="E6" s="42"/>
      <c r="F6" s="42"/>
      <c r="H6" s="133" t="s">
        <v>138</v>
      </c>
      <c r="I6" s="134"/>
      <c r="J6" s="134"/>
      <c r="K6" s="134"/>
      <c r="L6" s="134"/>
      <c r="M6" s="135"/>
    </row>
    <row r="7" spans="1:13" x14ac:dyDescent="0.15">
      <c r="A7" s="3"/>
      <c r="B7" s="42"/>
      <c r="C7" s="42"/>
      <c r="D7" s="42"/>
      <c r="E7" s="42"/>
      <c r="F7" s="42"/>
      <c r="H7" s="136"/>
      <c r="I7" s="137"/>
      <c r="J7" s="137"/>
      <c r="K7" s="137"/>
      <c r="L7" s="137"/>
      <c r="M7" s="138"/>
    </row>
    <row r="8" spans="1:13" x14ac:dyDescent="0.15">
      <c r="A8" s="3"/>
      <c r="B8" s="42"/>
      <c r="C8" s="42"/>
      <c r="D8" s="42"/>
      <c r="E8" s="42"/>
      <c r="F8" s="42"/>
    </row>
    <row r="9" spans="1:13" ht="14.25" thickBot="1" x14ac:dyDescent="0.2">
      <c r="B9" s="53"/>
      <c r="C9" s="53"/>
      <c r="D9" s="53"/>
      <c r="E9" s="53"/>
      <c r="F9" s="53"/>
      <c r="H9" s="133" t="s">
        <v>139</v>
      </c>
      <c r="I9" s="134"/>
      <c r="J9" s="134"/>
      <c r="K9" s="134"/>
      <c r="L9" s="134"/>
      <c r="M9" s="135"/>
    </row>
    <row r="10" spans="1:13" ht="14.25" thickBot="1" x14ac:dyDescent="0.2">
      <c r="A10" s="49"/>
      <c r="B10" s="50" t="s">
        <v>17</v>
      </c>
      <c r="C10" s="50" t="s">
        <v>19</v>
      </c>
      <c r="D10" s="50" t="s">
        <v>89</v>
      </c>
      <c r="E10" s="50" t="s">
        <v>132</v>
      </c>
      <c r="F10" s="51"/>
      <c r="H10" s="136"/>
      <c r="I10" s="137"/>
      <c r="J10" s="137"/>
      <c r="K10" s="137"/>
      <c r="L10" s="137"/>
      <c r="M10" s="138"/>
    </row>
    <row r="11" spans="1:13" x14ac:dyDescent="0.15">
      <c r="A11" s="5" t="s">
        <v>133</v>
      </c>
      <c r="B11" s="33">
        <v>100</v>
      </c>
      <c r="C11" s="33">
        <v>1000</v>
      </c>
      <c r="D11" s="33">
        <f>$B$11/100</f>
        <v>1</v>
      </c>
      <c r="E11" s="33"/>
      <c r="F11" s="33"/>
    </row>
    <row r="12" spans="1:13" x14ac:dyDescent="0.15">
      <c r="A12" s="3" t="s">
        <v>134</v>
      </c>
      <c r="B12" s="10">
        <v>100</v>
      </c>
      <c r="C12" s="10">
        <v>1</v>
      </c>
      <c r="D12" s="33">
        <f>$B$12/100</f>
        <v>1</v>
      </c>
      <c r="E12" s="10">
        <v>2</v>
      </c>
      <c r="F12" s="10"/>
      <c r="H12" s="133" t="s">
        <v>140</v>
      </c>
      <c r="I12" s="134"/>
      <c r="J12" s="134"/>
      <c r="K12" s="134"/>
      <c r="L12" s="134"/>
      <c r="M12" s="135"/>
    </row>
    <row r="13" spans="1:13" x14ac:dyDescent="0.15">
      <c r="A13" s="3" t="s">
        <v>135</v>
      </c>
      <c r="B13" s="10">
        <v>100</v>
      </c>
      <c r="C13" s="10">
        <v>1</v>
      </c>
      <c r="D13" s="33">
        <f>$B$13/100</f>
        <v>1</v>
      </c>
      <c r="E13" s="10">
        <v>5</v>
      </c>
      <c r="F13" s="10"/>
      <c r="H13" s="136"/>
      <c r="I13" s="137"/>
      <c r="J13" s="137"/>
      <c r="K13" s="137"/>
      <c r="L13" s="137"/>
      <c r="M13" s="138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3</v>
      </c>
      <c r="B18" s="10"/>
      <c r="C18" s="10"/>
      <c r="D18" s="10"/>
      <c r="E18" s="10"/>
      <c r="F18" s="10"/>
    </row>
    <row r="19" spans="1:6" ht="14.25" thickBot="1" x14ac:dyDescent="0.2">
      <c r="A19" s="4" t="s">
        <v>10</v>
      </c>
      <c r="B19" s="52"/>
      <c r="C19" s="52"/>
      <c r="D19" s="52"/>
      <c r="E19" s="52"/>
      <c r="F19" s="52"/>
    </row>
    <row r="20" spans="1:6" ht="14.25" thickBot="1" x14ac:dyDescent="0.2">
      <c r="A20" s="49" t="s">
        <v>83</v>
      </c>
      <c r="B20" s="50" t="s">
        <v>17</v>
      </c>
      <c r="C20" s="50"/>
      <c r="D20" s="50" t="s">
        <v>89</v>
      </c>
      <c r="E20" s="50"/>
      <c r="F20" s="51"/>
    </row>
    <row r="21" spans="1:6" x14ac:dyDescent="0.15">
      <c r="A21" s="5" t="s">
        <v>84</v>
      </c>
      <c r="B21" s="33">
        <f>B11</f>
        <v>100</v>
      </c>
      <c r="C21" s="33"/>
      <c r="D21" s="33">
        <f>$B$21/100</f>
        <v>1</v>
      </c>
      <c r="E21" s="33"/>
      <c r="F21" s="33"/>
    </row>
    <row r="22" spans="1:6" x14ac:dyDescent="0.15">
      <c r="A22" s="3" t="s">
        <v>85</v>
      </c>
      <c r="B22" s="10">
        <f>B11</f>
        <v>100</v>
      </c>
      <c r="C22" s="33"/>
      <c r="D22" s="33">
        <f>$B$22/100</f>
        <v>1</v>
      </c>
      <c r="E22" s="10"/>
      <c r="F22" s="10"/>
    </row>
    <row r="23" spans="1:6" x14ac:dyDescent="0.15">
      <c r="A23" s="3" t="s">
        <v>88</v>
      </c>
      <c r="B23" s="10">
        <f>B11</f>
        <v>100</v>
      </c>
      <c r="C23" s="33"/>
      <c r="D23" s="33">
        <f>$B$23/100</f>
        <v>1</v>
      </c>
      <c r="E23" s="10"/>
      <c r="F23" s="10"/>
    </row>
    <row r="24" spans="1:6" x14ac:dyDescent="0.15">
      <c r="A24" s="3" t="s">
        <v>86</v>
      </c>
      <c r="B24" s="10">
        <f>B11</f>
        <v>100</v>
      </c>
      <c r="C24" s="33"/>
      <c r="D24" s="33">
        <f>$B$24/100</f>
        <v>1</v>
      </c>
      <c r="E24" s="10"/>
      <c r="F24" s="10"/>
    </row>
    <row r="25" spans="1:6" x14ac:dyDescent="0.15">
      <c r="A25" s="3" t="s">
        <v>87</v>
      </c>
      <c r="B25" s="10">
        <f>B11</f>
        <v>100</v>
      </c>
      <c r="C25" s="33"/>
      <c r="D25" s="33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52"/>
      <c r="C29" s="52"/>
      <c r="D29" s="52"/>
      <c r="E29" s="52"/>
      <c r="F29" s="52"/>
    </row>
    <row r="30" spans="1:6" ht="14.25" customHeight="1" thickBot="1" x14ac:dyDescent="0.2">
      <c r="A30" s="49" t="s">
        <v>125</v>
      </c>
      <c r="B30" s="50" t="s">
        <v>126</v>
      </c>
      <c r="C30" s="50" t="s">
        <v>127</v>
      </c>
      <c r="D30" s="50" t="s">
        <v>128</v>
      </c>
      <c r="E30" s="50"/>
      <c r="F30" s="51"/>
    </row>
    <row r="31" spans="1:6" x14ac:dyDescent="0.15">
      <c r="A31" s="5" t="s">
        <v>129</v>
      </c>
      <c r="B31" s="33">
        <v>15</v>
      </c>
      <c r="C31" s="33">
        <v>15</v>
      </c>
      <c r="D31" s="33">
        <v>20</v>
      </c>
      <c r="E31" s="33"/>
      <c r="F31" s="33"/>
    </row>
    <row r="32" spans="1:6" x14ac:dyDescent="0.15">
      <c r="A32" s="5" t="s">
        <v>124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20</v>
      </c>
      <c r="B33" s="10">
        <v>2</v>
      </c>
      <c r="C33" s="10"/>
      <c r="D33" s="10"/>
      <c r="E33" s="10"/>
      <c r="F33" s="10"/>
      <c r="H33" s="133" t="s">
        <v>352</v>
      </c>
      <c r="I33" s="134"/>
      <c r="J33" s="134"/>
      <c r="K33" s="134"/>
      <c r="L33" s="134"/>
      <c r="M33" s="135"/>
    </row>
    <row r="34" spans="1:13" x14ac:dyDescent="0.15">
      <c r="A34" s="3" t="s">
        <v>21</v>
      </c>
      <c r="B34" s="10"/>
      <c r="C34" s="10"/>
      <c r="D34" s="10"/>
      <c r="E34" s="10"/>
      <c r="F34" s="10"/>
      <c r="H34" s="136"/>
      <c r="I34" s="137"/>
      <c r="J34" s="137"/>
      <c r="K34" s="137"/>
      <c r="L34" s="137"/>
      <c r="M34" s="138"/>
    </row>
    <row r="35" spans="1:13" x14ac:dyDescent="0.15">
      <c r="A35" s="3" t="s">
        <v>22</v>
      </c>
      <c r="B35" s="10">
        <v>2</v>
      </c>
      <c r="C35" s="10"/>
      <c r="D35" s="10"/>
      <c r="E35" s="10"/>
      <c r="F35" s="10"/>
    </row>
    <row r="36" spans="1:13" x14ac:dyDescent="0.15">
      <c r="A36" s="3" t="s">
        <v>23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52"/>
      <c r="C39" s="52"/>
      <c r="D39" s="52"/>
      <c r="E39" s="52"/>
      <c r="F39" s="52"/>
    </row>
    <row r="40" spans="1:13" ht="14.25" thickBot="1" x14ac:dyDescent="0.2">
      <c r="A40" s="49" t="s">
        <v>16</v>
      </c>
      <c r="B40" s="50" t="s">
        <v>17</v>
      </c>
      <c r="C40" s="50" t="s">
        <v>18</v>
      </c>
      <c r="D40" s="50"/>
      <c r="E40" s="50"/>
      <c r="F40" s="51"/>
    </row>
    <row r="41" spans="1:13" x14ac:dyDescent="0.15">
      <c r="A41" s="1" t="s">
        <v>141</v>
      </c>
      <c r="B41" s="2">
        <v>100</v>
      </c>
      <c r="C41" s="2">
        <v>0</v>
      </c>
    </row>
    <row r="42" spans="1:13" x14ac:dyDescent="0.15">
      <c r="A42" s="1" t="s">
        <v>142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34"/>
  <sheetViews>
    <sheetView workbookViewId="0">
      <selection sqref="A1:XFD1048576"/>
    </sheetView>
  </sheetViews>
  <sheetFormatPr defaultRowHeight="18.95" customHeight="1" x14ac:dyDescent="0.15"/>
  <cols>
    <col min="1" max="1" width="4.6640625" style="37" customWidth="1"/>
    <col min="2" max="2" width="73" customWidth="1"/>
  </cols>
  <sheetData>
    <row r="1" spans="1:2" ht="20.25" x14ac:dyDescent="0.25">
      <c r="B1" s="36" t="s">
        <v>59</v>
      </c>
    </row>
    <row r="2" spans="1:2" ht="18.95" customHeight="1" x14ac:dyDescent="0.15">
      <c r="A2" s="37" t="s">
        <v>57</v>
      </c>
      <c r="B2" t="s">
        <v>98</v>
      </c>
    </row>
    <row r="3" spans="1:2" ht="18.95" customHeight="1" x14ac:dyDescent="0.15">
      <c r="B3" t="s">
        <v>99</v>
      </c>
    </row>
    <row r="4" spans="1:2" ht="18.95" customHeight="1" x14ac:dyDescent="0.15">
      <c r="A4" s="37" t="s">
        <v>62</v>
      </c>
      <c r="B4" t="s">
        <v>100</v>
      </c>
    </row>
    <row r="5" spans="1:2" ht="18.95" customHeight="1" x14ac:dyDescent="0.15">
      <c r="B5" t="s">
        <v>101</v>
      </c>
    </row>
    <row r="6" spans="1:2" ht="18.95" customHeight="1" x14ac:dyDescent="0.15">
      <c r="A6" s="37" t="s">
        <v>58</v>
      </c>
      <c r="B6" t="s">
        <v>102</v>
      </c>
    </row>
    <row r="7" spans="1:2" ht="18.95" customHeight="1" x14ac:dyDescent="0.15">
      <c r="A7" s="37" t="s">
        <v>60</v>
      </c>
      <c r="B7" t="s">
        <v>103</v>
      </c>
    </row>
    <row r="8" spans="1:2" ht="18.95" customHeight="1" x14ac:dyDescent="0.15">
      <c r="B8" t="s">
        <v>61</v>
      </c>
    </row>
    <row r="9" spans="1:2" ht="18.95" customHeight="1" x14ac:dyDescent="0.15">
      <c r="B9" t="s">
        <v>104</v>
      </c>
    </row>
    <row r="10" spans="1:2" ht="18.95" customHeight="1" x14ac:dyDescent="0.15">
      <c r="B10" t="s">
        <v>105</v>
      </c>
    </row>
    <row r="11" spans="1:2" ht="18.95" customHeight="1" x14ac:dyDescent="0.15">
      <c r="A11" s="37" t="s">
        <v>3</v>
      </c>
      <c r="B11" t="s">
        <v>106</v>
      </c>
    </row>
    <row r="12" spans="1:2" ht="18.95" customHeight="1" x14ac:dyDescent="0.15">
      <c r="A12" s="37" t="s">
        <v>63</v>
      </c>
      <c r="B12" t="s">
        <v>107</v>
      </c>
    </row>
    <row r="13" spans="1:2" ht="18.95" customHeight="1" x14ac:dyDescent="0.15">
      <c r="B13" t="s">
        <v>108</v>
      </c>
    </row>
    <row r="14" spans="1:2" ht="18.95" customHeight="1" x14ac:dyDescent="0.15">
      <c r="B14" t="s">
        <v>109</v>
      </c>
    </row>
    <row r="15" spans="1:2" ht="18.95" customHeight="1" x14ac:dyDescent="0.15">
      <c r="B15" t="s">
        <v>110</v>
      </c>
    </row>
    <row r="16" spans="1:2" ht="18.95" customHeight="1" x14ac:dyDescent="0.15">
      <c r="B16" t="s">
        <v>65</v>
      </c>
    </row>
    <row r="17" spans="1:2" ht="18.95" customHeight="1" x14ac:dyDescent="0.15">
      <c r="A17" s="37" t="s">
        <v>64</v>
      </c>
      <c r="B17" t="s">
        <v>111</v>
      </c>
    </row>
    <row r="18" spans="1:2" ht="18.95" customHeight="1" x14ac:dyDescent="0.15">
      <c r="A18" s="37" t="s">
        <v>112</v>
      </c>
      <c r="B18" s="54" t="s">
        <v>113</v>
      </c>
    </row>
    <row r="19" spans="1:2" ht="18.95" customHeight="1" x14ac:dyDescent="0.15">
      <c r="A19" s="37" t="s">
        <v>114</v>
      </c>
      <c r="B19" t="s">
        <v>115</v>
      </c>
    </row>
    <row r="20" spans="1:2" ht="18.95" customHeight="1" x14ac:dyDescent="0.15">
      <c r="A20" s="37" t="s">
        <v>120</v>
      </c>
      <c r="B20" t="s">
        <v>121</v>
      </c>
    </row>
    <row r="21" spans="1:2" ht="18.95" customHeight="1" x14ac:dyDescent="0.15">
      <c r="A21" s="37" t="s">
        <v>122</v>
      </c>
      <c r="B21" t="s">
        <v>116</v>
      </c>
    </row>
    <row r="33" spans="2:2" ht="18.95" customHeight="1" x14ac:dyDescent="0.15">
      <c r="B33" t="s">
        <v>117</v>
      </c>
    </row>
    <row r="34" spans="2:2" ht="18.95" customHeight="1" x14ac:dyDescent="0.15">
      <c r="B34" t="s">
        <v>118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겉표지</vt:lpstr>
      <vt:lpstr>표지</vt:lpstr>
      <vt:lpstr>원가</vt:lpstr>
      <vt:lpstr>총괄표</vt:lpstr>
      <vt:lpstr>내역서</vt:lpstr>
      <vt:lpstr>합산자재</vt:lpstr>
      <vt:lpstr>옵션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2026-09-17T05:58:43Z</dcterms:modified>
</cp:coreProperties>
</file>