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istrator\Desktop\2026년 계약\경제문화국\일자리경제과\「을지유니크팩토리 원상복구공사(건축)」시행외9\공고\"/>
    </mc:Choice>
  </mc:AlternateContent>
  <x:bookViews>
    <x:workbookView xWindow="0" yWindow="0" windowWidth="24525" windowHeight="10665"/>
  </x:bookViews>
  <x:sheets>
    <x:sheet name="원가계산서 " sheetId="1" r:id="rId4"/>
    <x:sheet name="내역서" sheetId="2" r:id="rId5"/>
  </x:sheets>
  <x:definedNames>
    <x:definedName name="_xlnm.Print_Area" localSheetId="0">'원가계산서 '!$A$1:$G$37</x:definedName>
    <x:definedName name="_xlnm.Print_Area" localSheetId="1">내역서!$A$1:$M$204</x:definedName>
    <x:definedName name="_xlnm.Print_Titles" localSheetId="1">내역서!$1:$4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<x:sst xmlns:r="http://schemas.openxmlformats.org/officeDocument/2006/relationships" xmlns:c="http://schemas.openxmlformats.org/drawingml/2006/chart" xmlns:x="http://schemas.openxmlformats.org/spreadsheetml/2006/main" count="615" uniqueCount="330">
  <x:si>
    <x:t>SET</x:t>
  </x:si>
  <x:si>
    <x:t>톤</x:t>
  </x:si>
  <x:si>
    <x:t>일</x:t>
  </x:si>
  <x:si>
    <x:t>덕트</x:t>
  </x:si>
  <x:si>
    <x:t>M3</x:t>
  </x:si>
  <x:si>
    <x:t>운반비</x:t>
  </x:si>
  <x:si>
    <x:t>비고</x:t>
  </x:si>
  <x:si>
    <x:t>관급</x:t>
  </x:si>
  <x:si>
    <x:t>대</x:t>
  </x:si>
  <x:si>
    <x:t>식</x:t>
  </x:si>
  <x:si>
    <x:t>01</x:t>
  </x:si>
  <x:si>
    <x:t>개소</x:t>
  </x:si>
  <x:si>
    <x:t>03</x:t>
  </x:si>
  <x:si>
    <x:t>불투명</x:t>
  </x:si>
  <x:si>
    <x:t>인력</x:t>
  </x:si>
  <x:si>
    <x:t>석고판</x:t>
  </x:si>
  <x:si>
    <x:t>요 율</x:t>
  </x:si>
  <x:si>
    <x:t>[계]</x:t>
  </x:si>
  <x:si>
    <x:t>이윤</x:t>
  </x:si>
  <x:si>
    <x:t>외주비</x:t>
  </x:si>
  <x:si>
    <x:t>가설비</x:t>
  </x:si>
  <x:si>
    <x:t>장비비</x:t>
  </x:si>
  <x:si>
    <x:t>강설</x:t>
  </x:si>
  <x:si>
    <x:t>㎡</x:t>
  </x:si>
  <x:si>
    <x:t>구분</x:t>
  </x:si>
  <x:si>
    <x:t>매입가</x:t>
  </x:si>
  <x:si>
    <x:t>KG</x:t>
  </x:si>
  <x:si>
    <x:t>일위  2호</x:t>
  </x:si>
  <x:si>
    <x:t>일위  4호</x:t>
  </x:si>
  <x:si>
    <x:t>일위  5호</x:t>
  </x:si>
  <x:si>
    <x:t>일위  3호</x:t>
  </x:si>
  <x:si>
    <x:t>일위  1호</x:t>
  </x:si>
  <x:si>
    <x:t>일위  6호</x:t>
  </x:si>
  <x:si>
    <x:t>일위  7호</x:t>
  </x:si>
  <x:si>
    <x:t>일위 12호</x:t>
  </x:si>
  <x:si>
    <x:t>일위 19호</x:t>
  </x:si>
  <x:si>
    <x:t>일위 26호</x:t>
  </x:si>
  <x:si>
    <x:t>일위 27호</x:t>
  </x:si>
  <x:si>
    <x:t>일위 18호</x:t>
  </x:si>
  <x:si>
    <x:t>일위 28호</x:t>
  </x:si>
  <x:si>
    <x:t>일위 29호</x:t>
  </x:si>
  <x:si>
    <x:t>일위 20호</x:t>
  </x:si>
  <x:si>
    <x:t>일위  8호</x:t>
  </x:si>
  <x:si>
    <x:t>일위 11호</x:t>
  </x:si>
  <x:si>
    <x:t>일위 13호</x:t>
  </x:si>
  <x:si>
    <x:t>일위 15호</x:t>
  </x:si>
  <x:si>
    <x:t>일위 30호</x:t>
  </x:si>
  <x:si>
    <x:t>일위 31호</x:t>
  </x:si>
  <x:si>
    <x:t>일위 32호</x:t>
  </x:si>
  <x:si>
    <x:t>흡음텍스</x:t>
  </x:si>
  <x:si>
    <x:t>전시대철거</x:t>
  </x:si>
  <x:si>
    <x:t>일위 16호</x:t>
  </x:si>
  <x:si>
    <x:t>구조물철거</x:t>
  </x:si>
  <x:si>
    <x:t>일위 21호</x:t>
  </x:si>
  <x:si>
    <x:t>일위 23호</x:t>
  </x:si>
  <x:si>
    <x:t>일위 17호</x:t>
  </x:si>
  <x:si>
    <x:t>일위 24호</x:t>
  </x:si>
  <x:si>
    <x:t>일위 14호</x:t>
  </x:si>
  <x:si>
    <x:t>일위 22호</x:t>
  </x:si>
  <x:si>
    <x:t>벽체철거</x:t>
  </x:si>
  <x:si>
    <x:t>일위  9호</x:t>
  </x:si>
  <x:si>
    <x:t>일위 10호</x:t>
  </x:si>
  <x:si>
    <x:t>메쉬망천장재</x:t>
  </x:si>
  <x:si>
    <x:t>경량천장철골틀</x:t>
  </x:si>
  <x:si>
    <x:t>천장철거</x:t>
  </x:si>
  <x:si>
    <x:t>일위 25호</x:t>
  </x:si>
  <x:si>
    <x:t>합계구분</x:t>
  </x:si>
  <x:si>
    <x:t>조달코드</x:t>
  </x:si>
  <x:si>
    <x:t>수  량</x:t>
  </x:si>
  <x:si>
    <x:t>품목구분</x:t>
  </x:si>
  <x:si>
    <x:t>[합  계]</x:t>
  </x:si>
  <x:si>
    <x:t>손료구분</x:t>
  </x:si>
  <x:si>
    <x:t>금   액</x:t>
  </x:si>
  <x:si>
    <x:t>기계경비</x:t>
  </x:si>
  <x:si>
    <x:t>손료요율</x:t>
  </x:si>
  <x:si>
    <x:t>적용구분</x:t>
  </x:si>
  <x:si>
    <x:t>흡음텍스 설치</x:t>
  </x:si>
  <x:si>
    <x:t>(매립지반입대상 폐기물 포함)</x:t>
  </x:si>
  <x:si>
    <x:t>석고판 설치(나사고정) - 바탕용</x:t>
  </x:si>
  <x:si>
    <x:t>도급자설치관급</x:t>
  </x:si>
  <x:si>
    <x:t>관급자설치관급</x:t>
  </x:si>
  <x:si>
    <x:t>일반관리비</x:t>
  </x:si>
  <x:si>
    <x:t>[총공사비]</x:t>
  </x:si>
  <x:si>
    <x:t>부가가치세</x:t>
  </x:si>
  <x:si>
    <x:t>총원가의</x:t>
  </x:si>
  <x:si>
    <x:t>[총원가]</x:t>
  </x:si>
  <x:si>
    <x:t>[도급금액]</x:t>
  </x:si>
  <x:si>
    <x:t>■ 건설업 산업안전보건관리비 해설 및 질의회시집(2025.6)</x:t>
  </x:si>
  <x:si>
    <x:t>직접노무비 × 주휴수당 원가반영 비율 × 50% × 1.4</x:t>
  </x:si>
  <x:si>
    <x:t xml:space="preserve">                                             구    분             비    목              </x:t>
  </x:si>
  <x:si>
    <x:t>L:3050×650×H:900, 분해작업 포함</x:t>
  </x:si>
  <x:si>
    <x:t>금                      액</x:t>
  </x:si>
  <x:si>
    <x:t>※ 추정가격 : 부가세, 관급 제외 = 총원가</x:t>
  </x:si>
  <x:si>
    <x:t>※ 예정가격 : 부가세, 관급 포함 = 도급금액</x:t>
  </x:si>
  <x:si>
    <x:t>주재료재사용,  60일 설치 및 해체작업 포함</x:t>
  </x:si>
  <x:si>
    <x:t>9.5×300×600mm, 친환경석고계(집텍스)</x:t>
  </x:si>
  <x:si>
    <x:t>벽체틀 및 마감포함(양면), W:400 기준</x:t>
  </x:si>
  <x:si>
    <x:t>칸막이벽체, 스터드 + 바탕재(2겹기준,양면)</x:t>
  </x:si>
  <x:si>
    <x:t>인테리어바탕, 스터드 + 바탕재(2겹기준,한면)</x:t>
  </x:si>
  <x:si>
    <x:t xml:space="preserve"> 고 용 개 선 지 원 비 ( P S 단 가 )</x:t>
  </x:si>
  <x:si>
    <x:t>벽, 일반, 9.5mm×1PLY</x:t>
  </x:si>
  <x:si>
    <x:t>야간근로가산[노무비의 50%]</x:t>
  </x:si>
  <x:si>
    <x:t>벽, 일반, 12.5mm×2PLY</x:t>
  </x:si>
  <x:si>
    <x:t>M-BAR H:1m이상.인써트유</x:t>
  </x:si>
  <x:si>
    <x:t xml:space="preserve">산업안전보건관리비대상액[주3] : </x:t>
  </x:si>
  <x:si>
    <x:t>나무발판 + 발자국제거용 카펫</x:t>
  </x:si>
  <x:si>
    <x:t>퍼티 + 샌딩 + 지정페인트(2㎡)</x:t>
  </x:si>
  <x:si>
    <x:t>구       성      비</x:t>
  </x:si>
  <x:si>
    <x:t>간판 및 세콤 타공부 원상복구</x:t>
  </x:si>
  <x:si>
    <x:t>SGP 칸막이, 출입문(양개)</x:t>
  </x:si>
  <x:si>
    <x:t>C-STUD, 100×45 @450</x:t>
  </x:si>
  <x:si>
    <x:t xml:space="preserve">산업안전보건관리비대상액[주2] : </x:t>
  </x:si>
  <x:si>
    <x:t>3.0 ~ 6.0㎡ 이하, 유리포함</x:t>
  </x:si>
  <x:si>
    <x:t>※ 추정금액 : 부가세, 도급자관급 포함(관급자관급 제외) = 도급금액+도급자관급</x:t>
  </x:si>
  <x:si>
    <x:t>공사의 종류 : 발주하고자 하는 건설공사(건설산업기본법 제2조)의 종류는 건설산업기본법 제8조 동시행령 제7조「별표1」에서 분류한 건설업의 업종과 업종별 업무내용에 따라 구분하며, 복합공사인 경우에는 입찰공고서 등의 내용을 참조하여 주공사업종을 기준으로 분류하여 적용</x:t>
  </x:si>
  <x:si>
    <x:t>하나의 사업장 내에 건설공사 종류가 둘 이상인 경우(분리 발주한 경우는 제외)에는 각 단위 공사별로 적용하는 것이 
아니고, 당해 최종 공작물의 완성을 위한 전체공사 중에서 공사금액이 가장 큰 공사종류를 적용함</x:t>
  </x:si>
  <x:si>
    <x:t>혼합건설폐기물 상차비</x:t>
  </x:si>
  <x:si>
    <x:t>품      명</x:t>
  </x:si>
  <x:si>
    <x:t>경      비</x:t>
  </x:si>
  <x:si>
    <x:t>산업안전보건관리비</x:t>
  </x:si>
  <x:si>
    <x:t>상시+중요공종+검측</x:t>
  </x:si>
  <x:si>
    <x:t>합      계</x:t>
  </x:si>
  <x:si>
    <x:t>건축물 현장정리</x:t>
  </x:si>
  <x:si>
    <x:t>규      격</x:t>
  </x:si>
  <x:si>
    <x:t>M</x:t>
  </x:si>
  <x:si>
    <x:t>건</x:t>
  </x:si>
  <x:si>
    <x:t>M2</x:t>
  </x:si>
  <x:si>
    <x:t>TON</x:t>
  </x:si>
  <x:si>
    <x:t>단위</x:t>
  </x:si>
  <x:si>
    <x:t>노무비</x:t>
  </x:si>
  <x:si>
    <x:t>재료비</x:t>
  </x:si>
  <x:si>
    <x:t/>
  </x:si>
  <x:si>
    <x:t>EA</x:t>
  </x:si>
  <x:si>
    <x:t>퇴직공제부금비</x:t>
  </x:si>
  <x:si>
    <x:t>임금채권부담금</x:t>
  </x:si>
  <x:si>
    <x:t>석면분담금</x:t>
  </x:si>
  <x:si>
    <x:t>노  무  비</x:t>
  </x:si>
  <x:si>
    <x:t>재  료  비</x:t>
  </x:si>
  <x:si>
    <x:t>폐기물처리비</x:t>
  </x:si>
  <x:si>
    <x:t>안전관리비</x:t>
  </x:si>
  <x:si>
    <x:t>단  가</x:t>
  </x:si>
  <x:si>
    <x:t>노인장기요양보험료</x:t>
  </x:si>
  <x:si>
    <x:t>강재창호 철거</x:t>
  </x:si>
  <x:si>
    <x:t>일위 35호</x:t>
  </x:si>
  <x:si>
    <x:t>일위 34호</x:t>
  </x:si>
  <x:si>
    <x:t>바닥철거</x:t>
  </x:si>
  <x:si>
    <x:t>일위 37호</x:t>
  </x:si>
  <x:si>
    <x:t>일위 33호</x:t>
  </x:si>
  <x:si>
    <x:t>일위 38호</x:t>
  </x:si>
  <x:si>
    <x:t>일위 36호</x:t>
  </x:si>
  <x:si>
    <x:t>일위 40호</x:t>
  </x:si>
  <x:si>
    <x:t>일위 39호</x:t>
  </x:si>
  <x:si>
    <x:t>일위 49호</x:t>
  </x:si>
  <x:si>
    <x:t>BRACKET</x:t>
  </x:si>
  <x:si>
    <x:t>LT-02</x:t>
  </x:si>
  <x:si>
    <x:t>일위 46호</x:t>
  </x:si>
  <x:si>
    <x:t>일위 52호</x:t>
  </x:si>
  <x:si>
    <x:t>LT-06</x:t>
  </x:si>
  <x:si>
    <x:t>LT-04</x:t>
  </x:si>
  <x:si>
    <x:t>일위 42호</x:t>
  </x:si>
  <x:si>
    <x:t>LT-05</x:t>
  </x:si>
  <x:si>
    <x:t>일위 51호</x:t>
  </x:si>
  <x:si>
    <x:t>LT-10</x:t>
  </x:si>
  <x:si>
    <x:t>일위 45호</x:t>
  </x:si>
  <x:si>
    <x:t>일위 43호</x:t>
  </x:si>
  <x:si>
    <x:t>LT-01</x:t>
  </x:si>
  <x:si>
    <x:t>LT-07</x:t>
  </x:si>
  <x:si>
    <x:t>일위 50호</x:t>
  </x:si>
  <x:si>
    <x:t>일위 56호</x:t>
  </x:si>
  <x:si>
    <x:t>LT-11</x:t>
  </x:si>
  <x:si>
    <x:t>일위 57호</x:t>
  </x:si>
  <x:si>
    <x:t>일위 48호</x:t>
  </x:si>
  <x:si>
    <x:t>일위 53호</x:t>
  </x:si>
  <x:si>
    <x:t>일위 54호</x:t>
  </x:si>
  <x:si>
    <x:t>LT-09</x:t>
  </x:si>
  <x:si>
    <x:t>일위 55호</x:t>
  </x:si>
  <x:si>
    <x:t>LT-12</x:t>
  </x:si>
  <x:si>
    <x:t>일위 41호</x:t>
  </x:si>
  <x:si>
    <x:t>간판철거</x:t>
  </x:si>
  <x:si>
    <x:t>일위 47호</x:t>
  </x:si>
  <x:si>
    <x:t>일위 44호</x:t>
  </x:si>
  <x:si>
    <x:t>LT-03</x:t>
  </x:si>
  <x:si>
    <x:t>PANDENT</x:t>
  </x:si>
  <x:si>
    <x:t>사용자항목17</x:t>
  </x:si>
  <x:si>
    <x:t>사용자항목18</x:t>
  </x:si>
  <x:si>
    <x:t>사용자항목19</x:t>
  </x:si>
  <x:si>
    <x:t>사용자항목14</x:t>
  </x:si>
  <x:si>
    <x:t>ø200</x:t>
  </x:si>
  <x:si>
    <x:t>간접재료비</x:t>
  </x:si>
  <x:si>
    <x:t>스프링클러해드</x:t>
  </x:si>
  <x:si>
    <x:t>일위 58호</x:t>
  </x:si>
  <x:si>
    <x:t>원형디퓨져</x:t>
  </x:si>
  <x:si>
    <x:t>일위 64호</x:t>
  </x:si>
  <x:si>
    <x:t>ø200*2</x:t>
  </x:si>
  <x:si>
    <x:t>일위 62호</x:t>
  </x:si>
  <x:si>
    <x:t>잡비제외분</x:t>
  </x:si>
  <x:si>
    <x:t>일위 61호</x:t>
  </x:si>
  <x:si>
    <x:t>일위 65호</x:t>
  </x:si>
  <x:si>
    <x:t>일위 63호</x:t>
  </x:si>
  <x:si>
    <x:t>관급자재대</x:t>
  </x:si>
  <x:si>
    <x:t>사용자항목2</x:t>
  </x:si>
  <x:si>
    <x:t>일위 60호</x:t>
  </x:si>
  <x:si>
    <x:t>디퓨져(그릴)</x:t>
  </x:si>
  <x:si>
    <x:t>빔프로젝트</x:t>
  </x:si>
  <x:si>
    <x:t>작업부산물</x:t>
  </x:si>
  <x:si>
    <x:t>석면부담금</x:t>
  </x:si>
  <x:si>
    <x:t>야간할증</x:t>
  </x:si>
  <x:si>
    <x:t>일위 59호</x:t>
  </x:si>
  <x:si>
    <x:t>간접조명</x:t>
  </x:si>
  <x:si>
    <x:t>사급자재대</x:t>
  </x:si>
  <x:si>
    <x:t>품질관리비</x:t>
  </x:si>
  <x:si>
    <x:t>LT-13</x:t>
  </x:si>
  <x:si>
    <x:t>임금채불부담금</x:t>
  </x:si>
  <x:si>
    <x:t>사용자항목15</x:t>
  </x:si>
  <x:si>
    <x:t>사용자항목16</x:t>
  </x:si>
  <x:si>
    <x:t>직접재료비</x:t>
  </x:si>
  <x:si>
    <x:t>직접노무비</x:t>
  </x:si>
  <x:si>
    <x:t>산재보험료</x:t>
  </x:si>
  <x:si>
    <x:t>모든 건설공사</x:t>
  </x:si>
  <x:si>
    <x:t>건축공사</x:t>
  </x:si>
  <x:si>
    <x:t>순공사원가</x:t>
  </x:si>
  <x:si>
    <x:t>[소계]</x:t>
  </x:si>
  <x:si>
    <x:t>간접노무비</x:t>
  </x:si>
  <x:si>
    <x:t>노무비의</x:t>
  </x:si>
  <x:si>
    <x:t>산출경비</x:t>
  </x:si>
  <x:si>
    <x:t>직접노무비의</x:t>
  </x:si>
  <x:si>
    <x:t xml:space="preserve">추정가격 : </x:t>
  </x:si>
  <x:si>
    <x:t xml:space="preserve">추정금액 : </x:t>
  </x:si>
  <x:si>
    <x:t>고용보험료</x:t>
  </x:si>
  <x:si>
    <x:t>건강보험료</x:t>
  </x:si>
  <x:si>
    <x:t>기타경비</x:t>
  </x:si>
  <x:si>
    <x:t>환경보전비</x:t>
  </x:si>
  <x:si>
    <x:t>건강보험료의</x:t>
  </x:si>
  <x:si>
    <x:t>연금보험료</x:t>
  </x:si>
  <x:si>
    <x:t>직접공사비의</x:t>
  </x:si>
  <x:si>
    <x:t>공사명 : 을지유니크팩토리 원상복구공사</x:t>
  </x:si>
  <x:si>
    <x:t>▽ 야간작업 할증 [야간근로가산임금]</x:t>
  </x:si>
  <x:si>
    <x:t>01. ▼ 건축공사 &gt; 0101. 가설공사</x:t>
  </x:si>
  <x:si>
    <x:t>01. ▼ 건축공사 &gt; 0102. 금속공사</x:t>
  </x:si>
  <x:si>
    <x:t>콘크리트, 인력(소형브레이커), 무근</x:t>
  </x:si>
  <x:si>
    <x:t>인테리어마감, 메쉬망, 각파이프틀 포함</x:t>
  </x:si>
  <x:si>
    <x:t>8.0㎡ 초과, 유리포함, 사인보드포함</x:t>
  </x:si>
  <x:si>
    <x:t>01. ▼ 건축공사 &gt; 0103. 도장공사</x:t>
  </x:si>
  <x:si>
    <x:t>01. ▼ 건축공사 &gt; 0105. 기타공사</x:t>
  </x:si>
  <x:si>
    <x:t>원    가    계    산    서</x:t>
  </x:si>
  <x:si>
    <x:t>직공비 10억 미만, 공기 6개월 미만공사</x:t>
  </x:si>
  <x:si>
    <x:t>01. ▼ 건축공사 &gt; 0104. 수장공사</x:t>
  </x:si>
  <x:si>
    <x:t>01. ▼ 건축공사 &gt; 0106. 철거공사</x:t>
  </x:si>
  <x:si>
    <x:t>SGP 칸막이, 도배지 1면 설치 포함</x:t>
  </x:si>
  <x:si>
    <x:t>W형, 15×15×15×15×1.0mm</x:t>
  </x:si>
  <x:si>
    <x:t>을지로팩토리 XR LABY, 보강철물 포함</x:t>
  </x:si>
  <x:si>
    <x:t>Ⅰ. 간접공사비 산정 개요 - 3. 간접공사비 적용 관련 용어 정의 일부 발췌</x:t>
  </x:si>
  <x:si>
    <x:t>칸막이벽체, 스터드 + 바탕재 + OSB합판(한면)/바탕재(1면)</x:t>
  </x:si>
  <x:si>
    <x:t>화물차, 1ton(8시간사용기준), 보통인부 1인(지하층~지상층)</x:t>
  </x:si>
  <x:si>
    <x:t>■ 공공공사 원가계산 간접공사비 적용기중 종합지침서(2025.5)</x:t>
  </x:si>
  <x:si>
    <x:t>Ⅱ. 산업안전보건관리비의 계상 등 - 라. 공사종류의 적용 일부 발췌</x:t>
  </x:si>
  <x:si>
    <x:t>몰딩 설치(알루미늄)</x:t>
  </x:si>
  <x:si>
    <x:t>2개월, 1단(2m)</x:t>
  </x:si>
  <x:si>
    <x:t>창호 시트지 원상복구</x:t>
  </x:si>
  <x:si>
    <x:t>출입문매트 설치</x:t>
  </x:si>
  <x:si>
    <x:t>PVC계 바닥재</x:t>
  </x:si>
  <x:si>
    <x:t>EXHIBITION</x:t>
  </x:si>
  <x:si>
    <x:t>안내데스크 철거</x:t>
  </x:si>
  <x:si>
    <x:t>강재창호 철거(공틀)</x:t>
  </x:si>
  <x:si>
    <x:t>고철, 경량철A</x:t>
  </x:si>
  <x:si>
    <x:t>고철, 중량철A</x:t>
  </x:si>
  <x:si>
    <x:t>건설폐재류 상차비</x:t>
  </x:si>
  <x:si>
    <x:t>한국건설폐기물수집운반</x:t>
  </x:si>
  <x:si>
    <x:t>건설공사 동영상 편집</x:t>
  </x:si>
  <x:si>
    <x:t>경량천장철골틀 설치</x:t>
  </x:si>
  <x:si>
    <x:t>경량벽체철골틀 설치</x:t>
  </x:si>
  <x:si>
    <x:t>서울특별시 공사장 동영상</x:t>
  </x:si>
  <x:si>
    <x:t>석고판 설치(접착제 붙임)</x:t>
  </x:si>
  <x:si>
    <x:t>친환경수성페인트 롤러칠</x:t>
  </x:si>
  <x:si>
    <x:t>폐기물상차비(100톤이상)</x:t>
  </x:si>
  <x:si>
    <x:t>폐기물처리비(100톤이상)</x:t>
  </x:si>
  <x:si>
    <x:t>02. ▼ 폐기물상차비</x:t>
  </x:si>
  <x:si>
    <x:t>인테리어마감, 패브릭흡음판</x:t>
  </x:si>
  <x:si>
    <x:t>원형 DOWN LIGHT</x:t>
  </x:si>
  <x:si>
    <x:t>내벽, 2회, GB면 올퍼티</x:t>
  </x:si>
  <x:si>
    <x:t>03. ▼ 고철처리비(철거)</x:t>
  </x:si>
  <x:si>
    <x:t>조적벽, 인력, 몰탈포함</x:t>
  </x:si>
  <x:si>
    <x:t>경          비</x:t>
  </x:si>
  <x:si>
    <x:t>인테리어마감, 백페인트글라스</x:t>
  </x:si>
  <x:si>
    <x:t>1.0㎡ 이하, 유리포함</x:t>
  </x:si>
  <x:si>
    <x:t>1.0 ~ 3.0㎡ 이하</x:t>
  </x:si>
  <x:si>
    <x:t>공사기간 1개월 이상공사</x:t>
  </x:si>
  <x:si>
    <x:t>개보수공사, 준공청소포함</x:t>
  </x:si>
  <x:si>
    <x:t>내벽, 2회, CON'C면</x:t>
  </x:si>
  <x:si>
    <x:t>인테리어마감, 벽돌타일</x:t>
  </x:si>
  <x:si>
    <x:t>8.0㎡ 초과, 유리포함</x:t>
  </x:si>
  <x:si>
    <x:t>인테리어마감, 구로철판</x:t>
  </x:si>
  <x:si>
    <x:t>조립식말비계 설치 및 해체</x:t>
  </x:si>
  <x:si>
    <x:t>2구 DOWN LIGHT</x:t>
  </x:si>
  <x:si>
    <x:t>공사용칸막이 설치 및 해체</x:t>
  </x:si>
  <x:si>
    <x:t>3구 DOWN LIGHT</x:t>
  </x:si>
  <x:si>
    <x:t>6.0 ~ 8.0㎡ 이하</x:t>
  </x:si>
  <x:si>
    <x:t>폐기물소운반(지정장소이동)</x:t>
  </x:si>
  <x:si>
    <x:t>걸레받이, 중밀도섬유판</x:t>
  </x:si>
  <x:si>
    <x:t>폐기물차량운반 및 상차작업</x:t>
  </x:si>
  <x:si>
    <x:t>플로베니아 설치 및 해체</x:t>
  </x:si>
  <x:si>
    <x:t>레일 SPOT LIGHT</x:t>
  </x:si>
  <x:si>
    <x:t>추정가격 50억 미만공사</x:t>
  </x:si>
  <x:si>
    <x:t>노무비+경비+일반관리비의</x:t>
  </x:si>
  <x:si>
    <x:t>추정금액 1억원 이상공사</x:t>
  </x:si>
  <x:si>
    <x:t>추정가격 5억미만 건축공사</x:t>
  </x:si>
  <x:si>
    <x:t>인테리어바탕, 스터드 + 바탕재 + OSB합판(한면)</x:t>
  </x:si>
  <x:si>
    <x:t>칸막이벽체, 스터드 + 바탕재 + OSB합판(양면)</x:t>
  </x:si>
  <x:si>
    <x:t>EULJI UNIQUE FACTORY, 보강철물 포함</x:t>
  </x:si>
  <x:si>
    <x:t>※ 직접공사비 : 재료비, 직접노무비, 산출경비의 합계액</x:t>
  </x:si>
  <x:si>
    <x:t>SPOT LIGHT</x:t>
  </x:si>
  <x:si>
    <x:t>LING LIGHT</x:t>
  </x:si>
  <x:si>
    <x:t>공 사 내 역 서</x:t>
  </x:si>
  <x:si>
    <x:t>미확정공종(PS)</x:t>
  </x:si>
  <x:si>
    <x:t>관급자관급자재대</x:t>
  </x:si>
  <x:si>
    <x:t>재해예방기술지도비</x:t>
  </x:si>
  <x:si>
    <x:t>고철처리비(철거)</x:t>
  </x:si>
  <x:si>
    <x:t xml:space="preserve">주공사업종 : </x:t>
  </x:si>
  <x:si>
    <x:t>작업설.부산물(△)</x:t>
  </x:si>
  <x:si>
    <x:t xml:space="preserve">직접공사비 : </x:t>
  </x:si>
  <x:si>
    <x:t>7등급 미만공사</x:t>
  </x:si>
  <x:si>
    <x:t>재료비+직접노무비의</x:t>
  </x:si>
  <x:si>
    <x:t>재료비+노무비+경비의</x:t>
  </x:si>
  <x:si>
    <x:t>기타(개보수공사)</x:t>
  </x:si>
  <x:si>
    <x:t>5억미만 건축공사</x:t>
  </x:si>
  <x:si>
    <x:t>건설기계대여보증수수료</x:t>
  </x:si>
  <x:si>
    <x:t>건설하도급보증수수료</x:t>
  </x:si>
  <x:si>
    <x:t>재료비+노무비의</x:t>
  </x:si>
  <x:si>
    <x:t>종합건설업 건축공사</x:t>
  </x:si>
  <x:si>
    <x:t>처리, 운반비 별도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</x:si>
</x:sst>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%"/>
    <x:numFmt numFmtId="165" formatCode="0.000%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  <x:u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4f2e8"/>
        <x:bgColor indexed="64"/>
      </x:patternFill>
    </x:fill>
    <x:fill>
      <x:patternFill patternType="solid">
        <x:fgColor rgb="ffeae7da"/>
        <x:bgColor indexed="64"/>
      </x:patternFill>
    </x:fill>
    <x:fill>
      <x:patternFill patternType="solid">
        <x:fgColor rgb="ffe5e1d1"/>
        <x:bgColor indexed="64"/>
      </x:patternFill>
    </x:fill>
  </x:fills>
  <x:borders count="4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rgb="ff806000"/>
      </x:left>
      <x:right style="medium">
        <x:color rgb="ff806000"/>
      </x:right>
      <x:top style="medium">
        <x:color rgb="ff806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medium">
        <x:color rgb="ff806000"/>
      </x:left>
      <x:right style="medium">
        <x:color rgb="ff806000"/>
      </x:right>
      <x:top style="thin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medium">
        <x:color rgb="ff806000"/>
      </x:left>
      <x:right style="medium">
        <x:color rgb="ff806000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rgb="ff806000"/>
      </x:left>
      <x:right style="medium">
        <x:color rgb="ff806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medium">
        <x:color rgb="ff806000"/>
      </x:left>
      <x:right style="medium">
        <x:color rgb="ff806000"/>
      </x:right>
      <x:top style="hair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rgb="ff806000"/>
      </x:left>
      <x:right style="medium">
        <x:color rgb="ff806000"/>
      </x:right>
      <x:top style="thin">
        <x:color auto="1"/>
      </x:top>
      <x:bottom>
        <x:color auto="1"/>
      </x:bottom>
    </x:border>
    <x:border>
      <x:left style="medium">
        <x:color rgb="ff806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rgb="ff806000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medium">
        <x:color rgb="ff806000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medium">
        <x:color rgb="ff806000"/>
      </x:left>
      <x:right style="medium">
        <x:color rgb="ff806000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medium">
        <x:color rgb="ff806000"/>
      </x:left>
      <x:right style="medium">
        <x:color rgb="ff806000"/>
      </x:right>
      <x:top style="thin">
        <x:color auto="1"/>
      </x:top>
      <x:bottom style="medium">
        <x:color rgb="ff806000"/>
      </x:bottom>
    </x:border>
    <x:border>
      <x:left style="thin">
        <x:color auto="1"/>
      </x:left>
      <x:right style="medium">
        <x:color rgb="ff806000"/>
      </x:right>
      <x:top style="hair">
        <x:color auto="1"/>
      </x:top>
      <x:bottom style="hair">
        <x:color auto="1"/>
      </x:bottom>
    </x:border>
    <x:border>
      <x:left style="medium">
        <x:color rgb="ff806000"/>
      </x:left>
      <x:right style="medium">
        <x:color rgb="ff806000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 diagonalDown="1"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Down="1">
      <x:left>
        <x:color auto="1"/>
      </x:left>
      <x:right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Down="1"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37"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1" xfId="0" quotePrefix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right" vertical="center" shrinkToFit="1"/>
        </x:xf>
      </mc:Fallback>
    </mc:AlternateContent>
    <x:xf numFmtId="0" fontId="6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quotePrefix="1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quotePrefix="1" applyNumberFormat="1" applyFont="1" applyFill="1" applyBorder="1" applyAlignment="1">
          <x:alignment horizontal="distributed" vertical="center" shrinkToFit="1"/>
        </x:xf>
      </mc:Fallback>
    </mc:AlternateContent>
    <x:xf numFmtId="0" fontId="7" fillId="3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right" vertical="center" shrinkToFit="1"/>
        </x:xf>
      </mc:Fallback>
    </mc:AlternateContent>
    <x:xf numFmtId="0" fontId="8" fillId="0" borderId="0" xfId="0" quotePrefix="1" applyNumberFormat="1" applyFont="1">
      <x:alignment horizontal="general" vertical="center"/>
    </x:xf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center" vertical="center"/>
        </x:xf>
      </mc:Fallback>
    </mc:AlternateContent>
    <x:xf numFmtId="10" fontId="10" fillId="0" borderId="7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8" xfId="2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1" fontId="11" fillId="0" borderId="8" xfId="2" applyNumberFormat="1" applyFont="1" applyFill="1" applyBorder="1" applyAlignment="1">
          <x:alignment horizontal="left" vertical="center" indent="1"/>
        </x:xf>
      </mc:Fallback>
    </mc:AlternateContent>
    <x:xf numFmtId="0" fontId="11" fillId="0" borderId="9" xfId="0" applyNumberFormat="1" applyFont="1" applyBorder="1" applyAlignment="1">
      <x:alignment horizontal="general" vertical="center"/>
    </x:xf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center" vertical="center"/>
        </x:xf>
      </mc:Fallback>
    </mc:AlternateContent>
    <x:xf numFmtId="10" fontId="10" fillId="0" borderId="1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8" xfId="2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8" xfId="2" applyNumberFormat="1" applyFont="1" applyFill="1" applyBorder="1" applyAlignment="1">
          <x:alignment horizontal="distributed" vertical="center"/>
        </x:xf>
      </mc:Fallback>
    </mc:AlternateContent>
    <x:xf numFmtId="0" fontId="11" fillId="0" borderId="12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3" xfId="2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3" xfId="2" applyNumberFormat="1" applyFont="1" applyFill="1" applyBorder="1" applyAlignment="1">
          <x:alignment horizontal="distributed" vertical="center"/>
        </x:xf>
      </mc:Fallback>
    </mc:AlternateContent>
    <x:xf numFmtId="0" fontId="11" fillId="0" borderId="15" xfId="0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4" xfId="2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1" fontId="10" fillId="2" borderId="4" xfId="2" applyNumberFormat="1" applyFont="1" applyFill="1" applyBorder="1" applyAlignment="1">
          <x:alignment horizontal="left" vertical="center" indent="1"/>
        </x:xf>
      </mc:Fallback>
    </mc:AlternateContent>
    <x:xf numFmtId="0" fontId="11" fillId="2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5" xfId="2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1" fontId="11" fillId="0" borderId="5" xfId="2" applyNumberFormat="1" applyFont="1" applyFill="1" applyBorder="1" applyAlignment="1">
          <x:alignment horizontal="left" vertical="center" indent="1"/>
        </x:xf>
      </mc:Fallback>
    </mc:AlternateContent>
    <x:xf numFmtId="41" fontId="11" fillId="0" borderId="8" xfId="2" applyNumberFormat="1" applyFont="1" applyFill="1" applyBorder="1" applyAlignment="1">
      <x:alignment horizontal="left" vertical="center"/>
    </x:xf>
    <x:xf numFmtId="0" fontId="11" fillId="0" borderId="12" xfId="0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10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4" xfId="2" applyNumberFormat="1" applyFont="1" applyFill="1" applyBorder="1" applyAlignment="1">
          <x:alignment horizontal="center" vertical="center"/>
        </x:xf>
      </mc:Fallback>
    </mc:AlternateContent>
    <x:xf numFmtId="41" fontId="12" fillId="0" borderId="0" xfId="0" applyNumberFormat="1" applyFont="1">
      <x:alignment horizontal="general" vertical="center"/>
    </x:xf>
    <x:xf numFmtId="41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1" xfId="1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1" xfId="1" applyNumberFormat="1" applyFont="1" applyBorder="1" applyAlignment="1">
          <x:alignment horizontal="distributed" vertical="center"/>
        </x:xf>
      </mc:Fallback>
    </mc:AlternateContent>
    <x:xf numFmtId="0" fontId="11" fillId="0" borderId="18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Border="1" applyAlignment="1">
          <x:alignment horizontal="distributed" vertical="center"/>
        </x:xf>
      </mc:Fallback>
    </mc:AlternateContent>
    <x:xf numFmtId="0" fontId="11" fillId="0" borderId="12" xfId="0" applyNumberFormat="1" applyFont="1" applyBorder="1" applyAlignment="1">
      <x:alignment horizontal="general" vertical="center" shrinkToFit="1"/>
    </x:xf>
    <x:xf numFmtId="41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center" vertical="center"/>
        </x:xf>
      </mc:Fallback>
    </mc:AlternateContent>
    <x:xf numFmtId="165" fontId="10" fillId="0" borderId="1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8" xfId="2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1" fontId="11" fillId="0" borderId="8" xfId="2" applyNumberFormat="1" applyFont="1" applyFill="1" applyBorder="1" applyAlignment="1">
          <x:alignment horizontal="left" vertical="center" indent="1"/>
        </x:xf>
      </mc:Fallback>
    </mc:AlternateContent>
    <x:xf numFmtId="0" fontId="11" fillId="0" borderId="12" xfId="0" applyNumberFormat="1" applyFont="1" applyBorder="1" applyAlignment="1">
      <x:alignment horizontal="general" vertical="center" shrinkToFit="1"/>
    </x:xf>
    <x:xf numFmtId="10" fontId="10" fillId="0" borderId="1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0" xfId="0" applyNumberFormat="1" applyFont="1" applyBorder="1" applyAlignment="1">
          <x:alignment horizontal="center" vertical="center"/>
        </x:xf>
      </mc:Fallback>
    </mc:AlternateContent>
    <x:xf numFmtId="10" fontId="10" fillId="0" borderId="2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22" xfId="2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2" xfId="2" applyNumberFormat="1" applyFont="1" applyFill="1" applyBorder="1" applyAlignment="1">
          <x:alignment horizontal="left" vertical="center" indent="1"/>
        </x:xf>
      </mc:Fallback>
    </mc:AlternateContent>
    <x:xf numFmtId="0" fontId="11" fillId="0" borderId="19" xfId="0" applyNumberFormat="1" applyFont="1" applyBorder="1" applyAlignment="1">
      <x:alignment horizontal="general" vertical="center" shrinkToFit="1"/>
    </x:xf>
    <x:xf numFmtId="0" fontId="12" fillId="0" borderId="0" xfId="0" applyNumberFormat="1" applyFont="1" applyAlignment="1">
      <x:alignment horizontal="general" vertical="top"/>
    </x:xf>
    <x:xf numFmtId="165" fontId="10" fillId="0" borderId="11" xfId="1" applyNumberFormat="1" applyFont="1" applyBorder="1" applyAlignment="1">
      <x:alignment horizontal="general" vertical="center"/>
    </x:xf>
    <x:xf numFmtId="0" fontId="10" fillId="2" borderId="17" xfId="0" applyNumberFormat="1" applyFont="1" applyFill="1" applyBorder="1" applyAlignment="1">
      <x:alignment horizontal="general" vertical="center"/>
    </x:xf>
    <x:xf numFmtId="41" fontId="10" fillId="2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3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24" xfId="0" applyNumberFormat="1" applyFont="1" applyFill="1" applyBorder="1" applyAlignment="1">
      <x:alignment horizontal="general" vertical="center"/>
    </x:xf>
    <x:xf numFmtId="41" fontId="10" fillId="2" borderId="25" xfId="2" applyNumberFormat="1" applyFont="1" applyFill="1" applyBorder="1" applyAlignment="1">
      <x:alignment horizontal="left" vertical="center"/>
    </x:xf>
    <x:xf numFmtId="0" fontId="11" fillId="2" borderId="18" xfId="0" applyNumberFormat="1" applyFont="1" applyFill="1" applyBorder="1" applyAlignment="1">
      <x:alignment horizontal="general" vertical="center"/>
    </x:xf>
    <x:xf numFmtId="10" fontId="10" fillId="0" borderId="7" xfId="0" applyNumberFormat="1" applyFont="1" applyBorder="1" applyAlignment="1">
      <x:alignment horizontal="general" vertical="center"/>
    </x:xf>
    <x:xf numFmtId="41" fontId="11" fillId="0" borderId="26" xfId="2" applyNumberFormat="1" applyFont="1" applyFill="1" applyBorder="1" applyAlignment="1">
      <x:alignment horizontal="left" vertical="center"/>
    </x:xf>
    <x:xf numFmtId="41" fontId="11" fillId="0" borderId="27" xfId="2" applyNumberFormat="1" applyFont="1" applyFill="1" applyBorder="1" applyAlignment="1">
      <x:alignment horizontal="left" vertical="center"/>
    </x:xf>
    <x:xf numFmtId="41" fontId="11" fillId="0" borderId="28" xfId="2" applyNumberFormat="1" applyFont="1" applyFill="1" applyBorder="1" applyAlignment="1">
      <x:alignment horizontal="left" vertical="center"/>
    </x:xf>
    <x:xf numFmtId="10" fontId="10" fillId="0" borderId="29" xfId="0" applyNumberFormat="1" applyFont="1" applyBorder="1" applyAlignment="1">
      <x:alignment horizontal="general" vertical="center"/>
    </x:xf>
    <x:xf numFmtId="41" fontId="11" fillId="0" borderId="30" xfId="2" applyNumberFormat="1" applyFont="1" applyBorder="1" applyAlignment="1">
      <x:alignment horizontal="left" vertical="center"/>
    </x:xf>
    <x:xf numFmtId="0" fontId="11" fillId="0" borderId="15" xfId="0" applyNumberFormat="1" applyFont="1" applyBorder="1" applyAlignment="1">
      <x:alignment horizontal="general" vertical="center"/>
    </x:xf>
    <x:xf numFmtId="0" fontId="10" fillId="0" borderId="7" xfId="0" applyNumberFormat="1" applyFont="1" applyBorder="1" applyAlignment="1">
      <x:alignment horizontal="general" vertical="center"/>
    </x:xf>
    <x:xf numFmtId="41" fontId="11" fillId="0" borderId="31" xfId="2" applyNumberFormat="1" applyFont="1" applyBorder="1" applyAlignment="1">
      <x:alignment horizontal="left" vertical="center"/>
    </x:xf>
    <x:xf numFmtId="0" fontId="10" fillId="0" borderId="11" xfId="0" applyNumberFormat="1" applyFont="1" applyBorder="1" applyAlignment="1">
      <x:alignment horizontal="general" vertical="center"/>
    </x:xf>
    <x:xf numFmtId="41" fontId="11" fillId="0" borderId="27" xfId="2" applyNumberFormat="1" applyFont="1" applyBorder="1" applyAlignment="1">
      <x:alignment horizontal="left" vertical="center"/>
    </x:xf>
    <x:xf numFmtId="0" fontId="10" fillId="2" borderId="32" xfId="0" applyNumberFormat="1" applyFont="1" applyFill="1" applyBorder="1" applyAlignment="1">
      <x:alignment horizontal="general" vertical="center"/>
    </x:xf>
    <x:xf numFmtId="41" fontId="0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>
          <x:alignment horizontal="center" vertical="center"/>
        </x:xf>
      </mc:Fallback>
    </mc:AlternateContent>
    <x:xf numFmtId="10" fontId="10" fillId="0" borderId="11" xfId="0" applyNumberFormat="1" applyFont="1" applyFill="1" applyBorder="1" applyAlignment="1">
      <x:alignment horizontal="general" vertical="center"/>
    </x:xf>
    <x:xf numFmtId="0" fontId="11" fillId="0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3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34" xfId="0" applyNumberFormat="1" applyFont="1" applyFill="1" applyBorder="1" applyAlignment="1">
      <x:alignment horizontal="general" vertical="center"/>
    </x:xf>
    <x:xf numFmtId="0" fontId="11" fillId="0" borderId="3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6" xfId="0" applyNumberFormat="1" applyFont="1" applyFill="1" applyBorder="1" applyAlignment="1">
          <x:alignment horizontal="center" vertical="center" shrinkToFit="1"/>
        </x:xf>
      </mc:Fallback>
    </mc:AlternateContent>
    <x:xf numFmtId="10" fontId="10" fillId="0" borderId="29" xfId="0" applyNumberFormat="1" applyFont="1" applyFill="1" applyBorder="1" applyAlignment="1">
      <x:alignment horizontal="general" vertical="center"/>
    </x:xf>
    <x:xf numFmtId="0" fontId="11" fillId="0" borderId="15" xfId="0" applyNumberFormat="1" applyFont="1" applyFill="1" applyBorder="1" applyAlignment="1">
      <x:alignment horizontal="general" vertical="center"/>
    </x:xf>
    <x:xf numFmtId="41" fontId="11" fillId="0" borderId="37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7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7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x:xf numFmtId="0" fontId="10" fillId="4" borderId="38" xfId="0" applyNumberFormat="1" applyFont="1" applyFill="1" applyBorder="1" applyAlignment="1">
      <x:alignment horizontal="general" vertical="center" wrapText="1"/>
    </x:xf>
    <x:xf numFmtId="0" fontId="10" fillId="4" borderId="39" xfId="0" applyNumberFormat="1" applyFont="1" applyFill="1" applyBorder="1" applyAlignment="1">
      <x:alignment horizontal="general" vertical="center"/>
    </x:xf>
    <x:xf numFmtId="0" fontId="10" fillId="4" borderId="4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3" xfId="0" applyNumberFormat="1" applyFont="1" applyBorder="1" applyAlignment="1" hs:applyExtension="1">
          <x:alignment horizontal="center" vertical="distributed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3" xfId="0" applyNumberFormat="1" applyFont="1" applyBorder="1" applyAlignment="1">
          <x:alignment horizontal="center" vertical="distributed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1" xfId="0" applyNumberFormat="1" applyFont="1" applyBorder="1" applyAlignment="1" hs:applyExtension="1">
          <x:alignment horizontal="center" vertical="distributed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1" xfId="0" applyNumberFormat="1" applyFont="1" applyBorder="1" applyAlignment="1">
          <x:alignment horizontal="center" vertical="distributed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6" xfId="0" applyNumberFormat="1" applyFont="1" applyBorder="1" applyAlignment="1" hs:applyExtension="1">
          <x:alignment horizontal="center" vertical="distributed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6" xfId="0" applyNumberFormat="1" applyFont="1" applyBorder="1" applyAlignment="1">
          <x:alignment horizontal="center" vertical="distributed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NumberFormat="1" applyFont="1" applyBorder="1" applyAlignment="1" hs:applyExtension="1">
          <x:alignment horizontal="center" vertical="distributed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NumberFormat="1" applyFont="1" applyBorder="1" applyAlignment="1">
          <x:alignment horizontal="center" vertical="distributed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5" xfId="0" applyNumberFormat="1" applyFont="1" applyBorder="1" applyAlignment="1" hs:applyExtension="1">
          <x:alignment horizontal="center" vertical="distributed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5" xfId="0" applyNumberFormat="1" applyFont="1" applyBorder="1" applyAlignment="1">
          <x:alignment horizontal="center" vertical="distributed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2" xfId="0" applyNumberFormat="1" applyFont="1" applyBorder="1" applyAlignment="1" hs:applyExtension="1">
          <x:alignment horizontal="center" vertical="distributed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2" xfId="0" applyNumberFormat="1" applyFont="1" applyBorder="1" applyAlignment="1">
          <x:alignment horizontal="center" vertical="distributed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distributed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distributed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0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NumberFormat="1" applyFont="1" applyBorder="1" applyAlignment="1">
          <x:alignment horizontal="center" vertical="center" textRotation="255"/>
        </x:xf>
      </mc:Fallback>
    </mc:AlternateContent>
    <x:xf numFmtId="0" fontId="6" fillId="0" borderId="0" xfId="0" applyNumberFormat="1" applyFont="1" applyAlignment="1">
      <x:alignment horizontal="left" vertical="top" wrapText="1"/>
    </x:xf>
    <x:xf numFmtId="0" fontId="6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2" borderId="16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1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1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7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7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quotePrefix="1" applyNumberFormat="1" applyFont="1" applyAlignment="1">
      <x:alignment horizontal="general" vertical="center"/>
    </x:xf>
    <x:xf numFmtId="0" fontId="16" fillId="0" borderId="0" xfId="0" applyNumberFormat="1" applyFont="1" applyAlignment="1">
      <x:alignment horizontal="general" vertical="center"/>
    </x:xf>
    <x:xf numFmtId="0" fontId="7" fillId="4" borderId="1" xfId="0" quotePrefix="1" applyNumberFormat="1" applyFont="1" applyFill="1" applyBorder="1" applyAlignment="1">
      <x:alignment horizontal="left" vertical="center" shrinkToFit="1"/>
    </x:xf>
    <x:xf numFmtId="0" fontId="7" fillId="4" borderId="1" xfId="0" applyNumberFormat="1" applyFont="1" applyFill="1" applyBorder="1" applyAlignment="1">
      <x:alignment horizontal="left" vertical="center" shrinkToFit="1"/>
    </x:xf>
    <x:xf numFmtId="0" fontId="7" fillId="4" borderId="16" xfId="0" quotePrefix="1" applyNumberFormat="1" applyFont="1" applyFill="1" applyBorder="1" applyAlignment="1">
      <x:alignment horizontal="left" vertical="center" shrinkToFit="1"/>
    </x:xf>
    <x:xf numFmtId="0" fontId="7" fillId="4" borderId="2" xfId="0" quotePrefix="1" applyNumberFormat="1" applyFont="1" applyFill="1" applyBorder="1" applyAlignment="1">
      <x:alignment horizontal="left" vertical="center" shrinkToFit="1"/>
    </x:xf>
    <x:xf numFmtId="0" fontId="7" fillId="4" borderId="4" xfId="0" quotePrefix="1" applyNumberFormat="1" applyFont="1" applyFill="1" applyBorder="1" applyAlignment="1">
      <x:alignment horizontal="left" vertical="center" shrinkToFit="1"/>
    </x:xf>
  </x:cellXfs>
  <x:cellStyles count="3">
    <x:cellStyle name="표준" xfId="0" builtinId="0"/>
    <x:cellStyle name="백분율" xfId="1" builtinId="5"/>
    <x:cellStyle name="쉼표 [0]" xfId="2" builtinId="6"/>
  </x:cellStyles>
  <x:dxfs count="2">
    <x:dxf>
      <x:numFmt numFmtId="4294967295" formatCode="#,###"/>
    </x:dxf>
    <x:dxf>
      <x:numFmt numFmtId="4294967295" formatCode="#,##0.0#####"/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39"/>
  <x:sheetViews>
    <x:sheetView showZeros="0" tabSelected="1" view="pageBreakPreview" topLeftCell="A1" zoomScale="120" zoomScaleNormal="120" zoomScaleSheetLayoutView="100" workbookViewId="0">
      <x:selection activeCell="F37" activeCellId="0" sqref="F37:F37"/>
    </x:sheetView>
  </x:sheetViews>
  <x:sheetFormatPr defaultColWidth="9.00390625" defaultRowHeight="16.39999999999999857891"/>
  <x:cols>
    <x:col min="1" max="2" width="3.625" customWidth="1"/>
    <x:col min="3" max="3" width="27" customWidth="1"/>
    <x:col min="4" max="4" width="32.875" customWidth="1"/>
    <x:col min="5" max="5" width="6.625" customWidth="1"/>
    <x:col min="6" max="6" width="33.125" customWidth="1"/>
    <x:col min="7" max="7" width="29.625" customWidth="1"/>
    <x:col min="10" max="10" width="14" bestFit="1" customWidth="1"/>
    <x:col min="11" max="11" width="13.875" bestFit="1" customWidth="1"/>
    <x:col min="12" max="14" width="11.75" customWidth="1"/>
    <x:col min="15" max="15" width="16.625" bestFit="1" customWidth="1"/>
    <x:col min="16" max="16" width="17.875" bestFit="1" customWidth="1"/>
  </x:cols>
  <x:sheetData>
    <x:row r="1" spans="1:7" ht="50.10000000000000142109" customHeight="1">
      <x:c r="A1" s="98" t="s">
        <x:v>244</x:v>
      </x:c>
      <x:c r="B1" s="98"/>
      <x:c r="C1" s="98"/>
      <x:c r="D1" s="98"/>
      <x:c r="E1" s="98"/>
      <x:c r="F1" s="98"/>
      <x:c r="G1" s="98"/>
    </x:row>
    <x:row r="2" spans="1:3">
      <x:c r="A2" s="15" t="s">
        <x:v>235</x:v>
      </x:c>
      <x:c r="C2" s="16"/>
    </x:row>
    <x:row r="3" spans="1:7" ht="26.10000000000000142109" customHeight="1">
      <x:c r="A3" s="99" t="s">
        <x:v>89</x:v>
      </x:c>
      <x:c r="B3" s="100"/>
      <x:c r="C3" s="101"/>
      <x:c r="D3" s="17" t="s">
        <x:v>107</x:v>
      </x:c>
      <x:c r="E3" s="18" t="s">
        <x:v>16</x:v>
      </x:c>
      <x:c r="F3" s="19" t="s">
        <x:v>91</x:v>
      </x:c>
      <x:c r="G3" s="20" t="s">
        <x:v>6</x:v>
      </x:c>
    </x:row>
    <x:row r="4" spans="1:11" ht="16.5" customHeight="1">
      <x:c r="A4" s="102" t="s">
        <x:v>220</x:v>
      </x:c>
      <x:c r="B4" s="105" t="s">
        <x:v>130</x:v>
      </x:c>
      <x:c r="C4" s="21" t="s">
        <x:v>215</x:v>
      </x:c>
      <x:c r="D4" s="22"/>
      <x:c r="E4" s="23"/>
      <x:c r="F4" s="24"/>
      <x:c r="G4" s="25"/>
      <x:c r="I4" s="26" t="s">
        <x:v>309</x:v>
      </x:c>
      <x:c r="J4" s="26"/>
      <x:c r="K4" s="26"/>
    </x:row>
    <x:row r="5" spans="1:11">
      <x:c r="A5" s="103"/>
      <x:c r="B5" s="106"/>
      <x:c r="C5" s="27" t="s">
        <x:v>188</x:v>
      </x:c>
      <x:c r="D5" s="28"/>
      <x:c r="E5" s="29"/>
      <x:c r="F5" s="30"/>
      <x:c r="G5" s="31"/>
      <x:c r="I5" s="26" t="s">
        <x:v>92</x:v>
      </x:c>
      <x:c r="J5" s="26"/>
      <x:c r="K5" s="26"/>
    </x:row>
    <x:row r="6" spans="1:11">
      <x:c r="A6" s="103"/>
      <x:c r="B6" s="106"/>
      <x:c r="C6" s="32" t="s">
        <x:v>318</x:v>
      </x:c>
      <x:c r="D6" s="33"/>
      <x:c r="E6" s="29"/>
      <x:c r="F6" s="34"/>
      <x:c r="G6" s="35"/>
      <x:c r="I6" s="26" t="s">
        <x:v>93</x:v>
      </x:c>
      <x:c r="J6" s="26"/>
      <x:c r="K6" s="26"/>
    </x:row>
    <x:row r="7" spans="1:11">
      <x:c r="A7" s="103"/>
      <x:c r="B7" s="107"/>
      <x:c r="C7" s="36" t="s">
        <x:v>221</x:v>
      </x:c>
      <x:c r="D7" s="37"/>
      <x:c r="E7" s="38"/>
      <x:c r="F7" s="39">
        <x:f>SUM(F4:F6)</x:f>
        <x:v>0</x:v>
      </x:c>
      <x:c r="G7" s="40"/>
      <x:c r="I7" s="26" t="s">
        <x:v>113</x:v>
      </x:c>
      <x:c r="J7" s="26"/>
      <x:c r="K7" s="26"/>
    </x:row>
    <x:row r="8" spans="1:11" ht="16.5" customHeight="1">
      <x:c r="A8" s="103"/>
      <x:c r="B8" s="108" t="s">
        <x:v>129</x:v>
      </x:c>
      <x:c r="C8" s="21" t="s">
        <x:v>216</x:v>
      </x:c>
      <x:c r="D8" s="22"/>
      <x:c r="E8" s="29"/>
      <x:c r="F8" s="41"/>
      <x:c r="G8" s="25"/>
      <x:c r="I8" s="26"/>
      <x:c r="J8" s="26"/>
      <x:c r="K8" s="26"/>
    </x:row>
    <x:row r="9" spans="1:11">
      <x:c r="A9" s="103"/>
      <x:c r="B9" s="108"/>
      <x:c r="C9" s="27" t="s">
        <x:v>222</x:v>
      </x:c>
      <x:c r="D9" s="28" t="s">
        <x:v>225</x:v>
      </x:c>
      <x:c r="E9" s="29">
        <x:v>0.17499999999999999</x:v>
      </x:c>
      <x:c r="F9" s="42"/>
      <x:c r="G9" s="43" t="s">
        <x:v>245</x:v>
      </x:c>
      <x:c r="I9" s="26" t="s">
        <x:v>317</x:v>
      </x:c>
      <x:c r="J9" s="26" t="s">
        <x:v>219</x:v>
      </x:c>
      <x:c r="K9" s="26"/>
    </x:row>
    <x:row r="10" spans="1:15">
      <x:c r="A10" s="103"/>
      <x:c r="B10" s="108"/>
      <x:c r="C10" s="36" t="s">
        <x:v>221</x:v>
      </x:c>
      <x:c r="D10" s="37"/>
      <x:c r="E10" s="38"/>
      <x:c r="F10" s="44">
        <x:f>SUM(F8:F9)</x:f>
        <x:v>0</x:v>
      </x:c>
      <x:c r="G10" s="40"/>
      <x:c r="I10" s="26" t="s">
        <x:v>319</x:v>
      </x:c>
      <x:c r="J10" s="45">
        <x:f>F7+F8+F11</x:f>
        <x:v>0</x:v>
      </x:c>
      <x:c r="K10" s="45"/>
      <x:c r="L10" s="45"/>
      <x:c r="M10" s="45"/>
      <x:c r="N10" s="45"/>
      <x:c r="O10" s="46">
        <x:f>SUM(J10:N10)</x:f>
        <x:v>0</x:v>
      </x:c>
    </x:row>
    <x:row r="11" spans="1:15" ht="16.5" customHeight="1">
      <x:c r="A11" s="103"/>
      <x:c r="B11" s="109" t="s">
        <x:v>282</x:v>
      </x:c>
      <x:c r="C11" s="47" t="s">
        <x:v>224</x:v>
      </x:c>
      <x:c r="D11" s="22"/>
      <x:c r="E11" s="48"/>
      <x:c r="F11" s="41"/>
      <x:c r="G11" s="49"/>
      <x:c r="I11" s="26" t="s">
        <x:v>226</x:v>
      </x:c>
      <x:c r="J11" s="45">
        <x:f>F32</x:f>
        <x:v>0</x:v>
      </x:c>
      <x:c r="K11" s="45"/>
      <x:c r="L11" s="45"/>
      <x:c r="M11" s="45"/>
      <x:c r="N11" s="45"/>
      <x:c r="O11" s="46">
        <x:f>SUM(J11:N11)</x:f>
        <x:v>0</x:v>
      </x:c>
    </x:row>
    <x:row r="12" spans="1:15">
      <x:c r="A12" s="103"/>
      <x:c r="B12" s="109"/>
      <x:c r="C12" s="50" t="s">
        <x:v>217</x:v>
      </x:c>
      <x:c r="D12" s="28" t="s">
        <x:v>223</x:v>
      </x:c>
      <x:c r="E12" s="29">
        <x:v>0.035599999999999998</x:v>
      </x:c>
      <x:c r="F12" s="24">
        <x:f>INT(F10*$E$12)</x:f>
        <x:v>0</x:v>
      </x:c>
      <x:c r="G12" s="51" t="s">
        <x:v>218</x:v>
      </x:c>
      <x:c r="I12" s="26" t="s">
        <x:v>227</x:v>
      </x:c>
      <x:c r="J12" s="45">
        <x:f>F34+F35</x:f>
        <x:v>0</x:v>
      </x:c>
      <x:c r="K12" s="45"/>
      <x:c r="L12" s="45"/>
      <x:c r="M12" s="45"/>
      <x:c r="N12" s="45"/>
      <x:c r="O12" s="46">
        <x:f>SUM(J12:N12)</x:f>
        <x:v>0</x:v>
      </x:c>
    </x:row>
    <x:row r="13" spans="1:16">
      <x:c r="A13" s="103"/>
      <x:c r="B13" s="109"/>
      <x:c r="C13" s="50" t="s">
        <x:v>228</x:v>
      </x:c>
      <x:c r="D13" s="28" t="s">
        <x:v>223</x:v>
      </x:c>
      <x:c r="E13" s="29">
        <x:v>0.010099999999999999</x:v>
      </x:c>
      <x:c r="F13" s="24">
        <x:f>INT(F10*$E$13)</x:f>
        <x:v>0</x:v>
      </x:c>
      <x:c r="G13" s="51" t="s">
        <x:v>320</x:v>
      </x:c>
      <x:c r="I13" s="26" t="s">
        <x:v>111</x:v>
      </x:c>
      <x:c r="J13" s="45"/>
      <x:c r="K13" s="52">
        <x:f>F7+F8+F35</x:f>
        <x:v>0</x:v>
      </x:c>
      <x:c r="L13" s="52"/>
      <x:c r="M13" s="52"/>
      <x:c r="N13" s="52"/>
      <x:c r="O13" s="52"/>
      <x:c r="P13" s="46">
        <x:f>SUM(K13:O13)</x:f>
        <x:v>0</x:v>
      </x:c>
    </x:row>
    <x:row r="14" spans="1:16">
      <x:c r="A14" s="103"/>
      <x:c r="B14" s="109"/>
      <x:c r="C14" s="53" t="s">
        <x:v>229</x:v>
      </x:c>
      <x:c r="D14" s="54" t="s">
        <x:v>225</x:v>
      </x:c>
      <x:c r="E14" s="55">
        <x:v>0.035950000000000004</x:v>
      </x:c>
      <x:c r="F14" s="56">
        <x:f>INT(F8*$E$14)</x:f>
        <x:v>0</x:v>
      </x:c>
      <x:c r="G14" s="57" t="s">
        <x:v>286</x:v>
      </x:c>
      <x:c r="I14" s="26" t="s">
        <x:v>104</x:v>
      </x:c>
      <x:c r="J14" s="26"/>
      <x:c r="K14" s="52">
        <x:f>F7+F8</x:f>
        <x:v>0</x:v>
      </x:c>
      <x:c r="L14" s="52"/>
      <x:c r="M14" s="52"/>
      <x:c r="N14" s="52"/>
      <x:c r="O14" s="52"/>
      <x:c r="P14" s="46">
        <x:f>SUM(K14:O14)</x:f>
        <x:v>0</x:v>
      </x:c>
    </x:row>
    <x:row r="15" spans="1:9">
      <x:c r="A15" s="103"/>
      <x:c r="B15" s="109"/>
      <x:c r="C15" s="53" t="s">
        <x:v>141</x:v>
      </x:c>
      <x:c r="D15" s="54" t="s">
        <x:v>232</x:v>
      </x:c>
      <x:c r="E15" s="58">
        <x:v>0.13139999999999999</x:v>
      </x:c>
      <x:c r="F15" s="56">
        <x:f>INT(F14*$E$15)</x:f>
        <x:v>0</x:v>
      </x:c>
      <x:c r="G15" s="57" t="s">
        <x:v>286</x:v>
      </x:c>
      <x:c r="I15" s="26" t="s">
        <x:v>254</x:v>
      </x:c>
    </x:row>
    <x:row r="16" spans="1:9">
      <x:c r="A16" s="103"/>
      <x:c r="B16" s="109"/>
      <x:c r="C16" s="53" t="s">
        <x:v>233</x:v>
      </x:c>
      <x:c r="D16" s="54" t="s">
        <x:v>225</x:v>
      </x:c>
      <x:c r="E16" s="58">
        <x:v>0.047499999999999998</x:v>
      </x:c>
      <x:c r="F16" s="56">
        <x:f>INT(F8*$E$16)</x:f>
        <x:v>0</x:v>
      </x:c>
      <x:c r="G16" s="57" t="s">
        <x:v>286</x:v>
      </x:c>
      <x:c r="I16" s="26" t="s">
        <x:v>251</x:v>
      </x:c>
    </x:row>
    <x:row r="17" spans="1:15">
      <x:c r="A17" s="103"/>
      <x:c r="B17" s="109"/>
      <x:c r="C17" s="59" t="s">
        <x:v>133</x:v>
      </x:c>
      <x:c r="D17" s="60" t="s">
        <x:v>225</x:v>
      </x:c>
      <x:c r="E17" s="61">
        <x:v>0.022999999999999998</x:v>
      </x:c>
      <x:c r="F17" s="62">
        <x:f>INT(F8*$E$17)</x:f>
        <x:v>0</x:v>
      </x:c>
      <x:c r="G17" s="63" t="s">
        <x:v>304</x:v>
      </x:c>
      <x:c r="I17" s="111" t="s">
        <x:v>114</x:v>
      </x:c>
      <x:c r="J17" s="111"/>
      <x:c r="K17" s="111"/>
      <x:c r="L17" s="111"/>
      <x:c r="M17" s="111"/>
      <x:c r="N17" s="111"/>
      <x:c r="O17" s="111"/>
    </x:row>
    <x:row r="18" spans="1:15">
      <x:c r="A18" s="103"/>
      <x:c r="B18" s="110"/>
      <x:c r="C18" s="50" t="s">
        <x:v>119</x:v>
      </x:c>
      <x:c r="D18" s="28" t="s">
        <x:v>321</x:v>
      </x:c>
      <x:c r="E18" s="29">
        <x:v>0.0311</x:v>
      </x:c>
      <x:c r="F18" s="24">
        <x:f>INT((F7+F8))*$E$18</x:f>
        <x:v>0</x:v>
      </x:c>
      <x:c r="G18" s="51" t="s">
        <x:v>324</x:v>
      </x:c>
      <x:c r="I18" s="111"/>
      <x:c r="J18" s="111"/>
      <x:c r="K18" s="111"/>
      <x:c r="L18" s="111"/>
      <x:c r="M18" s="111"/>
      <x:c r="N18" s="111"/>
      <x:c r="O18" s="111"/>
    </x:row>
    <x:row r="19" spans="1:13">
      <x:c r="A19" s="103"/>
      <x:c r="B19" s="109"/>
      <x:c r="C19" s="50" t="s">
        <x:v>230</x:v>
      </x:c>
      <x:c r="D19" s="28" t="s">
        <x:v>327</x:v>
      </x:c>
      <x:c r="E19" s="29">
        <x:v>0.05</x:v>
      </x:c>
      <x:c r="F19" s="24">
        <x:f>INT((F7+F10)*$E$19)</x:f>
        <x:v>0</x:v>
      </x:c>
      <x:c r="G19" s="43" t="str">
        <x:f>G9</x:f>
        <x:v>직공비 10억 미만, 공기 6개월 미만공사</x:v>
      </x:c>
      <x:c r="I19" s="26" t="s">
        <x:v>87</x:v>
      </x:c>
      <x:c r="J19" s="64"/>
      <x:c r="K19" s="64"/>
      <x:c r="L19" s="64"/>
      <x:c r="M19" s="64"/>
    </x:row>
    <x:row r="20" spans="1:13">
      <x:c r="A20" s="103"/>
      <x:c r="B20" s="109"/>
      <x:c r="C20" s="50" t="s">
        <x:v>231</x:v>
      </x:c>
      <x:c r="D20" s="28" t="s">
        <x:v>234</x:v>
      </x:c>
      <x:c r="E20" s="29">
        <x:v>0.0029999999999999999</x:v>
      </x:c>
      <x:c r="F20" s="24">
        <x:f>INT((F4+F5+F8+F11)*$E$20)</x:f>
        <x:v>0</x:v>
      </x:c>
      <x:c r="G20" s="43" t="s">
        <x:v>323</x:v>
      </x:c>
      <x:c r="I20" s="26" t="s">
        <x:v>255</x:v>
      </x:c>
      <x:c r="J20" s="64"/>
      <x:c r="K20" s="64"/>
      <x:c r="L20" s="64"/>
      <x:c r="M20" s="64"/>
    </x:row>
    <x:row r="21" spans="1:15">
      <x:c r="A21" s="103"/>
      <x:c r="B21" s="109"/>
      <x:c r="C21" s="50" t="s">
        <x:v>325</x:v>
      </x:c>
      <x:c r="D21" s="28" t="s">
        <x:v>234</x:v>
      </x:c>
      <x:c r="E21" s="65">
        <x:v>0.00069999999999999996</x:v>
      </x:c>
      <x:c r="F21" s="24">
        <x:f>INT((F4+F5+F8+F11)*$E$21)</x:f>
        <x:v>0</x:v>
      </x:c>
      <x:c r="G21" s="43" t="s">
        <x:v>328</x:v>
      </x:c>
      <x:c r="I21" s="112" t="s">
        <x:v>115</x:v>
      </x:c>
      <x:c r="J21" s="112"/>
      <x:c r="K21" s="112"/>
      <x:c r="L21" s="112"/>
      <x:c r="M21" s="112"/>
      <x:c r="N21" s="112"/>
      <x:c r="O21" s="112"/>
    </x:row>
    <x:row r="22" spans="1:15">
      <x:c r="A22" s="103"/>
      <x:c r="B22" s="109"/>
      <x:c r="C22" s="50" t="s">
        <x:v>326</x:v>
      </x:c>
      <x:c r="D22" s="28" t="s">
        <x:v>234</x:v>
      </x:c>
      <x:c r="E22" s="65">
        <x:v>0.00080999999999999994</x:v>
      </x:c>
      <x:c r="F22" s="24">
        <x:f>INT((F4+F5+F8+F11)*$E$22)</x:f>
        <x:v>0</x:v>
      </x:c>
      <x:c r="G22" s="51" t="s">
        <x:v>302</x:v>
      </x:c>
      <x:c r="I22" s="112"/>
      <x:c r="J22" s="112"/>
      <x:c r="K22" s="112"/>
      <x:c r="L22" s="112"/>
      <x:c r="M22" s="112"/>
      <x:c r="N22" s="112"/>
      <x:c r="O22" s="112"/>
    </x:row>
    <x:row r="23" spans="1:9">
      <x:c r="A23" s="103"/>
      <x:c r="B23" s="109"/>
      <x:c r="C23" s="50" t="s">
        <x:v>135</x:v>
      </x:c>
      <x:c r="D23" s="28" t="s">
        <x:v>223</x:v>
      </x:c>
      <x:c r="E23" s="65">
        <x:v>0.000059999999999999998</x:v>
      </x:c>
      <x:c r="F23" s="24">
        <x:f>INT(F10*$E$23)</x:f>
        <x:v>0</x:v>
      </x:c>
      <x:c r="G23" s="51" t="s">
        <x:v>218</x:v>
      </x:c>
      <x:c r="I23" s="26"/>
    </x:row>
    <x:row r="24" spans="1:9">
      <x:c r="A24" s="103"/>
      <x:c r="B24" s="109"/>
      <x:c r="C24" s="50" t="s">
        <x:v>134</x:v>
      </x:c>
      <x:c r="D24" s="28" t="s">
        <x:v>223</x:v>
      </x:c>
      <x:c r="E24" s="65">
        <x:v>0.00090000000000000002</x:v>
      </x:c>
      <x:c r="F24" s="24">
        <x:f>INT(F10*$E$24)</x:f>
        <x:v>0</x:v>
      </x:c>
      <x:c r="G24" s="51" t="s">
        <x:v>218</x:v>
      </x:c>
      <x:c r="I24" s="26"/>
    </x:row>
    <x:row r="25" spans="1:13">
      <x:c r="A25" s="103"/>
      <x:c r="B25" s="109"/>
      <x:c r="C25" s="50" t="s">
        <x:v>274</x:v>
      </x:c>
      <x:c r="D25" s="28"/>
      <x:c r="E25" s="29"/>
      <x:c r="F25" s="24"/>
      <x:c r="G25" s="51" t="s">
        <x:v>329</x:v>
      </x:c>
      <x:c r="I25" s="112"/>
      <x:c r="J25" s="112"/>
      <x:c r="K25" s="112"/>
      <x:c r="L25" s="112"/>
      <x:c r="M25" s="112"/>
    </x:row>
    <x:row r="26" spans="1:13">
      <x:c r="A26" s="103"/>
      <x:c r="B26" s="109"/>
      <x:c r="C26" s="36" t="s">
        <x:v>221</x:v>
      </x:c>
      <x:c r="D26" s="37"/>
      <x:c r="E26" s="66"/>
      <x:c r="F26" s="67">
        <x:f>SUM(F11:F25)</x:f>
        <x:v>0</x:v>
      </x:c>
      <x:c r="G26" s="40"/>
      <x:c r="I26" s="112"/>
      <x:c r="J26" s="112"/>
      <x:c r="K26" s="112"/>
      <x:c r="L26" s="112"/>
      <x:c r="M26" s="112"/>
    </x:row>
    <x:row r="27" spans="1:7" ht="16.5" customHeight="1">
      <x:c r="A27" s="104"/>
      <x:c r="B27" s="113" t="s">
        <x:v>17</x:v>
      </x:c>
      <x:c r="C27" s="114"/>
      <x:c r="D27" s="68"/>
      <x:c r="E27" s="69"/>
      <x:c r="F27" s="70">
        <x:f>INT(F7+F10+F26)</x:f>
        <x:v>0</x:v>
      </x:c>
      <x:c r="G27" s="71"/>
    </x:row>
    <x:row r="28" spans="1:7" ht="16.5" customHeight="1">
      <x:c r="A28" s="115" t="s">
        <x:v>81</x:v>
      </x:c>
      <x:c r="B28" s="116"/>
      <x:c r="C28" s="117"/>
      <x:c r="D28" s="22" t="s">
        <x:v>322</x:v>
      </x:c>
      <x:c r="E28" s="72">
        <x:v>0.080000000000000004</x:v>
      </x:c>
      <x:c r="F28" s="73">
        <x:f>INT(F27*$E$28)</x:f>
        <x:v>0</x:v>
      </x:c>
      <x:c r="G28" s="25" t="s">
        <x:v>305</x:v>
      </x:c>
    </x:row>
    <x:row r="29" spans="1:7">
      <x:c r="A29" s="95" t="s">
        <x:v>18</x:v>
      </x:c>
      <x:c r="B29" s="96"/>
      <x:c r="C29" s="97"/>
      <x:c r="D29" s="85" t="s">
        <x:v>303</x:v>
      </x:c>
      <x:c r="E29" s="86">
        <x:v>0.080000000000000004</x:v>
      </x:c>
      <x:c r="F29" s="74"/>
      <x:c r="G29" s="87"/>
    </x:row>
    <x:row r="30" spans="1:7">
      <x:c r="A30" s="95" t="s">
        <x:v>316</x:v>
      </x:c>
      <x:c r="B30" s="96"/>
      <x:c r="C30" s="97"/>
      <x:c r="D30" s="88"/>
      <x:c r="E30" s="89"/>
      <x:c r="F30" s="75"/>
      <x:c r="G30" s="90"/>
    </x:row>
    <x:row r="31" spans="1:7">
      <x:c r="A31" s="122" t="s">
        <x:v>99</x:v>
      </x:c>
      <x:c r="B31" s="123"/>
      <x:c r="C31" s="124"/>
      <x:c r="D31" s="91" t="s">
        <x:v>88</x:v>
      </x:c>
      <x:c r="E31" s="92">
        <x:v>0.085000000000000009</x:v>
      </x:c>
      <x:c r="F31" s="94">
        <x:f>F8*E31*50%*1.4</x:f>
        <x:v>0</x:v>
      </x:c>
      <x:c r="G31" s="93"/>
    </x:row>
    <x:row r="32" spans="1:7">
      <x:c r="A32" s="113" t="s">
        <x:v>85</x:v>
      </x:c>
      <x:c r="B32" s="121"/>
      <x:c r="C32" s="114"/>
      <x:c r="D32" s="37"/>
      <x:c r="E32" s="66"/>
      <x:c r="F32" s="67">
        <x:f>SUM(F27:F31)</x:f>
        <x:v>0</x:v>
      </x:c>
      <x:c r="G32" s="40"/>
    </x:row>
    <x:row r="33" spans="1:7">
      <x:c r="A33" s="125" t="s">
        <x:v>83</x:v>
      </x:c>
      <x:c r="B33" s="126"/>
      <x:c r="C33" s="127"/>
      <x:c r="D33" s="33" t="s">
        <x:v>84</x:v>
      </x:c>
      <x:c r="E33" s="76">
        <x:v>0.10000000000000001</x:v>
      </x:c>
      <x:c r="F33" s="77">
        <x:f>INT(F32*$E$33)</x:f>
        <x:v>0</x:v>
      </x:c>
      <x:c r="G33" s="78"/>
    </x:row>
    <x:row r="34" spans="1:7" ht="16.5" customHeight="1">
      <x:c r="A34" s="113" t="s">
        <x:v>86</x:v>
      </x:c>
      <x:c r="B34" s="121"/>
      <x:c r="C34" s="114"/>
      <x:c r="D34" s="37"/>
      <x:c r="E34" s="66"/>
      <x:c r="F34" s="67">
        <x:f>SUM(F32:F33)</x:f>
        <x:v>0</x:v>
      </x:c>
      <x:c r="G34" s="40"/>
    </x:row>
    <x:row r="35" spans="1:7">
      <x:c r="A35" s="115" t="s">
        <x:v>79</x:v>
      </x:c>
      <x:c r="B35" s="116"/>
      <x:c r="C35" s="117"/>
      <x:c r="D35" s="22"/>
      <x:c r="E35" s="79"/>
      <x:c r="F35" s="80"/>
      <x:c r="G35" s="25"/>
    </x:row>
    <x:row r="36" spans="1:7">
      <x:c r="A36" s="118" t="s">
        <x:v>80</x:v>
      </x:c>
      <x:c r="B36" s="119"/>
      <x:c r="C36" s="120"/>
      <x:c r="D36" s="28"/>
      <x:c r="E36" s="81"/>
      <x:c r="F36" s="82"/>
      <x:c r="G36" s="31"/>
    </x:row>
    <x:row r="37" spans="1:7" ht="16.5" customHeight="1">
      <x:c r="A37" s="113" t="s">
        <x:v>82</x:v>
      </x:c>
      <x:c r="B37" s="121"/>
      <x:c r="C37" s="114"/>
      <x:c r="D37" s="37"/>
      <x:c r="E37" s="83"/>
      <x:c r="F37" s="70">
        <x:f>SUM(F34:F36)</x:f>
        <x:v>0</x:v>
      </x:c>
      <x:c r="G37" s="40"/>
    </x:row>
    <x:row r="38" spans="6:6">
      <x:c r="F38" s="84"/>
    </x:row>
    <x:row r="39" spans="6:6">
      <x:c r="F39" s="84"/>
    </x:row>
  </x:sheetData>
  <x:mergeCells count="20">
    <x:mergeCell ref="A1:G1"/>
    <x:mergeCell ref="A3:C3"/>
    <x:mergeCell ref="A4:A27"/>
    <x:mergeCell ref="B4:B7"/>
    <x:mergeCell ref="B8:B10"/>
    <x:mergeCell ref="B11:B26"/>
    <x:mergeCell ref="I17:O18"/>
    <x:mergeCell ref="I21:O22"/>
    <x:mergeCell ref="I25:M26"/>
    <x:mergeCell ref="B27:C27"/>
    <x:mergeCell ref="A28:C28"/>
    <x:mergeCell ref="A29:C29"/>
    <x:mergeCell ref="A30:C30"/>
    <x:mergeCell ref="A31:C31"/>
    <x:mergeCell ref="A32:C32"/>
    <x:mergeCell ref="A33:C33"/>
    <x:mergeCell ref="A34:C34"/>
    <x:mergeCell ref="A35:C35"/>
    <x:mergeCell ref="A36:C36"/>
    <x:mergeCell ref="A37:C37"/>
  </x:mergeCells>
  <x:printOptions horizontalCentered="1" verticalCentered="1" headings="0" gridLines="0" gridLinesSet="1"/>
  <x:pageMargins left="0.70861113071441650391" right="0.70861113071441650391" top="0.55111110210418701172" bottom="0.35430556535720825195" header="0.31486111879348754883" footer="0.31486111879348754883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Y204"/>
  <x:sheetViews>
    <x:sheetView view="pageBreakPreview" topLeftCell="A1" zoomScaleNormal="100" zoomScaleSheetLayoutView="100" workbookViewId="0">
      <x:pane xSplit="0" ySplit="4" topLeftCell="A5" activePane="bottomLeft" state="frozen"/>
      <x:selection pane="bottomLeft" activeCell="E186" activeCellId="0" sqref="E186:L195"/>
    </x:sheetView>
  </x:sheetViews>
  <x:sheetFormatPr defaultColWidth="9.00390625" defaultRowHeight="16.39999999999999857891"/>
  <x:cols>
    <x:col min="1" max="1" width="19.625" style="2" customWidth="1"/>
    <x:col min="2" max="2" width="20.625" style="2" customWidth="1"/>
    <x:col min="3" max="3" width="4.625" style="3" customWidth="1"/>
    <x:col min="4" max="4" width="6.625" style="4" customWidth="1"/>
    <x:col min="5" max="5" width="7.625" style="4" customWidth="1"/>
    <x:col min="6" max="6" width="8.625" style="4" customWidth="1"/>
    <x:col min="7" max="7" width="7.625" style="4" customWidth="1"/>
    <x:col min="8" max="8" width="8.625" style="4" customWidth="1"/>
    <x:col min="9" max="9" width="7.625" style="4" customWidth="1"/>
    <x:col min="10" max="10" width="8.625" style="4" customWidth="1"/>
    <x:col min="11" max="12" width="9.625" style="4" customWidth="1"/>
    <x:col min="13" max="13" width="6.625" style="2" customWidth="1"/>
    <x:col min="14" max="51" width="0" hidden="1" customWidth="1"/>
  </x:cols>
  <x:sheetData>
    <x:row r="1" spans="1:13" ht="30" customHeight="1">
      <x:c r="A1" s="129" t="s">
        <x:v>312</x:v>
      </x:c>
      <x:c r="B1" s="129"/>
      <x:c r="C1" s="129"/>
      <x:c r="D1" s="129"/>
      <x:c r="E1" s="129"/>
      <x:c r="F1" s="129"/>
      <x:c r="G1" s="129"/>
      <x:c r="H1" s="129"/>
      <x:c r="I1" s="129"/>
      <x:c r="J1" s="129"/>
      <x:c r="K1" s="129"/>
      <x:c r="L1" s="129"/>
      <x:c r="M1" s="129"/>
    </x:row>
    <x:row r="2" spans="1:13" ht="21" customHeight="1">
      <x:c r="A2" s="130" t="s">
        <x:v>235</x:v>
      </x:c>
      <x:c r="B2" s="131"/>
      <x:c r="C2" s="131"/>
      <x:c r="D2" s="131"/>
      <x:c r="E2" s="131"/>
      <x:c r="F2" s="131"/>
      <x:c r="G2" s="131"/>
      <x:c r="H2" s="131"/>
      <x:c r="I2" s="131"/>
      <x:c r="J2" s="131"/>
      <x:c r="K2" s="131"/>
      <x:c r="L2" s="131"/>
      <x:c r="M2" s="131"/>
    </x:row>
    <x:row r="3" spans="1:13" ht="21" customHeight="1">
      <x:c r="A3" s="128" t="s">
        <x:v>117</x:v>
      </x:c>
      <x:c r="B3" s="128" t="s">
        <x:v>123</x:v>
      </x:c>
      <x:c r="C3" s="128" t="s">
        <x:v>128</x:v>
      </x:c>
      <x:c r="D3" s="128" t="s">
        <x:v>68</x:v>
      </x:c>
      <x:c r="E3" s="128" t="s">
        <x:v>137</x:v>
      </x:c>
      <x:c r="F3" s="128"/>
      <x:c r="G3" s="128" t="s">
        <x:v>136</x:v>
      </x:c>
      <x:c r="H3" s="128"/>
      <x:c r="I3" s="128" t="s">
        <x:v>118</x:v>
      </x:c>
      <x:c r="J3" s="128"/>
      <x:c r="K3" s="128" t="s">
        <x:v>121</x:v>
      </x:c>
      <x:c r="L3" s="128"/>
      <x:c r="M3" s="128" t="s">
        <x:v>6</x:v>
      </x:c>
    </x:row>
    <x:row r="4" spans="1:51" ht="21" customHeight="1">
      <x:c r="A4" s="128"/>
      <x:c r="B4" s="128"/>
      <x:c r="C4" s="128"/>
      <x:c r="D4" s="128"/>
      <x:c r="E4" s="5" t="s">
        <x:v>140</x:v>
      </x:c>
      <x:c r="F4" s="5" t="s">
        <x:v>72</x:v>
      </x:c>
      <x:c r="G4" s="5" t="s">
        <x:v>140</x:v>
      </x:c>
      <x:c r="H4" s="5" t="s">
        <x:v>72</x:v>
      </x:c>
      <x:c r="I4" s="5" t="s">
        <x:v>140</x:v>
      </x:c>
      <x:c r="J4" s="5" t="s">
        <x:v>72</x:v>
      </x:c>
      <x:c r="K4" s="5" t="s">
        <x:v>140</x:v>
      </x:c>
      <x:c r="L4" s="5" t="s">
        <x:v>72</x:v>
      </x:c>
      <x:c r="M4" s="128"/>
      <x:c r="N4" t="s">
        <x:v>74</x:v>
      </x:c>
      <x:c r="O4" t="s">
        <x:v>71</x:v>
      </x:c>
      <x:c r="P4" t="s">
        <x:v>75</x:v>
      </x:c>
      <x:c r="Q4" t="s">
        <x:v>66</x:v>
      </x:c>
      <x:c r="R4" t="s">
        <x:v>73</x:v>
      </x:c>
      <x:c r="S4" t="s">
        <x:v>5</x:v>
      </x:c>
      <x:c r="T4" t="s">
        <x:v>204</x:v>
      </x:c>
      <x:c r="U4" t="s">
        <x:v>7</x:v>
      </x:c>
      <x:c r="V4" t="s">
        <x:v>19</x:v>
      </x:c>
      <x:c r="W4" t="s">
        <x:v>21</x:v>
      </x:c>
      <x:c r="X4" t="s">
        <x:v>138</x:v>
      </x:c>
      <x:c r="Y4" t="s">
        <x:v>20</x:v>
      </x:c>
      <x:c r="Z4" t="s">
        <x:v>195</x:v>
      </x:c>
      <x:c r="AA4" t="s">
        <x:v>209</x:v>
      </x:c>
      <x:c r="AB4" t="s">
        <x:v>199</x:v>
      </x:c>
      <x:c r="AC4" t="s">
        <x:v>314</x:v>
      </x:c>
      <x:c r="AD4" t="s">
        <x:v>200</x:v>
      </x:c>
      <x:c r="AE4" t="s">
        <x:v>139</x:v>
      </x:c>
      <x:c r="AF4" t="s">
        <x:v>210</x:v>
      </x:c>
      <x:c r="AG4" t="s">
        <x:v>316</x:v>
      </x:c>
      <x:c r="AH4" t="s">
        <x:v>315</x:v>
      </x:c>
      <x:c r="AI4" t="s">
        <x:v>313</x:v>
      </x:c>
      <x:c r="AJ4" t="s">
        <x:v>138</x:v>
      </x:c>
      <x:c r="AK4" t="s">
        <x:v>274</x:v>
      </x:c>
      <x:c r="AL4" t="s">
        <x:v>275</x:v>
      </x:c>
      <x:c r="AM4" t="s">
        <x:v>205</x:v>
      </x:c>
      <x:c r="AN4" t="s">
        <x:v>212</x:v>
      </x:c>
      <x:c r="AO4" t="s">
        <x:v>206</x:v>
      </x:c>
      <x:c r="AP4" t="s">
        <x:v>186</x:v>
      </x:c>
      <x:c r="AQ4" t="s">
        <x:v>213</x:v>
      </x:c>
      <x:c r="AR4" t="s">
        <x:v>214</x:v>
      </x:c>
      <x:c r="AS4" t="s">
        <x:v>183</x:v>
      </x:c>
      <x:c r="AT4" t="s">
        <x:v>184</x:v>
      </x:c>
      <x:c r="AU4" t="s">
        <x:v>185</x:v>
      </x:c>
      <x:c r="AV4" t="s">
        <x:v>188</x:v>
      </x:c>
      <x:c r="AW4" t="s">
        <x:v>69</x:v>
      </x:c>
      <x:c r="AX4" t="s">
        <x:v>67</x:v>
      </x:c>
      <x:c r="AY4" t="s">
        <x:v>24</x:v>
      </x:c>
    </x:row>
    <x:row r="5" spans="1:13" ht="21" customHeight="1">
      <x:c r="A5" s="134" t="s">
        <x:v>237</x:v>
      </x:c>
      <x:c r="B5" s="135"/>
      <x:c r="C5" s="135"/>
      <x:c r="D5" s="135"/>
      <x:c r="E5" s="135"/>
      <x:c r="F5" s="135"/>
      <x:c r="G5" s="135"/>
      <x:c r="H5" s="135"/>
      <x:c r="I5" s="135"/>
      <x:c r="J5" s="135"/>
      <x:c r="K5" s="135"/>
      <x:c r="L5" s="135"/>
      <x:c r="M5" s="136"/>
    </x:row>
    <x:row r="6" spans="1:47" ht="21" customHeight="1">
      <x:c r="A6" s="6" t="s">
        <x:v>294</x:v>
      </x:c>
      <x:c r="B6" s="6" t="s">
        <x:v>248</x:v>
      </x:c>
      <x:c r="C6" s="7" t="s">
        <x:v>126</x:v>
      </x:c>
      <x:c r="D6" s="8">
        <x:v>259</x:v>
      </x:c>
      <x:c r="E6" s="8"/>
      <x:c r="F6" s="8"/>
      <x:c r="G6" s="8"/>
      <x:c r="H6" s="8"/>
      <x:c r="I6" s="8"/>
      <x:c r="J6" s="8"/>
      <x:c r="K6" s="8"/>
      <x:c r="L6" s="8"/>
      <x:c r="M6" s="6" t="s">
        <x:v>31</x:v>
      </x:c>
      <x:c r="O6" t="str">
        <x:f>""</x:f>
        <x:v/>
      </x:c>
      <x:c r="P6" s="1" t="s">
        <x:v>73</x:v>
      </x:c>
      <x:c r="Q6">
        <x:v>1</x:v>
      </x:c>
      <x:c r="R6">
        <x:f t="shared" ref="R6:R11" si="0">IF(P6="기계경비",J6,0)</x:f>
        <x:v>0</x:v>
      </x:c>
      <x:c r="S6">
        <x:f t="shared" ref="S6:S11" si="1">IF(P6="운반비",L6,0)</x:f>
        <x:v>0</x:v>
      </x:c>
      <x:c r="T6">
        <x:f t="shared" ref="T6:T11" si="2">IF(P6="작업부산물",F6,0)</x:f>
        <x:v>0</x:v>
      </x:c>
      <x:c r="U6">
        <x:f t="shared" ref="U6:U11" si="3">IF(P6="관급",F6,0)</x:f>
        <x:v>0</x:v>
      </x:c>
      <x:c r="V6">
        <x:f t="shared" ref="V6:V11" si="4">IF(P6="외주비",J6,0)</x:f>
        <x:v>0</x:v>
      </x:c>
      <x:c r="W6">
        <x:f t="shared" ref="W6:W11" si="5">IF(P6="장비비",J6,0)</x:f>
        <x:v>0</x:v>
      </x:c>
      <x:c r="X6">
        <x:f t="shared" ref="X6:X11" si="6">IF(P6="폐기물처리비",L6,0)</x:f>
        <x:v>0</x:v>
      </x:c>
      <x:c r="Y6">
        <x:f t="shared" ref="Y6:Y11" si="7">IF(P6="가설비",J6,0)</x:f>
        <x:v>0</x:v>
      </x:c>
      <x:c r="Z6">
        <x:f t="shared" ref="Z6:Z11" si="8">IF(P6="잡비제외분",F6,0)</x:f>
        <x:v>0</x:v>
      </x:c>
      <x:c r="AA6">
        <x:f t="shared" ref="AA6:AA11" si="9">IF(P6="사급자재대",L6,0)</x:f>
        <x:v>0</x:v>
      </x:c>
      <x:c r="AB6">
        <x:f t="shared" ref="AB6:AB11" si="10">IF(P6="관급자재대",L6,0)</x:f>
        <x:v>0</x:v>
      </x:c>
      <x:c r="AC6">
        <x:f t="shared" ref="AC6:AC11" si="11">IF(P6="관급자관급자재대",L6,0)</x:f>
        <x:v>0</x:v>
      </x:c>
      <x:c r="AD6">
        <x:f t="shared" ref="AD6:AD11" si="12">IF(P6="사용자항목2",L6,0)</x:f>
        <x:v>0</x:v>
      </x:c>
      <x:c r="AE6">
        <x:f t="shared" ref="AE6:AE11" si="13">IF(P6="안전관리비",L6,0)</x:f>
        <x:v>0</x:v>
      </x:c>
      <x:c r="AF6">
        <x:f t="shared" ref="AF6:AF11" si="14">IF(P6="품질관리비",L6,0)</x:f>
        <x:v>0</x:v>
      </x:c>
      <x:c r="AG6">
        <x:f t="shared" ref="AG6:AG11" si="15">IF(P6="고철처리비(철거)",L6,0)</x:f>
        <x:v>0</x:v>
      </x:c>
      <x:c r="AH6">
        <x:f t="shared" ref="AH6:AH11" si="16">IF(P6="재해예방기술지도비",L6,0)</x:f>
        <x:v>0</x:v>
      </x:c>
      <x:c r="AI6">
        <x:f t="shared" ref="AI6:AI11" si="17">IF(P6="미확정공종(PS)",L6,0)</x:f>
        <x:v>0</x:v>
      </x:c>
      <x:c r="AJ6">
        <x:f t="shared" ref="AJ6:AJ11" si="18">IF(P6="폐기물처리비",L6,0)</x:f>
        <x:v>0</x:v>
      </x:c>
      <x:c r="AK6">
        <x:f t="shared" ref="AK6:AK11" si="19">IF(P6="폐기물상차비(100톤이상)",L6,0)</x:f>
        <x:v>0</x:v>
      </x:c>
      <x:c r="AL6">
        <x:f t="shared" ref="AL6:AL11" si="20">IF(P6="폐기물처리비(100톤이상)",L6,0)</x:f>
        <x:v>0</x:v>
      </x:c>
      <x:c r="AM6">
        <x:f t="shared" ref="AM6:AM11" si="21">IF(P6="석면부담금",L6,0)</x:f>
        <x:v>0</x:v>
      </x:c>
      <x:c r="AN6">
        <x:f t="shared" ref="AN6:AN11" si="22">IF(P6="임금채불부담금",L6,0)</x:f>
        <x:v>0</x:v>
      </x:c>
      <x:c r="AO6">
        <x:f t="shared" ref="AO6:AO11" si="23">IF(P6="야간할증",L6,0)</x:f>
        <x:v>0</x:v>
      </x:c>
      <x:c r="AP6">
        <x:f t="shared" ref="AP6:AP11" si="24">IF(P6="사용자항목14",L6,0)</x:f>
        <x:v>0</x:v>
      </x:c>
      <x:c r="AQ6">
        <x:f t="shared" ref="AQ6:AQ11" si="25">IF(P6="사용자항목15",L6,0)</x:f>
        <x:v>0</x:v>
      </x:c>
      <x:c r="AR6">
        <x:f t="shared" ref="AR6:AR11" si="26">IF(P6="사용자항목16",L6,0)</x:f>
        <x:v>0</x:v>
      </x:c>
      <x:c r="AS6">
        <x:f t="shared" ref="AS6:AS11" si="27">IF(P6="사용자항목17",L6,0)</x:f>
        <x:v>0</x:v>
      </x:c>
      <x:c r="AT6">
        <x:f t="shared" ref="AT6:AT11" si="28">IF(P6="사용자항목18",L6,0)</x:f>
        <x:v>0</x:v>
      </x:c>
      <x:c r="AU6">
        <x:f t="shared" ref="AU6:AU11" si="29">IF(P6="사용자항목19",L6,0)</x:f>
        <x:v>0</x:v>
      </x:c>
    </x:row>
    <x:row r="7" spans="1:47" ht="21" customHeight="1">
      <x:c r="A7" s="6" t="s">
        <x:v>294</x:v>
      </x:c>
      <x:c r="B7" s="6" t="s">
        <x:v>109</x:v>
      </x:c>
      <x:c r="C7" s="7" t="s">
        <x:v>0</x:v>
      </x:c>
      <x:c r="D7" s="8">
        <x:v>1</x:v>
      </x:c>
      <x:c r="E7" s="8"/>
      <x:c r="F7" s="8"/>
      <x:c r="G7" s="8"/>
      <x:c r="H7" s="8"/>
      <x:c r="I7" s="8"/>
      <x:c r="J7" s="8"/>
      <x:c r="K7" s="8"/>
      <x:c r="L7" s="8"/>
      <x:c r="M7" s="6" t="s">
        <x:v>27</x:v>
      </x:c>
      <x:c r="O7" t="str">
        <x:f>""</x:f>
        <x:v/>
      </x:c>
      <x:c r="P7" s="1" t="s">
        <x:v>73</x:v>
      </x:c>
      <x:c r="Q7">
        <x:v>1</x:v>
      </x:c>
      <x:c r="R7">
        <x:f t="shared" si="0"/>
        <x:v>0</x:v>
      </x:c>
      <x:c r="S7">
        <x:f t="shared" si="1"/>
        <x:v>0</x:v>
      </x:c>
      <x:c r="T7">
        <x:f t="shared" si="2"/>
        <x:v>0</x:v>
      </x:c>
      <x:c r="U7">
        <x:f t="shared" si="3"/>
        <x:v>0</x:v>
      </x:c>
      <x:c r="V7">
        <x:f t="shared" si="4"/>
        <x:v>0</x:v>
      </x:c>
      <x:c r="W7">
        <x:f t="shared" si="5"/>
        <x:v>0</x:v>
      </x:c>
      <x:c r="X7">
        <x:f t="shared" si="6"/>
        <x:v>0</x:v>
      </x:c>
      <x:c r="Y7">
        <x:f t="shared" si="7"/>
        <x:v>0</x:v>
      </x:c>
      <x:c r="Z7">
        <x:f t="shared" si="8"/>
        <x:v>0</x:v>
      </x:c>
      <x:c r="AA7">
        <x:f t="shared" si="9"/>
        <x:v>0</x:v>
      </x:c>
      <x:c r="AB7">
        <x:f t="shared" si="10"/>
        <x:v>0</x:v>
      </x:c>
      <x:c r="AC7">
        <x:f t="shared" si="11"/>
        <x:v>0</x:v>
      </x:c>
      <x:c r="AD7">
        <x:f t="shared" si="12"/>
        <x:v>0</x:v>
      </x:c>
      <x:c r="AE7">
        <x:f t="shared" si="13"/>
        <x:v>0</x:v>
      </x:c>
      <x:c r="AF7">
        <x:f t="shared" si="14"/>
        <x:v>0</x:v>
      </x:c>
      <x:c r="AG7">
        <x:f t="shared" si="15"/>
        <x:v>0</x:v>
      </x:c>
      <x:c r="AH7">
        <x:f t="shared" si="16"/>
        <x:v>0</x:v>
      </x:c>
      <x:c r="AI7">
        <x:f t="shared" si="17"/>
        <x:v>0</x:v>
      </x:c>
      <x:c r="AJ7">
        <x:f t="shared" si="18"/>
        <x:v>0</x:v>
      </x:c>
      <x:c r="AK7">
        <x:f t="shared" si="19"/>
        <x:v>0</x:v>
      </x:c>
      <x:c r="AL7">
        <x:f t="shared" si="20"/>
        <x:v>0</x:v>
      </x:c>
      <x:c r="AM7">
        <x:f t="shared" si="21"/>
        <x:v>0</x:v>
      </x:c>
      <x:c r="AN7">
        <x:f t="shared" si="22"/>
        <x:v>0</x:v>
      </x:c>
      <x:c r="AO7">
        <x:f t="shared" si="23"/>
        <x:v>0</x:v>
      </x:c>
      <x:c r="AP7">
        <x:f t="shared" si="24"/>
        <x:v>0</x:v>
      </x:c>
      <x:c r="AQ7">
        <x:f t="shared" si="25"/>
        <x:v>0</x:v>
      </x:c>
      <x:c r="AR7">
        <x:f t="shared" si="26"/>
        <x:v>0</x:v>
      </x:c>
      <x:c r="AS7">
        <x:f t="shared" si="27"/>
        <x:v>0</x:v>
      </x:c>
      <x:c r="AT7">
        <x:f t="shared" si="28"/>
        <x:v>0</x:v>
      </x:c>
      <x:c r="AU7">
        <x:f t="shared" si="29"/>
        <x:v>0</x:v>
      </x:c>
    </x:row>
    <x:row r="8" spans="1:47" ht="21" customHeight="1">
      <x:c r="A8" s="6" t="s">
        <x:v>292</x:v>
      </x:c>
      <x:c r="B8" s="6" t="s">
        <x:v>257</x:v>
      </x:c>
      <x:c r="C8" s="7" t="s">
        <x:v>8</x:v>
      </x:c>
      <x:c r="D8" s="8">
        <x:v>4</x:v>
      </x:c>
      <x:c r="E8" s="8"/>
      <x:c r="F8" s="8"/>
      <x:c r="G8" s="8"/>
      <x:c r="H8" s="8"/>
      <x:c r="I8" s="8"/>
      <x:c r="J8" s="8"/>
      <x:c r="K8" s="8"/>
      <x:c r="L8" s="8"/>
      <x:c r="M8" s="6" t="s">
        <x:v>30</x:v>
      </x:c>
      <x:c r="O8" t="str">
        <x:f>""</x:f>
        <x:v/>
      </x:c>
      <x:c r="P8" s="1" t="s">
        <x:v>73</x:v>
      </x:c>
      <x:c r="Q8">
        <x:v>1</x:v>
      </x:c>
      <x:c r="R8">
        <x:f t="shared" si="0"/>
        <x:v>0</x:v>
      </x:c>
      <x:c r="S8">
        <x:f t="shared" si="1"/>
        <x:v>0</x:v>
      </x:c>
      <x:c r="T8">
        <x:f t="shared" si="2"/>
        <x:v>0</x:v>
      </x:c>
      <x:c r="U8">
        <x:f t="shared" si="3"/>
        <x:v>0</x:v>
      </x:c>
      <x:c r="V8">
        <x:f t="shared" si="4"/>
        <x:v>0</x:v>
      </x:c>
      <x:c r="W8">
        <x:f t="shared" si="5"/>
        <x:v>0</x:v>
      </x:c>
      <x:c r="X8">
        <x:f t="shared" si="6"/>
        <x:v>0</x:v>
      </x:c>
      <x:c r="Y8">
        <x:f t="shared" si="7"/>
        <x:v>0</x:v>
      </x:c>
      <x:c r="Z8">
        <x:f t="shared" si="8"/>
        <x:v>0</x:v>
      </x:c>
      <x:c r="AA8">
        <x:f t="shared" si="9"/>
        <x:v>0</x:v>
      </x:c>
      <x:c r="AB8">
        <x:f t="shared" si="10"/>
        <x:v>0</x:v>
      </x:c>
      <x:c r="AC8">
        <x:f t="shared" si="11"/>
        <x:v>0</x:v>
      </x:c>
      <x:c r="AD8">
        <x:f t="shared" si="12"/>
        <x:v>0</x:v>
      </x:c>
      <x:c r="AE8">
        <x:f t="shared" si="13"/>
        <x:v>0</x:v>
      </x:c>
      <x:c r="AF8">
        <x:f t="shared" si="14"/>
        <x:v>0</x:v>
      </x:c>
      <x:c r="AG8">
        <x:f t="shared" si="15"/>
        <x:v>0</x:v>
      </x:c>
      <x:c r="AH8">
        <x:f t="shared" si="16"/>
        <x:v>0</x:v>
      </x:c>
      <x:c r="AI8">
        <x:f t="shared" si="17"/>
        <x:v>0</x:v>
      </x:c>
      <x:c r="AJ8">
        <x:f t="shared" si="18"/>
        <x:v>0</x:v>
      </x:c>
      <x:c r="AK8">
        <x:f t="shared" si="19"/>
        <x:v>0</x:v>
      </x:c>
      <x:c r="AL8">
        <x:f t="shared" si="20"/>
        <x:v>0</x:v>
      </x:c>
      <x:c r="AM8">
        <x:f t="shared" si="21"/>
        <x:v>0</x:v>
      </x:c>
      <x:c r="AN8">
        <x:f t="shared" si="22"/>
        <x:v>0</x:v>
      </x:c>
      <x:c r="AO8">
        <x:f t="shared" si="23"/>
        <x:v>0</x:v>
      </x:c>
      <x:c r="AP8">
        <x:f t="shared" si="24"/>
        <x:v>0</x:v>
      </x:c>
      <x:c r="AQ8">
        <x:f t="shared" si="25"/>
        <x:v>0</x:v>
      </x:c>
      <x:c r="AR8">
        <x:f t="shared" si="26"/>
        <x:v>0</x:v>
      </x:c>
      <x:c r="AS8">
        <x:f t="shared" si="27"/>
        <x:v>0</x:v>
      </x:c>
      <x:c r="AT8">
        <x:f t="shared" si="28"/>
        <x:v>0</x:v>
      </x:c>
      <x:c r="AU8">
        <x:f t="shared" si="29"/>
        <x:v>0</x:v>
      </x:c>
    </x:row>
    <x:row r="9" spans="1:47" ht="21" customHeight="1">
      <x:c r="A9" s="6" t="s">
        <x:v>300</x:v>
      </x:c>
      <x:c r="B9" s="6" t="s">
        <x:v>94</x:v>
      </x:c>
      <x:c r="C9" s="7" t="s">
        <x:v>126</x:v>
      </x:c>
      <x:c r="D9" s="8">
        <x:v>50</x:v>
      </x:c>
      <x:c r="E9" s="8"/>
      <x:c r="F9" s="8"/>
      <x:c r="G9" s="8"/>
      <x:c r="H9" s="8"/>
      <x:c r="I9" s="8"/>
      <x:c r="J9" s="8"/>
      <x:c r="K9" s="8"/>
      <x:c r="L9" s="8"/>
      <x:c r="M9" s="6" t="s">
        <x:v>28</x:v>
      </x:c>
      <x:c r="O9" t="str">
        <x:f>""</x:f>
        <x:v/>
      </x:c>
      <x:c r="P9" s="1" t="s">
        <x:v>73</x:v>
      </x:c>
      <x:c r="Q9">
        <x:v>1</x:v>
      </x:c>
      <x:c r="R9">
        <x:f t="shared" si="0"/>
        <x:v>0</x:v>
      </x:c>
      <x:c r="S9">
        <x:f t="shared" si="1"/>
        <x:v>0</x:v>
      </x:c>
      <x:c r="T9">
        <x:f t="shared" si="2"/>
        <x:v>0</x:v>
      </x:c>
      <x:c r="U9">
        <x:f t="shared" si="3"/>
        <x:v>0</x:v>
      </x:c>
      <x:c r="V9">
        <x:f t="shared" si="4"/>
        <x:v>0</x:v>
      </x:c>
      <x:c r="W9">
        <x:f t="shared" si="5"/>
        <x:v>0</x:v>
      </x:c>
      <x:c r="X9">
        <x:f t="shared" si="6"/>
        <x:v>0</x:v>
      </x:c>
      <x:c r="Y9">
        <x:f t="shared" si="7"/>
        <x:v>0</x:v>
      </x:c>
      <x:c r="Z9">
        <x:f t="shared" si="8"/>
        <x:v>0</x:v>
      </x:c>
      <x:c r="AA9">
        <x:f t="shared" si="9"/>
        <x:v>0</x:v>
      </x:c>
      <x:c r="AB9">
        <x:f t="shared" si="10"/>
        <x:v>0</x:v>
      </x:c>
      <x:c r="AC9">
        <x:f t="shared" si="11"/>
        <x:v>0</x:v>
      </x:c>
      <x:c r="AD9">
        <x:f t="shared" si="12"/>
        <x:v>0</x:v>
      </x:c>
      <x:c r="AE9">
        <x:f t="shared" si="13"/>
        <x:v>0</x:v>
      </x:c>
      <x:c r="AF9">
        <x:f t="shared" si="14"/>
        <x:v>0</x:v>
      </x:c>
      <x:c r="AG9">
        <x:f t="shared" si="15"/>
        <x:v>0</x:v>
      </x:c>
      <x:c r="AH9">
        <x:f t="shared" si="16"/>
        <x:v>0</x:v>
      </x:c>
      <x:c r="AI9">
        <x:f t="shared" si="17"/>
        <x:v>0</x:v>
      </x:c>
      <x:c r="AJ9">
        <x:f t="shared" si="18"/>
        <x:v>0</x:v>
      </x:c>
      <x:c r="AK9">
        <x:f t="shared" si="19"/>
        <x:v>0</x:v>
      </x:c>
      <x:c r="AL9">
        <x:f t="shared" si="20"/>
        <x:v>0</x:v>
      </x:c>
      <x:c r="AM9">
        <x:f t="shared" si="21"/>
        <x:v>0</x:v>
      </x:c>
      <x:c r="AN9">
        <x:f t="shared" si="22"/>
        <x:v>0</x:v>
      </x:c>
      <x:c r="AO9">
        <x:f t="shared" si="23"/>
        <x:v>0</x:v>
      </x:c>
      <x:c r="AP9">
        <x:f t="shared" si="24"/>
        <x:v>0</x:v>
      </x:c>
      <x:c r="AQ9">
        <x:f t="shared" si="25"/>
        <x:v>0</x:v>
      </x:c>
      <x:c r="AR9">
        <x:f t="shared" si="26"/>
        <x:v>0</x:v>
      </x:c>
      <x:c r="AS9">
        <x:f t="shared" si="27"/>
        <x:v>0</x:v>
      </x:c>
      <x:c r="AT9">
        <x:f t="shared" si="28"/>
        <x:v>0</x:v>
      </x:c>
      <x:c r="AU9">
        <x:f t="shared" si="29"/>
        <x:v>0</x:v>
      </x:c>
    </x:row>
    <x:row r="10" spans="1:47" ht="21" customHeight="1">
      <x:c r="A10" s="6" t="s">
        <x:v>122</x:v>
      </x:c>
      <x:c r="B10" s="6" t="s">
        <x:v>287</x:v>
      </x:c>
      <x:c r="C10" s="7" t="s">
        <x:v>126</x:v>
      </x:c>
      <x:c r="D10" s="8">
        <x:v>638</x:v>
      </x:c>
      <x:c r="E10" s="8"/>
      <x:c r="F10" s="8"/>
      <x:c r="G10" s="8"/>
      <x:c r="H10" s="8"/>
      <x:c r="I10" s="8"/>
      <x:c r="J10" s="8"/>
      <x:c r="K10" s="8"/>
      <x:c r="L10" s="8"/>
      <x:c r="M10" s="6" t="s">
        <x:v>29</x:v>
      </x:c>
      <x:c r="O10" t="str">
        <x:f>""</x:f>
        <x:v/>
      </x:c>
      <x:c r="P10" s="1" t="s">
        <x:v>73</x:v>
      </x:c>
      <x:c r="Q10">
        <x:v>1</x:v>
      </x:c>
      <x:c r="R10">
        <x:f t="shared" si="0"/>
        <x:v>0</x:v>
      </x:c>
      <x:c r="S10">
        <x:f t="shared" si="1"/>
        <x:v>0</x:v>
      </x:c>
      <x:c r="T10">
        <x:f t="shared" si="2"/>
        <x:v>0</x:v>
      </x:c>
      <x:c r="U10">
        <x:f t="shared" si="3"/>
        <x:v>0</x:v>
      </x:c>
      <x:c r="V10">
        <x:f t="shared" si="4"/>
        <x:v>0</x:v>
      </x:c>
      <x:c r="W10">
        <x:f t="shared" si="5"/>
        <x:v>0</x:v>
      </x:c>
      <x:c r="X10">
        <x:f t="shared" si="6"/>
        <x:v>0</x:v>
      </x:c>
      <x:c r="Y10">
        <x:f t="shared" si="7"/>
        <x:v>0</x:v>
      </x:c>
      <x:c r="Z10">
        <x:f t="shared" si="8"/>
        <x:v>0</x:v>
      </x:c>
      <x:c r="AA10">
        <x:f t="shared" si="9"/>
        <x:v>0</x:v>
      </x:c>
      <x:c r="AB10">
        <x:f t="shared" si="10"/>
        <x:v>0</x:v>
      </x:c>
      <x:c r="AC10">
        <x:f t="shared" si="11"/>
        <x:v>0</x:v>
      </x:c>
      <x:c r="AD10">
        <x:f t="shared" si="12"/>
        <x:v>0</x:v>
      </x:c>
      <x:c r="AE10">
        <x:f t="shared" si="13"/>
        <x:v>0</x:v>
      </x:c>
      <x:c r="AF10">
        <x:f t="shared" si="14"/>
        <x:v>0</x:v>
      </x:c>
      <x:c r="AG10">
        <x:f t="shared" si="15"/>
        <x:v>0</x:v>
      </x:c>
      <x:c r="AH10">
        <x:f t="shared" si="16"/>
        <x:v>0</x:v>
      </x:c>
      <x:c r="AI10">
        <x:f t="shared" si="17"/>
        <x:v>0</x:v>
      </x:c>
      <x:c r="AJ10">
        <x:f t="shared" si="18"/>
        <x:v>0</x:v>
      </x:c>
      <x:c r="AK10">
        <x:f t="shared" si="19"/>
        <x:v>0</x:v>
      </x:c>
      <x:c r="AL10">
        <x:f t="shared" si="20"/>
        <x:v>0</x:v>
      </x:c>
      <x:c r="AM10">
        <x:f t="shared" si="21"/>
        <x:v>0</x:v>
      </x:c>
      <x:c r="AN10">
        <x:f t="shared" si="22"/>
        <x:v>0</x:v>
      </x:c>
      <x:c r="AO10">
        <x:f t="shared" si="23"/>
        <x:v>0</x:v>
      </x:c>
      <x:c r="AP10">
        <x:f t="shared" si="24"/>
        <x:v>0</x:v>
      </x:c>
      <x:c r="AQ10">
        <x:f t="shared" si="25"/>
        <x:v>0</x:v>
      </x:c>
      <x:c r="AR10">
        <x:f t="shared" si="26"/>
        <x:v>0</x:v>
      </x:c>
      <x:c r="AS10">
        <x:f t="shared" si="27"/>
        <x:v>0</x:v>
      </x:c>
      <x:c r="AT10">
        <x:f t="shared" si="28"/>
        <x:v>0</x:v>
      </x:c>
      <x:c r="AU10">
        <x:f t="shared" si="29"/>
        <x:v>0</x:v>
      </x:c>
    </x:row>
    <x:row r="11" spans="1:47" ht="21" customHeight="1">
      <x:c r="A11" s="6" t="s">
        <x:v>236</x:v>
      </x:c>
      <x:c r="B11" s="6" t="s">
        <x:v>101</x:v>
      </x:c>
      <x:c r="C11" s="7" t="s">
        <x:v>9</x:v>
      </x:c>
      <x:c r="D11" s="8">
        <x:v>1</x:v>
      </x:c>
      <x:c r="E11" s="8"/>
      <x:c r="F11" s="8"/>
      <x:c r="G11" s="8"/>
      <x:c r="H11" s="8"/>
      <x:c r="I11" s="8"/>
      <x:c r="J11" s="8"/>
      <x:c r="K11" s="8"/>
      <x:c r="L11" s="8"/>
      <x:c r="M11" s="9"/>
      <x:c r="O11" t="str">
        <x:f>"03"</x:f>
        <x:v>03</x:v>
      </x:c>
      <x:c r="P11" s="1" t="s">
        <x:v>73</x:v>
      </x:c>
      <x:c r="Q11">
        <x:v>1</x:v>
      </x:c>
      <x:c r="R11">
        <x:f t="shared" si="0"/>
        <x:v>0</x:v>
      </x:c>
      <x:c r="S11">
        <x:f t="shared" si="1"/>
        <x:v>0</x:v>
      </x:c>
      <x:c r="T11">
        <x:f t="shared" si="2"/>
        <x:v>0</x:v>
      </x:c>
      <x:c r="U11">
        <x:f t="shared" si="3"/>
        <x:v>0</x:v>
      </x:c>
      <x:c r="V11">
        <x:f t="shared" si="4"/>
        <x:v>0</x:v>
      </x:c>
      <x:c r="W11">
        <x:f t="shared" si="5"/>
        <x:v>0</x:v>
      </x:c>
      <x:c r="X11">
        <x:f t="shared" si="6"/>
        <x:v>0</x:v>
      </x:c>
      <x:c r="Y11">
        <x:f t="shared" si="7"/>
        <x:v>0</x:v>
      </x:c>
      <x:c r="Z11">
        <x:f t="shared" si="8"/>
        <x:v>0</x:v>
      </x:c>
      <x:c r="AA11">
        <x:f t="shared" si="9"/>
        <x:v>0</x:v>
      </x:c>
      <x:c r="AB11">
        <x:f t="shared" si="10"/>
        <x:v>0</x:v>
      </x:c>
      <x:c r="AC11">
        <x:f t="shared" si="11"/>
        <x:v>0</x:v>
      </x:c>
      <x:c r="AD11">
        <x:f t="shared" si="12"/>
        <x:v>0</x:v>
      </x:c>
      <x:c r="AE11">
        <x:f t="shared" si="13"/>
        <x:v>0</x:v>
      </x:c>
      <x:c r="AF11">
        <x:f t="shared" si="14"/>
        <x:v>0</x:v>
      </x:c>
      <x:c r="AG11">
        <x:f t="shared" si="15"/>
        <x:v>0</x:v>
      </x:c>
      <x:c r="AH11">
        <x:f t="shared" si="16"/>
        <x:v>0</x:v>
      </x:c>
      <x:c r="AI11">
        <x:f t="shared" si="17"/>
        <x:v>0</x:v>
      </x:c>
      <x:c r="AJ11">
        <x:f t="shared" si="18"/>
        <x:v>0</x:v>
      </x:c>
      <x:c r="AK11">
        <x:f t="shared" si="19"/>
        <x:v>0</x:v>
      </x:c>
      <x:c r="AL11">
        <x:f t="shared" si="20"/>
        <x:v>0</x:v>
      </x:c>
      <x:c r="AM11">
        <x:f t="shared" si="21"/>
        <x:v>0</x:v>
      </x:c>
      <x:c r="AN11">
        <x:f t="shared" si="22"/>
        <x:v>0</x:v>
      </x:c>
      <x:c r="AO11">
        <x:f t="shared" si="23"/>
        <x:v>0</x:v>
      </x:c>
      <x:c r="AP11">
        <x:f t="shared" si="24"/>
        <x:v>0</x:v>
      </x:c>
      <x:c r="AQ11">
        <x:f t="shared" si="25"/>
        <x:v>0</x:v>
      </x:c>
      <x:c r="AR11">
        <x:f t="shared" si="26"/>
        <x:v>0</x:v>
      </x:c>
      <x:c r="AS11">
        <x:f t="shared" si="27"/>
        <x:v>0</x:v>
      </x:c>
      <x:c r="AT11">
        <x:f t="shared" si="28"/>
        <x:v>0</x:v>
      </x:c>
      <x:c r="AU11">
        <x:f t="shared" si="29"/>
        <x:v>0</x:v>
      </x:c>
    </x:row>
    <x:row r="12" spans="1:13" ht="21" customHeight="1">
      <x:c r="A12" s="9"/>
      <x:c r="B12" s="9"/>
      <x:c r="C12" s="10"/>
      <x:c r="D12" s="8"/>
      <x:c r="E12" s="8"/>
      <x:c r="F12" s="8"/>
      <x:c r="G12" s="8"/>
      <x:c r="H12" s="8"/>
      <x:c r="I12" s="8"/>
      <x:c r="J12" s="8"/>
      <x:c r="K12" s="8"/>
      <x:c r="L12" s="8"/>
      <x:c r="M12" s="9"/>
    </x:row>
    <x:row r="13" spans="1:13" ht="21" customHeight="1">
      <x:c r="A13" s="9"/>
      <x:c r="B13" s="9"/>
      <x:c r="C13" s="10"/>
      <x:c r="D13" s="8"/>
      <x:c r="E13" s="8"/>
      <x:c r="F13" s="8"/>
      <x:c r="G13" s="8"/>
      <x:c r="H13" s="8"/>
      <x:c r="I13" s="8"/>
      <x:c r="J13" s="8"/>
      <x:c r="K13" s="8"/>
      <x:c r="L13" s="8"/>
      <x:c r="M13" s="9"/>
    </x:row>
    <x:row r="14" spans="1:13" ht="21" customHeight="1">
      <x:c r="A14" s="9"/>
      <x:c r="B14" s="9"/>
      <x:c r="C14" s="10"/>
      <x:c r="D14" s="8"/>
      <x:c r="E14" s="8"/>
      <x:c r="F14" s="8"/>
      <x:c r="G14" s="8"/>
      <x:c r="H14" s="8"/>
      <x:c r="I14" s="8"/>
      <x:c r="J14" s="8"/>
      <x:c r="K14" s="8"/>
      <x:c r="L14" s="8"/>
      <x:c r="M14" s="9"/>
    </x:row>
    <x:row r="15" spans="1:13" ht="21" customHeight="1">
      <x:c r="A15" s="9"/>
      <x:c r="B15" s="9"/>
      <x:c r="C15" s="10"/>
      <x:c r="D15" s="8"/>
      <x:c r="E15" s="8"/>
      <x:c r="F15" s="8"/>
      <x:c r="G15" s="8"/>
      <x:c r="H15" s="8"/>
      <x:c r="I15" s="8"/>
      <x:c r="J15" s="8"/>
      <x:c r="K15" s="8"/>
      <x:c r="L15" s="8"/>
      <x:c r="M15" s="9"/>
    </x:row>
    <x:row r="16" spans="1:13" ht="21" customHeight="1">
      <x:c r="A16" s="9"/>
      <x:c r="B16" s="9"/>
      <x:c r="C16" s="10"/>
      <x:c r="D16" s="8"/>
      <x:c r="E16" s="8"/>
      <x:c r="F16" s="8"/>
      <x:c r="G16" s="8"/>
      <x:c r="H16" s="8"/>
      <x:c r="I16" s="8"/>
      <x:c r="J16" s="8"/>
      <x:c r="K16" s="8"/>
      <x:c r="L16" s="8"/>
      <x:c r="M16" s="9"/>
    </x:row>
    <x:row r="17" spans="1:13" ht="21" customHeight="1">
      <x:c r="A17" s="9"/>
      <x:c r="B17" s="9"/>
      <x:c r="C17" s="10"/>
      <x:c r="D17" s="8"/>
      <x:c r="E17" s="8"/>
      <x:c r="F17" s="8"/>
      <x:c r="G17" s="8"/>
      <x:c r="H17" s="8"/>
      <x:c r="I17" s="8"/>
      <x:c r="J17" s="8"/>
      <x:c r="K17" s="8"/>
      <x:c r="L17" s="8"/>
      <x:c r="M17" s="9"/>
    </x:row>
    <x:row r="18" spans="1:13" ht="21" customHeight="1">
      <x:c r="A18" s="9"/>
      <x:c r="B18" s="9"/>
      <x:c r="C18" s="10"/>
      <x:c r="D18" s="8"/>
      <x:c r="E18" s="8"/>
      <x:c r="F18" s="8"/>
      <x:c r="G18" s="8"/>
      <x:c r="H18" s="8"/>
      <x:c r="I18" s="8"/>
      <x:c r="J18" s="8"/>
      <x:c r="K18" s="8"/>
      <x:c r="L18" s="8"/>
      <x:c r="M18" s="9"/>
    </x:row>
    <x:row r="19" spans="1:13" ht="21" customHeight="1">
      <x:c r="A19" s="9"/>
      <x:c r="B19" s="9"/>
      <x:c r="C19" s="10"/>
      <x:c r="D19" s="8"/>
      <x:c r="E19" s="8"/>
      <x:c r="F19" s="8"/>
      <x:c r="G19" s="8"/>
      <x:c r="H19" s="8"/>
      <x:c r="I19" s="8"/>
      <x:c r="J19" s="8"/>
      <x:c r="K19" s="8"/>
      <x:c r="L19" s="8"/>
      <x:c r="M19" s="9"/>
    </x:row>
    <x:row r="20" spans="1:13" ht="21" customHeight="1">
      <x:c r="A20" s="9"/>
      <x:c r="B20" s="9"/>
      <x:c r="C20" s="10"/>
      <x:c r="D20" s="8"/>
      <x:c r="E20" s="8"/>
      <x:c r="F20" s="8"/>
      <x:c r="G20" s="8"/>
      <x:c r="H20" s="8"/>
      <x:c r="I20" s="8"/>
      <x:c r="J20" s="8"/>
      <x:c r="K20" s="8"/>
      <x:c r="L20" s="8"/>
      <x:c r="M20" s="9"/>
    </x:row>
    <x:row r="21" spans="1:13" ht="21" customHeight="1">
      <x:c r="A21" s="9"/>
      <x:c r="B21" s="9"/>
      <x:c r="C21" s="10"/>
      <x:c r="D21" s="8"/>
      <x:c r="E21" s="8"/>
      <x:c r="F21" s="8"/>
      <x:c r="G21" s="8"/>
      <x:c r="H21" s="8"/>
      <x:c r="I21" s="8"/>
      <x:c r="J21" s="8"/>
      <x:c r="K21" s="8"/>
      <x:c r="L21" s="8"/>
      <x:c r="M21" s="9"/>
    </x:row>
    <x:row r="22" spans="1:13" ht="21" customHeight="1">
      <x:c r="A22" s="9"/>
      <x:c r="B22" s="9"/>
      <x:c r="C22" s="10"/>
      <x:c r="D22" s="8"/>
      <x:c r="E22" s="8"/>
      <x:c r="F22" s="8"/>
      <x:c r="G22" s="8"/>
      <x:c r="H22" s="8"/>
      <x:c r="I22" s="8"/>
      <x:c r="J22" s="8"/>
      <x:c r="K22" s="8"/>
      <x:c r="L22" s="8"/>
      <x:c r="M22" s="9"/>
    </x:row>
    <x:row r="23" spans="1:13" ht="21" customHeight="1">
      <x:c r="A23" s="9"/>
      <x:c r="B23" s="9"/>
      <x:c r="C23" s="10"/>
      <x:c r="D23" s="8"/>
      <x:c r="E23" s="8"/>
      <x:c r="F23" s="8"/>
      <x:c r="G23" s="8"/>
      <x:c r="H23" s="8"/>
      <x:c r="I23" s="8"/>
      <x:c r="J23" s="8"/>
      <x:c r="K23" s="8"/>
      <x:c r="L23" s="8"/>
      <x:c r="M23" s="9"/>
    </x:row>
    <x:row r="24" spans="1:51" ht="21" customHeight="1">
      <x:c r="A24" s="11" t="s">
        <x:v>70</x:v>
      </x:c>
      <x:c r="B24" s="12"/>
      <x:c r="C24" s="13"/>
      <x:c r="D24" s="14"/>
      <x:c r="E24" s="14"/>
      <x:c r="F24" s="14">
        <x:f>ROUNDDOWN(SUMIF(Q6:Q23,"1",F6:F23),0)</x:f>
        <x:v>0</x:v>
      </x:c>
      <x:c r="G24" s="14"/>
      <x:c r="H24" s="14">
        <x:f>ROUNDDOWN(SUMIF(Q6:Q23,"1",H6:H23),0)</x:f>
        <x:v>0</x:v>
      </x:c>
      <x:c r="I24" s="14"/>
      <x:c r="J24" s="14">
        <x:f>ROUNDDOWN(SUMIF(Q6:Q23,"1",J6:J23),0)</x:f>
        <x:v>0</x:v>
      </x:c>
      <x:c r="K24" s="14"/>
      <x:c r="L24" s="14">
        <x:f>F24+H24+J24</x:f>
        <x:v>0</x:v>
      </x:c>
      <x:c r="M24" s="12"/>
      <x:c r="R24">
        <x:f t="shared" ref="R24:AY24" si="30">ROUNDDOWN(SUM(R6:R11),0)</x:f>
        <x:v>0</x:v>
      </x:c>
      <x:c r="S24">
        <x:f t="shared" si="30"/>
        <x:v>0</x:v>
      </x:c>
      <x:c r="T24">
        <x:f t="shared" si="30"/>
        <x:v>0</x:v>
      </x:c>
      <x:c r="U24">
        <x:f t="shared" si="30"/>
        <x:v>0</x:v>
      </x:c>
      <x:c r="V24">
        <x:f t="shared" si="30"/>
        <x:v>0</x:v>
      </x:c>
      <x:c r="W24">
        <x:f t="shared" si="30"/>
        <x:v>0</x:v>
      </x:c>
      <x:c r="X24">
        <x:f t="shared" si="30"/>
        <x:v>0</x:v>
      </x:c>
      <x:c r="Y24">
        <x:f t="shared" si="30"/>
        <x:v>0</x:v>
      </x:c>
      <x:c r="Z24">
        <x:f t="shared" si="30"/>
        <x:v>0</x:v>
      </x:c>
      <x:c r="AA24">
        <x:f t="shared" si="30"/>
        <x:v>0</x:v>
      </x:c>
      <x:c r="AB24">
        <x:f t="shared" si="30"/>
        <x:v>0</x:v>
      </x:c>
      <x:c r="AC24">
        <x:f t="shared" si="30"/>
        <x:v>0</x:v>
      </x:c>
      <x:c r="AD24">
        <x:f t="shared" si="30"/>
        <x:v>0</x:v>
      </x:c>
      <x:c r="AE24">
        <x:f t="shared" si="30"/>
        <x:v>0</x:v>
      </x:c>
      <x:c r="AF24">
        <x:f t="shared" si="30"/>
        <x:v>0</x:v>
      </x:c>
      <x:c r="AG24">
        <x:f t="shared" si="30"/>
        <x:v>0</x:v>
      </x:c>
      <x:c r="AH24">
        <x:f t="shared" si="30"/>
        <x:v>0</x:v>
      </x:c>
      <x:c r="AI24">
        <x:f t="shared" si="30"/>
        <x:v>0</x:v>
      </x:c>
      <x:c r="AJ24">
        <x:f t="shared" si="30"/>
        <x:v>0</x:v>
      </x:c>
      <x:c r="AK24">
        <x:f t="shared" si="30"/>
        <x:v>0</x:v>
      </x:c>
      <x:c r="AL24">
        <x:f t="shared" si="30"/>
        <x:v>0</x:v>
      </x:c>
      <x:c r="AM24">
        <x:f t="shared" si="30"/>
        <x:v>0</x:v>
      </x:c>
      <x:c r="AN24">
        <x:f t="shared" si="30"/>
        <x:v>0</x:v>
      </x:c>
      <x:c r="AO24">
        <x:f t="shared" si="30"/>
        <x:v>0</x:v>
      </x:c>
      <x:c r="AP24">
        <x:f t="shared" si="30"/>
        <x:v>0</x:v>
      </x:c>
      <x:c r="AQ24">
        <x:f t="shared" si="30"/>
        <x:v>0</x:v>
      </x:c>
      <x:c r="AR24">
        <x:f t="shared" si="30"/>
        <x:v>0</x:v>
      </x:c>
      <x:c r="AS24">
        <x:f t="shared" si="30"/>
        <x:v>0</x:v>
      </x:c>
      <x:c r="AT24">
        <x:f t="shared" si="30"/>
        <x:v>0</x:v>
      </x:c>
      <x:c r="AU24">
        <x:f t="shared" si="30"/>
        <x:v>0</x:v>
      </x:c>
      <x:c r="AV24">
        <x:f t="shared" si="30"/>
        <x:v>0</x:v>
      </x:c>
      <x:c r="AW24">
        <x:f t="shared" si="30"/>
        <x:v>0</x:v>
      </x:c>
      <x:c r="AX24">
        <x:f t="shared" si="30"/>
        <x:v>0</x:v>
      </x:c>
      <x:c r="AY24">
        <x:f t="shared" si="30"/>
        <x:v>0</x:v>
      </x:c>
    </x:row>
    <x:row r="25" spans="1:13" ht="21" customHeight="1">
      <x:c r="A25" s="132" t="s">
        <x:v>238</x:v>
      </x:c>
      <x:c r="B25" s="133"/>
      <x:c r="C25" s="133"/>
      <x:c r="D25" s="133"/>
      <x:c r="E25" s="133"/>
      <x:c r="F25" s="133"/>
      <x:c r="G25" s="133"/>
      <x:c r="H25" s="133"/>
      <x:c r="I25" s="133"/>
      <x:c r="J25" s="133"/>
      <x:c r="K25" s="133"/>
      <x:c r="L25" s="133"/>
      <x:c r="M25" s="133"/>
    </x:row>
    <x:row r="26" spans="1:47" ht="21" customHeight="1">
      <x:c r="A26" s="6" t="s">
        <x:v>269</x:v>
      </x:c>
      <x:c r="B26" s="6" t="s">
        <x:v>103</x:v>
      </x:c>
      <x:c r="C26" s="7" t="s">
        <x:v>126</x:v>
      </x:c>
      <x:c r="D26" s="8">
        <x:v>613</x:v>
      </x:c>
      <x:c r="E26" s="8"/>
      <x:c r="F26" s="8"/>
      <x:c r="G26" s="8"/>
      <x:c r="H26" s="8"/>
      <x:c r="I26" s="8"/>
      <x:c r="J26" s="8"/>
      <x:c r="K26" s="8"/>
      <x:c r="L26" s="8"/>
      <x:c r="M26" s="6" t="s">
        <x:v>32</x:v>
      </x:c>
      <x:c r="O26" t="str">
        <x:f>""</x:f>
        <x:v/>
      </x:c>
      <x:c r="P26" s="1" t="s">
        <x:v>73</x:v>
      </x:c>
      <x:c r="Q26">
        <x:v>1</x:v>
      </x:c>
      <x:c r="R26">
        <x:f>IF(P26="기계경비",J26,0)</x:f>
        <x:v>0</x:v>
      </x:c>
      <x:c r="S26">
        <x:f>IF(P26="운반비",L26,0)</x:f>
        <x:v>0</x:v>
      </x:c>
      <x:c r="T26">
        <x:f>IF(P26="작업부산물",F26,0)</x:f>
        <x:v>0</x:v>
      </x:c>
      <x:c r="U26">
        <x:f>IF(P26="관급",F26,0)</x:f>
        <x:v>0</x:v>
      </x:c>
      <x:c r="V26">
        <x:f>IF(P26="외주비",J26,0)</x:f>
        <x:v>0</x:v>
      </x:c>
      <x:c r="W26">
        <x:f>IF(P26="장비비",J26,0)</x:f>
        <x:v>0</x:v>
      </x:c>
      <x:c r="X26">
        <x:f>IF(P26="폐기물처리비",L26,0)</x:f>
        <x:v>0</x:v>
      </x:c>
      <x:c r="Y26">
        <x:f>IF(P26="가설비",J26,0)</x:f>
        <x:v>0</x:v>
      </x:c>
      <x:c r="Z26">
        <x:f>IF(P26="잡비제외분",F26,0)</x:f>
        <x:v>0</x:v>
      </x:c>
      <x:c r="AA26">
        <x:f>IF(P26="사급자재대",L26,0)</x:f>
        <x:v>0</x:v>
      </x:c>
      <x:c r="AB26">
        <x:f>IF(P26="관급자재대",L26,0)</x:f>
        <x:v>0</x:v>
      </x:c>
      <x:c r="AC26">
        <x:f>IF(P26="관급자관급자재대",L26,0)</x:f>
        <x:v>0</x:v>
      </x:c>
      <x:c r="AD26">
        <x:f>IF(P26="사용자항목2",L26,0)</x:f>
        <x:v>0</x:v>
      </x:c>
      <x:c r="AE26">
        <x:f>IF(P26="안전관리비",L26,0)</x:f>
        <x:v>0</x:v>
      </x:c>
      <x:c r="AF26">
        <x:f>IF(P26="품질관리비",L26,0)</x:f>
        <x:v>0</x:v>
      </x:c>
      <x:c r="AG26">
        <x:f>IF(P26="고철처리비(철거)",L26,0)</x:f>
        <x:v>0</x:v>
      </x:c>
      <x:c r="AH26">
        <x:f>IF(P26="재해예방기술지도비",L26,0)</x:f>
        <x:v>0</x:v>
      </x:c>
      <x:c r="AI26">
        <x:f>IF(P26="미확정공종(PS)",L26,0)</x:f>
        <x:v>0</x:v>
      </x:c>
      <x:c r="AJ26">
        <x:f>IF(P26="폐기물처리비",L26,0)</x:f>
        <x:v>0</x:v>
      </x:c>
      <x:c r="AK26">
        <x:f>IF(P26="폐기물상차비(100톤이상)",L26,0)</x:f>
        <x:v>0</x:v>
      </x:c>
      <x:c r="AL26">
        <x:f>IF(P26="폐기물처리비(100톤이상)",L26,0)</x:f>
        <x:v>0</x:v>
      </x:c>
      <x:c r="AM26">
        <x:f>IF(P26="석면부담금",L26,0)</x:f>
        <x:v>0</x:v>
      </x:c>
      <x:c r="AN26">
        <x:f>IF(P26="임금채불부담금",L26,0)</x:f>
        <x:v>0</x:v>
      </x:c>
      <x:c r="AO26">
        <x:f>IF(P26="야간할증",L26,0)</x:f>
        <x:v>0</x:v>
      </x:c>
      <x:c r="AP26">
        <x:f>IF(P26="사용자항목14",L26,0)</x:f>
        <x:v>0</x:v>
      </x:c>
      <x:c r="AQ26">
        <x:f>IF(P26="사용자항목15",L26,0)</x:f>
        <x:v>0</x:v>
      </x:c>
      <x:c r="AR26">
        <x:f>IF(P26="사용자항목16",L26,0)</x:f>
        <x:v>0</x:v>
      </x:c>
      <x:c r="AS26">
        <x:f>IF(P26="사용자항목17",L26,0)</x:f>
        <x:v>0</x:v>
      </x:c>
      <x:c r="AT26">
        <x:f>IF(P26="사용자항목18",L26,0)</x:f>
        <x:v>0</x:v>
      </x:c>
      <x:c r="AU26">
        <x:f>IF(P26="사용자항목19",L26,0)</x:f>
        <x:v>0</x:v>
      </x:c>
    </x:row>
    <x:row r="27" spans="1:47" ht="21" customHeight="1">
      <x:c r="A27" s="6" t="s">
        <x:v>270</x:v>
      </x:c>
      <x:c r="B27" s="6" t="s">
        <x:v>110</x:v>
      </x:c>
      <x:c r="C27" s="7" t="s">
        <x:v>126</x:v>
      </x:c>
      <x:c r="D27" s="8">
        <x:v>61</x:v>
      </x:c>
      <x:c r="E27" s="8"/>
      <x:c r="F27" s="8"/>
      <x:c r="G27" s="8"/>
      <x:c r="H27" s="8"/>
      <x:c r="I27" s="8"/>
      <x:c r="J27" s="8"/>
      <x:c r="K27" s="8"/>
      <x:c r="L27" s="8"/>
      <x:c r="M27" s="6" t="s">
        <x:v>33</x:v>
      </x:c>
      <x:c r="O27" t="str">
        <x:f>""</x:f>
        <x:v/>
      </x:c>
      <x:c r="P27" s="1" t="s">
        <x:v>73</x:v>
      </x:c>
      <x:c r="Q27">
        <x:v>1</x:v>
      </x:c>
      <x:c r="R27">
        <x:f>IF(P27="기계경비",J27,0)</x:f>
        <x:v>0</x:v>
      </x:c>
      <x:c r="S27">
        <x:f>IF(P27="운반비",L27,0)</x:f>
        <x:v>0</x:v>
      </x:c>
      <x:c r="T27">
        <x:f>IF(P27="작업부산물",F27,0)</x:f>
        <x:v>0</x:v>
      </x:c>
      <x:c r="U27">
        <x:f>IF(P27="관급",F27,0)</x:f>
        <x:v>0</x:v>
      </x:c>
      <x:c r="V27">
        <x:f>IF(P27="외주비",J27,0)</x:f>
        <x:v>0</x:v>
      </x:c>
      <x:c r="W27">
        <x:f>IF(P27="장비비",J27,0)</x:f>
        <x:v>0</x:v>
      </x:c>
      <x:c r="X27">
        <x:f>IF(P27="폐기물처리비",L27,0)</x:f>
        <x:v>0</x:v>
      </x:c>
      <x:c r="Y27">
        <x:f>IF(P27="가설비",J27,0)</x:f>
        <x:v>0</x:v>
      </x:c>
      <x:c r="Z27">
        <x:f>IF(P27="잡비제외분",F27,0)</x:f>
        <x:v>0</x:v>
      </x:c>
      <x:c r="AA27">
        <x:f>IF(P27="사급자재대",L27,0)</x:f>
        <x:v>0</x:v>
      </x:c>
      <x:c r="AB27">
        <x:f>IF(P27="관급자재대",L27,0)</x:f>
        <x:v>0</x:v>
      </x:c>
      <x:c r="AC27">
        <x:f>IF(P27="관급자관급자재대",L27,0)</x:f>
        <x:v>0</x:v>
      </x:c>
      <x:c r="AD27">
        <x:f>IF(P27="사용자항목2",L27,0)</x:f>
        <x:v>0</x:v>
      </x:c>
      <x:c r="AE27">
        <x:f>IF(P27="안전관리비",L27,0)</x:f>
        <x:v>0</x:v>
      </x:c>
      <x:c r="AF27">
        <x:f>IF(P27="품질관리비",L27,0)</x:f>
        <x:v>0</x:v>
      </x:c>
      <x:c r="AG27">
        <x:f>IF(P27="고철처리비(철거)",L27,0)</x:f>
        <x:v>0</x:v>
      </x:c>
      <x:c r="AH27">
        <x:f>IF(P27="재해예방기술지도비",L27,0)</x:f>
        <x:v>0</x:v>
      </x:c>
      <x:c r="AI27">
        <x:f>IF(P27="미확정공종(PS)",L27,0)</x:f>
        <x:v>0</x:v>
      </x:c>
      <x:c r="AJ27">
        <x:f>IF(P27="폐기물처리비",L27,0)</x:f>
        <x:v>0</x:v>
      </x:c>
      <x:c r="AK27">
        <x:f>IF(P27="폐기물상차비(100톤이상)",L27,0)</x:f>
        <x:v>0</x:v>
      </x:c>
      <x:c r="AL27">
        <x:f>IF(P27="폐기물처리비(100톤이상)",L27,0)</x:f>
        <x:v>0</x:v>
      </x:c>
      <x:c r="AM27">
        <x:f>IF(P27="석면부담금",L27,0)</x:f>
        <x:v>0</x:v>
      </x:c>
      <x:c r="AN27">
        <x:f>IF(P27="임금채불부담금",L27,0)</x:f>
        <x:v>0</x:v>
      </x:c>
      <x:c r="AO27">
        <x:f>IF(P27="야간할증",L27,0)</x:f>
        <x:v>0</x:v>
      </x:c>
      <x:c r="AP27">
        <x:f>IF(P27="사용자항목14",L27,0)</x:f>
        <x:v>0</x:v>
      </x:c>
      <x:c r="AQ27">
        <x:f>IF(P27="사용자항목15",L27,0)</x:f>
        <x:v>0</x:v>
      </x:c>
      <x:c r="AR27">
        <x:f>IF(P27="사용자항목16",L27,0)</x:f>
        <x:v>0</x:v>
      </x:c>
      <x:c r="AS27">
        <x:f>IF(P27="사용자항목17",L27,0)</x:f>
        <x:v>0</x:v>
      </x:c>
      <x:c r="AT27">
        <x:f>IF(P27="사용자항목18",L27,0)</x:f>
        <x:v>0</x:v>
      </x:c>
      <x:c r="AU27">
        <x:f>IF(P27="사용자항목19",L27,0)</x:f>
        <x:v>0</x:v>
      </x:c>
    </x:row>
    <x:row r="28" spans="1:47" ht="21" customHeight="1">
      <x:c r="A28" s="6" t="s">
        <x:v>256</x:v>
      </x:c>
      <x:c r="B28" s="6" t="s">
        <x:v>249</x:v>
      </x:c>
      <x:c r="C28" s="7" t="s">
        <x:v>124</x:v>
      </x:c>
      <x:c r="D28" s="8">
        <x:v>260</x:v>
      </x:c>
      <x:c r="E28" s="8"/>
      <x:c r="F28" s="8"/>
      <x:c r="G28" s="8"/>
      <x:c r="H28" s="8"/>
      <x:c r="I28" s="8"/>
      <x:c r="J28" s="8"/>
      <x:c r="K28" s="8"/>
      <x:c r="L28" s="8"/>
      <x:c r="M28" s="6" t="s">
        <x:v>42</x:v>
      </x:c>
      <x:c r="O28" t="str">
        <x:f>""</x:f>
        <x:v/>
      </x:c>
      <x:c r="P28" s="1" t="s">
        <x:v>73</x:v>
      </x:c>
      <x:c r="Q28">
        <x:v>1</x:v>
      </x:c>
      <x:c r="R28">
        <x:f>IF(P28="기계경비",J28,0)</x:f>
        <x:v>0</x:v>
      </x:c>
      <x:c r="S28">
        <x:f>IF(P28="운반비",L28,0)</x:f>
        <x:v>0</x:v>
      </x:c>
      <x:c r="T28">
        <x:f>IF(P28="작업부산물",F28,0)</x:f>
        <x:v>0</x:v>
      </x:c>
      <x:c r="U28">
        <x:f>IF(P28="관급",F28,0)</x:f>
        <x:v>0</x:v>
      </x:c>
      <x:c r="V28">
        <x:f>IF(P28="외주비",J28,0)</x:f>
        <x:v>0</x:v>
      </x:c>
      <x:c r="W28">
        <x:f>IF(P28="장비비",J28,0)</x:f>
        <x:v>0</x:v>
      </x:c>
      <x:c r="X28">
        <x:f>IF(P28="폐기물처리비",L28,0)</x:f>
        <x:v>0</x:v>
      </x:c>
      <x:c r="Y28">
        <x:f>IF(P28="가설비",J28,0)</x:f>
        <x:v>0</x:v>
      </x:c>
      <x:c r="Z28">
        <x:f>IF(P28="잡비제외분",F28,0)</x:f>
        <x:v>0</x:v>
      </x:c>
      <x:c r="AA28">
        <x:f>IF(P28="사급자재대",L28,0)</x:f>
        <x:v>0</x:v>
      </x:c>
      <x:c r="AB28">
        <x:f>IF(P28="관급자재대",L28,0)</x:f>
        <x:v>0</x:v>
      </x:c>
      <x:c r="AC28">
        <x:f>IF(P28="관급자관급자재대",L28,0)</x:f>
        <x:v>0</x:v>
      </x:c>
      <x:c r="AD28">
        <x:f>IF(P28="사용자항목2",L28,0)</x:f>
        <x:v>0</x:v>
      </x:c>
      <x:c r="AE28">
        <x:f>IF(P28="안전관리비",L28,0)</x:f>
        <x:v>0</x:v>
      </x:c>
      <x:c r="AF28">
        <x:f>IF(P28="품질관리비",L28,0)</x:f>
        <x:v>0</x:v>
      </x:c>
      <x:c r="AG28">
        <x:f>IF(P28="고철처리비(철거)",L28,0)</x:f>
        <x:v>0</x:v>
      </x:c>
      <x:c r="AH28">
        <x:f>IF(P28="재해예방기술지도비",L28,0)</x:f>
        <x:v>0</x:v>
      </x:c>
      <x:c r="AI28">
        <x:f>IF(P28="미확정공종(PS)",L28,0)</x:f>
        <x:v>0</x:v>
      </x:c>
      <x:c r="AJ28">
        <x:f>IF(P28="폐기물처리비",L28,0)</x:f>
        <x:v>0</x:v>
      </x:c>
      <x:c r="AK28">
        <x:f>IF(P28="폐기물상차비(100톤이상)",L28,0)</x:f>
        <x:v>0</x:v>
      </x:c>
      <x:c r="AL28">
        <x:f>IF(P28="폐기물처리비(100톤이상)",L28,0)</x:f>
        <x:v>0</x:v>
      </x:c>
      <x:c r="AM28">
        <x:f>IF(P28="석면부담금",L28,0)</x:f>
        <x:v>0</x:v>
      </x:c>
      <x:c r="AN28">
        <x:f>IF(P28="임금채불부담금",L28,0)</x:f>
        <x:v>0</x:v>
      </x:c>
      <x:c r="AO28">
        <x:f>IF(P28="야간할증",L28,0)</x:f>
        <x:v>0</x:v>
      </x:c>
      <x:c r="AP28">
        <x:f>IF(P28="사용자항목14",L28,0)</x:f>
        <x:v>0</x:v>
      </x:c>
      <x:c r="AQ28">
        <x:f>IF(P28="사용자항목15",L28,0)</x:f>
        <x:v>0</x:v>
      </x:c>
      <x:c r="AR28">
        <x:f>IF(P28="사용자항목16",L28,0)</x:f>
        <x:v>0</x:v>
      </x:c>
      <x:c r="AS28">
        <x:f>IF(P28="사용자항목17",L28,0)</x:f>
        <x:v>0</x:v>
      </x:c>
      <x:c r="AT28">
        <x:f>IF(P28="사용자항목18",L28,0)</x:f>
        <x:v>0</x:v>
      </x:c>
      <x:c r="AU28">
        <x:f>IF(P28="사용자항목19",L28,0)</x:f>
        <x:v>0</x:v>
      </x:c>
    </x:row>
    <x:row r="29" spans="1:47" ht="21" customHeight="1">
      <x:c r="A29" s="6" t="s">
        <x:v>236</x:v>
      </x:c>
      <x:c r="B29" s="6" t="s">
        <x:v>101</x:v>
      </x:c>
      <x:c r="C29" s="7" t="s">
        <x:v>9</x:v>
      </x:c>
      <x:c r="D29" s="8">
        <x:v>1</x:v>
      </x:c>
      <x:c r="E29" s="8"/>
      <x:c r="F29" s="8"/>
      <x:c r="G29" s="8"/>
      <x:c r="H29" s="8"/>
      <x:c r="I29" s="8"/>
      <x:c r="J29" s="8"/>
      <x:c r="K29" s="8"/>
      <x:c r="L29" s="8"/>
      <x:c r="M29" s="9"/>
      <x:c r="O29" t="str">
        <x:f>"03"</x:f>
        <x:v>03</x:v>
      </x:c>
      <x:c r="P29" s="1" t="s">
        <x:v>73</x:v>
      </x:c>
      <x:c r="Q29">
        <x:v>1</x:v>
      </x:c>
      <x:c r="R29">
        <x:f>IF(P29="기계경비",J29,0)</x:f>
        <x:v>0</x:v>
      </x:c>
      <x:c r="S29">
        <x:f>IF(P29="운반비",L29,0)</x:f>
        <x:v>0</x:v>
      </x:c>
      <x:c r="T29">
        <x:f>IF(P29="작업부산물",F29,0)</x:f>
        <x:v>0</x:v>
      </x:c>
      <x:c r="U29">
        <x:f>IF(P29="관급",F29,0)</x:f>
        <x:v>0</x:v>
      </x:c>
      <x:c r="V29">
        <x:f>IF(P29="외주비",J29,0)</x:f>
        <x:v>0</x:v>
      </x:c>
      <x:c r="W29">
        <x:f>IF(P29="장비비",J29,0)</x:f>
        <x:v>0</x:v>
      </x:c>
      <x:c r="X29">
        <x:f>IF(P29="폐기물처리비",L29,0)</x:f>
        <x:v>0</x:v>
      </x:c>
      <x:c r="Y29">
        <x:f>IF(P29="가설비",J29,0)</x:f>
        <x:v>0</x:v>
      </x:c>
      <x:c r="Z29">
        <x:f>IF(P29="잡비제외분",F29,0)</x:f>
        <x:v>0</x:v>
      </x:c>
      <x:c r="AA29">
        <x:f>IF(P29="사급자재대",L29,0)</x:f>
        <x:v>0</x:v>
      </x:c>
      <x:c r="AB29">
        <x:f>IF(P29="관급자재대",L29,0)</x:f>
        <x:v>0</x:v>
      </x:c>
      <x:c r="AC29">
        <x:f>IF(P29="관급자관급자재대",L29,0)</x:f>
        <x:v>0</x:v>
      </x:c>
      <x:c r="AD29">
        <x:f>IF(P29="사용자항목2",L29,0)</x:f>
        <x:v>0</x:v>
      </x:c>
      <x:c r="AE29">
        <x:f>IF(P29="안전관리비",L29,0)</x:f>
        <x:v>0</x:v>
      </x:c>
      <x:c r="AF29">
        <x:f>IF(P29="품질관리비",L29,0)</x:f>
        <x:v>0</x:v>
      </x:c>
      <x:c r="AG29">
        <x:f>IF(P29="고철처리비(철거)",L29,0)</x:f>
        <x:v>0</x:v>
      </x:c>
      <x:c r="AH29">
        <x:f>IF(P29="재해예방기술지도비",L29,0)</x:f>
        <x:v>0</x:v>
      </x:c>
      <x:c r="AI29">
        <x:f>IF(P29="미확정공종(PS)",L29,0)</x:f>
        <x:v>0</x:v>
      </x:c>
      <x:c r="AJ29">
        <x:f>IF(P29="폐기물처리비",L29,0)</x:f>
        <x:v>0</x:v>
      </x:c>
      <x:c r="AK29">
        <x:f>IF(P29="폐기물상차비(100톤이상)",L29,0)</x:f>
        <x:v>0</x:v>
      </x:c>
      <x:c r="AL29">
        <x:f>IF(P29="폐기물처리비(100톤이상)",L29,0)</x:f>
        <x:v>0</x:v>
      </x:c>
      <x:c r="AM29">
        <x:f>IF(P29="석면부담금",L29,0)</x:f>
        <x:v>0</x:v>
      </x:c>
      <x:c r="AN29">
        <x:f>IF(P29="임금채불부담금",L29,0)</x:f>
        <x:v>0</x:v>
      </x:c>
      <x:c r="AO29">
        <x:f>IF(P29="야간할증",L29,0)</x:f>
        <x:v>0</x:v>
      </x:c>
      <x:c r="AP29">
        <x:f>IF(P29="사용자항목14",L29,0)</x:f>
        <x:v>0</x:v>
      </x:c>
      <x:c r="AQ29">
        <x:f>IF(P29="사용자항목15",L29,0)</x:f>
        <x:v>0</x:v>
      </x:c>
      <x:c r="AR29">
        <x:f>IF(P29="사용자항목16",L29,0)</x:f>
        <x:v>0</x:v>
      </x:c>
      <x:c r="AS29">
        <x:f>IF(P29="사용자항목17",L29,0)</x:f>
        <x:v>0</x:v>
      </x:c>
      <x:c r="AT29">
        <x:f>IF(P29="사용자항목18",L29,0)</x:f>
        <x:v>0</x:v>
      </x:c>
      <x:c r="AU29">
        <x:f>IF(P29="사용자항목19",L29,0)</x:f>
        <x:v>0</x:v>
      </x:c>
    </x:row>
    <x:row r="30" spans="1:13" ht="21" customHeight="1">
      <x:c r="A30" s="9"/>
      <x:c r="B30" s="9"/>
      <x:c r="C30" s="10"/>
      <x:c r="D30" s="8"/>
      <x:c r="E30" s="8"/>
      <x:c r="F30" s="8"/>
      <x:c r="G30" s="8"/>
      <x:c r="H30" s="8"/>
      <x:c r="I30" s="8"/>
      <x:c r="J30" s="8"/>
      <x:c r="K30" s="8"/>
      <x:c r="L30" s="8"/>
      <x:c r="M30" s="9"/>
    </x:row>
    <x:row r="31" spans="1:13" ht="21" customHeight="1">
      <x:c r="A31" s="9"/>
      <x:c r="B31" s="9"/>
      <x:c r="C31" s="10"/>
      <x:c r="D31" s="8"/>
      <x:c r="E31" s="8"/>
      <x:c r="F31" s="8"/>
      <x:c r="G31" s="8"/>
      <x:c r="H31" s="8"/>
      <x:c r="I31" s="8"/>
      <x:c r="J31" s="8"/>
      <x:c r="K31" s="8"/>
      <x:c r="L31" s="8"/>
      <x:c r="M31" s="9"/>
    </x:row>
    <x:row r="32" spans="1:13" ht="21" customHeight="1">
      <x:c r="A32" s="9"/>
      <x:c r="B32" s="9"/>
      <x:c r="C32" s="10"/>
      <x:c r="D32" s="8"/>
      <x:c r="E32" s="8"/>
      <x:c r="F32" s="8"/>
      <x:c r="G32" s="8"/>
      <x:c r="H32" s="8"/>
      <x:c r="I32" s="8"/>
      <x:c r="J32" s="8"/>
      <x:c r="K32" s="8"/>
      <x:c r="L32" s="8"/>
      <x:c r="M32" s="9"/>
    </x:row>
    <x:row r="33" spans="1:13" ht="21" customHeight="1">
      <x:c r="A33" s="9"/>
      <x:c r="B33" s="9"/>
      <x:c r="C33" s="10"/>
      <x:c r="D33" s="8"/>
      <x:c r="E33" s="8"/>
      <x:c r="F33" s="8"/>
      <x:c r="G33" s="8"/>
      <x:c r="H33" s="8"/>
      <x:c r="I33" s="8"/>
      <x:c r="J33" s="8"/>
      <x:c r="K33" s="8"/>
      <x:c r="L33" s="8"/>
      <x:c r="M33" s="9"/>
    </x:row>
    <x:row r="34" spans="1:13" ht="21" customHeight="1">
      <x:c r="A34" s="9"/>
      <x:c r="B34" s="9"/>
      <x:c r="C34" s="10"/>
      <x:c r="D34" s="8"/>
      <x:c r="E34" s="8"/>
      <x:c r="F34" s="8"/>
      <x:c r="G34" s="8"/>
      <x:c r="H34" s="8"/>
      <x:c r="I34" s="8"/>
      <x:c r="J34" s="8"/>
      <x:c r="K34" s="8"/>
      <x:c r="L34" s="8"/>
      <x:c r="M34" s="9"/>
    </x:row>
    <x:row r="35" spans="1:13" ht="21" customHeight="1">
      <x:c r="A35" s="9"/>
      <x:c r="B35" s="9"/>
      <x:c r="C35" s="10"/>
      <x:c r="D35" s="8"/>
      <x:c r="E35" s="8"/>
      <x:c r="F35" s="8"/>
      <x:c r="G35" s="8"/>
      <x:c r="H35" s="8"/>
      <x:c r="I35" s="8"/>
      <x:c r="J35" s="8"/>
      <x:c r="K35" s="8"/>
      <x:c r="L35" s="8"/>
      <x:c r="M35" s="9"/>
    </x:row>
    <x:row r="36" spans="1:13" ht="21" customHeight="1">
      <x:c r="A36" s="9"/>
      <x:c r="B36" s="9"/>
      <x:c r="C36" s="10"/>
      <x:c r="D36" s="8"/>
      <x:c r="E36" s="8"/>
      <x:c r="F36" s="8"/>
      <x:c r="G36" s="8"/>
      <x:c r="H36" s="8"/>
      <x:c r="I36" s="8"/>
      <x:c r="J36" s="8"/>
      <x:c r="K36" s="8"/>
      <x:c r="L36" s="8"/>
      <x:c r="M36" s="9"/>
    </x:row>
    <x:row r="37" spans="1:13" ht="21" customHeight="1">
      <x:c r="A37" s="9"/>
      <x:c r="B37" s="9"/>
      <x:c r="C37" s="10"/>
      <x:c r="D37" s="8"/>
      <x:c r="E37" s="8"/>
      <x:c r="F37" s="8"/>
      <x:c r="G37" s="8"/>
      <x:c r="H37" s="8"/>
      <x:c r="I37" s="8"/>
      <x:c r="J37" s="8"/>
      <x:c r="K37" s="8"/>
      <x:c r="L37" s="8"/>
      <x:c r="M37" s="9"/>
    </x:row>
    <x:row r="38" spans="1:13" ht="21" customHeight="1">
      <x:c r="A38" s="9"/>
      <x:c r="B38" s="9"/>
      <x:c r="C38" s="10"/>
      <x:c r="D38" s="8"/>
      <x:c r="E38" s="8"/>
      <x:c r="F38" s="8"/>
      <x:c r="G38" s="8"/>
      <x:c r="H38" s="8"/>
      <x:c r="I38" s="8"/>
      <x:c r="J38" s="8"/>
      <x:c r="K38" s="8"/>
      <x:c r="L38" s="8"/>
      <x:c r="M38" s="9"/>
    </x:row>
    <x:row r="39" spans="1:13" ht="21" customHeight="1">
      <x:c r="A39" s="9"/>
      <x:c r="B39" s="9"/>
      <x:c r="C39" s="10"/>
      <x:c r="D39" s="8"/>
      <x:c r="E39" s="8"/>
      <x:c r="F39" s="8"/>
      <x:c r="G39" s="8"/>
      <x:c r="H39" s="8"/>
      <x:c r="I39" s="8"/>
      <x:c r="J39" s="8"/>
      <x:c r="K39" s="8"/>
      <x:c r="L39" s="8"/>
      <x:c r="M39" s="9"/>
    </x:row>
    <x:row r="40" spans="1:13" ht="21" customHeight="1">
      <x:c r="A40" s="9"/>
      <x:c r="B40" s="9"/>
      <x:c r="C40" s="10"/>
      <x:c r="D40" s="8"/>
      <x:c r="E40" s="8"/>
      <x:c r="F40" s="8"/>
      <x:c r="G40" s="8"/>
      <x:c r="H40" s="8"/>
      <x:c r="I40" s="8"/>
      <x:c r="J40" s="8"/>
      <x:c r="K40" s="8"/>
      <x:c r="L40" s="8"/>
      <x:c r="M40" s="9"/>
    </x:row>
    <x:row r="41" spans="1:13" ht="21" customHeight="1">
      <x:c r="A41" s="9"/>
      <x:c r="B41" s="9"/>
      <x:c r="C41" s="10"/>
      <x:c r="D41" s="8"/>
      <x:c r="E41" s="8"/>
      <x:c r="F41" s="8"/>
      <x:c r="G41" s="8"/>
      <x:c r="H41" s="8"/>
      <x:c r="I41" s="8"/>
      <x:c r="J41" s="8"/>
      <x:c r="K41" s="8"/>
      <x:c r="L41" s="8"/>
      <x:c r="M41" s="9"/>
    </x:row>
    <x:row r="42" spans="1:13" ht="21" customHeight="1">
      <x:c r="A42" s="9"/>
      <x:c r="B42" s="9"/>
      <x:c r="C42" s="10"/>
      <x:c r="D42" s="8"/>
      <x:c r="E42" s="8"/>
      <x:c r="F42" s="8"/>
      <x:c r="G42" s="8"/>
      <x:c r="H42" s="8"/>
      <x:c r="I42" s="8"/>
      <x:c r="J42" s="8"/>
      <x:c r="K42" s="8"/>
      <x:c r="L42" s="8"/>
      <x:c r="M42" s="9"/>
    </x:row>
    <x:row r="43" spans="1:13" ht="21" customHeight="1">
      <x:c r="A43" s="9"/>
      <x:c r="B43" s="9"/>
      <x:c r="C43" s="10"/>
      <x:c r="D43" s="8"/>
      <x:c r="E43" s="8"/>
      <x:c r="F43" s="8"/>
      <x:c r="G43" s="8"/>
      <x:c r="H43" s="8"/>
      <x:c r="I43" s="8"/>
      <x:c r="J43" s="8"/>
      <x:c r="K43" s="8"/>
      <x:c r="L43" s="8"/>
      <x:c r="M43" s="9"/>
    </x:row>
    <x:row r="44" spans="1:51" ht="21" customHeight="1">
      <x:c r="A44" s="11" t="s">
        <x:v>70</x:v>
      </x:c>
      <x:c r="B44" s="12"/>
      <x:c r="C44" s="13"/>
      <x:c r="D44" s="14"/>
      <x:c r="E44" s="14"/>
      <x:c r="F44" s="14">
        <x:f>ROUNDDOWN(SUMIF(Q26:Q43,"1",F26:F43),0)</x:f>
        <x:v>0</x:v>
      </x:c>
      <x:c r="G44" s="14"/>
      <x:c r="H44" s="14">
        <x:f>ROUNDDOWN(SUMIF(Q26:Q43,"1",H26:H43),0)</x:f>
        <x:v>0</x:v>
      </x:c>
      <x:c r="I44" s="14"/>
      <x:c r="J44" s="14">
        <x:f>ROUNDDOWN(SUMIF(Q26:Q43,"1",J26:J43),0)</x:f>
        <x:v>0</x:v>
      </x:c>
      <x:c r="K44" s="14"/>
      <x:c r="L44" s="14">
        <x:f>F44+H44+J44</x:f>
        <x:v>0</x:v>
      </x:c>
      <x:c r="M44" s="12"/>
      <x:c r="R44">
        <x:f t="shared" ref="R44:AY44" si="31">ROUNDDOWN(SUM(R26:R29),0)</x:f>
        <x:v>0</x:v>
      </x:c>
      <x:c r="S44">
        <x:f t="shared" si="31"/>
        <x:v>0</x:v>
      </x:c>
      <x:c r="T44">
        <x:f t="shared" si="31"/>
        <x:v>0</x:v>
      </x:c>
      <x:c r="U44">
        <x:f t="shared" si="31"/>
        <x:v>0</x:v>
      </x:c>
      <x:c r="V44">
        <x:f t="shared" si="31"/>
        <x:v>0</x:v>
      </x:c>
      <x:c r="W44">
        <x:f t="shared" si="31"/>
        <x:v>0</x:v>
      </x:c>
      <x:c r="X44">
        <x:f t="shared" si="31"/>
        <x:v>0</x:v>
      </x:c>
      <x:c r="Y44">
        <x:f t="shared" si="31"/>
        <x:v>0</x:v>
      </x:c>
      <x:c r="Z44">
        <x:f t="shared" si="31"/>
        <x:v>0</x:v>
      </x:c>
      <x:c r="AA44">
        <x:f t="shared" si="31"/>
        <x:v>0</x:v>
      </x:c>
      <x:c r="AB44">
        <x:f t="shared" si="31"/>
        <x:v>0</x:v>
      </x:c>
      <x:c r="AC44">
        <x:f t="shared" si="31"/>
        <x:v>0</x:v>
      </x:c>
      <x:c r="AD44">
        <x:f t="shared" si="31"/>
        <x:v>0</x:v>
      </x:c>
      <x:c r="AE44">
        <x:f t="shared" si="31"/>
        <x:v>0</x:v>
      </x:c>
      <x:c r="AF44">
        <x:f t="shared" si="31"/>
        <x:v>0</x:v>
      </x:c>
      <x:c r="AG44">
        <x:f t="shared" si="31"/>
        <x:v>0</x:v>
      </x:c>
      <x:c r="AH44">
        <x:f t="shared" si="31"/>
        <x:v>0</x:v>
      </x:c>
      <x:c r="AI44">
        <x:f t="shared" si="31"/>
        <x:v>0</x:v>
      </x:c>
      <x:c r="AJ44">
        <x:f t="shared" si="31"/>
        <x:v>0</x:v>
      </x:c>
      <x:c r="AK44">
        <x:f t="shared" si="31"/>
        <x:v>0</x:v>
      </x:c>
      <x:c r="AL44">
        <x:f t="shared" si="31"/>
        <x:v>0</x:v>
      </x:c>
      <x:c r="AM44">
        <x:f t="shared" si="31"/>
        <x:v>0</x:v>
      </x:c>
      <x:c r="AN44">
        <x:f t="shared" si="31"/>
        <x:v>0</x:v>
      </x:c>
      <x:c r="AO44">
        <x:f t="shared" si="31"/>
        <x:v>0</x:v>
      </x:c>
      <x:c r="AP44">
        <x:f t="shared" si="31"/>
        <x:v>0</x:v>
      </x:c>
      <x:c r="AQ44">
        <x:f t="shared" si="31"/>
        <x:v>0</x:v>
      </x:c>
      <x:c r="AR44">
        <x:f t="shared" si="31"/>
        <x:v>0</x:v>
      </x:c>
      <x:c r="AS44">
        <x:f t="shared" si="31"/>
        <x:v>0</x:v>
      </x:c>
      <x:c r="AT44">
        <x:f t="shared" si="31"/>
        <x:v>0</x:v>
      </x:c>
      <x:c r="AU44">
        <x:f t="shared" si="31"/>
        <x:v>0</x:v>
      </x:c>
      <x:c r="AV44">
        <x:f t="shared" si="31"/>
        <x:v>0</x:v>
      </x:c>
      <x:c r="AW44">
        <x:f t="shared" si="31"/>
        <x:v>0</x:v>
      </x:c>
      <x:c r="AX44">
        <x:f t="shared" si="31"/>
        <x:v>0</x:v>
      </x:c>
      <x:c r="AY44">
        <x:f t="shared" si="31"/>
        <x:v>0</x:v>
      </x:c>
    </x:row>
    <x:row r="45" spans="1:13" ht="21" customHeight="1">
      <x:c r="A45" s="132" t="s">
        <x:v>242</x:v>
      </x:c>
      <x:c r="B45" s="133"/>
      <x:c r="C45" s="133"/>
      <x:c r="D45" s="133"/>
      <x:c r="E45" s="133"/>
      <x:c r="F45" s="133"/>
      <x:c r="G45" s="133"/>
      <x:c r="H45" s="133"/>
      <x:c r="I45" s="133"/>
      <x:c r="J45" s="133"/>
      <x:c r="K45" s="133"/>
      <x:c r="L45" s="133"/>
      <x:c r="M45" s="133"/>
    </x:row>
    <x:row r="46" spans="1:47" ht="21" customHeight="1">
      <x:c r="A46" s="6" t="s">
        <x:v>273</x:v>
      </x:c>
      <x:c r="B46" s="6" t="s">
        <x:v>288</x:v>
      </x:c>
      <x:c r="C46" s="7" t="s">
        <x:v>126</x:v>
      </x:c>
      <x:c r="D46" s="8">
        <x:v>124</x:v>
      </x:c>
      <x:c r="E46" s="8"/>
      <x:c r="F46" s="8"/>
      <x:c r="G46" s="8"/>
      <x:c r="H46" s="8"/>
      <x:c r="I46" s="8"/>
      <x:c r="J46" s="8"/>
      <x:c r="K46" s="8"/>
      <x:c r="L46" s="8"/>
      <x:c r="M46" s="6" t="s">
        <x:v>60</x:v>
      </x:c>
      <x:c r="O46" t="str">
        <x:f>""</x:f>
        <x:v/>
      </x:c>
      <x:c r="P46" s="1" t="s">
        <x:v>73</x:v>
      </x:c>
      <x:c r="Q46">
        <x:v>1</x:v>
      </x:c>
      <x:c r="R46">
        <x:f>IF(P46="기계경비",J46,0)</x:f>
        <x:v>0</x:v>
      </x:c>
      <x:c r="S46">
        <x:f>IF(P46="운반비",L46,0)</x:f>
        <x:v>0</x:v>
      </x:c>
      <x:c r="T46">
        <x:f>IF(P46="작업부산물",F46,0)</x:f>
        <x:v>0</x:v>
      </x:c>
      <x:c r="U46">
        <x:f>IF(P46="관급",F46,0)</x:f>
        <x:v>0</x:v>
      </x:c>
      <x:c r="V46">
        <x:f>IF(P46="외주비",J46,0)</x:f>
        <x:v>0</x:v>
      </x:c>
      <x:c r="W46">
        <x:f>IF(P46="장비비",J46,0)</x:f>
        <x:v>0</x:v>
      </x:c>
      <x:c r="X46">
        <x:f>IF(P46="폐기물처리비",L46,0)</x:f>
        <x:v>0</x:v>
      </x:c>
      <x:c r="Y46">
        <x:f>IF(P46="가설비",J46,0)</x:f>
        <x:v>0</x:v>
      </x:c>
      <x:c r="Z46">
        <x:f>IF(P46="잡비제외분",F46,0)</x:f>
        <x:v>0</x:v>
      </x:c>
      <x:c r="AA46">
        <x:f>IF(P46="사급자재대",L46,0)</x:f>
        <x:v>0</x:v>
      </x:c>
      <x:c r="AB46">
        <x:f>IF(P46="관급자재대",L46,0)</x:f>
        <x:v>0</x:v>
      </x:c>
      <x:c r="AC46">
        <x:f>IF(P46="관급자관급자재대",L46,0)</x:f>
        <x:v>0</x:v>
      </x:c>
      <x:c r="AD46">
        <x:f>IF(P46="사용자항목2",L46,0)</x:f>
        <x:v>0</x:v>
      </x:c>
      <x:c r="AE46">
        <x:f>IF(P46="안전관리비",L46,0)</x:f>
        <x:v>0</x:v>
      </x:c>
      <x:c r="AF46">
        <x:f>IF(P46="품질관리비",L46,0)</x:f>
        <x:v>0</x:v>
      </x:c>
      <x:c r="AG46">
        <x:f>IF(P46="고철처리비(철거)",L46,0)</x:f>
        <x:v>0</x:v>
      </x:c>
      <x:c r="AH46">
        <x:f>IF(P46="재해예방기술지도비",L46,0)</x:f>
        <x:v>0</x:v>
      </x:c>
      <x:c r="AI46">
        <x:f>IF(P46="미확정공종(PS)",L46,0)</x:f>
        <x:v>0</x:v>
      </x:c>
      <x:c r="AJ46">
        <x:f>IF(P46="폐기물처리비",L46,0)</x:f>
        <x:v>0</x:v>
      </x:c>
      <x:c r="AK46">
        <x:f>IF(P46="폐기물상차비(100톤이상)",L46,0)</x:f>
        <x:v>0</x:v>
      </x:c>
      <x:c r="AL46">
        <x:f>IF(P46="폐기물처리비(100톤이상)",L46,0)</x:f>
        <x:v>0</x:v>
      </x:c>
      <x:c r="AM46">
        <x:f>IF(P46="석면부담금",L46,0)</x:f>
        <x:v>0</x:v>
      </x:c>
      <x:c r="AN46">
        <x:f>IF(P46="임금채불부담금",L46,0)</x:f>
        <x:v>0</x:v>
      </x:c>
      <x:c r="AO46">
        <x:f>IF(P46="야간할증",L46,0)</x:f>
        <x:v>0</x:v>
      </x:c>
      <x:c r="AP46">
        <x:f>IF(P46="사용자항목14",L46,0)</x:f>
        <x:v>0</x:v>
      </x:c>
      <x:c r="AQ46">
        <x:f>IF(P46="사용자항목15",L46,0)</x:f>
        <x:v>0</x:v>
      </x:c>
      <x:c r="AR46">
        <x:f>IF(P46="사용자항목16",L46,0)</x:f>
        <x:v>0</x:v>
      </x:c>
      <x:c r="AS46">
        <x:f>IF(P46="사용자항목17",L46,0)</x:f>
        <x:v>0</x:v>
      </x:c>
      <x:c r="AT46">
        <x:f>IF(P46="사용자항목18",L46,0)</x:f>
        <x:v>0</x:v>
      </x:c>
      <x:c r="AU46">
        <x:f>IF(P46="사용자항목19",L46,0)</x:f>
        <x:v>0</x:v>
      </x:c>
    </x:row>
    <x:row r="47" spans="1:47" ht="21" customHeight="1">
      <x:c r="A47" s="6" t="s">
        <x:v>273</x:v>
      </x:c>
      <x:c r="B47" s="6" t="s">
        <x:v>279</x:v>
      </x:c>
      <x:c r="C47" s="7" t="s">
        <x:v>126</x:v>
      </x:c>
      <x:c r="D47" s="8">
        <x:v>528</x:v>
      </x:c>
      <x:c r="E47" s="8"/>
      <x:c r="F47" s="8"/>
      <x:c r="G47" s="8"/>
      <x:c r="H47" s="8"/>
      <x:c r="I47" s="8"/>
      <x:c r="J47" s="8"/>
      <x:c r="K47" s="8"/>
      <x:c r="L47" s="8"/>
      <x:c r="M47" s="6" t="s">
        <x:v>61</x:v>
      </x:c>
      <x:c r="O47" t="str">
        <x:f>""</x:f>
        <x:v/>
      </x:c>
      <x:c r="P47" s="1" t="s">
        <x:v>73</x:v>
      </x:c>
      <x:c r="Q47">
        <x:v>1</x:v>
      </x:c>
      <x:c r="R47">
        <x:f>IF(P47="기계경비",J47,0)</x:f>
        <x:v>0</x:v>
      </x:c>
      <x:c r="S47">
        <x:f>IF(P47="운반비",L47,0)</x:f>
        <x:v>0</x:v>
      </x:c>
      <x:c r="T47">
        <x:f>IF(P47="작업부산물",F47,0)</x:f>
        <x:v>0</x:v>
      </x:c>
      <x:c r="U47">
        <x:f>IF(P47="관급",F47,0)</x:f>
        <x:v>0</x:v>
      </x:c>
      <x:c r="V47">
        <x:f>IF(P47="외주비",J47,0)</x:f>
        <x:v>0</x:v>
      </x:c>
      <x:c r="W47">
        <x:f>IF(P47="장비비",J47,0)</x:f>
        <x:v>0</x:v>
      </x:c>
      <x:c r="X47">
        <x:f>IF(P47="폐기물처리비",L47,0)</x:f>
        <x:v>0</x:v>
      </x:c>
      <x:c r="Y47">
        <x:f>IF(P47="가설비",J47,0)</x:f>
        <x:v>0</x:v>
      </x:c>
      <x:c r="Z47">
        <x:f>IF(P47="잡비제외분",F47,0)</x:f>
        <x:v>0</x:v>
      </x:c>
      <x:c r="AA47">
        <x:f>IF(P47="사급자재대",L47,0)</x:f>
        <x:v>0</x:v>
      </x:c>
      <x:c r="AB47">
        <x:f>IF(P47="관급자재대",L47,0)</x:f>
        <x:v>0</x:v>
      </x:c>
      <x:c r="AC47">
        <x:f>IF(P47="관급자관급자재대",L47,0)</x:f>
        <x:v>0</x:v>
      </x:c>
      <x:c r="AD47">
        <x:f>IF(P47="사용자항목2",L47,0)</x:f>
        <x:v>0</x:v>
      </x:c>
      <x:c r="AE47">
        <x:f>IF(P47="안전관리비",L47,0)</x:f>
        <x:v>0</x:v>
      </x:c>
      <x:c r="AF47">
        <x:f>IF(P47="품질관리비",L47,0)</x:f>
        <x:v>0</x:v>
      </x:c>
      <x:c r="AG47">
        <x:f>IF(P47="고철처리비(철거)",L47,0)</x:f>
        <x:v>0</x:v>
      </x:c>
      <x:c r="AH47">
        <x:f>IF(P47="재해예방기술지도비",L47,0)</x:f>
        <x:v>0</x:v>
      </x:c>
      <x:c r="AI47">
        <x:f>IF(P47="미확정공종(PS)",L47,0)</x:f>
        <x:v>0</x:v>
      </x:c>
      <x:c r="AJ47">
        <x:f>IF(P47="폐기물처리비",L47,0)</x:f>
        <x:v>0</x:v>
      </x:c>
      <x:c r="AK47">
        <x:f>IF(P47="폐기물상차비(100톤이상)",L47,0)</x:f>
        <x:v>0</x:v>
      </x:c>
      <x:c r="AL47">
        <x:f>IF(P47="폐기물처리비(100톤이상)",L47,0)</x:f>
        <x:v>0</x:v>
      </x:c>
      <x:c r="AM47">
        <x:f>IF(P47="석면부담금",L47,0)</x:f>
        <x:v>0</x:v>
      </x:c>
      <x:c r="AN47">
        <x:f>IF(P47="임금채불부담금",L47,0)</x:f>
        <x:v>0</x:v>
      </x:c>
      <x:c r="AO47">
        <x:f>IF(P47="야간할증",L47,0)</x:f>
        <x:v>0</x:v>
      </x:c>
      <x:c r="AP47">
        <x:f>IF(P47="사용자항목14",L47,0)</x:f>
        <x:v>0</x:v>
      </x:c>
      <x:c r="AQ47">
        <x:f>IF(P47="사용자항목15",L47,0)</x:f>
        <x:v>0</x:v>
      </x:c>
      <x:c r="AR47">
        <x:f>IF(P47="사용자항목16",L47,0)</x:f>
        <x:v>0</x:v>
      </x:c>
      <x:c r="AS47">
        <x:f>IF(P47="사용자항목17",L47,0)</x:f>
        <x:v>0</x:v>
      </x:c>
      <x:c r="AT47">
        <x:f>IF(P47="사용자항목18",L47,0)</x:f>
        <x:v>0</x:v>
      </x:c>
      <x:c r="AU47">
        <x:f>IF(P47="사용자항목19",L47,0)</x:f>
        <x:v>0</x:v>
      </x:c>
    </x:row>
    <x:row r="48" spans="1:47" ht="21" customHeight="1">
      <x:c r="A48" s="6" t="s">
        <x:v>236</x:v>
      </x:c>
      <x:c r="B48" s="6" t="s">
        <x:v>101</x:v>
      </x:c>
      <x:c r="C48" s="7" t="s">
        <x:v>9</x:v>
      </x:c>
      <x:c r="D48" s="8">
        <x:v>1</x:v>
      </x:c>
      <x:c r="E48" s="8"/>
      <x:c r="F48" s="8"/>
      <x:c r="G48" s="8"/>
      <x:c r="H48" s="8"/>
      <x:c r="I48" s="8"/>
      <x:c r="J48" s="8"/>
      <x:c r="K48" s="8"/>
      <x:c r="L48" s="8"/>
      <x:c r="M48" s="9"/>
      <x:c r="O48" t="str">
        <x:f>"03"</x:f>
        <x:v>03</x:v>
      </x:c>
      <x:c r="P48" s="1" t="s">
        <x:v>73</x:v>
      </x:c>
      <x:c r="Q48">
        <x:v>1</x:v>
      </x:c>
      <x:c r="R48">
        <x:f>IF(P48="기계경비",J48,0)</x:f>
        <x:v>0</x:v>
      </x:c>
      <x:c r="S48">
        <x:f>IF(P48="운반비",L48,0)</x:f>
        <x:v>0</x:v>
      </x:c>
      <x:c r="T48">
        <x:f>IF(P48="작업부산물",F48,0)</x:f>
        <x:v>0</x:v>
      </x:c>
      <x:c r="U48">
        <x:f>IF(P48="관급",F48,0)</x:f>
        <x:v>0</x:v>
      </x:c>
      <x:c r="V48">
        <x:f>IF(P48="외주비",J48,0)</x:f>
        <x:v>0</x:v>
      </x:c>
      <x:c r="W48">
        <x:f>IF(P48="장비비",J48,0)</x:f>
        <x:v>0</x:v>
      </x:c>
      <x:c r="X48">
        <x:f>IF(P48="폐기물처리비",L48,0)</x:f>
        <x:v>0</x:v>
      </x:c>
      <x:c r="Y48">
        <x:f>IF(P48="가설비",J48,0)</x:f>
        <x:v>0</x:v>
      </x:c>
      <x:c r="Z48">
        <x:f>IF(P48="잡비제외분",F48,0)</x:f>
        <x:v>0</x:v>
      </x:c>
      <x:c r="AA48">
        <x:f>IF(P48="사급자재대",L48,0)</x:f>
        <x:v>0</x:v>
      </x:c>
      <x:c r="AB48">
        <x:f>IF(P48="관급자재대",L48,0)</x:f>
        <x:v>0</x:v>
      </x:c>
      <x:c r="AC48">
        <x:f>IF(P48="관급자관급자재대",L48,0)</x:f>
        <x:v>0</x:v>
      </x:c>
      <x:c r="AD48">
        <x:f>IF(P48="사용자항목2",L48,0)</x:f>
        <x:v>0</x:v>
      </x:c>
      <x:c r="AE48">
        <x:f>IF(P48="안전관리비",L48,0)</x:f>
        <x:v>0</x:v>
      </x:c>
      <x:c r="AF48">
        <x:f>IF(P48="품질관리비",L48,0)</x:f>
        <x:v>0</x:v>
      </x:c>
      <x:c r="AG48">
        <x:f>IF(P48="고철처리비(철거)",L48,0)</x:f>
        <x:v>0</x:v>
      </x:c>
      <x:c r="AH48">
        <x:f>IF(P48="재해예방기술지도비",L48,0)</x:f>
        <x:v>0</x:v>
      </x:c>
      <x:c r="AI48">
        <x:f>IF(P48="미확정공종(PS)",L48,0)</x:f>
        <x:v>0</x:v>
      </x:c>
      <x:c r="AJ48">
        <x:f>IF(P48="폐기물처리비",L48,0)</x:f>
        <x:v>0</x:v>
      </x:c>
      <x:c r="AK48">
        <x:f>IF(P48="폐기물상차비(100톤이상)",L48,0)</x:f>
        <x:v>0</x:v>
      </x:c>
      <x:c r="AL48">
        <x:f>IF(P48="폐기물처리비(100톤이상)",L48,0)</x:f>
        <x:v>0</x:v>
      </x:c>
      <x:c r="AM48">
        <x:f>IF(P48="석면부담금",L48,0)</x:f>
        <x:v>0</x:v>
      </x:c>
      <x:c r="AN48">
        <x:f>IF(P48="임금채불부담금",L48,0)</x:f>
        <x:v>0</x:v>
      </x:c>
      <x:c r="AO48">
        <x:f>IF(P48="야간할증",L48,0)</x:f>
        <x:v>0</x:v>
      </x:c>
      <x:c r="AP48">
        <x:f>IF(P48="사용자항목14",L48,0)</x:f>
        <x:v>0</x:v>
      </x:c>
      <x:c r="AQ48">
        <x:f>IF(P48="사용자항목15",L48,0)</x:f>
        <x:v>0</x:v>
      </x:c>
      <x:c r="AR48">
        <x:f>IF(P48="사용자항목16",L48,0)</x:f>
        <x:v>0</x:v>
      </x:c>
      <x:c r="AS48">
        <x:f>IF(P48="사용자항목17",L48,0)</x:f>
        <x:v>0</x:v>
      </x:c>
      <x:c r="AT48">
        <x:f>IF(P48="사용자항목18",L48,0)</x:f>
        <x:v>0</x:v>
      </x:c>
      <x:c r="AU48">
        <x:f>IF(P48="사용자항목19",L48,0)</x:f>
        <x:v>0</x:v>
      </x:c>
    </x:row>
    <x:row r="49" spans="1:13" ht="21" customHeight="1">
      <x:c r="A49" s="9"/>
      <x:c r="B49" s="9"/>
      <x:c r="C49" s="10"/>
      <x:c r="D49" s="8"/>
      <x:c r="E49" s="8"/>
      <x:c r="F49" s="8"/>
      <x:c r="G49" s="8"/>
      <x:c r="H49" s="8"/>
      <x:c r="I49" s="8"/>
      <x:c r="J49" s="8"/>
      <x:c r="K49" s="8"/>
      <x:c r="L49" s="8"/>
      <x:c r="M49" s="9"/>
    </x:row>
    <x:row r="50" spans="1:13" ht="21" customHeight="1">
      <x:c r="A50" s="9"/>
      <x:c r="B50" s="9"/>
      <x:c r="C50" s="10"/>
      <x:c r="D50" s="8"/>
      <x:c r="E50" s="8"/>
      <x:c r="F50" s="8"/>
      <x:c r="G50" s="8"/>
      <x:c r="H50" s="8"/>
      <x:c r="I50" s="8"/>
      <x:c r="J50" s="8"/>
      <x:c r="K50" s="8"/>
      <x:c r="L50" s="8"/>
      <x:c r="M50" s="9"/>
    </x:row>
    <x:row r="51" spans="1:13" ht="21" customHeight="1">
      <x:c r="A51" s="9"/>
      <x:c r="B51" s="9"/>
      <x:c r="C51" s="10"/>
      <x:c r="D51" s="8"/>
      <x:c r="E51" s="8"/>
      <x:c r="F51" s="8"/>
      <x:c r="G51" s="8"/>
      <x:c r="H51" s="8"/>
      <x:c r="I51" s="8"/>
      <x:c r="J51" s="8"/>
      <x:c r="K51" s="8"/>
      <x:c r="L51" s="8"/>
      <x:c r="M51" s="9"/>
    </x:row>
    <x:row r="52" spans="1:13" ht="21" customHeight="1">
      <x:c r="A52" s="9"/>
      <x:c r="B52" s="9"/>
      <x:c r="C52" s="10"/>
      <x:c r="D52" s="8"/>
      <x:c r="E52" s="8"/>
      <x:c r="F52" s="8"/>
      <x:c r="G52" s="8"/>
      <x:c r="H52" s="8"/>
      <x:c r="I52" s="8"/>
      <x:c r="J52" s="8"/>
      <x:c r="K52" s="8"/>
      <x:c r="L52" s="8"/>
      <x:c r="M52" s="9"/>
    </x:row>
    <x:row r="53" spans="1:13" ht="21" customHeight="1">
      <x:c r="A53" s="9"/>
      <x:c r="B53" s="9"/>
      <x:c r="C53" s="10"/>
      <x:c r="D53" s="8"/>
      <x:c r="E53" s="8"/>
      <x:c r="F53" s="8"/>
      <x:c r="G53" s="8"/>
      <x:c r="H53" s="8"/>
      <x:c r="I53" s="8"/>
      <x:c r="J53" s="8"/>
      <x:c r="K53" s="8"/>
      <x:c r="L53" s="8"/>
      <x:c r="M53" s="9"/>
    </x:row>
    <x:row r="54" spans="1:13" ht="21" customHeight="1">
      <x:c r="A54" s="9"/>
      <x:c r="B54" s="9"/>
      <x:c r="C54" s="10"/>
      <x:c r="D54" s="8"/>
      <x:c r="E54" s="8"/>
      <x:c r="F54" s="8"/>
      <x:c r="G54" s="8"/>
      <x:c r="H54" s="8"/>
      <x:c r="I54" s="8"/>
      <x:c r="J54" s="8"/>
      <x:c r="K54" s="8"/>
      <x:c r="L54" s="8"/>
      <x:c r="M54" s="9"/>
    </x:row>
    <x:row r="55" spans="1:13" ht="21" customHeight="1">
      <x:c r="A55" s="9"/>
      <x:c r="B55" s="9"/>
      <x:c r="C55" s="10"/>
      <x:c r="D55" s="8"/>
      <x:c r="E55" s="8"/>
      <x:c r="F55" s="8"/>
      <x:c r="G55" s="8"/>
      <x:c r="H55" s="8"/>
      <x:c r="I55" s="8"/>
      <x:c r="J55" s="8"/>
      <x:c r="K55" s="8"/>
      <x:c r="L55" s="8"/>
      <x:c r="M55" s="9"/>
    </x:row>
    <x:row r="56" spans="1:13" ht="21" customHeight="1">
      <x:c r="A56" s="9"/>
      <x:c r="B56" s="9"/>
      <x:c r="C56" s="10"/>
      <x:c r="D56" s="8"/>
      <x:c r="E56" s="8"/>
      <x:c r="F56" s="8"/>
      <x:c r="G56" s="8"/>
      <x:c r="H56" s="8"/>
      <x:c r="I56" s="8"/>
      <x:c r="J56" s="8"/>
      <x:c r="K56" s="8"/>
      <x:c r="L56" s="8"/>
      <x:c r="M56" s="9"/>
    </x:row>
    <x:row r="57" spans="1:13" ht="21" customHeight="1">
      <x:c r="A57" s="9"/>
      <x:c r="B57" s="9"/>
      <x:c r="C57" s="10"/>
      <x:c r="D57" s="8"/>
      <x:c r="E57" s="8"/>
      <x:c r="F57" s="8"/>
      <x:c r="G57" s="8"/>
      <x:c r="H57" s="8"/>
      <x:c r="I57" s="8"/>
      <x:c r="J57" s="8"/>
      <x:c r="K57" s="8"/>
      <x:c r="L57" s="8"/>
      <x:c r="M57" s="9"/>
    </x:row>
    <x:row r="58" spans="1:13" ht="21" customHeight="1">
      <x:c r="A58" s="9"/>
      <x:c r="B58" s="9"/>
      <x:c r="C58" s="10"/>
      <x:c r="D58" s="8"/>
      <x:c r="E58" s="8"/>
      <x:c r="F58" s="8"/>
      <x:c r="G58" s="8"/>
      <x:c r="H58" s="8"/>
      <x:c r="I58" s="8"/>
      <x:c r="J58" s="8"/>
      <x:c r="K58" s="8"/>
      <x:c r="L58" s="8"/>
      <x:c r="M58" s="9"/>
    </x:row>
    <x:row r="59" spans="1:13" ht="21" customHeight="1">
      <x:c r="A59" s="9"/>
      <x:c r="B59" s="9"/>
      <x:c r="C59" s="10"/>
      <x:c r="D59" s="8"/>
      <x:c r="E59" s="8"/>
      <x:c r="F59" s="8"/>
      <x:c r="G59" s="8"/>
      <x:c r="H59" s="8"/>
      <x:c r="I59" s="8"/>
      <x:c r="J59" s="8"/>
      <x:c r="K59" s="8"/>
      <x:c r="L59" s="8"/>
      <x:c r="M59" s="9"/>
    </x:row>
    <x:row r="60" spans="1:13" ht="21" customHeight="1">
      <x:c r="A60" s="9"/>
      <x:c r="B60" s="9"/>
      <x:c r="C60" s="10"/>
      <x:c r="D60" s="8"/>
      <x:c r="E60" s="8"/>
      <x:c r="F60" s="8"/>
      <x:c r="G60" s="8"/>
      <x:c r="H60" s="8"/>
      <x:c r="I60" s="8"/>
      <x:c r="J60" s="8"/>
      <x:c r="K60" s="8"/>
      <x:c r="L60" s="8"/>
      <x:c r="M60" s="9"/>
    </x:row>
    <x:row r="61" spans="1:13" ht="21" customHeight="1">
      <x:c r="A61" s="9"/>
      <x:c r="B61" s="9"/>
      <x:c r="C61" s="10"/>
      <x:c r="D61" s="8"/>
      <x:c r="E61" s="8"/>
      <x:c r="F61" s="8"/>
      <x:c r="G61" s="8"/>
      <x:c r="H61" s="8"/>
      <x:c r="I61" s="8"/>
      <x:c r="J61" s="8"/>
      <x:c r="K61" s="8"/>
      <x:c r="L61" s="8"/>
      <x:c r="M61" s="9"/>
    </x:row>
    <x:row r="62" spans="1:13" ht="21" customHeight="1">
      <x:c r="A62" s="9"/>
      <x:c r="B62" s="9"/>
      <x:c r="C62" s="10"/>
      <x:c r="D62" s="8"/>
      <x:c r="E62" s="8"/>
      <x:c r="F62" s="8"/>
      <x:c r="G62" s="8"/>
      <x:c r="H62" s="8"/>
      <x:c r="I62" s="8"/>
      <x:c r="J62" s="8"/>
      <x:c r="K62" s="8"/>
      <x:c r="L62" s="8"/>
      <x:c r="M62" s="9"/>
    </x:row>
    <x:row r="63" spans="1:13" ht="21" customHeight="1">
      <x:c r="A63" s="9"/>
      <x:c r="B63" s="9"/>
      <x:c r="C63" s="10"/>
      <x:c r="D63" s="8"/>
      <x:c r="E63" s="8"/>
      <x:c r="F63" s="8"/>
      <x:c r="G63" s="8"/>
      <x:c r="H63" s="8"/>
      <x:c r="I63" s="8"/>
      <x:c r="J63" s="8"/>
      <x:c r="K63" s="8"/>
      <x:c r="L63" s="8"/>
      <x:c r="M63" s="9"/>
    </x:row>
    <x:row r="64" spans="1:51" ht="21" customHeight="1">
      <x:c r="A64" s="11" t="s">
        <x:v>70</x:v>
      </x:c>
      <x:c r="B64" s="12"/>
      <x:c r="C64" s="13"/>
      <x:c r="D64" s="14"/>
      <x:c r="E64" s="14"/>
      <x:c r="F64" s="14">
        <x:f>ROUNDDOWN(SUMIF(Q46:Q63,"1",F46:F63),0)</x:f>
        <x:v>0</x:v>
      </x:c>
      <x:c r="G64" s="14"/>
      <x:c r="H64" s="14">
        <x:f>ROUNDDOWN(SUMIF(Q46:Q63,"1",H46:H63),0)</x:f>
        <x:v>0</x:v>
      </x:c>
      <x:c r="I64" s="14"/>
      <x:c r="J64" s="14">
        <x:f>ROUNDDOWN(SUMIF(Q46:Q63,"1",J46:J63),0)</x:f>
        <x:v>0</x:v>
      </x:c>
      <x:c r="K64" s="14"/>
      <x:c r="L64" s="14">
        <x:f>F64+H64+J64</x:f>
        <x:v>0</x:v>
      </x:c>
      <x:c r="M64" s="12"/>
      <x:c r="R64">
        <x:f t="shared" ref="R64:AY64" si="32">ROUNDDOWN(SUM(R46:R48),0)</x:f>
        <x:v>0</x:v>
      </x:c>
      <x:c r="S64">
        <x:f t="shared" si="32"/>
        <x:v>0</x:v>
      </x:c>
      <x:c r="T64">
        <x:f t="shared" si="32"/>
        <x:v>0</x:v>
      </x:c>
      <x:c r="U64">
        <x:f t="shared" si="32"/>
        <x:v>0</x:v>
      </x:c>
      <x:c r="V64">
        <x:f t="shared" si="32"/>
        <x:v>0</x:v>
      </x:c>
      <x:c r="W64">
        <x:f t="shared" si="32"/>
        <x:v>0</x:v>
      </x:c>
      <x:c r="X64">
        <x:f t="shared" si="32"/>
        <x:v>0</x:v>
      </x:c>
      <x:c r="Y64">
        <x:f t="shared" si="32"/>
        <x:v>0</x:v>
      </x:c>
      <x:c r="Z64">
        <x:f t="shared" si="32"/>
        <x:v>0</x:v>
      </x:c>
      <x:c r="AA64">
        <x:f t="shared" si="32"/>
        <x:v>0</x:v>
      </x:c>
      <x:c r="AB64">
        <x:f t="shared" si="32"/>
        <x:v>0</x:v>
      </x:c>
      <x:c r="AC64">
        <x:f t="shared" si="32"/>
        <x:v>0</x:v>
      </x:c>
      <x:c r="AD64">
        <x:f t="shared" si="32"/>
        <x:v>0</x:v>
      </x:c>
      <x:c r="AE64">
        <x:f t="shared" si="32"/>
        <x:v>0</x:v>
      </x:c>
      <x:c r="AF64">
        <x:f t="shared" si="32"/>
        <x:v>0</x:v>
      </x:c>
      <x:c r="AG64">
        <x:f t="shared" si="32"/>
        <x:v>0</x:v>
      </x:c>
      <x:c r="AH64">
        <x:f t="shared" si="32"/>
        <x:v>0</x:v>
      </x:c>
      <x:c r="AI64">
        <x:f t="shared" si="32"/>
        <x:v>0</x:v>
      </x:c>
      <x:c r="AJ64">
        <x:f t="shared" si="32"/>
        <x:v>0</x:v>
      </x:c>
      <x:c r="AK64">
        <x:f t="shared" si="32"/>
        <x:v>0</x:v>
      </x:c>
      <x:c r="AL64">
        <x:f t="shared" si="32"/>
        <x:v>0</x:v>
      </x:c>
      <x:c r="AM64">
        <x:f t="shared" si="32"/>
        <x:v>0</x:v>
      </x:c>
      <x:c r="AN64">
        <x:f t="shared" si="32"/>
        <x:v>0</x:v>
      </x:c>
      <x:c r="AO64">
        <x:f t="shared" si="32"/>
        <x:v>0</x:v>
      </x:c>
      <x:c r="AP64">
        <x:f t="shared" si="32"/>
        <x:v>0</x:v>
      </x:c>
      <x:c r="AQ64">
        <x:f t="shared" si="32"/>
        <x:v>0</x:v>
      </x:c>
      <x:c r="AR64">
        <x:f t="shared" si="32"/>
        <x:v>0</x:v>
      </x:c>
      <x:c r="AS64">
        <x:f t="shared" si="32"/>
        <x:v>0</x:v>
      </x:c>
      <x:c r="AT64">
        <x:f t="shared" si="32"/>
        <x:v>0</x:v>
      </x:c>
      <x:c r="AU64">
        <x:f t="shared" si="32"/>
        <x:v>0</x:v>
      </x:c>
      <x:c r="AV64">
        <x:f t="shared" si="32"/>
        <x:v>0</x:v>
      </x:c>
      <x:c r="AW64">
        <x:f t="shared" si="32"/>
        <x:v>0</x:v>
      </x:c>
      <x:c r="AX64">
        <x:f t="shared" si="32"/>
        <x:v>0</x:v>
      </x:c>
      <x:c r="AY64">
        <x:f t="shared" si="32"/>
        <x:v>0</x:v>
      </x:c>
    </x:row>
    <x:row r="65" spans="1:13" ht="21" customHeight="1">
      <x:c r="A65" s="132" t="s">
        <x:v>246</x:v>
      </x:c>
      <x:c r="B65" s="133"/>
      <x:c r="C65" s="133"/>
      <x:c r="D65" s="133"/>
      <x:c r="E65" s="133"/>
      <x:c r="F65" s="133"/>
      <x:c r="G65" s="133"/>
      <x:c r="H65" s="133"/>
      <x:c r="I65" s="133"/>
      <x:c r="J65" s="133"/>
      <x:c r="K65" s="133"/>
      <x:c r="L65" s="133"/>
      <x:c r="M65" s="133"/>
    </x:row>
    <x:row r="66" spans="1:47" ht="21" customHeight="1">
      <x:c r="A66" s="6" t="s">
        <x:v>76</x:v>
      </x:c>
      <x:c r="B66" s="6" t="s">
        <x:v>95</x:v>
      </x:c>
      <x:c r="C66" s="7" t="s">
        <x:v>23</x:v>
      </x:c>
      <x:c r="D66" s="8">
        <x:v>613</x:v>
      </x:c>
      <x:c r="E66" s="8"/>
      <x:c r="F66" s="8"/>
      <x:c r="G66" s="8"/>
      <x:c r="H66" s="8"/>
      <x:c r="I66" s="8"/>
      <x:c r="J66" s="8"/>
      <x:c r="K66" s="8"/>
      <x:c r="L66" s="8"/>
      <x:c r="M66" s="6" t="s">
        <x:v>43</x:v>
      </x:c>
      <x:c r="O66" t="str">
        <x:f>""</x:f>
        <x:v/>
      </x:c>
      <x:c r="P66" s="1" t="s">
        <x:v>73</x:v>
      </x:c>
      <x:c r="Q66">
        <x:v>1</x:v>
      </x:c>
      <x:c r="R66">
        <x:f>IF(P66="기계경비",J66,0)</x:f>
        <x:v>0</x:v>
      </x:c>
      <x:c r="S66">
        <x:f>IF(P66="운반비",L66,0)</x:f>
        <x:v>0</x:v>
      </x:c>
      <x:c r="T66">
        <x:f>IF(P66="작업부산물",F66,0)</x:f>
        <x:v>0</x:v>
      </x:c>
      <x:c r="U66">
        <x:f>IF(P66="관급",F66,0)</x:f>
        <x:v>0</x:v>
      </x:c>
      <x:c r="V66">
        <x:f>IF(P66="외주비",J66,0)</x:f>
        <x:v>0</x:v>
      </x:c>
      <x:c r="W66">
        <x:f>IF(P66="장비비",J66,0)</x:f>
        <x:v>0</x:v>
      </x:c>
      <x:c r="X66">
        <x:f>IF(P66="폐기물처리비",L66,0)</x:f>
        <x:v>0</x:v>
      </x:c>
      <x:c r="Y66">
        <x:f>IF(P66="가설비",J66,0)</x:f>
        <x:v>0</x:v>
      </x:c>
      <x:c r="Z66">
        <x:f>IF(P66="잡비제외분",F66,0)</x:f>
        <x:v>0</x:v>
      </x:c>
      <x:c r="AA66">
        <x:f>IF(P66="사급자재대",L66,0)</x:f>
        <x:v>0</x:v>
      </x:c>
      <x:c r="AB66">
        <x:f>IF(P66="관급자재대",L66,0)</x:f>
        <x:v>0</x:v>
      </x:c>
      <x:c r="AC66">
        <x:f>IF(P66="관급자관급자재대",L66,0)</x:f>
        <x:v>0</x:v>
      </x:c>
      <x:c r="AD66">
        <x:f>IF(P66="사용자항목2",L66,0)</x:f>
        <x:v>0</x:v>
      </x:c>
      <x:c r="AE66">
        <x:f>IF(P66="안전관리비",L66,0)</x:f>
        <x:v>0</x:v>
      </x:c>
      <x:c r="AF66">
        <x:f>IF(P66="품질관리비",L66,0)</x:f>
        <x:v>0</x:v>
      </x:c>
      <x:c r="AG66">
        <x:f>IF(P66="고철처리비(철거)",L66,0)</x:f>
        <x:v>0</x:v>
      </x:c>
      <x:c r="AH66">
        <x:f>IF(P66="재해예방기술지도비",L66,0)</x:f>
        <x:v>0</x:v>
      </x:c>
      <x:c r="AI66">
        <x:f>IF(P66="미확정공종(PS)",L66,0)</x:f>
        <x:v>0</x:v>
      </x:c>
      <x:c r="AJ66">
        <x:f>IF(P66="폐기물처리비",L66,0)</x:f>
        <x:v>0</x:v>
      </x:c>
      <x:c r="AK66">
        <x:f>IF(P66="폐기물상차비(100톤이상)",L66,0)</x:f>
        <x:v>0</x:v>
      </x:c>
      <x:c r="AL66">
        <x:f>IF(P66="폐기물처리비(100톤이상)",L66,0)</x:f>
        <x:v>0</x:v>
      </x:c>
      <x:c r="AM66">
        <x:f>IF(P66="석면부담금",L66,0)</x:f>
        <x:v>0</x:v>
      </x:c>
      <x:c r="AN66">
        <x:f>IF(P66="임금채불부담금",L66,0)</x:f>
        <x:v>0</x:v>
      </x:c>
      <x:c r="AO66">
        <x:f>IF(P66="야간할증",L66,0)</x:f>
        <x:v>0</x:v>
      </x:c>
      <x:c r="AP66">
        <x:f>IF(P66="사용자항목14",L66,0)</x:f>
        <x:v>0</x:v>
      </x:c>
      <x:c r="AQ66">
        <x:f>IF(P66="사용자항목15",L66,0)</x:f>
        <x:v>0</x:v>
      </x:c>
      <x:c r="AR66">
        <x:f>IF(P66="사용자항목16",L66,0)</x:f>
        <x:v>0</x:v>
      </x:c>
      <x:c r="AS66">
        <x:f>IF(P66="사용자항목17",L66,0)</x:f>
        <x:v>0</x:v>
      </x:c>
      <x:c r="AT66">
        <x:f>IF(P66="사용자항목18",L66,0)</x:f>
        <x:v>0</x:v>
      </x:c>
      <x:c r="AU66">
        <x:f>IF(P66="사용자항목19",L66,0)</x:f>
        <x:v>0</x:v>
      </x:c>
    </x:row>
    <x:row r="67" spans="1:47" ht="21" customHeight="1">
      <x:c r="A67" s="6" t="s">
        <x:v>272</x:v>
      </x:c>
      <x:c r="B67" s="6" t="s">
        <x:v>100</x:v>
      </x:c>
      <x:c r="C67" s="7" t="s">
        <x:v>126</x:v>
      </x:c>
      <x:c r="D67" s="8">
        <x:v>405</x:v>
      </x:c>
      <x:c r="E67" s="8"/>
      <x:c r="F67" s="8"/>
      <x:c r="G67" s="8"/>
      <x:c r="H67" s="8"/>
      <x:c r="I67" s="8"/>
      <x:c r="J67" s="8"/>
      <x:c r="K67" s="8"/>
      <x:c r="L67" s="8"/>
      <x:c r="M67" s="6" t="s">
        <x:v>34</x:v>
      </x:c>
      <x:c r="O67" t="str">
        <x:f>""</x:f>
        <x:v/>
      </x:c>
      <x:c r="P67" s="1" t="s">
        <x:v>73</x:v>
      </x:c>
      <x:c r="Q67">
        <x:v>1</x:v>
      </x:c>
      <x:c r="R67">
        <x:f>IF(P67="기계경비",J67,0)</x:f>
        <x:v>0</x:v>
      </x:c>
      <x:c r="S67">
        <x:f>IF(P67="운반비",L67,0)</x:f>
        <x:v>0</x:v>
      </x:c>
      <x:c r="T67">
        <x:f>IF(P67="작업부산물",F67,0)</x:f>
        <x:v>0</x:v>
      </x:c>
      <x:c r="U67">
        <x:f>IF(P67="관급",F67,0)</x:f>
        <x:v>0</x:v>
      </x:c>
      <x:c r="V67">
        <x:f>IF(P67="외주비",J67,0)</x:f>
        <x:v>0</x:v>
      </x:c>
      <x:c r="W67">
        <x:f>IF(P67="장비비",J67,0)</x:f>
        <x:v>0</x:v>
      </x:c>
      <x:c r="X67">
        <x:f>IF(P67="폐기물처리비",L67,0)</x:f>
        <x:v>0</x:v>
      </x:c>
      <x:c r="Y67">
        <x:f>IF(P67="가설비",J67,0)</x:f>
        <x:v>0</x:v>
      </x:c>
      <x:c r="Z67">
        <x:f>IF(P67="잡비제외분",F67,0)</x:f>
        <x:v>0</x:v>
      </x:c>
      <x:c r="AA67">
        <x:f>IF(P67="사급자재대",L67,0)</x:f>
        <x:v>0</x:v>
      </x:c>
      <x:c r="AB67">
        <x:f>IF(P67="관급자재대",L67,0)</x:f>
        <x:v>0</x:v>
      </x:c>
      <x:c r="AC67">
        <x:f>IF(P67="관급자관급자재대",L67,0)</x:f>
        <x:v>0</x:v>
      </x:c>
      <x:c r="AD67">
        <x:f>IF(P67="사용자항목2",L67,0)</x:f>
        <x:v>0</x:v>
      </x:c>
      <x:c r="AE67">
        <x:f>IF(P67="안전관리비",L67,0)</x:f>
        <x:v>0</x:v>
      </x:c>
      <x:c r="AF67">
        <x:f>IF(P67="품질관리비",L67,0)</x:f>
        <x:v>0</x:v>
      </x:c>
      <x:c r="AG67">
        <x:f>IF(P67="고철처리비(철거)",L67,0)</x:f>
        <x:v>0</x:v>
      </x:c>
      <x:c r="AH67">
        <x:f>IF(P67="재해예방기술지도비",L67,0)</x:f>
        <x:v>0</x:v>
      </x:c>
      <x:c r="AI67">
        <x:f>IF(P67="미확정공종(PS)",L67,0)</x:f>
        <x:v>0</x:v>
      </x:c>
      <x:c r="AJ67">
        <x:f>IF(P67="폐기물처리비",L67,0)</x:f>
        <x:v>0</x:v>
      </x:c>
      <x:c r="AK67">
        <x:f>IF(P67="폐기물상차비(100톤이상)",L67,0)</x:f>
        <x:v>0</x:v>
      </x:c>
      <x:c r="AL67">
        <x:f>IF(P67="폐기물처리비(100톤이상)",L67,0)</x:f>
        <x:v>0</x:v>
      </x:c>
      <x:c r="AM67">
        <x:f>IF(P67="석면부담금",L67,0)</x:f>
        <x:v>0</x:v>
      </x:c>
      <x:c r="AN67">
        <x:f>IF(P67="임금채불부담금",L67,0)</x:f>
        <x:v>0</x:v>
      </x:c>
      <x:c r="AO67">
        <x:f>IF(P67="야간할증",L67,0)</x:f>
        <x:v>0</x:v>
      </x:c>
      <x:c r="AP67">
        <x:f>IF(P67="사용자항목14",L67,0)</x:f>
        <x:v>0</x:v>
      </x:c>
      <x:c r="AQ67">
        <x:f>IF(P67="사용자항목15",L67,0)</x:f>
        <x:v>0</x:v>
      </x:c>
      <x:c r="AR67">
        <x:f>IF(P67="사용자항목16",L67,0)</x:f>
        <x:v>0</x:v>
      </x:c>
      <x:c r="AS67">
        <x:f>IF(P67="사용자항목17",L67,0)</x:f>
        <x:v>0</x:v>
      </x:c>
      <x:c r="AT67">
        <x:f>IF(P67="사용자항목18",L67,0)</x:f>
        <x:v>0</x:v>
      </x:c>
      <x:c r="AU67">
        <x:f>IF(P67="사용자항목19",L67,0)</x:f>
        <x:v>0</x:v>
      </x:c>
    </x:row>
    <x:row r="68" spans="1:47" ht="21" customHeight="1">
      <x:c r="A68" s="6" t="s">
        <x:v>78</x:v>
      </x:c>
      <x:c r="B68" s="6" t="s">
        <x:v>102</x:v>
      </x:c>
      <x:c r="C68" s="7" t="s">
        <x:v>126</x:v>
      </x:c>
      <x:c r="D68" s="8">
        <x:v>123</x:v>
      </x:c>
      <x:c r="E68" s="8"/>
      <x:c r="F68" s="8"/>
      <x:c r="G68" s="8"/>
      <x:c r="H68" s="8"/>
      <x:c r="I68" s="8"/>
      <x:c r="J68" s="8"/>
      <x:c r="K68" s="8"/>
      <x:c r="L68" s="8"/>
      <x:c r="M68" s="6" t="s">
        <x:v>44</x:v>
      </x:c>
      <x:c r="O68" t="str">
        <x:f>""</x:f>
        <x:v/>
      </x:c>
      <x:c r="P68" s="1" t="s">
        <x:v>73</x:v>
      </x:c>
      <x:c r="Q68">
        <x:v>1</x:v>
      </x:c>
      <x:c r="R68">
        <x:f>IF(P68="기계경비",J68,0)</x:f>
        <x:v>0</x:v>
      </x:c>
      <x:c r="S68">
        <x:f>IF(P68="운반비",L68,0)</x:f>
        <x:v>0</x:v>
      </x:c>
      <x:c r="T68">
        <x:f>IF(P68="작업부산물",F68,0)</x:f>
        <x:v>0</x:v>
      </x:c>
      <x:c r="U68">
        <x:f>IF(P68="관급",F68,0)</x:f>
        <x:v>0</x:v>
      </x:c>
      <x:c r="V68">
        <x:f>IF(P68="외주비",J68,0)</x:f>
        <x:v>0</x:v>
      </x:c>
      <x:c r="W68">
        <x:f>IF(P68="장비비",J68,0)</x:f>
        <x:v>0</x:v>
      </x:c>
      <x:c r="X68">
        <x:f>IF(P68="폐기물처리비",L68,0)</x:f>
        <x:v>0</x:v>
      </x:c>
      <x:c r="Y68">
        <x:f>IF(P68="가설비",J68,0)</x:f>
        <x:v>0</x:v>
      </x:c>
      <x:c r="Z68">
        <x:f>IF(P68="잡비제외분",F68,0)</x:f>
        <x:v>0</x:v>
      </x:c>
      <x:c r="AA68">
        <x:f>IF(P68="사급자재대",L68,0)</x:f>
        <x:v>0</x:v>
      </x:c>
      <x:c r="AB68">
        <x:f>IF(P68="관급자재대",L68,0)</x:f>
        <x:v>0</x:v>
      </x:c>
      <x:c r="AC68">
        <x:f>IF(P68="관급자관급자재대",L68,0)</x:f>
        <x:v>0</x:v>
      </x:c>
      <x:c r="AD68">
        <x:f>IF(P68="사용자항목2",L68,0)</x:f>
        <x:v>0</x:v>
      </x:c>
      <x:c r="AE68">
        <x:f>IF(P68="안전관리비",L68,0)</x:f>
        <x:v>0</x:v>
      </x:c>
      <x:c r="AF68">
        <x:f>IF(P68="품질관리비",L68,0)</x:f>
        <x:v>0</x:v>
      </x:c>
      <x:c r="AG68">
        <x:f>IF(P68="고철처리비(철거)",L68,0)</x:f>
        <x:v>0</x:v>
      </x:c>
      <x:c r="AH68">
        <x:f>IF(P68="재해예방기술지도비",L68,0)</x:f>
        <x:v>0</x:v>
      </x:c>
      <x:c r="AI68">
        <x:f>IF(P68="미확정공종(PS)",L68,0)</x:f>
        <x:v>0</x:v>
      </x:c>
      <x:c r="AJ68">
        <x:f>IF(P68="폐기물처리비",L68,0)</x:f>
        <x:v>0</x:v>
      </x:c>
      <x:c r="AK68">
        <x:f>IF(P68="폐기물상차비(100톤이상)",L68,0)</x:f>
        <x:v>0</x:v>
      </x:c>
      <x:c r="AL68">
        <x:f>IF(P68="폐기물처리비(100톤이상)",L68,0)</x:f>
        <x:v>0</x:v>
      </x:c>
      <x:c r="AM68">
        <x:f>IF(P68="석면부담금",L68,0)</x:f>
        <x:v>0</x:v>
      </x:c>
      <x:c r="AN68">
        <x:f>IF(P68="임금채불부담금",L68,0)</x:f>
        <x:v>0</x:v>
      </x:c>
      <x:c r="AO68">
        <x:f>IF(P68="야간할증",L68,0)</x:f>
        <x:v>0</x:v>
      </x:c>
      <x:c r="AP68">
        <x:f>IF(P68="사용자항목14",L68,0)</x:f>
        <x:v>0</x:v>
      </x:c>
      <x:c r="AQ68">
        <x:f>IF(P68="사용자항목15",L68,0)</x:f>
        <x:v>0</x:v>
      </x:c>
      <x:c r="AR68">
        <x:f>IF(P68="사용자항목16",L68,0)</x:f>
        <x:v>0</x:v>
      </x:c>
      <x:c r="AS68">
        <x:f>IF(P68="사용자항목17",L68,0)</x:f>
        <x:v>0</x:v>
      </x:c>
      <x:c r="AT68">
        <x:f>IF(P68="사용자항목18",L68,0)</x:f>
        <x:v>0</x:v>
      </x:c>
      <x:c r="AU68">
        <x:f>IF(P68="사용자항목19",L68,0)</x:f>
        <x:v>0</x:v>
      </x:c>
    </x:row>
    <x:row r="69" spans="1:47" ht="21" customHeight="1">
      <x:c r="A69" s="6" t="s">
        <x:v>259</x:v>
      </x:c>
      <x:c r="B69" s="6" t="s">
        <x:v>105</x:v>
      </x:c>
      <x:c r="C69" s="7" t="s">
        <x:v>126</x:v>
      </x:c>
      <x:c r="D69" s="8">
        <x:v>13</x:v>
      </x:c>
      <x:c r="E69" s="8"/>
      <x:c r="F69" s="8"/>
      <x:c r="G69" s="8"/>
      <x:c r="H69" s="8"/>
      <x:c r="I69" s="8"/>
      <x:c r="J69" s="8"/>
      <x:c r="K69" s="8"/>
      <x:c r="L69" s="8"/>
      <x:c r="M69" s="6" t="s">
        <x:v>57</x:v>
      </x:c>
      <x:c r="O69" t="str">
        <x:f>""</x:f>
        <x:v/>
      </x:c>
      <x:c r="P69" s="1" t="s">
        <x:v>73</x:v>
      </x:c>
      <x:c r="Q69">
        <x:v>1</x:v>
      </x:c>
      <x:c r="R69">
        <x:f>IF(P69="기계경비",J69,0)</x:f>
        <x:v>0</x:v>
      </x:c>
      <x:c r="S69">
        <x:f>IF(P69="운반비",L69,0)</x:f>
        <x:v>0</x:v>
      </x:c>
      <x:c r="T69">
        <x:f>IF(P69="작업부산물",F69,0)</x:f>
        <x:v>0</x:v>
      </x:c>
      <x:c r="U69">
        <x:f>IF(P69="관급",F69,0)</x:f>
        <x:v>0</x:v>
      </x:c>
      <x:c r="V69">
        <x:f>IF(P69="외주비",J69,0)</x:f>
        <x:v>0</x:v>
      </x:c>
      <x:c r="W69">
        <x:f>IF(P69="장비비",J69,0)</x:f>
        <x:v>0</x:v>
      </x:c>
      <x:c r="X69">
        <x:f>IF(P69="폐기물처리비",L69,0)</x:f>
        <x:v>0</x:v>
      </x:c>
      <x:c r="Y69">
        <x:f>IF(P69="가설비",J69,0)</x:f>
        <x:v>0</x:v>
      </x:c>
      <x:c r="Z69">
        <x:f>IF(P69="잡비제외분",F69,0)</x:f>
        <x:v>0</x:v>
      </x:c>
      <x:c r="AA69">
        <x:f>IF(P69="사급자재대",L69,0)</x:f>
        <x:v>0</x:v>
      </x:c>
      <x:c r="AB69">
        <x:f>IF(P69="관급자재대",L69,0)</x:f>
        <x:v>0</x:v>
      </x:c>
      <x:c r="AC69">
        <x:f>IF(P69="관급자관급자재대",L69,0)</x:f>
        <x:v>0</x:v>
      </x:c>
      <x:c r="AD69">
        <x:f>IF(P69="사용자항목2",L69,0)</x:f>
        <x:v>0</x:v>
      </x:c>
      <x:c r="AE69">
        <x:f>IF(P69="안전관리비",L69,0)</x:f>
        <x:v>0</x:v>
      </x:c>
      <x:c r="AF69">
        <x:f>IF(P69="품질관리비",L69,0)</x:f>
        <x:v>0</x:v>
      </x:c>
      <x:c r="AG69">
        <x:f>IF(P69="고철처리비(철거)",L69,0)</x:f>
        <x:v>0</x:v>
      </x:c>
      <x:c r="AH69">
        <x:f>IF(P69="재해예방기술지도비",L69,0)</x:f>
        <x:v>0</x:v>
      </x:c>
      <x:c r="AI69">
        <x:f>IF(P69="미확정공종(PS)",L69,0)</x:f>
        <x:v>0</x:v>
      </x:c>
      <x:c r="AJ69">
        <x:f>IF(P69="폐기물처리비",L69,0)</x:f>
        <x:v>0</x:v>
      </x:c>
      <x:c r="AK69">
        <x:f>IF(P69="폐기물상차비(100톤이상)",L69,0)</x:f>
        <x:v>0</x:v>
      </x:c>
      <x:c r="AL69">
        <x:f>IF(P69="폐기물처리비(100톤이상)",L69,0)</x:f>
        <x:v>0</x:v>
      </x:c>
      <x:c r="AM69">
        <x:f>IF(P69="석면부담금",L69,0)</x:f>
        <x:v>0</x:v>
      </x:c>
      <x:c r="AN69">
        <x:f>IF(P69="임금채불부담금",L69,0)</x:f>
        <x:v>0</x:v>
      </x:c>
      <x:c r="AO69">
        <x:f>IF(P69="야간할증",L69,0)</x:f>
        <x:v>0</x:v>
      </x:c>
      <x:c r="AP69">
        <x:f>IF(P69="사용자항목14",L69,0)</x:f>
        <x:v>0</x:v>
      </x:c>
      <x:c r="AQ69">
        <x:f>IF(P69="사용자항목15",L69,0)</x:f>
        <x:v>0</x:v>
      </x:c>
      <x:c r="AR69">
        <x:f>IF(P69="사용자항목16",L69,0)</x:f>
        <x:v>0</x:v>
      </x:c>
      <x:c r="AS69">
        <x:f>IF(P69="사용자항목17",L69,0)</x:f>
        <x:v>0</x:v>
      </x:c>
      <x:c r="AT69">
        <x:f>IF(P69="사용자항목18",L69,0)</x:f>
        <x:v>0</x:v>
      </x:c>
      <x:c r="AU69">
        <x:f>IF(P69="사용자항목19",L69,0)</x:f>
        <x:v>0</x:v>
      </x:c>
    </x:row>
    <x:row r="70" spans="1:47" ht="21" customHeight="1">
      <x:c r="A70" s="6" t="s">
        <x:v>236</x:v>
      </x:c>
      <x:c r="B70" s="6" t="s">
        <x:v>101</x:v>
      </x:c>
      <x:c r="C70" s="7" t="s">
        <x:v>9</x:v>
      </x:c>
      <x:c r="D70" s="8">
        <x:v>1</x:v>
      </x:c>
      <x:c r="E70" s="8"/>
      <x:c r="F70" s="8"/>
      <x:c r="G70" s="8"/>
      <x:c r="H70" s="8"/>
      <x:c r="I70" s="8"/>
      <x:c r="J70" s="8"/>
      <x:c r="K70" s="8"/>
      <x:c r="L70" s="8"/>
      <x:c r="M70" s="9"/>
      <x:c r="O70" t="str">
        <x:f>"03"</x:f>
        <x:v>03</x:v>
      </x:c>
      <x:c r="P70" s="1" t="s">
        <x:v>73</x:v>
      </x:c>
      <x:c r="Q70">
        <x:v>1</x:v>
      </x:c>
      <x:c r="R70">
        <x:f>IF(P70="기계경비",J70,0)</x:f>
        <x:v>0</x:v>
      </x:c>
      <x:c r="S70">
        <x:f>IF(P70="운반비",L70,0)</x:f>
        <x:v>0</x:v>
      </x:c>
      <x:c r="T70">
        <x:f>IF(P70="작업부산물",F70,0)</x:f>
        <x:v>0</x:v>
      </x:c>
      <x:c r="U70">
        <x:f>IF(P70="관급",F70,0)</x:f>
        <x:v>0</x:v>
      </x:c>
      <x:c r="V70">
        <x:f>IF(P70="외주비",J70,0)</x:f>
        <x:v>0</x:v>
      </x:c>
      <x:c r="W70">
        <x:f>IF(P70="장비비",J70,0)</x:f>
        <x:v>0</x:v>
      </x:c>
      <x:c r="X70">
        <x:f>IF(P70="폐기물처리비",L70,0)</x:f>
        <x:v>0</x:v>
      </x:c>
      <x:c r="Y70">
        <x:f>IF(P70="가설비",J70,0)</x:f>
        <x:v>0</x:v>
      </x:c>
      <x:c r="Z70">
        <x:f>IF(P70="잡비제외분",F70,0)</x:f>
        <x:v>0</x:v>
      </x:c>
      <x:c r="AA70">
        <x:f>IF(P70="사급자재대",L70,0)</x:f>
        <x:v>0</x:v>
      </x:c>
      <x:c r="AB70">
        <x:f>IF(P70="관급자재대",L70,0)</x:f>
        <x:v>0</x:v>
      </x:c>
      <x:c r="AC70">
        <x:f>IF(P70="관급자관급자재대",L70,0)</x:f>
        <x:v>0</x:v>
      </x:c>
      <x:c r="AD70">
        <x:f>IF(P70="사용자항목2",L70,0)</x:f>
        <x:v>0</x:v>
      </x:c>
      <x:c r="AE70">
        <x:f>IF(P70="안전관리비",L70,0)</x:f>
        <x:v>0</x:v>
      </x:c>
      <x:c r="AF70">
        <x:f>IF(P70="품질관리비",L70,0)</x:f>
        <x:v>0</x:v>
      </x:c>
      <x:c r="AG70">
        <x:f>IF(P70="고철처리비(철거)",L70,0)</x:f>
        <x:v>0</x:v>
      </x:c>
      <x:c r="AH70">
        <x:f>IF(P70="재해예방기술지도비",L70,0)</x:f>
        <x:v>0</x:v>
      </x:c>
      <x:c r="AI70">
        <x:f>IF(P70="미확정공종(PS)",L70,0)</x:f>
        <x:v>0</x:v>
      </x:c>
      <x:c r="AJ70">
        <x:f>IF(P70="폐기물처리비",L70,0)</x:f>
        <x:v>0</x:v>
      </x:c>
      <x:c r="AK70">
        <x:f>IF(P70="폐기물상차비(100톤이상)",L70,0)</x:f>
        <x:v>0</x:v>
      </x:c>
      <x:c r="AL70">
        <x:f>IF(P70="폐기물처리비(100톤이상)",L70,0)</x:f>
        <x:v>0</x:v>
      </x:c>
      <x:c r="AM70">
        <x:f>IF(P70="석면부담금",L70,0)</x:f>
        <x:v>0</x:v>
      </x:c>
      <x:c r="AN70">
        <x:f>IF(P70="임금채불부담금",L70,0)</x:f>
        <x:v>0</x:v>
      </x:c>
      <x:c r="AO70">
        <x:f>IF(P70="야간할증",L70,0)</x:f>
        <x:v>0</x:v>
      </x:c>
      <x:c r="AP70">
        <x:f>IF(P70="사용자항목14",L70,0)</x:f>
        <x:v>0</x:v>
      </x:c>
      <x:c r="AQ70">
        <x:f>IF(P70="사용자항목15",L70,0)</x:f>
        <x:v>0</x:v>
      </x:c>
      <x:c r="AR70">
        <x:f>IF(P70="사용자항목16",L70,0)</x:f>
        <x:v>0</x:v>
      </x:c>
      <x:c r="AS70">
        <x:f>IF(P70="사용자항목17",L70,0)</x:f>
        <x:v>0</x:v>
      </x:c>
      <x:c r="AT70">
        <x:f>IF(P70="사용자항목18",L70,0)</x:f>
        <x:v>0</x:v>
      </x:c>
      <x:c r="AU70">
        <x:f>IF(P70="사용자항목19",L70,0)</x:f>
        <x:v>0</x:v>
      </x:c>
    </x:row>
    <x:row r="71" spans="1:13" ht="21" customHeight="1">
      <x:c r="A71" s="9"/>
      <x:c r="B71" s="9"/>
      <x:c r="C71" s="10"/>
      <x:c r="D71" s="8"/>
      <x:c r="E71" s="8"/>
      <x:c r="F71" s="8"/>
      <x:c r="G71" s="8"/>
      <x:c r="H71" s="8"/>
      <x:c r="I71" s="8"/>
      <x:c r="J71" s="8"/>
      <x:c r="K71" s="8"/>
      <x:c r="L71" s="8"/>
      <x:c r="M71" s="9"/>
    </x:row>
    <x:row r="72" spans="1:13" ht="21" customHeight="1">
      <x:c r="A72" s="9"/>
      <x:c r="B72" s="9"/>
      <x:c r="C72" s="10"/>
      <x:c r="D72" s="8"/>
      <x:c r="E72" s="8"/>
      <x:c r="F72" s="8"/>
      <x:c r="G72" s="8"/>
      <x:c r="H72" s="8"/>
      <x:c r="I72" s="8"/>
      <x:c r="J72" s="8"/>
      <x:c r="K72" s="8"/>
      <x:c r="L72" s="8"/>
      <x:c r="M72" s="9"/>
    </x:row>
    <x:row r="73" spans="1:13" ht="21" customHeight="1">
      <x:c r="A73" s="9"/>
      <x:c r="B73" s="9"/>
      <x:c r="C73" s="10"/>
      <x:c r="D73" s="8"/>
      <x:c r="E73" s="8"/>
      <x:c r="F73" s="8"/>
      <x:c r="G73" s="8"/>
      <x:c r="H73" s="8"/>
      <x:c r="I73" s="8"/>
      <x:c r="J73" s="8"/>
      <x:c r="K73" s="8"/>
      <x:c r="L73" s="8"/>
      <x:c r="M73" s="9"/>
    </x:row>
    <x:row r="74" spans="1:13" ht="21" customHeight="1">
      <x:c r="A74" s="9"/>
      <x:c r="B74" s="9"/>
      <x:c r="C74" s="10"/>
      <x:c r="D74" s="8"/>
      <x:c r="E74" s="8"/>
      <x:c r="F74" s="8"/>
      <x:c r="G74" s="8"/>
      <x:c r="H74" s="8"/>
      <x:c r="I74" s="8"/>
      <x:c r="J74" s="8"/>
      <x:c r="K74" s="8"/>
      <x:c r="L74" s="8"/>
      <x:c r="M74" s="9"/>
    </x:row>
    <x:row r="75" spans="1:13" ht="21" customHeight="1">
      <x:c r="A75" s="9"/>
      <x:c r="B75" s="9"/>
      <x:c r="C75" s="10"/>
      <x:c r="D75" s="8"/>
      <x:c r="E75" s="8"/>
      <x:c r="F75" s="8"/>
      <x:c r="G75" s="8"/>
      <x:c r="H75" s="8"/>
      <x:c r="I75" s="8"/>
      <x:c r="J75" s="8"/>
      <x:c r="K75" s="8"/>
      <x:c r="L75" s="8"/>
      <x:c r="M75" s="9"/>
    </x:row>
    <x:row r="76" spans="1:13" ht="21" customHeight="1">
      <x:c r="A76" s="9"/>
      <x:c r="B76" s="9"/>
      <x:c r="C76" s="10"/>
      <x:c r="D76" s="8"/>
      <x:c r="E76" s="8"/>
      <x:c r="F76" s="8"/>
      <x:c r="G76" s="8"/>
      <x:c r="H76" s="8"/>
      <x:c r="I76" s="8"/>
      <x:c r="J76" s="8"/>
      <x:c r="K76" s="8"/>
      <x:c r="L76" s="8"/>
      <x:c r="M76" s="9"/>
    </x:row>
    <x:row r="77" spans="1:13" ht="21" customHeight="1">
      <x:c r="A77" s="9"/>
      <x:c r="B77" s="9"/>
      <x:c r="C77" s="10"/>
      <x:c r="D77" s="8"/>
      <x:c r="E77" s="8"/>
      <x:c r="F77" s="8"/>
      <x:c r="G77" s="8"/>
      <x:c r="H77" s="8"/>
      <x:c r="I77" s="8"/>
      <x:c r="J77" s="8"/>
      <x:c r="K77" s="8"/>
      <x:c r="L77" s="8"/>
      <x:c r="M77" s="9"/>
    </x:row>
    <x:row r="78" spans="1:13" ht="21" customHeight="1">
      <x:c r="A78" s="9"/>
      <x:c r="B78" s="9"/>
      <x:c r="C78" s="10"/>
      <x:c r="D78" s="8"/>
      <x:c r="E78" s="8"/>
      <x:c r="F78" s="8"/>
      <x:c r="G78" s="8"/>
      <x:c r="H78" s="8"/>
      <x:c r="I78" s="8"/>
      <x:c r="J78" s="8"/>
      <x:c r="K78" s="8"/>
      <x:c r="L78" s="8"/>
      <x:c r="M78" s="9"/>
    </x:row>
    <x:row r="79" spans="1:13" ht="21" customHeight="1">
      <x:c r="A79" s="9"/>
      <x:c r="B79" s="9"/>
      <x:c r="C79" s="10"/>
      <x:c r="D79" s="8"/>
      <x:c r="E79" s="8"/>
      <x:c r="F79" s="8"/>
      <x:c r="G79" s="8"/>
      <x:c r="H79" s="8"/>
      <x:c r="I79" s="8"/>
      <x:c r="J79" s="8"/>
      <x:c r="K79" s="8"/>
      <x:c r="L79" s="8"/>
      <x:c r="M79" s="9"/>
    </x:row>
    <x:row r="80" spans="1:13" ht="21" customHeight="1">
      <x:c r="A80" s="9"/>
      <x:c r="B80" s="9"/>
      <x:c r="C80" s="10"/>
      <x:c r="D80" s="8"/>
      <x:c r="E80" s="8"/>
      <x:c r="F80" s="8"/>
      <x:c r="G80" s="8"/>
      <x:c r="H80" s="8"/>
      <x:c r="I80" s="8"/>
      <x:c r="J80" s="8"/>
      <x:c r="K80" s="8"/>
      <x:c r="L80" s="8"/>
      <x:c r="M80" s="9"/>
    </x:row>
    <x:row r="81" spans="1:13" ht="21" customHeight="1">
      <x:c r="A81" s="9"/>
      <x:c r="B81" s="9"/>
      <x:c r="C81" s="10"/>
      <x:c r="D81" s="8"/>
      <x:c r="E81" s="8"/>
      <x:c r="F81" s="8"/>
      <x:c r="G81" s="8"/>
      <x:c r="H81" s="8"/>
      <x:c r="I81" s="8"/>
      <x:c r="J81" s="8"/>
      <x:c r="K81" s="8"/>
      <x:c r="L81" s="8"/>
      <x:c r="M81" s="9"/>
    </x:row>
    <x:row r="82" spans="1:13" ht="21" customHeight="1">
      <x:c r="A82" s="9"/>
      <x:c r="B82" s="9"/>
      <x:c r="C82" s="10"/>
      <x:c r="D82" s="8"/>
      <x:c r="E82" s="8"/>
      <x:c r="F82" s="8"/>
      <x:c r="G82" s="8"/>
      <x:c r="H82" s="8"/>
      <x:c r="I82" s="8"/>
      <x:c r="J82" s="8"/>
      <x:c r="K82" s="8"/>
      <x:c r="L82" s="8"/>
      <x:c r="M82" s="9"/>
    </x:row>
    <x:row r="83" spans="1:13" ht="21" customHeight="1">
      <x:c r="A83" s="9"/>
      <x:c r="B83" s="9"/>
      <x:c r="C83" s="10"/>
      <x:c r="D83" s="8"/>
      <x:c r="E83" s="8"/>
      <x:c r="F83" s="8"/>
      <x:c r="G83" s="8"/>
      <x:c r="H83" s="8"/>
      <x:c r="I83" s="8"/>
      <x:c r="J83" s="8"/>
      <x:c r="K83" s="8"/>
      <x:c r="L83" s="8"/>
      <x:c r="M83" s="9"/>
    </x:row>
    <x:row r="84" spans="1:51" ht="21" customHeight="1">
      <x:c r="A84" s="11" t="s">
        <x:v>70</x:v>
      </x:c>
      <x:c r="B84" s="12"/>
      <x:c r="C84" s="13"/>
      <x:c r="D84" s="14"/>
      <x:c r="E84" s="14"/>
      <x:c r="F84" s="14">
        <x:f>ROUNDDOWN(SUMIF(Q66:Q83,"1",F66:F83),0)</x:f>
        <x:v>0</x:v>
      </x:c>
      <x:c r="G84" s="14"/>
      <x:c r="H84" s="14">
        <x:f>ROUNDDOWN(SUMIF(Q66:Q83,"1",H66:H83),0)</x:f>
        <x:v>0</x:v>
      </x:c>
      <x:c r="I84" s="14"/>
      <x:c r="J84" s="14">
        <x:f>ROUNDDOWN(SUMIF(Q66:Q83,"1",J66:J83),0)</x:f>
        <x:v>0</x:v>
      </x:c>
      <x:c r="K84" s="14"/>
      <x:c r="L84" s="14">
        <x:f>F84+H84+J84</x:f>
        <x:v>0</x:v>
      </x:c>
      <x:c r="M84" s="12"/>
      <x:c r="R84">
        <x:f t="shared" ref="R84:AY84" si="33">ROUNDDOWN(SUM(R66:R70),0)</x:f>
        <x:v>0</x:v>
      </x:c>
      <x:c r="S84">
        <x:f t="shared" si="33"/>
        <x:v>0</x:v>
      </x:c>
      <x:c r="T84">
        <x:f t="shared" si="33"/>
        <x:v>0</x:v>
      </x:c>
      <x:c r="U84">
        <x:f t="shared" si="33"/>
        <x:v>0</x:v>
      </x:c>
      <x:c r="V84">
        <x:f t="shared" si="33"/>
        <x:v>0</x:v>
      </x:c>
      <x:c r="W84">
        <x:f t="shared" si="33"/>
        <x:v>0</x:v>
      </x:c>
      <x:c r="X84">
        <x:f t="shared" si="33"/>
        <x:v>0</x:v>
      </x:c>
      <x:c r="Y84">
        <x:f t="shared" si="33"/>
        <x:v>0</x:v>
      </x:c>
      <x:c r="Z84">
        <x:f t="shared" si="33"/>
        <x:v>0</x:v>
      </x:c>
      <x:c r="AA84">
        <x:f t="shared" si="33"/>
        <x:v>0</x:v>
      </x:c>
      <x:c r="AB84">
        <x:f t="shared" si="33"/>
        <x:v>0</x:v>
      </x:c>
      <x:c r="AC84">
        <x:f t="shared" si="33"/>
        <x:v>0</x:v>
      </x:c>
      <x:c r="AD84">
        <x:f t="shared" si="33"/>
        <x:v>0</x:v>
      </x:c>
      <x:c r="AE84">
        <x:f t="shared" si="33"/>
        <x:v>0</x:v>
      </x:c>
      <x:c r="AF84">
        <x:f t="shared" si="33"/>
        <x:v>0</x:v>
      </x:c>
      <x:c r="AG84">
        <x:f t="shared" si="33"/>
        <x:v>0</x:v>
      </x:c>
      <x:c r="AH84">
        <x:f t="shared" si="33"/>
        <x:v>0</x:v>
      </x:c>
      <x:c r="AI84">
        <x:f t="shared" si="33"/>
        <x:v>0</x:v>
      </x:c>
      <x:c r="AJ84">
        <x:f t="shared" si="33"/>
        <x:v>0</x:v>
      </x:c>
      <x:c r="AK84">
        <x:f t="shared" si="33"/>
        <x:v>0</x:v>
      </x:c>
      <x:c r="AL84">
        <x:f t="shared" si="33"/>
        <x:v>0</x:v>
      </x:c>
      <x:c r="AM84">
        <x:f t="shared" si="33"/>
        <x:v>0</x:v>
      </x:c>
      <x:c r="AN84">
        <x:f t="shared" si="33"/>
        <x:v>0</x:v>
      </x:c>
      <x:c r="AO84">
        <x:f t="shared" si="33"/>
        <x:v>0</x:v>
      </x:c>
      <x:c r="AP84">
        <x:f t="shared" si="33"/>
        <x:v>0</x:v>
      </x:c>
      <x:c r="AQ84">
        <x:f t="shared" si="33"/>
        <x:v>0</x:v>
      </x:c>
      <x:c r="AR84">
        <x:f t="shared" si="33"/>
        <x:v>0</x:v>
      </x:c>
      <x:c r="AS84">
        <x:f t="shared" si="33"/>
        <x:v>0</x:v>
      </x:c>
      <x:c r="AT84">
        <x:f t="shared" si="33"/>
        <x:v>0</x:v>
      </x:c>
      <x:c r="AU84">
        <x:f t="shared" si="33"/>
        <x:v>0</x:v>
      </x:c>
      <x:c r="AV84">
        <x:f t="shared" si="33"/>
        <x:v>0</x:v>
      </x:c>
      <x:c r="AW84">
        <x:f t="shared" si="33"/>
        <x:v>0</x:v>
      </x:c>
      <x:c r="AX84">
        <x:f t="shared" si="33"/>
        <x:v>0</x:v>
      </x:c>
      <x:c r="AY84">
        <x:f t="shared" si="33"/>
        <x:v>0</x:v>
      </x:c>
    </x:row>
    <x:row r="85" spans="1:13" ht="21" customHeight="1">
      <x:c r="A85" s="132" t="s">
        <x:v>243</x:v>
      </x:c>
      <x:c r="B85" s="133"/>
      <x:c r="C85" s="133"/>
      <x:c r="D85" s="133"/>
      <x:c r="E85" s="133"/>
      <x:c r="F85" s="133"/>
      <x:c r="G85" s="133"/>
      <x:c r="H85" s="133"/>
      <x:c r="I85" s="133"/>
      <x:c r="J85" s="133"/>
      <x:c r="K85" s="133"/>
      <x:c r="L85" s="133"/>
      <x:c r="M85" s="133"/>
    </x:row>
    <x:row r="86" spans="1:47" ht="21" customHeight="1">
      <x:c r="A86" s="6" t="s">
        <x:v>108</x:v>
      </x:c>
      <x:c r="B86" s="6" t="s">
        <x:v>106</x:v>
      </x:c>
      <x:c r="C86" s="7" t="s">
        <x:v>9</x:v>
      </x:c>
      <x:c r="D86" s="8">
        <x:v>1</x:v>
      </x:c>
      <x:c r="E86" s="8"/>
      <x:c r="F86" s="8"/>
      <x:c r="G86" s="8"/>
      <x:c r="H86" s="8"/>
      <x:c r="I86" s="8"/>
      <x:c r="J86" s="8"/>
      <x:c r="K86" s="8"/>
      <x:c r="L86" s="8"/>
      <x:c r="M86" s="6" t="s">
        <x:v>45</x:v>
      </x:c>
      <x:c r="O86" t="str">
        <x:f>""</x:f>
        <x:v/>
      </x:c>
      <x:c r="P86" s="1" t="s">
        <x:v>73</x:v>
      </x:c>
      <x:c r="Q86">
        <x:v>1</x:v>
      </x:c>
      <x:c r="R86">
        <x:f>IF(P86="기계경비",J86,0)</x:f>
        <x:v>0</x:v>
      </x:c>
      <x:c r="S86">
        <x:f>IF(P86="운반비",L86,0)</x:f>
        <x:v>0</x:v>
      </x:c>
      <x:c r="T86">
        <x:f>IF(P86="작업부산물",F86,0)</x:f>
        <x:v>0</x:v>
      </x:c>
      <x:c r="U86">
        <x:f>IF(P86="관급",F86,0)</x:f>
        <x:v>0</x:v>
      </x:c>
      <x:c r="V86">
        <x:f>IF(P86="외주비",J86,0)</x:f>
        <x:v>0</x:v>
      </x:c>
      <x:c r="W86">
        <x:f>IF(P86="장비비",J86,0)</x:f>
        <x:v>0</x:v>
      </x:c>
      <x:c r="X86">
        <x:f>IF(P86="폐기물처리비",L86,0)</x:f>
        <x:v>0</x:v>
      </x:c>
      <x:c r="Y86">
        <x:f>IF(P86="가설비",J86,0)</x:f>
        <x:v>0</x:v>
      </x:c>
      <x:c r="Z86">
        <x:f>IF(P86="잡비제외분",F86,0)</x:f>
        <x:v>0</x:v>
      </x:c>
      <x:c r="AA86">
        <x:f>IF(P86="사급자재대",L86,0)</x:f>
        <x:v>0</x:v>
      </x:c>
      <x:c r="AB86">
        <x:f>IF(P86="관급자재대",L86,0)</x:f>
        <x:v>0</x:v>
      </x:c>
      <x:c r="AC86">
        <x:f>IF(P86="관급자관급자재대",L86,0)</x:f>
        <x:v>0</x:v>
      </x:c>
      <x:c r="AD86">
        <x:f>IF(P86="사용자항목2",L86,0)</x:f>
        <x:v>0</x:v>
      </x:c>
      <x:c r="AE86">
        <x:f>IF(P86="안전관리비",L86,0)</x:f>
        <x:v>0</x:v>
      </x:c>
      <x:c r="AF86">
        <x:f>IF(P86="품질관리비",L86,0)</x:f>
        <x:v>0</x:v>
      </x:c>
      <x:c r="AG86">
        <x:f>IF(P86="고철처리비(철거)",L86,0)</x:f>
        <x:v>0</x:v>
      </x:c>
      <x:c r="AH86">
        <x:f>IF(P86="재해예방기술지도비",L86,0)</x:f>
        <x:v>0</x:v>
      </x:c>
      <x:c r="AI86">
        <x:f>IF(P86="미확정공종(PS)",L86,0)</x:f>
        <x:v>0</x:v>
      </x:c>
      <x:c r="AJ86">
        <x:f>IF(P86="폐기물처리비",L86,0)</x:f>
        <x:v>0</x:v>
      </x:c>
      <x:c r="AK86">
        <x:f>IF(P86="폐기물상차비(100톤이상)",L86,0)</x:f>
        <x:v>0</x:v>
      </x:c>
      <x:c r="AL86">
        <x:f>IF(P86="폐기물처리비(100톤이상)",L86,0)</x:f>
        <x:v>0</x:v>
      </x:c>
      <x:c r="AM86">
        <x:f>IF(P86="석면부담금",L86,0)</x:f>
        <x:v>0</x:v>
      </x:c>
      <x:c r="AN86">
        <x:f>IF(P86="임금채불부담금",L86,0)</x:f>
        <x:v>0</x:v>
      </x:c>
      <x:c r="AO86">
        <x:f>IF(P86="야간할증",L86,0)</x:f>
        <x:v>0</x:v>
      </x:c>
      <x:c r="AP86">
        <x:f>IF(P86="사용자항목14",L86,0)</x:f>
        <x:v>0</x:v>
      </x:c>
      <x:c r="AQ86">
        <x:f>IF(P86="사용자항목15",L86,0)</x:f>
        <x:v>0</x:v>
      </x:c>
      <x:c r="AR86">
        <x:f>IF(P86="사용자항목16",L86,0)</x:f>
        <x:v>0</x:v>
      </x:c>
      <x:c r="AS86">
        <x:f>IF(P86="사용자항목17",L86,0)</x:f>
        <x:v>0</x:v>
      </x:c>
      <x:c r="AT86">
        <x:f>IF(P86="사용자항목18",L86,0)</x:f>
        <x:v>0</x:v>
      </x:c>
      <x:c r="AU86">
        <x:f>IF(P86="사용자항목19",L86,0)</x:f>
        <x:v>0</x:v>
      </x:c>
    </x:row>
    <x:row r="87" spans="1:47" ht="21" customHeight="1">
      <x:c r="A87" s="6" t="s">
        <x:v>258</x:v>
      </x:c>
      <x:c r="B87" s="6" t="s">
        <x:v>13</x:v>
      </x:c>
      <x:c r="C87" s="7" t="s">
        <x:v>23</x:v>
      </x:c>
      <x:c r="D87" s="8">
        <x:v>138</x:v>
      </x:c>
      <x:c r="E87" s="8"/>
      <x:c r="F87" s="8"/>
      <x:c r="G87" s="8"/>
      <x:c r="H87" s="8"/>
      <x:c r="I87" s="8"/>
      <x:c r="J87" s="8"/>
      <x:c r="K87" s="8"/>
      <x:c r="L87" s="8"/>
      <x:c r="M87" s="6" t="s">
        <x:v>51</x:v>
      </x:c>
      <x:c r="O87" t="str">
        <x:f>""</x:f>
        <x:v/>
      </x:c>
      <x:c r="P87" s="1" t="s">
        <x:v>73</x:v>
      </x:c>
      <x:c r="Q87">
        <x:v>1</x:v>
      </x:c>
      <x:c r="R87">
        <x:f>IF(P87="기계경비",J87,0)</x:f>
        <x:v>0</x:v>
      </x:c>
      <x:c r="S87">
        <x:f>IF(P87="운반비",L87,0)</x:f>
        <x:v>0</x:v>
      </x:c>
      <x:c r="T87">
        <x:f>IF(P87="작업부산물",F87,0)</x:f>
        <x:v>0</x:v>
      </x:c>
      <x:c r="U87">
        <x:f>IF(P87="관급",F87,0)</x:f>
        <x:v>0</x:v>
      </x:c>
      <x:c r="V87">
        <x:f>IF(P87="외주비",J87,0)</x:f>
        <x:v>0</x:v>
      </x:c>
      <x:c r="W87">
        <x:f>IF(P87="장비비",J87,0)</x:f>
        <x:v>0</x:v>
      </x:c>
      <x:c r="X87">
        <x:f>IF(P87="폐기물처리비",L87,0)</x:f>
        <x:v>0</x:v>
      </x:c>
      <x:c r="Y87">
        <x:f>IF(P87="가설비",J87,0)</x:f>
        <x:v>0</x:v>
      </x:c>
      <x:c r="Z87">
        <x:f>IF(P87="잡비제외분",F87,0)</x:f>
        <x:v>0</x:v>
      </x:c>
      <x:c r="AA87">
        <x:f>IF(P87="사급자재대",L87,0)</x:f>
        <x:v>0</x:v>
      </x:c>
      <x:c r="AB87">
        <x:f>IF(P87="관급자재대",L87,0)</x:f>
        <x:v>0</x:v>
      </x:c>
      <x:c r="AC87">
        <x:f>IF(P87="관급자관급자재대",L87,0)</x:f>
        <x:v>0</x:v>
      </x:c>
      <x:c r="AD87">
        <x:f>IF(P87="사용자항목2",L87,0)</x:f>
        <x:v>0</x:v>
      </x:c>
      <x:c r="AE87">
        <x:f>IF(P87="안전관리비",L87,0)</x:f>
        <x:v>0</x:v>
      </x:c>
      <x:c r="AF87">
        <x:f>IF(P87="품질관리비",L87,0)</x:f>
        <x:v>0</x:v>
      </x:c>
      <x:c r="AG87">
        <x:f>IF(P87="고철처리비(철거)",L87,0)</x:f>
        <x:v>0</x:v>
      </x:c>
      <x:c r="AH87">
        <x:f>IF(P87="재해예방기술지도비",L87,0)</x:f>
        <x:v>0</x:v>
      </x:c>
      <x:c r="AI87">
        <x:f>IF(P87="미확정공종(PS)",L87,0)</x:f>
        <x:v>0</x:v>
      </x:c>
      <x:c r="AJ87">
        <x:f>IF(P87="폐기물처리비",L87,0)</x:f>
        <x:v>0</x:v>
      </x:c>
      <x:c r="AK87">
        <x:f>IF(P87="폐기물상차비(100톤이상)",L87,0)</x:f>
        <x:v>0</x:v>
      </x:c>
      <x:c r="AL87">
        <x:f>IF(P87="폐기물처리비(100톤이상)",L87,0)</x:f>
        <x:v>0</x:v>
      </x:c>
      <x:c r="AM87">
        <x:f>IF(P87="석면부담금",L87,0)</x:f>
        <x:v>0</x:v>
      </x:c>
      <x:c r="AN87">
        <x:f>IF(P87="임금채불부담금",L87,0)</x:f>
        <x:v>0</x:v>
      </x:c>
      <x:c r="AO87">
        <x:f>IF(P87="야간할증",L87,0)</x:f>
        <x:v>0</x:v>
      </x:c>
      <x:c r="AP87">
        <x:f>IF(P87="사용자항목14",L87,0)</x:f>
        <x:v>0</x:v>
      </x:c>
      <x:c r="AQ87">
        <x:f>IF(P87="사용자항목15",L87,0)</x:f>
        <x:v>0</x:v>
      </x:c>
      <x:c r="AR87">
        <x:f>IF(P87="사용자항목16",L87,0)</x:f>
        <x:v>0</x:v>
      </x:c>
      <x:c r="AS87">
        <x:f>IF(P87="사용자항목17",L87,0)</x:f>
        <x:v>0</x:v>
      </x:c>
      <x:c r="AT87">
        <x:f>IF(P87="사용자항목18",L87,0)</x:f>
        <x:v>0</x:v>
      </x:c>
      <x:c r="AU87">
        <x:f>IF(P87="사용자항목19",L87,0)</x:f>
        <x:v>0</x:v>
      </x:c>
    </x:row>
    <x:row r="88" spans="1:47" ht="21" customHeight="1">
      <x:c r="A88" s="6" t="s">
        <x:v>236</x:v>
      </x:c>
      <x:c r="B88" s="6" t="s">
        <x:v>101</x:v>
      </x:c>
      <x:c r="C88" s="7" t="s">
        <x:v>9</x:v>
      </x:c>
      <x:c r="D88" s="8">
        <x:v>1</x:v>
      </x:c>
      <x:c r="E88" s="8"/>
      <x:c r="F88" s="8"/>
      <x:c r="G88" s="8"/>
      <x:c r="H88" s="8"/>
      <x:c r="I88" s="8"/>
      <x:c r="J88" s="8"/>
      <x:c r="K88" s="8"/>
      <x:c r="L88" s="8"/>
      <x:c r="M88" s="9"/>
      <x:c r="O88" t="str">
        <x:f>"03"</x:f>
        <x:v>03</x:v>
      </x:c>
      <x:c r="P88" s="1" t="s">
        <x:v>73</x:v>
      </x:c>
      <x:c r="Q88">
        <x:v>1</x:v>
      </x:c>
      <x:c r="R88">
        <x:f>IF(P88="기계경비",J88,0)</x:f>
        <x:v>0</x:v>
      </x:c>
      <x:c r="S88">
        <x:f>IF(P88="운반비",L88,0)</x:f>
        <x:v>0</x:v>
      </x:c>
      <x:c r="T88">
        <x:f>IF(P88="작업부산물",F88,0)</x:f>
        <x:v>0</x:v>
      </x:c>
      <x:c r="U88">
        <x:f>IF(P88="관급",F88,0)</x:f>
        <x:v>0</x:v>
      </x:c>
      <x:c r="V88">
        <x:f>IF(P88="외주비",J88,0)</x:f>
        <x:v>0</x:v>
      </x:c>
      <x:c r="W88">
        <x:f>IF(P88="장비비",J88,0)</x:f>
        <x:v>0</x:v>
      </x:c>
      <x:c r="X88">
        <x:f>IF(P88="폐기물처리비",L88,0)</x:f>
        <x:v>0</x:v>
      </x:c>
      <x:c r="Y88">
        <x:f>IF(P88="가설비",J88,0)</x:f>
        <x:v>0</x:v>
      </x:c>
      <x:c r="Z88">
        <x:f>IF(P88="잡비제외분",F88,0)</x:f>
        <x:v>0</x:v>
      </x:c>
      <x:c r="AA88">
        <x:f>IF(P88="사급자재대",L88,0)</x:f>
        <x:v>0</x:v>
      </x:c>
      <x:c r="AB88">
        <x:f>IF(P88="관급자재대",L88,0)</x:f>
        <x:v>0</x:v>
      </x:c>
      <x:c r="AC88">
        <x:f>IF(P88="관급자관급자재대",L88,0)</x:f>
        <x:v>0</x:v>
      </x:c>
      <x:c r="AD88">
        <x:f>IF(P88="사용자항목2",L88,0)</x:f>
        <x:v>0</x:v>
      </x:c>
      <x:c r="AE88">
        <x:f>IF(P88="안전관리비",L88,0)</x:f>
        <x:v>0</x:v>
      </x:c>
      <x:c r="AF88">
        <x:f>IF(P88="품질관리비",L88,0)</x:f>
        <x:v>0</x:v>
      </x:c>
      <x:c r="AG88">
        <x:f>IF(P88="고철처리비(철거)",L88,0)</x:f>
        <x:v>0</x:v>
      </x:c>
      <x:c r="AH88">
        <x:f>IF(P88="재해예방기술지도비",L88,0)</x:f>
        <x:v>0</x:v>
      </x:c>
      <x:c r="AI88">
        <x:f>IF(P88="미확정공종(PS)",L88,0)</x:f>
        <x:v>0</x:v>
      </x:c>
      <x:c r="AJ88">
        <x:f>IF(P88="폐기물처리비",L88,0)</x:f>
        <x:v>0</x:v>
      </x:c>
      <x:c r="AK88">
        <x:f>IF(P88="폐기물상차비(100톤이상)",L88,0)</x:f>
        <x:v>0</x:v>
      </x:c>
      <x:c r="AL88">
        <x:f>IF(P88="폐기물처리비(100톤이상)",L88,0)</x:f>
        <x:v>0</x:v>
      </x:c>
      <x:c r="AM88">
        <x:f>IF(P88="석면부담금",L88,0)</x:f>
        <x:v>0</x:v>
      </x:c>
      <x:c r="AN88">
        <x:f>IF(P88="임금채불부담금",L88,0)</x:f>
        <x:v>0</x:v>
      </x:c>
      <x:c r="AO88">
        <x:f>IF(P88="야간할증",L88,0)</x:f>
        <x:v>0</x:v>
      </x:c>
      <x:c r="AP88">
        <x:f>IF(P88="사용자항목14",L88,0)</x:f>
        <x:v>0</x:v>
      </x:c>
      <x:c r="AQ88">
        <x:f>IF(P88="사용자항목15",L88,0)</x:f>
        <x:v>0</x:v>
      </x:c>
      <x:c r="AR88">
        <x:f>IF(P88="사용자항목16",L88,0)</x:f>
        <x:v>0</x:v>
      </x:c>
      <x:c r="AS88">
        <x:f>IF(P88="사용자항목17",L88,0)</x:f>
        <x:v>0</x:v>
      </x:c>
      <x:c r="AT88">
        <x:f>IF(P88="사용자항목18",L88,0)</x:f>
        <x:v>0</x:v>
      </x:c>
      <x:c r="AU88">
        <x:f>IF(P88="사용자항목19",L88,0)</x:f>
        <x:v>0</x:v>
      </x:c>
    </x:row>
    <x:row r="89" spans="1:47" ht="21" customHeight="1">
      <x:c r="A89" s="6" t="s">
        <x:v>268</x:v>
      </x:c>
      <x:c r="B89" s="6" t="s">
        <x:v>120</x:v>
      </x:c>
      <x:c r="C89" s="7" t="s">
        <x:v>125</x:v>
      </x:c>
      <x:c r="D89" s="8">
        <x:v>5</x:v>
      </x:c>
      <x:c r="E89" s="8"/>
      <x:c r="F89" s="8"/>
      <x:c r="G89" s="8"/>
      <x:c r="H89" s="8"/>
      <x:c r="I89" s="8"/>
      <x:c r="J89" s="8"/>
      <x:c r="K89" s="8"/>
      <x:c r="L89" s="8"/>
      <x:c r="M89" s="6" t="s">
        <x:v>271</x:v>
      </x:c>
      <x:c r="O89" t="str">
        <x:f>"03"</x:f>
        <x:v>03</x:v>
      </x:c>
      <x:c r="P89" s="1" t="s">
        <x:v>73</x:v>
      </x:c>
      <x:c r="Q89">
        <x:v>1</x:v>
      </x:c>
      <x:c r="R89">
        <x:f>IF(P89="기계경비",J89,0)</x:f>
        <x:v>0</x:v>
      </x:c>
      <x:c r="S89">
        <x:f>IF(P89="운반비",L89,0)</x:f>
        <x:v>0</x:v>
      </x:c>
      <x:c r="T89">
        <x:f>IF(P89="작업부산물",F89,0)</x:f>
        <x:v>0</x:v>
      </x:c>
      <x:c r="U89">
        <x:f>IF(P89="관급",F89,0)</x:f>
        <x:v>0</x:v>
      </x:c>
      <x:c r="V89">
        <x:f>IF(P89="외주비",J89,0)</x:f>
        <x:v>0</x:v>
      </x:c>
      <x:c r="W89">
        <x:f>IF(P89="장비비",J89,0)</x:f>
        <x:v>0</x:v>
      </x:c>
      <x:c r="X89">
        <x:f>IF(P89="폐기물처리비",L89,0)</x:f>
        <x:v>0</x:v>
      </x:c>
      <x:c r="Y89">
        <x:f>IF(P89="가설비",J89,0)</x:f>
        <x:v>0</x:v>
      </x:c>
      <x:c r="Z89">
        <x:f>IF(P89="잡비제외분",F89,0)</x:f>
        <x:v>0</x:v>
      </x:c>
      <x:c r="AA89">
        <x:f>IF(P89="사급자재대",L89,0)</x:f>
        <x:v>0</x:v>
      </x:c>
      <x:c r="AB89">
        <x:f>IF(P89="관급자재대",L89,0)</x:f>
        <x:v>0</x:v>
      </x:c>
      <x:c r="AC89">
        <x:f>IF(P89="관급자관급자재대",L89,0)</x:f>
        <x:v>0</x:v>
      </x:c>
      <x:c r="AD89">
        <x:f>IF(P89="사용자항목2",L89,0)</x:f>
        <x:v>0</x:v>
      </x:c>
      <x:c r="AE89">
        <x:f>IF(P89="안전관리비",L89,0)</x:f>
        <x:v>0</x:v>
      </x:c>
      <x:c r="AF89">
        <x:f>IF(P89="품질관리비",L89,0)</x:f>
        <x:v>0</x:v>
      </x:c>
      <x:c r="AG89">
        <x:f>IF(P89="고철처리비(철거)",L89,0)</x:f>
        <x:v>0</x:v>
      </x:c>
      <x:c r="AH89">
        <x:f>IF(P89="재해예방기술지도비",L89,0)</x:f>
        <x:v>0</x:v>
      </x:c>
      <x:c r="AI89">
        <x:f>IF(P89="미확정공종(PS)",L89,0)</x:f>
        <x:v>0</x:v>
      </x:c>
      <x:c r="AJ89">
        <x:f>IF(P89="폐기물처리비",L89,0)</x:f>
        <x:v>0</x:v>
      </x:c>
      <x:c r="AK89">
        <x:f>IF(P89="폐기물상차비(100톤이상)",L89,0)</x:f>
        <x:v>0</x:v>
      </x:c>
      <x:c r="AL89">
        <x:f>IF(P89="폐기물처리비(100톤이상)",L89,0)</x:f>
        <x:v>0</x:v>
      </x:c>
      <x:c r="AM89">
        <x:f>IF(P89="석면부담금",L89,0)</x:f>
        <x:v>0</x:v>
      </x:c>
      <x:c r="AN89">
        <x:f>IF(P89="임금채불부담금",L89,0)</x:f>
        <x:v>0</x:v>
      </x:c>
      <x:c r="AO89">
        <x:f>IF(P89="야간할증",L89,0)</x:f>
        <x:v>0</x:v>
      </x:c>
      <x:c r="AP89">
        <x:f>IF(P89="사용자항목14",L89,0)</x:f>
        <x:v>0</x:v>
      </x:c>
      <x:c r="AQ89">
        <x:f>IF(P89="사용자항목15",L89,0)</x:f>
        <x:v>0</x:v>
      </x:c>
      <x:c r="AR89">
        <x:f>IF(P89="사용자항목16",L89,0)</x:f>
        <x:v>0</x:v>
      </x:c>
      <x:c r="AS89">
        <x:f>IF(P89="사용자항목17",L89,0)</x:f>
        <x:v>0</x:v>
      </x:c>
      <x:c r="AT89">
        <x:f>IF(P89="사용자항목18",L89,0)</x:f>
        <x:v>0</x:v>
      </x:c>
      <x:c r="AU89">
        <x:f>IF(P89="사용자항목19",L89,0)</x:f>
        <x:v>0</x:v>
      </x:c>
    </x:row>
    <x:row r="90" spans="1:13" ht="21" customHeight="1">
      <x:c r="A90" s="9"/>
      <x:c r="B90" s="9"/>
      <x:c r="C90" s="10"/>
      <x:c r="D90" s="8"/>
      <x:c r="E90" s="8"/>
      <x:c r="F90" s="8"/>
      <x:c r="G90" s="8"/>
      <x:c r="H90" s="8"/>
      <x:c r="I90" s="8"/>
      <x:c r="J90" s="8"/>
      <x:c r="K90" s="8"/>
      <x:c r="L90" s="8"/>
      <x:c r="M90" s="9"/>
    </x:row>
    <x:row r="91" spans="1:13" ht="21" customHeight="1">
      <x:c r="A91" s="9"/>
      <x:c r="B91" s="9"/>
      <x:c r="C91" s="10"/>
      <x:c r="D91" s="8"/>
      <x:c r="E91" s="8"/>
      <x:c r="F91" s="8"/>
      <x:c r="G91" s="8"/>
      <x:c r="H91" s="8"/>
      <x:c r="I91" s="8"/>
      <x:c r="J91" s="8"/>
      <x:c r="K91" s="8"/>
      <x:c r="L91" s="8"/>
      <x:c r="M91" s="9"/>
    </x:row>
    <x:row r="92" spans="1:13" ht="21" customHeight="1">
      <x:c r="A92" s="9"/>
      <x:c r="B92" s="9"/>
      <x:c r="C92" s="10"/>
      <x:c r="D92" s="8"/>
      <x:c r="E92" s="8"/>
      <x:c r="F92" s="8"/>
      <x:c r="G92" s="8"/>
      <x:c r="H92" s="8"/>
      <x:c r="I92" s="8"/>
      <x:c r="J92" s="8"/>
      <x:c r="K92" s="8"/>
      <x:c r="L92" s="8"/>
      <x:c r="M92" s="9"/>
    </x:row>
    <x:row r="93" spans="1:13" ht="21" customHeight="1">
      <x:c r="A93" s="9"/>
      <x:c r="B93" s="9"/>
      <x:c r="C93" s="10"/>
      <x:c r="D93" s="8"/>
      <x:c r="E93" s="8"/>
      <x:c r="F93" s="8"/>
      <x:c r="G93" s="8"/>
      <x:c r="H93" s="8"/>
      <x:c r="I93" s="8"/>
      <x:c r="J93" s="8"/>
      <x:c r="K93" s="8"/>
      <x:c r="L93" s="8"/>
      <x:c r="M93" s="9"/>
    </x:row>
    <x:row r="94" spans="1:13" ht="21" customHeight="1">
      <x:c r="A94" s="9"/>
      <x:c r="B94" s="9"/>
      <x:c r="C94" s="10"/>
      <x:c r="D94" s="8"/>
      <x:c r="E94" s="8"/>
      <x:c r="F94" s="8"/>
      <x:c r="G94" s="8"/>
      <x:c r="H94" s="8"/>
      <x:c r="I94" s="8"/>
      <x:c r="J94" s="8"/>
      <x:c r="K94" s="8"/>
      <x:c r="L94" s="8"/>
      <x:c r="M94" s="9"/>
    </x:row>
    <x:row r="95" spans="1:13" ht="21" customHeight="1">
      <x:c r="A95" s="9"/>
      <x:c r="B95" s="9"/>
      <x:c r="C95" s="10"/>
      <x:c r="D95" s="8"/>
      <x:c r="E95" s="8"/>
      <x:c r="F95" s="8"/>
      <x:c r="G95" s="8"/>
      <x:c r="H95" s="8"/>
      <x:c r="I95" s="8"/>
      <x:c r="J95" s="8"/>
      <x:c r="K95" s="8"/>
      <x:c r="L95" s="8"/>
      <x:c r="M95" s="9"/>
    </x:row>
    <x:row r="96" spans="1:13" ht="21" customHeight="1">
      <x:c r="A96" s="9"/>
      <x:c r="B96" s="9"/>
      <x:c r="C96" s="10"/>
      <x:c r="D96" s="8"/>
      <x:c r="E96" s="8"/>
      <x:c r="F96" s="8"/>
      <x:c r="G96" s="8"/>
      <x:c r="H96" s="8"/>
      <x:c r="I96" s="8"/>
      <x:c r="J96" s="8"/>
      <x:c r="K96" s="8"/>
      <x:c r="L96" s="8"/>
      <x:c r="M96" s="9"/>
    </x:row>
    <x:row r="97" spans="1:13" ht="21" customHeight="1">
      <x:c r="A97" s="9"/>
      <x:c r="B97" s="9"/>
      <x:c r="C97" s="10"/>
      <x:c r="D97" s="8"/>
      <x:c r="E97" s="8"/>
      <x:c r="F97" s="8"/>
      <x:c r="G97" s="8"/>
      <x:c r="H97" s="8"/>
      <x:c r="I97" s="8"/>
      <x:c r="J97" s="8"/>
      <x:c r="K97" s="8"/>
      <x:c r="L97" s="8"/>
      <x:c r="M97" s="9"/>
    </x:row>
    <x:row r="98" spans="1:13" ht="21" customHeight="1">
      <x:c r="A98" s="9"/>
      <x:c r="B98" s="9"/>
      <x:c r="C98" s="10"/>
      <x:c r="D98" s="8"/>
      <x:c r="E98" s="8"/>
      <x:c r="F98" s="8"/>
      <x:c r="G98" s="8"/>
      <x:c r="H98" s="8"/>
      <x:c r="I98" s="8"/>
      <x:c r="J98" s="8"/>
      <x:c r="K98" s="8"/>
      <x:c r="L98" s="8"/>
      <x:c r="M98" s="9"/>
    </x:row>
    <x:row r="99" spans="1:13" ht="21" customHeight="1">
      <x:c r="A99" s="9"/>
      <x:c r="B99" s="9"/>
      <x:c r="C99" s="10"/>
      <x:c r="D99" s="8"/>
      <x:c r="E99" s="8"/>
      <x:c r="F99" s="8"/>
      <x:c r="G99" s="8"/>
      <x:c r="H99" s="8"/>
      <x:c r="I99" s="8"/>
      <x:c r="J99" s="8"/>
      <x:c r="K99" s="8"/>
      <x:c r="L99" s="8"/>
      <x:c r="M99" s="9"/>
    </x:row>
    <x:row r="100" spans="1:13" ht="21" customHeight="1">
      <x:c r="A100" s="9"/>
      <x:c r="B100" s="9"/>
      <x:c r="C100" s="10"/>
      <x:c r="D100" s="8"/>
      <x:c r="E100" s="8"/>
      <x:c r="F100" s="8"/>
      <x:c r="G100" s="8"/>
      <x:c r="H100" s="8"/>
      <x:c r="I100" s="8"/>
      <x:c r="J100" s="8"/>
      <x:c r="K100" s="8"/>
      <x:c r="L100" s="8"/>
      <x:c r="M100" s="9"/>
    </x:row>
    <x:row r="101" spans="1:13" ht="21" customHeight="1">
      <x:c r="A101" s="9"/>
      <x:c r="B101" s="9"/>
      <x:c r="C101" s="10"/>
      <x:c r="D101" s="8"/>
      <x:c r="E101" s="8"/>
      <x:c r="F101" s="8"/>
      <x:c r="G101" s="8"/>
      <x:c r="H101" s="8"/>
      <x:c r="I101" s="8"/>
      <x:c r="J101" s="8"/>
      <x:c r="K101" s="8"/>
      <x:c r="L101" s="8"/>
      <x:c r="M101" s="9"/>
    </x:row>
    <x:row r="102" spans="1:13" ht="21" customHeight="1">
      <x:c r="A102" s="9"/>
      <x:c r="B102" s="9"/>
      <x:c r="C102" s="10"/>
      <x:c r="D102" s="8"/>
      <x:c r="E102" s="8"/>
      <x:c r="F102" s="8"/>
      <x:c r="G102" s="8"/>
      <x:c r="H102" s="8"/>
      <x:c r="I102" s="8"/>
      <x:c r="J102" s="8"/>
      <x:c r="K102" s="8"/>
      <x:c r="L102" s="8"/>
      <x:c r="M102" s="9"/>
    </x:row>
    <x:row r="103" spans="1:13" ht="21" customHeight="1">
      <x:c r="A103" s="9"/>
      <x:c r="B103" s="9"/>
      <x:c r="C103" s="10"/>
      <x:c r="D103" s="8"/>
      <x:c r="E103" s="8"/>
      <x:c r="F103" s="8"/>
      <x:c r="G103" s="8"/>
      <x:c r="H103" s="8"/>
      <x:c r="I103" s="8"/>
      <x:c r="J103" s="8"/>
      <x:c r="K103" s="8"/>
      <x:c r="L103" s="8"/>
      <x:c r="M103" s="9"/>
    </x:row>
    <x:row r="104" spans="1:51" ht="21" customHeight="1">
      <x:c r="A104" s="11" t="s">
        <x:v>70</x:v>
      </x:c>
      <x:c r="B104" s="12"/>
      <x:c r="C104" s="13"/>
      <x:c r="D104" s="14"/>
      <x:c r="E104" s="14"/>
      <x:c r="F104" s="14">
        <x:f>ROUNDDOWN(SUMIF(Q86:Q103,"1",F86:F103),0)</x:f>
        <x:v>0</x:v>
      </x:c>
      <x:c r="G104" s="14"/>
      <x:c r="H104" s="14">
        <x:f>ROUNDDOWN(SUMIF(Q86:Q103,"1",H86:H103),0)</x:f>
        <x:v>0</x:v>
      </x:c>
      <x:c r="I104" s="14"/>
      <x:c r="J104" s="14">
        <x:f>ROUNDDOWN(SUMIF(Q86:Q103,"1",J86:J103),0)</x:f>
        <x:v>0</x:v>
      </x:c>
      <x:c r="K104" s="14"/>
      <x:c r="L104" s="14">
        <x:f>F104+H104+J104</x:f>
        <x:v>0</x:v>
      </x:c>
      <x:c r="M104" s="12"/>
      <x:c r="R104">
        <x:f t="shared" ref="R104:AY104" si="34">ROUNDDOWN(SUM(R86:R89),0)</x:f>
        <x:v>0</x:v>
      </x:c>
      <x:c r="S104">
        <x:f t="shared" si="34"/>
        <x:v>0</x:v>
      </x:c>
      <x:c r="T104">
        <x:f t="shared" si="34"/>
        <x:v>0</x:v>
      </x:c>
      <x:c r="U104">
        <x:f t="shared" si="34"/>
        <x:v>0</x:v>
      </x:c>
      <x:c r="V104">
        <x:f t="shared" si="34"/>
        <x:v>0</x:v>
      </x:c>
      <x:c r="W104">
        <x:f t="shared" si="34"/>
        <x:v>0</x:v>
      </x:c>
      <x:c r="X104">
        <x:f t="shared" si="34"/>
        <x:v>0</x:v>
      </x:c>
      <x:c r="Y104">
        <x:f t="shared" si="34"/>
        <x:v>0</x:v>
      </x:c>
      <x:c r="Z104">
        <x:f t="shared" si="34"/>
        <x:v>0</x:v>
      </x:c>
      <x:c r="AA104">
        <x:f t="shared" si="34"/>
        <x:v>0</x:v>
      </x:c>
      <x:c r="AB104">
        <x:f t="shared" si="34"/>
        <x:v>0</x:v>
      </x:c>
      <x:c r="AC104">
        <x:f t="shared" si="34"/>
        <x:v>0</x:v>
      </x:c>
      <x:c r="AD104">
        <x:f t="shared" si="34"/>
        <x:v>0</x:v>
      </x:c>
      <x:c r="AE104">
        <x:f t="shared" si="34"/>
        <x:v>0</x:v>
      </x:c>
      <x:c r="AF104">
        <x:f t="shared" si="34"/>
        <x:v>0</x:v>
      </x:c>
      <x:c r="AG104">
        <x:f t="shared" si="34"/>
        <x:v>0</x:v>
      </x:c>
      <x:c r="AH104">
        <x:f t="shared" si="34"/>
        <x:v>0</x:v>
      </x:c>
      <x:c r="AI104">
        <x:f t="shared" si="34"/>
        <x:v>0</x:v>
      </x:c>
      <x:c r="AJ104">
        <x:f t="shared" si="34"/>
        <x:v>0</x:v>
      </x:c>
      <x:c r="AK104">
        <x:f t="shared" si="34"/>
        <x:v>0</x:v>
      </x:c>
      <x:c r="AL104">
        <x:f t="shared" si="34"/>
        <x:v>0</x:v>
      </x:c>
      <x:c r="AM104">
        <x:f t="shared" si="34"/>
        <x:v>0</x:v>
      </x:c>
      <x:c r="AN104">
        <x:f t="shared" si="34"/>
        <x:v>0</x:v>
      </x:c>
      <x:c r="AO104">
        <x:f t="shared" si="34"/>
        <x:v>0</x:v>
      </x:c>
      <x:c r="AP104">
        <x:f t="shared" si="34"/>
        <x:v>0</x:v>
      </x:c>
      <x:c r="AQ104">
        <x:f t="shared" si="34"/>
        <x:v>0</x:v>
      </x:c>
      <x:c r="AR104">
        <x:f t="shared" si="34"/>
        <x:v>0</x:v>
      </x:c>
      <x:c r="AS104">
        <x:f t="shared" si="34"/>
        <x:v>0</x:v>
      </x:c>
      <x:c r="AT104">
        <x:f t="shared" si="34"/>
        <x:v>0</x:v>
      </x:c>
      <x:c r="AU104">
        <x:f t="shared" si="34"/>
        <x:v>0</x:v>
      </x:c>
      <x:c r="AV104">
        <x:f t="shared" si="34"/>
        <x:v>0</x:v>
      </x:c>
      <x:c r="AW104">
        <x:f t="shared" si="34"/>
        <x:v>0</x:v>
      </x:c>
      <x:c r="AX104">
        <x:f t="shared" si="34"/>
        <x:v>0</x:v>
      </x:c>
      <x:c r="AY104">
        <x:f t="shared" si="34"/>
        <x:v>0</x:v>
      </x:c>
    </x:row>
    <x:row r="105" spans="1:13" ht="21" customHeight="1">
      <x:c r="A105" s="132" t="s">
        <x:v>247</x:v>
      </x:c>
      <x:c r="B105" s="133"/>
      <x:c r="C105" s="133"/>
      <x:c r="D105" s="133"/>
      <x:c r="E105" s="133"/>
      <x:c r="F105" s="133"/>
      <x:c r="G105" s="133"/>
      <x:c r="H105" s="133"/>
      <x:c r="I105" s="133"/>
      <x:c r="J105" s="133"/>
      <x:c r="K105" s="133"/>
      <x:c r="L105" s="133"/>
      <x:c r="M105" s="133"/>
    </x:row>
    <x:row r="106" spans="1:47" ht="21" customHeight="1">
      <x:c r="A106" s="6" t="s">
        <x:v>52</x:v>
      </x:c>
      <x:c r="B106" s="6" t="s">
        <x:v>239</x:v>
      </x:c>
      <x:c r="C106" s="7" t="s">
        <x:v>4</x:v>
      </x:c>
      <x:c r="D106" s="8">
        <x:v>64</x:v>
      </x:c>
      <x:c r="E106" s="8"/>
      <x:c r="F106" s="8"/>
      <x:c r="G106" s="8"/>
      <x:c r="H106" s="8"/>
      <x:c r="I106" s="8"/>
      <x:c r="J106" s="8"/>
      <x:c r="K106" s="8"/>
      <x:c r="L106" s="8"/>
      <x:c r="M106" s="6" t="s">
        <x:v>55</x:v>
      </x:c>
      <x:c r="O106" t="str">
        <x:f>""</x:f>
        <x:v/>
      </x:c>
      <x:c r="P106" s="1" t="s">
        <x:v>73</x:v>
      </x:c>
      <x:c r="Q106">
        <x:v>1</x:v>
      </x:c>
      <x:c r="R106">
        <x:f t="shared" ref="R106:R137" si="35">IF(P106="기계경비",J106,0)</x:f>
        <x:v>0</x:v>
      </x:c>
      <x:c r="S106">
        <x:f t="shared" ref="S106:S137" si="36">IF(P106="운반비",L106,0)</x:f>
        <x:v>0</x:v>
      </x:c>
      <x:c r="T106">
        <x:f t="shared" ref="T106:T137" si="37">IF(P106="작업부산물",F106,0)</x:f>
        <x:v>0</x:v>
      </x:c>
      <x:c r="U106">
        <x:f t="shared" ref="U106:U137" si="38">IF(P106="관급",F106,0)</x:f>
        <x:v>0</x:v>
      </x:c>
      <x:c r="V106">
        <x:f t="shared" ref="V106:V137" si="39">IF(P106="외주비",J106,0)</x:f>
        <x:v>0</x:v>
      </x:c>
      <x:c r="W106">
        <x:f t="shared" ref="W106:W137" si="40">IF(P106="장비비",J106,0)</x:f>
        <x:v>0</x:v>
      </x:c>
      <x:c r="X106">
        <x:f t="shared" ref="X106:X137" si="41">IF(P106="폐기물처리비",L106,0)</x:f>
        <x:v>0</x:v>
      </x:c>
      <x:c r="Y106">
        <x:f t="shared" ref="Y106:Y137" si="42">IF(P106="가설비",J106,0)</x:f>
        <x:v>0</x:v>
      </x:c>
      <x:c r="Z106">
        <x:f t="shared" ref="Z106:Z137" si="43">IF(P106="잡비제외분",F106,0)</x:f>
        <x:v>0</x:v>
      </x:c>
      <x:c r="AA106">
        <x:f t="shared" ref="AA106:AA137" si="44">IF(P106="사급자재대",L106,0)</x:f>
        <x:v>0</x:v>
      </x:c>
      <x:c r="AB106">
        <x:f t="shared" ref="AB106:AB137" si="45">IF(P106="관급자재대",L106,0)</x:f>
        <x:v>0</x:v>
      </x:c>
      <x:c r="AC106">
        <x:f t="shared" ref="AC106:AC137" si="46">IF(P106="관급자관급자재대",L106,0)</x:f>
        <x:v>0</x:v>
      </x:c>
      <x:c r="AD106">
        <x:f t="shared" ref="AD106:AD137" si="47">IF(P106="사용자항목2",L106,0)</x:f>
        <x:v>0</x:v>
      </x:c>
      <x:c r="AE106">
        <x:f t="shared" ref="AE106:AE137" si="48">IF(P106="안전관리비",L106,0)</x:f>
        <x:v>0</x:v>
      </x:c>
      <x:c r="AF106">
        <x:f t="shared" ref="AF106:AF137" si="49">IF(P106="품질관리비",L106,0)</x:f>
        <x:v>0</x:v>
      </x:c>
      <x:c r="AG106">
        <x:f t="shared" ref="AG106:AG137" si="50">IF(P106="고철처리비(철거)",L106,0)</x:f>
        <x:v>0</x:v>
      </x:c>
      <x:c r="AH106">
        <x:f t="shared" ref="AH106:AH137" si="51">IF(P106="재해예방기술지도비",L106,0)</x:f>
        <x:v>0</x:v>
      </x:c>
      <x:c r="AI106">
        <x:f t="shared" ref="AI106:AI137" si="52">IF(P106="미확정공종(PS)",L106,0)</x:f>
        <x:v>0</x:v>
      </x:c>
      <x:c r="AJ106">
        <x:f t="shared" ref="AJ106:AJ137" si="53">IF(P106="폐기물처리비",L106,0)</x:f>
        <x:v>0</x:v>
      </x:c>
      <x:c r="AK106">
        <x:f t="shared" ref="AK106:AK137" si="54">IF(P106="폐기물상차비(100톤이상)",L106,0)</x:f>
        <x:v>0</x:v>
      </x:c>
      <x:c r="AL106">
        <x:f t="shared" ref="AL106:AL137" si="55">IF(P106="폐기물처리비(100톤이상)",L106,0)</x:f>
        <x:v>0</x:v>
      </x:c>
      <x:c r="AM106">
        <x:f t="shared" ref="AM106:AM137" si="56">IF(P106="석면부담금",L106,0)</x:f>
        <x:v>0</x:v>
      </x:c>
      <x:c r="AN106">
        <x:f t="shared" ref="AN106:AN137" si="57">IF(P106="임금채불부담금",L106,0)</x:f>
        <x:v>0</x:v>
      </x:c>
      <x:c r="AO106">
        <x:f t="shared" ref="AO106:AO137" si="58">IF(P106="야간할증",L106,0)</x:f>
        <x:v>0</x:v>
      </x:c>
      <x:c r="AP106">
        <x:f t="shared" ref="AP106:AP137" si="59">IF(P106="사용자항목14",L106,0)</x:f>
        <x:v>0</x:v>
      </x:c>
      <x:c r="AQ106">
        <x:f t="shared" ref="AQ106:AQ137" si="60">IF(P106="사용자항목15",L106,0)</x:f>
        <x:v>0</x:v>
      </x:c>
      <x:c r="AR106">
        <x:f t="shared" ref="AR106:AR137" si="61">IF(P106="사용자항목16",L106,0)</x:f>
        <x:v>0</x:v>
      </x:c>
      <x:c r="AS106">
        <x:f t="shared" ref="AS106:AS137" si="62">IF(P106="사용자항목17",L106,0)</x:f>
        <x:v>0</x:v>
      </x:c>
      <x:c r="AT106">
        <x:f t="shared" ref="AT106:AT137" si="63">IF(P106="사용자항목18",L106,0)</x:f>
        <x:v>0</x:v>
      </x:c>
      <x:c r="AU106">
        <x:f t="shared" ref="AU106:AU137" si="64">IF(P106="사용자항목19",L106,0)</x:f>
        <x:v>0</x:v>
      </x:c>
    </x:row>
    <x:row r="107" spans="1:47" ht="21" customHeight="1">
      <x:c r="A107" s="6" t="s">
        <x:v>52</x:v>
      </x:c>
      <x:c r="B107" s="6" t="s">
        <x:v>281</x:v>
      </x:c>
      <x:c r="C107" s="7" t="s">
        <x:v>4</x:v>
      </x:c>
      <x:c r="D107" s="8">
        <x:v>6</x:v>
      </x:c>
      <x:c r="E107" s="8"/>
      <x:c r="F107" s="8"/>
      <x:c r="G107" s="8"/>
      <x:c r="H107" s="8"/>
      <x:c r="I107" s="8"/>
      <x:c r="J107" s="8"/>
      <x:c r="K107" s="8"/>
      <x:c r="L107" s="8"/>
      <x:c r="M107" s="6" t="s">
        <x:v>38</x:v>
      </x:c>
      <x:c r="O107" t="str">
        <x:f>""</x:f>
        <x:v/>
      </x:c>
      <x:c r="P107" s="1" t="s">
        <x:v>73</x:v>
      </x:c>
      <x:c r="Q107">
        <x:v>1</x:v>
      </x:c>
      <x:c r="R107">
        <x:f t="shared" si="35"/>
        <x:v>0</x:v>
      </x:c>
      <x:c r="S107">
        <x:f t="shared" si="36"/>
        <x:v>0</x:v>
      </x:c>
      <x:c r="T107">
        <x:f t="shared" si="37"/>
        <x:v>0</x:v>
      </x:c>
      <x:c r="U107">
        <x:f t="shared" si="38"/>
        <x:v>0</x:v>
      </x:c>
      <x:c r="V107">
        <x:f t="shared" si="39"/>
        <x:v>0</x:v>
      </x:c>
      <x:c r="W107">
        <x:f t="shared" si="40"/>
        <x:v>0</x:v>
      </x:c>
      <x:c r="X107">
        <x:f t="shared" si="41"/>
        <x:v>0</x:v>
      </x:c>
      <x:c r="Y107">
        <x:f t="shared" si="42"/>
        <x:v>0</x:v>
      </x:c>
      <x:c r="Z107">
        <x:f t="shared" si="43"/>
        <x:v>0</x:v>
      </x:c>
      <x:c r="AA107">
        <x:f t="shared" si="44"/>
        <x:v>0</x:v>
      </x:c>
      <x:c r="AB107">
        <x:f t="shared" si="45"/>
        <x:v>0</x:v>
      </x:c>
      <x:c r="AC107">
        <x:f t="shared" si="46"/>
        <x:v>0</x:v>
      </x:c>
      <x:c r="AD107">
        <x:f t="shared" si="47"/>
        <x:v>0</x:v>
      </x:c>
      <x:c r="AE107">
        <x:f t="shared" si="48"/>
        <x:v>0</x:v>
      </x:c>
      <x:c r="AF107">
        <x:f t="shared" si="49"/>
        <x:v>0</x:v>
      </x:c>
      <x:c r="AG107">
        <x:f t="shared" si="50"/>
        <x:v>0</x:v>
      </x:c>
      <x:c r="AH107">
        <x:f t="shared" si="51"/>
        <x:v>0</x:v>
      </x:c>
      <x:c r="AI107">
        <x:f t="shared" si="52"/>
        <x:v>0</x:v>
      </x:c>
      <x:c r="AJ107">
        <x:f t="shared" si="53"/>
        <x:v>0</x:v>
      </x:c>
      <x:c r="AK107">
        <x:f t="shared" si="54"/>
        <x:v>0</x:v>
      </x:c>
      <x:c r="AL107">
        <x:f t="shared" si="55"/>
        <x:v>0</x:v>
      </x:c>
      <x:c r="AM107">
        <x:f t="shared" si="56"/>
        <x:v>0</x:v>
      </x:c>
      <x:c r="AN107">
        <x:f t="shared" si="57"/>
        <x:v>0</x:v>
      </x:c>
      <x:c r="AO107">
        <x:f t="shared" si="58"/>
        <x:v>0</x:v>
      </x:c>
      <x:c r="AP107">
        <x:f t="shared" si="59"/>
        <x:v>0</x:v>
      </x:c>
      <x:c r="AQ107">
        <x:f t="shared" si="60"/>
        <x:v>0</x:v>
      </x:c>
      <x:c r="AR107">
        <x:f t="shared" si="61"/>
        <x:v>0</x:v>
      </x:c>
      <x:c r="AS107">
        <x:f t="shared" si="62"/>
        <x:v>0</x:v>
      </x:c>
      <x:c r="AT107">
        <x:f t="shared" si="63"/>
        <x:v>0</x:v>
      </x:c>
      <x:c r="AU107">
        <x:f t="shared" si="64"/>
        <x:v>0</x:v>
      </x:c>
    </x:row>
    <x:row r="108" spans="1:47" ht="21" customHeight="1">
      <x:c r="A108" s="6" t="s">
        <x:v>64</x:v>
      </x:c>
      <x:c r="B108" s="6" t="s">
        <x:v>63</x:v>
      </x:c>
      <x:c r="C108" s="7" t="s">
        <x:v>126</x:v>
      </x:c>
      <x:c r="D108" s="8">
        <x:v>638</x:v>
      </x:c>
      <x:c r="E108" s="8"/>
      <x:c r="F108" s="8"/>
      <x:c r="G108" s="8"/>
      <x:c r="H108" s="8"/>
      <x:c r="I108" s="8"/>
      <x:c r="J108" s="8"/>
      <x:c r="K108" s="8"/>
      <x:c r="L108" s="8"/>
      <x:c r="M108" s="6" t="s">
        <x:v>35</x:v>
      </x:c>
      <x:c r="O108" t="str">
        <x:f>""</x:f>
        <x:v/>
      </x:c>
      <x:c r="P108" s="1" t="s">
        <x:v>73</x:v>
      </x:c>
      <x:c r="Q108">
        <x:v>1</x:v>
      </x:c>
      <x:c r="R108">
        <x:f t="shared" si="35"/>
        <x:v>0</x:v>
      </x:c>
      <x:c r="S108">
        <x:f t="shared" si="36"/>
        <x:v>0</x:v>
      </x:c>
      <x:c r="T108">
        <x:f t="shared" si="37"/>
        <x:v>0</x:v>
      </x:c>
      <x:c r="U108">
        <x:f t="shared" si="38"/>
        <x:v>0</x:v>
      </x:c>
      <x:c r="V108">
        <x:f t="shared" si="39"/>
        <x:v>0</x:v>
      </x:c>
      <x:c r="W108">
        <x:f t="shared" si="40"/>
        <x:v>0</x:v>
      </x:c>
      <x:c r="X108">
        <x:f t="shared" si="41"/>
        <x:v>0</x:v>
      </x:c>
      <x:c r="Y108">
        <x:f t="shared" si="42"/>
        <x:v>0</x:v>
      </x:c>
      <x:c r="Z108">
        <x:f t="shared" si="43"/>
        <x:v>0</x:v>
      </x:c>
      <x:c r="AA108">
        <x:f t="shared" si="44"/>
        <x:v>0</x:v>
      </x:c>
      <x:c r="AB108">
        <x:f t="shared" si="45"/>
        <x:v>0</x:v>
      </x:c>
      <x:c r="AC108">
        <x:f t="shared" si="46"/>
        <x:v>0</x:v>
      </x:c>
      <x:c r="AD108">
        <x:f t="shared" si="47"/>
        <x:v>0</x:v>
      </x:c>
      <x:c r="AE108">
        <x:f t="shared" si="48"/>
        <x:v>0</x:v>
      </x:c>
      <x:c r="AF108">
        <x:f t="shared" si="49"/>
        <x:v>0</x:v>
      </x:c>
      <x:c r="AG108">
        <x:f t="shared" si="50"/>
        <x:v>0</x:v>
      </x:c>
      <x:c r="AH108">
        <x:f t="shared" si="51"/>
        <x:v>0</x:v>
      </x:c>
      <x:c r="AI108">
        <x:f t="shared" si="52"/>
        <x:v>0</x:v>
      </x:c>
      <x:c r="AJ108">
        <x:f t="shared" si="53"/>
        <x:v>0</x:v>
      </x:c>
      <x:c r="AK108">
        <x:f t="shared" si="54"/>
        <x:v>0</x:v>
      </x:c>
      <x:c r="AL108">
        <x:f t="shared" si="55"/>
        <x:v>0</x:v>
      </x:c>
      <x:c r="AM108">
        <x:f t="shared" si="56"/>
        <x:v>0</x:v>
      </x:c>
      <x:c r="AN108">
        <x:f t="shared" si="57"/>
        <x:v>0</x:v>
      </x:c>
      <x:c r="AO108">
        <x:f t="shared" si="58"/>
        <x:v>0</x:v>
      </x:c>
      <x:c r="AP108">
        <x:f t="shared" si="59"/>
        <x:v>0</x:v>
      </x:c>
      <x:c r="AQ108">
        <x:f t="shared" si="60"/>
        <x:v>0</x:v>
      </x:c>
      <x:c r="AR108">
        <x:f t="shared" si="61"/>
        <x:v>0</x:v>
      </x:c>
      <x:c r="AS108">
        <x:f t="shared" si="62"/>
        <x:v>0</x:v>
      </x:c>
      <x:c r="AT108">
        <x:f t="shared" si="63"/>
        <x:v>0</x:v>
      </x:c>
      <x:c r="AU108">
        <x:f t="shared" si="64"/>
        <x:v>0</x:v>
      </x:c>
    </x:row>
    <x:row r="109" spans="1:47" ht="21" customHeight="1">
      <x:c r="A109" s="6" t="s">
        <x:v>64</x:v>
      </x:c>
      <x:c r="B109" s="6" t="s">
        <x:v>15</x:v>
      </x:c>
      <x:c r="C109" s="7" t="s">
        <x:v>126</x:v>
      </x:c>
      <x:c r="D109" s="8">
        <x:v>557</x:v>
      </x:c>
      <x:c r="E109" s="8"/>
      <x:c r="F109" s="8"/>
      <x:c r="G109" s="8"/>
      <x:c r="H109" s="8"/>
      <x:c r="I109" s="8"/>
      <x:c r="J109" s="8"/>
      <x:c r="K109" s="8"/>
      <x:c r="L109" s="8"/>
      <x:c r="M109" s="6" t="s">
        <x:v>41</x:v>
      </x:c>
      <x:c r="O109" t="str">
        <x:f>""</x:f>
        <x:v/>
      </x:c>
      <x:c r="P109" s="1" t="s">
        <x:v>73</x:v>
      </x:c>
      <x:c r="Q109">
        <x:v>1</x:v>
      </x:c>
      <x:c r="R109">
        <x:f t="shared" si="35"/>
        <x:v>0</x:v>
      </x:c>
      <x:c r="S109">
        <x:f t="shared" si="36"/>
        <x:v>0</x:v>
      </x:c>
      <x:c r="T109">
        <x:f t="shared" si="37"/>
        <x:v>0</x:v>
      </x:c>
      <x:c r="U109">
        <x:f t="shared" si="38"/>
        <x:v>0</x:v>
      </x:c>
      <x:c r="V109">
        <x:f t="shared" si="39"/>
        <x:v>0</x:v>
      </x:c>
      <x:c r="W109">
        <x:f t="shared" si="40"/>
        <x:v>0</x:v>
      </x:c>
      <x:c r="X109">
        <x:f t="shared" si="41"/>
        <x:v>0</x:v>
      </x:c>
      <x:c r="Y109">
        <x:f t="shared" si="42"/>
        <x:v>0</x:v>
      </x:c>
      <x:c r="Z109">
        <x:f t="shared" si="43"/>
        <x:v>0</x:v>
      </x:c>
      <x:c r="AA109">
        <x:f t="shared" si="44"/>
        <x:v>0</x:v>
      </x:c>
      <x:c r="AB109">
        <x:f t="shared" si="45"/>
        <x:v>0</x:v>
      </x:c>
      <x:c r="AC109">
        <x:f t="shared" si="46"/>
        <x:v>0</x:v>
      </x:c>
      <x:c r="AD109">
        <x:f t="shared" si="47"/>
        <x:v>0</x:v>
      </x:c>
      <x:c r="AE109">
        <x:f t="shared" si="48"/>
        <x:v>0</x:v>
      </x:c>
      <x:c r="AF109">
        <x:f t="shared" si="49"/>
        <x:v>0</x:v>
      </x:c>
      <x:c r="AG109">
        <x:f t="shared" si="50"/>
        <x:v>0</x:v>
      </x:c>
      <x:c r="AH109">
        <x:f t="shared" si="51"/>
        <x:v>0</x:v>
      </x:c>
      <x:c r="AI109">
        <x:f t="shared" si="52"/>
        <x:v>0</x:v>
      </x:c>
      <x:c r="AJ109">
        <x:f t="shared" si="53"/>
        <x:v>0</x:v>
      </x:c>
      <x:c r="AK109">
        <x:f t="shared" si="54"/>
        <x:v>0</x:v>
      </x:c>
      <x:c r="AL109">
        <x:f t="shared" si="55"/>
        <x:v>0</x:v>
      </x:c>
      <x:c r="AM109">
        <x:f t="shared" si="56"/>
        <x:v>0</x:v>
      </x:c>
      <x:c r="AN109">
        <x:f t="shared" si="57"/>
        <x:v>0</x:v>
      </x:c>
      <x:c r="AO109">
        <x:f t="shared" si="58"/>
        <x:v>0</x:v>
      </x:c>
      <x:c r="AP109">
        <x:f t="shared" si="59"/>
        <x:v>0</x:v>
      </x:c>
      <x:c r="AQ109">
        <x:f t="shared" si="60"/>
        <x:v>0</x:v>
      </x:c>
      <x:c r="AR109">
        <x:f t="shared" si="61"/>
        <x:v>0</x:v>
      </x:c>
      <x:c r="AS109">
        <x:f t="shared" si="62"/>
        <x:v>0</x:v>
      </x:c>
      <x:c r="AT109">
        <x:f t="shared" si="63"/>
        <x:v>0</x:v>
      </x:c>
      <x:c r="AU109">
        <x:f t="shared" si="64"/>
        <x:v>0</x:v>
      </x:c>
    </x:row>
    <x:row r="110" spans="1:47" ht="21" customHeight="1">
      <x:c r="A110" s="6" t="s">
        <x:v>64</x:v>
      </x:c>
      <x:c r="B110" s="6" t="s">
        <x:v>49</x:v>
      </x:c>
      <x:c r="C110" s="7" t="s">
        <x:v>126</x:v>
      </x:c>
      <x:c r="D110" s="8">
        <x:v>557</x:v>
      </x:c>
      <x:c r="E110" s="8"/>
      <x:c r="F110" s="8"/>
      <x:c r="G110" s="8"/>
      <x:c r="H110" s="8"/>
      <x:c r="I110" s="8"/>
      <x:c r="J110" s="8"/>
      <x:c r="K110" s="8"/>
      <x:c r="L110" s="8"/>
      <x:c r="M110" s="6" t="s">
        <x:v>53</x:v>
      </x:c>
      <x:c r="O110" t="str">
        <x:f>""</x:f>
        <x:v/>
      </x:c>
      <x:c r="P110" s="1" t="s">
        <x:v>73</x:v>
      </x:c>
      <x:c r="Q110">
        <x:v>1</x:v>
      </x:c>
      <x:c r="R110">
        <x:f t="shared" si="35"/>
        <x:v>0</x:v>
      </x:c>
      <x:c r="S110">
        <x:f t="shared" si="36"/>
        <x:v>0</x:v>
      </x:c>
      <x:c r="T110">
        <x:f t="shared" si="37"/>
        <x:v>0</x:v>
      </x:c>
      <x:c r="U110">
        <x:f t="shared" si="38"/>
        <x:v>0</x:v>
      </x:c>
      <x:c r="V110">
        <x:f t="shared" si="39"/>
        <x:v>0</x:v>
      </x:c>
      <x:c r="W110">
        <x:f t="shared" si="40"/>
        <x:v>0</x:v>
      </x:c>
      <x:c r="X110">
        <x:f t="shared" si="41"/>
        <x:v>0</x:v>
      </x:c>
      <x:c r="Y110">
        <x:f t="shared" si="42"/>
        <x:v>0</x:v>
      </x:c>
      <x:c r="Z110">
        <x:f t="shared" si="43"/>
        <x:v>0</x:v>
      </x:c>
      <x:c r="AA110">
        <x:f t="shared" si="44"/>
        <x:v>0</x:v>
      </x:c>
      <x:c r="AB110">
        <x:f t="shared" si="45"/>
        <x:v>0</x:v>
      </x:c>
      <x:c r="AC110">
        <x:f t="shared" si="46"/>
        <x:v>0</x:v>
      </x:c>
      <x:c r="AD110">
        <x:f t="shared" si="47"/>
        <x:v>0</x:v>
      </x:c>
      <x:c r="AE110">
        <x:f t="shared" si="48"/>
        <x:v>0</x:v>
      </x:c>
      <x:c r="AF110">
        <x:f t="shared" si="49"/>
        <x:v>0</x:v>
      </x:c>
      <x:c r="AG110">
        <x:f t="shared" si="50"/>
        <x:v>0</x:v>
      </x:c>
      <x:c r="AH110">
        <x:f t="shared" si="51"/>
        <x:v>0</x:v>
      </x:c>
      <x:c r="AI110">
        <x:f t="shared" si="52"/>
        <x:v>0</x:v>
      </x:c>
      <x:c r="AJ110">
        <x:f t="shared" si="53"/>
        <x:v>0</x:v>
      </x:c>
      <x:c r="AK110">
        <x:f t="shared" si="54"/>
        <x:v>0</x:v>
      </x:c>
      <x:c r="AL110">
        <x:f t="shared" si="55"/>
        <x:v>0</x:v>
      </x:c>
      <x:c r="AM110">
        <x:f t="shared" si="56"/>
        <x:v>0</x:v>
      </x:c>
      <x:c r="AN110">
        <x:f t="shared" si="57"/>
        <x:v>0</x:v>
      </x:c>
      <x:c r="AO110">
        <x:f t="shared" si="58"/>
        <x:v>0</x:v>
      </x:c>
      <x:c r="AP110">
        <x:f t="shared" si="59"/>
        <x:v>0</x:v>
      </x:c>
      <x:c r="AQ110">
        <x:f t="shared" si="60"/>
        <x:v>0</x:v>
      </x:c>
      <x:c r="AR110">
        <x:f t="shared" si="61"/>
        <x:v>0</x:v>
      </x:c>
      <x:c r="AS110">
        <x:f t="shared" si="62"/>
        <x:v>0</x:v>
      </x:c>
      <x:c r="AT110">
        <x:f t="shared" si="63"/>
        <x:v>0</x:v>
      </x:c>
      <x:c r="AU110">
        <x:f t="shared" si="64"/>
        <x:v>0</x:v>
      </x:c>
    </x:row>
    <x:row r="111" spans="1:47" ht="21" customHeight="1">
      <x:c r="A111" s="6" t="s">
        <x:v>64</x:v>
      </x:c>
      <x:c r="B111" s="6" t="s">
        <x:v>62</x:v>
      </x:c>
      <x:c r="C111" s="7" t="s">
        <x:v>126</x:v>
      </x:c>
      <x:c r="D111" s="8">
        <x:v>130</x:v>
      </x:c>
      <x:c r="E111" s="8"/>
      <x:c r="F111" s="8"/>
      <x:c r="G111" s="8"/>
      <x:c r="H111" s="8"/>
      <x:c r="I111" s="8"/>
      <x:c r="J111" s="8"/>
      <x:c r="K111" s="8"/>
      <x:c r="L111" s="8"/>
      <x:c r="M111" s="6" t="s">
        <x:v>58</x:v>
      </x:c>
      <x:c r="O111" t="str">
        <x:f>""</x:f>
        <x:v/>
      </x:c>
      <x:c r="P111" s="1" t="s">
        <x:v>73</x:v>
      </x:c>
      <x:c r="Q111">
        <x:v>1</x:v>
      </x:c>
      <x:c r="R111">
        <x:f t="shared" si="35"/>
        <x:v>0</x:v>
      </x:c>
      <x:c r="S111">
        <x:f t="shared" si="36"/>
        <x:v>0</x:v>
      </x:c>
      <x:c r="T111">
        <x:f t="shared" si="37"/>
        <x:v>0</x:v>
      </x:c>
      <x:c r="U111">
        <x:f t="shared" si="38"/>
        <x:v>0</x:v>
      </x:c>
      <x:c r="V111">
        <x:f t="shared" si="39"/>
        <x:v>0</x:v>
      </x:c>
      <x:c r="W111">
        <x:f t="shared" si="40"/>
        <x:v>0</x:v>
      </x:c>
      <x:c r="X111">
        <x:f t="shared" si="41"/>
        <x:v>0</x:v>
      </x:c>
      <x:c r="Y111">
        <x:f t="shared" si="42"/>
        <x:v>0</x:v>
      </x:c>
      <x:c r="Z111">
        <x:f t="shared" si="43"/>
        <x:v>0</x:v>
      </x:c>
      <x:c r="AA111">
        <x:f t="shared" si="44"/>
        <x:v>0</x:v>
      </x:c>
      <x:c r="AB111">
        <x:f t="shared" si="45"/>
        <x:v>0</x:v>
      </x:c>
      <x:c r="AC111">
        <x:f t="shared" si="46"/>
        <x:v>0</x:v>
      </x:c>
      <x:c r="AD111">
        <x:f t="shared" si="47"/>
        <x:v>0</x:v>
      </x:c>
      <x:c r="AE111">
        <x:f t="shared" si="48"/>
        <x:v>0</x:v>
      </x:c>
      <x:c r="AF111">
        <x:f t="shared" si="49"/>
        <x:v>0</x:v>
      </x:c>
      <x:c r="AG111">
        <x:f t="shared" si="50"/>
        <x:v>0</x:v>
      </x:c>
      <x:c r="AH111">
        <x:f t="shared" si="51"/>
        <x:v>0</x:v>
      </x:c>
      <x:c r="AI111">
        <x:f t="shared" si="52"/>
        <x:v>0</x:v>
      </x:c>
      <x:c r="AJ111">
        <x:f t="shared" si="53"/>
        <x:v>0</x:v>
      </x:c>
      <x:c r="AK111">
        <x:f t="shared" si="54"/>
        <x:v>0</x:v>
      </x:c>
      <x:c r="AL111">
        <x:f t="shared" si="55"/>
        <x:v>0</x:v>
      </x:c>
      <x:c r="AM111">
        <x:f t="shared" si="56"/>
        <x:v>0</x:v>
      </x:c>
      <x:c r="AN111">
        <x:f t="shared" si="57"/>
        <x:v>0</x:v>
      </x:c>
      <x:c r="AO111">
        <x:f t="shared" si="58"/>
        <x:v>0</x:v>
      </x:c>
      <x:c r="AP111">
        <x:f t="shared" si="59"/>
        <x:v>0</x:v>
      </x:c>
      <x:c r="AQ111">
        <x:f t="shared" si="60"/>
        <x:v>0</x:v>
      </x:c>
      <x:c r="AR111">
        <x:f t="shared" si="61"/>
        <x:v>0</x:v>
      </x:c>
      <x:c r="AS111">
        <x:f t="shared" si="62"/>
        <x:v>0</x:v>
      </x:c>
      <x:c r="AT111">
        <x:f t="shared" si="63"/>
        <x:v>0</x:v>
      </x:c>
      <x:c r="AU111">
        <x:f t="shared" si="64"/>
        <x:v>0</x:v>
      </x:c>
    </x:row>
    <x:row r="112" spans="1:47" ht="21" customHeight="1">
      <x:c r="A112" s="6" t="s">
        <x:v>50</x:v>
      </x:c>
      <x:c r="B112" s="6" t="s">
        <x:v>96</x:v>
      </x:c>
      <x:c r="C112" s="7" t="s">
        <x:v>126</x:v>
      </x:c>
      <x:c r="D112" s="8">
        <x:v>18</x:v>
      </x:c>
      <x:c r="E112" s="8"/>
      <x:c r="F112" s="8"/>
      <x:c r="G112" s="8"/>
      <x:c r="H112" s="8"/>
      <x:c r="I112" s="8"/>
      <x:c r="J112" s="8"/>
      <x:c r="K112" s="8"/>
      <x:c r="L112" s="8"/>
      <x:c r="M112" s="6" t="s">
        <x:v>54</x:v>
      </x:c>
      <x:c r="O112" t="str">
        <x:f>""</x:f>
        <x:v/>
      </x:c>
      <x:c r="P112" s="1" t="s">
        <x:v>73</x:v>
      </x:c>
      <x:c r="Q112">
        <x:v>1</x:v>
      </x:c>
      <x:c r="R112">
        <x:f t="shared" si="35"/>
        <x:v>0</x:v>
      </x:c>
      <x:c r="S112">
        <x:f t="shared" si="36"/>
        <x:v>0</x:v>
      </x:c>
      <x:c r="T112">
        <x:f t="shared" si="37"/>
        <x:v>0</x:v>
      </x:c>
      <x:c r="U112">
        <x:f t="shared" si="38"/>
        <x:v>0</x:v>
      </x:c>
      <x:c r="V112">
        <x:f t="shared" si="39"/>
        <x:v>0</x:v>
      </x:c>
      <x:c r="W112">
        <x:f t="shared" si="40"/>
        <x:v>0</x:v>
      </x:c>
      <x:c r="X112">
        <x:f t="shared" si="41"/>
        <x:v>0</x:v>
      </x:c>
      <x:c r="Y112">
        <x:f t="shared" si="42"/>
        <x:v>0</x:v>
      </x:c>
      <x:c r="Z112">
        <x:f t="shared" si="43"/>
        <x:v>0</x:v>
      </x:c>
      <x:c r="AA112">
        <x:f t="shared" si="44"/>
        <x:v>0</x:v>
      </x:c>
      <x:c r="AB112">
        <x:f t="shared" si="45"/>
        <x:v>0</x:v>
      </x:c>
      <x:c r="AC112">
        <x:f t="shared" si="46"/>
        <x:v>0</x:v>
      </x:c>
      <x:c r="AD112">
        <x:f t="shared" si="47"/>
        <x:v>0</x:v>
      </x:c>
      <x:c r="AE112">
        <x:f t="shared" si="48"/>
        <x:v>0</x:v>
      </x:c>
      <x:c r="AF112">
        <x:f t="shared" si="49"/>
        <x:v>0</x:v>
      </x:c>
      <x:c r="AG112">
        <x:f t="shared" si="50"/>
        <x:v>0</x:v>
      </x:c>
      <x:c r="AH112">
        <x:f t="shared" si="51"/>
        <x:v>0</x:v>
      </x:c>
      <x:c r="AI112">
        <x:f t="shared" si="52"/>
        <x:v>0</x:v>
      </x:c>
      <x:c r="AJ112">
        <x:f t="shared" si="53"/>
        <x:v>0</x:v>
      </x:c>
      <x:c r="AK112">
        <x:f t="shared" si="54"/>
        <x:v>0</x:v>
      </x:c>
      <x:c r="AL112">
        <x:f t="shared" si="55"/>
        <x:v>0</x:v>
      </x:c>
      <x:c r="AM112">
        <x:f t="shared" si="56"/>
        <x:v>0</x:v>
      </x:c>
      <x:c r="AN112">
        <x:f t="shared" si="57"/>
        <x:v>0</x:v>
      </x:c>
      <x:c r="AO112">
        <x:f t="shared" si="58"/>
        <x:v>0</x:v>
      </x:c>
      <x:c r="AP112">
        <x:f t="shared" si="59"/>
        <x:v>0</x:v>
      </x:c>
      <x:c r="AQ112">
        <x:f t="shared" si="60"/>
        <x:v>0</x:v>
      </x:c>
      <x:c r="AR112">
        <x:f t="shared" si="61"/>
        <x:v>0</x:v>
      </x:c>
      <x:c r="AS112">
        <x:f t="shared" si="62"/>
        <x:v>0</x:v>
      </x:c>
      <x:c r="AT112">
        <x:f t="shared" si="63"/>
        <x:v>0</x:v>
      </x:c>
      <x:c r="AU112">
        <x:f t="shared" si="64"/>
        <x:v>0</x:v>
      </x:c>
    </x:row>
    <x:row r="113" spans="1:47" ht="21" customHeight="1">
      <x:c r="A113" s="6" t="s">
        <x:v>59</x:v>
      </x:c>
      <x:c r="B113" s="6" t="s">
        <x:v>97</x:v>
      </x:c>
      <x:c r="C113" s="7" t="s">
        <x:v>126</x:v>
      </x:c>
      <x:c r="D113" s="8">
        <x:v>259</x:v>
      </x:c>
      <x:c r="E113" s="8"/>
      <x:c r="F113" s="8"/>
      <x:c r="G113" s="8"/>
      <x:c r="H113" s="8"/>
      <x:c r="I113" s="8"/>
      <x:c r="J113" s="8"/>
      <x:c r="K113" s="8"/>
      <x:c r="L113" s="8"/>
      <x:c r="M113" s="6" t="s">
        <x:v>56</x:v>
      </x:c>
      <x:c r="O113" t="str">
        <x:f>""</x:f>
        <x:v/>
      </x:c>
      <x:c r="P113" s="1" t="s">
        <x:v>73</x:v>
      </x:c>
      <x:c r="Q113">
        <x:v>1</x:v>
      </x:c>
      <x:c r="R113">
        <x:f t="shared" si="35"/>
        <x:v>0</x:v>
      </x:c>
      <x:c r="S113">
        <x:f t="shared" si="36"/>
        <x:v>0</x:v>
      </x:c>
      <x:c r="T113">
        <x:f t="shared" si="37"/>
        <x:v>0</x:v>
      </x:c>
      <x:c r="U113">
        <x:f t="shared" si="38"/>
        <x:v>0</x:v>
      </x:c>
      <x:c r="V113">
        <x:f t="shared" si="39"/>
        <x:v>0</x:v>
      </x:c>
      <x:c r="W113">
        <x:f t="shared" si="40"/>
        <x:v>0</x:v>
      </x:c>
      <x:c r="X113">
        <x:f t="shared" si="41"/>
        <x:v>0</x:v>
      </x:c>
      <x:c r="Y113">
        <x:f t="shared" si="42"/>
        <x:v>0</x:v>
      </x:c>
      <x:c r="Z113">
        <x:f t="shared" si="43"/>
        <x:v>0</x:v>
      </x:c>
      <x:c r="AA113">
        <x:f t="shared" si="44"/>
        <x:v>0</x:v>
      </x:c>
      <x:c r="AB113">
        <x:f t="shared" si="45"/>
        <x:v>0</x:v>
      </x:c>
      <x:c r="AC113">
        <x:f t="shared" si="46"/>
        <x:v>0</x:v>
      </x:c>
      <x:c r="AD113">
        <x:f t="shared" si="47"/>
        <x:v>0</x:v>
      </x:c>
      <x:c r="AE113">
        <x:f t="shared" si="48"/>
        <x:v>0</x:v>
      </x:c>
      <x:c r="AF113">
        <x:f t="shared" si="49"/>
        <x:v>0</x:v>
      </x:c>
      <x:c r="AG113">
        <x:f t="shared" si="50"/>
        <x:v>0</x:v>
      </x:c>
      <x:c r="AH113">
        <x:f t="shared" si="51"/>
        <x:v>0</x:v>
      </x:c>
      <x:c r="AI113">
        <x:f t="shared" si="52"/>
        <x:v>0</x:v>
      </x:c>
      <x:c r="AJ113">
        <x:f t="shared" si="53"/>
        <x:v>0</x:v>
      </x:c>
      <x:c r="AK113">
        <x:f t="shared" si="54"/>
        <x:v>0</x:v>
      </x:c>
      <x:c r="AL113">
        <x:f t="shared" si="55"/>
        <x:v>0</x:v>
      </x:c>
      <x:c r="AM113">
        <x:f t="shared" si="56"/>
        <x:v>0</x:v>
      </x:c>
      <x:c r="AN113">
        <x:f t="shared" si="57"/>
        <x:v>0</x:v>
      </x:c>
      <x:c r="AO113">
        <x:f t="shared" si="58"/>
        <x:v>0</x:v>
      </x:c>
      <x:c r="AP113">
        <x:f t="shared" si="59"/>
        <x:v>0</x:v>
      </x:c>
      <x:c r="AQ113">
        <x:f t="shared" si="60"/>
        <x:v>0</x:v>
      </x:c>
      <x:c r="AR113">
        <x:f t="shared" si="61"/>
        <x:v>0</x:v>
      </x:c>
      <x:c r="AS113">
        <x:f t="shared" si="62"/>
        <x:v>0</x:v>
      </x:c>
      <x:c r="AT113">
        <x:f t="shared" si="63"/>
        <x:v>0</x:v>
      </x:c>
      <x:c r="AU113">
        <x:f t="shared" si="64"/>
        <x:v>0</x:v>
      </x:c>
    </x:row>
    <x:row r="114" spans="1:47" ht="21" customHeight="1">
      <x:c r="A114" s="6" t="s">
        <x:v>59</x:v>
      </x:c>
      <x:c r="B114" s="6" t="s">
        <x:v>307</x:v>
      </x:c>
      <x:c r="C114" s="7" t="s">
        <x:v>126</x:v>
      </x:c>
      <x:c r="D114" s="8">
        <x:v>24</x:v>
      </x:c>
      <x:c r="E114" s="8"/>
      <x:c r="F114" s="8"/>
      <x:c r="G114" s="8"/>
      <x:c r="H114" s="8"/>
      <x:c r="I114" s="8"/>
      <x:c r="J114" s="8"/>
      <x:c r="K114" s="8"/>
      <x:c r="L114" s="8"/>
      <x:c r="M114" s="6" t="s">
        <x:v>65</x:v>
      </x:c>
      <x:c r="O114" t="str">
        <x:f>""</x:f>
        <x:v/>
      </x:c>
      <x:c r="P114" s="1" t="s">
        <x:v>73</x:v>
      </x:c>
      <x:c r="Q114">
        <x:v>1</x:v>
      </x:c>
      <x:c r="R114">
        <x:f t="shared" si="35"/>
        <x:v>0</x:v>
      </x:c>
      <x:c r="S114">
        <x:f t="shared" si="36"/>
        <x:v>0</x:v>
      </x:c>
      <x:c r="T114">
        <x:f t="shared" si="37"/>
        <x:v>0</x:v>
      </x:c>
      <x:c r="U114">
        <x:f t="shared" si="38"/>
        <x:v>0</x:v>
      </x:c>
      <x:c r="V114">
        <x:f t="shared" si="39"/>
        <x:v>0</x:v>
      </x:c>
      <x:c r="W114">
        <x:f t="shared" si="40"/>
        <x:v>0</x:v>
      </x:c>
      <x:c r="X114">
        <x:f t="shared" si="41"/>
        <x:v>0</x:v>
      </x:c>
      <x:c r="Y114">
        <x:f t="shared" si="42"/>
        <x:v>0</x:v>
      </x:c>
      <x:c r="Z114">
        <x:f t="shared" si="43"/>
        <x:v>0</x:v>
      </x:c>
      <x:c r="AA114">
        <x:f t="shared" si="44"/>
        <x:v>0</x:v>
      </x:c>
      <x:c r="AB114">
        <x:f t="shared" si="45"/>
        <x:v>0</x:v>
      </x:c>
      <x:c r="AC114">
        <x:f t="shared" si="46"/>
        <x:v>0</x:v>
      </x:c>
      <x:c r="AD114">
        <x:f t="shared" si="47"/>
        <x:v>0</x:v>
      </x:c>
      <x:c r="AE114">
        <x:f t="shared" si="48"/>
        <x:v>0</x:v>
      </x:c>
      <x:c r="AF114">
        <x:f t="shared" si="49"/>
        <x:v>0</x:v>
      </x:c>
      <x:c r="AG114">
        <x:f t="shared" si="50"/>
        <x:v>0</x:v>
      </x:c>
      <x:c r="AH114">
        <x:f t="shared" si="51"/>
        <x:v>0</x:v>
      </x:c>
      <x:c r="AI114">
        <x:f t="shared" si="52"/>
        <x:v>0</x:v>
      </x:c>
      <x:c r="AJ114">
        <x:f t="shared" si="53"/>
        <x:v>0</x:v>
      </x:c>
      <x:c r="AK114">
        <x:f t="shared" si="54"/>
        <x:v>0</x:v>
      </x:c>
      <x:c r="AL114">
        <x:f t="shared" si="55"/>
        <x:v>0</x:v>
      </x:c>
      <x:c r="AM114">
        <x:f t="shared" si="56"/>
        <x:v>0</x:v>
      </x:c>
      <x:c r="AN114">
        <x:f t="shared" si="57"/>
        <x:v>0</x:v>
      </x:c>
      <x:c r="AO114">
        <x:f t="shared" si="58"/>
        <x:v>0</x:v>
      </x:c>
      <x:c r="AP114">
        <x:f t="shared" si="59"/>
        <x:v>0</x:v>
      </x:c>
      <x:c r="AQ114">
        <x:f t="shared" si="60"/>
        <x:v>0</x:v>
      </x:c>
      <x:c r="AR114">
        <x:f t="shared" si="61"/>
        <x:v>0</x:v>
      </x:c>
      <x:c r="AS114">
        <x:f t="shared" si="62"/>
        <x:v>0</x:v>
      </x:c>
      <x:c r="AT114">
        <x:f t="shared" si="63"/>
        <x:v>0</x:v>
      </x:c>
      <x:c r="AU114">
        <x:f t="shared" si="64"/>
        <x:v>0</x:v>
      </x:c>
    </x:row>
    <x:row r="115" spans="1:47" ht="21" customHeight="1">
      <x:c r="A115" s="6" t="s">
        <x:v>59</x:v>
      </x:c>
      <x:c r="B115" s="6" t="s">
        <x:v>252</x:v>
      </x:c>
      <x:c r="C115" s="7" t="s">
        <x:v>126</x:v>
      </x:c>
      <x:c r="D115" s="8">
        <x:v>18</x:v>
      </x:c>
      <x:c r="E115" s="8"/>
      <x:c r="F115" s="8"/>
      <x:c r="G115" s="8"/>
      <x:c r="H115" s="8"/>
      <x:c r="I115" s="8"/>
      <x:c r="J115" s="8"/>
      <x:c r="K115" s="8"/>
      <x:c r="L115" s="8"/>
      <x:c r="M115" s="6" t="s">
        <x:v>36</x:v>
      </x:c>
      <x:c r="O115" t="str">
        <x:f>""</x:f>
        <x:v/>
      </x:c>
      <x:c r="P115" s="1" t="s">
        <x:v>73</x:v>
      </x:c>
      <x:c r="Q115">
        <x:v>1</x:v>
      </x:c>
      <x:c r="R115">
        <x:f t="shared" si="35"/>
        <x:v>0</x:v>
      </x:c>
      <x:c r="S115">
        <x:f t="shared" si="36"/>
        <x:v>0</x:v>
      </x:c>
      <x:c r="T115">
        <x:f t="shared" si="37"/>
        <x:v>0</x:v>
      </x:c>
      <x:c r="U115">
        <x:f t="shared" si="38"/>
        <x:v>0</x:v>
      </x:c>
      <x:c r="V115">
        <x:f t="shared" si="39"/>
        <x:v>0</x:v>
      </x:c>
      <x:c r="W115">
        <x:f t="shared" si="40"/>
        <x:v>0</x:v>
      </x:c>
      <x:c r="X115">
        <x:f t="shared" si="41"/>
        <x:v>0</x:v>
      </x:c>
      <x:c r="Y115">
        <x:f t="shared" si="42"/>
        <x:v>0</x:v>
      </x:c>
      <x:c r="Z115">
        <x:f t="shared" si="43"/>
        <x:v>0</x:v>
      </x:c>
      <x:c r="AA115">
        <x:f t="shared" si="44"/>
        <x:v>0</x:v>
      </x:c>
      <x:c r="AB115">
        <x:f t="shared" si="45"/>
        <x:v>0</x:v>
      </x:c>
      <x:c r="AC115">
        <x:f t="shared" si="46"/>
        <x:v>0</x:v>
      </x:c>
      <x:c r="AD115">
        <x:f t="shared" si="47"/>
        <x:v>0</x:v>
      </x:c>
      <x:c r="AE115">
        <x:f t="shared" si="48"/>
        <x:v>0</x:v>
      </x:c>
      <x:c r="AF115">
        <x:f t="shared" si="49"/>
        <x:v>0</x:v>
      </x:c>
      <x:c r="AG115">
        <x:f t="shared" si="50"/>
        <x:v>0</x:v>
      </x:c>
      <x:c r="AH115">
        <x:f t="shared" si="51"/>
        <x:v>0</x:v>
      </x:c>
      <x:c r="AI115">
        <x:f t="shared" si="52"/>
        <x:v>0</x:v>
      </x:c>
      <x:c r="AJ115">
        <x:f t="shared" si="53"/>
        <x:v>0</x:v>
      </x:c>
      <x:c r="AK115">
        <x:f t="shared" si="54"/>
        <x:v>0</x:v>
      </x:c>
      <x:c r="AL115">
        <x:f t="shared" si="55"/>
        <x:v>0</x:v>
      </x:c>
      <x:c r="AM115">
        <x:f t="shared" si="56"/>
        <x:v>0</x:v>
      </x:c>
      <x:c r="AN115">
        <x:f t="shared" si="57"/>
        <x:v>0</x:v>
      </x:c>
      <x:c r="AO115">
        <x:f t="shared" si="58"/>
        <x:v>0</x:v>
      </x:c>
      <x:c r="AP115">
        <x:f t="shared" si="59"/>
        <x:v>0</x:v>
      </x:c>
      <x:c r="AQ115">
        <x:f t="shared" si="60"/>
        <x:v>0</x:v>
      </x:c>
      <x:c r="AR115">
        <x:f t="shared" si="61"/>
        <x:v>0</x:v>
      </x:c>
      <x:c r="AS115">
        <x:f t="shared" si="62"/>
        <x:v>0</x:v>
      </x:c>
      <x:c r="AT115">
        <x:f t="shared" si="63"/>
        <x:v>0</x:v>
      </x:c>
      <x:c r="AU115">
        <x:f t="shared" si="64"/>
        <x:v>0</x:v>
      </x:c>
    </x:row>
    <x:row r="116" spans="1:47" ht="21" customHeight="1">
      <x:c r="A116" s="6" t="s">
        <x:v>59</x:v>
      </x:c>
      <x:c r="B116" s="6" t="s">
        <x:v>306</x:v>
      </x:c>
      <x:c r="C116" s="7" t="s">
        <x:v>126</x:v>
      </x:c>
      <x:c r="D116" s="8">
        <x:v>96</x:v>
      </x:c>
      <x:c r="E116" s="8"/>
      <x:c r="F116" s="8"/>
      <x:c r="G116" s="8"/>
      <x:c r="H116" s="8"/>
      <x:c r="I116" s="8"/>
      <x:c r="J116" s="8"/>
      <x:c r="K116" s="8"/>
      <x:c r="L116" s="8"/>
      <x:c r="M116" s="6" t="s">
        <x:v>37</x:v>
      </x:c>
      <x:c r="O116" t="str">
        <x:f>""</x:f>
        <x:v/>
      </x:c>
      <x:c r="P116" s="1" t="s">
        <x:v>73</x:v>
      </x:c>
      <x:c r="Q116">
        <x:v>1</x:v>
      </x:c>
      <x:c r="R116">
        <x:f t="shared" si="35"/>
        <x:v>0</x:v>
      </x:c>
      <x:c r="S116">
        <x:f t="shared" si="36"/>
        <x:v>0</x:v>
      </x:c>
      <x:c r="T116">
        <x:f t="shared" si="37"/>
        <x:v>0</x:v>
      </x:c>
      <x:c r="U116">
        <x:f t="shared" si="38"/>
        <x:v>0</x:v>
      </x:c>
      <x:c r="V116">
        <x:f t="shared" si="39"/>
        <x:v>0</x:v>
      </x:c>
      <x:c r="W116">
        <x:f t="shared" si="40"/>
        <x:v>0</x:v>
      </x:c>
      <x:c r="X116">
        <x:f t="shared" si="41"/>
        <x:v>0</x:v>
      </x:c>
      <x:c r="Y116">
        <x:f t="shared" si="42"/>
        <x:v>0</x:v>
      </x:c>
      <x:c r="Z116">
        <x:f t="shared" si="43"/>
        <x:v>0</x:v>
      </x:c>
      <x:c r="AA116">
        <x:f t="shared" si="44"/>
        <x:v>0</x:v>
      </x:c>
      <x:c r="AB116">
        <x:f t="shared" si="45"/>
        <x:v>0</x:v>
      </x:c>
      <x:c r="AC116">
        <x:f t="shared" si="46"/>
        <x:v>0</x:v>
      </x:c>
      <x:c r="AD116">
        <x:f t="shared" si="47"/>
        <x:v>0</x:v>
      </x:c>
      <x:c r="AE116">
        <x:f t="shared" si="48"/>
        <x:v>0</x:v>
      </x:c>
      <x:c r="AF116">
        <x:f t="shared" si="49"/>
        <x:v>0</x:v>
      </x:c>
      <x:c r="AG116">
        <x:f t="shared" si="50"/>
        <x:v>0</x:v>
      </x:c>
      <x:c r="AH116">
        <x:f t="shared" si="51"/>
        <x:v>0</x:v>
      </x:c>
      <x:c r="AI116">
        <x:f t="shared" si="52"/>
        <x:v>0</x:v>
      </x:c>
      <x:c r="AJ116">
        <x:f t="shared" si="53"/>
        <x:v>0</x:v>
      </x:c>
      <x:c r="AK116">
        <x:f t="shared" si="54"/>
        <x:v>0</x:v>
      </x:c>
      <x:c r="AL116">
        <x:f t="shared" si="55"/>
        <x:v>0</x:v>
      </x:c>
      <x:c r="AM116">
        <x:f t="shared" si="56"/>
        <x:v>0</x:v>
      </x:c>
      <x:c r="AN116">
        <x:f t="shared" si="57"/>
        <x:v>0</x:v>
      </x:c>
      <x:c r="AO116">
        <x:f t="shared" si="58"/>
        <x:v>0</x:v>
      </x:c>
      <x:c r="AP116">
        <x:f t="shared" si="59"/>
        <x:v>0</x:v>
      </x:c>
      <x:c r="AQ116">
        <x:f t="shared" si="60"/>
        <x:v>0</x:v>
      </x:c>
      <x:c r="AR116">
        <x:f t="shared" si="61"/>
        <x:v>0</x:v>
      </x:c>
      <x:c r="AS116">
        <x:f t="shared" si="62"/>
        <x:v>0</x:v>
      </x:c>
      <x:c r="AT116">
        <x:f t="shared" si="63"/>
        <x:v>0</x:v>
      </x:c>
      <x:c r="AU116">
        <x:f t="shared" si="64"/>
        <x:v>0</x:v>
      </x:c>
    </x:row>
    <x:row r="117" spans="1:47" ht="21" customHeight="1">
      <x:c r="A117" s="6" t="s">
        <x:v>59</x:v>
      </x:c>
      <x:c r="B117" s="6" t="s">
        <x:v>98</x:v>
      </x:c>
      <x:c r="C117" s="7" t="s">
        <x:v>126</x:v>
      </x:c>
      <x:c r="D117" s="8">
        <x:v>322</x:v>
      </x:c>
      <x:c r="E117" s="8"/>
      <x:c r="F117" s="8"/>
      <x:c r="G117" s="8"/>
      <x:c r="H117" s="8"/>
      <x:c r="I117" s="8"/>
      <x:c r="J117" s="8"/>
      <x:c r="K117" s="8"/>
      <x:c r="L117" s="8"/>
      <x:c r="M117" s="6" t="s">
        <x:v>39</x:v>
      </x:c>
      <x:c r="O117" t="str">
        <x:f>""</x:f>
        <x:v/>
      </x:c>
      <x:c r="P117" s="1" t="s">
        <x:v>73</x:v>
      </x:c>
      <x:c r="Q117">
        <x:v>1</x:v>
      </x:c>
      <x:c r="R117">
        <x:f t="shared" si="35"/>
        <x:v>0</x:v>
      </x:c>
      <x:c r="S117">
        <x:f t="shared" si="36"/>
        <x:v>0</x:v>
      </x:c>
      <x:c r="T117">
        <x:f t="shared" si="37"/>
        <x:v>0</x:v>
      </x:c>
      <x:c r="U117">
        <x:f t="shared" si="38"/>
        <x:v>0</x:v>
      </x:c>
      <x:c r="V117">
        <x:f t="shared" si="39"/>
        <x:v>0</x:v>
      </x:c>
      <x:c r="W117">
        <x:f t="shared" si="40"/>
        <x:v>0</x:v>
      </x:c>
      <x:c r="X117">
        <x:f t="shared" si="41"/>
        <x:v>0</x:v>
      </x:c>
      <x:c r="Y117">
        <x:f t="shared" si="42"/>
        <x:v>0</x:v>
      </x:c>
      <x:c r="Z117">
        <x:f t="shared" si="43"/>
        <x:v>0</x:v>
      </x:c>
      <x:c r="AA117">
        <x:f t="shared" si="44"/>
        <x:v>0</x:v>
      </x:c>
      <x:c r="AB117">
        <x:f t="shared" si="45"/>
        <x:v>0</x:v>
      </x:c>
      <x:c r="AC117">
        <x:f t="shared" si="46"/>
        <x:v>0</x:v>
      </x:c>
      <x:c r="AD117">
        <x:f t="shared" si="47"/>
        <x:v>0</x:v>
      </x:c>
      <x:c r="AE117">
        <x:f t="shared" si="48"/>
        <x:v>0</x:v>
      </x:c>
      <x:c r="AF117">
        <x:f t="shared" si="49"/>
        <x:v>0</x:v>
      </x:c>
      <x:c r="AG117">
        <x:f t="shared" si="50"/>
        <x:v>0</x:v>
      </x:c>
      <x:c r="AH117">
        <x:f t="shared" si="51"/>
        <x:v>0</x:v>
      </x:c>
      <x:c r="AI117">
        <x:f t="shared" si="52"/>
        <x:v>0</x:v>
      </x:c>
      <x:c r="AJ117">
        <x:f t="shared" si="53"/>
        <x:v>0</x:v>
      </x:c>
      <x:c r="AK117">
        <x:f t="shared" si="54"/>
        <x:v>0</x:v>
      </x:c>
      <x:c r="AL117">
        <x:f t="shared" si="55"/>
        <x:v>0</x:v>
      </x:c>
      <x:c r="AM117">
        <x:f t="shared" si="56"/>
        <x:v>0</x:v>
      </x:c>
      <x:c r="AN117">
        <x:f t="shared" si="57"/>
        <x:v>0</x:v>
      </x:c>
      <x:c r="AO117">
        <x:f t="shared" si="58"/>
        <x:v>0</x:v>
      </x:c>
      <x:c r="AP117">
        <x:f t="shared" si="59"/>
        <x:v>0</x:v>
      </x:c>
      <x:c r="AQ117">
        <x:f t="shared" si="60"/>
        <x:v>0</x:v>
      </x:c>
      <x:c r="AR117">
        <x:f t="shared" si="61"/>
        <x:v>0</x:v>
      </x:c>
      <x:c r="AS117">
        <x:f t="shared" si="62"/>
        <x:v>0</x:v>
      </x:c>
      <x:c r="AT117">
        <x:f t="shared" si="63"/>
        <x:v>0</x:v>
      </x:c>
      <x:c r="AU117">
        <x:f t="shared" si="64"/>
        <x:v>0</x:v>
      </x:c>
    </x:row>
    <x:row r="118" spans="1:47" ht="21" customHeight="1">
      <x:c r="A118" s="6" t="s">
        <x:v>59</x:v>
      </x:c>
      <x:c r="B118" s="6" t="s">
        <x:v>289</x:v>
      </x:c>
      <x:c r="C118" s="7" t="s">
        <x:v>126</x:v>
      </x:c>
      <x:c r="D118" s="8">
        <x:v>290</x:v>
      </x:c>
      <x:c r="E118" s="8"/>
      <x:c r="F118" s="8"/>
      <x:c r="G118" s="8"/>
      <x:c r="H118" s="8"/>
      <x:c r="I118" s="8"/>
      <x:c r="J118" s="8"/>
      <x:c r="K118" s="8"/>
      <x:c r="L118" s="8"/>
      <x:c r="M118" s="6" t="s">
        <x:v>40</x:v>
      </x:c>
      <x:c r="O118" t="str">
        <x:f>""</x:f>
        <x:v/>
      </x:c>
      <x:c r="P118" s="1" t="s">
        <x:v>73</x:v>
      </x:c>
      <x:c r="Q118">
        <x:v>1</x:v>
      </x:c>
      <x:c r="R118">
        <x:f t="shared" si="35"/>
        <x:v>0</x:v>
      </x:c>
      <x:c r="S118">
        <x:f t="shared" si="36"/>
        <x:v>0</x:v>
      </x:c>
      <x:c r="T118">
        <x:f t="shared" si="37"/>
        <x:v>0</x:v>
      </x:c>
      <x:c r="U118">
        <x:f t="shared" si="38"/>
        <x:v>0</x:v>
      </x:c>
      <x:c r="V118">
        <x:f t="shared" si="39"/>
        <x:v>0</x:v>
      </x:c>
      <x:c r="W118">
        <x:f t="shared" si="40"/>
        <x:v>0</x:v>
      </x:c>
      <x:c r="X118">
        <x:f t="shared" si="41"/>
        <x:v>0</x:v>
      </x:c>
      <x:c r="Y118">
        <x:f t="shared" si="42"/>
        <x:v>0</x:v>
      </x:c>
      <x:c r="Z118">
        <x:f t="shared" si="43"/>
        <x:v>0</x:v>
      </x:c>
      <x:c r="AA118">
        <x:f t="shared" si="44"/>
        <x:v>0</x:v>
      </x:c>
      <x:c r="AB118">
        <x:f t="shared" si="45"/>
        <x:v>0</x:v>
      </x:c>
      <x:c r="AC118">
        <x:f t="shared" si="46"/>
        <x:v>0</x:v>
      </x:c>
      <x:c r="AD118">
        <x:f t="shared" si="47"/>
        <x:v>0</x:v>
      </x:c>
      <x:c r="AE118">
        <x:f t="shared" si="48"/>
        <x:v>0</x:v>
      </x:c>
      <x:c r="AF118">
        <x:f t="shared" si="49"/>
        <x:v>0</x:v>
      </x:c>
      <x:c r="AG118">
        <x:f t="shared" si="50"/>
        <x:v>0</x:v>
      </x:c>
      <x:c r="AH118">
        <x:f t="shared" si="51"/>
        <x:v>0</x:v>
      </x:c>
      <x:c r="AI118">
        <x:f t="shared" si="52"/>
        <x:v>0</x:v>
      </x:c>
      <x:c r="AJ118">
        <x:f t="shared" si="53"/>
        <x:v>0</x:v>
      </x:c>
      <x:c r="AK118">
        <x:f t="shared" si="54"/>
        <x:v>0</x:v>
      </x:c>
      <x:c r="AL118">
        <x:f t="shared" si="55"/>
        <x:v>0</x:v>
      </x:c>
      <x:c r="AM118">
        <x:f t="shared" si="56"/>
        <x:v>0</x:v>
      </x:c>
      <x:c r="AN118">
        <x:f t="shared" si="57"/>
        <x:v>0</x:v>
      </x:c>
      <x:c r="AO118">
        <x:f t="shared" si="58"/>
        <x:v>0</x:v>
      </x:c>
      <x:c r="AP118">
        <x:f t="shared" si="59"/>
        <x:v>0</x:v>
      </x:c>
      <x:c r="AQ118">
        <x:f t="shared" si="60"/>
        <x:v>0</x:v>
      </x:c>
      <x:c r="AR118">
        <x:f t="shared" si="61"/>
        <x:v>0</x:v>
      </x:c>
      <x:c r="AS118">
        <x:f t="shared" si="62"/>
        <x:v>0</x:v>
      </x:c>
      <x:c r="AT118">
        <x:f t="shared" si="63"/>
        <x:v>0</x:v>
      </x:c>
      <x:c r="AU118">
        <x:f t="shared" si="64"/>
        <x:v>0</x:v>
      </x:c>
    </x:row>
    <x:row r="119" spans="1:47" ht="21" customHeight="1">
      <x:c r="A119" s="6" t="s">
        <x:v>59</x:v>
      </x:c>
      <x:c r="B119" s="6" t="s">
        <x:v>283</x:v>
      </x:c>
      <x:c r="C119" s="7" t="s">
        <x:v>126</x:v>
      </x:c>
      <x:c r="D119" s="8">
        <x:v>26</x:v>
      </x:c>
      <x:c r="E119" s="8"/>
      <x:c r="F119" s="8"/>
      <x:c r="G119" s="8"/>
      <x:c r="H119" s="8"/>
      <x:c r="I119" s="8"/>
      <x:c r="J119" s="8"/>
      <x:c r="K119" s="8"/>
      <x:c r="L119" s="8"/>
      <x:c r="M119" s="6" t="s">
        <x:v>46</x:v>
      </x:c>
      <x:c r="O119" t="str">
        <x:f>""</x:f>
        <x:v/>
      </x:c>
      <x:c r="P119" s="1" t="s">
        <x:v>73</x:v>
      </x:c>
      <x:c r="Q119">
        <x:v>1</x:v>
      </x:c>
      <x:c r="R119">
        <x:f t="shared" si="35"/>
        <x:v>0</x:v>
      </x:c>
      <x:c r="S119">
        <x:f t="shared" si="36"/>
        <x:v>0</x:v>
      </x:c>
      <x:c r="T119">
        <x:f t="shared" si="37"/>
        <x:v>0</x:v>
      </x:c>
      <x:c r="U119">
        <x:f t="shared" si="38"/>
        <x:v>0</x:v>
      </x:c>
      <x:c r="V119">
        <x:f t="shared" si="39"/>
        <x:v>0</x:v>
      </x:c>
      <x:c r="W119">
        <x:f t="shared" si="40"/>
        <x:v>0</x:v>
      </x:c>
      <x:c r="X119">
        <x:f t="shared" si="41"/>
        <x:v>0</x:v>
      </x:c>
      <x:c r="Y119">
        <x:f t="shared" si="42"/>
        <x:v>0</x:v>
      </x:c>
      <x:c r="Z119">
        <x:f t="shared" si="43"/>
        <x:v>0</x:v>
      </x:c>
      <x:c r="AA119">
        <x:f t="shared" si="44"/>
        <x:v>0</x:v>
      </x:c>
      <x:c r="AB119">
        <x:f t="shared" si="45"/>
        <x:v>0</x:v>
      </x:c>
      <x:c r="AC119">
        <x:f t="shared" si="46"/>
        <x:v>0</x:v>
      </x:c>
      <x:c r="AD119">
        <x:f t="shared" si="47"/>
        <x:v>0</x:v>
      </x:c>
      <x:c r="AE119">
        <x:f t="shared" si="48"/>
        <x:v>0</x:v>
      </x:c>
      <x:c r="AF119">
        <x:f t="shared" si="49"/>
        <x:v>0</x:v>
      </x:c>
      <x:c r="AG119">
        <x:f t="shared" si="50"/>
        <x:v>0</x:v>
      </x:c>
      <x:c r="AH119">
        <x:f t="shared" si="51"/>
        <x:v>0</x:v>
      </x:c>
      <x:c r="AI119">
        <x:f t="shared" si="52"/>
        <x:v>0</x:v>
      </x:c>
      <x:c r="AJ119">
        <x:f t="shared" si="53"/>
        <x:v>0</x:v>
      </x:c>
      <x:c r="AK119">
        <x:f t="shared" si="54"/>
        <x:v>0</x:v>
      </x:c>
      <x:c r="AL119">
        <x:f t="shared" si="55"/>
        <x:v>0</x:v>
      </x:c>
      <x:c r="AM119">
        <x:f t="shared" si="56"/>
        <x:v>0</x:v>
      </x:c>
      <x:c r="AN119">
        <x:f t="shared" si="57"/>
        <x:v>0</x:v>
      </x:c>
      <x:c r="AO119">
        <x:f t="shared" si="58"/>
        <x:v>0</x:v>
      </x:c>
      <x:c r="AP119">
        <x:f t="shared" si="59"/>
        <x:v>0</x:v>
      </x:c>
      <x:c r="AQ119">
        <x:f t="shared" si="60"/>
        <x:v>0</x:v>
      </x:c>
      <x:c r="AR119">
        <x:f t="shared" si="61"/>
        <x:v>0</x:v>
      </x:c>
      <x:c r="AS119">
        <x:f t="shared" si="62"/>
        <x:v>0</x:v>
      </x:c>
      <x:c r="AT119">
        <x:f t="shared" si="63"/>
        <x:v>0</x:v>
      </x:c>
      <x:c r="AU119">
        <x:f t="shared" si="64"/>
        <x:v>0</x:v>
      </x:c>
    </x:row>
    <x:row r="120" spans="1:47" ht="21" customHeight="1">
      <x:c r="A120" s="6" t="s">
        <x:v>59</x:v>
      </x:c>
      <x:c r="B120" s="6" t="s">
        <x:v>277</x:v>
      </x:c>
      <x:c r="C120" s="7" t="s">
        <x:v>126</x:v>
      </x:c>
      <x:c r="D120" s="8">
        <x:v>47</x:v>
      </x:c>
      <x:c r="E120" s="8"/>
      <x:c r="F120" s="8"/>
      <x:c r="G120" s="8"/>
      <x:c r="H120" s="8"/>
      <x:c r="I120" s="8"/>
      <x:c r="J120" s="8"/>
      <x:c r="K120" s="8"/>
      <x:c r="L120" s="8"/>
      <x:c r="M120" s="6" t="s">
        <x:v>47</x:v>
      </x:c>
      <x:c r="O120" t="str">
        <x:f>""</x:f>
        <x:v/>
      </x:c>
      <x:c r="P120" s="1" t="s">
        <x:v>73</x:v>
      </x:c>
      <x:c r="Q120">
        <x:v>1</x:v>
      </x:c>
      <x:c r="R120">
        <x:f t="shared" si="35"/>
        <x:v>0</x:v>
      </x:c>
      <x:c r="S120">
        <x:f t="shared" si="36"/>
        <x:v>0</x:v>
      </x:c>
      <x:c r="T120">
        <x:f t="shared" si="37"/>
        <x:v>0</x:v>
      </x:c>
      <x:c r="U120">
        <x:f t="shared" si="38"/>
        <x:v>0</x:v>
      </x:c>
      <x:c r="V120">
        <x:f t="shared" si="39"/>
        <x:v>0</x:v>
      </x:c>
      <x:c r="W120">
        <x:f t="shared" si="40"/>
        <x:v>0</x:v>
      </x:c>
      <x:c r="X120">
        <x:f t="shared" si="41"/>
        <x:v>0</x:v>
      </x:c>
      <x:c r="Y120">
        <x:f t="shared" si="42"/>
        <x:v>0</x:v>
      </x:c>
      <x:c r="Z120">
        <x:f t="shared" si="43"/>
        <x:v>0</x:v>
      </x:c>
      <x:c r="AA120">
        <x:f t="shared" si="44"/>
        <x:v>0</x:v>
      </x:c>
      <x:c r="AB120">
        <x:f t="shared" si="45"/>
        <x:v>0</x:v>
      </x:c>
      <x:c r="AC120">
        <x:f t="shared" si="46"/>
        <x:v>0</x:v>
      </x:c>
      <x:c r="AD120">
        <x:f t="shared" si="47"/>
        <x:v>0</x:v>
      </x:c>
      <x:c r="AE120">
        <x:f t="shared" si="48"/>
        <x:v>0</x:v>
      </x:c>
      <x:c r="AF120">
        <x:f t="shared" si="49"/>
        <x:v>0</x:v>
      </x:c>
      <x:c r="AG120">
        <x:f t="shared" si="50"/>
        <x:v>0</x:v>
      </x:c>
      <x:c r="AH120">
        <x:f t="shared" si="51"/>
        <x:v>0</x:v>
      </x:c>
      <x:c r="AI120">
        <x:f t="shared" si="52"/>
        <x:v>0</x:v>
      </x:c>
      <x:c r="AJ120">
        <x:f t="shared" si="53"/>
        <x:v>0</x:v>
      </x:c>
      <x:c r="AK120">
        <x:f t="shared" si="54"/>
        <x:v>0</x:v>
      </x:c>
      <x:c r="AL120">
        <x:f t="shared" si="55"/>
        <x:v>0</x:v>
      </x:c>
      <x:c r="AM120">
        <x:f t="shared" si="56"/>
        <x:v>0</x:v>
      </x:c>
      <x:c r="AN120">
        <x:f t="shared" si="57"/>
        <x:v>0</x:v>
      </x:c>
      <x:c r="AO120">
        <x:f t="shared" si="58"/>
        <x:v>0</x:v>
      </x:c>
      <x:c r="AP120">
        <x:f t="shared" si="59"/>
        <x:v>0</x:v>
      </x:c>
      <x:c r="AQ120">
        <x:f t="shared" si="60"/>
        <x:v>0</x:v>
      </x:c>
      <x:c r="AR120">
        <x:f t="shared" si="61"/>
        <x:v>0</x:v>
      </x:c>
      <x:c r="AS120">
        <x:f t="shared" si="62"/>
        <x:v>0</x:v>
      </x:c>
      <x:c r="AT120">
        <x:f t="shared" si="63"/>
        <x:v>0</x:v>
      </x:c>
      <x:c r="AU120">
        <x:f t="shared" si="64"/>
        <x:v>0</x:v>
      </x:c>
    </x:row>
    <x:row r="121" spans="1:47" ht="21" customHeight="1">
      <x:c r="A121" s="6" t="s">
        <x:v>59</x:v>
      </x:c>
      <x:c r="B121" s="6" t="s">
        <x:v>291</x:v>
      </x:c>
      <x:c r="C121" s="7" t="s">
        <x:v>126</x:v>
      </x:c>
      <x:c r="D121" s="8">
        <x:v>57</x:v>
      </x:c>
      <x:c r="E121" s="8"/>
      <x:c r="F121" s="8"/>
      <x:c r="G121" s="8"/>
      <x:c r="H121" s="8"/>
      <x:c r="I121" s="8"/>
      <x:c r="J121" s="8"/>
      <x:c r="K121" s="8"/>
      <x:c r="L121" s="8"/>
      <x:c r="M121" s="6" t="s">
        <x:v>48</x:v>
      </x:c>
      <x:c r="O121" t="str">
        <x:f>""</x:f>
        <x:v/>
      </x:c>
      <x:c r="P121" s="1" t="s">
        <x:v>73</x:v>
      </x:c>
      <x:c r="Q121">
        <x:v>1</x:v>
      </x:c>
      <x:c r="R121">
        <x:f t="shared" si="35"/>
        <x:v>0</x:v>
      </x:c>
      <x:c r="S121">
        <x:f t="shared" si="36"/>
        <x:v>0</x:v>
      </x:c>
      <x:c r="T121">
        <x:f t="shared" si="37"/>
        <x:v>0</x:v>
      </x:c>
      <x:c r="U121">
        <x:f t="shared" si="38"/>
        <x:v>0</x:v>
      </x:c>
      <x:c r="V121">
        <x:f t="shared" si="39"/>
        <x:v>0</x:v>
      </x:c>
      <x:c r="W121">
        <x:f t="shared" si="40"/>
        <x:v>0</x:v>
      </x:c>
      <x:c r="X121">
        <x:f t="shared" si="41"/>
        <x:v>0</x:v>
      </x:c>
      <x:c r="Y121">
        <x:f t="shared" si="42"/>
        <x:v>0</x:v>
      </x:c>
      <x:c r="Z121">
        <x:f t="shared" si="43"/>
        <x:v>0</x:v>
      </x:c>
      <x:c r="AA121">
        <x:f t="shared" si="44"/>
        <x:v>0</x:v>
      </x:c>
      <x:c r="AB121">
        <x:f t="shared" si="45"/>
        <x:v>0</x:v>
      </x:c>
      <x:c r="AC121">
        <x:f t="shared" si="46"/>
        <x:v>0</x:v>
      </x:c>
      <x:c r="AD121">
        <x:f t="shared" si="47"/>
        <x:v>0</x:v>
      </x:c>
      <x:c r="AE121">
        <x:f t="shared" si="48"/>
        <x:v>0</x:v>
      </x:c>
      <x:c r="AF121">
        <x:f t="shared" si="49"/>
        <x:v>0</x:v>
      </x:c>
      <x:c r="AG121">
        <x:f t="shared" si="50"/>
        <x:v>0</x:v>
      </x:c>
      <x:c r="AH121">
        <x:f t="shared" si="51"/>
        <x:v>0</x:v>
      </x:c>
      <x:c r="AI121">
        <x:f t="shared" si="52"/>
        <x:v>0</x:v>
      </x:c>
      <x:c r="AJ121">
        <x:f t="shared" si="53"/>
        <x:v>0</x:v>
      </x:c>
      <x:c r="AK121">
        <x:f t="shared" si="54"/>
        <x:v>0</x:v>
      </x:c>
      <x:c r="AL121">
        <x:f t="shared" si="55"/>
        <x:v>0</x:v>
      </x:c>
      <x:c r="AM121">
        <x:f t="shared" si="56"/>
        <x:v>0</x:v>
      </x:c>
      <x:c r="AN121">
        <x:f t="shared" si="57"/>
        <x:v>0</x:v>
      </x:c>
      <x:c r="AO121">
        <x:f t="shared" si="58"/>
        <x:v>0</x:v>
      </x:c>
      <x:c r="AP121">
        <x:f t="shared" si="59"/>
        <x:v>0</x:v>
      </x:c>
      <x:c r="AQ121">
        <x:f t="shared" si="60"/>
        <x:v>0</x:v>
      </x:c>
      <x:c r="AR121">
        <x:f t="shared" si="61"/>
        <x:v>0</x:v>
      </x:c>
      <x:c r="AS121">
        <x:f t="shared" si="62"/>
        <x:v>0</x:v>
      </x:c>
      <x:c r="AT121">
        <x:f t="shared" si="63"/>
        <x:v>0</x:v>
      </x:c>
      <x:c r="AU121">
        <x:f t="shared" si="64"/>
        <x:v>0</x:v>
      </x:c>
    </x:row>
    <x:row r="122" spans="1:47" ht="21" customHeight="1">
      <x:c r="A122" s="6" t="s">
        <x:v>59</x:v>
      </x:c>
      <x:c r="B122" s="6" t="s">
        <x:v>240</x:v>
      </x:c>
      <x:c r="C122" s="7" t="s">
        <x:v>126</x:v>
      </x:c>
      <x:c r="D122" s="8">
        <x:v>23</x:v>
      </x:c>
      <x:c r="E122" s="8"/>
      <x:c r="F122" s="8"/>
      <x:c r="G122" s="8"/>
      <x:c r="H122" s="8"/>
      <x:c r="I122" s="8"/>
      <x:c r="J122" s="8"/>
      <x:c r="K122" s="8"/>
      <x:c r="L122" s="8"/>
      <x:c r="M122" s="6" t="s">
        <x:v>147</x:v>
      </x:c>
      <x:c r="O122" t="str">
        <x:f>""</x:f>
        <x:v/>
      </x:c>
      <x:c r="P122" s="1" t="s">
        <x:v>73</x:v>
      </x:c>
      <x:c r="Q122">
        <x:v>1</x:v>
      </x:c>
      <x:c r="R122">
        <x:f t="shared" si="35"/>
        <x:v>0</x:v>
      </x:c>
      <x:c r="S122">
        <x:f t="shared" si="36"/>
        <x:v>0</x:v>
      </x:c>
      <x:c r="T122">
        <x:f t="shared" si="37"/>
        <x:v>0</x:v>
      </x:c>
      <x:c r="U122">
        <x:f t="shared" si="38"/>
        <x:v>0</x:v>
      </x:c>
      <x:c r="V122">
        <x:f t="shared" si="39"/>
        <x:v>0</x:v>
      </x:c>
      <x:c r="W122">
        <x:f t="shared" si="40"/>
        <x:v>0</x:v>
      </x:c>
      <x:c r="X122">
        <x:f t="shared" si="41"/>
        <x:v>0</x:v>
      </x:c>
      <x:c r="Y122">
        <x:f t="shared" si="42"/>
        <x:v>0</x:v>
      </x:c>
      <x:c r="Z122">
        <x:f t="shared" si="43"/>
        <x:v>0</x:v>
      </x:c>
      <x:c r="AA122">
        <x:f t="shared" si="44"/>
        <x:v>0</x:v>
      </x:c>
      <x:c r="AB122">
        <x:f t="shared" si="45"/>
        <x:v>0</x:v>
      </x:c>
      <x:c r="AC122">
        <x:f t="shared" si="46"/>
        <x:v>0</x:v>
      </x:c>
      <x:c r="AD122">
        <x:f t="shared" si="47"/>
        <x:v>0</x:v>
      </x:c>
      <x:c r="AE122">
        <x:f t="shared" si="48"/>
        <x:v>0</x:v>
      </x:c>
      <x:c r="AF122">
        <x:f t="shared" si="49"/>
        <x:v>0</x:v>
      </x:c>
      <x:c r="AG122">
        <x:f t="shared" si="50"/>
        <x:v>0</x:v>
      </x:c>
      <x:c r="AH122">
        <x:f t="shared" si="51"/>
        <x:v>0</x:v>
      </x:c>
      <x:c r="AI122">
        <x:f t="shared" si="52"/>
        <x:v>0</x:v>
      </x:c>
      <x:c r="AJ122">
        <x:f t="shared" si="53"/>
        <x:v>0</x:v>
      </x:c>
      <x:c r="AK122">
        <x:f t="shared" si="54"/>
        <x:v>0</x:v>
      </x:c>
      <x:c r="AL122">
        <x:f t="shared" si="55"/>
        <x:v>0</x:v>
      </x:c>
      <x:c r="AM122">
        <x:f t="shared" si="56"/>
        <x:v>0</x:v>
      </x:c>
      <x:c r="AN122">
        <x:f t="shared" si="57"/>
        <x:v>0</x:v>
      </x:c>
      <x:c r="AO122">
        <x:f t="shared" si="58"/>
        <x:v>0</x:v>
      </x:c>
      <x:c r="AP122">
        <x:f t="shared" si="59"/>
        <x:v>0</x:v>
      </x:c>
      <x:c r="AQ122">
        <x:f t="shared" si="60"/>
        <x:v>0</x:v>
      </x:c>
      <x:c r="AR122">
        <x:f t="shared" si="61"/>
        <x:v>0</x:v>
      </x:c>
      <x:c r="AS122">
        <x:f t="shared" si="62"/>
        <x:v>0</x:v>
      </x:c>
      <x:c r="AT122">
        <x:f t="shared" si="63"/>
        <x:v>0</x:v>
      </x:c>
      <x:c r="AU122">
        <x:f t="shared" si="64"/>
        <x:v>0</x:v>
      </x:c>
    </x:row>
    <x:row r="123" spans="1:47" ht="21" customHeight="1">
      <x:c r="A123" s="6" t="s">
        <x:v>59</x:v>
      </x:c>
      <x:c r="B123" s="6" t="s">
        <x:v>298</x:v>
      </x:c>
      <x:c r="C123" s="7" t="s">
        <x:v>124</x:v>
      </x:c>
      <x:c r="D123" s="8">
        <x:v>118</x:v>
      </x:c>
      <x:c r="E123" s="8"/>
      <x:c r="F123" s="8"/>
      <x:c r="G123" s="8"/>
      <x:c r="H123" s="8"/>
      <x:c r="I123" s="8"/>
      <x:c r="J123" s="8"/>
      <x:c r="K123" s="8"/>
      <x:c r="L123" s="8"/>
      <x:c r="M123" s="6" t="s">
        <x:v>144</x:v>
      </x:c>
      <x:c r="O123" t="str">
        <x:f>""</x:f>
        <x:v/>
      </x:c>
      <x:c r="P123" s="1" t="s">
        <x:v>73</x:v>
      </x:c>
      <x:c r="Q123">
        <x:v>1</x:v>
      </x:c>
      <x:c r="R123">
        <x:f t="shared" si="35"/>
        <x:v>0</x:v>
      </x:c>
      <x:c r="S123">
        <x:f t="shared" si="36"/>
        <x:v>0</x:v>
      </x:c>
      <x:c r="T123">
        <x:f t="shared" si="37"/>
        <x:v>0</x:v>
      </x:c>
      <x:c r="U123">
        <x:f t="shared" si="38"/>
        <x:v>0</x:v>
      </x:c>
      <x:c r="V123">
        <x:f t="shared" si="39"/>
        <x:v>0</x:v>
      </x:c>
      <x:c r="W123">
        <x:f t="shared" si="40"/>
        <x:v>0</x:v>
      </x:c>
      <x:c r="X123">
        <x:f t="shared" si="41"/>
        <x:v>0</x:v>
      </x:c>
      <x:c r="Y123">
        <x:f t="shared" si="42"/>
        <x:v>0</x:v>
      </x:c>
      <x:c r="Z123">
        <x:f t="shared" si="43"/>
        <x:v>0</x:v>
      </x:c>
      <x:c r="AA123">
        <x:f t="shared" si="44"/>
        <x:v>0</x:v>
      </x:c>
      <x:c r="AB123">
        <x:f t="shared" si="45"/>
        <x:v>0</x:v>
      </x:c>
      <x:c r="AC123">
        <x:f t="shared" si="46"/>
        <x:v>0</x:v>
      </x:c>
      <x:c r="AD123">
        <x:f t="shared" si="47"/>
        <x:v>0</x:v>
      </x:c>
      <x:c r="AE123">
        <x:f t="shared" si="48"/>
        <x:v>0</x:v>
      </x:c>
      <x:c r="AF123">
        <x:f t="shared" si="49"/>
        <x:v>0</x:v>
      </x:c>
      <x:c r="AG123">
        <x:f t="shared" si="50"/>
        <x:v>0</x:v>
      </x:c>
      <x:c r="AH123">
        <x:f t="shared" si="51"/>
        <x:v>0</x:v>
      </x:c>
      <x:c r="AI123">
        <x:f t="shared" si="52"/>
        <x:v>0</x:v>
      </x:c>
      <x:c r="AJ123">
        <x:f t="shared" si="53"/>
        <x:v>0</x:v>
      </x:c>
      <x:c r="AK123">
        <x:f t="shared" si="54"/>
        <x:v>0</x:v>
      </x:c>
      <x:c r="AL123">
        <x:f t="shared" si="55"/>
        <x:v>0</x:v>
      </x:c>
      <x:c r="AM123">
        <x:f t="shared" si="56"/>
        <x:v>0</x:v>
      </x:c>
      <x:c r="AN123">
        <x:f t="shared" si="57"/>
        <x:v>0</x:v>
      </x:c>
      <x:c r="AO123">
        <x:f t="shared" si="58"/>
        <x:v>0</x:v>
      </x:c>
      <x:c r="AP123">
        <x:f t="shared" si="59"/>
        <x:v>0</x:v>
      </x:c>
      <x:c r="AQ123">
        <x:f t="shared" si="60"/>
        <x:v>0</x:v>
      </x:c>
      <x:c r="AR123">
        <x:f t="shared" si="61"/>
        <x:v>0</x:v>
      </x:c>
      <x:c r="AS123">
        <x:f t="shared" si="62"/>
        <x:v>0</x:v>
      </x:c>
      <x:c r="AT123">
        <x:f t="shared" si="63"/>
        <x:v>0</x:v>
      </x:c>
      <x:c r="AU123">
        <x:f t="shared" si="64"/>
        <x:v>0</x:v>
      </x:c>
    </x:row>
    <x:row r="124" spans="1:47" ht="21" customHeight="1">
      <x:c r="A124" s="6" t="s">
        <x:v>145</x:v>
      </x:c>
      <x:c r="B124" s="6" t="s">
        <x:v>260</x:v>
      </x:c>
      <x:c r="C124" s="7" t="s">
        <x:v>126</x:v>
      </x:c>
      <x:c r="D124" s="8">
        <x:v>638</x:v>
      </x:c>
      <x:c r="E124" s="8"/>
      <x:c r="F124" s="8"/>
      <x:c r="G124" s="8"/>
      <x:c r="H124" s="8"/>
      <x:c r="I124" s="8"/>
      <x:c r="J124" s="8"/>
      <x:c r="K124" s="8"/>
      <x:c r="L124" s="8"/>
      <x:c r="M124" s="6" t="s">
        <x:v>143</x:v>
      </x:c>
      <x:c r="O124" t="str">
        <x:f>""</x:f>
        <x:v/>
      </x:c>
      <x:c r="P124" s="1" t="s">
        <x:v>73</x:v>
      </x:c>
      <x:c r="Q124">
        <x:v>1</x:v>
      </x:c>
      <x:c r="R124">
        <x:f t="shared" si="35"/>
        <x:v>0</x:v>
      </x:c>
      <x:c r="S124">
        <x:f t="shared" si="36"/>
        <x:v>0</x:v>
      </x:c>
      <x:c r="T124">
        <x:f t="shared" si="37"/>
        <x:v>0</x:v>
      </x:c>
      <x:c r="U124">
        <x:f t="shared" si="38"/>
        <x:v>0</x:v>
      </x:c>
      <x:c r="V124">
        <x:f t="shared" si="39"/>
        <x:v>0</x:v>
      </x:c>
      <x:c r="W124">
        <x:f t="shared" si="40"/>
        <x:v>0</x:v>
      </x:c>
      <x:c r="X124">
        <x:f t="shared" si="41"/>
        <x:v>0</x:v>
      </x:c>
      <x:c r="Y124">
        <x:f t="shared" si="42"/>
        <x:v>0</x:v>
      </x:c>
      <x:c r="Z124">
        <x:f t="shared" si="43"/>
        <x:v>0</x:v>
      </x:c>
      <x:c r="AA124">
        <x:f t="shared" si="44"/>
        <x:v>0</x:v>
      </x:c>
      <x:c r="AB124">
        <x:f t="shared" si="45"/>
        <x:v>0</x:v>
      </x:c>
      <x:c r="AC124">
        <x:f t="shared" si="46"/>
        <x:v>0</x:v>
      </x:c>
      <x:c r="AD124">
        <x:f t="shared" si="47"/>
        <x:v>0</x:v>
      </x:c>
      <x:c r="AE124">
        <x:f t="shared" si="48"/>
        <x:v>0</x:v>
      </x:c>
      <x:c r="AF124">
        <x:f t="shared" si="49"/>
        <x:v>0</x:v>
      </x:c>
      <x:c r="AG124">
        <x:f t="shared" si="50"/>
        <x:v>0</x:v>
      </x:c>
      <x:c r="AH124">
        <x:f t="shared" si="51"/>
        <x:v>0</x:v>
      </x:c>
      <x:c r="AI124">
        <x:f t="shared" si="52"/>
        <x:v>0</x:v>
      </x:c>
      <x:c r="AJ124">
        <x:f t="shared" si="53"/>
        <x:v>0</x:v>
      </x:c>
      <x:c r="AK124">
        <x:f t="shared" si="54"/>
        <x:v>0</x:v>
      </x:c>
      <x:c r="AL124">
        <x:f t="shared" si="55"/>
        <x:v>0</x:v>
      </x:c>
      <x:c r="AM124">
        <x:f t="shared" si="56"/>
        <x:v>0</x:v>
      </x:c>
      <x:c r="AN124">
        <x:f t="shared" si="57"/>
        <x:v>0</x:v>
      </x:c>
      <x:c r="AO124">
        <x:f t="shared" si="58"/>
        <x:v>0</x:v>
      </x:c>
      <x:c r="AP124">
        <x:f t="shared" si="59"/>
        <x:v>0</x:v>
      </x:c>
      <x:c r="AQ124">
        <x:f t="shared" si="60"/>
        <x:v>0</x:v>
      </x:c>
      <x:c r="AR124">
        <x:f t="shared" si="61"/>
        <x:v>0</x:v>
      </x:c>
      <x:c r="AS124">
        <x:f t="shared" si="62"/>
        <x:v>0</x:v>
      </x:c>
      <x:c r="AT124">
        <x:f t="shared" si="63"/>
        <x:v>0</x:v>
      </x:c>
      <x:c r="AU124">
        <x:f t="shared" si="64"/>
        <x:v>0</x:v>
      </x:c>
    </x:row>
    <x:row r="125" spans="1:47" ht="21" customHeight="1">
      <x:c r="A125" s="6" t="s">
        <x:v>142</x:v>
      </x:c>
      <x:c r="B125" s="6" t="s">
        <x:v>284</x:v>
      </x:c>
      <x:c r="C125" s="7" t="s">
        <x:v>11</x:v>
      </x:c>
      <x:c r="D125" s="8">
        <x:v>2</x:v>
      </x:c>
      <x:c r="E125" s="8"/>
      <x:c r="F125" s="8"/>
      <x:c r="G125" s="8"/>
      <x:c r="H125" s="8"/>
      <x:c r="I125" s="8"/>
      <x:c r="J125" s="8"/>
      <x:c r="K125" s="8"/>
      <x:c r="L125" s="8"/>
      <x:c r="M125" s="6" t="s">
        <x:v>149</x:v>
      </x:c>
      <x:c r="O125" t="str">
        <x:f>""</x:f>
        <x:v/>
      </x:c>
      <x:c r="P125" s="1" t="s">
        <x:v>73</x:v>
      </x:c>
      <x:c r="Q125">
        <x:v>1</x:v>
      </x:c>
      <x:c r="R125">
        <x:f t="shared" si="35"/>
        <x:v>0</x:v>
      </x:c>
      <x:c r="S125">
        <x:f t="shared" si="36"/>
        <x:v>0</x:v>
      </x:c>
      <x:c r="T125">
        <x:f t="shared" si="37"/>
        <x:v>0</x:v>
      </x:c>
      <x:c r="U125">
        <x:f t="shared" si="38"/>
        <x:v>0</x:v>
      </x:c>
      <x:c r="V125">
        <x:f t="shared" si="39"/>
        <x:v>0</x:v>
      </x:c>
      <x:c r="W125">
        <x:f t="shared" si="40"/>
        <x:v>0</x:v>
      </x:c>
      <x:c r="X125">
        <x:f t="shared" si="41"/>
        <x:v>0</x:v>
      </x:c>
      <x:c r="Y125">
        <x:f t="shared" si="42"/>
        <x:v>0</x:v>
      </x:c>
      <x:c r="Z125">
        <x:f t="shared" si="43"/>
        <x:v>0</x:v>
      </x:c>
      <x:c r="AA125">
        <x:f t="shared" si="44"/>
        <x:v>0</x:v>
      </x:c>
      <x:c r="AB125">
        <x:f t="shared" si="45"/>
        <x:v>0</x:v>
      </x:c>
      <x:c r="AC125">
        <x:f t="shared" si="46"/>
        <x:v>0</x:v>
      </x:c>
      <x:c r="AD125">
        <x:f t="shared" si="47"/>
        <x:v>0</x:v>
      </x:c>
      <x:c r="AE125">
        <x:f t="shared" si="48"/>
        <x:v>0</x:v>
      </x:c>
      <x:c r="AF125">
        <x:f t="shared" si="49"/>
        <x:v>0</x:v>
      </x:c>
      <x:c r="AG125">
        <x:f t="shared" si="50"/>
        <x:v>0</x:v>
      </x:c>
      <x:c r="AH125">
        <x:f t="shared" si="51"/>
        <x:v>0</x:v>
      </x:c>
      <x:c r="AI125">
        <x:f t="shared" si="52"/>
        <x:v>0</x:v>
      </x:c>
      <x:c r="AJ125">
        <x:f t="shared" si="53"/>
        <x:v>0</x:v>
      </x:c>
      <x:c r="AK125">
        <x:f t="shared" si="54"/>
        <x:v>0</x:v>
      </x:c>
      <x:c r="AL125">
        <x:f t="shared" si="55"/>
        <x:v>0</x:v>
      </x:c>
      <x:c r="AM125">
        <x:f t="shared" si="56"/>
        <x:v>0</x:v>
      </x:c>
      <x:c r="AN125">
        <x:f t="shared" si="57"/>
        <x:v>0</x:v>
      </x:c>
      <x:c r="AO125">
        <x:f t="shared" si="58"/>
        <x:v>0</x:v>
      </x:c>
      <x:c r="AP125">
        <x:f t="shared" si="59"/>
        <x:v>0</x:v>
      </x:c>
      <x:c r="AQ125">
        <x:f t="shared" si="60"/>
        <x:v>0</x:v>
      </x:c>
      <x:c r="AR125">
        <x:f t="shared" si="61"/>
        <x:v>0</x:v>
      </x:c>
      <x:c r="AS125">
        <x:f t="shared" si="62"/>
        <x:v>0</x:v>
      </x:c>
      <x:c r="AT125">
        <x:f t="shared" si="63"/>
        <x:v>0</x:v>
      </x:c>
      <x:c r="AU125">
        <x:f t="shared" si="64"/>
        <x:v>0</x:v>
      </x:c>
    </x:row>
    <x:row r="126" spans="1:47" ht="21" customHeight="1">
      <x:c r="A126" s="6" t="s">
        <x:v>142</x:v>
      </x:c>
      <x:c r="B126" s="6" t="s">
        <x:v>285</x:v>
      </x:c>
      <x:c r="C126" s="7" t="s">
        <x:v>11</x:v>
      </x:c>
      <x:c r="D126" s="8">
        <x:v>2</x:v>
      </x:c>
      <x:c r="E126" s="8"/>
      <x:c r="F126" s="8"/>
      <x:c r="G126" s="8"/>
      <x:c r="H126" s="8"/>
      <x:c r="I126" s="8"/>
      <x:c r="J126" s="8"/>
      <x:c r="K126" s="8"/>
      <x:c r="L126" s="8"/>
      <x:c r="M126" s="6" t="s">
        <x:v>146</x:v>
      </x:c>
      <x:c r="O126" t="str">
        <x:f>""</x:f>
        <x:v/>
      </x:c>
      <x:c r="P126" s="1" t="s">
        <x:v>73</x:v>
      </x:c>
      <x:c r="Q126">
        <x:v>1</x:v>
      </x:c>
      <x:c r="R126">
        <x:f t="shared" si="35"/>
        <x:v>0</x:v>
      </x:c>
      <x:c r="S126">
        <x:f t="shared" si="36"/>
        <x:v>0</x:v>
      </x:c>
      <x:c r="T126">
        <x:f t="shared" si="37"/>
        <x:v>0</x:v>
      </x:c>
      <x:c r="U126">
        <x:f t="shared" si="38"/>
        <x:v>0</x:v>
      </x:c>
      <x:c r="V126">
        <x:f t="shared" si="39"/>
        <x:v>0</x:v>
      </x:c>
      <x:c r="W126">
        <x:f t="shared" si="40"/>
        <x:v>0</x:v>
      </x:c>
      <x:c r="X126">
        <x:f t="shared" si="41"/>
        <x:v>0</x:v>
      </x:c>
      <x:c r="Y126">
        <x:f t="shared" si="42"/>
        <x:v>0</x:v>
      </x:c>
      <x:c r="Z126">
        <x:f t="shared" si="43"/>
        <x:v>0</x:v>
      </x:c>
      <x:c r="AA126">
        <x:f t="shared" si="44"/>
        <x:v>0</x:v>
      </x:c>
      <x:c r="AB126">
        <x:f t="shared" si="45"/>
        <x:v>0</x:v>
      </x:c>
      <x:c r="AC126">
        <x:f t="shared" si="46"/>
        <x:v>0</x:v>
      </x:c>
      <x:c r="AD126">
        <x:f t="shared" si="47"/>
        <x:v>0</x:v>
      </x:c>
      <x:c r="AE126">
        <x:f t="shared" si="48"/>
        <x:v>0</x:v>
      </x:c>
      <x:c r="AF126">
        <x:f t="shared" si="49"/>
        <x:v>0</x:v>
      </x:c>
      <x:c r="AG126">
        <x:f t="shared" si="50"/>
        <x:v>0</x:v>
      </x:c>
      <x:c r="AH126">
        <x:f t="shared" si="51"/>
        <x:v>0</x:v>
      </x:c>
      <x:c r="AI126">
        <x:f t="shared" si="52"/>
        <x:v>0</x:v>
      </x:c>
      <x:c r="AJ126">
        <x:f t="shared" si="53"/>
        <x:v>0</x:v>
      </x:c>
      <x:c r="AK126">
        <x:f t="shared" si="54"/>
        <x:v>0</x:v>
      </x:c>
      <x:c r="AL126">
        <x:f t="shared" si="55"/>
        <x:v>0</x:v>
      </x:c>
      <x:c r="AM126">
        <x:f t="shared" si="56"/>
        <x:v>0</x:v>
      </x:c>
      <x:c r="AN126">
        <x:f t="shared" si="57"/>
        <x:v>0</x:v>
      </x:c>
      <x:c r="AO126">
        <x:f t="shared" si="58"/>
        <x:v>0</x:v>
      </x:c>
      <x:c r="AP126">
        <x:f t="shared" si="59"/>
        <x:v>0</x:v>
      </x:c>
      <x:c r="AQ126">
        <x:f t="shared" si="60"/>
        <x:v>0</x:v>
      </x:c>
      <x:c r="AR126">
        <x:f t="shared" si="61"/>
        <x:v>0</x:v>
      </x:c>
      <x:c r="AS126">
        <x:f t="shared" si="62"/>
        <x:v>0</x:v>
      </x:c>
      <x:c r="AT126">
        <x:f t="shared" si="63"/>
        <x:v>0</x:v>
      </x:c>
      <x:c r="AU126">
        <x:f t="shared" si="64"/>
        <x:v>0</x:v>
      </x:c>
    </x:row>
    <x:row r="127" spans="1:47" ht="21" customHeight="1">
      <x:c r="A127" s="6" t="s">
        <x:v>142</x:v>
      </x:c>
      <x:c r="B127" s="6" t="s">
        <x:v>112</x:v>
      </x:c>
      <x:c r="C127" s="7" t="s">
        <x:v>11</x:v>
      </x:c>
      <x:c r="D127" s="8">
        <x:v>3</x:v>
      </x:c>
      <x:c r="E127" s="8"/>
      <x:c r="F127" s="8"/>
      <x:c r="G127" s="8"/>
      <x:c r="H127" s="8"/>
      <x:c r="I127" s="8"/>
      <x:c r="J127" s="8"/>
      <x:c r="K127" s="8"/>
      <x:c r="L127" s="8"/>
      <x:c r="M127" s="6" t="s">
        <x:v>148</x:v>
      </x:c>
      <x:c r="O127" t="str">
        <x:f>""</x:f>
        <x:v/>
      </x:c>
      <x:c r="P127" s="1" t="s">
        <x:v>73</x:v>
      </x:c>
      <x:c r="Q127">
        <x:v>1</x:v>
      </x:c>
      <x:c r="R127">
        <x:f t="shared" si="35"/>
        <x:v>0</x:v>
      </x:c>
      <x:c r="S127">
        <x:f t="shared" si="36"/>
        <x:v>0</x:v>
      </x:c>
      <x:c r="T127">
        <x:f t="shared" si="37"/>
        <x:v>0</x:v>
      </x:c>
      <x:c r="U127">
        <x:f t="shared" si="38"/>
        <x:v>0</x:v>
      </x:c>
      <x:c r="V127">
        <x:f t="shared" si="39"/>
        <x:v>0</x:v>
      </x:c>
      <x:c r="W127">
        <x:f t="shared" si="40"/>
        <x:v>0</x:v>
      </x:c>
      <x:c r="X127">
        <x:f t="shared" si="41"/>
        <x:v>0</x:v>
      </x:c>
      <x:c r="Y127">
        <x:f t="shared" si="42"/>
        <x:v>0</x:v>
      </x:c>
      <x:c r="Z127">
        <x:f t="shared" si="43"/>
        <x:v>0</x:v>
      </x:c>
      <x:c r="AA127">
        <x:f t="shared" si="44"/>
        <x:v>0</x:v>
      </x:c>
      <x:c r="AB127">
        <x:f t="shared" si="45"/>
        <x:v>0</x:v>
      </x:c>
      <x:c r="AC127">
        <x:f t="shared" si="46"/>
        <x:v>0</x:v>
      </x:c>
      <x:c r="AD127">
        <x:f t="shared" si="47"/>
        <x:v>0</x:v>
      </x:c>
      <x:c r="AE127">
        <x:f t="shared" si="48"/>
        <x:v>0</x:v>
      </x:c>
      <x:c r="AF127">
        <x:f t="shared" si="49"/>
        <x:v>0</x:v>
      </x:c>
      <x:c r="AG127">
        <x:f t="shared" si="50"/>
        <x:v>0</x:v>
      </x:c>
      <x:c r="AH127">
        <x:f t="shared" si="51"/>
        <x:v>0</x:v>
      </x:c>
      <x:c r="AI127">
        <x:f t="shared" si="52"/>
        <x:v>0</x:v>
      </x:c>
      <x:c r="AJ127">
        <x:f t="shared" si="53"/>
        <x:v>0</x:v>
      </x:c>
      <x:c r="AK127">
        <x:f t="shared" si="54"/>
        <x:v>0</x:v>
      </x:c>
      <x:c r="AL127">
        <x:f t="shared" si="55"/>
        <x:v>0</x:v>
      </x:c>
      <x:c r="AM127">
        <x:f t="shared" si="56"/>
        <x:v>0</x:v>
      </x:c>
      <x:c r="AN127">
        <x:f t="shared" si="57"/>
        <x:v>0</x:v>
      </x:c>
      <x:c r="AO127">
        <x:f t="shared" si="58"/>
        <x:v>0</x:v>
      </x:c>
      <x:c r="AP127">
        <x:f t="shared" si="59"/>
        <x:v>0</x:v>
      </x:c>
      <x:c r="AQ127">
        <x:f t="shared" si="60"/>
        <x:v>0</x:v>
      </x:c>
      <x:c r="AR127">
        <x:f t="shared" si="61"/>
        <x:v>0</x:v>
      </x:c>
      <x:c r="AS127">
        <x:f t="shared" si="62"/>
        <x:v>0</x:v>
      </x:c>
      <x:c r="AT127">
        <x:f t="shared" si="63"/>
        <x:v>0</x:v>
      </x:c>
      <x:c r="AU127">
        <x:f t="shared" si="64"/>
        <x:v>0</x:v>
      </x:c>
    </x:row>
    <x:row r="128" spans="1:47" ht="21" customHeight="1">
      <x:c r="A128" s="6" t="s">
        <x:v>142</x:v>
      </x:c>
      <x:c r="B128" s="6" t="s">
        <x:v>290</x:v>
      </x:c>
      <x:c r="C128" s="7" t="s">
        <x:v>11</x:v>
      </x:c>
      <x:c r="D128" s="8">
        <x:v>2</x:v>
      </x:c>
      <x:c r="E128" s="8"/>
      <x:c r="F128" s="8"/>
      <x:c r="G128" s="8"/>
      <x:c r="H128" s="8"/>
      <x:c r="I128" s="8"/>
      <x:c r="J128" s="8"/>
      <x:c r="K128" s="8"/>
      <x:c r="L128" s="8"/>
      <x:c r="M128" s="6" t="s">
        <x:v>151</x:v>
      </x:c>
      <x:c r="O128" t="str">
        <x:f>""</x:f>
        <x:v/>
      </x:c>
      <x:c r="P128" s="1" t="s">
        <x:v>73</x:v>
      </x:c>
      <x:c r="Q128">
        <x:v>1</x:v>
      </x:c>
      <x:c r="R128">
        <x:f t="shared" si="35"/>
        <x:v>0</x:v>
      </x:c>
      <x:c r="S128">
        <x:f t="shared" si="36"/>
        <x:v>0</x:v>
      </x:c>
      <x:c r="T128">
        <x:f t="shared" si="37"/>
        <x:v>0</x:v>
      </x:c>
      <x:c r="U128">
        <x:f t="shared" si="38"/>
        <x:v>0</x:v>
      </x:c>
      <x:c r="V128">
        <x:f t="shared" si="39"/>
        <x:v>0</x:v>
      </x:c>
      <x:c r="W128">
        <x:f t="shared" si="40"/>
        <x:v>0</x:v>
      </x:c>
      <x:c r="X128">
        <x:f t="shared" si="41"/>
        <x:v>0</x:v>
      </x:c>
      <x:c r="Y128">
        <x:f t="shared" si="42"/>
        <x:v>0</x:v>
      </x:c>
      <x:c r="Z128">
        <x:f t="shared" si="43"/>
        <x:v>0</x:v>
      </x:c>
      <x:c r="AA128">
        <x:f t="shared" si="44"/>
        <x:v>0</x:v>
      </x:c>
      <x:c r="AB128">
        <x:f t="shared" si="45"/>
        <x:v>0</x:v>
      </x:c>
      <x:c r="AC128">
        <x:f t="shared" si="46"/>
        <x:v>0</x:v>
      </x:c>
      <x:c r="AD128">
        <x:f t="shared" si="47"/>
        <x:v>0</x:v>
      </x:c>
      <x:c r="AE128">
        <x:f t="shared" si="48"/>
        <x:v>0</x:v>
      </x:c>
      <x:c r="AF128">
        <x:f t="shared" si="49"/>
        <x:v>0</x:v>
      </x:c>
      <x:c r="AG128">
        <x:f t="shared" si="50"/>
        <x:v>0</x:v>
      </x:c>
      <x:c r="AH128">
        <x:f t="shared" si="51"/>
        <x:v>0</x:v>
      </x:c>
      <x:c r="AI128">
        <x:f t="shared" si="52"/>
        <x:v>0</x:v>
      </x:c>
      <x:c r="AJ128">
        <x:f t="shared" si="53"/>
        <x:v>0</x:v>
      </x:c>
      <x:c r="AK128">
        <x:f t="shared" si="54"/>
        <x:v>0</x:v>
      </x:c>
      <x:c r="AL128">
        <x:f t="shared" si="55"/>
        <x:v>0</x:v>
      </x:c>
      <x:c r="AM128">
        <x:f t="shared" si="56"/>
        <x:v>0</x:v>
      </x:c>
      <x:c r="AN128">
        <x:f t="shared" si="57"/>
        <x:v>0</x:v>
      </x:c>
      <x:c r="AO128">
        <x:f t="shared" si="58"/>
        <x:v>0</x:v>
      </x:c>
      <x:c r="AP128">
        <x:f t="shared" si="59"/>
        <x:v>0</x:v>
      </x:c>
      <x:c r="AQ128">
        <x:f t="shared" si="60"/>
        <x:v>0</x:v>
      </x:c>
      <x:c r="AR128">
        <x:f t="shared" si="61"/>
        <x:v>0</x:v>
      </x:c>
      <x:c r="AS128">
        <x:f t="shared" si="62"/>
        <x:v>0</x:v>
      </x:c>
      <x:c r="AT128">
        <x:f t="shared" si="63"/>
        <x:v>0</x:v>
      </x:c>
      <x:c r="AU128">
        <x:f t="shared" si="64"/>
        <x:v>0</x:v>
      </x:c>
    </x:row>
    <x:row r="129" spans="1:47" ht="21" customHeight="1">
      <x:c r="A129" s="6" t="s">
        <x:v>142</x:v>
      </x:c>
      <x:c r="B129" s="6" t="s">
        <x:v>241</x:v>
      </x:c>
      <x:c r="C129" s="7" t="s">
        <x:v>11</x:v>
      </x:c>
      <x:c r="D129" s="8">
        <x:v>1</x:v>
      </x:c>
      <x:c r="E129" s="8"/>
      <x:c r="F129" s="8"/>
      <x:c r="G129" s="8"/>
      <x:c r="H129" s="8"/>
      <x:c r="I129" s="8"/>
      <x:c r="J129" s="8"/>
      <x:c r="K129" s="8"/>
      <x:c r="L129" s="8"/>
      <x:c r="M129" s="6" t="s">
        <x:v>150</x:v>
      </x:c>
      <x:c r="O129" t="str">
        <x:f>""</x:f>
        <x:v/>
      </x:c>
      <x:c r="P129" s="1" t="s">
        <x:v>73</x:v>
      </x:c>
      <x:c r="Q129">
        <x:v>1</x:v>
      </x:c>
      <x:c r="R129">
        <x:f t="shared" si="35"/>
        <x:v>0</x:v>
      </x:c>
      <x:c r="S129">
        <x:f t="shared" si="36"/>
        <x:v>0</x:v>
      </x:c>
      <x:c r="T129">
        <x:f t="shared" si="37"/>
        <x:v>0</x:v>
      </x:c>
      <x:c r="U129">
        <x:f t="shared" si="38"/>
        <x:v>0</x:v>
      </x:c>
      <x:c r="V129">
        <x:f t="shared" si="39"/>
        <x:v>0</x:v>
      </x:c>
      <x:c r="W129">
        <x:f t="shared" si="40"/>
        <x:v>0</x:v>
      </x:c>
      <x:c r="X129">
        <x:f t="shared" si="41"/>
        <x:v>0</x:v>
      </x:c>
      <x:c r="Y129">
        <x:f t="shared" si="42"/>
        <x:v>0</x:v>
      </x:c>
      <x:c r="Z129">
        <x:f t="shared" si="43"/>
        <x:v>0</x:v>
      </x:c>
      <x:c r="AA129">
        <x:f t="shared" si="44"/>
        <x:v>0</x:v>
      </x:c>
      <x:c r="AB129">
        <x:f t="shared" si="45"/>
        <x:v>0</x:v>
      </x:c>
      <x:c r="AC129">
        <x:f t="shared" si="46"/>
        <x:v>0</x:v>
      </x:c>
      <x:c r="AD129">
        <x:f t="shared" si="47"/>
        <x:v>0</x:v>
      </x:c>
      <x:c r="AE129">
        <x:f t="shared" si="48"/>
        <x:v>0</x:v>
      </x:c>
      <x:c r="AF129">
        <x:f t="shared" si="49"/>
        <x:v>0</x:v>
      </x:c>
      <x:c r="AG129">
        <x:f t="shared" si="50"/>
        <x:v>0</x:v>
      </x:c>
      <x:c r="AH129">
        <x:f t="shared" si="51"/>
        <x:v>0</x:v>
      </x:c>
      <x:c r="AI129">
        <x:f t="shared" si="52"/>
        <x:v>0</x:v>
      </x:c>
      <x:c r="AJ129">
        <x:f t="shared" si="53"/>
        <x:v>0</x:v>
      </x:c>
      <x:c r="AK129">
        <x:f t="shared" si="54"/>
        <x:v>0</x:v>
      </x:c>
      <x:c r="AL129">
        <x:f t="shared" si="55"/>
        <x:v>0</x:v>
      </x:c>
      <x:c r="AM129">
        <x:f t="shared" si="56"/>
        <x:v>0</x:v>
      </x:c>
      <x:c r="AN129">
        <x:f t="shared" si="57"/>
        <x:v>0</x:v>
      </x:c>
      <x:c r="AO129">
        <x:f t="shared" si="58"/>
        <x:v>0</x:v>
      </x:c>
      <x:c r="AP129">
        <x:f t="shared" si="59"/>
        <x:v>0</x:v>
      </x:c>
      <x:c r="AQ129">
        <x:f t="shared" si="60"/>
        <x:v>0</x:v>
      </x:c>
      <x:c r="AR129">
        <x:f t="shared" si="61"/>
        <x:v>0</x:v>
      </x:c>
      <x:c r="AS129">
        <x:f t="shared" si="62"/>
        <x:v>0</x:v>
      </x:c>
      <x:c r="AT129">
        <x:f t="shared" si="63"/>
        <x:v>0</x:v>
      </x:c>
      <x:c r="AU129">
        <x:f t="shared" si="64"/>
        <x:v>0</x:v>
      </x:c>
    </x:row>
    <x:row r="130" spans="1:47" ht="21" customHeight="1">
      <x:c r="A130" s="6" t="s">
        <x:v>263</x:v>
      </x:c>
      <x:c r="B130" s="6" t="s">
        <x:v>285</x:v>
      </x:c>
      <x:c r="C130" s="7" t="s">
        <x:v>11</x:v>
      </x:c>
      <x:c r="D130" s="8">
        <x:v>2</x:v>
      </x:c>
      <x:c r="E130" s="8"/>
      <x:c r="F130" s="8"/>
      <x:c r="G130" s="8"/>
      <x:c r="H130" s="8"/>
      <x:c r="I130" s="8"/>
      <x:c r="J130" s="8"/>
      <x:c r="K130" s="8"/>
      <x:c r="L130" s="8"/>
      <x:c r="M130" s="6" t="s">
        <x:v>177</x:v>
      </x:c>
      <x:c r="O130" t="str">
        <x:f>""</x:f>
        <x:v/>
      </x:c>
      <x:c r="P130" s="1" t="s">
        <x:v>73</x:v>
      </x:c>
      <x:c r="Q130">
        <x:v>1</x:v>
      </x:c>
      <x:c r="R130">
        <x:f t="shared" si="35"/>
        <x:v>0</x:v>
      </x:c>
      <x:c r="S130">
        <x:f t="shared" si="36"/>
        <x:v>0</x:v>
      </x:c>
      <x:c r="T130">
        <x:f t="shared" si="37"/>
        <x:v>0</x:v>
      </x:c>
      <x:c r="U130">
        <x:f t="shared" si="38"/>
        <x:v>0</x:v>
      </x:c>
      <x:c r="V130">
        <x:f t="shared" si="39"/>
        <x:v>0</x:v>
      </x:c>
      <x:c r="W130">
        <x:f t="shared" si="40"/>
        <x:v>0</x:v>
      </x:c>
      <x:c r="X130">
        <x:f t="shared" si="41"/>
        <x:v>0</x:v>
      </x:c>
      <x:c r="Y130">
        <x:f t="shared" si="42"/>
        <x:v>0</x:v>
      </x:c>
      <x:c r="Z130">
        <x:f t="shared" si="43"/>
        <x:v>0</x:v>
      </x:c>
      <x:c r="AA130">
        <x:f t="shared" si="44"/>
        <x:v>0</x:v>
      </x:c>
      <x:c r="AB130">
        <x:f t="shared" si="45"/>
        <x:v>0</x:v>
      </x:c>
      <x:c r="AC130">
        <x:f t="shared" si="46"/>
        <x:v>0</x:v>
      </x:c>
      <x:c r="AD130">
        <x:f t="shared" si="47"/>
        <x:v>0</x:v>
      </x:c>
      <x:c r="AE130">
        <x:f t="shared" si="48"/>
        <x:v>0</x:v>
      </x:c>
      <x:c r="AF130">
        <x:f t="shared" si="49"/>
        <x:v>0</x:v>
      </x:c>
      <x:c r="AG130">
        <x:f t="shared" si="50"/>
        <x:v>0</x:v>
      </x:c>
      <x:c r="AH130">
        <x:f t="shared" si="51"/>
        <x:v>0</x:v>
      </x:c>
      <x:c r="AI130">
        <x:f t="shared" si="52"/>
        <x:v>0</x:v>
      </x:c>
      <x:c r="AJ130">
        <x:f t="shared" si="53"/>
        <x:v>0</x:v>
      </x:c>
      <x:c r="AK130">
        <x:f t="shared" si="54"/>
        <x:v>0</x:v>
      </x:c>
      <x:c r="AL130">
        <x:f t="shared" si="55"/>
        <x:v>0</x:v>
      </x:c>
      <x:c r="AM130">
        <x:f t="shared" si="56"/>
        <x:v>0</x:v>
      </x:c>
      <x:c r="AN130">
        <x:f t="shared" si="57"/>
        <x:v>0</x:v>
      </x:c>
      <x:c r="AO130">
        <x:f t="shared" si="58"/>
        <x:v>0</x:v>
      </x:c>
      <x:c r="AP130">
        <x:f t="shared" si="59"/>
        <x:v>0</x:v>
      </x:c>
      <x:c r="AQ130">
        <x:f t="shared" si="60"/>
        <x:v>0</x:v>
      </x:c>
      <x:c r="AR130">
        <x:f t="shared" si="61"/>
        <x:v>0</x:v>
      </x:c>
      <x:c r="AS130">
        <x:f t="shared" si="62"/>
        <x:v>0</x:v>
      </x:c>
      <x:c r="AT130">
        <x:f t="shared" si="63"/>
        <x:v>0</x:v>
      </x:c>
      <x:c r="AU130">
        <x:f t="shared" si="64"/>
        <x:v>0</x:v>
      </x:c>
    </x:row>
    <x:row r="131" spans="1:47" ht="21" customHeight="1">
      <x:c r="A131" s="6" t="s">
        <x:v>263</x:v>
      </x:c>
      <x:c r="B131" s="6" t="s">
        <x:v>296</x:v>
      </x:c>
      <x:c r="C131" s="7" t="s">
        <x:v>11</x:v>
      </x:c>
      <x:c r="D131" s="8">
        <x:v>4</x:v>
      </x:c>
      <x:c r="E131" s="8"/>
      <x:c r="F131" s="8"/>
      <x:c r="G131" s="8"/>
      <x:c r="H131" s="8"/>
      <x:c r="I131" s="8"/>
      <x:c r="J131" s="8"/>
      <x:c r="K131" s="8"/>
      <x:c r="L131" s="8"/>
      <x:c r="M131" s="6" t="s">
        <x:v>159</x:v>
      </x:c>
      <x:c r="O131" t="str">
        <x:f>""</x:f>
        <x:v/>
      </x:c>
      <x:c r="P131" s="1" t="s">
        <x:v>73</x:v>
      </x:c>
      <x:c r="Q131">
        <x:v>1</x:v>
      </x:c>
      <x:c r="R131">
        <x:f t="shared" si="35"/>
        <x:v>0</x:v>
      </x:c>
      <x:c r="S131">
        <x:f t="shared" si="36"/>
        <x:v>0</x:v>
      </x:c>
      <x:c r="T131">
        <x:f t="shared" si="37"/>
        <x:v>0</x:v>
      </x:c>
      <x:c r="U131">
        <x:f t="shared" si="38"/>
        <x:v>0</x:v>
      </x:c>
      <x:c r="V131">
        <x:f t="shared" si="39"/>
        <x:v>0</x:v>
      </x:c>
      <x:c r="W131">
        <x:f t="shared" si="40"/>
        <x:v>0</x:v>
      </x:c>
      <x:c r="X131">
        <x:f t="shared" si="41"/>
        <x:v>0</x:v>
      </x:c>
      <x:c r="Y131">
        <x:f t="shared" si="42"/>
        <x:v>0</x:v>
      </x:c>
      <x:c r="Z131">
        <x:f t="shared" si="43"/>
        <x:v>0</x:v>
      </x:c>
      <x:c r="AA131">
        <x:f t="shared" si="44"/>
        <x:v>0</x:v>
      </x:c>
      <x:c r="AB131">
        <x:f t="shared" si="45"/>
        <x:v>0</x:v>
      </x:c>
      <x:c r="AC131">
        <x:f t="shared" si="46"/>
        <x:v>0</x:v>
      </x:c>
      <x:c r="AD131">
        <x:f t="shared" si="47"/>
        <x:v>0</x:v>
      </x:c>
      <x:c r="AE131">
        <x:f t="shared" si="48"/>
        <x:v>0</x:v>
      </x:c>
      <x:c r="AF131">
        <x:f t="shared" si="49"/>
        <x:v>0</x:v>
      </x:c>
      <x:c r="AG131">
        <x:f t="shared" si="50"/>
        <x:v>0</x:v>
      </x:c>
      <x:c r="AH131">
        <x:f t="shared" si="51"/>
        <x:v>0</x:v>
      </x:c>
      <x:c r="AI131">
        <x:f t="shared" si="52"/>
        <x:v>0</x:v>
      </x:c>
      <x:c r="AJ131">
        <x:f t="shared" si="53"/>
        <x:v>0</x:v>
      </x:c>
      <x:c r="AK131">
        <x:f t="shared" si="54"/>
        <x:v>0</x:v>
      </x:c>
      <x:c r="AL131">
        <x:f t="shared" si="55"/>
        <x:v>0</x:v>
      </x:c>
      <x:c r="AM131">
        <x:f t="shared" si="56"/>
        <x:v>0</x:v>
      </x:c>
      <x:c r="AN131">
        <x:f t="shared" si="57"/>
        <x:v>0</x:v>
      </x:c>
      <x:c r="AO131">
        <x:f t="shared" si="58"/>
        <x:v>0</x:v>
      </x:c>
      <x:c r="AP131">
        <x:f t="shared" si="59"/>
        <x:v>0</x:v>
      </x:c>
      <x:c r="AQ131">
        <x:f t="shared" si="60"/>
        <x:v>0</x:v>
      </x:c>
      <x:c r="AR131">
        <x:f t="shared" si="61"/>
        <x:v>0</x:v>
      </x:c>
      <x:c r="AS131">
        <x:f t="shared" si="62"/>
        <x:v>0</x:v>
      </x:c>
      <x:c r="AT131">
        <x:f t="shared" si="63"/>
        <x:v>0</x:v>
      </x:c>
      <x:c r="AU131">
        <x:f t="shared" si="64"/>
        <x:v>0</x:v>
      </x:c>
    </x:row>
    <x:row r="132" spans="1:47" ht="21" customHeight="1">
      <x:c r="A132" s="6" t="s">
        <x:v>178</x:v>
      </x:c>
      <x:c r="B132" s="6" t="s">
        <x:v>308</x:v>
      </x:c>
      <x:c r="C132" s="7" t="s">
        <x:v>0</x:v>
      </x:c>
      <x:c r="D132" s="8">
        <x:v>1</x:v>
      </x:c>
      <x:c r="E132" s="8"/>
      <x:c r="F132" s="8"/>
      <x:c r="G132" s="8"/>
      <x:c r="H132" s="8"/>
      <x:c r="I132" s="8"/>
      <x:c r="J132" s="8"/>
      <x:c r="K132" s="8"/>
      <x:c r="L132" s="8"/>
      <x:c r="M132" s="6" t="s">
        <x:v>164</x:v>
      </x:c>
      <x:c r="O132" t="str">
        <x:f>""</x:f>
        <x:v/>
      </x:c>
      <x:c r="P132" s="1" t="s">
        <x:v>73</x:v>
      </x:c>
      <x:c r="Q132">
        <x:v>1</x:v>
      </x:c>
      <x:c r="R132">
        <x:f t="shared" si="35"/>
        <x:v>0</x:v>
      </x:c>
      <x:c r="S132">
        <x:f t="shared" si="36"/>
        <x:v>0</x:v>
      </x:c>
      <x:c r="T132">
        <x:f t="shared" si="37"/>
        <x:v>0</x:v>
      </x:c>
      <x:c r="U132">
        <x:f t="shared" si="38"/>
        <x:v>0</x:v>
      </x:c>
      <x:c r="V132">
        <x:f t="shared" si="39"/>
        <x:v>0</x:v>
      </x:c>
      <x:c r="W132">
        <x:f t="shared" si="40"/>
        <x:v>0</x:v>
      </x:c>
      <x:c r="X132">
        <x:f t="shared" si="41"/>
        <x:v>0</x:v>
      </x:c>
      <x:c r="Y132">
        <x:f t="shared" si="42"/>
        <x:v>0</x:v>
      </x:c>
      <x:c r="Z132">
        <x:f t="shared" si="43"/>
        <x:v>0</x:v>
      </x:c>
      <x:c r="AA132">
        <x:f t="shared" si="44"/>
        <x:v>0</x:v>
      </x:c>
      <x:c r="AB132">
        <x:f t="shared" si="45"/>
        <x:v>0</x:v>
      </x:c>
      <x:c r="AC132">
        <x:f t="shared" si="46"/>
        <x:v>0</x:v>
      </x:c>
      <x:c r="AD132">
        <x:f t="shared" si="47"/>
        <x:v>0</x:v>
      </x:c>
      <x:c r="AE132">
        <x:f t="shared" si="48"/>
        <x:v>0</x:v>
      </x:c>
      <x:c r="AF132">
        <x:f t="shared" si="49"/>
        <x:v>0</x:v>
      </x:c>
      <x:c r="AG132">
        <x:f t="shared" si="50"/>
        <x:v>0</x:v>
      </x:c>
      <x:c r="AH132">
        <x:f t="shared" si="51"/>
        <x:v>0</x:v>
      </x:c>
      <x:c r="AI132">
        <x:f t="shared" si="52"/>
        <x:v>0</x:v>
      </x:c>
      <x:c r="AJ132">
        <x:f t="shared" si="53"/>
        <x:v>0</x:v>
      </x:c>
      <x:c r="AK132">
        <x:f t="shared" si="54"/>
        <x:v>0</x:v>
      </x:c>
      <x:c r="AL132">
        <x:f t="shared" si="55"/>
        <x:v>0</x:v>
      </x:c>
      <x:c r="AM132">
        <x:f t="shared" si="56"/>
        <x:v>0</x:v>
      </x:c>
      <x:c r="AN132">
        <x:f t="shared" si="57"/>
        <x:v>0</x:v>
      </x:c>
      <x:c r="AO132">
        <x:f t="shared" si="58"/>
        <x:v>0</x:v>
      </x:c>
      <x:c r="AP132">
        <x:f t="shared" si="59"/>
        <x:v>0</x:v>
      </x:c>
      <x:c r="AQ132">
        <x:f t="shared" si="60"/>
        <x:v>0</x:v>
      </x:c>
      <x:c r="AR132">
        <x:f t="shared" si="61"/>
        <x:v>0</x:v>
      </x:c>
      <x:c r="AS132">
        <x:f t="shared" si="62"/>
        <x:v>0</x:v>
      </x:c>
      <x:c r="AT132">
        <x:f t="shared" si="63"/>
        <x:v>0</x:v>
      </x:c>
      <x:c r="AU132">
        <x:f t="shared" si="64"/>
        <x:v>0</x:v>
      </x:c>
    </x:row>
    <x:row r="133" spans="1:47" ht="21" customHeight="1">
      <x:c r="A133" s="6" t="s">
        <x:v>178</x:v>
      </x:c>
      <x:c r="B133" s="6" t="s">
        <x:v>261</x:v>
      </x:c>
      <x:c r="C133" s="7" t="s">
        <x:v>0</x:v>
      </x:c>
      <x:c r="D133" s="8">
        <x:v>1</x:v>
      </x:c>
      <x:c r="E133" s="8"/>
      <x:c r="F133" s="8"/>
      <x:c r="G133" s="8"/>
      <x:c r="H133" s="8"/>
      <x:c r="I133" s="8"/>
      <x:c r="J133" s="8"/>
      <x:c r="K133" s="8"/>
      <x:c r="L133" s="8"/>
      <x:c r="M133" s="6" t="s">
        <x:v>180</x:v>
      </x:c>
      <x:c r="O133" t="str">
        <x:f>""</x:f>
        <x:v/>
      </x:c>
      <x:c r="P133" s="1" t="s">
        <x:v>73</x:v>
      </x:c>
      <x:c r="Q133">
        <x:v>1</x:v>
      </x:c>
      <x:c r="R133">
        <x:f t="shared" si="35"/>
        <x:v>0</x:v>
      </x:c>
      <x:c r="S133">
        <x:f t="shared" si="36"/>
        <x:v>0</x:v>
      </x:c>
      <x:c r="T133">
        <x:f t="shared" si="37"/>
        <x:v>0</x:v>
      </x:c>
      <x:c r="U133">
        <x:f t="shared" si="38"/>
        <x:v>0</x:v>
      </x:c>
      <x:c r="V133">
        <x:f t="shared" si="39"/>
        <x:v>0</x:v>
      </x:c>
      <x:c r="W133">
        <x:f t="shared" si="40"/>
        <x:v>0</x:v>
      </x:c>
      <x:c r="X133">
        <x:f t="shared" si="41"/>
        <x:v>0</x:v>
      </x:c>
      <x:c r="Y133">
        <x:f t="shared" si="42"/>
        <x:v>0</x:v>
      </x:c>
      <x:c r="Z133">
        <x:f t="shared" si="43"/>
        <x:v>0</x:v>
      </x:c>
      <x:c r="AA133">
        <x:f t="shared" si="44"/>
        <x:v>0</x:v>
      </x:c>
      <x:c r="AB133">
        <x:f t="shared" si="45"/>
        <x:v>0</x:v>
      </x:c>
      <x:c r="AC133">
        <x:f t="shared" si="46"/>
        <x:v>0</x:v>
      </x:c>
      <x:c r="AD133">
        <x:f t="shared" si="47"/>
        <x:v>0</x:v>
      </x:c>
      <x:c r="AE133">
        <x:f t="shared" si="48"/>
        <x:v>0</x:v>
      </x:c>
      <x:c r="AF133">
        <x:f t="shared" si="49"/>
        <x:v>0</x:v>
      </x:c>
      <x:c r="AG133">
        <x:f t="shared" si="50"/>
        <x:v>0</x:v>
      </x:c>
      <x:c r="AH133">
        <x:f t="shared" si="51"/>
        <x:v>0</x:v>
      </x:c>
      <x:c r="AI133">
        <x:f t="shared" si="52"/>
        <x:v>0</x:v>
      </x:c>
      <x:c r="AJ133">
        <x:f t="shared" si="53"/>
        <x:v>0</x:v>
      </x:c>
      <x:c r="AK133">
        <x:f t="shared" si="54"/>
        <x:v>0</x:v>
      </x:c>
      <x:c r="AL133">
        <x:f t="shared" si="55"/>
        <x:v>0</x:v>
      </x:c>
      <x:c r="AM133">
        <x:f t="shared" si="56"/>
        <x:v>0</x:v>
      </x:c>
      <x:c r="AN133">
        <x:f t="shared" si="57"/>
        <x:v>0</x:v>
      </x:c>
      <x:c r="AO133">
        <x:f t="shared" si="58"/>
        <x:v>0</x:v>
      </x:c>
      <x:c r="AP133">
        <x:f t="shared" si="59"/>
        <x:v>0</x:v>
      </x:c>
      <x:c r="AQ133">
        <x:f t="shared" si="60"/>
        <x:v>0</x:v>
      </x:c>
      <x:c r="AR133">
        <x:f t="shared" si="61"/>
        <x:v>0</x:v>
      </x:c>
      <x:c r="AS133">
        <x:f t="shared" si="62"/>
        <x:v>0</x:v>
      </x:c>
      <x:c r="AT133">
        <x:f t="shared" si="63"/>
        <x:v>0</x:v>
      </x:c>
      <x:c r="AU133">
        <x:f t="shared" si="64"/>
        <x:v>0</x:v>
      </x:c>
    </x:row>
    <x:row r="134" spans="1:47" ht="21" customHeight="1">
      <x:c r="A134" s="6" t="s">
        <x:v>178</x:v>
      </x:c>
      <x:c r="B134" s="6" t="s">
        <x:v>250</x:v>
      </x:c>
      <x:c r="C134" s="7" t="s">
        <x:v>0</x:v>
      </x:c>
      <x:c r="D134" s="8">
        <x:v>1</x:v>
      </x:c>
      <x:c r="E134" s="8"/>
      <x:c r="F134" s="8"/>
      <x:c r="G134" s="8"/>
      <x:c r="H134" s="8"/>
      <x:c r="I134" s="8"/>
      <x:c r="J134" s="8"/>
      <x:c r="K134" s="8"/>
      <x:c r="L134" s="8"/>
      <x:c r="M134" s="6" t="s">
        <x:v>163</x:v>
      </x:c>
      <x:c r="O134" t="str">
        <x:f>""</x:f>
        <x:v/>
      </x:c>
      <x:c r="P134" s="1" t="s">
        <x:v>73</x:v>
      </x:c>
      <x:c r="Q134">
        <x:v>1</x:v>
      </x:c>
      <x:c r="R134">
        <x:f t="shared" si="35"/>
        <x:v>0</x:v>
      </x:c>
      <x:c r="S134">
        <x:f t="shared" si="36"/>
        <x:v>0</x:v>
      </x:c>
      <x:c r="T134">
        <x:f t="shared" si="37"/>
        <x:v>0</x:v>
      </x:c>
      <x:c r="U134">
        <x:f t="shared" si="38"/>
        <x:v>0</x:v>
      </x:c>
      <x:c r="V134">
        <x:f t="shared" si="39"/>
        <x:v>0</x:v>
      </x:c>
      <x:c r="W134">
        <x:f t="shared" si="40"/>
        <x:v>0</x:v>
      </x:c>
      <x:c r="X134">
        <x:f t="shared" si="41"/>
        <x:v>0</x:v>
      </x:c>
      <x:c r="Y134">
        <x:f t="shared" si="42"/>
        <x:v>0</x:v>
      </x:c>
      <x:c r="Z134">
        <x:f t="shared" si="43"/>
        <x:v>0</x:v>
      </x:c>
      <x:c r="AA134">
        <x:f t="shared" si="44"/>
        <x:v>0</x:v>
      </x:c>
      <x:c r="AB134">
        <x:f t="shared" si="45"/>
        <x:v>0</x:v>
      </x:c>
      <x:c r="AC134">
        <x:f t="shared" si="46"/>
        <x:v>0</x:v>
      </x:c>
      <x:c r="AD134">
        <x:f t="shared" si="47"/>
        <x:v>0</x:v>
      </x:c>
      <x:c r="AE134">
        <x:f t="shared" si="48"/>
        <x:v>0</x:v>
      </x:c>
      <x:c r="AF134">
        <x:f t="shared" si="49"/>
        <x:v>0</x:v>
      </x:c>
      <x:c r="AG134">
        <x:f t="shared" si="50"/>
        <x:v>0</x:v>
      </x:c>
      <x:c r="AH134">
        <x:f t="shared" si="51"/>
        <x:v>0</x:v>
      </x:c>
      <x:c r="AI134">
        <x:f t="shared" si="52"/>
        <x:v>0</x:v>
      </x:c>
      <x:c r="AJ134">
        <x:f t="shared" si="53"/>
        <x:v>0</x:v>
      </x:c>
      <x:c r="AK134">
        <x:f t="shared" si="54"/>
        <x:v>0</x:v>
      </x:c>
      <x:c r="AL134">
        <x:f t="shared" si="55"/>
        <x:v>0</x:v>
      </x:c>
      <x:c r="AM134">
        <x:f t="shared" si="56"/>
        <x:v>0</x:v>
      </x:c>
      <x:c r="AN134">
        <x:f t="shared" si="57"/>
        <x:v>0</x:v>
      </x:c>
      <x:c r="AO134">
        <x:f t="shared" si="58"/>
        <x:v>0</x:v>
      </x:c>
      <x:c r="AP134">
        <x:f t="shared" si="59"/>
        <x:v>0</x:v>
      </x:c>
      <x:c r="AQ134">
        <x:f t="shared" si="60"/>
        <x:v>0</x:v>
      </x:c>
      <x:c r="AR134">
        <x:f t="shared" si="61"/>
        <x:v>0</x:v>
      </x:c>
      <x:c r="AS134">
        <x:f t="shared" si="62"/>
        <x:v>0</x:v>
      </x:c>
      <x:c r="AT134">
        <x:f t="shared" si="63"/>
        <x:v>0</x:v>
      </x:c>
      <x:c r="AU134">
        <x:f t="shared" si="64"/>
        <x:v>0</x:v>
      </x:c>
    </x:row>
    <x:row r="135" spans="1:47" ht="21" customHeight="1">
      <x:c r="A135" s="6" t="s">
        <x:v>262</x:v>
      </x:c>
      <x:c r="B135" s="6" t="s">
        <x:v>90</x:v>
      </x:c>
      <x:c r="C135" s="7" t="s">
        <x:v>132</x:v>
      </x:c>
      <x:c r="D135" s="8">
        <x:v>1</x:v>
      </x:c>
      <x:c r="E135" s="8"/>
      <x:c r="F135" s="8"/>
      <x:c r="G135" s="8"/>
      <x:c r="H135" s="8"/>
      <x:c r="I135" s="8"/>
      <x:c r="J135" s="8"/>
      <x:c r="K135" s="8"/>
      <x:c r="L135" s="8"/>
      <x:c r="M135" s="6" t="s">
        <x:v>155</x:v>
      </x:c>
      <x:c r="O135" t="str">
        <x:f>""</x:f>
        <x:v/>
      </x:c>
      <x:c r="P135" s="1" t="s">
        <x:v>73</x:v>
      </x:c>
      <x:c r="Q135">
        <x:v>1</x:v>
      </x:c>
      <x:c r="R135">
        <x:f t="shared" si="35"/>
        <x:v>0</x:v>
      </x:c>
      <x:c r="S135">
        <x:f t="shared" si="36"/>
        <x:v>0</x:v>
      </x:c>
      <x:c r="T135">
        <x:f t="shared" si="37"/>
        <x:v>0</x:v>
      </x:c>
      <x:c r="U135">
        <x:f t="shared" si="38"/>
        <x:v>0</x:v>
      </x:c>
      <x:c r="V135">
        <x:f t="shared" si="39"/>
        <x:v>0</x:v>
      </x:c>
      <x:c r="W135">
        <x:f t="shared" si="40"/>
        <x:v>0</x:v>
      </x:c>
      <x:c r="X135">
        <x:f t="shared" si="41"/>
        <x:v>0</x:v>
      </x:c>
      <x:c r="Y135">
        <x:f t="shared" si="42"/>
        <x:v>0</x:v>
      </x:c>
      <x:c r="Z135">
        <x:f t="shared" si="43"/>
        <x:v>0</x:v>
      </x:c>
      <x:c r="AA135">
        <x:f t="shared" si="44"/>
        <x:v>0</x:v>
      </x:c>
      <x:c r="AB135">
        <x:f t="shared" si="45"/>
        <x:v>0</x:v>
      </x:c>
      <x:c r="AC135">
        <x:f t="shared" si="46"/>
        <x:v>0</x:v>
      </x:c>
      <x:c r="AD135">
        <x:f t="shared" si="47"/>
        <x:v>0</x:v>
      </x:c>
      <x:c r="AE135">
        <x:f t="shared" si="48"/>
        <x:v>0</x:v>
      </x:c>
      <x:c r="AF135">
        <x:f t="shared" si="49"/>
        <x:v>0</x:v>
      </x:c>
      <x:c r="AG135">
        <x:f t="shared" si="50"/>
        <x:v>0</x:v>
      </x:c>
      <x:c r="AH135">
        <x:f t="shared" si="51"/>
        <x:v>0</x:v>
      </x:c>
      <x:c r="AI135">
        <x:f t="shared" si="52"/>
        <x:v>0</x:v>
      </x:c>
      <x:c r="AJ135">
        <x:f t="shared" si="53"/>
        <x:v>0</x:v>
      </x:c>
      <x:c r="AK135">
        <x:f t="shared" si="54"/>
        <x:v>0</x:v>
      </x:c>
      <x:c r="AL135">
        <x:f t="shared" si="55"/>
        <x:v>0</x:v>
      </x:c>
      <x:c r="AM135">
        <x:f t="shared" si="56"/>
        <x:v>0</x:v>
      </x:c>
      <x:c r="AN135">
        <x:f t="shared" si="57"/>
        <x:v>0</x:v>
      </x:c>
      <x:c r="AO135">
        <x:f t="shared" si="58"/>
        <x:v>0</x:v>
      </x:c>
      <x:c r="AP135">
        <x:f t="shared" si="59"/>
        <x:v>0</x:v>
      </x:c>
      <x:c r="AQ135">
        <x:f t="shared" si="60"/>
        <x:v>0</x:v>
      </x:c>
      <x:c r="AR135">
        <x:f t="shared" si="61"/>
        <x:v>0</x:v>
      </x:c>
      <x:c r="AS135">
        <x:f t="shared" si="62"/>
        <x:v>0</x:v>
      </x:c>
      <x:c r="AT135">
        <x:f t="shared" si="63"/>
        <x:v>0</x:v>
      </x:c>
      <x:c r="AU135">
        <x:f t="shared" si="64"/>
        <x:v>0</x:v>
      </x:c>
    </x:row>
    <x:row r="136" spans="1:47" ht="21" customHeight="1">
      <x:c r="A136" s="6" t="s">
        <x:v>165</x:v>
      </x:c>
      <x:c r="B136" s="6" t="s">
        <x:v>301</x:v>
      </x:c>
      <x:c r="C136" s="7" t="s">
        <x:v>132</x:v>
      </x:c>
      <x:c r="D136" s="8">
        <x:v>53</x:v>
      </x:c>
      <x:c r="E136" s="8"/>
      <x:c r="F136" s="8"/>
      <x:c r="G136" s="8"/>
      <x:c r="H136" s="8"/>
      <x:c r="I136" s="8"/>
      <x:c r="J136" s="8"/>
      <x:c r="K136" s="8"/>
      <x:c r="L136" s="8"/>
      <x:c r="M136" s="6" t="s">
        <x:v>179</x:v>
      </x:c>
      <x:c r="O136" t="str">
        <x:f>""</x:f>
        <x:v/>
      </x:c>
      <x:c r="P136" s="1" t="s">
        <x:v>73</x:v>
      </x:c>
      <x:c r="Q136">
        <x:v>1</x:v>
      </x:c>
      <x:c r="R136">
        <x:f t="shared" si="35"/>
        <x:v>0</x:v>
      </x:c>
      <x:c r="S136">
        <x:f t="shared" si="36"/>
        <x:v>0</x:v>
      </x:c>
      <x:c r="T136">
        <x:f t="shared" si="37"/>
        <x:v>0</x:v>
      </x:c>
      <x:c r="U136">
        <x:f t="shared" si="38"/>
        <x:v>0</x:v>
      </x:c>
      <x:c r="V136">
        <x:f t="shared" si="39"/>
        <x:v>0</x:v>
      </x:c>
      <x:c r="W136">
        <x:f t="shared" si="40"/>
        <x:v>0</x:v>
      </x:c>
      <x:c r="X136">
        <x:f t="shared" si="41"/>
        <x:v>0</x:v>
      </x:c>
      <x:c r="Y136">
        <x:f t="shared" si="42"/>
        <x:v>0</x:v>
      </x:c>
      <x:c r="Z136">
        <x:f t="shared" si="43"/>
        <x:v>0</x:v>
      </x:c>
      <x:c r="AA136">
        <x:f t="shared" si="44"/>
        <x:v>0</x:v>
      </x:c>
      <x:c r="AB136">
        <x:f t="shared" si="45"/>
        <x:v>0</x:v>
      </x:c>
      <x:c r="AC136">
        <x:f t="shared" si="46"/>
        <x:v>0</x:v>
      </x:c>
      <x:c r="AD136">
        <x:f t="shared" si="47"/>
        <x:v>0</x:v>
      </x:c>
      <x:c r="AE136">
        <x:f t="shared" si="48"/>
        <x:v>0</x:v>
      </x:c>
      <x:c r="AF136">
        <x:f t="shared" si="49"/>
        <x:v>0</x:v>
      </x:c>
      <x:c r="AG136">
        <x:f t="shared" si="50"/>
        <x:v>0</x:v>
      </x:c>
      <x:c r="AH136">
        <x:f t="shared" si="51"/>
        <x:v>0</x:v>
      </x:c>
      <x:c r="AI136">
        <x:f t="shared" si="52"/>
        <x:v>0</x:v>
      </x:c>
      <x:c r="AJ136">
        <x:f t="shared" si="53"/>
        <x:v>0</x:v>
      </x:c>
      <x:c r="AK136">
        <x:f t="shared" si="54"/>
        <x:v>0</x:v>
      </x:c>
      <x:c r="AL136">
        <x:f t="shared" si="55"/>
        <x:v>0</x:v>
      </x:c>
      <x:c r="AM136">
        <x:f t="shared" si="56"/>
        <x:v>0</x:v>
      </x:c>
      <x:c r="AN136">
        <x:f t="shared" si="57"/>
        <x:v>0</x:v>
      </x:c>
      <x:c r="AO136">
        <x:f t="shared" si="58"/>
        <x:v>0</x:v>
      </x:c>
      <x:c r="AP136">
        <x:f t="shared" si="59"/>
        <x:v>0</x:v>
      </x:c>
      <x:c r="AQ136">
        <x:f t="shared" si="60"/>
        <x:v>0</x:v>
      </x:c>
      <x:c r="AR136">
        <x:f t="shared" si="61"/>
        <x:v>0</x:v>
      </x:c>
      <x:c r="AS136">
        <x:f t="shared" si="62"/>
        <x:v>0</x:v>
      </x:c>
      <x:c r="AT136">
        <x:f t="shared" si="63"/>
        <x:v>0</x:v>
      </x:c>
      <x:c r="AU136">
        <x:f t="shared" si="64"/>
        <x:v>0</x:v>
      </x:c>
    </x:row>
    <x:row r="137" spans="1:47" ht="21" customHeight="1">
      <x:c r="A137" s="6" t="s">
        <x:v>154</x:v>
      </x:c>
      <x:c r="B137" s="6" t="s">
        <x:v>182</x:v>
      </x:c>
      <x:c r="C137" s="7" t="s">
        <x:v>132</x:v>
      </x:c>
      <x:c r="D137" s="8">
        <x:v>3</x:v>
      </x:c>
      <x:c r="E137" s="8"/>
      <x:c r="F137" s="8"/>
      <x:c r="G137" s="8"/>
      <x:c r="H137" s="8"/>
      <x:c r="I137" s="8"/>
      <x:c r="J137" s="8"/>
      <x:c r="K137" s="8"/>
      <x:c r="L137" s="8"/>
      <x:c r="M137" s="6" t="s">
        <x:v>171</x:v>
      </x:c>
      <x:c r="O137" t="str">
        <x:f>""</x:f>
        <x:v/>
      </x:c>
      <x:c r="P137" s="1" t="s">
        <x:v>73</x:v>
      </x:c>
      <x:c r="Q137">
        <x:v>1</x:v>
      </x:c>
      <x:c r="R137">
        <x:f t="shared" si="35"/>
        <x:v>0</x:v>
      </x:c>
      <x:c r="S137">
        <x:f t="shared" si="36"/>
        <x:v>0</x:v>
      </x:c>
      <x:c r="T137">
        <x:f t="shared" si="37"/>
        <x:v>0</x:v>
      </x:c>
      <x:c r="U137">
        <x:f t="shared" si="38"/>
        <x:v>0</x:v>
      </x:c>
      <x:c r="V137">
        <x:f t="shared" si="39"/>
        <x:v>0</x:v>
      </x:c>
      <x:c r="W137">
        <x:f t="shared" si="40"/>
        <x:v>0</x:v>
      </x:c>
      <x:c r="X137">
        <x:f t="shared" si="41"/>
        <x:v>0</x:v>
      </x:c>
      <x:c r="Y137">
        <x:f t="shared" si="42"/>
        <x:v>0</x:v>
      </x:c>
      <x:c r="Z137">
        <x:f t="shared" si="43"/>
        <x:v>0</x:v>
      </x:c>
      <x:c r="AA137">
        <x:f t="shared" si="44"/>
        <x:v>0</x:v>
      </x:c>
      <x:c r="AB137">
        <x:f t="shared" si="45"/>
        <x:v>0</x:v>
      </x:c>
      <x:c r="AC137">
        <x:f t="shared" si="46"/>
        <x:v>0</x:v>
      </x:c>
      <x:c r="AD137">
        <x:f t="shared" si="47"/>
        <x:v>0</x:v>
      </x:c>
      <x:c r="AE137">
        <x:f t="shared" si="48"/>
        <x:v>0</x:v>
      </x:c>
      <x:c r="AF137">
        <x:f t="shared" si="49"/>
        <x:v>0</x:v>
      </x:c>
      <x:c r="AG137">
        <x:f t="shared" si="50"/>
        <x:v>0</x:v>
      </x:c>
      <x:c r="AH137">
        <x:f t="shared" si="51"/>
        <x:v>0</x:v>
      </x:c>
      <x:c r="AI137">
        <x:f t="shared" si="52"/>
        <x:v>0</x:v>
      </x:c>
      <x:c r="AJ137">
        <x:f t="shared" si="53"/>
        <x:v>0</x:v>
      </x:c>
      <x:c r="AK137">
        <x:f t="shared" si="54"/>
        <x:v>0</x:v>
      </x:c>
      <x:c r="AL137">
        <x:f t="shared" si="55"/>
        <x:v>0</x:v>
      </x:c>
      <x:c r="AM137">
        <x:f t="shared" si="56"/>
        <x:v>0</x:v>
      </x:c>
      <x:c r="AN137">
        <x:f t="shared" si="57"/>
        <x:v>0</x:v>
      </x:c>
      <x:c r="AO137">
        <x:f t="shared" si="58"/>
        <x:v>0</x:v>
      </x:c>
      <x:c r="AP137">
        <x:f t="shared" si="59"/>
        <x:v>0</x:v>
      </x:c>
      <x:c r="AQ137">
        <x:f t="shared" si="60"/>
        <x:v>0</x:v>
      </x:c>
      <x:c r="AR137">
        <x:f t="shared" si="61"/>
        <x:v>0</x:v>
      </x:c>
      <x:c r="AS137">
        <x:f t="shared" si="62"/>
        <x:v>0</x:v>
      </x:c>
      <x:c r="AT137">
        <x:f t="shared" si="63"/>
        <x:v>0</x:v>
      </x:c>
      <x:c r="AU137">
        <x:f t="shared" si="64"/>
        <x:v>0</x:v>
      </x:c>
    </x:row>
    <x:row r="138" spans="1:47" ht="21" customHeight="1">
      <x:c r="A138" s="6" t="s">
        <x:v>181</x:v>
      </x:c>
      <x:c r="B138" s="6" t="s">
        <x:v>182</x:v>
      </x:c>
      <x:c r="C138" s="7" t="s">
        <x:v>132</x:v>
      </x:c>
      <x:c r="D138" s="8">
        <x:v>4</x:v>
      </x:c>
      <x:c r="E138" s="8"/>
      <x:c r="F138" s="8"/>
      <x:c r="G138" s="8"/>
      <x:c r="H138" s="8"/>
      <x:c r="I138" s="8"/>
      <x:c r="J138" s="8"/>
      <x:c r="K138" s="8"/>
      <x:c r="L138" s="8"/>
      <x:c r="M138" s="6" t="s">
        <x:v>152</x:v>
      </x:c>
      <x:c r="O138" t="str">
        <x:f>""</x:f>
        <x:v/>
      </x:c>
      <x:c r="P138" s="1" t="s">
        <x:v>73</x:v>
      </x:c>
      <x:c r="Q138">
        <x:v>1</x:v>
      </x:c>
      <x:c r="R138">
        <x:f t="shared" ref="R138:R155" si="65">IF(P138="기계경비",J138,0)</x:f>
        <x:v>0</x:v>
      </x:c>
      <x:c r="S138">
        <x:f t="shared" ref="S138:S155" si="66">IF(P138="운반비",L138,0)</x:f>
        <x:v>0</x:v>
      </x:c>
      <x:c r="T138">
        <x:f t="shared" ref="T138:T155" si="67">IF(P138="작업부산물",F138,0)</x:f>
        <x:v>0</x:v>
      </x:c>
      <x:c r="U138">
        <x:f t="shared" ref="U138:U155" si="68">IF(P138="관급",F138,0)</x:f>
        <x:v>0</x:v>
      </x:c>
      <x:c r="V138">
        <x:f t="shared" ref="V138:V155" si="69">IF(P138="외주비",J138,0)</x:f>
        <x:v>0</x:v>
      </x:c>
      <x:c r="W138">
        <x:f t="shared" ref="W138:W155" si="70">IF(P138="장비비",J138,0)</x:f>
        <x:v>0</x:v>
      </x:c>
      <x:c r="X138">
        <x:f t="shared" ref="X138:X155" si="71">IF(P138="폐기물처리비",L138,0)</x:f>
        <x:v>0</x:v>
      </x:c>
      <x:c r="Y138">
        <x:f t="shared" ref="Y138:Y155" si="72">IF(P138="가설비",J138,0)</x:f>
        <x:v>0</x:v>
      </x:c>
      <x:c r="Z138">
        <x:f t="shared" ref="Z138:Z155" si="73">IF(P138="잡비제외분",F138,0)</x:f>
        <x:v>0</x:v>
      </x:c>
      <x:c r="AA138">
        <x:f t="shared" ref="AA138:AA155" si="74">IF(P138="사급자재대",L138,0)</x:f>
        <x:v>0</x:v>
      </x:c>
      <x:c r="AB138">
        <x:f t="shared" ref="AB138:AB155" si="75">IF(P138="관급자재대",L138,0)</x:f>
        <x:v>0</x:v>
      </x:c>
      <x:c r="AC138">
        <x:f t="shared" ref="AC138:AC155" si="76">IF(P138="관급자관급자재대",L138,0)</x:f>
        <x:v>0</x:v>
      </x:c>
      <x:c r="AD138">
        <x:f t="shared" ref="AD138:AD155" si="77">IF(P138="사용자항목2",L138,0)</x:f>
        <x:v>0</x:v>
      </x:c>
      <x:c r="AE138">
        <x:f t="shared" ref="AE138:AE155" si="78">IF(P138="안전관리비",L138,0)</x:f>
        <x:v>0</x:v>
      </x:c>
      <x:c r="AF138">
        <x:f t="shared" ref="AF138:AF155" si="79">IF(P138="품질관리비",L138,0)</x:f>
        <x:v>0</x:v>
      </x:c>
      <x:c r="AG138">
        <x:f t="shared" ref="AG138:AG155" si="80">IF(P138="고철처리비(철거)",L138,0)</x:f>
        <x:v>0</x:v>
      </x:c>
      <x:c r="AH138">
        <x:f t="shared" ref="AH138:AH155" si="81">IF(P138="재해예방기술지도비",L138,0)</x:f>
        <x:v>0</x:v>
      </x:c>
      <x:c r="AI138">
        <x:f t="shared" ref="AI138:AI155" si="82">IF(P138="미확정공종(PS)",L138,0)</x:f>
        <x:v>0</x:v>
      </x:c>
      <x:c r="AJ138">
        <x:f t="shared" ref="AJ138:AJ155" si="83">IF(P138="폐기물처리비",L138,0)</x:f>
        <x:v>0</x:v>
      </x:c>
      <x:c r="AK138">
        <x:f t="shared" ref="AK138:AK155" si="84">IF(P138="폐기물상차비(100톤이상)",L138,0)</x:f>
        <x:v>0</x:v>
      </x:c>
      <x:c r="AL138">
        <x:f t="shared" ref="AL138:AL155" si="85">IF(P138="폐기물처리비(100톤이상)",L138,0)</x:f>
        <x:v>0</x:v>
      </x:c>
      <x:c r="AM138">
        <x:f t="shared" ref="AM138:AM155" si="86">IF(P138="석면부담금",L138,0)</x:f>
        <x:v>0</x:v>
      </x:c>
      <x:c r="AN138">
        <x:f t="shared" ref="AN138:AN155" si="87">IF(P138="임금채불부담금",L138,0)</x:f>
        <x:v>0</x:v>
      </x:c>
      <x:c r="AO138">
        <x:f t="shared" ref="AO138:AO155" si="88">IF(P138="야간할증",L138,0)</x:f>
        <x:v>0</x:v>
      </x:c>
      <x:c r="AP138">
        <x:f t="shared" ref="AP138:AP155" si="89">IF(P138="사용자항목14",L138,0)</x:f>
        <x:v>0</x:v>
      </x:c>
      <x:c r="AQ138">
        <x:f t="shared" ref="AQ138:AQ155" si="90">IF(P138="사용자항목15",L138,0)</x:f>
        <x:v>0</x:v>
      </x:c>
      <x:c r="AR138">
        <x:f t="shared" ref="AR138:AR155" si="91">IF(P138="사용자항목16",L138,0)</x:f>
        <x:v>0</x:v>
      </x:c>
      <x:c r="AS138">
        <x:f t="shared" ref="AS138:AS155" si="92">IF(P138="사용자항목17",L138,0)</x:f>
        <x:v>0</x:v>
      </x:c>
      <x:c r="AT138">
        <x:f t="shared" ref="AT138:AT155" si="93">IF(P138="사용자항목18",L138,0)</x:f>
        <x:v>0</x:v>
      </x:c>
      <x:c r="AU138">
        <x:f t="shared" ref="AU138:AU155" si="94">IF(P138="사용자항목19",L138,0)</x:f>
        <x:v>0</x:v>
      </x:c>
    </x:row>
    <x:row r="139" spans="1:47" ht="21" customHeight="1">
      <x:c r="A139" s="6" t="s">
        <x:v>158</x:v>
      </x:c>
      <x:c r="B139" s="6" t="s">
        <x:v>182</x:v>
      </x:c>
      <x:c r="C139" s="7" t="s">
        <x:v>132</x:v>
      </x:c>
      <x:c r="D139" s="8">
        <x:v>2</x:v>
      </x:c>
      <x:c r="E139" s="8"/>
      <x:c r="F139" s="8"/>
      <x:c r="G139" s="8"/>
      <x:c r="H139" s="8"/>
      <x:c r="I139" s="8"/>
      <x:c r="J139" s="8"/>
      <x:c r="K139" s="8"/>
      <x:c r="L139" s="8"/>
      <x:c r="M139" s="6" t="s">
        <x:v>167</x:v>
      </x:c>
      <x:c r="O139" t="str">
        <x:f>""</x:f>
        <x:v/>
      </x:c>
      <x:c r="P139" s="1" t="s">
        <x:v>73</x:v>
      </x:c>
      <x:c r="Q139">
        <x:v>1</x:v>
      </x:c>
      <x:c r="R139">
        <x:f t="shared" si="65"/>
        <x:v>0</x:v>
      </x:c>
      <x:c r="S139">
        <x:f t="shared" si="66"/>
        <x:v>0</x:v>
      </x:c>
      <x:c r="T139">
        <x:f t="shared" si="67"/>
        <x:v>0</x:v>
      </x:c>
      <x:c r="U139">
        <x:f t="shared" si="68"/>
        <x:v>0</x:v>
      </x:c>
      <x:c r="V139">
        <x:f t="shared" si="69"/>
        <x:v>0</x:v>
      </x:c>
      <x:c r="W139">
        <x:f t="shared" si="70"/>
        <x:v>0</x:v>
      </x:c>
      <x:c r="X139">
        <x:f t="shared" si="71"/>
        <x:v>0</x:v>
      </x:c>
      <x:c r="Y139">
        <x:f t="shared" si="72"/>
        <x:v>0</x:v>
      </x:c>
      <x:c r="Z139">
        <x:f t="shared" si="73"/>
        <x:v>0</x:v>
      </x:c>
      <x:c r="AA139">
        <x:f t="shared" si="74"/>
        <x:v>0</x:v>
      </x:c>
      <x:c r="AB139">
        <x:f t="shared" si="75"/>
        <x:v>0</x:v>
      </x:c>
      <x:c r="AC139">
        <x:f t="shared" si="76"/>
        <x:v>0</x:v>
      </x:c>
      <x:c r="AD139">
        <x:f t="shared" si="77"/>
        <x:v>0</x:v>
      </x:c>
      <x:c r="AE139">
        <x:f t="shared" si="78"/>
        <x:v>0</x:v>
      </x:c>
      <x:c r="AF139">
        <x:f t="shared" si="79"/>
        <x:v>0</x:v>
      </x:c>
      <x:c r="AG139">
        <x:f t="shared" si="80"/>
        <x:v>0</x:v>
      </x:c>
      <x:c r="AH139">
        <x:f t="shared" si="81"/>
        <x:v>0</x:v>
      </x:c>
      <x:c r="AI139">
        <x:f t="shared" si="82"/>
        <x:v>0</x:v>
      </x:c>
      <x:c r="AJ139">
        <x:f t="shared" si="83"/>
        <x:v>0</x:v>
      </x:c>
      <x:c r="AK139">
        <x:f t="shared" si="84"/>
        <x:v>0</x:v>
      </x:c>
      <x:c r="AL139">
        <x:f t="shared" si="85"/>
        <x:v>0</x:v>
      </x:c>
      <x:c r="AM139">
        <x:f t="shared" si="86"/>
        <x:v>0</x:v>
      </x:c>
      <x:c r="AN139">
        <x:f t="shared" si="87"/>
        <x:v>0</x:v>
      </x:c>
      <x:c r="AO139">
        <x:f t="shared" si="88"/>
        <x:v>0</x:v>
      </x:c>
      <x:c r="AP139">
        <x:f t="shared" si="89"/>
        <x:v>0</x:v>
      </x:c>
      <x:c r="AQ139">
        <x:f t="shared" si="90"/>
        <x:v>0</x:v>
      </x:c>
      <x:c r="AR139">
        <x:f t="shared" si="91"/>
        <x:v>0</x:v>
      </x:c>
      <x:c r="AS139">
        <x:f t="shared" si="92"/>
        <x:v>0</x:v>
      </x:c>
      <x:c r="AT139">
        <x:f t="shared" si="93"/>
        <x:v>0</x:v>
      </x:c>
      <x:c r="AU139">
        <x:f t="shared" si="94"/>
        <x:v>0</x:v>
      </x:c>
    </x:row>
    <x:row r="140" spans="1:47" ht="21" customHeight="1">
      <x:c r="A140" s="6" t="s">
        <x:v>160</x:v>
      </x:c>
      <x:c r="B140" s="6" t="s">
        <x:v>153</x:v>
      </x:c>
      <x:c r="C140" s="7" t="s">
        <x:v>132</x:v>
      </x:c>
      <x:c r="D140" s="8">
        <x:v>6</x:v>
      </x:c>
      <x:c r="E140" s="8"/>
      <x:c r="F140" s="8"/>
      <x:c r="G140" s="8"/>
      <x:c r="H140" s="8"/>
      <x:c r="I140" s="8"/>
      <x:c r="J140" s="8"/>
      <x:c r="K140" s="8"/>
      <x:c r="L140" s="8"/>
      <x:c r="M140" s="6" t="s">
        <x:v>161</x:v>
      </x:c>
      <x:c r="O140" t="str">
        <x:f>""</x:f>
        <x:v/>
      </x:c>
      <x:c r="P140" s="1" t="s">
        <x:v>73</x:v>
      </x:c>
      <x:c r="Q140">
        <x:v>1</x:v>
      </x:c>
      <x:c r="R140">
        <x:f t="shared" si="65"/>
        <x:v>0</x:v>
      </x:c>
      <x:c r="S140">
        <x:f t="shared" si="66"/>
        <x:v>0</x:v>
      </x:c>
      <x:c r="T140">
        <x:f t="shared" si="67"/>
        <x:v>0</x:v>
      </x:c>
      <x:c r="U140">
        <x:f t="shared" si="68"/>
        <x:v>0</x:v>
      </x:c>
      <x:c r="V140">
        <x:f t="shared" si="69"/>
        <x:v>0</x:v>
      </x:c>
      <x:c r="W140">
        <x:f t="shared" si="70"/>
        <x:v>0</x:v>
      </x:c>
      <x:c r="X140">
        <x:f t="shared" si="71"/>
        <x:v>0</x:v>
      </x:c>
      <x:c r="Y140">
        <x:f t="shared" si="72"/>
        <x:v>0</x:v>
      </x:c>
      <x:c r="Z140">
        <x:f t="shared" si="73"/>
        <x:v>0</x:v>
      </x:c>
      <x:c r="AA140">
        <x:f t="shared" si="74"/>
        <x:v>0</x:v>
      </x:c>
      <x:c r="AB140">
        <x:f t="shared" si="75"/>
        <x:v>0</x:v>
      </x:c>
      <x:c r="AC140">
        <x:f t="shared" si="76"/>
        <x:v>0</x:v>
      </x:c>
      <x:c r="AD140">
        <x:f t="shared" si="77"/>
        <x:v>0</x:v>
      </x:c>
      <x:c r="AE140">
        <x:f t="shared" si="78"/>
        <x:v>0</x:v>
      </x:c>
      <x:c r="AF140">
        <x:f t="shared" si="79"/>
        <x:v>0</x:v>
      </x:c>
      <x:c r="AG140">
        <x:f t="shared" si="80"/>
        <x:v>0</x:v>
      </x:c>
      <x:c r="AH140">
        <x:f t="shared" si="81"/>
        <x:v>0</x:v>
      </x:c>
      <x:c r="AI140">
        <x:f t="shared" si="82"/>
        <x:v>0</x:v>
      </x:c>
      <x:c r="AJ140">
        <x:f t="shared" si="83"/>
        <x:v>0</x:v>
      </x:c>
      <x:c r="AK140">
        <x:f t="shared" si="84"/>
        <x:v>0</x:v>
      </x:c>
      <x:c r="AL140">
        <x:f t="shared" si="85"/>
        <x:v>0</x:v>
      </x:c>
      <x:c r="AM140">
        <x:f t="shared" si="86"/>
        <x:v>0</x:v>
      </x:c>
      <x:c r="AN140">
        <x:f t="shared" si="87"/>
        <x:v>0</x:v>
      </x:c>
      <x:c r="AO140">
        <x:f t="shared" si="88"/>
        <x:v>0</x:v>
      </x:c>
      <x:c r="AP140">
        <x:f t="shared" si="89"/>
        <x:v>0</x:v>
      </x:c>
      <x:c r="AQ140">
        <x:f t="shared" si="90"/>
        <x:v>0</x:v>
      </x:c>
      <x:c r="AR140">
        <x:f t="shared" si="91"/>
        <x:v>0</x:v>
      </x:c>
      <x:c r="AS140">
        <x:f t="shared" si="92"/>
        <x:v>0</x:v>
      </x:c>
      <x:c r="AT140">
        <x:f t="shared" si="93"/>
        <x:v>0</x:v>
      </x:c>
      <x:c r="AU140">
        <x:f t="shared" si="94"/>
        <x:v>0</x:v>
      </x:c>
    </x:row>
    <x:row r="141" spans="1:47" ht="21" customHeight="1">
      <x:c r="A141" s="6" t="s">
        <x:v>157</x:v>
      </x:c>
      <x:c r="B141" s="6" t="s">
        <x:v>153</x:v>
      </x:c>
      <x:c r="C141" s="7" t="s">
        <x:v>132</x:v>
      </x:c>
      <x:c r="D141" s="8">
        <x:v>1</x:v>
      </x:c>
      <x:c r="E141" s="8"/>
      <x:c r="F141" s="8"/>
      <x:c r="G141" s="8"/>
      <x:c r="H141" s="8"/>
      <x:c r="I141" s="8"/>
      <x:c r="J141" s="8"/>
      <x:c r="K141" s="8"/>
      <x:c r="L141" s="8"/>
      <x:c r="M141" s="6" t="s">
        <x:v>156</x:v>
      </x:c>
      <x:c r="O141" t="str">
        <x:f>""</x:f>
        <x:v/>
      </x:c>
      <x:c r="P141" s="1" t="s">
        <x:v>73</x:v>
      </x:c>
      <x:c r="Q141">
        <x:v>1</x:v>
      </x:c>
      <x:c r="R141">
        <x:f t="shared" si="65"/>
        <x:v>0</x:v>
      </x:c>
      <x:c r="S141">
        <x:f t="shared" si="66"/>
        <x:v>0</x:v>
      </x:c>
      <x:c r="T141">
        <x:f t="shared" si="67"/>
        <x:v>0</x:v>
      </x:c>
      <x:c r="U141">
        <x:f t="shared" si="68"/>
        <x:v>0</x:v>
      </x:c>
      <x:c r="V141">
        <x:f t="shared" si="69"/>
        <x:v>0</x:v>
      </x:c>
      <x:c r="W141">
        <x:f t="shared" si="70"/>
        <x:v>0</x:v>
      </x:c>
      <x:c r="X141">
        <x:f t="shared" si="71"/>
        <x:v>0</x:v>
      </x:c>
      <x:c r="Y141">
        <x:f t="shared" si="72"/>
        <x:v>0</x:v>
      </x:c>
      <x:c r="Z141">
        <x:f t="shared" si="73"/>
        <x:v>0</x:v>
      </x:c>
      <x:c r="AA141">
        <x:f t="shared" si="74"/>
        <x:v>0</x:v>
      </x:c>
      <x:c r="AB141">
        <x:f t="shared" si="75"/>
        <x:v>0</x:v>
      </x:c>
      <x:c r="AC141">
        <x:f t="shared" si="76"/>
        <x:v>0</x:v>
      </x:c>
      <x:c r="AD141">
        <x:f t="shared" si="77"/>
        <x:v>0</x:v>
      </x:c>
      <x:c r="AE141">
        <x:f t="shared" si="78"/>
        <x:v>0</x:v>
      </x:c>
      <x:c r="AF141">
        <x:f t="shared" si="79"/>
        <x:v>0</x:v>
      </x:c>
      <x:c r="AG141">
        <x:f t="shared" si="80"/>
        <x:v>0</x:v>
      </x:c>
      <x:c r="AH141">
        <x:f t="shared" si="81"/>
        <x:v>0</x:v>
      </x:c>
      <x:c r="AI141">
        <x:f t="shared" si="82"/>
        <x:v>0</x:v>
      </x:c>
      <x:c r="AJ141">
        <x:f t="shared" si="83"/>
        <x:v>0</x:v>
      </x:c>
      <x:c r="AK141">
        <x:f t="shared" si="84"/>
        <x:v>0</x:v>
      </x:c>
      <x:c r="AL141">
        <x:f t="shared" si="85"/>
        <x:v>0</x:v>
      </x:c>
      <x:c r="AM141">
        <x:f t="shared" si="86"/>
        <x:v>0</x:v>
      </x:c>
      <x:c r="AN141">
        <x:f t="shared" si="87"/>
        <x:v>0</x:v>
      </x:c>
      <x:c r="AO141">
        <x:f t="shared" si="88"/>
        <x:v>0</x:v>
      </x:c>
      <x:c r="AP141">
        <x:f t="shared" si="89"/>
        <x:v>0</x:v>
      </x:c>
      <x:c r="AQ141">
        <x:f t="shared" si="90"/>
        <x:v>0</x:v>
      </x:c>
      <x:c r="AR141">
        <x:f t="shared" si="91"/>
        <x:v>0</x:v>
      </x:c>
      <x:c r="AS141">
        <x:f t="shared" si="92"/>
        <x:v>0</x:v>
      </x:c>
      <x:c r="AT141">
        <x:f t="shared" si="93"/>
        <x:v>0</x:v>
      </x:c>
      <x:c r="AU141">
        <x:f t="shared" si="94"/>
        <x:v>0</x:v>
      </x:c>
    </x:row>
    <x:row r="142" spans="1:47" ht="21" customHeight="1">
      <x:c r="A142" s="6" t="s">
        <x:v>166</x:v>
      </x:c>
      <x:c r="B142" s="6" t="s">
        <x:v>311</x:v>
      </x:c>
      <x:c r="C142" s="7" t="s">
        <x:v>124</x:v>
      </x:c>
      <x:c r="D142" s="8">
        <x:v>13</x:v>
      </x:c>
      <x:c r="E142" s="8"/>
      <x:c r="F142" s="8"/>
      <x:c r="G142" s="8"/>
      <x:c r="H142" s="8"/>
      <x:c r="I142" s="8"/>
      <x:c r="J142" s="8"/>
      <x:c r="K142" s="8"/>
      <x:c r="L142" s="8"/>
      <x:c r="M142" s="6" t="s">
        <x:v>172</x:v>
      </x:c>
      <x:c r="O142" t="str">
        <x:f>""</x:f>
        <x:v/>
      </x:c>
      <x:c r="P142" s="1" t="s">
        <x:v>73</x:v>
      </x:c>
      <x:c r="Q142">
        <x:v>1</x:v>
      </x:c>
      <x:c r="R142">
        <x:f t="shared" si="65"/>
        <x:v>0</x:v>
      </x:c>
      <x:c r="S142">
        <x:f t="shared" si="66"/>
        <x:v>0</x:v>
      </x:c>
      <x:c r="T142">
        <x:f t="shared" si="67"/>
        <x:v>0</x:v>
      </x:c>
      <x:c r="U142">
        <x:f t="shared" si="68"/>
        <x:v>0</x:v>
      </x:c>
      <x:c r="V142">
        <x:f t="shared" si="69"/>
        <x:v>0</x:v>
      </x:c>
      <x:c r="W142">
        <x:f t="shared" si="70"/>
        <x:v>0</x:v>
      </x:c>
      <x:c r="X142">
        <x:f t="shared" si="71"/>
        <x:v>0</x:v>
      </x:c>
      <x:c r="Y142">
        <x:f t="shared" si="72"/>
        <x:v>0</x:v>
      </x:c>
      <x:c r="Z142">
        <x:f t="shared" si="73"/>
        <x:v>0</x:v>
      </x:c>
      <x:c r="AA142">
        <x:f t="shared" si="74"/>
        <x:v>0</x:v>
      </x:c>
      <x:c r="AB142">
        <x:f t="shared" si="75"/>
        <x:v>0</x:v>
      </x:c>
      <x:c r="AC142">
        <x:f t="shared" si="76"/>
        <x:v>0</x:v>
      </x:c>
      <x:c r="AD142">
        <x:f t="shared" si="77"/>
        <x:v>0</x:v>
      </x:c>
      <x:c r="AE142">
        <x:f t="shared" si="78"/>
        <x:v>0</x:v>
      </x:c>
      <x:c r="AF142">
        <x:f t="shared" si="79"/>
        <x:v>0</x:v>
      </x:c>
      <x:c r="AG142">
        <x:f t="shared" si="80"/>
        <x:v>0</x:v>
      </x:c>
      <x:c r="AH142">
        <x:f t="shared" si="81"/>
        <x:v>0</x:v>
      </x:c>
      <x:c r="AI142">
        <x:f t="shared" si="82"/>
        <x:v>0</x:v>
      </x:c>
      <x:c r="AJ142">
        <x:f t="shared" si="83"/>
        <x:v>0</x:v>
      </x:c>
      <x:c r="AK142">
        <x:f t="shared" si="84"/>
        <x:v>0</x:v>
      </x:c>
      <x:c r="AL142">
        <x:f t="shared" si="85"/>
        <x:v>0</x:v>
      </x:c>
      <x:c r="AM142">
        <x:f t="shared" si="86"/>
        <x:v>0</x:v>
      </x:c>
      <x:c r="AN142">
        <x:f t="shared" si="87"/>
        <x:v>0</x:v>
      </x:c>
      <x:c r="AO142">
        <x:f t="shared" si="88"/>
        <x:v>0</x:v>
      </x:c>
      <x:c r="AP142">
        <x:f t="shared" si="89"/>
        <x:v>0</x:v>
      </x:c>
      <x:c r="AQ142">
        <x:f t="shared" si="90"/>
        <x:v>0</x:v>
      </x:c>
      <x:c r="AR142">
        <x:f t="shared" si="91"/>
        <x:v>0</x:v>
      </x:c>
      <x:c r="AS142">
        <x:f t="shared" si="92"/>
        <x:v>0</x:v>
      </x:c>
      <x:c r="AT142">
        <x:f t="shared" si="93"/>
        <x:v>0</x:v>
      </x:c>
      <x:c r="AU142">
        <x:f t="shared" si="94"/>
        <x:v>0</x:v>
      </x:c>
    </x:row>
    <x:row r="143" spans="1:47" ht="21" customHeight="1">
      <x:c r="A143" s="6" t="s">
        <x:v>174</x:v>
      </x:c>
      <x:c r="B143" s="6" t="s">
        <x:v>293</x:v>
      </x:c>
      <x:c r="C143" s="7" t="s">
        <x:v>132</x:v>
      </x:c>
      <x:c r="D143" s="8">
        <x:v>21</x:v>
      </x:c>
      <x:c r="E143" s="8"/>
      <x:c r="F143" s="8"/>
      <x:c r="G143" s="8"/>
      <x:c r="H143" s="8"/>
      <x:c r="I143" s="8"/>
      <x:c r="J143" s="8"/>
      <x:c r="K143" s="8"/>
      <x:c r="L143" s="8"/>
      <x:c r="M143" s="6" t="s">
        <x:v>173</x:v>
      </x:c>
      <x:c r="O143" t="str">
        <x:f>""</x:f>
        <x:v/>
      </x:c>
      <x:c r="P143" s="1" t="s">
        <x:v>73</x:v>
      </x:c>
      <x:c r="Q143">
        <x:v>1</x:v>
      </x:c>
      <x:c r="R143">
        <x:f t="shared" si="65"/>
        <x:v>0</x:v>
      </x:c>
      <x:c r="S143">
        <x:f t="shared" si="66"/>
        <x:v>0</x:v>
      </x:c>
      <x:c r="T143">
        <x:f t="shared" si="67"/>
        <x:v>0</x:v>
      </x:c>
      <x:c r="U143">
        <x:f t="shared" si="68"/>
        <x:v>0</x:v>
      </x:c>
      <x:c r="V143">
        <x:f t="shared" si="69"/>
        <x:v>0</x:v>
      </x:c>
      <x:c r="W143">
        <x:f t="shared" si="70"/>
        <x:v>0</x:v>
      </x:c>
      <x:c r="X143">
        <x:f t="shared" si="71"/>
        <x:v>0</x:v>
      </x:c>
      <x:c r="Y143">
        <x:f t="shared" si="72"/>
        <x:v>0</x:v>
      </x:c>
      <x:c r="Z143">
        <x:f t="shared" si="73"/>
        <x:v>0</x:v>
      </x:c>
      <x:c r="AA143">
        <x:f t="shared" si="74"/>
        <x:v>0</x:v>
      </x:c>
      <x:c r="AB143">
        <x:f t="shared" si="75"/>
        <x:v>0</x:v>
      </x:c>
      <x:c r="AC143">
        <x:f t="shared" si="76"/>
        <x:v>0</x:v>
      </x:c>
      <x:c r="AD143">
        <x:f t="shared" si="77"/>
        <x:v>0</x:v>
      </x:c>
      <x:c r="AE143">
        <x:f t="shared" si="78"/>
        <x:v>0</x:v>
      </x:c>
      <x:c r="AF143">
        <x:f t="shared" si="79"/>
        <x:v>0</x:v>
      </x:c>
      <x:c r="AG143">
        <x:f t="shared" si="80"/>
        <x:v>0</x:v>
      </x:c>
      <x:c r="AH143">
        <x:f t="shared" si="81"/>
        <x:v>0</x:v>
      </x:c>
      <x:c r="AI143">
        <x:f t="shared" si="82"/>
        <x:v>0</x:v>
      </x:c>
      <x:c r="AJ143">
        <x:f t="shared" si="83"/>
        <x:v>0</x:v>
      </x:c>
      <x:c r="AK143">
        <x:f t="shared" si="84"/>
        <x:v>0</x:v>
      </x:c>
      <x:c r="AL143">
        <x:f t="shared" si="85"/>
        <x:v>0</x:v>
      </x:c>
      <x:c r="AM143">
        <x:f t="shared" si="86"/>
        <x:v>0</x:v>
      </x:c>
      <x:c r="AN143">
        <x:f t="shared" si="87"/>
        <x:v>0</x:v>
      </x:c>
      <x:c r="AO143">
        <x:f t="shared" si="88"/>
        <x:v>0</x:v>
      </x:c>
      <x:c r="AP143">
        <x:f t="shared" si="89"/>
        <x:v>0</x:v>
      </x:c>
      <x:c r="AQ143">
        <x:f t="shared" si="90"/>
        <x:v>0</x:v>
      </x:c>
      <x:c r="AR143">
        <x:f t="shared" si="91"/>
        <x:v>0</x:v>
      </x:c>
      <x:c r="AS143">
        <x:f t="shared" si="92"/>
        <x:v>0</x:v>
      </x:c>
      <x:c r="AT143">
        <x:f t="shared" si="93"/>
        <x:v>0</x:v>
      </x:c>
      <x:c r="AU143">
        <x:f t="shared" si="94"/>
        <x:v>0</x:v>
      </x:c>
    </x:row>
    <x:row r="144" spans="1:47" ht="21" customHeight="1">
      <x:c r="A144" s="6" t="s">
        <x:v>162</x:v>
      </x:c>
      <x:c r="B144" s="6" t="s">
        <x:v>295</x:v>
      </x:c>
      <x:c r="C144" s="7" t="s">
        <x:v>132</x:v>
      </x:c>
      <x:c r="D144" s="8">
        <x:v>9</x:v>
      </x:c>
      <x:c r="E144" s="8"/>
      <x:c r="F144" s="8"/>
      <x:c r="G144" s="8"/>
      <x:c r="H144" s="8"/>
      <x:c r="I144" s="8"/>
      <x:c r="J144" s="8"/>
      <x:c r="K144" s="8"/>
      <x:c r="L144" s="8"/>
      <x:c r="M144" s="6" t="s">
        <x:v>175</x:v>
      </x:c>
      <x:c r="O144" t="str">
        <x:f>""</x:f>
        <x:v/>
      </x:c>
      <x:c r="P144" s="1" t="s">
        <x:v>73</x:v>
      </x:c>
      <x:c r="Q144">
        <x:v>1</x:v>
      </x:c>
      <x:c r="R144">
        <x:f t="shared" si="65"/>
        <x:v>0</x:v>
      </x:c>
      <x:c r="S144">
        <x:f t="shared" si="66"/>
        <x:v>0</x:v>
      </x:c>
      <x:c r="T144">
        <x:f t="shared" si="67"/>
        <x:v>0</x:v>
      </x:c>
      <x:c r="U144">
        <x:f t="shared" si="68"/>
        <x:v>0</x:v>
      </x:c>
      <x:c r="V144">
        <x:f t="shared" si="69"/>
        <x:v>0</x:v>
      </x:c>
      <x:c r="W144">
        <x:f t="shared" si="70"/>
        <x:v>0</x:v>
      </x:c>
      <x:c r="X144">
        <x:f t="shared" si="71"/>
        <x:v>0</x:v>
      </x:c>
      <x:c r="Y144">
        <x:f t="shared" si="72"/>
        <x:v>0</x:v>
      </x:c>
      <x:c r="Z144">
        <x:f t="shared" si="73"/>
        <x:v>0</x:v>
      </x:c>
      <x:c r="AA144">
        <x:f t="shared" si="74"/>
        <x:v>0</x:v>
      </x:c>
      <x:c r="AB144">
        <x:f t="shared" si="75"/>
        <x:v>0</x:v>
      </x:c>
      <x:c r="AC144">
        <x:f t="shared" si="76"/>
        <x:v>0</x:v>
      </x:c>
      <x:c r="AD144">
        <x:f t="shared" si="77"/>
        <x:v>0</x:v>
      </x:c>
      <x:c r="AE144">
        <x:f t="shared" si="78"/>
        <x:v>0</x:v>
      </x:c>
      <x:c r="AF144">
        <x:f t="shared" si="79"/>
        <x:v>0</x:v>
      </x:c>
      <x:c r="AG144">
        <x:f t="shared" si="80"/>
        <x:v>0</x:v>
      </x:c>
      <x:c r="AH144">
        <x:f t="shared" si="81"/>
        <x:v>0</x:v>
      </x:c>
      <x:c r="AI144">
        <x:f t="shared" si="82"/>
        <x:v>0</x:v>
      </x:c>
      <x:c r="AJ144">
        <x:f t="shared" si="83"/>
        <x:v>0</x:v>
      </x:c>
      <x:c r="AK144">
        <x:f t="shared" si="84"/>
        <x:v>0</x:v>
      </x:c>
      <x:c r="AL144">
        <x:f t="shared" si="85"/>
        <x:v>0</x:v>
      </x:c>
      <x:c r="AM144">
        <x:f t="shared" si="86"/>
        <x:v>0</x:v>
      </x:c>
      <x:c r="AN144">
        <x:f t="shared" si="87"/>
        <x:v>0</x:v>
      </x:c>
      <x:c r="AO144">
        <x:f t="shared" si="88"/>
        <x:v>0</x:v>
      </x:c>
      <x:c r="AP144">
        <x:f t="shared" si="89"/>
        <x:v>0</x:v>
      </x:c>
      <x:c r="AQ144">
        <x:f t="shared" si="90"/>
        <x:v>0</x:v>
      </x:c>
      <x:c r="AR144">
        <x:f t="shared" si="91"/>
        <x:v>0</x:v>
      </x:c>
      <x:c r="AS144">
        <x:f t="shared" si="92"/>
        <x:v>0</x:v>
      </x:c>
      <x:c r="AT144">
        <x:f t="shared" si="93"/>
        <x:v>0</x:v>
      </x:c>
      <x:c r="AU144">
        <x:f t="shared" si="94"/>
        <x:v>0</x:v>
      </x:c>
    </x:row>
    <x:row r="145" spans="1:47" ht="21" customHeight="1">
      <x:c r="A145" s="6" t="s">
        <x:v>169</x:v>
      </x:c>
      <x:c r="B145" s="6" t="s">
        <x:v>278</x:v>
      </x:c>
      <x:c r="C145" s="7" t="s">
        <x:v>132</x:v>
      </x:c>
      <x:c r="D145" s="8">
        <x:v>2</x:v>
      </x:c>
      <x:c r="E145" s="8"/>
      <x:c r="F145" s="8"/>
      <x:c r="G145" s="8"/>
      <x:c r="H145" s="8"/>
      <x:c r="I145" s="8"/>
      <x:c r="J145" s="8"/>
      <x:c r="K145" s="8"/>
      <x:c r="L145" s="8"/>
      <x:c r="M145" s="6" t="s">
        <x:v>168</x:v>
      </x:c>
      <x:c r="O145" t="str">
        <x:f>""</x:f>
        <x:v/>
      </x:c>
      <x:c r="P145" s="1" t="s">
        <x:v>73</x:v>
      </x:c>
      <x:c r="Q145">
        <x:v>1</x:v>
      </x:c>
      <x:c r="R145">
        <x:f t="shared" si="65"/>
        <x:v>0</x:v>
      </x:c>
      <x:c r="S145">
        <x:f t="shared" si="66"/>
        <x:v>0</x:v>
      </x:c>
      <x:c r="T145">
        <x:f t="shared" si="67"/>
        <x:v>0</x:v>
      </x:c>
      <x:c r="U145">
        <x:f t="shared" si="68"/>
        <x:v>0</x:v>
      </x:c>
      <x:c r="V145">
        <x:f t="shared" si="69"/>
        <x:v>0</x:v>
      </x:c>
      <x:c r="W145">
        <x:f t="shared" si="70"/>
        <x:v>0</x:v>
      </x:c>
      <x:c r="X145">
        <x:f t="shared" si="71"/>
        <x:v>0</x:v>
      </x:c>
      <x:c r="Y145">
        <x:f t="shared" si="72"/>
        <x:v>0</x:v>
      </x:c>
      <x:c r="Z145">
        <x:f t="shared" si="73"/>
        <x:v>0</x:v>
      </x:c>
      <x:c r="AA145">
        <x:f t="shared" si="74"/>
        <x:v>0</x:v>
      </x:c>
      <x:c r="AB145">
        <x:f t="shared" si="75"/>
        <x:v>0</x:v>
      </x:c>
      <x:c r="AC145">
        <x:f t="shared" si="76"/>
        <x:v>0</x:v>
      </x:c>
      <x:c r="AD145">
        <x:f t="shared" si="77"/>
        <x:v>0</x:v>
      </x:c>
      <x:c r="AE145">
        <x:f t="shared" si="78"/>
        <x:v>0</x:v>
      </x:c>
      <x:c r="AF145">
        <x:f t="shared" si="79"/>
        <x:v>0</x:v>
      </x:c>
      <x:c r="AG145">
        <x:f t="shared" si="80"/>
        <x:v>0</x:v>
      </x:c>
      <x:c r="AH145">
        <x:f t="shared" si="81"/>
        <x:v>0</x:v>
      </x:c>
      <x:c r="AI145">
        <x:f t="shared" si="82"/>
        <x:v>0</x:v>
      </x:c>
      <x:c r="AJ145">
        <x:f t="shared" si="83"/>
        <x:v>0</x:v>
      </x:c>
      <x:c r="AK145">
        <x:f t="shared" si="84"/>
        <x:v>0</x:v>
      </x:c>
      <x:c r="AL145">
        <x:f t="shared" si="85"/>
        <x:v>0</x:v>
      </x:c>
      <x:c r="AM145">
        <x:f t="shared" si="86"/>
        <x:v>0</x:v>
      </x:c>
      <x:c r="AN145">
        <x:f t="shared" si="87"/>
        <x:v>0</x:v>
      </x:c>
      <x:c r="AO145">
        <x:f t="shared" si="88"/>
        <x:v>0</x:v>
      </x:c>
      <x:c r="AP145">
        <x:f t="shared" si="89"/>
        <x:v>0</x:v>
      </x:c>
      <x:c r="AQ145">
        <x:f t="shared" si="90"/>
        <x:v>0</x:v>
      </x:c>
      <x:c r="AR145">
        <x:f t="shared" si="91"/>
        <x:v>0</x:v>
      </x:c>
      <x:c r="AS145">
        <x:f t="shared" si="92"/>
        <x:v>0</x:v>
      </x:c>
      <x:c r="AT145">
        <x:f t="shared" si="93"/>
        <x:v>0</x:v>
      </x:c>
      <x:c r="AU145">
        <x:f t="shared" si="94"/>
        <x:v>0</x:v>
      </x:c>
    </x:row>
    <x:row r="146" spans="1:47" ht="21" customHeight="1">
      <x:c r="A146" s="6" t="s">
        <x:v>176</x:v>
      </x:c>
      <x:c r="B146" s="6" t="s">
        <x:v>310</x:v>
      </x:c>
      <x:c r="C146" s="7" t="s">
        <x:v>132</x:v>
      </x:c>
      <x:c r="D146" s="8">
        <x:v>22</x:v>
      </x:c>
      <x:c r="E146" s="8"/>
      <x:c r="F146" s="8"/>
      <x:c r="G146" s="8"/>
      <x:c r="H146" s="8"/>
      <x:c r="I146" s="8"/>
      <x:c r="J146" s="8"/>
      <x:c r="K146" s="8"/>
      <x:c r="L146" s="8"/>
      <x:c r="M146" s="6" t="s">
        <x:v>170</x:v>
      </x:c>
      <x:c r="O146" t="str">
        <x:f>""</x:f>
        <x:v/>
      </x:c>
      <x:c r="P146" s="1" t="s">
        <x:v>73</x:v>
      </x:c>
      <x:c r="Q146">
        <x:v>1</x:v>
      </x:c>
      <x:c r="R146">
        <x:f t="shared" si="65"/>
        <x:v>0</x:v>
      </x:c>
      <x:c r="S146">
        <x:f t="shared" si="66"/>
        <x:v>0</x:v>
      </x:c>
      <x:c r="T146">
        <x:f t="shared" si="67"/>
        <x:v>0</x:v>
      </x:c>
      <x:c r="U146">
        <x:f t="shared" si="68"/>
        <x:v>0</x:v>
      </x:c>
      <x:c r="V146">
        <x:f t="shared" si="69"/>
        <x:v>0</x:v>
      </x:c>
      <x:c r="W146">
        <x:f t="shared" si="70"/>
        <x:v>0</x:v>
      </x:c>
      <x:c r="X146">
        <x:f t="shared" si="71"/>
        <x:v>0</x:v>
      </x:c>
      <x:c r="Y146">
        <x:f t="shared" si="72"/>
        <x:v>0</x:v>
      </x:c>
      <x:c r="Z146">
        <x:f t="shared" si="73"/>
        <x:v>0</x:v>
      </x:c>
      <x:c r="AA146">
        <x:f t="shared" si="74"/>
        <x:v>0</x:v>
      </x:c>
      <x:c r="AB146">
        <x:f t="shared" si="75"/>
        <x:v>0</x:v>
      </x:c>
      <x:c r="AC146">
        <x:f t="shared" si="76"/>
        <x:v>0</x:v>
      </x:c>
      <x:c r="AD146">
        <x:f t="shared" si="77"/>
        <x:v>0</x:v>
      </x:c>
      <x:c r="AE146">
        <x:f t="shared" si="78"/>
        <x:v>0</x:v>
      </x:c>
      <x:c r="AF146">
        <x:f t="shared" si="79"/>
        <x:v>0</x:v>
      </x:c>
      <x:c r="AG146">
        <x:f t="shared" si="80"/>
        <x:v>0</x:v>
      </x:c>
      <x:c r="AH146">
        <x:f t="shared" si="81"/>
        <x:v>0</x:v>
      </x:c>
      <x:c r="AI146">
        <x:f t="shared" si="82"/>
        <x:v>0</x:v>
      </x:c>
      <x:c r="AJ146">
        <x:f t="shared" si="83"/>
        <x:v>0</x:v>
      </x:c>
      <x:c r="AK146">
        <x:f t="shared" si="84"/>
        <x:v>0</x:v>
      </x:c>
      <x:c r="AL146">
        <x:f t="shared" si="85"/>
        <x:v>0</x:v>
      </x:c>
      <x:c r="AM146">
        <x:f t="shared" si="86"/>
        <x:v>0</x:v>
      </x:c>
      <x:c r="AN146">
        <x:f t="shared" si="87"/>
        <x:v>0</x:v>
      </x:c>
      <x:c r="AO146">
        <x:f t="shared" si="88"/>
        <x:v>0</x:v>
      </x:c>
      <x:c r="AP146">
        <x:f t="shared" si="89"/>
        <x:v>0</x:v>
      </x:c>
      <x:c r="AQ146">
        <x:f t="shared" si="90"/>
        <x:v>0</x:v>
      </x:c>
      <x:c r="AR146">
        <x:f t="shared" si="91"/>
        <x:v>0</x:v>
      </x:c>
      <x:c r="AS146">
        <x:f t="shared" si="92"/>
        <x:v>0</x:v>
      </x:c>
      <x:c r="AT146">
        <x:f t="shared" si="93"/>
        <x:v>0</x:v>
      </x:c>
      <x:c r="AU146">
        <x:f t="shared" si="94"/>
        <x:v>0</x:v>
      </x:c>
    </x:row>
    <x:row r="147" spans="1:47" ht="21" customHeight="1">
      <x:c r="A147" s="6" t="s">
        <x:v>211</x:v>
      </x:c>
      <x:c r="B147" s="6" t="s">
        <x:v>208</x:v>
      </x:c>
      <x:c r="C147" s="7" t="s">
        <x:v>124</x:v>
      </x:c>
      <x:c r="D147" s="8">
        <x:v>22</x:v>
      </x:c>
      <x:c r="E147" s="8"/>
      <x:c r="F147" s="8"/>
      <x:c r="G147" s="8"/>
      <x:c r="H147" s="8"/>
      <x:c r="I147" s="8"/>
      <x:c r="J147" s="8"/>
      <x:c r="K147" s="8"/>
      <x:c r="L147" s="8"/>
      <x:c r="M147" s="6" t="s">
        <x:v>190</x:v>
      </x:c>
      <x:c r="O147" t="str">
        <x:f>""</x:f>
        <x:v/>
      </x:c>
      <x:c r="P147" s="1" t="s">
        <x:v>73</x:v>
      </x:c>
      <x:c r="Q147">
        <x:v>1</x:v>
      </x:c>
      <x:c r="R147">
        <x:f t="shared" si="65"/>
        <x:v>0</x:v>
      </x:c>
      <x:c r="S147">
        <x:f t="shared" si="66"/>
        <x:v>0</x:v>
      </x:c>
      <x:c r="T147">
        <x:f t="shared" si="67"/>
        <x:v>0</x:v>
      </x:c>
      <x:c r="U147">
        <x:f t="shared" si="68"/>
        <x:v>0</x:v>
      </x:c>
      <x:c r="V147">
        <x:f t="shared" si="69"/>
        <x:v>0</x:v>
      </x:c>
      <x:c r="W147">
        <x:f t="shared" si="70"/>
        <x:v>0</x:v>
      </x:c>
      <x:c r="X147">
        <x:f t="shared" si="71"/>
        <x:v>0</x:v>
      </x:c>
      <x:c r="Y147">
        <x:f t="shared" si="72"/>
        <x:v>0</x:v>
      </x:c>
      <x:c r="Z147">
        <x:f t="shared" si="73"/>
        <x:v>0</x:v>
      </x:c>
      <x:c r="AA147">
        <x:f t="shared" si="74"/>
        <x:v>0</x:v>
      </x:c>
      <x:c r="AB147">
        <x:f t="shared" si="75"/>
        <x:v>0</x:v>
      </x:c>
      <x:c r="AC147">
        <x:f t="shared" si="76"/>
        <x:v>0</x:v>
      </x:c>
      <x:c r="AD147">
        <x:f t="shared" si="77"/>
        <x:v>0</x:v>
      </x:c>
      <x:c r="AE147">
        <x:f t="shared" si="78"/>
        <x:v>0</x:v>
      </x:c>
      <x:c r="AF147">
        <x:f t="shared" si="79"/>
        <x:v>0</x:v>
      </x:c>
      <x:c r="AG147">
        <x:f t="shared" si="80"/>
        <x:v>0</x:v>
      </x:c>
      <x:c r="AH147">
        <x:f t="shared" si="81"/>
        <x:v>0</x:v>
      </x:c>
      <x:c r="AI147">
        <x:f t="shared" si="82"/>
        <x:v>0</x:v>
      </x:c>
      <x:c r="AJ147">
        <x:f t="shared" si="83"/>
        <x:v>0</x:v>
      </x:c>
      <x:c r="AK147">
        <x:f t="shared" si="84"/>
        <x:v>0</x:v>
      </x:c>
      <x:c r="AL147">
        <x:f t="shared" si="85"/>
        <x:v>0</x:v>
      </x:c>
      <x:c r="AM147">
        <x:f t="shared" si="86"/>
        <x:v>0</x:v>
      </x:c>
      <x:c r="AN147">
        <x:f t="shared" si="87"/>
        <x:v>0</x:v>
      </x:c>
      <x:c r="AO147">
        <x:f t="shared" si="88"/>
        <x:v>0</x:v>
      </x:c>
      <x:c r="AP147">
        <x:f t="shared" si="89"/>
        <x:v>0</x:v>
      </x:c>
      <x:c r="AQ147">
        <x:f t="shared" si="90"/>
        <x:v>0</x:v>
      </x:c>
      <x:c r="AR147">
        <x:f t="shared" si="91"/>
        <x:v>0</x:v>
      </x:c>
      <x:c r="AS147">
        <x:f t="shared" si="92"/>
        <x:v>0</x:v>
      </x:c>
      <x:c r="AT147">
        <x:f t="shared" si="93"/>
        <x:v>0</x:v>
      </x:c>
      <x:c r="AU147">
        <x:f t="shared" si="94"/>
        <x:v>0</x:v>
      </x:c>
    </x:row>
    <x:row r="148" spans="1:47" ht="21" customHeight="1">
      <x:c r="A148" s="6" t="s">
        <x:v>191</x:v>
      </x:c>
      <x:c r="B148" s="6" t="s">
        <x:v>187</x:v>
      </x:c>
      <x:c r="C148" s="7" t="s">
        <x:v>132</x:v>
      </x:c>
      <x:c r="D148" s="8">
        <x:v>105</x:v>
      </x:c>
      <x:c r="E148" s="8"/>
      <x:c r="F148" s="8"/>
      <x:c r="G148" s="8"/>
      <x:c r="H148" s="8"/>
      <x:c r="I148" s="8"/>
      <x:c r="J148" s="8"/>
      <x:c r="K148" s="8"/>
      <x:c r="L148" s="8"/>
      <x:c r="M148" s="6" t="s">
        <x:v>207</x:v>
      </x:c>
      <x:c r="O148" t="str">
        <x:f>""</x:f>
        <x:v/>
      </x:c>
      <x:c r="P148" s="1" t="s">
        <x:v>73</x:v>
      </x:c>
      <x:c r="Q148">
        <x:v>1</x:v>
      </x:c>
      <x:c r="R148">
        <x:f t="shared" si="65"/>
        <x:v>0</x:v>
      </x:c>
      <x:c r="S148">
        <x:f t="shared" si="66"/>
        <x:v>0</x:v>
      </x:c>
      <x:c r="T148">
        <x:f t="shared" si="67"/>
        <x:v>0</x:v>
      </x:c>
      <x:c r="U148">
        <x:f t="shared" si="68"/>
        <x:v>0</x:v>
      </x:c>
      <x:c r="V148">
        <x:f t="shared" si="69"/>
        <x:v>0</x:v>
      </x:c>
      <x:c r="W148">
        <x:f t="shared" si="70"/>
        <x:v>0</x:v>
      </x:c>
      <x:c r="X148">
        <x:f t="shared" si="71"/>
        <x:v>0</x:v>
      </x:c>
      <x:c r="Y148">
        <x:f t="shared" si="72"/>
        <x:v>0</x:v>
      </x:c>
      <x:c r="Z148">
        <x:f t="shared" si="73"/>
        <x:v>0</x:v>
      </x:c>
      <x:c r="AA148">
        <x:f t="shared" si="74"/>
        <x:v>0</x:v>
      </x:c>
      <x:c r="AB148">
        <x:f t="shared" si="75"/>
        <x:v>0</x:v>
      </x:c>
      <x:c r="AC148">
        <x:f t="shared" si="76"/>
        <x:v>0</x:v>
      </x:c>
      <x:c r="AD148">
        <x:f t="shared" si="77"/>
        <x:v>0</x:v>
      </x:c>
      <x:c r="AE148">
        <x:f t="shared" si="78"/>
        <x:v>0</x:v>
      </x:c>
      <x:c r="AF148">
        <x:f t="shared" si="79"/>
        <x:v>0</x:v>
      </x:c>
      <x:c r="AG148">
        <x:f t="shared" si="80"/>
        <x:v>0</x:v>
      </x:c>
      <x:c r="AH148">
        <x:f t="shared" si="81"/>
        <x:v>0</x:v>
      </x:c>
      <x:c r="AI148">
        <x:f t="shared" si="82"/>
        <x:v>0</x:v>
      </x:c>
      <x:c r="AJ148">
        <x:f t="shared" si="83"/>
        <x:v>0</x:v>
      </x:c>
      <x:c r="AK148">
        <x:f t="shared" si="84"/>
        <x:v>0</x:v>
      </x:c>
      <x:c r="AL148">
        <x:f t="shared" si="85"/>
        <x:v>0</x:v>
      </x:c>
      <x:c r="AM148">
        <x:f t="shared" si="86"/>
        <x:v>0</x:v>
      </x:c>
      <x:c r="AN148">
        <x:f t="shared" si="87"/>
        <x:v>0</x:v>
      </x:c>
      <x:c r="AO148">
        <x:f t="shared" si="88"/>
        <x:v>0</x:v>
      </x:c>
      <x:c r="AP148">
        <x:f t="shared" si="89"/>
        <x:v>0</x:v>
      </x:c>
      <x:c r="AQ148">
        <x:f t="shared" si="90"/>
        <x:v>0</x:v>
      </x:c>
      <x:c r="AR148">
        <x:f t="shared" si="91"/>
        <x:v>0</x:v>
      </x:c>
      <x:c r="AS148">
        <x:f t="shared" si="92"/>
        <x:v>0</x:v>
      </x:c>
      <x:c r="AT148">
        <x:f t="shared" si="93"/>
        <x:v>0</x:v>
      </x:c>
      <x:c r="AU148">
        <x:f t="shared" si="94"/>
        <x:v>0</x:v>
      </x:c>
    </x:row>
    <x:row r="149" spans="1:47" ht="21" customHeight="1">
      <x:c r="A149" s="6" t="s">
        <x:v>202</x:v>
      </x:c>
      <x:c r="B149" s="6" t="s">
        <x:v>193</x:v>
      </x:c>
      <x:c r="C149" s="7" t="s">
        <x:v>132</x:v>
      </x:c>
      <x:c r="D149" s="8">
        <x:v>21</x:v>
      </x:c>
      <x:c r="E149" s="8"/>
      <x:c r="F149" s="8"/>
      <x:c r="G149" s="8"/>
      <x:c r="H149" s="8"/>
      <x:c r="I149" s="8"/>
      <x:c r="J149" s="8"/>
      <x:c r="K149" s="8"/>
      <x:c r="L149" s="8"/>
      <x:c r="M149" s="6" t="s">
        <x:v>201</x:v>
      </x:c>
      <x:c r="O149" t="str">
        <x:f>""</x:f>
        <x:v/>
      </x:c>
      <x:c r="P149" s="1" t="s">
        <x:v>73</x:v>
      </x:c>
      <x:c r="Q149">
        <x:v>1</x:v>
      </x:c>
      <x:c r="R149">
        <x:f t="shared" si="65"/>
        <x:v>0</x:v>
      </x:c>
      <x:c r="S149">
        <x:f t="shared" si="66"/>
        <x:v>0</x:v>
      </x:c>
      <x:c r="T149">
        <x:f t="shared" si="67"/>
        <x:v>0</x:v>
      </x:c>
      <x:c r="U149">
        <x:f t="shared" si="68"/>
        <x:v>0</x:v>
      </x:c>
      <x:c r="V149">
        <x:f t="shared" si="69"/>
        <x:v>0</x:v>
      </x:c>
      <x:c r="W149">
        <x:f t="shared" si="70"/>
        <x:v>0</x:v>
      </x:c>
      <x:c r="X149">
        <x:f t="shared" si="71"/>
        <x:v>0</x:v>
      </x:c>
      <x:c r="Y149">
        <x:f t="shared" si="72"/>
        <x:v>0</x:v>
      </x:c>
      <x:c r="Z149">
        <x:f t="shared" si="73"/>
        <x:v>0</x:v>
      </x:c>
      <x:c r="AA149">
        <x:f t="shared" si="74"/>
        <x:v>0</x:v>
      </x:c>
      <x:c r="AB149">
        <x:f t="shared" si="75"/>
        <x:v>0</x:v>
      </x:c>
      <x:c r="AC149">
        <x:f t="shared" si="76"/>
        <x:v>0</x:v>
      </x:c>
      <x:c r="AD149">
        <x:f t="shared" si="77"/>
        <x:v>0</x:v>
      </x:c>
      <x:c r="AE149">
        <x:f t="shared" si="78"/>
        <x:v>0</x:v>
      </x:c>
      <x:c r="AF149">
        <x:f t="shared" si="79"/>
        <x:v>0</x:v>
      </x:c>
      <x:c r="AG149">
        <x:f t="shared" si="80"/>
        <x:v>0</x:v>
      </x:c>
      <x:c r="AH149">
        <x:f t="shared" si="81"/>
        <x:v>0</x:v>
      </x:c>
      <x:c r="AI149">
        <x:f t="shared" si="82"/>
        <x:v>0</x:v>
      </x:c>
      <x:c r="AJ149">
        <x:f t="shared" si="83"/>
        <x:v>0</x:v>
      </x:c>
      <x:c r="AK149">
        <x:f t="shared" si="84"/>
        <x:v>0</x:v>
      </x:c>
      <x:c r="AL149">
        <x:f t="shared" si="85"/>
        <x:v>0</x:v>
      </x:c>
      <x:c r="AM149">
        <x:f t="shared" si="86"/>
        <x:v>0</x:v>
      </x:c>
      <x:c r="AN149">
        <x:f t="shared" si="87"/>
        <x:v>0</x:v>
      </x:c>
      <x:c r="AO149">
        <x:f t="shared" si="88"/>
        <x:v>0</x:v>
      </x:c>
      <x:c r="AP149">
        <x:f t="shared" si="89"/>
        <x:v>0</x:v>
      </x:c>
      <x:c r="AQ149">
        <x:f t="shared" si="90"/>
        <x:v>0</x:v>
      </x:c>
      <x:c r="AR149">
        <x:f t="shared" si="91"/>
        <x:v>0</x:v>
      </x:c>
      <x:c r="AS149">
        <x:f t="shared" si="92"/>
        <x:v>0</x:v>
      </x:c>
      <x:c r="AT149">
        <x:f t="shared" si="93"/>
        <x:v>0</x:v>
      </x:c>
      <x:c r="AU149">
        <x:f t="shared" si="94"/>
        <x:v>0</x:v>
      </x:c>
    </x:row>
    <x:row r="150" spans="1:47" ht="21" customHeight="1">
      <x:c r="A150" s="6" t="s">
        <x:v>3</x:v>
      </x:c>
      <x:c r="B150" s="9"/>
      <x:c r="C150" s="7" t="s">
        <x:v>124</x:v>
      </x:c>
      <x:c r="D150" s="8">
        <x:v>33</x:v>
      </x:c>
      <x:c r="E150" s="8"/>
      <x:c r="F150" s="8"/>
      <x:c r="G150" s="8"/>
      <x:c r="H150" s="8"/>
      <x:c r="I150" s="8"/>
      <x:c r="J150" s="8"/>
      <x:c r="K150" s="8"/>
      <x:c r="L150" s="8"/>
      <x:c r="M150" s="6" t="s">
        <x:v>196</x:v>
      </x:c>
      <x:c r="O150" t="str">
        <x:f>""</x:f>
        <x:v/>
      </x:c>
      <x:c r="P150" s="1" t="s">
        <x:v>73</x:v>
      </x:c>
      <x:c r="Q150">
        <x:v>1</x:v>
      </x:c>
      <x:c r="R150">
        <x:f t="shared" si="65"/>
        <x:v>0</x:v>
      </x:c>
      <x:c r="S150">
        <x:f t="shared" si="66"/>
        <x:v>0</x:v>
      </x:c>
      <x:c r="T150">
        <x:f t="shared" si="67"/>
        <x:v>0</x:v>
      </x:c>
      <x:c r="U150">
        <x:f t="shared" si="68"/>
        <x:v>0</x:v>
      </x:c>
      <x:c r="V150">
        <x:f t="shared" si="69"/>
        <x:v>0</x:v>
      </x:c>
      <x:c r="W150">
        <x:f t="shared" si="70"/>
        <x:v>0</x:v>
      </x:c>
      <x:c r="X150">
        <x:f t="shared" si="71"/>
        <x:v>0</x:v>
      </x:c>
      <x:c r="Y150">
        <x:f t="shared" si="72"/>
        <x:v>0</x:v>
      </x:c>
      <x:c r="Z150">
        <x:f t="shared" si="73"/>
        <x:v>0</x:v>
      </x:c>
      <x:c r="AA150">
        <x:f t="shared" si="74"/>
        <x:v>0</x:v>
      </x:c>
      <x:c r="AB150">
        <x:f t="shared" si="75"/>
        <x:v>0</x:v>
      </x:c>
      <x:c r="AC150">
        <x:f t="shared" si="76"/>
        <x:v>0</x:v>
      </x:c>
      <x:c r="AD150">
        <x:f t="shared" si="77"/>
        <x:v>0</x:v>
      </x:c>
      <x:c r="AE150">
        <x:f t="shared" si="78"/>
        <x:v>0</x:v>
      </x:c>
      <x:c r="AF150">
        <x:f t="shared" si="79"/>
        <x:v>0</x:v>
      </x:c>
      <x:c r="AG150">
        <x:f t="shared" si="80"/>
        <x:v>0</x:v>
      </x:c>
      <x:c r="AH150">
        <x:f t="shared" si="81"/>
        <x:v>0</x:v>
      </x:c>
      <x:c r="AI150">
        <x:f t="shared" si="82"/>
        <x:v>0</x:v>
      </x:c>
      <x:c r="AJ150">
        <x:f t="shared" si="83"/>
        <x:v>0</x:v>
      </x:c>
      <x:c r="AK150">
        <x:f t="shared" si="84"/>
        <x:v>0</x:v>
      </x:c>
      <x:c r="AL150">
        <x:f t="shared" si="85"/>
        <x:v>0</x:v>
      </x:c>
      <x:c r="AM150">
        <x:f t="shared" si="86"/>
        <x:v>0</x:v>
      </x:c>
      <x:c r="AN150">
        <x:f t="shared" si="87"/>
        <x:v>0</x:v>
      </x:c>
      <x:c r="AO150">
        <x:f t="shared" si="88"/>
        <x:v>0</x:v>
      </x:c>
      <x:c r="AP150">
        <x:f t="shared" si="89"/>
        <x:v>0</x:v>
      </x:c>
      <x:c r="AQ150">
        <x:f t="shared" si="90"/>
        <x:v>0</x:v>
      </x:c>
      <x:c r="AR150">
        <x:f t="shared" si="91"/>
        <x:v>0</x:v>
      </x:c>
      <x:c r="AS150">
        <x:f t="shared" si="92"/>
        <x:v>0</x:v>
      </x:c>
      <x:c r="AT150">
        <x:f t="shared" si="93"/>
        <x:v>0</x:v>
      </x:c>
      <x:c r="AU150">
        <x:f t="shared" si="94"/>
        <x:v>0</x:v>
      </x:c>
    </x:row>
    <x:row r="151" spans="1:47" ht="21" customHeight="1">
      <x:c r="A151" s="6" t="s">
        <x:v>203</x:v>
      </x:c>
      <x:c r="B151" s="9"/>
      <x:c r="C151" s="7" t="s">
        <x:v>132</x:v>
      </x:c>
      <x:c r="D151" s="8">
        <x:v>2</x:v>
      </x:c>
      <x:c r="E151" s="8"/>
      <x:c r="F151" s="8"/>
      <x:c r="G151" s="8"/>
      <x:c r="H151" s="8"/>
      <x:c r="I151" s="8"/>
      <x:c r="J151" s="8"/>
      <x:c r="K151" s="8"/>
      <x:c r="L151" s="8"/>
      <x:c r="M151" s="6" t="s">
        <x:v>194</x:v>
      </x:c>
      <x:c r="O151" t="str">
        <x:f>""</x:f>
        <x:v/>
      </x:c>
      <x:c r="P151" s="1" t="s">
        <x:v>73</x:v>
      </x:c>
      <x:c r="Q151">
        <x:v>1</x:v>
      </x:c>
      <x:c r="R151">
        <x:f t="shared" si="65"/>
        <x:v>0</x:v>
      </x:c>
      <x:c r="S151">
        <x:f t="shared" si="66"/>
        <x:v>0</x:v>
      </x:c>
      <x:c r="T151">
        <x:f t="shared" si="67"/>
        <x:v>0</x:v>
      </x:c>
      <x:c r="U151">
        <x:f t="shared" si="68"/>
        <x:v>0</x:v>
      </x:c>
      <x:c r="V151">
        <x:f t="shared" si="69"/>
        <x:v>0</x:v>
      </x:c>
      <x:c r="W151">
        <x:f t="shared" si="70"/>
        <x:v>0</x:v>
      </x:c>
      <x:c r="X151">
        <x:f t="shared" si="71"/>
        <x:v>0</x:v>
      </x:c>
      <x:c r="Y151">
        <x:f t="shared" si="72"/>
        <x:v>0</x:v>
      </x:c>
      <x:c r="Z151">
        <x:f t="shared" si="73"/>
        <x:v>0</x:v>
      </x:c>
      <x:c r="AA151">
        <x:f t="shared" si="74"/>
        <x:v>0</x:v>
      </x:c>
      <x:c r="AB151">
        <x:f t="shared" si="75"/>
        <x:v>0</x:v>
      </x:c>
      <x:c r="AC151">
        <x:f t="shared" si="76"/>
        <x:v>0</x:v>
      </x:c>
      <x:c r="AD151">
        <x:f t="shared" si="77"/>
        <x:v>0</x:v>
      </x:c>
      <x:c r="AE151">
        <x:f t="shared" si="78"/>
        <x:v>0</x:v>
      </x:c>
      <x:c r="AF151">
        <x:f t="shared" si="79"/>
        <x:v>0</x:v>
      </x:c>
      <x:c r="AG151">
        <x:f t="shared" si="80"/>
        <x:v>0</x:v>
      </x:c>
      <x:c r="AH151">
        <x:f t="shared" si="81"/>
        <x:v>0</x:v>
      </x:c>
      <x:c r="AI151">
        <x:f t="shared" si="82"/>
        <x:v>0</x:v>
      </x:c>
      <x:c r="AJ151">
        <x:f t="shared" si="83"/>
        <x:v>0</x:v>
      </x:c>
      <x:c r="AK151">
        <x:f t="shared" si="84"/>
        <x:v>0</x:v>
      </x:c>
      <x:c r="AL151">
        <x:f t="shared" si="85"/>
        <x:v>0</x:v>
      </x:c>
      <x:c r="AM151">
        <x:f t="shared" si="86"/>
        <x:v>0</x:v>
      </x:c>
      <x:c r="AN151">
        <x:f t="shared" si="87"/>
        <x:v>0</x:v>
      </x:c>
      <x:c r="AO151">
        <x:f t="shared" si="88"/>
        <x:v>0</x:v>
      </x:c>
      <x:c r="AP151">
        <x:f t="shared" si="89"/>
        <x:v>0</x:v>
      </x:c>
      <x:c r="AQ151">
        <x:f t="shared" si="90"/>
        <x:v>0</x:v>
      </x:c>
      <x:c r="AR151">
        <x:f t="shared" si="91"/>
        <x:v>0</x:v>
      </x:c>
      <x:c r="AS151">
        <x:f t="shared" si="92"/>
        <x:v>0</x:v>
      </x:c>
      <x:c r="AT151">
        <x:f t="shared" si="93"/>
        <x:v>0</x:v>
      </x:c>
      <x:c r="AU151">
        <x:f t="shared" si="94"/>
        <x:v>0</x:v>
      </x:c>
    </x:row>
    <x:row r="152" spans="1:47" ht="21" customHeight="1">
      <x:c r="A152" s="6" t="s">
        <x:v>189</x:v>
      </x:c>
      <x:c r="B152" s="9"/>
      <x:c r="C152" s="7" t="s">
        <x:v>132</x:v>
      </x:c>
      <x:c r="D152" s="8">
        <x:v>94</x:v>
      </x:c>
      <x:c r="E152" s="8"/>
      <x:c r="F152" s="8"/>
      <x:c r="G152" s="8"/>
      <x:c r="H152" s="8"/>
      <x:c r="I152" s="8"/>
      <x:c r="J152" s="8"/>
      <x:c r="K152" s="8"/>
      <x:c r="L152" s="8"/>
      <x:c r="M152" s="6" t="s">
        <x:v>198</x:v>
      </x:c>
      <x:c r="O152" t="str">
        <x:f>""</x:f>
        <x:v/>
      </x:c>
      <x:c r="P152" s="1" t="s">
        <x:v>73</x:v>
      </x:c>
      <x:c r="Q152">
        <x:v>1</x:v>
      </x:c>
      <x:c r="R152">
        <x:f t="shared" si="65"/>
        <x:v>0</x:v>
      </x:c>
      <x:c r="S152">
        <x:f t="shared" si="66"/>
        <x:v>0</x:v>
      </x:c>
      <x:c r="T152">
        <x:f t="shared" si="67"/>
        <x:v>0</x:v>
      </x:c>
      <x:c r="U152">
        <x:f t="shared" si="68"/>
        <x:v>0</x:v>
      </x:c>
      <x:c r="V152">
        <x:f t="shared" si="69"/>
        <x:v>0</x:v>
      </x:c>
      <x:c r="W152">
        <x:f t="shared" si="70"/>
        <x:v>0</x:v>
      </x:c>
      <x:c r="X152">
        <x:f t="shared" si="71"/>
        <x:v>0</x:v>
      </x:c>
      <x:c r="Y152">
        <x:f t="shared" si="72"/>
        <x:v>0</x:v>
      </x:c>
      <x:c r="Z152">
        <x:f t="shared" si="73"/>
        <x:v>0</x:v>
      </x:c>
      <x:c r="AA152">
        <x:f t="shared" si="74"/>
        <x:v>0</x:v>
      </x:c>
      <x:c r="AB152">
        <x:f t="shared" si="75"/>
        <x:v>0</x:v>
      </x:c>
      <x:c r="AC152">
        <x:f t="shared" si="76"/>
        <x:v>0</x:v>
      </x:c>
      <x:c r="AD152">
        <x:f t="shared" si="77"/>
        <x:v>0</x:v>
      </x:c>
      <x:c r="AE152">
        <x:f t="shared" si="78"/>
        <x:v>0</x:v>
      </x:c>
      <x:c r="AF152">
        <x:f t="shared" si="79"/>
        <x:v>0</x:v>
      </x:c>
      <x:c r="AG152">
        <x:f t="shared" si="80"/>
        <x:v>0</x:v>
      </x:c>
      <x:c r="AH152">
        <x:f t="shared" si="81"/>
        <x:v>0</x:v>
      </x:c>
      <x:c r="AI152">
        <x:f t="shared" si="82"/>
        <x:v>0</x:v>
      </x:c>
      <x:c r="AJ152">
        <x:f t="shared" si="83"/>
        <x:v>0</x:v>
      </x:c>
      <x:c r="AK152">
        <x:f t="shared" si="84"/>
        <x:v>0</x:v>
      </x:c>
      <x:c r="AL152">
        <x:f t="shared" si="85"/>
        <x:v>0</x:v>
      </x:c>
      <x:c r="AM152">
        <x:f t="shared" si="86"/>
        <x:v>0</x:v>
      </x:c>
      <x:c r="AN152">
        <x:f t="shared" si="87"/>
        <x:v>0</x:v>
      </x:c>
      <x:c r="AO152">
        <x:f t="shared" si="88"/>
        <x:v>0</x:v>
      </x:c>
      <x:c r="AP152">
        <x:f t="shared" si="89"/>
        <x:v>0</x:v>
      </x:c>
      <x:c r="AQ152">
        <x:f t="shared" si="90"/>
        <x:v>0</x:v>
      </x:c>
      <x:c r="AR152">
        <x:f t="shared" si="91"/>
        <x:v>0</x:v>
      </x:c>
      <x:c r="AS152">
        <x:f t="shared" si="92"/>
        <x:v>0</x:v>
      </x:c>
      <x:c r="AT152">
        <x:f t="shared" si="93"/>
        <x:v>0</x:v>
      </x:c>
      <x:c r="AU152">
        <x:f t="shared" si="94"/>
        <x:v>0</x:v>
      </x:c>
    </x:row>
    <x:row r="153" spans="1:47" ht="21" customHeight="1">
      <x:c r="A153" s="6" t="s">
        <x:v>297</x:v>
      </x:c>
      <x:c r="B153" s="6" t="s">
        <x:v>14</x:v>
      </x:c>
      <x:c r="C153" s="7" t="s">
        <x:v>1</x:v>
      </x:c>
      <x:c r="D153" s="8">
        <x:v>192</x:v>
      </x:c>
      <x:c r="E153" s="8"/>
      <x:c r="F153" s="8"/>
      <x:c r="G153" s="8"/>
      <x:c r="H153" s="8"/>
      <x:c r="I153" s="8"/>
      <x:c r="J153" s="8"/>
      <x:c r="K153" s="8"/>
      <x:c r="L153" s="8"/>
      <x:c r="M153" s="6" t="s">
        <x:v>192</x:v>
      </x:c>
      <x:c r="O153" t="str">
        <x:f>""</x:f>
        <x:v/>
      </x:c>
      <x:c r="P153" s="1" t="s">
        <x:v>73</x:v>
      </x:c>
      <x:c r="Q153">
        <x:v>1</x:v>
      </x:c>
      <x:c r="R153">
        <x:f t="shared" si="65"/>
        <x:v>0</x:v>
      </x:c>
      <x:c r="S153">
        <x:f t="shared" si="66"/>
        <x:v>0</x:v>
      </x:c>
      <x:c r="T153">
        <x:f t="shared" si="67"/>
        <x:v>0</x:v>
      </x:c>
      <x:c r="U153">
        <x:f t="shared" si="68"/>
        <x:v>0</x:v>
      </x:c>
      <x:c r="V153">
        <x:f t="shared" si="69"/>
        <x:v>0</x:v>
      </x:c>
      <x:c r="W153">
        <x:f t="shared" si="70"/>
        <x:v>0</x:v>
      </x:c>
      <x:c r="X153">
        <x:f t="shared" si="71"/>
        <x:v>0</x:v>
      </x:c>
      <x:c r="Y153">
        <x:f t="shared" si="72"/>
        <x:v>0</x:v>
      </x:c>
      <x:c r="Z153">
        <x:f t="shared" si="73"/>
        <x:v>0</x:v>
      </x:c>
      <x:c r="AA153">
        <x:f t="shared" si="74"/>
        <x:v>0</x:v>
      </x:c>
      <x:c r="AB153">
        <x:f t="shared" si="75"/>
        <x:v>0</x:v>
      </x:c>
      <x:c r="AC153">
        <x:f t="shared" si="76"/>
        <x:v>0</x:v>
      </x:c>
      <x:c r="AD153">
        <x:f t="shared" si="77"/>
        <x:v>0</x:v>
      </x:c>
      <x:c r="AE153">
        <x:f t="shared" si="78"/>
        <x:v>0</x:v>
      </x:c>
      <x:c r="AF153">
        <x:f t="shared" si="79"/>
        <x:v>0</x:v>
      </x:c>
      <x:c r="AG153">
        <x:f t="shared" si="80"/>
        <x:v>0</x:v>
      </x:c>
      <x:c r="AH153">
        <x:f t="shared" si="81"/>
        <x:v>0</x:v>
      </x:c>
      <x:c r="AI153">
        <x:f t="shared" si="82"/>
        <x:v>0</x:v>
      </x:c>
      <x:c r="AJ153">
        <x:f t="shared" si="83"/>
        <x:v>0</x:v>
      </x:c>
      <x:c r="AK153">
        <x:f t="shared" si="84"/>
        <x:v>0</x:v>
      </x:c>
      <x:c r="AL153">
        <x:f t="shared" si="85"/>
        <x:v>0</x:v>
      </x:c>
      <x:c r="AM153">
        <x:f t="shared" si="86"/>
        <x:v>0</x:v>
      </x:c>
      <x:c r="AN153">
        <x:f t="shared" si="87"/>
        <x:v>0</x:v>
      </x:c>
      <x:c r="AO153">
        <x:f t="shared" si="88"/>
        <x:v>0</x:v>
      </x:c>
      <x:c r="AP153">
        <x:f t="shared" si="89"/>
        <x:v>0</x:v>
      </x:c>
      <x:c r="AQ153">
        <x:f t="shared" si="90"/>
        <x:v>0</x:v>
      </x:c>
      <x:c r="AR153">
        <x:f t="shared" si="91"/>
        <x:v>0</x:v>
      </x:c>
      <x:c r="AS153">
        <x:f t="shared" si="92"/>
        <x:v>0</x:v>
      </x:c>
      <x:c r="AT153">
        <x:f t="shared" si="93"/>
        <x:v>0</x:v>
      </x:c>
      <x:c r="AU153">
        <x:f t="shared" si="94"/>
        <x:v>0</x:v>
      </x:c>
    </x:row>
    <x:row r="154" spans="1:47" ht="21" customHeight="1">
      <x:c r="A154" s="6" t="s">
        <x:v>299</x:v>
      </x:c>
      <x:c r="B154" s="6" t="s">
        <x:v>253</x:v>
      </x:c>
      <x:c r="C154" s="7" t="s">
        <x:v>2</x:v>
      </x:c>
      <x:c r="D154" s="8">
        <x:v>6</x:v>
      </x:c>
      <x:c r="E154" s="8"/>
      <x:c r="F154" s="8"/>
      <x:c r="G154" s="8"/>
      <x:c r="H154" s="8"/>
      <x:c r="I154" s="8"/>
      <x:c r="J154" s="8"/>
      <x:c r="K154" s="8"/>
      <x:c r="L154" s="8"/>
      <x:c r="M154" s="6" t="s">
        <x:v>197</x:v>
      </x:c>
      <x:c r="O154" t="str">
        <x:f>""</x:f>
        <x:v/>
      </x:c>
      <x:c r="P154" s="1" t="s">
        <x:v>73</x:v>
      </x:c>
      <x:c r="Q154">
        <x:v>1</x:v>
      </x:c>
      <x:c r="R154">
        <x:f t="shared" si="65"/>
        <x:v>0</x:v>
      </x:c>
      <x:c r="S154">
        <x:f t="shared" si="66"/>
        <x:v>0</x:v>
      </x:c>
      <x:c r="T154">
        <x:f t="shared" si="67"/>
        <x:v>0</x:v>
      </x:c>
      <x:c r="U154">
        <x:f t="shared" si="68"/>
        <x:v>0</x:v>
      </x:c>
      <x:c r="V154">
        <x:f t="shared" si="69"/>
        <x:v>0</x:v>
      </x:c>
      <x:c r="W154">
        <x:f t="shared" si="70"/>
        <x:v>0</x:v>
      </x:c>
      <x:c r="X154">
        <x:f t="shared" si="71"/>
        <x:v>0</x:v>
      </x:c>
      <x:c r="Y154">
        <x:f t="shared" si="72"/>
        <x:v>0</x:v>
      </x:c>
      <x:c r="Z154">
        <x:f t="shared" si="73"/>
        <x:v>0</x:v>
      </x:c>
      <x:c r="AA154">
        <x:f t="shared" si="74"/>
        <x:v>0</x:v>
      </x:c>
      <x:c r="AB154">
        <x:f t="shared" si="75"/>
        <x:v>0</x:v>
      </x:c>
      <x:c r="AC154">
        <x:f t="shared" si="76"/>
        <x:v>0</x:v>
      </x:c>
      <x:c r="AD154">
        <x:f t="shared" si="77"/>
        <x:v>0</x:v>
      </x:c>
      <x:c r="AE154">
        <x:f t="shared" si="78"/>
        <x:v>0</x:v>
      </x:c>
      <x:c r="AF154">
        <x:f t="shared" si="79"/>
        <x:v>0</x:v>
      </x:c>
      <x:c r="AG154">
        <x:f t="shared" si="80"/>
        <x:v>0</x:v>
      </x:c>
      <x:c r="AH154">
        <x:f t="shared" si="81"/>
        <x:v>0</x:v>
      </x:c>
      <x:c r="AI154">
        <x:f t="shared" si="82"/>
        <x:v>0</x:v>
      </x:c>
      <x:c r="AJ154">
        <x:f t="shared" si="83"/>
        <x:v>0</x:v>
      </x:c>
      <x:c r="AK154">
        <x:f t="shared" si="84"/>
        <x:v>0</x:v>
      </x:c>
      <x:c r="AL154">
        <x:f t="shared" si="85"/>
        <x:v>0</x:v>
      </x:c>
      <x:c r="AM154">
        <x:f t="shared" si="86"/>
        <x:v>0</x:v>
      </x:c>
      <x:c r="AN154">
        <x:f t="shared" si="87"/>
        <x:v>0</x:v>
      </x:c>
      <x:c r="AO154">
        <x:f t="shared" si="88"/>
        <x:v>0</x:v>
      </x:c>
      <x:c r="AP154">
        <x:f t="shared" si="89"/>
        <x:v>0</x:v>
      </x:c>
      <x:c r="AQ154">
        <x:f t="shared" si="90"/>
        <x:v>0</x:v>
      </x:c>
      <x:c r="AR154">
        <x:f t="shared" si="91"/>
        <x:v>0</x:v>
      </x:c>
      <x:c r="AS154">
        <x:f t="shared" si="92"/>
        <x:v>0</x:v>
      </x:c>
      <x:c r="AT154">
        <x:f t="shared" si="93"/>
        <x:v>0</x:v>
      </x:c>
      <x:c r="AU154">
        <x:f t="shared" si="94"/>
        <x:v>0</x:v>
      </x:c>
    </x:row>
    <x:row r="155" spans="1:47" ht="21" customHeight="1">
      <x:c r="A155" s="6" t="s">
        <x:v>236</x:v>
      </x:c>
      <x:c r="B155" s="6" t="s">
        <x:v>101</x:v>
      </x:c>
      <x:c r="C155" s="7" t="s">
        <x:v>9</x:v>
      </x:c>
      <x:c r="D155" s="8">
        <x:v>1</x:v>
      </x:c>
      <x:c r="E155" s="8"/>
      <x:c r="F155" s="8"/>
      <x:c r="G155" s="8"/>
      <x:c r="H155" s="8"/>
      <x:c r="I155" s="8"/>
      <x:c r="J155" s="8"/>
      <x:c r="K155" s="8"/>
      <x:c r="L155" s="8"/>
      <x:c r="M155" s="9"/>
      <x:c r="O155" t="str">
        <x:f>"03"</x:f>
        <x:v>03</x:v>
      </x:c>
      <x:c r="P155" s="1" t="s">
        <x:v>73</x:v>
      </x:c>
      <x:c r="Q155">
        <x:v>1</x:v>
      </x:c>
      <x:c r="R155">
        <x:f t="shared" si="65"/>
        <x:v>0</x:v>
      </x:c>
      <x:c r="S155">
        <x:f t="shared" si="66"/>
        <x:v>0</x:v>
      </x:c>
      <x:c r="T155">
        <x:f t="shared" si="67"/>
        <x:v>0</x:v>
      </x:c>
      <x:c r="U155">
        <x:f t="shared" si="68"/>
        <x:v>0</x:v>
      </x:c>
      <x:c r="V155">
        <x:f t="shared" si="69"/>
        <x:v>0</x:v>
      </x:c>
      <x:c r="W155">
        <x:f t="shared" si="70"/>
        <x:v>0</x:v>
      </x:c>
      <x:c r="X155">
        <x:f t="shared" si="71"/>
        <x:v>0</x:v>
      </x:c>
      <x:c r="Y155">
        <x:f t="shared" si="72"/>
        <x:v>0</x:v>
      </x:c>
      <x:c r="Z155">
        <x:f t="shared" si="73"/>
        <x:v>0</x:v>
      </x:c>
      <x:c r="AA155">
        <x:f t="shared" si="74"/>
        <x:v>0</x:v>
      </x:c>
      <x:c r="AB155">
        <x:f t="shared" si="75"/>
        <x:v>0</x:v>
      </x:c>
      <x:c r="AC155">
        <x:f t="shared" si="76"/>
        <x:v>0</x:v>
      </x:c>
      <x:c r="AD155">
        <x:f t="shared" si="77"/>
        <x:v>0</x:v>
      </x:c>
      <x:c r="AE155">
        <x:f t="shared" si="78"/>
        <x:v>0</x:v>
      </x:c>
      <x:c r="AF155">
        <x:f t="shared" si="79"/>
        <x:v>0</x:v>
      </x:c>
      <x:c r="AG155">
        <x:f t="shared" si="80"/>
        <x:v>0</x:v>
      </x:c>
      <x:c r="AH155">
        <x:f t="shared" si="81"/>
        <x:v>0</x:v>
      </x:c>
      <x:c r="AI155">
        <x:f t="shared" si="82"/>
        <x:v>0</x:v>
      </x:c>
      <x:c r="AJ155">
        <x:f t="shared" si="83"/>
        <x:v>0</x:v>
      </x:c>
      <x:c r="AK155">
        <x:f t="shared" si="84"/>
        <x:v>0</x:v>
      </x:c>
      <x:c r="AL155">
        <x:f t="shared" si="85"/>
        <x:v>0</x:v>
      </x:c>
      <x:c r="AM155">
        <x:f t="shared" si="86"/>
        <x:v>0</x:v>
      </x:c>
      <x:c r="AN155">
        <x:f t="shared" si="87"/>
        <x:v>0</x:v>
      </x:c>
      <x:c r="AO155">
        <x:f t="shared" si="88"/>
        <x:v>0</x:v>
      </x:c>
      <x:c r="AP155">
        <x:f t="shared" si="89"/>
        <x:v>0</x:v>
      </x:c>
      <x:c r="AQ155">
        <x:f t="shared" si="90"/>
        <x:v>0</x:v>
      </x:c>
      <x:c r="AR155">
        <x:f t="shared" si="91"/>
        <x:v>0</x:v>
      </x:c>
      <x:c r="AS155">
        <x:f t="shared" si="92"/>
        <x:v>0</x:v>
      </x:c>
      <x:c r="AT155">
        <x:f t="shared" si="93"/>
        <x:v>0</x:v>
      </x:c>
      <x:c r="AU155">
        <x:f t="shared" si="94"/>
        <x:v>0</x:v>
      </x:c>
    </x:row>
    <x:row r="156" spans="1:13" ht="21" customHeight="1">
      <x:c r="A156" s="9"/>
      <x:c r="B156" s="9"/>
      <x:c r="C156" s="10"/>
      <x:c r="D156" s="8"/>
      <x:c r="E156" s="8"/>
      <x:c r="F156" s="8"/>
      <x:c r="G156" s="8"/>
      <x:c r="H156" s="8"/>
      <x:c r="I156" s="8"/>
      <x:c r="J156" s="8"/>
      <x:c r="K156" s="8"/>
      <x:c r="L156" s="8"/>
      <x:c r="M156" s="9"/>
    </x:row>
    <x:row r="157" spans="1:13" ht="21" customHeight="1">
      <x:c r="A157" s="9"/>
      <x:c r="B157" s="9"/>
      <x:c r="C157" s="10"/>
      <x:c r="D157" s="8"/>
      <x:c r="E157" s="8"/>
      <x:c r="F157" s="8"/>
      <x:c r="G157" s="8"/>
      <x:c r="H157" s="8"/>
      <x:c r="I157" s="8"/>
      <x:c r="J157" s="8"/>
      <x:c r="K157" s="8"/>
      <x:c r="L157" s="8"/>
      <x:c r="M157" s="9"/>
    </x:row>
    <x:row r="158" spans="1:13" ht="21" customHeight="1">
      <x:c r="A158" s="9"/>
      <x:c r="B158" s="9"/>
      <x:c r="C158" s="10"/>
      <x:c r="D158" s="8"/>
      <x:c r="E158" s="8"/>
      <x:c r="F158" s="8"/>
      <x:c r="G158" s="8"/>
      <x:c r="H158" s="8"/>
      <x:c r="I158" s="8"/>
      <x:c r="J158" s="8"/>
      <x:c r="K158" s="8"/>
      <x:c r="L158" s="8"/>
      <x:c r="M158" s="9"/>
    </x:row>
    <x:row r="159" spans="1:13" ht="21" customHeight="1">
      <x:c r="A159" s="9"/>
      <x:c r="B159" s="9"/>
      <x:c r="C159" s="10"/>
      <x:c r="D159" s="8"/>
      <x:c r="E159" s="8"/>
      <x:c r="F159" s="8"/>
      <x:c r="G159" s="8"/>
      <x:c r="H159" s="8"/>
      <x:c r="I159" s="8"/>
      <x:c r="J159" s="8"/>
      <x:c r="K159" s="8"/>
      <x:c r="L159" s="8"/>
      <x:c r="M159" s="9"/>
    </x:row>
    <x:row r="160" spans="1:13" ht="21" customHeight="1">
      <x:c r="A160" s="9"/>
      <x:c r="B160" s="9"/>
      <x:c r="C160" s="10"/>
      <x:c r="D160" s="8"/>
      <x:c r="E160" s="8"/>
      <x:c r="F160" s="8"/>
      <x:c r="G160" s="8"/>
      <x:c r="H160" s="8"/>
      <x:c r="I160" s="8"/>
      <x:c r="J160" s="8"/>
      <x:c r="K160" s="8"/>
      <x:c r="L160" s="8"/>
      <x:c r="M160" s="9"/>
    </x:row>
    <x:row r="161" spans="1:13" ht="21" customHeight="1">
      <x:c r="A161" s="9"/>
      <x:c r="B161" s="9"/>
      <x:c r="C161" s="10"/>
      <x:c r="D161" s="8"/>
      <x:c r="E161" s="8"/>
      <x:c r="F161" s="8"/>
      <x:c r="G161" s="8"/>
      <x:c r="H161" s="8"/>
      <x:c r="I161" s="8"/>
      <x:c r="J161" s="8"/>
      <x:c r="K161" s="8"/>
      <x:c r="L161" s="8"/>
      <x:c r="M161" s="9"/>
    </x:row>
    <x:row r="162" spans="1:13" ht="21" customHeight="1">
      <x:c r="A162" s="9"/>
      <x:c r="B162" s="9"/>
      <x:c r="C162" s="10"/>
      <x:c r="D162" s="8"/>
      <x:c r="E162" s="8"/>
      <x:c r="F162" s="8"/>
      <x:c r="G162" s="8"/>
      <x:c r="H162" s="8"/>
      <x:c r="I162" s="8"/>
      <x:c r="J162" s="8"/>
      <x:c r="K162" s="8"/>
      <x:c r="L162" s="8"/>
      <x:c r="M162" s="9"/>
    </x:row>
    <x:row r="163" spans="1:13" ht="21" customHeight="1">
      <x:c r="A163" s="9"/>
      <x:c r="B163" s="9"/>
      <x:c r="C163" s="10"/>
      <x:c r="D163" s="8"/>
      <x:c r="E163" s="8"/>
      <x:c r="F163" s="8"/>
      <x:c r="G163" s="8"/>
      <x:c r="H163" s="8"/>
      <x:c r="I163" s="8"/>
      <x:c r="J163" s="8"/>
      <x:c r="K163" s="8"/>
      <x:c r="L163" s="8"/>
      <x:c r="M163" s="9"/>
    </x:row>
    <x:row r="164" spans="1:51" ht="21" customHeight="1">
      <x:c r="A164" s="11" t="s">
        <x:v>70</x:v>
      </x:c>
      <x:c r="B164" s="12"/>
      <x:c r="C164" s="13"/>
      <x:c r="D164" s="14"/>
      <x:c r="E164" s="14"/>
      <x:c r="F164" s="14">
        <x:f>ROUNDDOWN(SUMIF(Q106:Q163,"1",F106:F163),0)</x:f>
        <x:v>0</x:v>
      </x:c>
      <x:c r="G164" s="14"/>
      <x:c r="H164" s="14">
        <x:f>ROUNDDOWN(SUMIF(Q106:Q163,"1",H106:H163),0)</x:f>
        <x:v>0</x:v>
      </x:c>
      <x:c r="I164" s="14"/>
      <x:c r="J164" s="14">
        <x:f>ROUNDDOWN(SUMIF(Q106:Q163,"1",J106:J163),0)</x:f>
        <x:v>0</x:v>
      </x:c>
      <x:c r="K164" s="14"/>
      <x:c r="L164" s="14">
        <x:f>F164+H164+J164</x:f>
        <x:v>0</x:v>
      </x:c>
      <x:c r="M164" s="12"/>
      <x:c r="R164">
        <x:f t="shared" ref="R164:AY164" si="95">ROUNDDOWN(SUM(R106:R155),0)</x:f>
        <x:v>0</x:v>
      </x:c>
      <x:c r="S164">
        <x:f t="shared" si="95"/>
        <x:v>0</x:v>
      </x:c>
      <x:c r="T164">
        <x:f t="shared" si="95"/>
        <x:v>0</x:v>
      </x:c>
      <x:c r="U164">
        <x:f t="shared" si="95"/>
        <x:v>0</x:v>
      </x:c>
      <x:c r="V164">
        <x:f t="shared" si="95"/>
        <x:v>0</x:v>
      </x:c>
      <x:c r="W164">
        <x:f t="shared" si="95"/>
        <x:v>0</x:v>
      </x:c>
      <x:c r="X164">
        <x:f t="shared" si="95"/>
        <x:v>0</x:v>
      </x:c>
      <x:c r="Y164">
        <x:f t="shared" si="95"/>
        <x:v>0</x:v>
      </x:c>
      <x:c r="Z164">
        <x:f t="shared" si="95"/>
        <x:v>0</x:v>
      </x:c>
      <x:c r="AA164">
        <x:f t="shared" si="95"/>
        <x:v>0</x:v>
      </x:c>
      <x:c r="AB164">
        <x:f t="shared" si="95"/>
        <x:v>0</x:v>
      </x:c>
      <x:c r="AC164">
        <x:f t="shared" si="95"/>
        <x:v>0</x:v>
      </x:c>
      <x:c r="AD164">
        <x:f t="shared" si="95"/>
        <x:v>0</x:v>
      </x:c>
      <x:c r="AE164">
        <x:f t="shared" si="95"/>
        <x:v>0</x:v>
      </x:c>
      <x:c r="AF164">
        <x:f t="shared" si="95"/>
        <x:v>0</x:v>
      </x:c>
      <x:c r="AG164">
        <x:f t="shared" si="95"/>
        <x:v>0</x:v>
      </x:c>
      <x:c r="AH164">
        <x:f t="shared" si="95"/>
        <x:v>0</x:v>
      </x:c>
      <x:c r="AI164">
        <x:f t="shared" si="95"/>
        <x:v>0</x:v>
      </x:c>
      <x:c r="AJ164">
        <x:f t="shared" si="95"/>
        <x:v>0</x:v>
      </x:c>
      <x:c r="AK164">
        <x:f t="shared" si="95"/>
        <x:v>0</x:v>
      </x:c>
      <x:c r="AL164">
        <x:f t="shared" si="95"/>
        <x:v>0</x:v>
      </x:c>
      <x:c r="AM164">
        <x:f t="shared" si="95"/>
        <x:v>0</x:v>
      </x:c>
      <x:c r="AN164">
        <x:f t="shared" si="95"/>
        <x:v>0</x:v>
      </x:c>
      <x:c r="AO164">
        <x:f t="shared" si="95"/>
        <x:v>0</x:v>
      </x:c>
      <x:c r="AP164">
        <x:f t="shared" si="95"/>
        <x:v>0</x:v>
      </x:c>
      <x:c r="AQ164">
        <x:f t="shared" si="95"/>
        <x:v>0</x:v>
      </x:c>
      <x:c r="AR164">
        <x:f t="shared" si="95"/>
        <x:v>0</x:v>
      </x:c>
      <x:c r="AS164">
        <x:f t="shared" si="95"/>
        <x:v>0</x:v>
      </x:c>
      <x:c r="AT164">
        <x:f t="shared" si="95"/>
        <x:v>0</x:v>
      </x:c>
      <x:c r="AU164">
        <x:f t="shared" si="95"/>
        <x:v>0</x:v>
      </x:c>
      <x:c r="AV164">
        <x:f t="shared" si="95"/>
        <x:v>0</x:v>
      </x:c>
      <x:c r="AW164">
        <x:f t="shared" si="95"/>
        <x:v>0</x:v>
      </x:c>
      <x:c r="AX164">
        <x:f t="shared" si="95"/>
        <x:v>0</x:v>
      </x:c>
      <x:c r="AY164">
        <x:f t="shared" si="95"/>
        <x:v>0</x:v>
      </x:c>
    </x:row>
    <x:row r="165" spans="1:13" ht="21" customHeight="1">
      <x:c r="A165" s="132" t="s">
        <x:v>276</x:v>
      </x:c>
      <x:c r="B165" s="133"/>
      <x:c r="C165" s="133"/>
      <x:c r="D165" s="133"/>
      <x:c r="E165" s="133"/>
      <x:c r="F165" s="133"/>
      <x:c r="G165" s="133"/>
      <x:c r="H165" s="133"/>
      <x:c r="I165" s="133"/>
      <x:c r="J165" s="133"/>
      <x:c r="K165" s="133"/>
      <x:c r="L165" s="133"/>
      <x:c r="M165" s="133"/>
    </x:row>
    <x:row r="166" spans="1:47" ht="21" customHeight="1">
      <x:c r="A166" s="6" t="s">
        <x:v>266</x:v>
      </x:c>
      <x:c r="B166" s="9"/>
      <x:c r="C166" s="7" t="s">
        <x:v>127</x:v>
      </x:c>
      <x:c r="D166" s="8">
        <x:v>158</x:v>
      </x:c>
      <x:c r="E166" s="8"/>
      <x:c r="F166" s="8"/>
      <x:c r="G166" s="8"/>
      <x:c r="H166" s="8"/>
      <x:c r="I166" s="8"/>
      <x:c r="J166" s="8"/>
      <x:c r="K166" s="8"/>
      <x:c r="L166" s="8"/>
      <x:c r="M166" s="6" t="s">
        <x:v>267</x:v>
      </x:c>
      <x:c r="O166" t="str">
        <x:f>"03"</x:f>
        <x:v>03</x:v>
      </x:c>
      <x:c r="P166" t="s">
        <x:v>274</x:v>
      </x:c>
      <x:c r="Q166">
        <x:v>1</x:v>
      </x:c>
      <x:c r="R166">
        <x:f>IF(P166="기계경비",J166,0)</x:f>
        <x:v>0</x:v>
      </x:c>
      <x:c r="S166">
        <x:f>IF(P166="운반비",L166,0)</x:f>
        <x:v>0</x:v>
      </x:c>
      <x:c r="T166">
        <x:f>IF(P166="작업부산물",F166,0)</x:f>
        <x:v>0</x:v>
      </x:c>
      <x:c r="U166">
        <x:f>IF(P166="관급",F166,0)</x:f>
        <x:v>0</x:v>
      </x:c>
      <x:c r="V166">
        <x:f>IF(P166="외주비",J166,0)</x:f>
        <x:v>0</x:v>
      </x:c>
      <x:c r="W166">
        <x:f>IF(P166="장비비",J166,0)</x:f>
        <x:v>0</x:v>
      </x:c>
      <x:c r="X166">
        <x:f>IF(P166="폐기물처리비",L166,0)</x:f>
        <x:v>0</x:v>
      </x:c>
      <x:c r="Y166">
        <x:f>IF(P166="가설비",J166,0)</x:f>
        <x:v>0</x:v>
      </x:c>
      <x:c r="Z166">
        <x:f>IF(P166="잡비제외분",F166,0)</x:f>
        <x:v>0</x:v>
      </x:c>
      <x:c r="AA166">
        <x:f>IF(P166="사급자재대",L166,0)</x:f>
        <x:v>0</x:v>
      </x:c>
      <x:c r="AB166">
        <x:f>IF(P166="관급자재대",L166,0)</x:f>
        <x:v>0</x:v>
      </x:c>
      <x:c r="AC166">
        <x:f>IF(P166="관급자관급자재대",L166,0)</x:f>
        <x:v>0</x:v>
      </x:c>
      <x:c r="AD166">
        <x:f>IF(P166="사용자항목2",L166,0)</x:f>
        <x:v>0</x:v>
      </x:c>
      <x:c r="AE166">
        <x:f>IF(P166="안전관리비",L166,0)</x:f>
        <x:v>0</x:v>
      </x:c>
      <x:c r="AF166">
        <x:f>IF(P166="품질관리비",L166,0)</x:f>
        <x:v>0</x:v>
      </x:c>
      <x:c r="AG166">
        <x:f>IF(P166="고철처리비(철거)",L166,0)</x:f>
        <x:v>0</x:v>
      </x:c>
      <x:c r="AH166">
        <x:f>IF(P166="재해예방기술지도비",L166,0)</x:f>
        <x:v>0</x:v>
      </x:c>
      <x:c r="AI166">
        <x:f>IF(P166="미확정공종(PS)",L166,0)</x:f>
        <x:v>0</x:v>
      </x:c>
      <x:c r="AJ166">
        <x:f>IF(P166="폐기물처리비",L166,0)</x:f>
        <x:v>0</x:v>
      </x:c>
      <x:c r="AK166">
        <x:f>IF(P166="폐기물상차비(100톤이상)",L166,0)</x:f>
        <x:v>0</x:v>
      </x:c>
      <x:c r="AL166">
        <x:f>IF(P166="폐기물처리비(100톤이상)",L166,0)</x:f>
        <x:v>0</x:v>
      </x:c>
      <x:c r="AM166">
        <x:f>IF(P166="석면부담금",L166,0)</x:f>
        <x:v>0</x:v>
      </x:c>
      <x:c r="AN166">
        <x:f>IF(P166="임금채불부담금",L166,0)</x:f>
        <x:v>0</x:v>
      </x:c>
      <x:c r="AO166">
        <x:f>IF(P166="야간할증",L166,0)</x:f>
        <x:v>0</x:v>
      </x:c>
      <x:c r="AP166">
        <x:f>IF(P166="사용자항목14",L166,0)</x:f>
        <x:v>0</x:v>
      </x:c>
      <x:c r="AQ166">
        <x:f>IF(P166="사용자항목15",L166,0)</x:f>
        <x:v>0</x:v>
      </x:c>
      <x:c r="AR166">
        <x:f>IF(P166="사용자항목16",L166,0)</x:f>
        <x:v>0</x:v>
      </x:c>
      <x:c r="AS166">
        <x:f>IF(P166="사용자항목17",L166,0)</x:f>
        <x:v>0</x:v>
      </x:c>
      <x:c r="AT166">
        <x:f>IF(P166="사용자항목18",L166,0)</x:f>
        <x:v>0</x:v>
      </x:c>
      <x:c r="AU166">
        <x:f>IF(P166="사용자항목19",L166,0)</x:f>
        <x:v>0</x:v>
      </x:c>
    </x:row>
    <x:row r="167" spans="1:47" ht="21" customHeight="1">
      <x:c r="A167" s="6" t="s">
        <x:v>116</x:v>
      </x:c>
      <x:c r="B167" s="6" t="s">
        <x:v>77</x:v>
      </x:c>
      <x:c r="C167" s="7" t="s">
        <x:v>127</x:v>
      </x:c>
      <x:c r="D167" s="8">
        <x:v>34</x:v>
      </x:c>
      <x:c r="E167" s="8"/>
      <x:c r="F167" s="8"/>
      <x:c r="G167" s="8"/>
      <x:c r="H167" s="8"/>
      <x:c r="I167" s="8"/>
      <x:c r="J167" s="8"/>
      <x:c r="K167" s="8"/>
      <x:c r="L167" s="8"/>
      <x:c r="M167" s="6" t="s">
        <x:v>267</x:v>
      </x:c>
      <x:c r="O167" t="str">
        <x:f>"03"</x:f>
        <x:v>03</x:v>
      </x:c>
      <x:c r="P167" t="s">
        <x:v>274</x:v>
      </x:c>
      <x:c r="Q167">
        <x:v>1</x:v>
      </x:c>
      <x:c r="R167">
        <x:f>IF(P167="기계경비",J167,0)</x:f>
        <x:v>0</x:v>
      </x:c>
      <x:c r="S167">
        <x:f>IF(P167="운반비",L167,0)</x:f>
        <x:v>0</x:v>
      </x:c>
      <x:c r="T167">
        <x:f>IF(P167="작업부산물",F167,0)</x:f>
        <x:v>0</x:v>
      </x:c>
      <x:c r="U167">
        <x:f>IF(P167="관급",F167,0)</x:f>
        <x:v>0</x:v>
      </x:c>
      <x:c r="V167">
        <x:f>IF(P167="외주비",J167,0)</x:f>
        <x:v>0</x:v>
      </x:c>
      <x:c r="W167">
        <x:f>IF(P167="장비비",J167,0)</x:f>
        <x:v>0</x:v>
      </x:c>
      <x:c r="X167">
        <x:f>IF(P167="폐기물처리비",L167,0)</x:f>
        <x:v>0</x:v>
      </x:c>
      <x:c r="Y167">
        <x:f>IF(P167="가설비",J167,0)</x:f>
        <x:v>0</x:v>
      </x:c>
      <x:c r="Z167">
        <x:f>IF(P167="잡비제외분",F167,0)</x:f>
        <x:v>0</x:v>
      </x:c>
      <x:c r="AA167">
        <x:f>IF(P167="사급자재대",L167,0)</x:f>
        <x:v>0</x:v>
      </x:c>
      <x:c r="AB167">
        <x:f>IF(P167="관급자재대",L167,0)</x:f>
        <x:v>0</x:v>
      </x:c>
      <x:c r="AC167">
        <x:f>IF(P167="관급자관급자재대",L167,0)</x:f>
        <x:v>0</x:v>
      </x:c>
      <x:c r="AD167">
        <x:f>IF(P167="사용자항목2",L167,0)</x:f>
        <x:v>0</x:v>
      </x:c>
      <x:c r="AE167">
        <x:f>IF(P167="안전관리비",L167,0)</x:f>
        <x:v>0</x:v>
      </x:c>
      <x:c r="AF167">
        <x:f>IF(P167="품질관리비",L167,0)</x:f>
        <x:v>0</x:v>
      </x:c>
      <x:c r="AG167">
        <x:f>IF(P167="고철처리비(철거)",L167,0)</x:f>
        <x:v>0</x:v>
      </x:c>
      <x:c r="AH167">
        <x:f>IF(P167="재해예방기술지도비",L167,0)</x:f>
        <x:v>0</x:v>
      </x:c>
      <x:c r="AI167">
        <x:f>IF(P167="미확정공종(PS)",L167,0)</x:f>
        <x:v>0</x:v>
      </x:c>
      <x:c r="AJ167">
        <x:f>IF(P167="폐기물처리비",L167,0)</x:f>
        <x:v>0</x:v>
      </x:c>
      <x:c r="AK167">
        <x:f>IF(P167="폐기물상차비(100톤이상)",L167,0)</x:f>
        <x:v>0</x:v>
      </x:c>
      <x:c r="AL167">
        <x:f>IF(P167="폐기물처리비(100톤이상)",L167,0)</x:f>
        <x:v>0</x:v>
      </x:c>
      <x:c r="AM167">
        <x:f>IF(P167="석면부담금",L167,0)</x:f>
        <x:v>0</x:v>
      </x:c>
      <x:c r="AN167">
        <x:f>IF(P167="임금채불부담금",L167,0)</x:f>
        <x:v>0</x:v>
      </x:c>
      <x:c r="AO167">
        <x:f>IF(P167="야간할증",L167,0)</x:f>
        <x:v>0</x:v>
      </x:c>
      <x:c r="AP167">
        <x:f>IF(P167="사용자항목14",L167,0)</x:f>
        <x:v>0</x:v>
      </x:c>
      <x:c r="AQ167">
        <x:f>IF(P167="사용자항목15",L167,0)</x:f>
        <x:v>0</x:v>
      </x:c>
      <x:c r="AR167">
        <x:f>IF(P167="사용자항목16",L167,0)</x:f>
        <x:v>0</x:v>
      </x:c>
      <x:c r="AS167">
        <x:f>IF(P167="사용자항목17",L167,0)</x:f>
        <x:v>0</x:v>
      </x:c>
      <x:c r="AT167">
        <x:f>IF(P167="사용자항목18",L167,0)</x:f>
        <x:v>0</x:v>
      </x:c>
      <x:c r="AU167">
        <x:f>IF(P167="사용자항목19",L167,0)</x:f>
        <x:v>0</x:v>
      </x:c>
    </x:row>
    <x:row r="168" spans="1:13" ht="21" customHeight="1">
      <x:c r="A168" s="9"/>
      <x:c r="B168" s="9"/>
      <x:c r="C168" s="10"/>
      <x:c r="D168" s="8"/>
      <x:c r="E168" s="8"/>
      <x:c r="F168" s="8"/>
      <x:c r="G168" s="8"/>
      <x:c r="H168" s="8"/>
      <x:c r="I168" s="8"/>
      <x:c r="J168" s="8"/>
      <x:c r="K168" s="8"/>
      <x:c r="L168" s="8"/>
      <x:c r="M168" s="9"/>
    </x:row>
    <x:row r="169" spans="1:13" ht="21" customHeight="1">
      <x:c r="A169" s="9"/>
      <x:c r="B169" s="9"/>
      <x:c r="C169" s="10"/>
      <x:c r="D169" s="8"/>
      <x:c r="E169" s="8"/>
      <x:c r="F169" s="8"/>
      <x:c r="G169" s="8"/>
      <x:c r="H169" s="8"/>
      <x:c r="I169" s="8"/>
      <x:c r="J169" s="8"/>
      <x:c r="K169" s="8"/>
      <x:c r="L169" s="8"/>
      <x:c r="M169" s="9"/>
    </x:row>
    <x:row r="170" spans="1:13" ht="21" customHeight="1">
      <x:c r="A170" s="9"/>
      <x:c r="B170" s="9"/>
      <x:c r="C170" s="10"/>
      <x:c r="D170" s="8"/>
      <x:c r="E170" s="8"/>
      <x:c r="F170" s="8"/>
      <x:c r="G170" s="8"/>
      <x:c r="H170" s="8"/>
      <x:c r="I170" s="8"/>
      <x:c r="J170" s="8"/>
      <x:c r="K170" s="8"/>
      <x:c r="L170" s="8"/>
      <x:c r="M170" s="9"/>
    </x:row>
    <x:row r="171" spans="1:13" ht="21" customHeight="1">
      <x:c r="A171" s="9"/>
      <x:c r="B171" s="9"/>
      <x:c r="C171" s="10"/>
      <x:c r="D171" s="8"/>
      <x:c r="E171" s="8"/>
      <x:c r="F171" s="8"/>
      <x:c r="G171" s="8"/>
      <x:c r="H171" s="8"/>
      <x:c r="I171" s="8"/>
      <x:c r="J171" s="8"/>
      <x:c r="K171" s="8"/>
      <x:c r="L171" s="8"/>
      <x:c r="M171" s="9"/>
    </x:row>
    <x:row r="172" spans="1:13" ht="21" customHeight="1">
      <x:c r="A172" s="9"/>
      <x:c r="B172" s="9"/>
      <x:c r="C172" s="10"/>
      <x:c r="D172" s="8"/>
      <x:c r="E172" s="8"/>
      <x:c r="F172" s="8"/>
      <x:c r="G172" s="8"/>
      <x:c r="H172" s="8"/>
      <x:c r="I172" s="8"/>
      <x:c r="J172" s="8"/>
      <x:c r="K172" s="8"/>
      <x:c r="L172" s="8"/>
      <x:c r="M172" s="9"/>
    </x:row>
    <x:row r="173" spans="1:13" ht="21" customHeight="1">
      <x:c r="A173" s="9"/>
      <x:c r="B173" s="9"/>
      <x:c r="C173" s="10"/>
      <x:c r="D173" s="8"/>
      <x:c r="E173" s="8"/>
      <x:c r="F173" s="8"/>
      <x:c r="G173" s="8"/>
      <x:c r="H173" s="8"/>
      <x:c r="I173" s="8"/>
      <x:c r="J173" s="8"/>
      <x:c r="K173" s="8"/>
      <x:c r="L173" s="8"/>
      <x:c r="M173" s="9"/>
    </x:row>
    <x:row r="174" spans="1:13" ht="21" customHeight="1">
      <x:c r="A174" s="9"/>
      <x:c r="B174" s="9"/>
      <x:c r="C174" s="10"/>
      <x:c r="D174" s="8"/>
      <x:c r="E174" s="8"/>
      <x:c r="F174" s="8"/>
      <x:c r="G174" s="8"/>
      <x:c r="H174" s="8"/>
      <x:c r="I174" s="8"/>
      <x:c r="J174" s="8"/>
      <x:c r="K174" s="8"/>
      <x:c r="L174" s="8"/>
      <x:c r="M174" s="9"/>
    </x:row>
    <x:row r="175" spans="1:13" ht="21" customHeight="1">
      <x:c r="A175" s="9"/>
      <x:c r="B175" s="9"/>
      <x:c r="C175" s="10"/>
      <x:c r="D175" s="8"/>
      <x:c r="E175" s="8"/>
      <x:c r="F175" s="8"/>
      <x:c r="G175" s="8"/>
      <x:c r="H175" s="8"/>
      <x:c r="I175" s="8"/>
      <x:c r="J175" s="8"/>
      <x:c r="K175" s="8"/>
      <x:c r="L175" s="8"/>
      <x:c r="M175" s="9"/>
    </x:row>
    <x:row r="176" spans="1:13" ht="21" customHeight="1">
      <x:c r="A176" s="9"/>
      <x:c r="B176" s="9"/>
      <x:c r="C176" s="10"/>
      <x:c r="D176" s="8"/>
      <x:c r="E176" s="8"/>
      <x:c r="F176" s="8"/>
      <x:c r="G176" s="8"/>
      <x:c r="H176" s="8"/>
      <x:c r="I176" s="8"/>
      <x:c r="J176" s="8"/>
      <x:c r="K176" s="8"/>
      <x:c r="L176" s="8"/>
      <x:c r="M176" s="9"/>
    </x:row>
    <x:row r="177" spans="1:13" ht="21" customHeight="1">
      <x:c r="A177" s="9"/>
      <x:c r="B177" s="9"/>
      <x:c r="C177" s="10"/>
      <x:c r="D177" s="8"/>
      <x:c r="E177" s="8"/>
      <x:c r="F177" s="8"/>
      <x:c r="G177" s="8"/>
      <x:c r="H177" s="8"/>
      <x:c r="I177" s="8"/>
      <x:c r="J177" s="8"/>
      <x:c r="K177" s="8"/>
      <x:c r="L177" s="8"/>
      <x:c r="M177" s="9"/>
    </x:row>
    <x:row r="178" spans="1:13" ht="21" customHeight="1">
      <x:c r="A178" s="9"/>
      <x:c r="B178" s="9"/>
      <x:c r="C178" s="10"/>
      <x:c r="D178" s="8"/>
      <x:c r="E178" s="8"/>
      <x:c r="F178" s="8"/>
      <x:c r="G178" s="8"/>
      <x:c r="H178" s="8"/>
      <x:c r="I178" s="8"/>
      <x:c r="J178" s="8"/>
      <x:c r="K178" s="8"/>
      <x:c r="L178" s="8"/>
      <x:c r="M178" s="9"/>
    </x:row>
    <x:row r="179" spans="1:13" ht="21" customHeight="1">
      <x:c r="A179" s="9"/>
      <x:c r="B179" s="9"/>
      <x:c r="C179" s="10"/>
      <x:c r="D179" s="8"/>
      <x:c r="E179" s="8"/>
      <x:c r="F179" s="8"/>
      <x:c r="G179" s="8"/>
      <x:c r="H179" s="8"/>
      <x:c r="I179" s="8"/>
      <x:c r="J179" s="8"/>
      <x:c r="K179" s="8"/>
      <x:c r="L179" s="8"/>
      <x:c r="M179" s="9"/>
    </x:row>
    <x:row r="180" spans="1:13" ht="21" customHeight="1">
      <x:c r="A180" s="9"/>
      <x:c r="B180" s="9"/>
      <x:c r="C180" s="10"/>
      <x:c r="D180" s="8"/>
      <x:c r="E180" s="8"/>
      <x:c r="F180" s="8"/>
      <x:c r="G180" s="8"/>
      <x:c r="H180" s="8"/>
      <x:c r="I180" s="8"/>
      <x:c r="J180" s="8"/>
      <x:c r="K180" s="8"/>
      <x:c r="L180" s="8"/>
      <x:c r="M180" s="9"/>
    </x:row>
    <x:row r="181" spans="1:13" ht="21" customHeight="1">
      <x:c r="A181" s="9"/>
      <x:c r="B181" s="9"/>
      <x:c r="C181" s="10"/>
      <x:c r="D181" s="8"/>
      <x:c r="E181" s="8"/>
      <x:c r="F181" s="8"/>
      <x:c r="G181" s="8"/>
      <x:c r="H181" s="8"/>
      <x:c r="I181" s="8"/>
      <x:c r="J181" s="8"/>
      <x:c r="K181" s="8"/>
      <x:c r="L181" s="8"/>
      <x:c r="M181" s="9"/>
    </x:row>
    <x:row r="182" spans="1:13" ht="21" customHeight="1">
      <x:c r="A182" s="9"/>
      <x:c r="B182" s="9"/>
      <x:c r="C182" s="10"/>
      <x:c r="D182" s="8"/>
      <x:c r="E182" s="8"/>
      <x:c r="F182" s="8"/>
      <x:c r="G182" s="8"/>
      <x:c r="H182" s="8"/>
      <x:c r="I182" s="8"/>
      <x:c r="J182" s="8"/>
      <x:c r="K182" s="8"/>
      <x:c r="L182" s="8"/>
      <x:c r="M182" s="9"/>
    </x:row>
    <x:row r="183" spans="1:13" ht="21" customHeight="1">
      <x:c r="A183" s="9"/>
      <x:c r="B183" s="9"/>
      <x:c r="C183" s="10"/>
      <x:c r="D183" s="8"/>
      <x:c r="E183" s="8"/>
      <x:c r="F183" s="8"/>
      <x:c r="G183" s="8"/>
      <x:c r="H183" s="8"/>
      <x:c r="I183" s="8"/>
      <x:c r="J183" s="8"/>
      <x:c r="K183" s="8"/>
      <x:c r="L183" s="8"/>
      <x:c r="M183" s="9"/>
    </x:row>
    <x:row r="184" spans="1:51" ht="21" customHeight="1">
      <x:c r="A184" s="11" t="s">
        <x:v>70</x:v>
      </x:c>
      <x:c r="B184" s="12"/>
      <x:c r="C184" s="13"/>
      <x:c r="D184" s="14"/>
      <x:c r="E184" s="14"/>
      <x:c r="F184" s="14">
        <x:f>ROUNDDOWN(SUMIF(Q166:Q183,"1",F166:F183),0)</x:f>
        <x:v>0</x:v>
      </x:c>
      <x:c r="G184" s="14"/>
      <x:c r="H184" s="14">
        <x:f>ROUNDDOWN(SUMIF(Q166:Q183,"1",H166:H183),0)</x:f>
        <x:v>0</x:v>
      </x:c>
      <x:c r="I184" s="14"/>
      <x:c r="J184" s="14">
        <x:f>ROUNDDOWN(SUMIF(Q166:Q183,"1",J166:J183),0)</x:f>
        <x:v>0</x:v>
      </x:c>
      <x:c r="K184" s="14"/>
      <x:c r="L184" s="14">
        <x:f>F184+H184+J184</x:f>
        <x:v>0</x:v>
      </x:c>
      <x:c r="M184" s="12"/>
      <x:c r="R184">
        <x:f t="shared" ref="R184:AY184" si="96">ROUNDDOWN(SUM(R166:R167),0)</x:f>
        <x:v>0</x:v>
      </x:c>
      <x:c r="S184">
        <x:f t="shared" si="96"/>
        <x:v>0</x:v>
      </x:c>
      <x:c r="T184">
        <x:f t="shared" si="96"/>
        <x:v>0</x:v>
      </x:c>
      <x:c r="U184">
        <x:f t="shared" si="96"/>
        <x:v>0</x:v>
      </x:c>
      <x:c r="V184">
        <x:f t="shared" si="96"/>
        <x:v>0</x:v>
      </x:c>
      <x:c r="W184">
        <x:f t="shared" si="96"/>
        <x:v>0</x:v>
      </x:c>
      <x:c r="X184">
        <x:f t="shared" si="96"/>
        <x:v>0</x:v>
      </x:c>
      <x:c r="Y184">
        <x:f t="shared" si="96"/>
        <x:v>0</x:v>
      </x:c>
      <x:c r="Z184">
        <x:f t="shared" si="96"/>
        <x:v>0</x:v>
      </x:c>
      <x:c r="AA184">
        <x:f t="shared" si="96"/>
        <x:v>0</x:v>
      </x:c>
      <x:c r="AB184">
        <x:f t="shared" si="96"/>
        <x:v>0</x:v>
      </x:c>
      <x:c r="AC184">
        <x:f t="shared" si="96"/>
        <x:v>0</x:v>
      </x:c>
      <x:c r="AD184">
        <x:f t="shared" si="96"/>
        <x:v>0</x:v>
      </x:c>
      <x:c r="AE184">
        <x:f t="shared" si="96"/>
        <x:v>0</x:v>
      </x:c>
      <x:c r="AF184">
        <x:f t="shared" si="96"/>
        <x:v>0</x:v>
      </x:c>
      <x:c r="AG184">
        <x:f t="shared" si="96"/>
        <x:v>0</x:v>
      </x:c>
      <x:c r="AH184">
        <x:f t="shared" si="96"/>
        <x:v>0</x:v>
      </x:c>
      <x:c r="AI184">
        <x:f t="shared" si="96"/>
        <x:v>0</x:v>
      </x:c>
      <x:c r="AJ184">
        <x:f t="shared" si="96"/>
        <x:v>0</x:v>
      </x:c>
      <x:c r="AK184">
        <x:f t="shared" si="96"/>
        <x:v>0</x:v>
      </x:c>
      <x:c r="AL184">
        <x:f t="shared" si="96"/>
        <x:v>0</x:v>
      </x:c>
      <x:c r="AM184">
        <x:f t="shared" si="96"/>
        <x:v>0</x:v>
      </x:c>
      <x:c r="AN184">
        <x:f t="shared" si="96"/>
        <x:v>0</x:v>
      </x:c>
      <x:c r="AO184">
        <x:f t="shared" si="96"/>
        <x:v>0</x:v>
      </x:c>
      <x:c r="AP184">
        <x:f t="shared" si="96"/>
        <x:v>0</x:v>
      </x:c>
      <x:c r="AQ184">
        <x:f t="shared" si="96"/>
        <x:v>0</x:v>
      </x:c>
      <x:c r="AR184">
        <x:f t="shared" si="96"/>
        <x:v>0</x:v>
      </x:c>
      <x:c r="AS184">
        <x:f t="shared" si="96"/>
        <x:v>0</x:v>
      </x:c>
      <x:c r="AT184">
        <x:f t="shared" si="96"/>
        <x:v>0</x:v>
      </x:c>
      <x:c r="AU184">
        <x:f t="shared" si="96"/>
        <x:v>0</x:v>
      </x:c>
      <x:c r="AV184">
        <x:f t="shared" si="96"/>
        <x:v>0</x:v>
      </x:c>
      <x:c r="AW184">
        <x:f t="shared" si="96"/>
        <x:v>0</x:v>
      </x:c>
      <x:c r="AX184">
        <x:f t="shared" si="96"/>
        <x:v>0</x:v>
      </x:c>
      <x:c r="AY184">
        <x:f t="shared" si="96"/>
        <x:v>0</x:v>
      </x:c>
    </x:row>
    <x:row r="185" spans="1:13" ht="21" customHeight="1">
      <x:c r="A185" s="132" t="s">
        <x:v>280</x:v>
      </x:c>
      <x:c r="B185" s="133"/>
      <x:c r="C185" s="133"/>
      <x:c r="D185" s="133"/>
      <x:c r="E185" s="133"/>
      <x:c r="F185" s="133"/>
      <x:c r="G185" s="133"/>
      <x:c r="H185" s="133"/>
      <x:c r="I185" s="133"/>
      <x:c r="J185" s="133"/>
      <x:c r="K185" s="133"/>
      <x:c r="L185" s="133"/>
      <x:c r="M185" s="133"/>
    </x:row>
    <x:row r="186" spans="1:47" ht="21" customHeight="1">
      <x:c r="A186" s="6" t="s">
        <x:v>22</x:v>
      </x:c>
      <x:c r="B186" s="6" t="s">
        <x:v>264</x:v>
      </x:c>
      <x:c r="C186" s="7" t="s">
        <x:v>26</x:v>
      </x:c>
      <x:c r="D186" s="8">
        <x:v>4916</x:v>
      </x:c>
      <x:c r="E186" s="8"/>
      <x:c r="F186" s="8"/>
      <x:c r="G186" s="8"/>
      <x:c r="H186" s="8"/>
      <x:c r="I186" s="8"/>
      <x:c r="J186" s="8"/>
      <x:c r="K186" s="8"/>
      <x:c r="L186" s="8"/>
      <x:c r="M186" s="6" t="s">
        <x:v>25</x:v>
      </x:c>
      <x:c r="O186" t="str">
        <x:f>"01"</x:f>
        <x:v>01</x:v>
      </x:c>
      <x:c r="P186" t="s">
        <x:v>316</x:v>
      </x:c>
      <x:c r="Q186">
        <x:v>1</x:v>
      </x:c>
      <x:c r="R186">
        <x:f>IF(P186="기계경비",J186,0)</x:f>
        <x:v>0</x:v>
      </x:c>
      <x:c r="S186">
        <x:f>IF(P186="운반비",L186,0)</x:f>
        <x:v>0</x:v>
      </x:c>
      <x:c r="T186">
        <x:f>IF(P186="작업부산물",F186,0)</x:f>
        <x:v>0</x:v>
      </x:c>
      <x:c r="U186">
        <x:f>IF(P186="관급",F186,0)</x:f>
        <x:v>0</x:v>
      </x:c>
      <x:c r="V186">
        <x:f>IF(P186="외주비",J186,0)</x:f>
        <x:v>0</x:v>
      </x:c>
      <x:c r="W186">
        <x:f>IF(P186="장비비",J186,0)</x:f>
        <x:v>0</x:v>
      </x:c>
      <x:c r="X186">
        <x:f>IF(P186="폐기물처리비",L186,0)</x:f>
        <x:v>0</x:v>
      </x:c>
      <x:c r="Y186">
        <x:f>IF(P186="가설비",J186,0)</x:f>
        <x:v>0</x:v>
      </x:c>
      <x:c r="Z186">
        <x:f>IF(P186="잡비제외분",F186,0)</x:f>
        <x:v>0</x:v>
      </x:c>
      <x:c r="AA186">
        <x:f>IF(P186="사급자재대",L186,0)</x:f>
        <x:v>0</x:v>
      </x:c>
      <x:c r="AB186">
        <x:f>IF(P186="관급자재대",L186,0)</x:f>
        <x:v>0</x:v>
      </x:c>
      <x:c r="AC186">
        <x:f>IF(P186="관급자관급자재대",L186,0)</x:f>
        <x:v>0</x:v>
      </x:c>
      <x:c r="AD186">
        <x:f>IF(P186="사용자항목2",L186,0)</x:f>
        <x:v>0</x:v>
      </x:c>
      <x:c r="AE186">
        <x:f>IF(P186="안전관리비",L186,0)</x:f>
        <x:v>0</x:v>
      </x:c>
      <x:c r="AF186">
        <x:f>IF(P186="품질관리비",L186,0)</x:f>
        <x:v>0</x:v>
      </x:c>
      <x:c r="AG186">
        <x:f>IF(P186="고철처리비(철거)",L186,0)</x:f>
        <x:v>0</x:v>
      </x:c>
      <x:c r="AH186">
        <x:f>IF(P186="재해예방기술지도비",L186,0)</x:f>
        <x:v>0</x:v>
      </x:c>
      <x:c r="AI186">
        <x:f>IF(P186="미확정공종(PS)",L186,0)</x:f>
        <x:v>0</x:v>
      </x:c>
      <x:c r="AJ186">
        <x:f>IF(P186="폐기물처리비",L186,0)</x:f>
        <x:v>0</x:v>
      </x:c>
      <x:c r="AK186">
        <x:f>IF(P186="폐기물상차비(100톤이상)",L186,0)</x:f>
        <x:v>0</x:v>
      </x:c>
      <x:c r="AL186">
        <x:f>IF(P186="폐기물처리비(100톤이상)",L186,0)</x:f>
        <x:v>0</x:v>
      </x:c>
      <x:c r="AM186">
        <x:f>IF(P186="석면부담금",L186,0)</x:f>
        <x:v>0</x:v>
      </x:c>
      <x:c r="AN186">
        <x:f>IF(P186="임금채불부담금",L186,0)</x:f>
        <x:v>0</x:v>
      </x:c>
      <x:c r="AO186">
        <x:f>IF(P186="야간할증",L186,0)</x:f>
        <x:v>0</x:v>
      </x:c>
      <x:c r="AP186">
        <x:f>IF(P186="사용자항목14",L186,0)</x:f>
        <x:v>0</x:v>
      </x:c>
      <x:c r="AQ186">
        <x:f>IF(P186="사용자항목15",L186,0)</x:f>
        <x:v>0</x:v>
      </x:c>
      <x:c r="AR186">
        <x:f>IF(P186="사용자항목16",L186,0)</x:f>
        <x:v>0</x:v>
      </x:c>
      <x:c r="AS186">
        <x:f>IF(P186="사용자항목17",L186,0)</x:f>
        <x:v>0</x:v>
      </x:c>
      <x:c r="AT186">
        <x:f>IF(P186="사용자항목18",L186,0)</x:f>
        <x:v>0</x:v>
      </x:c>
      <x:c r="AU186">
        <x:f>IF(P186="사용자항목19",L186,0)</x:f>
        <x:v>0</x:v>
      </x:c>
    </x:row>
    <x:row r="187" spans="1:47" ht="21" customHeight="1">
      <x:c r="A187" s="6" t="s">
        <x:v>22</x:v>
      </x:c>
      <x:c r="B187" s="6" t="s">
        <x:v>265</x:v>
      </x:c>
      <x:c r="C187" s="7" t="s">
        <x:v>26</x:v>
      </x:c>
      <x:c r="D187" s="8">
        <x:v>854</x:v>
      </x:c>
      <x:c r="E187" s="8"/>
      <x:c r="F187" s="8"/>
      <x:c r="G187" s="8"/>
      <x:c r="H187" s="8"/>
      <x:c r="I187" s="8"/>
      <x:c r="J187" s="8"/>
      <x:c r="K187" s="8"/>
      <x:c r="L187" s="8"/>
      <x:c r="M187" s="6" t="s">
        <x:v>25</x:v>
      </x:c>
      <x:c r="O187" t="str">
        <x:f>"01"</x:f>
        <x:v>01</x:v>
      </x:c>
      <x:c r="P187" t="s">
        <x:v>316</x:v>
      </x:c>
      <x:c r="Q187">
        <x:v>1</x:v>
      </x:c>
      <x:c r="R187">
        <x:f>IF(P187="기계경비",J187,0)</x:f>
        <x:v>0</x:v>
      </x:c>
      <x:c r="S187">
        <x:f>IF(P187="운반비",L187,0)</x:f>
        <x:v>0</x:v>
      </x:c>
      <x:c r="T187">
        <x:f>IF(P187="작업부산물",F187,0)</x:f>
        <x:v>0</x:v>
      </x:c>
      <x:c r="U187">
        <x:f>IF(P187="관급",F187,0)</x:f>
        <x:v>0</x:v>
      </x:c>
      <x:c r="V187">
        <x:f>IF(P187="외주비",J187,0)</x:f>
        <x:v>0</x:v>
      </x:c>
      <x:c r="W187">
        <x:f>IF(P187="장비비",J187,0)</x:f>
        <x:v>0</x:v>
      </x:c>
      <x:c r="X187">
        <x:f>IF(P187="폐기물처리비",L187,0)</x:f>
        <x:v>0</x:v>
      </x:c>
      <x:c r="Y187">
        <x:f>IF(P187="가설비",J187,0)</x:f>
        <x:v>0</x:v>
      </x:c>
      <x:c r="Z187">
        <x:f>IF(P187="잡비제외분",F187,0)</x:f>
        <x:v>0</x:v>
      </x:c>
      <x:c r="AA187">
        <x:f>IF(P187="사급자재대",L187,0)</x:f>
        <x:v>0</x:v>
      </x:c>
      <x:c r="AB187">
        <x:f>IF(P187="관급자재대",L187,0)</x:f>
        <x:v>0</x:v>
      </x:c>
      <x:c r="AC187">
        <x:f>IF(P187="관급자관급자재대",L187,0)</x:f>
        <x:v>0</x:v>
      </x:c>
      <x:c r="AD187">
        <x:f>IF(P187="사용자항목2",L187,0)</x:f>
        <x:v>0</x:v>
      </x:c>
      <x:c r="AE187">
        <x:f>IF(P187="안전관리비",L187,0)</x:f>
        <x:v>0</x:v>
      </x:c>
      <x:c r="AF187">
        <x:f>IF(P187="품질관리비",L187,0)</x:f>
        <x:v>0</x:v>
      </x:c>
      <x:c r="AG187">
        <x:f>IF(P187="고철처리비(철거)",L187,0)</x:f>
        <x:v>0</x:v>
      </x:c>
      <x:c r="AH187">
        <x:f>IF(P187="재해예방기술지도비",L187,0)</x:f>
        <x:v>0</x:v>
      </x:c>
      <x:c r="AI187">
        <x:f>IF(P187="미확정공종(PS)",L187,0)</x:f>
        <x:v>0</x:v>
      </x:c>
      <x:c r="AJ187">
        <x:f>IF(P187="폐기물처리비",L187,0)</x:f>
        <x:v>0</x:v>
      </x:c>
      <x:c r="AK187">
        <x:f>IF(P187="폐기물상차비(100톤이상)",L187,0)</x:f>
        <x:v>0</x:v>
      </x:c>
      <x:c r="AL187">
        <x:f>IF(P187="폐기물처리비(100톤이상)",L187,0)</x:f>
        <x:v>0</x:v>
      </x:c>
      <x:c r="AM187">
        <x:f>IF(P187="석면부담금",L187,0)</x:f>
        <x:v>0</x:v>
      </x:c>
      <x:c r="AN187">
        <x:f>IF(P187="임금채불부담금",L187,0)</x:f>
        <x:v>0</x:v>
      </x:c>
      <x:c r="AO187">
        <x:f>IF(P187="야간할증",L187,0)</x:f>
        <x:v>0</x:v>
      </x:c>
      <x:c r="AP187">
        <x:f>IF(P187="사용자항목14",L187,0)</x:f>
        <x:v>0</x:v>
      </x:c>
      <x:c r="AQ187">
        <x:f>IF(P187="사용자항목15",L187,0)</x:f>
        <x:v>0</x:v>
      </x:c>
      <x:c r="AR187">
        <x:f>IF(P187="사용자항목16",L187,0)</x:f>
        <x:v>0</x:v>
      </x:c>
      <x:c r="AS187">
        <x:f>IF(P187="사용자항목17",L187,0)</x:f>
        <x:v>0</x:v>
      </x:c>
      <x:c r="AT187">
        <x:f>IF(P187="사용자항목18",L187,0)</x:f>
        <x:v>0</x:v>
      </x:c>
      <x:c r="AU187">
        <x:f>IF(P187="사용자항목19",L187,0)</x:f>
        <x:v>0</x:v>
      </x:c>
    </x:row>
    <x:row r="188" spans="1:13" ht="21" customHeight="1">
      <x:c r="A188" s="9"/>
      <x:c r="B188" s="9"/>
      <x:c r="C188" s="10"/>
      <x:c r="D188" s="8"/>
      <x:c r="E188" s="8"/>
      <x:c r="F188" s="8"/>
      <x:c r="G188" s="8"/>
      <x:c r="H188" s="8"/>
      <x:c r="I188" s="8"/>
      <x:c r="J188" s="8"/>
      <x:c r="K188" s="8"/>
      <x:c r="L188" s="8"/>
      <x:c r="M188" s="9"/>
    </x:row>
    <x:row r="189" spans="1:13" ht="21" customHeight="1">
      <x:c r="A189" s="9"/>
      <x:c r="B189" s="9"/>
      <x:c r="C189" s="10"/>
      <x:c r="D189" s="8"/>
      <x:c r="E189" s="8"/>
      <x:c r="F189" s="8"/>
      <x:c r="G189" s="8"/>
      <x:c r="H189" s="8"/>
      <x:c r="I189" s="8"/>
      <x:c r="J189" s="8"/>
      <x:c r="K189" s="8"/>
      <x:c r="L189" s="8"/>
      <x:c r="M189" s="9"/>
    </x:row>
    <x:row r="190" spans="1:13" ht="21" customHeight="1">
      <x:c r="A190" s="9"/>
      <x:c r="B190" s="9"/>
      <x:c r="C190" s="10"/>
      <x:c r="D190" s="8"/>
      <x:c r="E190" s="8"/>
      <x:c r="F190" s="8"/>
      <x:c r="G190" s="8"/>
      <x:c r="H190" s="8"/>
      <x:c r="I190" s="8"/>
      <x:c r="J190" s="8"/>
      <x:c r="K190" s="8"/>
      <x:c r="L190" s="8"/>
      <x:c r="M190" s="9"/>
    </x:row>
    <x:row r="191" spans="1:13" ht="21" customHeight="1">
      <x:c r="A191" s="9"/>
      <x:c r="B191" s="9"/>
      <x:c r="C191" s="10"/>
      <x:c r="D191" s="8"/>
      <x:c r="E191" s="8"/>
      <x:c r="F191" s="8"/>
      <x:c r="G191" s="8"/>
      <x:c r="H191" s="8"/>
      <x:c r="I191" s="8"/>
      <x:c r="J191" s="8"/>
      <x:c r="K191" s="8"/>
      <x:c r="L191" s="8"/>
      <x:c r="M191" s="9"/>
    </x:row>
    <x:row r="192" spans="1:13" ht="21" customHeight="1">
      <x:c r="A192" s="9"/>
      <x:c r="B192" s="9"/>
      <x:c r="C192" s="10"/>
      <x:c r="D192" s="8"/>
      <x:c r="E192" s="8"/>
      <x:c r="F192" s="8"/>
      <x:c r="G192" s="8"/>
      <x:c r="H192" s="8"/>
      <x:c r="I192" s="8"/>
      <x:c r="J192" s="8"/>
      <x:c r="K192" s="8"/>
      <x:c r="L192" s="8"/>
      <x:c r="M192" s="9"/>
    </x:row>
    <x:row r="193" spans="1:13" ht="21" customHeight="1">
      <x:c r="A193" s="9"/>
      <x:c r="B193" s="9"/>
      <x:c r="C193" s="10"/>
      <x:c r="D193" s="8"/>
      <x:c r="E193" s="8"/>
      <x:c r="F193" s="8"/>
      <x:c r="G193" s="8"/>
      <x:c r="H193" s="8"/>
      <x:c r="I193" s="8"/>
      <x:c r="J193" s="8"/>
      <x:c r="K193" s="8"/>
      <x:c r="L193" s="8"/>
      <x:c r="M193" s="9"/>
    </x:row>
    <x:row r="194" spans="1:13" ht="21" customHeight="1">
      <x:c r="A194" s="9"/>
      <x:c r="B194" s="9"/>
      <x:c r="C194" s="10"/>
      <x:c r="D194" s="8"/>
      <x:c r="E194" s="8"/>
      <x:c r="F194" s="8"/>
      <x:c r="G194" s="8"/>
      <x:c r="H194" s="8"/>
      <x:c r="I194" s="8"/>
      <x:c r="J194" s="8"/>
      <x:c r="K194" s="8"/>
      <x:c r="L194" s="8"/>
      <x:c r="M194" s="9"/>
    </x:row>
    <x:row r="195" spans="1:13" ht="21" customHeight="1">
      <x:c r="A195" s="9"/>
      <x:c r="B195" s="9"/>
      <x:c r="C195" s="10"/>
      <x:c r="D195" s="8"/>
      <x:c r="E195" s="8"/>
      <x:c r="F195" s="8"/>
      <x:c r="G195" s="8"/>
      <x:c r="H195" s="8"/>
      <x:c r="I195" s="8"/>
      <x:c r="J195" s="8"/>
      <x:c r="K195" s="8"/>
      <x:c r="L195" s="8"/>
      <x:c r="M195" s="9"/>
    </x:row>
    <x:row r="196" spans="1:13" ht="21" customHeight="1">
      <x:c r="A196" s="9"/>
      <x:c r="B196" s="9"/>
      <x:c r="C196" s="10"/>
      <x:c r="D196" s="8"/>
      <x:c r="E196" s="8"/>
      <x:c r="F196" s="8"/>
      <x:c r="G196" s="8"/>
      <x:c r="H196" s="8"/>
      <x:c r="I196" s="8"/>
      <x:c r="J196" s="8"/>
      <x:c r="K196" s="8"/>
      <x:c r="L196" s="8"/>
      <x:c r="M196" s="9"/>
    </x:row>
    <x:row r="197" spans="1:13" ht="21" customHeight="1">
      <x:c r="A197" s="9"/>
      <x:c r="B197" s="9"/>
      <x:c r="C197" s="10"/>
      <x:c r="D197" s="8"/>
      <x:c r="E197" s="8"/>
      <x:c r="F197" s="8"/>
      <x:c r="G197" s="8"/>
      <x:c r="H197" s="8"/>
      <x:c r="I197" s="8"/>
      <x:c r="J197" s="8"/>
      <x:c r="K197" s="8"/>
      <x:c r="L197" s="8"/>
      <x:c r="M197" s="9"/>
    </x:row>
    <x:row r="198" spans="1:13" ht="21" customHeight="1">
      <x:c r="A198" s="9"/>
      <x:c r="B198" s="9"/>
      <x:c r="C198" s="10"/>
      <x:c r="D198" s="8"/>
      <x:c r="E198" s="8"/>
      <x:c r="F198" s="8"/>
      <x:c r="G198" s="8"/>
      <x:c r="H198" s="8"/>
      <x:c r="I198" s="8"/>
      <x:c r="J198" s="8"/>
      <x:c r="K198" s="8"/>
      <x:c r="L198" s="8"/>
      <x:c r="M198" s="9"/>
    </x:row>
    <x:row r="199" spans="1:13" ht="21" customHeight="1">
      <x:c r="A199" s="9"/>
      <x:c r="B199" s="9"/>
      <x:c r="C199" s="10"/>
      <x:c r="D199" s="8"/>
      <x:c r="E199" s="8"/>
      <x:c r="F199" s="8"/>
      <x:c r="G199" s="8"/>
      <x:c r="H199" s="8"/>
      <x:c r="I199" s="8"/>
      <x:c r="J199" s="8"/>
      <x:c r="K199" s="8"/>
      <x:c r="L199" s="8"/>
      <x:c r="M199" s="9"/>
    </x:row>
    <x:row r="200" spans="1:13" ht="21" customHeight="1">
      <x:c r="A200" s="9"/>
      <x:c r="B200" s="9"/>
      <x:c r="C200" s="10"/>
      <x:c r="D200" s="8"/>
      <x:c r="E200" s="8"/>
      <x:c r="F200" s="8"/>
      <x:c r="G200" s="8"/>
      <x:c r="H200" s="8"/>
      <x:c r="I200" s="8"/>
      <x:c r="J200" s="8"/>
      <x:c r="K200" s="8"/>
      <x:c r="L200" s="8"/>
      <x:c r="M200" s="9"/>
    </x:row>
    <x:row r="201" spans="1:13" ht="21" customHeight="1">
      <x:c r="A201" s="9"/>
      <x:c r="B201" s="9"/>
      <x:c r="C201" s="10"/>
      <x:c r="D201" s="8"/>
      <x:c r="E201" s="8"/>
      <x:c r="F201" s="8"/>
      <x:c r="G201" s="8"/>
      <x:c r="H201" s="8"/>
      <x:c r="I201" s="8"/>
      <x:c r="J201" s="8"/>
      <x:c r="K201" s="8"/>
      <x:c r="L201" s="8"/>
      <x:c r="M201" s="9"/>
    </x:row>
    <x:row r="202" spans="1:13" ht="21" customHeight="1">
      <x:c r="A202" s="9"/>
      <x:c r="B202" s="9"/>
      <x:c r="C202" s="10"/>
      <x:c r="D202" s="8"/>
      <x:c r="E202" s="8"/>
      <x:c r="F202" s="8"/>
      <x:c r="G202" s="8"/>
      <x:c r="H202" s="8"/>
      <x:c r="I202" s="8"/>
      <x:c r="J202" s="8"/>
      <x:c r="K202" s="8"/>
      <x:c r="L202" s="8"/>
      <x:c r="M202" s="9"/>
    </x:row>
    <x:row r="203" spans="1:13" ht="21" customHeight="1">
      <x:c r="A203" s="9"/>
      <x:c r="B203" s="9"/>
      <x:c r="C203" s="10"/>
      <x:c r="D203" s="8"/>
      <x:c r="E203" s="8"/>
      <x:c r="F203" s="8"/>
      <x:c r="G203" s="8"/>
      <x:c r="H203" s="8"/>
      <x:c r="I203" s="8"/>
      <x:c r="J203" s="8"/>
      <x:c r="K203" s="8"/>
      <x:c r="L203" s="8"/>
      <x:c r="M203" s="9"/>
    </x:row>
    <x:row r="204" spans="1:51" ht="21" customHeight="1">
      <x:c r="A204" s="11" t="s">
        <x:v>70</x:v>
      </x:c>
      <x:c r="B204" s="12"/>
      <x:c r="C204" s="13"/>
      <x:c r="D204" s="14"/>
      <x:c r="E204" s="14"/>
      <x:c r="F204" s="14">
        <x:f>ROUNDDOWN(SUMIF(Q186:Q203,"1",F186:F203),0)</x:f>
        <x:v>0</x:v>
      </x:c>
      <x:c r="G204" s="14"/>
      <x:c r="H204" s="14">
        <x:f>ROUNDDOWN(SUMIF(Q186:Q203,"1",H186:H203),0)</x:f>
        <x:v>0</x:v>
      </x:c>
      <x:c r="I204" s="14"/>
      <x:c r="J204" s="14">
        <x:f>ROUNDDOWN(SUMIF(Q186:Q203,"1",J186:J203),0)</x:f>
        <x:v>0</x:v>
      </x:c>
      <x:c r="K204" s="14"/>
      <x:c r="L204" s="14">
        <x:f>F204+H204+J204</x:f>
        <x:v>0</x:v>
      </x:c>
      <x:c r="M204" s="12"/>
      <x:c r="R204">
        <x:f t="shared" ref="R204:AY204" si="97">ROUNDDOWN(SUM(R186:R187),0)</x:f>
        <x:v>0</x:v>
      </x:c>
      <x:c r="S204">
        <x:f t="shared" si="97"/>
        <x:v>0</x:v>
      </x:c>
      <x:c r="T204">
        <x:f t="shared" si="97"/>
        <x:v>0</x:v>
      </x:c>
      <x:c r="U204">
        <x:f t="shared" si="97"/>
        <x:v>0</x:v>
      </x:c>
      <x:c r="V204">
        <x:f t="shared" si="97"/>
        <x:v>0</x:v>
      </x:c>
      <x:c r="W204">
        <x:f t="shared" si="97"/>
        <x:v>0</x:v>
      </x:c>
      <x:c r="X204">
        <x:f t="shared" si="97"/>
        <x:v>0</x:v>
      </x:c>
      <x:c r="Y204">
        <x:f t="shared" si="97"/>
        <x:v>0</x:v>
      </x:c>
      <x:c r="Z204">
        <x:f t="shared" si="97"/>
        <x:v>0</x:v>
      </x:c>
      <x:c r="AA204">
        <x:f t="shared" si="97"/>
        <x:v>0</x:v>
      </x:c>
      <x:c r="AB204">
        <x:f t="shared" si="97"/>
        <x:v>0</x:v>
      </x:c>
      <x:c r="AC204">
        <x:f t="shared" si="97"/>
        <x:v>0</x:v>
      </x:c>
      <x:c r="AD204">
        <x:f t="shared" si="97"/>
        <x:v>0</x:v>
      </x:c>
      <x:c r="AE204">
        <x:f t="shared" si="97"/>
        <x:v>0</x:v>
      </x:c>
      <x:c r="AF204">
        <x:f t="shared" si="97"/>
        <x:v>0</x:v>
      </x:c>
      <x:c r="AG204">
        <x:f t="shared" si="97"/>
        <x:v>0</x:v>
      </x:c>
      <x:c r="AH204">
        <x:f t="shared" si="97"/>
        <x:v>0</x:v>
      </x:c>
      <x:c r="AI204">
        <x:f t="shared" si="97"/>
        <x:v>0</x:v>
      </x:c>
      <x:c r="AJ204">
        <x:f t="shared" si="97"/>
        <x:v>0</x:v>
      </x:c>
      <x:c r="AK204">
        <x:f t="shared" si="97"/>
        <x:v>0</x:v>
      </x:c>
      <x:c r="AL204">
        <x:f t="shared" si="97"/>
        <x:v>0</x:v>
      </x:c>
      <x:c r="AM204">
        <x:f t="shared" si="97"/>
        <x:v>0</x:v>
      </x:c>
      <x:c r="AN204">
        <x:f t="shared" si="97"/>
        <x:v>0</x:v>
      </x:c>
      <x:c r="AO204">
        <x:f t="shared" si="97"/>
        <x:v>0</x:v>
      </x:c>
      <x:c r="AP204">
        <x:f t="shared" si="97"/>
        <x:v>0</x:v>
      </x:c>
      <x:c r="AQ204">
        <x:f t="shared" si="97"/>
        <x:v>0</x:v>
      </x:c>
      <x:c r="AR204">
        <x:f t="shared" si="97"/>
        <x:v>0</x:v>
      </x:c>
      <x:c r="AS204">
        <x:f t="shared" si="97"/>
        <x:v>0</x:v>
      </x:c>
      <x:c r="AT204">
        <x:f t="shared" si="97"/>
        <x:v>0</x:v>
      </x:c>
      <x:c r="AU204">
        <x:f t="shared" si="97"/>
        <x:v>0</x:v>
      </x:c>
      <x:c r="AV204">
        <x:f t="shared" si="97"/>
        <x:v>0</x:v>
      </x:c>
      <x:c r="AW204">
        <x:f t="shared" si="97"/>
        <x:v>0</x:v>
      </x:c>
      <x:c r="AX204">
        <x:f t="shared" si="97"/>
        <x:v>0</x:v>
      </x:c>
      <x:c r="AY204">
        <x:f t="shared" si="97"/>
        <x:v>0</x:v>
      </x:c>
    </x:row>
  </x:sheetData>
  <x:mergeCells count="19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A5:M5"/>
    <x:mergeCell ref="A25:M25"/>
    <x:mergeCell ref="A45:M45"/>
    <x:mergeCell ref="A65:M65"/>
    <x:mergeCell ref="A85:M85"/>
    <x:mergeCell ref="A105:M105"/>
    <x:mergeCell ref="A165:M165"/>
    <x:mergeCell ref="A185:M185"/>
  </x:mergeCells>
  <x:conditionalFormatting sqref="A6:M204 A5:A5">
    <x:cfRule type="containsText" dxfId="0" priority="2" stopIfTrue="1" operator="notContains" text=".">
      <x:formula>ISERROR(SEARCH(".",A5))</x:formula>
    </x:cfRule>
    <x:cfRule type="containsText" dxfId="1" priority="1" stopIfTrue="1" operator="containsText" text=".">
      <x:formula>NOT(ISERROR(SEARCH(".",A5)))</x:formula>
    </x:cfRule>
  </x:conditionalFormatting>
  <x:pageMargins left="0.57958334684371948242" right="0" top="0.57958334684371948242" bottom="0.13888889551162719727" header="0.30000001192092895508" footer="0.13888889551162719727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 xml:space="preserve">원가계산서 </vt:lpstr>
      <vt:lpstr>내역서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cp:lastPrinted>2026-09-16T08:45:47.000</cp:lastPrinted>
  <dcterms:created xsi:type="dcterms:W3CDTF">2026-09-16T08:38:06.000</dcterms:created>
  <dcterms:modified xsi:type="dcterms:W3CDTF">2026-10-04T06:03:24.007</dcterms:modified>
  <cp:version>1300.0100.01</cp:version>
</cp:coreProperties>
</file>