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윤선정\Desktop\"/>
    </mc:Choice>
  </mc:AlternateContent>
  <bookViews>
    <workbookView xWindow="28680" yWindow="-120" windowWidth="29040" windowHeight="15840"/>
  </bookViews>
  <sheets>
    <sheet name="원가계산서" sheetId="8" r:id="rId1"/>
    <sheet name="공종별집계표" sheetId="7" r:id="rId2"/>
    <sheet name="공종별내역서" sheetId="6" r:id="rId3"/>
  </sheets>
  <definedNames>
    <definedName name="_xlnm.Print_Area" localSheetId="2">공종별내역서!$A$1:$M$254</definedName>
    <definedName name="_xlnm.Print_Area" localSheetId="1">공종별집계표!$A$1:$M$29</definedName>
    <definedName name="_xlnm.Print_Titles" localSheetId="2">공종별내역서!$1:$4</definedName>
    <definedName name="_xlnm.Print_Titles" localSheetId="1">공종별집계표!$1:$4</definedName>
    <definedName name="_xlnm.Print_Titles" localSheetId="0">원가계산서!$1:$3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8" i="8" l="1"/>
  <c r="F206" i="6" l="1"/>
  <c r="F229" i="6" s="1"/>
  <c r="E15" i="7" s="1"/>
  <c r="J187" i="6"/>
  <c r="F187" i="6"/>
  <c r="H186" i="6"/>
  <c r="J181" i="6"/>
  <c r="H181" i="6"/>
  <c r="H204" i="6" s="1"/>
  <c r="G14" i="7" s="1"/>
  <c r="K181" i="6"/>
  <c r="K138" i="6"/>
  <c r="J137" i="6"/>
  <c r="H137" i="6"/>
  <c r="F137" i="6"/>
  <c r="J136" i="6"/>
  <c r="J132" i="6"/>
  <c r="H132" i="6"/>
  <c r="F132" i="6"/>
  <c r="J131" i="6"/>
  <c r="H106" i="6"/>
  <c r="J82" i="6"/>
  <c r="H82" i="6"/>
  <c r="F82" i="6"/>
  <c r="F56" i="6"/>
  <c r="K32" i="6"/>
  <c r="J31" i="6"/>
  <c r="J54" i="6" s="1"/>
  <c r="I8" i="7" s="1"/>
  <c r="J8" i="7" s="1"/>
  <c r="J6" i="6"/>
  <c r="J29" i="6" s="1"/>
  <c r="I7" i="7" s="1"/>
  <c r="J7" i="7" s="1"/>
  <c r="H254" i="6"/>
  <c r="G16" i="7" s="1"/>
  <c r="H16" i="7" s="1"/>
  <c r="F231" i="6"/>
  <c r="H231" i="6"/>
  <c r="J231" i="6"/>
  <c r="J254" i="6" s="1"/>
  <c r="I16" i="7" s="1"/>
  <c r="J16" i="7" s="1"/>
  <c r="K231" i="6"/>
  <c r="J229" i="6"/>
  <c r="I15" i="7" s="1"/>
  <c r="J15" i="7" s="1"/>
  <c r="F207" i="6"/>
  <c r="H207" i="6"/>
  <c r="J207" i="6"/>
  <c r="K207" i="6"/>
  <c r="H206" i="6"/>
  <c r="J206" i="6"/>
  <c r="K206" i="6"/>
  <c r="H187" i="6"/>
  <c r="F186" i="6"/>
  <c r="J186" i="6"/>
  <c r="K186" i="6"/>
  <c r="F185" i="6"/>
  <c r="H185" i="6"/>
  <c r="J185" i="6"/>
  <c r="K185" i="6"/>
  <c r="F184" i="6"/>
  <c r="H184" i="6"/>
  <c r="J184" i="6"/>
  <c r="K184" i="6"/>
  <c r="F183" i="6"/>
  <c r="H183" i="6"/>
  <c r="J183" i="6"/>
  <c r="K183" i="6"/>
  <c r="F182" i="6"/>
  <c r="H182" i="6"/>
  <c r="J182" i="6"/>
  <c r="K182" i="6"/>
  <c r="F181" i="6"/>
  <c r="F179" i="6"/>
  <c r="E13" i="7" s="1"/>
  <c r="F158" i="6"/>
  <c r="H158" i="6"/>
  <c r="J158" i="6"/>
  <c r="K158" i="6"/>
  <c r="F157" i="6"/>
  <c r="H157" i="6"/>
  <c r="J157" i="6"/>
  <c r="K157" i="6"/>
  <c r="F156" i="6"/>
  <c r="H156" i="6"/>
  <c r="F138" i="6"/>
  <c r="H138" i="6"/>
  <c r="J138" i="6"/>
  <c r="F136" i="6"/>
  <c r="H136" i="6"/>
  <c r="K136" i="6"/>
  <c r="F135" i="6"/>
  <c r="H135" i="6"/>
  <c r="J135" i="6"/>
  <c r="K135" i="6"/>
  <c r="F134" i="6"/>
  <c r="F154" i="6" s="1"/>
  <c r="E12" i="7" s="1"/>
  <c r="H134" i="6"/>
  <c r="J134" i="6"/>
  <c r="K134" i="6"/>
  <c r="F133" i="6"/>
  <c r="H133" i="6"/>
  <c r="J133" i="6"/>
  <c r="K133" i="6"/>
  <c r="F131" i="6"/>
  <c r="H131" i="6"/>
  <c r="K131" i="6"/>
  <c r="F129" i="6"/>
  <c r="E11" i="7" s="1"/>
  <c r="F108" i="6"/>
  <c r="H108" i="6"/>
  <c r="J108" i="6"/>
  <c r="K108" i="6"/>
  <c r="F107" i="6"/>
  <c r="H107" i="6"/>
  <c r="J107" i="6"/>
  <c r="K107" i="6"/>
  <c r="F106" i="6"/>
  <c r="J106" i="6"/>
  <c r="K106" i="6"/>
  <c r="J104" i="6"/>
  <c r="I10" i="7" s="1"/>
  <c r="J10" i="7" s="1"/>
  <c r="H104" i="6"/>
  <c r="G10" i="7" s="1"/>
  <c r="H10" i="7" s="1"/>
  <c r="F83" i="6"/>
  <c r="H83" i="6"/>
  <c r="J83" i="6"/>
  <c r="K83" i="6"/>
  <c r="F81" i="6"/>
  <c r="H81" i="6"/>
  <c r="J81" i="6"/>
  <c r="K81" i="6"/>
  <c r="H79" i="6"/>
  <c r="G9" i="7" s="1"/>
  <c r="H9" i="7" s="1"/>
  <c r="F58" i="6"/>
  <c r="H58" i="6"/>
  <c r="J58" i="6"/>
  <c r="J79" i="6" s="1"/>
  <c r="I9" i="7" s="1"/>
  <c r="J9" i="7" s="1"/>
  <c r="K58" i="6"/>
  <c r="F57" i="6"/>
  <c r="H57" i="6"/>
  <c r="J57" i="6"/>
  <c r="K57" i="6"/>
  <c r="H56" i="6"/>
  <c r="J56" i="6"/>
  <c r="K56" i="6"/>
  <c r="H32" i="6"/>
  <c r="J32" i="6"/>
  <c r="F31" i="6"/>
  <c r="H31" i="6"/>
  <c r="H54" i="6" s="1"/>
  <c r="G8" i="7" s="1"/>
  <c r="H8" i="7" s="1"/>
  <c r="K31" i="6"/>
  <c r="F29" i="6"/>
  <c r="E7" i="7" s="1"/>
  <c r="F7" i="6"/>
  <c r="H7" i="6"/>
  <c r="J7" i="6"/>
  <c r="F6" i="6"/>
  <c r="H6" i="6"/>
  <c r="L131" i="6" l="1"/>
  <c r="L107" i="6"/>
  <c r="F54" i="6"/>
  <c r="E8" i="7" s="1"/>
  <c r="K8" i="7" s="1"/>
  <c r="F79" i="6"/>
  <c r="E9" i="7" s="1"/>
  <c r="K9" i="7" s="1"/>
  <c r="L157" i="6"/>
  <c r="K187" i="6"/>
  <c r="J204" i="6"/>
  <c r="I14" i="7" s="1"/>
  <c r="J14" i="7" s="1"/>
  <c r="L106" i="6"/>
  <c r="F32" i="6"/>
  <c r="L32" i="6" s="1"/>
  <c r="K156" i="6"/>
  <c r="K137" i="6"/>
  <c r="H129" i="6"/>
  <c r="G11" i="7" s="1"/>
  <c r="H11" i="7" s="1"/>
  <c r="L58" i="6"/>
  <c r="K82" i="6"/>
  <c r="L134" i="6"/>
  <c r="L231" i="6"/>
  <c r="L254" i="6" s="1"/>
  <c r="F254" i="6"/>
  <c r="E16" i="7" s="1"/>
  <c r="F16" i="7" s="1"/>
  <c r="L16" i="7" s="1"/>
  <c r="L207" i="6"/>
  <c r="L206" i="6"/>
  <c r="L229" i="6" s="1"/>
  <c r="H229" i="6"/>
  <c r="G15" i="7" s="1"/>
  <c r="H15" i="7" s="1"/>
  <c r="L187" i="6"/>
  <c r="L186" i="6"/>
  <c r="L185" i="6"/>
  <c r="L184" i="6"/>
  <c r="F204" i="6"/>
  <c r="E14" i="7" s="1"/>
  <c r="F14" i="7" s="1"/>
  <c r="L183" i="6"/>
  <c r="L182" i="6"/>
  <c r="L181" i="6"/>
  <c r="L158" i="6"/>
  <c r="J156" i="6"/>
  <c r="J179" i="6" s="1"/>
  <c r="I13" i="7" s="1"/>
  <c r="J13" i="7" s="1"/>
  <c r="H179" i="6"/>
  <c r="G13" i="7" s="1"/>
  <c r="H13" i="7" s="1"/>
  <c r="F13" i="7"/>
  <c r="L138" i="6"/>
  <c r="L137" i="6"/>
  <c r="L136" i="6"/>
  <c r="L135" i="6"/>
  <c r="L133" i="6"/>
  <c r="L132" i="6"/>
  <c r="L154" i="6" s="1"/>
  <c r="K132" i="6"/>
  <c r="H154" i="6"/>
  <c r="G12" i="7" s="1"/>
  <c r="H12" i="7" s="1"/>
  <c r="J154" i="6"/>
  <c r="I12" i="7" s="1"/>
  <c r="J12" i="7" s="1"/>
  <c r="F12" i="7"/>
  <c r="L108" i="6"/>
  <c r="L129" i="6"/>
  <c r="J129" i="6"/>
  <c r="I11" i="7" s="1"/>
  <c r="J11" i="7" s="1"/>
  <c r="F11" i="7"/>
  <c r="L83" i="6"/>
  <c r="L82" i="6"/>
  <c r="F104" i="6"/>
  <c r="E10" i="7" s="1"/>
  <c r="F10" i="7" s="1"/>
  <c r="L10" i="7" s="1"/>
  <c r="L81" i="6"/>
  <c r="L104" i="6" s="1"/>
  <c r="L57" i="6"/>
  <c r="L56" i="6"/>
  <c r="L79" i="6" s="1"/>
  <c r="L31" i="6"/>
  <c r="L54" i="6" s="1"/>
  <c r="K7" i="6"/>
  <c r="L7" i="6"/>
  <c r="L6" i="6"/>
  <c r="K6" i="6"/>
  <c r="H29" i="6"/>
  <c r="G7" i="7" s="1"/>
  <c r="H7" i="7" s="1"/>
  <c r="F7" i="7"/>
  <c r="F15" i="7"/>
  <c r="H14" i="7"/>
  <c r="F9" i="7" l="1"/>
  <c r="L9" i="7" s="1"/>
  <c r="F8" i="7"/>
  <c r="L8" i="7" s="1"/>
  <c r="K16" i="7"/>
  <c r="L15" i="7"/>
  <c r="T15" i="7" s="1"/>
  <c r="E29" i="8" s="1"/>
  <c r="K15" i="7"/>
  <c r="L14" i="7"/>
  <c r="K14" i="7"/>
  <c r="L204" i="6"/>
  <c r="L13" i="7"/>
  <c r="L156" i="6"/>
  <c r="L179" i="6" s="1"/>
  <c r="K13" i="7"/>
  <c r="G6" i="7"/>
  <c r="H6" i="7" s="1"/>
  <c r="G5" i="7" s="1"/>
  <c r="H5" i="7" s="1"/>
  <c r="E8" i="8" s="1"/>
  <c r="L12" i="7"/>
  <c r="K12" i="7"/>
  <c r="L11" i="7"/>
  <c r="I6" i="7"/>
  <c r="J6" i="7" s="1"/>
  <c r="I5" i="7" s="1"/>
  <c r="J5" i="7" s="1"/>
  <c r="E11" i="8" s="1"/>
  <c r="K11" i="7"/>
  <c r="K10" i="7"/>
  <c r="E6" i="7"/>
  <c r="F6" i="7" s="1"/>
  <c r="E5" i="7" s="1"/>
  <c r="F5" i="7" s="1"/>
  <c r="L29" i="6"/>
  <c r="L7" i="7"/>
  <c r="K7" i="7"/>
  <c r="H29" i="7" l="1"/>
  <c r="J29" i="7"/>
  <c r="K5" i="7"/>
  <c r="K6" i="7"/>
  <c r="L6" i="7"/>
  <c r="E15" i="8"/>
  <c r="E14" i="8"/>
  <c r="E16" i="8" s="1"/>
  <c r="E17" i="8"/>
  <c r="E9" i="8"/>
  <c r="E10" i="8" s="1"/>
  <c r="L5" i="7"/>
  <c r="L29" i="7" s="1"/>
  <c r="E4" i="8"/>
  <c r="E7" i="8" s="1"/>
  <c r="F29" i="7"/>
  <c r="E12" i="8" l="1"/>
  <c r="E13" i="8"/>
  <c r="E20" i="8"/>
  <c r="E22" i="8"/>
  <c r="E18" i="8"/>
  <c r="E19" i="8"/>
  <c r="E21" i="8"/>
  <c r="E25" i="8" l="1"/>
  <c r="E26" i="8" s="1"/>
  <c r="E27" i="8" l="1"/>
  <c r="E30" i="8" l="1"/>
  <c r="E31" i="8" l="1"/>
  <c r="E32" i="8" s="1"/>
  <c r="E33" i="8" s="1"/>
</calcChain>
</file>

<file path=xl/sharedStrings.xml><?xml version="1.0" encoding="utf-8"?>
<sst xmlns="http://schemas.openxmlformats.org/spreadsheetml/2006/main" count="1036" uniqueCount="297">
  <si>
    <t>공 종 별 집 계 표</t>
  </si>
  <si>
    <t>[ 푸른샘 어린이집 리모델링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</si>
  <si>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</si>
  <si>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</si>
  <si>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</si>
  <si>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</si>
  <si>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</si>
  <si>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</si>
  <si>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</si>
  <si>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</si>
  <si>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</si>
  <si>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</si>
  <si>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</si>
  <si>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</si>
  <si>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</si>
  <si>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</si>
  <si>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</si>
  <si>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</si>
  <si>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</si>
  <si>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</si>
  <si>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공 종 별 내 역 서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</si>
  <si>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</si>
  <si>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</si>
  <si>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</si>
  <si>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</si>
  <si>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</si>
  <si>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</si>
  <si>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</si>
  <si>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</si>
  <si>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</si>
  <si>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</si>
  <si>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</si>
  <si>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</si>
  <si>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</si>
  <si>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</si>
  <si>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</si>
  <si>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</si>
  <si>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</si>
  <si>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</si>
  <si>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</si>
  <si>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</si>
  <si>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</si>
  <si>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</si>
  <si>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</si>
  <si>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</si>
  <si>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</si>
  <si>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</si>
  <si>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</si>
  <si>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</si>
  <si>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</si>
  <si>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</si>
  <si>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</si>
  <si>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푸른샘 어린이집 리모델링</t>
  </si>
  <si>
    <t/>
  </si>
  <si>
    <t>01</t>
  </si>
  <si>
    <t>건축공사</t>
  </si>
  <si>
    <t>010101</t>
  </si>
  <si>
    <t>가  설  공  사</t>
  </si>
  <si>
    <t>01010101</t>
  </si>
  <si>
    <t>건축물 현장정리</t>
  </si>
  <si>
    <t>수선(바닥체교체)</t>
  </si>
  <si>
    <t>M2</t>
  </si>
  <si>
    <t>5B98661CBD53485D94F6C70BD3A730</t>
  </si>
  <si>
    <t>T</t>
  </si>
  <si>
    <t>F</t>
  </si>
  <si>
    <t>010101015B98661CBD53485D94F6C70BD3A730</t>
  </si>
  <si>
    <t>준공청소</t>
  </si>
  <si>
    <t>5B98661CB8D31A5C4566C8B2B3E61D</t>
  </si>
  <si>
    <t>010101015B98661CB8D31A5C4566C8B2B3E61D</t>
  </si>
  <si>
    <t>[ 합           계 ]</t>
  </si>
  <si>
    <t>TOTAL</t>
  </si>
  <si>
    <t>방  수  공  사</t>
  </si>
  <si>
    <t>01010102</t>
  </si>
  <si>
    <t>바탕고르기(레미탈)</t>
  </si>
  <si>
    <t>벽 18mm</t>
  </si>
  <si>
    <t>5B9806B17B334D528646DA5D63C0AF</t>
  </si>
  <si>
    <t>010101025B9806B17B334D528646DA5D63C0AF</t>
  </si>
  <si>
    <t>시멘트 액체방수 바름</t>
  </si>
  <si>
    <t>수직부</t>
  </si>
  <si>
    <t>5B98F63C0AB31355A1D6CC5EF3D1B8</t>
  </si>
  <si>
    <t>010101025B98F63C0AB31355A1D6CC5EF3D1B8</t>
  </si>
  <si>
    <t>타  일  공  사</t>
  </si>
  <si>
    <t>01010103</t>
  </si>
  <si>
    <t>타일 붙임 / 접착 붙이기</t>
  </si>
  <si>
    <t>바닥, 포세린타일 10T*300*300</t>
  </si>
  <si>
    <t>5B98A6B2FB73F15BBA76002503B96A</t>
  </si>
  <si>
    <t>010101035B98A6B2FB73F15BBA76002503B96A</t>
  </si>
  <si>
    <t>벽, 포세린타일 10T*300*300</t>
  </si>
  <si>
    <t>5B98A6B2FB73F15BBA76002503BEEF</t>
  </si>
  <si>
    <t>010101035B98A6B2FB73F15BBA76002503BEEF</t>
  </si>
  <si>
    <t>벽, 타일 0.04∼0.10m2 이하, 25m2/일당</t>
  </si>
  <si>
    <t>5B98A6B2FB73F15BBA76000A5394BD</t>
  </si>
  <si>
    <t>010101035B98A6B2FB73F15BBA76000A5394BD</t>
  </si>
  <si>
    <t>수  장  공  사</t>
  </si>
  <si>
    <t>01010104</t>
  </si>
  <si>
    <t>PVC계 바닥재 설치 - 시트형</t>
  </si>
  <si>
    <t>주재료 제외, 부분접착 방식</t>
  </si>
  <si>
    <t>5B9886679AE3B35A42A674EA4387D8</t>
  </si>
  <si>
    <t>010101045B9886679AE3B35A42A674EA4387D8</t>
  </si>
  <si>
    <t>걸레받이 설치</t>
  </si>
  <si>
    <t>중밀도섬유판, H=75~120mm 기준</t>
  </si>
  <si>
    <t>M</t>
  </si>
  <si>
    <t>5B9886679E434B5CFE16054753FFCD</t>
  </si>
  <si>
    <t>010101045B9886679E434B5CFE16054753FFCD</t>
  </si>
  <si>
    <t>화장실칸막이</t>
  </si>
  <si>
    <t>화장실칸막이, 데코판넬, S-10LDCS-AL301</t>
  </si>
  <si>
    <t>5CB306B0DFD36D50C1B6D24E83CC5693F065EB</t>
  </si>
  <si>
    <t>010101045CB306B0DFD36D50C1B6D24E83CC5693F065EB</t>
  </si>
  <si>
    <t>금  속  공  사</t>
  </si>
  <si>
    <t>01010105</t>
  </si>
  <si>
    <t>스테인리스재료분리대</t>
  </si>
  <si>
    <t>바닥, W25*H20*1.5t</t>
  </si>
  <si>
    <t>5B988661731370571666D097537AE5</t>
  </si>
  <si>
    <t>010101055B988661731370571666D097537AE5</t>
  </si>
  <si>
    <t>벽, W15*H20*1.2t</t>
  </si>
  <si>
    <t>5B9886617313705715467069D39AD4</t>
  </si>
  <si>
    <t>010101055B9886617313705715467069D39AD4</t>
  </si>
  <si>
    <t>콘센트 탈부착</t>
  </si>
  <si>
    <t>EA</t>
  </si>
  <si>
    <t>5B98D6EE1753E45F6C462116634BE2</t>
  </si>
  <si>
    <t>010101055B98D6EE1753E45F6C462116634BE2</t>
  </si>
  <si>
    <t>창호 및 유리공사</t>
  </si>
  <si>
    <t>01010106</t>
  </si>
  <si>
    <t>WD01 [슬라이딩도어]</t>
  </si>
  <si>
    <t>1.100 x 2.680</t>
  </si>
  <si>
    <t>5B98B69BE1538956B606078013DD81</t>
  </si>
  <si>
    <t>010101065B98B69BE1538956B606078013DD81</t>
  </si>
  <si>
    <t>목재창호 설치 / 미서기(단창)</t>
  </si>
  <si>
    <t>창호면적 m2, 1.0 ~ 3.0 이하</t>
  </si>
  <si>
    <t>개소</t>
  </si>
  <si>
    <t>5B98B69BE273E9592D5622CA039D6B</t>
  </si>
  <si>
    <t>010101065B98B69BE273E9592D5622CA039D6B</t>
  </si>
  <si>
    <t>창호유리설치 / 판유리</t>
  </si>
  <si>
    <t>유리두께 5mm 이하</t>
  </si>
  <si>
    <t>5B98B69DAFE3C258B816860073AB11</t>
  </si>
  <si>
    <t>010101065B98B69DAFE3C258B816860073AB11</t>
  </si>
  <si>
    <t>히든손잡이</t>
  </si>
  <si>
    <t>매입형</t>
  </si>
  <si>
    <t>5CB3165909D3C351A1A6822B134A72EB6909FC</t>
  </si>
  <si>
    <t>010101065CB3165909D3C351A1A6822B134A72EB6909FC</t>
  </si>
  <si>
    <t>윈도우필름붙이기</t>
  </si>
  <si>
    <t>불투명시트 폭 300MM이상</t>
  </si>
  <si>
    <t>5B98D6EE1753E45F6C462116634BE1</t>
  </si>
  <si>
    <t>010101065B98D6EE1753E45F6C462116634BE1</t>
  </si>
  <si>
    <t>인테리어필름붙이기</t>
  </si>
  <si>
    <t>목문위</t>
  </si>
  <si>
    <t>5B98D6EE1753E45F6C462116634BE3</t>
  </si>
  <si>
    <t>010101065B98D6EE1753E45F6C462116634BE3</t>
  </si>
  <si>
    <t>거울</t>
  </si>
  <si>
    <t>원형거울, T5mm*D500</t>
  </si>
  <si>
    <t>5CDF867A08C30458CB9696FA93F24FA040E252</t>
  </si>
  <si>
    <t>010101065CDF867A08C30458CB9696FA93F24FA040E252</t>
  </si>
  <si>
    <t>거울설치</t>
  </si>
  <si>
    <t>5B98B693AF732C56BEF65B21C348C1</t>
  </si>
  <si>
    <t>010101065B98B693AF732C56BEF65B21C348C1</t>
  </si>
  <si>
    <t>가  구  공  사</t>
  </si>
  <si>
    <t>01010107</t>
  </si>
  <si>
    <t>주방가구 설치</t>
  </si>
  <si>
    <t>FUR-1,2 (조리실)</t>
  </si>
  <si>
    <t>견적단가</t>
  </si>
  <si>
    <t>5CB3165909D3C351A1A6BF7F836C9FCC8D66A8</t>
  </si>
  <si>
    <t>010101075CB3165909D3C351A1A6BF7F836C9FCC8D66A8</t>
  </si>
  <si>
    <t>FUR-3 (냉장고장)</t>
  </si>
  <si>
    <t>5CB3165909D3C351A1A6BF7F836C9FCC8D66AB</t>
  </si>
  <si>
    <t>010101075CB3165909D3C351A1A6BF7F836C9FCC8D66AB</t>
  </si>
  <si>
    <t>FUR-4 (소독기 및 키큰장)</t>
  </si>
  <si>
    <t>5CB3165909D3C351A1A6BF7F836C9FCC8D66AA</t>
  </si>
  <si>
    <t>010101075CB3165909D3C351A1A6BF7F836C9FCC8D66AA</t>
  </si>
  <si>
    <t>철  거  공  사</t>
  </si>
  <si>
    <t>01010108</t>
  </si>
  <si>
    <t>강마루 바닥재 해체</t>
  </si>
  <si>
    <t>5B99668560A3A9564446A51D53F859</t>
  </si>
  <si>
    <t>010101085B99668560A3A9564446A51D53F859</t>
  </si>
  <si>
    <t>걸레받이 해체</t>
  </si>
  <si>
    <t>5B99668560A3A9564446A51D53F85A</t>
  </si>
  <si>
    <t>010101085B99668560A3A9564446A51D53F85A</t>
  </si>
  <si>
    <t>출입문 철거</t>
  </si>
  <si>
    <t>900*2100</t>
  </si>
  <si>
    <t>5B9966856983405C6866652093B2BF</t>
  </si>
  <si>
    <t>010101085B9966856983405C6866652093B2BF</t>
  </si>
  <si>
    <t>창호철거시 유리제거</t>
  </si>
  <si>
    <t>0.6*0.9</t>
  </si>
  <si>
    <t>5B99668560A3A9564446B78FE35262</t>
  </si>
  <si>
    <t>010101085B99668560A3A9564446B78FE35262</t>
  </si>
  <si>
    <t>주방가구 철거</t>
  </si>
  <si>
    <t>2100*600*2300</t>
  </si>
  <si>
    <t>5B9966856983635B0B762E9E539B24</t>
  </si>
  <si>
    <t>010101085B9966856983635B0B762E9E539B24</t>
  </si>
  <si>
    <t>경량벽체 철거</t>
  </si>
  <si>
    <t>5B99668560A3A956444679D2E3C5B3</t>
  </si>
  <si>
    <t>010101085B99668560A3A956444679D2E3C5B3</t>
  </si>
  <si>
    <t>위생도기 철거</t>
  </si>
  <si>
    <t>5B99668560A3A9564446B78FE3526F</t>
  </si>
  <si>
    <t>010101085B99668560A3A9564446B78FE3526F</t>
  </si>
  <si>
    <t>건설폐기물처리비</t>
  </si>
  <si>
    <t>01010109</t>
  </si>
  <si>
    <t>[집계별도]</t>
  </si>
  <si>
    <t>6</t>
  </si>
  <si>
    <t>혼합건설폐기물</t>
  </si>
  <si>
    <t>그 밖의 건설폐기물에 가연성 5% 이하 혼합</t>
  </si>
  <si>
    <t>TON</t>
  </si>
  <si>
    <t>5BD526B304A335564AE6ED52936E656A4F3FCB</t>
  </si>
  <si>
    <t>010101095BD526B304A335564AE6ED52936E656A4F3FCB</t>
  </si>
  <si>
    <t>혼합건설폐기물 상차비 및 운반비</t>
  </si>
  <si>
    <t>16톤 암롤트럭, 30km</t>
  </si>
  <si>
    <t>5BD526B304A335564AE6ED52936F0A2627AD47</t>
  </si>
  <si>
    <t>010101095BD526B304A335564AE6ED52936F0A2627AD47</t>
  </si>
  <si>
    <t>설비공사</t>
  </si>
  <si>
    <t>010102</t>
  </si>
  <si>
    <t>기계설비공사</t>
  </si>
  <si>
    <t>식</t>
  </si>
  <si>
    <t>5B5616C5F3F34F58E9E6E143632543</t>
  </si>
  <si>
    <t>0101025B5616C5F3F34F58E9E6E143632543</t>
  </si>
  <si>
    <t>비      고</t>
  </si>
  <si>
    <t>공 사 원 가 계 산 서</t>
  </si>
  <si>
    <t>공사명 : 푸른샘 어린이집 리모델링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</si>
  <si>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</si>
  <si>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</si>
  <si>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</si>
  <si>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</si>
  <si>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</si>
  <si>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</si>
  <si>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</si>
  <si>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</si>
  <si>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</si>
  <si>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</si>
  <si>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</si>
  <si>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</si>
  <si>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</si>
  <si>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</si>
  <si>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</si>
  <si>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</si>
  <si>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</si>
  <si>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</si>
  <si>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</si>
  <si>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</si>
  <si>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</si>
  <si>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</si>
  <si>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</si>
  <si>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</si>
  <si>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</si>
  <si>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</si>
  <si>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모든 공사 적용</t>
  </si>
  <si>
    <t>C5</t>
  </si>
  <si>
    <t>고  용  보  험  료</t>
  </si>
  <si>
    <t>노무비 * 1.01%</t>
  </si>
  <si>
    <t>C6</t>
  </si>
  <si>
    <t>국민  건강  보험료</t>
  </si>
  <si>
    <t>직접노무비 * 0%</t>
  </si>
  <si>
    <t>공사기간 30일 이상</t>
  </si>
  <si>
    <t>C7</t>
  </si>
  <si>
    <t>국민  연금  보험료</t>
  </si>
  <si>
    <t>CB</t>
  </si>
  <si>
    <t>노인장기요양보험료</t>
  </si>
  <si>
    <t>건강보험료 * 13.14%</t>
  </si>
  <si>
    <t>C8</t>
  </si>
  <si>
    <t>퇴직  공제  부금비</t>
  </si>
  <si>
    <t>추정금액 1억 이상</t>
  </si>
  <si>
    <t>CA</t>
  </si>
  <si>
    <t>산업안전보건관리비</t>
  </si>
  <si>
    <t>(재료비+직노+도급자관급/1.1) * 3.11%</t>
  </si>
  <si>
    <t>총공사 2천만원 이상</t>
  </si>
  <si>
    <t>CG</t>
  </si>
  <si>
    <t>기   타    경   비</t>
  </si>
  <si>
    <t>(재료비+노무비) * 5%</t>
  </si>
  <si>
    <t>CH</t>
  </si>
  <si>
    <t>환  경  보  전  비</t>
  </si>
  <si>
    <t>(재료비+직노+경비) * 0.3%</t>
  </si>
  <si>
    <t>CK</t>
  </si>
  <si>
    <t>하도급지급보증수수료</t>
  </si>
  <si>
    <t>(재료비+직노+경비) * 0.081%</t>
  </si>
  <si>
    <t>최저가대상공사</t>
  </si>
  <si>
    <t>CL</t>
  </si>
  <si>
    <t>건설기계대여금지급보증서발급수수료</t>
  </si>
  <si>
    <t>(재료비+직노+경비) * 0.07%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</si>
  <si>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</si>
  <si>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</si>
  <si>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</si>
  <si>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</si>
  <si>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</si>
  <si>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</si>
  <si>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</si>
  <si>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</si>
  <si>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</si>
  <si>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D4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</si>
  <si>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</si>
  <si>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</si>
  <si>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</si>
  <si>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</si>
  <si>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</si>
  <si>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</si>
  <si>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</si>
  <si>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</si>
  <si>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</si>
  <si>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석 면 분 담 금</t>
    <phoneticPr fontId="1" type="noConversion"/>
  </si>
  <si>
    <t>임 금 채 권 부 담 금</t>
    <phoneticPr fontId="1" type="noConversion"/>
  </si>
  <si>
    <t>금액 : 만원(￦)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</si>
</sst>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176" fontId="4" fillId="0" borderId="4" xfId="0" quotePrefix="1" applyNumberFormat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3" fillId="0" borderId="5" xfId="0" quotePrefix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3" fillId="0" borderId="4" xfId="0" quotePrefix="1" applyFont="1" applyBorder="1" applyAlignment="1">
      <alignment horizontal="distributed" vertical="center" wrapText="1"/>
    </xf>
    <xf numFmtId="0" fontId="3" fillId="0" borderId="5" xfId="0" quotePrefix="1" applyFont="1" applyBorder="1" applyAlignment="1">
      <alignment horizontal="distributed" vertical="center" wrapText="1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3"/>
  <sheetViews>
    <sheetView tabSelected="1" topLeftCell="B1" workbookViewId="0">
      <selection activeCell="D5" sqref="D5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22" t="s">
        <v>214</v>
      </c>
      <c r="C1" s="22"/>
      <c r="D1" s="22"/>
      <c r="E1" s="22"/>
      <c r="F1" s="22"/>
      <c r="G1" s="22"/>
    </row>
    <row r="2" spans="1:7" ht="21.95" customHeight="1" x14ac:dyDescent="0.3">
      <c r="B2" s="23" t="s">
        <v>215</v>
      </c>
      <c r="C2" s="23"/>
      <c r="D2" s="23"/>
      <c r="E2" s="23"/>
      <c r="F2" s="24" t="s">
        <v>296</v>
      </c>
      <c r="G2" s="24"/>
    </row>
    <row r="3" spans="1:7" ht="21.95" customHeight="1" x14ac:dyDescent="0.3">
      <c r="B3" s="21" t="s">
        <v>216</v>
      </c>
      <c r="C3" s="21"/>
      <c r="D3" s="21"/>
      <c r="E3" s="17" t="s">
        <v>217</v>
      </c>
      <c r="F3" s="17" t="s">
        <v>218</v>
      </c>
      <c r="G3" s="17" t="s">
        <v>213</v>
      </c>
    </row>
    <row r="4" spans="1:7" ht="21.95" customHeight="1" x14ac:dyDescent="0.3">
      <c r="A4" s="1" t="s">
        <v>223</v>
      </c>
      <c r="B4" s="25" t="s">
        <v>219</v>
      </c>
      <c r="C4" s="25" t="s">
        <v>220</v>
      </c>
      <c r="D4" s="17" t="s">
        <v>224</v>
      </c>
      <c r="E4" s="14">
        <f>TRUNC(공종별집계표!F5, 0)</f>
        <v>0</v>
      </c>
      <c r="F4" s="12" t="s">
        <v>53</v>
      </c>
      <c r="G4" s="12" t="s">
        <v>53</v>
      </c>
    </row>
    <row r="5" spans="1:7" ht="21.95" customHeight="1" x14ac:dyDescent="0.3">
      <c r="A5" s="1" t="s">
        <v>225</v>
      </c>
      <c r="B5" s="25"/>
      <c r="C5" s="25"/>
      <c r="D5" s="17" t="s">
        <v>226</v>
      </c>
      <c r="E5" s="14">
        <v>0</v>
      </c>
      <c r="F5" s="12" t="s">
        <v>53</v>
      </c>
      <c r="G5" s="12" t="s">
        <v>53</v>
      </c>
    </row>
    <row r="6" spans="1:7" ht="21.95" customHeight="1" x14ac:dyDescent="0.3">
      <c r="A6" s="1" t="s">
        <v>227</v>
      </c>
      <c r="B6" s="25"/>
      <c r="C6" s="25"/>
      <c r="D6" s="17" t="s">
        <v>228</v>
      </c>
      <c r="E6" s="14">
        <v>0</v>
      </c>
      <c r="F6" s="12" t="s">
        <v>53</v>
      </c>
      <c r="G6" s="12" t="s">
        <v>53</v>
      </c>
    </row>
    <row r="7" spans="1:7" ht="21.95" customHeight="1" x14ac:dyDescent="0.3">
      <c r="A7" s="1" t="s">
        <v>229</v>
      </c>
      <c r="B7" s="25"/>
      <c r="C7" s="25"/>
      <c r="D7" s="17" t="s">
        <v>230</v>
      </c>
      <c r="E7" s="14">
        <f>TRUNC(E4+E5-E6, 0)</f>
        <v>0</v>
      </c>
      <c r="F7" s="12" t="s">
        <v>53</v>
      </c>
      <c r="G7" s="12" t="s">
        <v>53</v>
      </c>
    </row>
    <row r="8" spans="1:7" ht="21.95" customHeight="1" x14ac:dyDescent="0.3">
      <c r="A8" s="1" t="s">
        <v>231</v>
      </c>
      <c r="B8" s="25"/>
      <c r="C8" s="25" t="s">
        <v>221</v>
      </c>
      <c r="D8" s="17" t="s">
        <v>232</v>
      </c>
      <c r="E8" s="14">
        <f>TRUNC(공종별집계표!H5, 0)</f>
        <v>0</v>
      </c>
      <c r="F8" s="12" t="s">
        <v>53</v>
      </c>
      <c r="G8" s="12" t="s">
        <v>53</v>
      </c>
    </row>
    <row r="9" spans="1:7" ht="21.95" customHeight="1" x14ac:dyDescent="0.3">
      <c r="A9" s="1" t="s">
        <v>233</v>
      </c>
      <c r="B9" s="25"/>
      <c r="C9" s="25"/>
      <c r="D9" s="17" t="s">
        <v>234</v>
      </c>
      <c r="E9" s="14">
        <f>TRUNC(E8*0.175, 0)</f>
        <v>0</v>
      </c>
      <c r="F9" s="12" t="s">
        <v>235</v>
      </c>
      <c r="G9" s="12" t="s">
        <v>53</v>
      </c>
    </row>
    <row r="10" spans="1:7" ht="21.95" customHeight="1" x14ac:dyDescent="0.3">
      <c r="A10" s="1" t="s">
        <v>236</v>
      </c>
      <c r="B10" s="25"/>
      <c r="C10" s="25"/>
      <c r="D10" s="17" t="s">
        <v>230</v>
      </c>
      <c r="E10" s="14">
        <f>TRUNC(E8+E9, 0)</f>
        <v>0</v>
      </c>
      <c r="F10" s="12" t="s">
        <v>53</v>
      </c>
      <c r="G10" s="12" t="s">
        <v>53</v>
      </c>
    </row>
    <row r="11" spans="1:7" ht="21.95" customHeight="1" x14ac:dyDescent="0.3">
      <c r="A11" s="1" t="s">
        <v>237</v>
      </c>
      <c r="B11" s="25"/>
      <c r="C11" s="25" t="s">
        <v>222</v>
      </c>
      <c r="D11" s="17" t="s">
        <v>238</v>
      </c>
      <c r="E11" s="14">
        <f>TRUNC(공종별집계표!J5, 0)</f>
        <v>0</v>
      </c>
      <c r="F11" s="12" t="s">
        <v>53</v>
      </c>
      <c r="G11" s="12" t="s">
        <v>53</v>
      </c>
    </row>
    <row r="12" spans="1:7" ht="21.95" customHeight="1" x14ac:dyDescent="0.3">
      <c r="A12" s="1" t="s">
        <v>239</v>
      </c>
      <c r="B12" s="25"/>
      <c r="C12" s="25"/>
      <c r="D12" s="17" t="s">
        <v>240</v>
      </c>
      <c r="E12" s="14">
        <f>TRUNC(E10*0.0356, 0)</f>
        <v>0</v>
      </c>
      <c r="F12" s="12" t="s">
        <v>241</v>
      </c>
      <c r="G12" s="12" t="s">
        <v>242</v>
      </c>
    </row>
    <row r="13" spans="1:7" ht="21.95" customHeight="1" x14ac:dyDescent="0.3">
      <c r="A13" s="1" t="s">
        <v>243</v>
      </c>
      <c r="B13" s="25"/>
      <c r="C13" s="25"/>
      <c r="D13" s="17" t="s">
        <v>244</v>
      </c>
      <c r="E13" s="14">
        <f>TRUNC(E10*0.0101, 0)</f>
        <v>0</v>
      </c>
      <c r="F13" s="12" t="s">
        <v>245</v>
      </c>
      <c r="G13" s="12" t="s">
        <v>242</v>
      </c>
    </row>
    <row r="14" spans="1:7" ht="21.95" customHeight="1" x14ac:dyDescent="0.3">
      <c r="A14" s="1" t="s">
        <v>246</v>
      </c>
      <c r="B14" s="25"/>
      <c r="C14" s="25"/>
      <c r="D14" s="17" t="s">
        <v>247</v>
      </c>
      <c r="E14" s="14">
        <f>TRUNC(E8*0, 0)</f>
        <v>0</v>
      </c>
      <c r="F14" s="12" t="s">
        <v>248</v>
      </c>
      <c r="G14" s="12" t="s">
        <v>249</v>
      </c>
    </row>
    <row r="15" spans="1:7" ht="21.95" customHeight="1" x14ac:dyDescent="0.3">
      <c r="A15" s="1" t="s">
        <v>250</v>
      </c>
      <c r="B15" s="25"/>
      <c r="C15" s="25"/>
      <c r="D15" s="17" t="s">
        <v>251</v>
      </c>
      <c r="E15" s="14">
        <f>TRUNC(E8*0, 0)</f>
        <v>0</v>
      </c>
      <c r="F15" s="12" t="s">
        <v>248</v>
      </c>
      <c r="G15" s="12" t="s">
        <v>249</v>
      </c>
    </row>
    <row r="16" spans="1:7" ht="21.95" customHeight="1" x14ac:dyDescent="0.3">
      <c r="A16" s="1" t="s">
        <v>252</v>
      </c>
      <c r="B16" s="25"/>
      <c r="C16" s="25"/>
      <c r="D16" s="17" t="s">
        <v>253</v>
      </c>
      <c r="E16" s="14">
        <f>TRUNC(E14*0.1314, 0)</f>
        <v>0</v>
      </c>
      <c r="F16" s="12" t="s">
        <v>254</v>
      </c>
      <c r="G16" s="12" t="s">
        <v>249</v>
      </c>
    </row>
    <row r="17" spans="1:7" ht="21.95" customHeight="1" x14ac:dyDescent="0.3">
      <c r="A17" s="1" t="s">
        <v>255</v>
      </c>
      <c r="B17" s="25"/>
      <c r="C17" s="25"/>
      <c r="D17" s="17" t="s">
        <v>256</v>
      </c>
      <c r="E17" s="14">
        <f>TRUNC(E8*0, 0)</f>
        <v>0</v>
      </c>
      <c r="F17" s="12" t="s">
        <v>248</v>
      </c>
      <c r="G17" s="12" t="s">
        <v>257</v>
      </c>
    </row>
    <row r="18" spans="1:7" ht="21.95" customHeight="1" x14ac:dyDescent="0.3">
      <c r="A18" s="1" t="s">
        <v>258</v>
      </c>
      <c r="B18" s="25"/>
      <c r="C18" s="25"/>
      <c r="D18" s="17" t="s">
        <v>259</v>
      </c>
      <c r="E18" s="14">
        <f>TRUNC((E7+E8+(0/1.1))*0.0311, 0)</f>
        <v>0</v>
      </c>
      <c r="F18" s="12" t="s">
        <v>260</v>
      </c>
      <c r="G18" s="12" t="s">
        <v>261</v>
      </c>
    </row>
    <row r="19" spans="1:7" ht="21.95" customHeight="1" x14ac:dyDescent="0.3">
      <c r="A19" s="1" t="s">
        <v>262</v>
      </c>
      <c r="B19" s="25"/>
      <c r="C19" s="25"/>
      <c r="D19" s="17" t="s">
        <v>263</v>
      </c>
      <c r="E19" s="14">
        <f>TRUNC((E7+E10)*0.05, 0)</f>
        <v>0</v>
      </c>
      <c r="F19" s="12" t="s">
        <v>264</v>
      </c>
      <c r="G19" s="12" t="s">
        <v>53</v>
      </c>
    </row>
    <row r="20" spans="1:7" ht="21.95" customHeight="1" x14ac:dyDescent="0.3">
      <c r="A20" s="1" t="s">
        <v>265</v>
      </c>
      <c r="B20" s="25"/>
      <c r="C20" s="25"/>
      <c r="D20" s="17" t="s">
        <v>266</v>
      </c>
      <c r="E20" s="14">
        <f>TRUNC((E7+E8+E11)*0.003, 0)</f>
        <v>0</v>
      </c>
      <c r="F20" s="12" t="s">
        <v>267</v>
      </c>
      <c r="G20" s="12" t="s">
        <v>53</v>
      </c>
    </row>
    <row r="21" spans="1:7" ht="21.95" customHeight="1" x14ac:dyDescent="0.3">
      <c r="A21" s="1" t="s">
        <v>268</v>
      </c>
      <c r="B21" s="25"/>
      <c r="C21" s="25"/>
      <c r="D21" s="17" t="s">
        <v>269</v>
      </c>
      <c r="E21" s="14">
        <f>TRUNC((E7+E8+E11)*0.00081, 0)</f>
        <v>0</v>
      </c>
      <c r="F21" s="12" t="s">
        <v>270</v>
      </c>
      <c r="G21" s="12" t="s">
        <v>271</v>
      </c>
    </row>
    <row r="22" spans="1:7" ht="21.95" customHeight="1" x14ac:dyDescent="0.3">
      <c r="A22" s="1" t="s">
        <v>272</v>
      </c>
      <c r="B22" s="25"/>
      <c r="C22" s="25"/>
      <c r="D22" s="17" t="s">
        <v>273</v>
      </c>
      <c r="E22" s="14">
        <f>TRUNC((E7+E8+E11)*0.0007, 0)</f>
        <v>0</v>
      </c>
      <c r="F22" s="12" t="s">
        <v>274</v>
      </c>
      <c r="G22" s="12" t="s">
        <v>53</v>
      </c>
    </row>
    <row r="23" spans="1:7" ht="21.95" customHeight="1" x14ac:dyDescent="0.3">
      <c r="A23" s="18"/>
      <c r="B23" s="26"/>
      <c r="C23" s="26"/>
      <c r="D23" s="19" t="s">
        <v>294</v>
      </c>
      <c r="E23" s="20"/>
      <c r="F23" s="16"/>
      <c r="G23" s="16"/>
    </row>
    <row r="24" spans="1:7" ht="21.95" customHeight="1" x14ac:dyDescent="0.3">
      <c r="A24" s="18"/>
      <c r="B24" s="26"/>
      <c r="C24" s="26"/>
      <c r="D24" s="19" t="s">
        <v>295</v>
      </c>
      <c r="E24" s="20"/>
      <c r="F24" s="16"/>
      <c r="G24" s="16"/>
    </row>
    <row r="25" spans="1:7" ht="21.95" customHeight="1" x14ac:dyDescent="0.3">
      <c r="A25" s="1" t="s">
        <v>275</v>
      </c>
      <c r="B25" s="25"/>
      <c r="C25" s="25"/>
      <c r="D25" s="17" t="s">
        <v>230</v>
      </c>
      <c r="E25" s="14">
        <f>TRUNC(E11+E12+E13+E14+E15+E17+E18+E16+E19+E20+E21+E22+E23+E24, 0)</f>
        <v>0</v>
      </c>
      <c r="F25" s="12" t="s">
        <v>53</v>
      </c>
      <c r="G25" s="12" t="s">
        <v>53</v>
      </c>
    </row>
    <row r="26" spans="1:7" ht="21.95" customHeight="1" x14ac:dyDescent="0.3">
      <c r="A26" s="1" t="s">
        <v>276</v>
      </c>
      <c r="B26" s="21" t="s">
        <v>277</v>
      </c>
      <c r="C26" s="21"/>
      <c r="D26" s="21"/>
      <c r="E26" s="14">
        <f>TRUNC(E7+E10+E25, 0)</f>
        <v>0</v>
      </c>
      <c r="F26" s="12" t="s">
        <v>53</v>
      </c>
      <c r="G26" s="12" t="s">
        <v>53</v>
      </c>
    </row>
    <row r="27" spans="1:7" ht="21.95" customHeight="1" x14ac:dyDescent="0.3">
      <c r="A27" s="1" t="s">
        <v>278</v>
      </c>
      <c r="B27" s="21" t="s">
        <v>279</v>
      </c>
      <c r="C27" s="21"/>
      <c r="D27" s="21"/>
      <c r="E27" s="14">
        <f>TRUNC(E26*0.08, 0)</f>
        <v>0</v>
      </c>
      <c r="F27" s="12" t="s">
        <v>280</v>
      </c>
      <c r="G27" s="12" t="s">
        <v>53</v>
      </c>
    </row>
    <row r="28" spans="1:7" ht="21.95" customHeight="1" x14ac:dyDescent="0.3">
      <c r="A28" s="1" t="s">
        <v>281</v>
      </c>
      <c r="B28" s="21" t="s">
        <v>282</v>
      </c>
      <c r="C28" s="21"/>
      <c r="D28" s="21"/>
      <c r="E28" s="14">
        <f>TRUNC((E10+E25+E27)*0.15, 0)</f>
        <v>0</v>
      </c>
      <c r="F28" s="12" t="s">
        <v>283</v>
      </c>
      <c r="G28" s="12" t="s">
        <v>53</v>
      </c>
    </row>
    <row r="29" spans="1:7" ht="21.95" customHeight="1" x14ac:dyDescent="0.3">
      <c r="A29" s="1" t="s">
        <v>284</v>
      </c>
      <c r="B29" s="21" t="s">
        <v>194</v>
      </c>
      <c r="C29" s="21"/>
      <c r="D29" s="21"/>
      <c r="E29" s="14">
        <f>TRUNC(공종별집계표!T15, 0)</f>
        <v>0</v>
      </c>
      <c r="F29" s="12" t="s">
        <v>53</v>
      </c>
      <c r="G29" s="12" t="s">
        <v>53</v>
      </c>
    </row>
    <row r="30" spans="1:7" ht="21.95" customHeight="1" x14ac:dyDescent="0.3">
      <c r="A30" s="1" t="s">
        <v>285</v>
      </c>
      <c r="B30" s="21" t="s">
        <v>286</v>
      </c>
      <c r="C30" s="21"/>
      <c r="D30" s="21"/>
      <c r="E30" s="14">
        <f>TRUNC(E26+E27+E28+E29, 0)</f>
        <v>0</v>
      </c>
      <c r="F30" s="12" t="s">
        <v>53</v>
      </c>
      <c r="G30" s="12" t="s">
        <v>53</v>
      </c>
    </row>
    <row r="31" spans="1:7" ht="21.95" customHeight="1" x14ac:dyDescent="0.3">
      <c r="A31" s="1" t="s">
        <v>287</v>
      </c>
      <c r="B31" s="21" t="s">
        <v>288</v>
      </c>
      <c r="C31" s="21"/>
      <c r="D31" s="21"/>
      <c r="E31" s="14">
        <f>TRUNC(E30*0.1, 0)</f>
        <v>0</v>
      </c>
      <c r="F31" s="12" t="s">
        <v>289</v>
      </c>
      <c r="G31" s="12" t="s">
        <v>53</v>
      </c>
    </row>
    <row r="32" spans="1:7" ht="21.95" customHeight="1" x14ac:dyDescent="0.3">
      <c r="A32" s="1" t="s">
        <v>290</v>
      </c>
      <c r="B32" s="21" t="s">
        <v>291</v>
      </c>
      <c r="C32" s="21"/>
      <c r="D32" s="21"/>
      <c r="E32" s="14">
        <f>TRUNC(E30+E31, 0)</f>
        <v>0</v>
      </c>
      <c r="F32" s="12" t="s">
        <v>53</v>
      </c>
      <c r="G32" s="12" t="s">
        <v>53</v>
      </c>
    </row>
    <row r="33" spans="1:7" ht="21.95" customHeight="1" x14ac:dyDescent="0.3">
      <c r="A33" s="1" t="s">
        <v>292</v>
      </c>
      <c r="B33" s="21" t="s">
        <v>293</v>
      </c>
      <c r="C33" s="21"/>
      <c r="D33" s="21"/>
      <c r="E33" s="14">
        <f>TRUNC(E32+0, 0)</f>
        <v>0</v>
      </c>
      <c r="F33" s="12" t="s">
        <v>53</v>
      </c>
      <c r="G33" s="12" t="s">
        <v>53</v>
      </c>
    </row>
  </sheetData>
  <mergeCells count="16">
    <mergeCell ref="B1:G1"/>
    <mergeCell ref="B2:E2"/>
    <mergeCell ref="F2:G2"/>
    <mergeCell ref="B3:D3"/>
    <mergeCell ref="B4:B25"/>
    <mergeCell ref="C4:C7"/>
    <mergeCell ref="C8:C10"/>
    <mergeCell ref="C11:C25"/>
    <mergeCell ref="B32:D32"/>
    <mergeCell ref="B33:D33"/>
    <mergeCell ref="B26:D26"/>
    <mergeCell ref="B27:D27"/>
    <mergeCell ref="B28:D28"/>
    <mergeCell ref="B29:D29"/>
    <mergeCell ref="B30:D30"/>
    <mergeCell ref="B31:D31"/>
  </mergeCells>
  <phoneticPr fontId="1" type="noConversion"/>
  <pageMargins left="0.78740157480314954" right="0" top="0.39370078740157477" bottom="0.39370078740157477" header="0" footer="0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9"/>
  <sheetViews>
    <sheetView workbookViewId="0">
      <selection activeCell="E14" sqref="E14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3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3">
      <c r="A3" s="28" t="s">
        <v>2</v>
      </c>
      <c r="B3" s="28" t="s">
        <v>3</v>
      </c>
      <c r="C3" s="28" t="s">
        <v>4</v>
      </c>
      <c r="D3" s="28" t="s">
        <v>5</v>
      </c>
      <c r="E3" s="28" t="s">
        <v>6</v>
      </c>
      <c r="F3" s="28"/>
      <c r="G3" s="28" t="s">
        <v>9</v>
      </c>
      <c r="H3" s="28"/>
      <c r="I3" s="28" t="s">
        <v>10</v>
      </c>
      <c r="J3" s="28"/>
      <c r="K3" s="28" t="s">
        <v>11</v>
      </c>
      <c r="L3" s="28"/>
      <c r="M3" s="28" t="s">
        <v>12</v>
      </c>
      <c r="N3" s="27" t="s">
        <v>13</v>
      </c>
      <c r="O3" s="27" t="s">
        <v>14</v>
      </c>
      <c r="P3" s="27" t="s">
        <v>15</v>
      </c>
      <c r="Q3" s="27" t="s">
        <v>16</v>
      </c>
      <c r="R3" s="27" t="s">
        <v>17</v>
      </c>
      <c r="S3" s="27" t="s">
        <v>18</v>
      </c>
      <c r="T3" s="27" t="s">
        <v>19</v>
      </c>
    </row>
    <row r="4" spans="1:20" ht="30" customHeight="1" x14ac:dyDescent="0.3">
      <c r="A4" s="29"/>
      <c r="B4" s="29"/>
      <c r="C4" s="29"/>
      <c r="D4" s="29"/>
      <c r="E4" s="11" t="s">
        <v>7</v>
      </c>
      <c r="F4" s="11" t="s">
        <v>8</v>
      </c>
      <c r="G4" s="11" t="s">
        <v>7</v>
      </c>
      <c r="H4" s="11" t="s">
        <v>8</v>
      </c>
      <c r="I4" s="11" t="s">
        <v>7</v>
      </c>
      <c r="J4" s="11" t="s">
        <v>8</v>
      </c>
      <c r="K4" s="11" t="s">
        <v>7</v>
      </c>
      <c r="L4" s="11" t="s">
        <v>8</v>
      </c>
      <c r="M4" s="29"/>
      <c r="N4" s="27"/>
      <c r="O4" s="27"/>
      <c r="P4" s="27"/>
      <c r="Q4" s="27"/>
      <c r="R4" s="27"/>
      <c r="S4" s="27"/>
      <c r="T4" s="27"/>
    </row>
    <row r="5" spans="1:20" ht="30" customHeight="1" x14ac:dyDescent="0.3">
      <c r="A5" s="12" t="s">
        <v>52</v>
      </c>
      <c r="B5" s="12" t="s">
        <v>53</v>
      </c>
      <c r="C5" s="12" t="s">
        <v>53</v>
      </c>
      <c r="D5" s="13">
        <v>1</v>
      </c>
      <c r="E5" s="14">
        <f>F6+F16</f>
        <v>0</v>
      </c>
      <c r="F5" s="14">
        <f t="shared" ref="F5:F16" si="0">E5*D5</f>
        <v>0</v>
      </c>
      <c r="G5" s="14">
        <f>H6+H16</f>
        <v>0</v>
      </c>
      <c r="H5" s="14">
        <f t="shared" ref="H5:H16" si="1">G5*D5</f>
        <v>0</v>
      </c>
      <c r="I5" s="14">
        <f>J6+J16</f>
        <v>0</v>
      </c>
      <c r="J5" s="14">
        <f t="shared" ref="J5:J16" si="2">I5*D5</f>
        <v>0</v>
      </c>
      <c r="K5" s="14">
        <f t="shared" ref="K5:K16" si="3">E5+G5+I5</f>
        <v>0</v>
      </c>
      <c r="L5" s="14">
        <f t="shared" ref="L5:L16" si="4">F5+H5+J5</f>
        <v>0</v>
      </c>
      <c r="M5" s="12" t="s">
        <v>53</v>
      </c>
      <c r="N5" s="2" t="s">
        <v>54</v>
      </c>
      <c r="O5" s="2" t="s">
        <v>53</v>
      </c>
      <c r="P5" s="2" t="s">
        <v>53</v>
      </c>
      <c r="Q5" s="2" t="s">
        <v>53</v>
      </c>
      <c r="R5" s="3">
        <v>1</v>
      </c>
      <c r="S5" s="2" t="s">
        <v>53</v>
      </c>
      <c r="T5" s="10"/>
    </row>
    <row r="6" spans="1:20" ht="30" customHeight="1" x14ac:dyDescent="0.3">
      <c r="A6" s="12" t="s">
        <v>55</v>
      </c>
      <c r="B6" s="12" t="s">
        <v>53</v>
      </c>
      <c r="C6" s="12" t="s">
        <v>53</v>
      </c>
      <c r="D6" s="13">
        <v>1</v>
      </c>
      <c r="E6" s="14">
        <f>F7+F8+F9+F10+F11+F12+F13+F14</f>
        <v>0</v>
      </c>
      <c r="F6" s="14">
        <f t="shared" si="0"/>
        <v>0</v>
      </c>
      <c r="G6" s="14">
        <f>H7+H8+H9+H10+H11+H12+H13+H14</f>
        <v>0</v>
      </c>
      <c r="H6" s="14">
        <f t="shared" si="1"/>
        <v>0</v>
      </c>
      <c r="I6" s="14">
        <f>J7+J8+J9+J10+J11+J12+J13+J14</f>
        <v>0</v>
      </c>
      <c r="J6" s="14">
        <f t="shared" si="2"/>
        <v>0</v>
      </c>
      <c r="K6" s="14">
        <f t="shared" si="3"/>
        <v>0</v>
      </c>
      <c r="L6" s="14">
        <f t="shared" si="4"/>
        <v>0</v>
      </c>
      <c r="M6" s="12" t="s">
        <v>53</v>
      </c>
      <c r="N6" s="2" t="s">
        <v>56</v>
      </c>
      <c r="O6" s="2" t="s">
        <v>53</v>
      </c>
      <c r="P6" s="2" t="s">
        <v>54</v>
      </c>
      <c r="Q6" s="2" t="s">
        <v>53</v>
      </c>
      <c r="R6" s="3">
        <v>3</v>
      </c>
      <c r="S6" s="2" t="s">
        <v>53</v>
      </c>
      <c r="T6" s="10"/>
    </row>
    <row r="7" spans="1:20" ht="30" customHeight="1" x14ac:dyDescent="0.3">
      <c r="A7" s="12" t="s">
        <v>57</v>
      </c>
      <c r="B7" s="12" t="s">
        <v>53</v>
      </c>
      <c r="C7" s="12" t="s">
        <v>53</v>
      </c>
      <c r="D7" s="13">
        <v>1</v>
      </c>
      <c r="E7" s="14">
        <f>공종별내역서!F29</f>
        <v>0</v>
      </c>
      <c r="F7" s="14">
        <f t="shared" si="0"/>
        <v>0</v>
      </c>
      <c r="G7" s="14">
        <f>공종별내역서!H29</f>
        <v>0</v>
      </c>
      <c r="H7" s="14">
        <f t="shared" si="1"/>
        <v>0</v>
      </c>
      <c r="I7" s="14">
        <f>공종별내역서!J29</f>
        <v>0</v>
      </c>
      <c r="J7" s="14">
        <f t="shared" si="2"/>
        <v>0</v>
      </c>
      <c r="K7" s="14">
        <f t="shared" si="3"/>
        <v>0</v>
      </c>
      <c r="L7" s="14">
        <f t="shared" si="4"/>
        <v>0</v>
      </c>
      <c r="M7" s="12" t="s">
        <v>53</v>
      </c>
      <c r="N7" s="2" t="s">
        <v>58</v>
      </c>
      <c r="O7" s="2" t="s">
        <v>53</v>
      </c>
      <c r="P7" s="2" t="s">
        <v>56</v>
      </c>
      <c r="Q7" s="2" t="s">
        <v>53</v>
      </c>
      <c r="R7" s="3">
        <v>4</v>
      </c>
      <c r="S7" s="2" t="s">
        <v>53</v>
      </c>
      <c r="T7" s="10"/>
    </row>
    <row r="8" spans="1:20" ht="30" customHeight="1" x14ac:dyDescent="0.3">
      <c r="A8" s="12" t="s">
        <v>71</v>
      </c>
      <c r="B8" s="12" t="s">
        <v>53</v>
      </c>
      <c r="C8" s="12" t="s">
        <v>53</v>
      </c>
      <c r="D8" s="13">
        <v>1</v>
      </c>
      <c r="E8" s="14">
        <f>공종별내역서!F54</f>
        <v>0</v>
      </c>
      <c r="F8" s="14">
        <f t="shared" si="0"/>
        <v>0</v>
      </c>
      <c r="G8" s="14">
        <f>공종별내역서!H54</f>
        <v>0</v>
      </c>
      <c r="H8" s="14">
        <f t="shared" si="1"/>
        <v>0</v>
      </c>
      <c r="I8" s="14">
        <f>공종별내역서!J54</f>
        <v>0</v>
      </c>
      <c r="J8" s="14">
        <f t="shared" si="2"/>
        <v>0</v>
      </c>
      <c r="K8" s="14">
        <f t="shared" si="3"/>
        <v>0</v>
      </c>
      <c r="L8" s="14">
        <f t="shared" si="4"/>
        <v>0</v>
      </c>
      <c r="M8" s="12" t="s">
        <v>53</v>
      </c>
      <c r="N8" s="2" t="s">
        <v>72</v>
      </c>
      <c r="O8" s="2" t="s">
        <v>53</v>
      </c>
      <c r="P8" s="2" t="s">
        <v>56</v>
      </c>
      <c r="Q8" s="2" t="s">
        <v>53</v>
      </c>
      <c r="R8" s="3">
        <v>4</v>
      </c>
      <c r="S8" s="2" t="s">
        <v>53</v>
      </c>
      <c r="T8" s="10"/>
    </row>
    <row r="9" spans="1:20" ht="30" customHeight="1" x14ac:dyDescent="0.3">
      <c r="A9" s="12" t="s">
        <v>81</v>
      </c>
      <c r="B9" s="12" t="s">
        <v>53</v>
      </c>
      <c r="C9" s="12" t="s">
        <v>53</v>
      </c>
      <c r="D9" s="13">
        <v>1</v>
      </c>
      <c r="E9" s="14">
        <f>공종별내역서!F79</f>
        <v>0</v>
      </c>
      <c r="F9" s="14">
        <f t="shared" si="0"/>
        <v>0</v>
      </c>
      <c r="G9" s="14">
        <f>공종별내역서!H79</f>
        <v>0</v>
      </c>
      <c r="H9" s="14">
        <f t="shared" si="1"/>
        <v>0</v>
      </c>
      <c r="I9" s="14">
        <f>공종별내역서!J79</f>
        <v>0</v>
      </c>
      <c r="J9" s="14">
        <f t="shared" si="2"/>
        <v>0</v>
      </c>
      <c r="K9" s="14">
        <f t="shared" si="3"/>
        <v>0</v>
      </c>
      <c r="L9" s="14">
        <f t="shared" si="4"/>
        <v>0</v>
      </c>
      <c r="M9" s="12" t="s">
        <v>53</v>
      </c>
      <c r="N9" s="2" t="s">
        <v>82</v>
      </c>
      <c r="O9" s="2" t="s">
        <v>53</v>
      </c>
      <c r="P9" s="2" t="s">
        <v>56</v>
      </c>
      <c r="Q9" s="2" t="s">
        <v>53</v>
      </c>
      <c r="R9" s="3">
        <v>4</v>
      </c>
      <c r="S9" s="2" t="s">
        <v>53</v>
      </c>
      <c r="T9" s="10"/>
    </row>
    <row r="10" spans="1:20" ht="30" customHeight="1" x14ac:dyDescent="0.3">
      <c r="A10" s="12" t="s">
        <v>93</v>
      </c>
      <c r="B10" s="12" t="s">
        <v>53</v>
      </c>
      <c r="C10" s="12" t="s">
        <v>53</v>
      </c>
      <c r="D10" s="13">
        <v>1</v>
      </c>
      <c r="E10" s="14">
        <f>공종별내역서!F104</f>
        <v>0</v>
      </c>
      <c r="F10" s="14">
        <f t="shared" si="0"/>
        <v>0</v>
      </c>
      <c r="G10" s="14">
        <f>공종별내역서!H104</f>
        <v>0</v>
      </c>
      <c r="H10" s="14">
        <f t="shared" si="1"/>
        <v>0</v>
      </c>
      <c r="I10" s="14">
        <f>공종별내역서!J104</f>
        <v>0</v>
      </c>
      <c r="J10" s="14">
        <f t="shared" si="2"/>
        <v>0</v>
      </c>
      <c r="K10" s="14">
        <f t="shared" si="3"/>
        <v>0</v>
      </c>
      <c r="L10" s="14">
        <f t="shared" si="4"/>
        <v>0</v>
      </c>
      <c r="M10" s="12" t="s">
        <v>53</v>
      </c>
      <c r="N10" s="2" t="s">
        <v>94</v>
      </c>
      <c r="O10" s="2" t="s">
        <v>53</v>
      </c>
      <c r="P10" s="2" t="s">
        <v>56</v>
      </c>
      <c r="Q10" s="2" t="s">
        <v>53</v>
      </c>
      <c r="R10" s="3">
        <v>4</v>
      </c>
      <c r="S10" s="2" t="s">
        <v>53</v>
      </c>
      <c r="T10" s="10"/>
    </row>
    <row r="11" spans="1:20" ht="30" customHeight="1" x14ac:dyDescent="0.3">
      <c r="A11" s="12" t="s">
        <v>108</v>
      </c>
      <c r="B11" s="12" t="s">
        <v>53</v>
      </c>
      <c r="C11" s="12" t="s">
        <v>53</v>
      </c>
      <c r="D11" s="13">
        <v>1</v>
      </c>
      <c r="E11" s="14">
        <f>공종별내역서!F129</f>
        <v>0</v>
      </c>
      <c r="F11" s="14">
        <f t="shared" si="0"/>
        <v>0</v>
      </c>
      <c r="G11" s="14">
        <f>공종별내역서!H129</f>
        <v>0</v>
      </c>
      <c r="H11" s="14">
        <f t="shared" si="1"/>
        <v>0</v>
      </c>
      <c r="I11" s="14">
        <f>공종별내역서!J129</f>
        <v>0</v>
      </c>
      <c r="J11" s="14">
        <f t="shared" si="2"/>
        <v>0</v>
      </c>
      <c r="K11" s="14">
        <f t="shared" si="3"/>
        <v>0</v>
      </c>
      <c r="L11" s="14">
        <f t="shared" si="4"/>
        <v>0</v>
      </c>
      <c r="M11" s="12" t="s">
        <v>53</v>
      </c>
      <c r="N11" s="2" t="s">
        <v>109</v>
      </c>
      <c r="O11" s="2" t="s">
        <v>53</v>
      </c>
      <c r="P11" s="2" t="s">
        <v>56</v>
      </c>
      <c r="Q11" s="2" t="s">
        <v>53</v>
      </c>
      <c r="R11" s="3">
        <v>4</v>
      </c>
      <c r="S11" s="2" t="s">
        <v>53</v>
      </c>
      <c r="T11" s="10"/>
    </row>
    <row r="12" spans="1:20" ht="30" customHeight="1" x14ac:dyDescent="0.3">
      <c r="A12" s="12" t="s">
        <v>121</v>
      </c>
      <c r="B12" s="12" t="s">
        <v>53</v>
      </c>
      <c r="C12" s="12" t="s">
        <v>53</v>
      </c>
      <c r="D12" s="13">
        <v>1</v>
      </c>
      <c r="E12" s="14">
        <f>공종별내역서!F154</f>
        <v>0</v>
      </c>
      <c r="F12" s="14">
        <f t="shared" si="0"/>
        <v>0</v>
      </c>
      <c r="G12" s="14">
        <f>공종별내역서!H154</f>
        <v>0</v>
      </c>
      <c r="H12" s="14">
        <f t="shared" si="1"/>
        <v>0</v>
      </c>
      <c r="I12" s="14">
        <f>공종별내역서!J154</f>
        <v>0</v>
      </c>
      <c r="J12" s="14">
        <f t="shared" si="2"/>
        <v>0</v>
      </c>
      <c r="K12" s="14">
        <f t="shared" si="3"/>
        <v>0</v>
      </c>
      <c r="L12" s="14">
        <f t="shared" si="4"/>
        <v>0</v>
      </c>
      <c r="M12" s="12" t="s">
        <v>53</v>
      </c>
      <c r="N12" s="2" t="s">
        <v>122</v>
      </c>
      <c r="O12" s="2" t="s">
        <v>53</v>
      </c>
      <c r="P12" s="2" t="s">
        <v>56</v>
      </c>
      <c r="Q12" s="2" t="s">
        <v>53</v>
      </c>
      <c r="R12" s="3">
        <v>4</v>
      </c>
      <c r="S12" s="2" t="s">
        <v>53</v>
      </c>
      <c r="T12" s="10"/>
    </row>
    <row r="13" spans="1:20" ht="30" customHeight="1" x14ac:dyDescent="0.3">
      <c r="A13" s="12" t="s">
        <v>155</v>
      </c>
      <c r="B13" s="12" t="s">
        <v>53</v>
      </c>
      <c r="C13" s="12" t="s">
        <v>53</v>
      </c>
      <c r="D13" s="13">
        <v>1</v>
      </c>
      <c r="E13" s="14">
        <f>공종별내역서!F179</f>
        <v>0</v>
      </c>
      <c r="F13" s="14">
        <f t="shared" si="0"/>
        <v>0</v>
      </c>
      <c r="G13" s="14">
        <f>공종별내역서!H179</f>
        <v>0</v>
      </c>
      <c r="H13" s="14">
        <f t="shared" si="1"/>
        <v>0</v>
      </c>
      <c r="I13" s="14">
        <f>공종별내역서!J179</f>
        <v>0</v>
      </c>
      <c r="J13" s="14">
        <f t="shared" si="2"/>
        <v>0</v>
      </c>
      <c r="K13" s="14">
        <f t="shared" si="3"/>
        <v>0</v>
      </c>
      <c r="L13" s="14">
        <f t="shared" si="4"/>
        <v>0</v>
      </c>
      <c r="M13" s="12" t="s">
        <v>53</v>
      </c>
      <c r="N13" s="2" t="s">
        <v>156</v>
      </c>
      <c r="O13" s="2" t="s">
        <v>53</v>
      </c>
      <c r="P13" s="2" t="s">
        <v>56</v>
      </c>
      <c r="Q13" s="2" t="s">
        <v>53</v>
      </c>
      <c r="R13" s="3">
        <v>4</v>
      </c>
      <c r="S13" s="2" t="s">
        <v>53</v>
      </c>
      <c r="T13" s="10"/>
    </row>
    <row r="14" spans="1:20" ht="30" customHeight="1" x14ac:dyDescent="0.3">
      <c r="A14" s="12" t="s">
        <v>168</v>
      </c>
      <c r="B14" s="12" t="s">
        <v>53</v>
      </c>
      <c r="C14" s="12" t="s">
        <v>53</v>
      </c>
      <c r="D14" s="13">
        <v>1</v>
      </c>
      <c r="E14" s="14">
        <f>공종별내역서!F204</f>
        <v>0</v>
      </c>
      <c r="F14" s="14">
        <f t="shared" si="0"/>
        <v>0</v>
      </c>
      <c r="G14" s="14">
        <f>공종별내역서!H204</f>
        <v>0</v>
      </c>
      <c r="H14" s="14">
        <f t="shared" si="1"/>
        <v>0</v>
      </c>
      <c r="I14" s="14">
        <f>공종별내역서!J204</f>
        <v>0</v>
      </c>
      <c r="J14" s="14">
        <f t="shared" si="2"/>
        <v>0</v>
      </c>
      <c r="K14" s="14">
        <f t="shared" si="3"/>
        <v>0</v>
      </c>
      <c r="L14" s="14">
        <f t="shared" si="4"/>
        <v>0</v>
      </c>
      <c r="M14" s="12" t="s">
        <v>53</v>
      </c>
      <c r="N14" s="2" t="s">
        <v>169</v>
      </c>
      <c r="O14" s="2" t="s">
        <v>53</v>
      </c>
      <c r="P14" s="2" t="s">
        <v>56</v>
      </c>
      <c r="Q14" s="2" t="s">
        <v>53</v>
      </c>
      <c r="R14" s="3">
        <v>4</v>
      </c>
      <c r="S14" s="2" t="s">
        <v>53</v>
      </c>
      <c r="T14" s="10"/>
    </row>
    <row r="15" spans="1:20" ht="30" customHeight="1" x14ac:dyDescent="0.3">
      <c r="A15" s="12" t="s">
        <v>194</v>
      </c>
      <c r="B15" s="12" t="s">
        <v>196</v>
      </c>
      <c r="C15" s="12" t="s">
        <v>53</v>
      </c>
      <c r="D15" s="13">
        <v>1</v>
      </c>
      <c r="E15" s="14">
        <f>공종별내역서!F229</f>
        <v>0</v>
      </c>
      <c r="F15" s="14">
        <f t="shared" si="0"/>
        <v>0</v>
      </c>
      <c r="G15" s="14">
        <f>공종별내역서!H229</f>
        <v>0</v>
      </c>
      <c r="H15" s="14">
        <f t="shared" si="1"/>
        <v>0</v>
      </c>
      <c r="I15" s="14">
        <f>공종별내역서!J229</f>
        <v>0</v>
      </c>
      <c r="J15" s="14">
        <f t="shared" si="2"/>
        <v>0</v>
      </c>
      <c r="K15" s="14">
        <f t="shared" si="3"/>
        <v>0</v>
      </c>
      <c r="L15" s="14">
        <f t="shared" si="4"/>
        <v>0</v>
      </c>
      <c r="M15" s="12" t="s">
        <v>53</v>
      </c>
      <c r="N15" s="2" t="s">
        <v>195</v>
      </c>
      <c r="O15" s="2" t="s">
        <v>53</v>
      </c>
      <c r="P15" s="2" t="s">
        <v>53</v>
      </c>
      <c r="Q15" s="2" t="s">
        <v>197</v>
      </c>
      <c r="R15" s="3">
        <v>4</v>
      </c>
      <c r="S15" s="2" t="s">
        <v>53</v>
      </c>
      <c r="T15" s="10">
        <f>L15*1</f>
        <v>0</v>
      </c>
    </row>
    <row r="16" spans="1:20" ht="30" customHeight="1" x14ac:dyDescent="0.3">
      <c r="A16" s="12" t="s">
        <v>207</v>
      </c>
      <c r="B16" s="12" t="s">
        <v>53</v>
      </c>
      <c r="C16" s="12" t="s">
        <v>53</v>
      </c>
      <c r="D16" s="13">
        <v>1</v>
      </c>
      <c r="E16" s="14">
        <f>공종별내역서!F254</f>
        <v>0</v>
      </c>
      <c r="F16" s="14">
        <f t="shared" si="0"/>
        <v>0</v>
      </c>
      <c r="G16" s="14">
        <f>공종별내역서!H254</f>
        <v>0</v>
      </c>
      <c r="H16" s="14">
        <f t="shared" si="1"/>
        <v>0</v>
      </c>
      <c r="I16" s="14">
        <f>공종별내역서!J254</f>
        <v>0</v>
      </c>
      <c r="J16" s="14">
        <f t="shared" si="2"/>
        <v>0</v>
      </c>
      <c r="K16" s="14">
        <f t="shared" si="3"/>
        <v>0</v>
      </c>
      <c r="L16" s="14">
        <f t="shared" si="4"/>
        <v>0</v>
      </c>
      <c r="M16" s="12" t="s">
        <v>53</v>
      </c>
      <c r="N16" s="2" t="s">
        <v>208</v>
      </c>
      <c r="O16" s="2" t="s">
        <v>53</v>
      </c>
      <c r="P16" s="2" t="s">
        <v>54</v>
      </c>
      <c r="Q16" s="2" t="s">
        <v>53</v>
      </c>
      <c r="R16" s="3">
        <v>3</v>
      </c>
      <c r="S16" s="2" t="s">
        <v>53</v>
      </c>
      <c r="T16" s="10"/>
    </row>
    <row r="17" spans="1:20" ht="30" customHeight="1" x14ac:dyDescent="0.3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T17" s="9"/>
    </row>
    <row r="18" spans="1:20" ht="30" customHeight="1" x14ac:dyDescent="0.3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T18" s="9"/>
    </row>
    <row r="19" spans="1:20" ht="30" customHeight="1" x14ac:dyDescent="0.3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T19" s="9"/>
    </row>
    <row r="20" spans="1:20" ht="30" customHeight="1" x14ac:dyDescent="0.3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T20" s="9"/>
    </row>
    <row r="21" spans="1:20" ht="30" customHeight="1" x14ac:dyDescent="0.3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T21" s="9"/>
    </row>
    <row r="22" spans="1:20" ht="30" customHeight="1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T22" s="9"/>
    </row>
    <row r="23" spans="1:20" ht="30" customHeight="1" x14ac:dyDescent="0.3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T23" s="9"/>
    </row>
    <row r="24" spans="1:20" ht="30" customHeight="1" x14ac:dyDescent="0.3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T24" s="9"/>
    </row>
    <row r="25" spans="1:20" ht="30" customHeight="1" x14ac:dyDescent="0.3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T25" s="9"/>
    </row>
    <row r="26" spans="1:20" ht="30" customHeight="1" x14ac:dyDescent="0.3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T26" s="9"/>
    </row>
    <row r="27" spans="1:20" ht="30" customHeight="1" x14ac:dyDescent="0.3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T27" s="9"/>
    </row>
    <row r="28" spans="1:20" ht="30" customHeight="1" x14ac:dyDescent="0.3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T28" s="9"/>
    </row>
    <row r="29" spans="1:20" ht="30" customHeight="1" x14ac:dyDescent="0.3">
      <c r="A29" s="12" t="s">
        <v>69</v>
      </c>
      <c r="B29" s="13"/>
      <c r="C29" s="13"/>
      <c r="D29" s="13"/>
      <c r="E29" s="13"/>
      <c r="F29" s="14">
        <f>F5</f>
        <v>0</v>
      </c>
      <c r="G29" s="13"/>
      <c r="H29" s="14">
        <f>H5</f>
        <v>0</v>
      </c>
      <c r="I29" s="13"/>
      <c r="J29" s="14">
        <f>J5</f>
        <v>0</v>
      </c>
      <c r="K29" s="13"/>
      <c r="L29" s="14">
        <f>L5</f>
        <v>0</v>
      </c>
      <c r="M29" s="13"/>
      <c r="T29" s="9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254"/>
  <sheetViews>
    <sheetView workbookViewId="0">
      <selection activeCell="I231" sqref="I231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48" ht="30" customHeight="1" x14ac:dyDescent="0.3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48" ht="30" customHeight="1" x14ac:dyDescent="0.3">
      <c r="A3" s="28" t="s">
        <v>2</v>
      </c>
      <c r="B3" s="28" t="s">
        <v>3</v>
      </c>
      <c r="C3" s="28" t="s">
        <v>4</v>
      </c>
      <c r="D3" s="28" t="s">
        <v>5</v>
      </c>
      <c r="E3" s="28" t="s">
        <v>6</v>
      </c>
      <c r="F3" s="28"/>
      <c r="G3" s="28" t="s">
        <v>9</v>
      </c>
      <c r="H3" s="28"/>
      <c r="I3" s="28" t="s">
        <v>10</v>
      </c>
      <c r="J3" s="28"/>
      <c r="K3" s="28" t="s">
        <v>11</v>
      </c>
      <c r="L3" s="28"/>
      <c r="M3" s="28" t="s">
        <v>12</v>
      </c>
      <c r="N3" s="27" t="s">
        <v>21</v>
      </c>
      <c r="O3" s="27" t="s">
        <v>14</v>
      </c>
      <c r="P3" s="27" t="s">
        <v>22</v>
      </c>
      <c r="Q3" s="27" t="s">
        <v>13</v>
      </c>
      <c r="R3" s="27" t="s">
        <v>23</v>
      </c>
      <c r="S3" s="27" t="s">
        <v>24</v>
      </c>
      <c r="T3" s="27" t="s">
        <v>25</v>
      </c>
      <c r="U3" s="27" t="s">
        <v>26</v>
      </c>
      <c r="V3" s="27" t="s">
        <v>27</v>
      </c>
      <c r="W3" s="27" t="s">
        <v>28</v>
      </c>
      <c r="X3" s="27" t="s">
        <v>29</v>
      </c>
      <c r="Y3" s="27" t="s">
        <v>30</v>
      </c>
      <c r="Z3" s="27" t="s">
        <v>31</v>
      </c>
      <c r="AA3" s="27" t="s">
        <v>32</v>
      </c>
      <c r="AB3" s="27" t="s">
        <v>33</v>
      </c>
      <c r="AC3" s="27" t="s">
        <v>34</v>
      </c>
      <c r="AD3" s="27" t="s">
        <v>35</v>
      </c>
      <c r="AE3" s="27" t="s">
        <v>36</v>
      </c>
      <c r="AF3" s="27" t="s">
        <v>37</v>
      </c>
      <c r="AG3" s="27" t="s">
        <v>38</v>
      </c>
      <c r="AH3" s="27" t="s">
        <v>39</v>
      </c>
      <c r="AI3" s="27" t="s">
        <v>40</v>
      </c>
      <c r="AJ3" s="27" t="s">
        <v>41</v>
      </c>
      <c r="AK3" s="27" t="s">
        <v>42</v>
      </c>
      <c r="AL3" s="27" t="s">
        <v>43</v>
      </c>
      <c r="AM3" s="27" t="s">
        <v>44</v>
      </c>
      <c r="AN3" s="27" t="s">
        <v>45</v>
      </c>
      <c r="AO3" s="27" t="s">
        <v>46</v>
      </c>
      <c r="AP3" s="27" t="s">
        <v>47</v>
      </c>
      <c r="AQ3" s="27" t="s">
        <v>48</v>
      </c>
      <c r="AR3" s="27" t="s">
        <v>49</v>
      </c>
      <c r="AS3" s="27" t="s">
        <v>16</v>
      </c>
      <c r="AT3" s="27" t="s">
        <v>17</v>
      </c>
      <c r="AU3" s="27" t="s">
        <v>50</v>
      </c>
      <c r="AV3" s="27" t="s">
        <v>51</v>
      </c>
    </row>
    <row r="4" spans="1:48" ht="30" customHeight="1" x14ac:dyDescent="0.3">
      <c r="A4" s="29"/>
      <c r="B4" s="29"/>
      <c r="C4" s="29"/>
      <c r="D4" s="29"/>
      <c r="E4" s="15" t="s">
        <v>7</v>
      </c>
      <c r="F4" s="15" t="s">
        <v>8</v>
      </c>
      <c r="G4" s="15" t="s">
        <v>7</v>
      </c>
      <c r="H4" s="15" t="s">
        <v>8</v>
      </c>
      <c r="I4" s="15" t="s">
        <v>7</v>
      </c>
      <c r="J4" s="15" t="s">
        <v>8</v>
      </c>
      <c r="K4" s="15" t="s">
        <v>7</v>
      </c>
      <c r="L4" s="15" t="s">
        <v>8</v>
      </c>
      <c r="M4" s="29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</row>
    <row r="5" spans="1:48" ht="30" customHeight="1" x14ac:dyDescent="0.3">
      <c r="A5" s="12" t="s">
        <v>57</v>
      </c>
      <c r="B5" s="12" t="s">
        <v>53</v>
      </c>
      <c r="C5" s="13"/>
      <c r="D5" s="13"/>
      <c r="E5" s="14"/>
      <c r="F5" s="14"/>
      <c r="G5" s="14"/>
      <c r="H5" s="14"/>
      <c r="I5" s="14"/>
      <c r="J5" s="14"/>
      <c r="K5" s="14"/>
      <c r="L5" s="14"/>
      <c r="M5" s="13"/>
      <c r="N5" s="3"/>
      <c r="O5" s="3"/>
      <c r="P5" s="3"/>
      <c r="Q5" s="2" t="s">
        <v>58</v>
      </c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</row>
    <row r="6" spans="1:48" ht="30" customHeight="1" x14ac:dyDescent="0.3">
      <c r="A6" s="12" t="s">
        <v>59</v>
      </c>
      <c r="B6" s="12" t="s">
        <v>60</v>
      </c>
      <c r="C6" s="12" t="s">
        <v>61</v>
      </c>
      <c r="D6" s="13">
        <v>254</v>
      </c>
      <c r="E6" s="14"/>
      <c r="F6" s="14">
        <f>TRUNC(E6*D6, 0)</f>
        <v>0</v>
      </c>
      <c r="G6" s="14"/>
      <c r="H6" s="14">
        <f>TRUNC(G6*D6, 0)</f>
        <v>0</v>
      </c>
      <c r="I6" s="14"/>
      <c r="J6" s="14">
        <f>TRUNC(I6*D6, 0)</f>
        <v>0</v>
      </c>
      <c r="K6" s="14">
        <f>TRUNC(E6+G6+I6, 0)</f>
        <v>0</v>
      </c>
      <c r="L6" s="14">
        <f>TRUNC(F6+H6+J6, 0)</f>
        <v>0</v>
      </c>
      <c r="M6" s="12" t="s">
        <v>53</v>
      </c>
      <c r="N6" s="2" t="s">
        <v>62</v>
      </c>
      <c r="O6" s="2" t="s">
        <v>53</v>
      </c>
      <c r="P6" s="2" t="s">
        <v>53</v>
      </c>
      <c r="Q6" s="2" t="s">
        <v>58</v>
      </c>
      <c r="R6" s="2" t="s">
        <v>63</v>
      </c>
      <c r="S6" s="2" t="s">
        <v>64</v>
      </c>
      <c r="T6" s="2" t="s">
        <v>64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53</v>
      </c>
      <c r="AS6" s="2" t="s">
        <v>53</v>
      </c>
      <c r="AT6" s="3"/>
      <c r="AU6" s="2" t="s">
        <v>65</v>
      </c>
      <c r="AV6" s="3">
        <v>5</v>
      </c>
    </row>
    <row r="7" spans="1:48" ht="30" customHeight="1" x14ac:dyDescent="0.3">
      <c r="A7" s="12" t="s">
        <v>66</v>
      </c>
      <c r="B7" s="12" t="s">
        <v>53</v>
      </c>
      <c r="C7" s="12" t="s">
        <v>61</v>
      </c>
      <c r="D7" s="13">
        <v>254</v>
      </c>
      <c r="E7" s="14"/>
      <c r="F7" s="14">
        <f>TRUNC(E7*D7, 0)</f>
        <v>0</v>
      </c>
      <c r="G7" s="14"/>
      <c r="H7" s="14">
        <f>TRUNC(G7*D7, 0)</f>
        <v>0</v>
      </c>
      <c r="I7" s="14"/>
      <c r="J7" s="14">
        <f>TRUNC(I7*D7, 0)</f>
        <v>0</v>
      </c>
      <c r="K7" s="14">
        <f>TRUNC(E7+G7+I7, 0)</f>
        <v>0</v>
      </c>
      <c r="L7" s="14">
        <f>TRUNC(F7+H7+J7, 0)</f>
        <v>0</v>
      </c>
      <c r="M7" s="12" t="s">
        <v>53</v>
      </c>
      <c r="N7" s="2" t="s">
        <v>67</v>
      </c>
      <c r="O7" s="2" t="s">
        <v>53</v>
      </c>
      <c r="P7" s="2" t="s">
        <v>53</v>
      </c>
      <c r="Q7" s="2" t="s">
        <v>58</v>
      </c>
      <c r="R7" s="2" t="s">
        <v>63</v>
      </c>
      <c r="S7" s="2" t="s">
        <v>64</v>
      </c>
      <c r="T7" s="2" t="s">
        <v>64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53</v>
      </c>
      <c r="AS7" s="2" t="s">
        <v>53</v>
      </c>
      <c r="AT7" s="3"/>
      <c r="AU7" s="2" t="s">
        <v>68</v>
      </c>
      <c r="AV7" s="3">
        <v>6</v>
      </c>
    </row>
    <row r="8" spans="1:48" ht="30" customHeight="1" x14ac:dyDescent="0.3">
      <c r="A8" s="13"/>
      <c r="B8" s="13"/>
      <c r="C8" s="13"/>
      <c r="D8" s="13"/>
      <c r="E8" s="14"/>
      <c r="F8" s="14"/>
      <c r="G8" s="14"/>
      <c r="H8" s="14"/>
      <c r="I8" s="14"/>
      <c r="J8" s="14"/>
      <c r="K8" s="14"/>
      <c r="L8" s="14"/>
      <c r="M8" s="13"/>
      <c r="Q8" s="1" t="s">
        <v>58</v>
      </c>
    </row>
    <row r="9" spans="1:48" ht="30" customHeight="1" x14ac:dyDescent="0.3">
      <c r="A9" s="13"/>
      <c r="B9" s="13"/>
      <c r="C9" s="13"/>
      <c r="D9" s="13"/>
      <c r="E9" s="14"/>
      <c r="F9" s="14"/>
      <c r="G9" s="14"/>
      <c r="H9" s="14"/>
      <c r="I9" s="14"/>
      <c r="J9" s="14"/>
      <c r="K9" s="14"/>
      <c r="L9" s="14"/>
      <c r="M9" s="13"/>
      <c r="Q9" s="1" t="s">
        <v>58</v>
      </c>
    </row>
    <row r="10" spans="1:48" ht="30" customHeight="1" x14ac:dyDescent="0.3">
      <c r="A10" s="13"/>
      <c r="B10" s="13"/>
      <c r="C10" s="13"/>
      <c r="D10" s="13"/>
      <c r="E10" s="14"/>
      <c r="F10" s="14"/>
      <c r="G10" s="14"/>
      <c r="H10" s="14"/>
      <c r="I10" s="14"/>
      <c r="J10" s="14"/>
      <c r="K10" s="14"/>
      <c r="L10" s="14"/>
      <c r="M10" s="13"/>
      <c r="Q10" s="1" t="s">
        <v>58</v>
      </c>
    </row>
    <row r="11" spans="1:48" ht="30" customHeight="1" x14ac:dyDescent="0.3">
      <c r="A11" s="13"/>
      <c r="B11" s="13"/>
      <c r="C11" s="13"/>
      <c r="D11" s="13"/>
      <c r="E11" s="14"/>
      <c r="F11" s="14"/>
      <c r="G11" s="14"/>
      <c r="H11" s="14"/>
      <c r="I11" s="14"/>
      <c r="J11" s="14"/>
      <c r="K11" s="14"/>
      <c r="L11" s="14"/>
      <c r="M11" s="13"/>
      <c r="Q11" s="1" t="s">
        <v>58</v>
      </c>
    </row>
    <row r="12" spans="1:48" ht="30" customHeight="1" x14ac:dyDescent="0.3">
      <c r="A12" s="13"/>
      <c r="B12" s="13"/>
      <c r="C12" s="13"/>
      <c r="D12" s="13"/>
      <c r="E12" s="14"/>
      <c r="F12" s="14"/>
      <c r="G12" s="14"/>
      <c r="H12" s="14"/>
      <c r="I12" s="14"/>
      <c r="J12" s="14"/>
      <c r="K12" s="14"/>
      <c r="L12" s="14"/>
      <c r="M12" s="13"/>
      <c r="Q12" s="1" t="s">
        <v>58</v>
      </c>
    </row>
    <row r="13" spans="1:48" ht="30" customHeight="1" x14ac:dyDescent="0.3">
      <c r="A13" s="13"/>
      <c r="B13" s="13"/>
      <c r="C13" s="13"/>
      <c r="D13" s="13"/>
      <c r="E13" s="14"/>
      <c r="F13" s="14"/>
      <c r="G13" s="14"/>
      <c r="H13" s="14"/>
      <c r="I13" s="14"/>
      <c r="J13" s="14"/>
      <c r="K13" s="14"/>
      <c r="L13" s="14"/>
      <c r="M13" s="13"/>
      <c r="Q13" s="1" t="s">
        <v>58</v>
      </c>
    </row>
    <row r="14" spans="1:48" ht="30" customHeight="1" x14ac:dyDescent="0.3">
      <c r="A14" s="13"/>
      <c r="B14" s="13"/>
      <c r="C14" s="13"/>
      <c r="D14" s="13"/>
      <c r="E14" s="14"/>
      <c r="F14" s="14"/>
      <c r="G14" s="14"/>
      <c r="H14" s="14"/>
      <c r="I14" s="14"/>
      <c r="J14" s="14"/>
      <c r="K14" s="14"/>
      <c r="L14" s="14"/>
      <c r="M14" s="13"/>
      <c r="Q14" s="1" t="s">
        <v>58</v>
      </c>
    </row>
    <row r="15" spans="1:48" ht="30" customHeight="1" x14ac:dyDescent="0.3">
      <c r="A15" s="13"/>
      <c r="B15" s="13"/>
      <c r="C15" s="13"/>
      <c r="D15" s="13"/>
      <c r="E15" s="14"/>
      <c r="F15" s="14"/>
      <c r="G15" s="14"/>
      <c r="H15" s="14"/>
      <c r="I15" s="14"/>
      <c r="J15" s="14"/>
      <c r="K15" s="14"/>
      <c r="L15" s="14"/>
      <c r="M15" s="13"/>
      <c r="Q15" s="1" t="s">
        <v>58</v>
      </c>
    </row>
    <row r="16" spans="1:48" ht="30" customHeight="1" x14ac:dyDescent="0.3">
      <c r="A16" s="13"/>
      <c r="B16" s="13"/>
      <c r="C16" s="13"/>
      <c r="D16" s="13"/>
      <c r="E16" s="14"/>
      <c r="F16" s="14"/>
      <c r="G16" s="14"/>
      <c r="H16" s="14"/>
      <c r="I16" s="14"/>
      <c r="J16" s="14"/>
      <c r="K16" s="14"/>
      <c r="L16" s="14"/>
      <c r="M16" s="13"/>
      <c r="Q16" s="1" t="s">
        <v>58</v>
      </c>
    </row>
    <row r="17" spans="1:48" ht="30" customHeight="1" x14ac:dyDescent="0.3">
      <c r="A17" s="13"/>
      <c r="B17" s="13"/>
      <c r="C17" s="13"/>
      <c r="D17" s="13"/>
      <c r="E17" s="14"/>
      <c r="F17" s="14"/>
      <c r="G17" s="14"/>
      <c r="H17" s="14"/>
      <c r="I17" s="14"/>
      <c r="J17" s="14"/>
      <c r="K17" s="14"/>
      <c r="L17" s="14"/>
      <c r="M17" s="13"/>
      <c r="Q17" s="1" t="s">
        <v>58</v>
      </c>
    </row>
    <row r="18" spans="1:48" ht="30" customHeight="1" x14ac:dyDescent="0.3">
      <c r="A18" s="13"/>
      <c r="B18" s="13"/>
      <c r="C18" s="13"/>
      <c r="D18" s="13"/>
      <c r="E18" s="14"/>
      <c r="F18" s="14"/>
      <c r="G18" s="14"/>
      <c r="H18" s="14"/>
      <c r="I18" s="14"/>
      <c r="J18" s="14"/>
      <c r="K18" s="14"/>
      <c r="L18" s="14"/>
      <c r="M18" s="13"/>
      <c r="Q18" s="1" t="s">
        <v>58</v>
      </c>
    </row>
    <row r="19" spans="1:48" ht="30" customHeight="1" x14ac:dyDescent="0.3">
      <c r="A19" s="13"/>
      <c r="B19" s="13"/>
      <c r="C19" s="13"/>
      <c r="D19" s="13"/>
      <c r="E19" s="14"/>
      <c r="F19" s="14"/>
      <c r="G19" s="14"/>
      <c r="H19" s="14"/>
      <c r="I19" s="14"/>
      <c r="J19" s="14"/>
      <c r="K19" s="14"/>
      <c r="L19" s="14"/>
      <c r="M19" s="13"/>
      <c r="Q19" s="1" t="s">
        <v>58</v>
      </c>
    </row>
    <row r="20" spans="1:48" ht="30" customHeight="1" x14ac:dyDescent="0.3">
      <c r="A20" s="13"/>
      <c r="B20" s="13"/>
      <c r="C20" s="13"/>
      <c r="D20" s="13"/>
      <c r="E20" s="14"/>
      <c r="F20" s="14"/>
      <c r="G20" s="14"/>
      <c r="H20" s="14"/>
      <c r="I20" s="14"/>
      <c r="J20" s="14"/>
      <c r="K20" s="14"/>
      <c r="L20" s="14"/>
      <c r="M20" s="13"/>
      <c r="Q20" s="1" t="s">
        <v>58</v>
      </c>
    </row>
    <row r="21" spans="1:48" ht="30" customHeight="1" x14ac:dyDescent="0.3">
      <c r="A21" s="13"/>
      <c r="B21" s="13"/>
      <c r="C21" s="13"/>
      <c r="D21" s="13"/>
      <c r="E21" s="14"/>
      <c r="F21" s="14"/>
      <c r="G21" s="14"/>
      <c r="H21" s="14"/>
      <c r="I21" s="14"/>
      <c r="J21" s="14"/>
      <c r="K21" s="14"/>
      <c r="L21" s="14"/>
      <c r="M21" s="13"/>
      <c r="Q21" s="1" t="s">
        <v>58</v>
      </c>
    </row>
    <row r="22" spans="1:48" ht="30" customHeight="1" x14ac:dyDescent="0.3">
      <c r="A22" s="13"/>
      <c r="B22" s="13"/>
      <c r="C22" s="13"/>
      <c r="D22" s="13"/>
      <c r="E22" s="14"/>
      <c r="F22" s="14"/>
      <c r="G22" s="14"/>
      <c r="H22" s="14"/>
      <c r="I22" s="14"/>
      <c r="J22" s="14"/>
      <c r="K22" s="14"/>
      <c r="L22" s="14"/>
      <c r="M22" s="13"/>
      <c r="Q22" s="1" t="s">
        <v>58</v>
      </c>
    </row>
    <row r="23" spans="1:48" ht="30" customHeight="1" x14ac:dyDescent="0.3">
      <c r="A23" s="13"/>
      <c r="B23" s="13"/>
      <c r="C23" s="13"/>
      <c r="D23" s="13"/>
      <c r="E23" s="14"/>
      <c r="F23" s="14"/>
      <c r="G23" s="14"/>
      <c r="H23" s="14"/>
      <c r="I23" s="14"/>
      <c r="J23" s="14"/>
      <c r="K23" s="14"/>
      <c r="L23" s="14"/>
      <c r="M23" s="13"/>
      <c r="Q23" s="1" t="s">
        <v>58</v>
      </c>
    </row>
    <row r="24" spans="1:48" ht="30" customHeight="1" x14ac:dyDescent="0.3">
      <c r="A24" s="13"/>
      <c r="B24" s="13"/>
      <c r="C24" s="13"/>
      <c r="D24" s="13"/>
      <c r="E24" s="14"/>
      <c r="F24" s="14"/>
      <c r="G24" s="14"/>
      <c r="H24" s="14"/>
      <c r="I24" s="14"/>
      <c r="J24" s="14"/>
      <c r="K24" s="14"/>
      <c r="L24" s="14"/>
      <c r="M24" s="13"/>
      <c r="Q24" s="1" t="s">
        <v>58</v>
      </c>
    </row>
    <row r="25" spans="1:48" ht="30" customHeight="1" x14ac:dyDescent="0.3">
      <c r="A25" s="13"/>
      <c r="B25" s="13"/>
      <c r="C25" s="13"/>
      <c r="D25" s="13"/>
      <c r="E25" s="14"/>
      <c r="F25" s="14"/>
      <c r="G25" s="14"/>
      <c r="H25" s="14"/>
      <c r="I25" s="14"/>
      <c r="J25" s="14"/>
      <c r="K25" s="14"/>
      <c r="L25" s="14"/>
      <c r="M25" s="13"/>
      <c r="Q25" s="1" t="s">
        <v>58</v>
      </c>
    </row>
    <row r="26" spans="1:48" ht="30" customHeight="1" x14ac:dyDescent="0.3">
      <c r="A26" s="13"/>
      <c r="B26" s="13"/>
      <c r="C26" s="13"/>
      <c r="D26" s="13"/>
      <c r="E26" s="14"/>
      <c r="F26" s="14"/>
      <c r="G26" s="14"/>
      <c r="H26" s="14"/>
      <c r="I26" s="14"/>
      <c r="J26" s="14"/>
      <c r="K26" s="14"/>
      <c r="L26" s="14"/>
      <c r="M26" s="13"/>
      <c r="Q26" s="1" t="s">
        <v>58</v>
      </c>
    </row>
    <row r="27" spans="1:48" ht="30" customHeight="1" x14ac:dyDescent="0.3">
      <c r="A27" s="13"/>
      <c r="B27" s="13"/>
      <c r="C27" s="13"/>
      <c r="D27" s="13"/>
      <c r="E27" s="14"/>
      <c r="F27" s="14"/>
      <c r="G27" s="14"/>
      <c r="H27" s="14"/>
      <c r="I27" s="14"/>
      <c r="J27" s="14"/>
      <c r="K27" s="14"/>
      <c r="L27" s="14"/>
      <c r="M27" s="13"/>
      <c r="Q27" s="1" t="s">
        <v>58</v>
      </c>
    </row>
    <row r="28" spans="1:48" ht="30" customHeight="1" x14ac:dyDescent="0.3">
      <c r="A28" s="13"/>
      <c r="B28" s="13"/>
      <c r="C28" s="13"/>
      <c r="D28" s="13"/>
      <c r="E28" s="14"/>
      <c r="F28" s="14"/>
      <c r="G28" s="14"/>
      <c r="H28" s="14"/>
      <c r="I28" s="14"/>
      <c r="J28" s="14"/>
      <c r="K28" s="14"/>
      <c r="L28" s="14"/>
      <c r="M28" s="13"/>
      <c r="Q28" s="1" t="s">
        <v>58</v>
      </c>
    </row>
    <row r="29" spans="1:48" ht="30" customHeight="1" x14ac:dyDescent="0.3">
      <c r="A29" s="12" t="s">
        <v>69</v>
      </c>
      <c r="B29" s="13"/>
      <c r="C29" s="13"/>
      <c r="D29" s="13"/>
      <c r="E29" s="14"/>
      <c r="F29" s="14">
        <f>SUMIF(Q6:Q28,"01010101",F6:F28)</f>
        <v>0</v>
      </c>
      <c r="G29" s="14"/>
      <c r="H29" s="14">
        <f>SUMIF(Q6:Q28,"01010101",H6:H28)</f>
        <v>0</v>
      </c>
      <c r="I29" s="14"/>
      <c r="J29" s="14">
        <f>SUMIF(Q6:Q28,"01010101",J6:J28)</f>
        <v>0</v>
      </c>
      <c r="K29" s="14"/>
      <c r="L29" s="14">
        <f>SUMIF(Q6:Q28,"01010101",L6:L28)</f>
        <v>0</v>
      </c>
      <c r="M29" s="13"/>
      <c r="N29" t="s">
        <v>70</v>
      </c>
    </row>
    <row r="30" spans="1:48" ht="30" customHeight="1" x14ac:dyDescent="0.3">
      <c r="A30" s="12" t="s">
        <v>71</v>
      </c>
      <c r="B30" s="12" t="s">
        <v>53</v>
      </c>
      <c r="C30" s="13"/>
      <c r="D30" s="13"/>
      <c r="E30" s="14"/>
      <c r="F30" s="14"/>
      <c r="G30" s="14"/>
      <c r="H30" s="14"/>
      <c r="I30" s="14"/>
      <c r="J30" s="14"/>
      <c r="K30" s="14"/>
      <c r="L30" s="14"/>
      <c r="M30" s="13"/>
      <c r="N30" s="3"/>
      <c r="O30" s="3"/>
      <c r="P30" s="3"/>
      <c r="Q30" s="2" t="s">
        <v>72</v>
      </c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</row>
    <row r="31" spans="1:48" ht="30" customHeight="1" x14ac:dyDescent="0.3">
      <c r="A31" s="12" t="s">
        <v>73</v>
      </c>
      <c r="B31" s="12" t="s">
        <v>74</v>
      </c>
      <c r="C31" s="12" t="s">
        <v>61</v>
      </c>
      <c r="D31" s="13">
        <v>1</v>
      </c>
      <c r="E31" s="14"/>
      <c r="F31" s="14">
        <f>TRUNC(E31*D31, 0)</f>
        <v>0</v>
      </c>
      <c r="G31" s="14"/>
      <c r="H31" s="14">
        <f>TRUNC(G31*D31, 0)</f>
        <v>0</v>
      </c>
      <c r="I31" s="14"/>
      <c r="J31" s="14">
        <f>TRUNC(I31*D31, 0)</f>
        <v>0</v>
      </c>
      <c r="K31" s="14">
        <f>TRUNC(E31+G31+I31, 0)</f>
        <v>0</v>
      </c>
      <c r="L31" s="14">
        <f>TRUNC(F31+H31+J31, 0)</f>
        <v>0</v>
      </c>
      <c r="M31" s="12" t="s">
        <v>53</v>
      </c>
      <c r="N31" s="2" t="s">
        <v>75</v>
      </c>
      <c r="O31" s="2" t="s">
        <v>53</v>
      </c>
      <c r="P31" s="2" t="s">
        <v>53</v>
      </c>
      <c r="Q31" s="2" t="s">
        <v>72</v>
      </c>
      <c r="R31" s="2" t="s">
        <v>63</v>
      </c>
      <c r="S31" s="2" t="s">
        <v>64</v>
      </c>
      <c r="T31" s="2" t="s">
        <v>64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53</v>
      </c>
      <c r="AS31" s="2" t="s">
        <v>53</v>
      </c>
      <c r="AT31" s="3"/>
      <c r="AU31" s="2" t="s">
        <v>76</v>
      </c>
      <c r="AV31" s="3">
        <v>209</v>
      </c>
    </row>
    <row r="32" spans="1:48" ht="30" customHeight="1" x14ac:dyDescent="0.3">
      <c r="A32" s="12" t="s">
        <v>77</v>
      </c>
      <c r="B32" s="12" t="s">
        <v>78</v>
      </c>
      <c r="C32" s="12" t="s">
        <v>61</v>
      </c>
      <c r="D32" s="13">
        <v>1</v>
      </c>
      <c r="E32" s="14"/>
      <c r="F32" s="14">
        <f>TRUNC(E32*D32, 0)</f>
        <v>0</v>
      </c>
      <c r="G32" s="14"/>
      <c r="H32" s="14">
        <f>TRUNC(G32*D32, 0)</f>
        <v>0</v>
      </c>
      <c r="I32" s="14"/>
      <c r="J32" s="14">
        <f>TRUNC(I32*D32, 0)</f>
        <v>0</v>
      </c>
      <c r="K32" s="14">
        <f>TRUNC(E32+G32+I32, 0)</f>
        <v>0</v>
      </c>
      <c r="L32" s="14">
        <f>TRUNC(F32+H32+J32, 0)</f>
        <v>0</v>
      </c>
      <c r="M32" s="12" t="s">
        <v>53</v>
      </c>
      <c r="N32" s="2" t="s">
        <v>79</v>
      </c>
      <c r="O32" s="2" t="s">
        <v>53</v>
      </c>
      <c r="P32" s="2" t="s">
        <v>53</v>
      </c>
      <c r="Q32" s="2" t="s">
        <v>72</v>
      </c>
      <c r="R32" s="2" t="s">
        <v>63</v>
      </c>
      <c r="S32" s="2" t="s">
        <v>64</v>
      </c>
      <c r="T32" s="2" t="s">
        <v>64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53</v>
      </c>
      <c r="AS32" s="2" t="s">
        <v>53</v>
      </c>
      <c r="AT32" s="3"/>
      <c r="AU32" s="2" t="s">
        <v>80</v>
      </c>
      <c r="AV32" s="3">
        <v>210</v>
      </c>
    </row>
    <row r="33" spans="1:17" ht="30" customHeight="1" x14ac:dyDescent="0.3">
      <c r="A33" s="13"/>
      <c r="B33" s="13"/>
      <c r="C33" s="13"/>
      <c r="D33" s="13"/>
      <c r="E33" s="14"/>
      <c r="F33" s="14"/>
      <c r="G33" s="14"/>
      <c r="H33" s="14"/>
      <c r="I33" s="14"/>
      <c r="J33" s="14"/>
      <c r="K33" s="14"/>
      <c r="L33" s="14"/>
      <c r="M33" s="13"/>
      <c r="Q33" s="1" t="s">
        <v>72</v>
      </c>
    </row>
    <row r="34" spans="1:17" ht="30" customHeight="1" x14ac:dyDescent="0.3">
      <c r="A34" s="13"/>
      <c r="B34" s="13"/>
      <c r="C34" s="13"/>
      <c r="D34" s="13"/>
      <c r="E34" s="14"/>
      <c r="F34" s="14"/>
      <c r="G34" s="14"/>
      <c r="H34" s="14"/>
      <c r="I34" s="14"/>
      <c r="J34" s="14"/>
      <c r="K34" s="14"/>
      <c r="L34" s="14"/>
      <c r="M34" s="13"/>
      <c r="Q34" s="1" t="s">
        <v>72</v>
      </c>
    </row>
    <row r="35" spans="1:17" ht="30" customHeight="1" x14ac:dyDescent="0.3">
      <c r="A35" s="13"/>
      <c r="B35" s="13"/>
      <c r="C35" s="13"/>
      <c r="D35" s="13"/>
      <c r="E35" s="14"/>
      <c r="F35" s="14"/>
      <c r="G35" s="14"/>
      <c r="H35" s="14"/>
      <c r="I35" s="14"/>
      <c r="J35" s="14"/>
      <c r="K35" s="14"/>
      <c r="L35" s="14"/>
      <c r="M35" s="13"/>
      <c r="Q35" s="1" t="s">
        <v>72</v>
      </c>
    </row>
    <row r="36" spans="1:17" ht="30" customHeight="1" x14ac:dyDescent="0.3">
      <c r="A36" s="13"/>
      <c r="B36" s="13"/>
      <c r="C36" s="13"/>
      <c r="D36" s="13"/>
      <c r="E36" s="14"/>
      <c r="F36" s="14"/>
      <c r="G36" s="14"/>
      <c r="H36" s="14"/>
      <c r="I36" s="14"/>
      <c r="J36" s="14"/>
      <c r="K36" s="14"/>
      <c r="L36" s="14"/>
      <c r="M36" s="13"/>
      <c r="Q36" s="1" t="s">
        <v>72</v>
      </c>
    </row>
    <row r="37" spans="1:17" ht="30" customHeight="1" x14ac:dyDescent="0.3">
      <c r="A37" s="13"/>
      <c r="B37" s="13"/>
      <c r="C37" s="13"/>
      <c r="D37" s="13"/>
      <c r="E37" s="14"/>
      <c r="F37" s="14"/>
      <c r="G37" s="14"/>
      <c r="H37" s="14"/>
      <c r="I37" s="14"/>
      <c r="J37" s="14"/>
      <c r="K37" s="14"/>
      <c r="L37" s="14"/>
      <c r="M37" s="13"/>
      <c r="Q37" s="1" t="s">
        <v>72</v>
      </c>
    </row>
    <row r="38" spans="1:17" ht="30" customHeight="1" x14ac:dyDescent="0.3">
      <c r="A38" s="13"/>
      <c r="B38" s="13"/>
      <c r="C38" s="13"/>
      <c r="D38" s="13"/>
      <c r="E38" s="14"/>
      <c r="F38" s="14"/>
      <c r="G38" s="14"/>
      <c r="H38" s="14"/>
      <c r="I38" s="14"/>
      <c r="J38" s="14"/>
      <c r="K38" s="14"/>
      <c r="L38" s="14"/>
      <c r="M38" s="13"/>
      <c r="Q38" s="1" t="s">
        <v>72</v>
      </c>
    </row>
    <row r="39" spans="1:17" ht="30" customHeight="1" x14ac:dyDescent="0.3">
      <c r="A39" s="13"/>
      <c r="B39" s="13"/>
      <c r="C39" s="13"/>
      <c r="D39" s="13"/>
      <c r="E39" s="14"/>
      <c r="F39" s="14"/>
      <c r="G39" s="14"/>
      <c r="H39" s="14"/>
      <c r="I39" s="14"/>
      <c r="J39" s="14"/>
      <c r="K39" s="14"/>
      <c r="L39" s="14"/>
      <c r="M39" s="13"/>
      <c r="Q39" s="1" t="s">
        <v>72</v>
      </c>
    </row>
    <row r="40" spans="1:17" ht="30" customHeight="1" x14ac:dyDescent="0.3">
      <c r="A40" s="13"/>
      <c r="B40" s="13"/>
      <c r="C40" s="13"/>
      <c r="D40" s="13"/>
      <c r="E40" s="14"/>
      <c r="F40" s="14"/>
      <c r="G40" s="14"/>
      <c r="H40" s="14"/>
      <c r="I40" s="14"/>
      <c r="J40" s="14"/>
      <c r="K40" s="14"/>
      <c r="L40" s="14"/>
      <c r="M40" s="13"/>
      <c r="Q40" s="1" t="s">
        <v>72</v>
      </c>
    </row>
    <row r="41" spans="1:17" ht="30" customHeight="1" x14ac:dyDescent="0.3">
      <c r="A41" s="13"/>
      <c r="B41" s="13"/>
      <c r="C41" s="13"/>
      <c r="D41" s="13"/>
      <c r="E41" s="14"/>
      <c r="F41" s="14"/>
      <c r="G41" s="14"/>
      <c r="H41" s="14"/>
      <c r="I41" s="14"/>
      <c r="J41" s="14"/>
      <c r="K41" s="14"/>
      <c r="L41" s="14"/>
      <c r="M41" s="13"/>
      <c r="Q41" s="1" t="s">
        <v>72</v>
      </c>
    </row>
    <row r="42" spans="1:17" ht="30" customHeight="1" x14ac:dyDescent="0.3">
      <c r="A42" s="13"/>
      <c r="B42" s="13"/>
      <c r="C42" s="13"/>
      <c r="D42" s="13"/>
      <c r="E42" s="14"/>
      <c r="F42" s="14"/>
      <c r="G42" s="14"/>
      <c r="H42" s="14"/>
      <c r="I42" s="14"/>
      <c r="J42" s="14"/>
      <c r="K42" s="14"/>
      <c r="L42" s="14"/>
      <c r="M42" s="13"/>
      <c r="Q42" s="1" t="s">
        <v>72</v>
      </c>
    </row>
    <row r="43" spans="1:17" ht="30" customHeight="1" x14ac:dyDescent="0.3">
      <c r="A43" s="13"/>
      <c r="B43" s="13"/>
      <c r="C43" s="13"/>
      <c r="D43" s="13"/>
      <c r="E43" s="14"/>
      <c r="F43" s="14"/>
      <c r="G43" s="14"/>
      <c r="H43" s="14"/>
      <c r="I43" s="14"/>
      <c r="J43" s="14"/>
      <c r="K43" s="14"/>
      <c r="L43" s="14"/>
      <c r="M43" s="13"/>
      <c r="Q43" s="1" t="s">
        <v>72</v>
      </c>
    </row>
    <row r="44" spans="1:17" ht="30" customHeight="1" x14ac:dyDescent="0.3">
      <c r="A44" s="13"/>
      <c r="B44" s="13"/>
      <c r="C44" s="13"/>
      <c r="D44" s="13"/>
      <c r="E44" s="14"/>
      <c r="F44" s="14"/>
      <c r="G44" s="14"/>
      <c r="H44" s="14"/>
      <c r="I44" s="14"/>
      <c r="J44" s="14"/>
      <c r="K44" s="14"/>
      <c r="L44" s="14"/>
      <c r="M44" s="13"/>
      <c r="Q44" s="1" t="s">
        <v>72</v>
      </c>
    </row>
    <row r="45" spans="1:17" ht="30" customHeight="1" x14ac:dyDescent="0.3">
      <c r="A45" s="13"/>
      <c r="B45" s="13"/>
      <c r="C45" s="13"/>
      <c r="D45" s="13"/>
      <c r="E45" s="14"/>
      <c r="F45" s="14"/>
      <c r="G45" s="14"/>
      <c r="H45" s="14"/>
      <c r="I45" s="14"/>
      <c r="J45" s="14"/>
      <c r="K45" s="14"/>
      <c r="L45" s="14"/>
      <c r="M45" s="13"/>
      <c r="Q45" s="1" t="s">
        <v>72</v>
      </c>
    </row>
    <row r="46" spans="1:17" ht="30" customHeight="1" x14ac:dyDescent="0.3">
      <c r="A46" s="13"/>
      <c r="B46" s="13"/>
      <c r="C46" s="13"/>
      <c r="D46" s="13"/>
      <c r="E46" s="14"/>
      <c r="F46" s="14"/>
      <c r="G46" s="14"/>
      <c r="H46" s="14"/>
      <c r="I46" s="14"/>
      <c r="J46" s="14"/>
      <c r="K46" s="14"/>
      <c r="L46" s="14"/>
      <c r="M46" s="13"/>
      <c r="Q46" s="1" t="s">
        <v>72</v>
      </c>
    </row>
    <row r="47" spans="1:17" ht="30" customHeight="1" x14ac:dyDescent="0.3">
      <c r="A47" s="13"/>
      <c r="B47" s="13"/>
      <c r="C47" s="13"/>
      <c r="D47" s="13"/>
      <c r="E47" s="14"/>
      <c r="F47" s="14"/>
      <c r="G47" s="14"/>
      <c r="H47" s="14"/>
      <c r="I47" s="14"/>
      <c r="J47" s="14"/>
      <c r="K47" s="14"/>
      <c r="L47" s="14"/>
      <c r="M47" s="13"/>
      <c r="Q47" s="1" t="s">
        <v>72</v>
      </c>
    </row>
    <row r="48" spans="1:17" ht="30" customHeight="1" x14ac:dyDescent="0.3">
      <c r="A48" s="13"/>
      <c r="B48" s="13"/>
      <c r="C48" s="13"/>
      <c r="D48" s="13"/>
      <c r="E48" s="14"/>
      <c r="F48" s="14"/>
      <c r="G48" s="14"/>
      <c r="H48" s="14"/>
      <c r="I48" s="14"/>
      <c r="J48" s="14"/>
      <c r="K48" s="14"/>
      <c r="L48" s="14"/>
      <c r="M48" s="13"/>
      <c r="Q48" s="1" t="s">
        <v>72</v>
      </c>
    </row>
    <row r="49" spans="1:48" ht="30" customHeight="1" x14ac:dyDescent="0.3">
      <c r="A49" s="13"/>
      <c r="B49" s="13"/>
      <c r="C49" s="13"/>
      <c r="D49" s="13"/>
      <c r="E49" s="14"/>
      <c r="F49" s="14"/>
      <c r="G49" s="14"/>
      <c r="H49" s="14"/>
      <c r="I49" s="14"/>
      <c r="J49" s="14"/>
      <c r="K49" s="14"/>
      <c r="L49" s="14"/>
      <c r="M49" s="13"/>
      <c r="Q49" s="1" t="s">
        <v>72</v>
      </c>
    </row>
    <row r="50" spans="1:48" ht="30" customHeight="1" x14ac:dyDescent="0.3">
      <c r="A50" s="13"/>
      <c r="B50" s="13"/>
      <c r="C50" s="13"/>
      <c r="D50" s="13"/>
      <c r="E50" s="14"/>
      <c r="F50" s="14"/>
      <c r="G50" s="14"/>
      <c r="H50" s="14"/>
      <c r="I50" s="14"/>
      <c r="J50" s="14"/>
      <c r="K50" s="14"/>
      <c r="L50" s="14"/>
      <c r="M50" s="13"/>
      <c r="Q50" s="1" t="s">
        <v>72</v>
      </c>
    </row>
    <row r="51" spans="1:48" ht="30" customHeight="1" x14ac:dyDescent="0.3">
      <c r="A51" s="13"/>
      <c r="B51" s="13"/>
      <c r="C51" s="13"/>
      <c r="D51" s="13"/>
      <c r="E51" s="14"/>
      <c r="F51" s="14"/>
      <c r="G51" s="14"/>
      <c r="H51" s="14"/>
      <c r="I51" s="14"/>
      <c r="J51" s="14"/>
      <c r="K51" s="14"/>
      <c r="L51" s="14"/>
      <c r="M51" s="13"/>
      <c r="Q51" s="1" t="s">
        <v>72</v>
      </c>
    </row>
    <row r="52" spans="1:48" ht="30" customHeight="1" x14ac:dyDescent="0.3">
      <c r="A52" s="13"/>
      <c r="B52" s="13"/>
      <c r="C52" s="13"/>
      <c r="D52" s="13"/>
      <c r="E52" s="14"/>
      <c r="F52" s="14"/>
      <c r="G52" s="14"/>
      <c r="H52" s="14"/>
      <c r="I52" s="14"/>
      <c r="J52" s="14"/>
      <c r="K52" s="14"/>
      <c r="L52" s="14"/>
      <c r="M52" s="13"/>
      <c r="Q52" s="1" t="s">
        <v>72</v>
      </c>
    </row>
    <row r="53" spans="1:48" ht="30" customHeight="1" x14ac:dyDescent="0.3">
      <c r="A53" s="13"/>
      <c r="B53" s="13"/>
      <c r="C53" s="13"/>
      <c r="D53" s="13"/>
      <c r="E53" s="14"/>
      <c r="F53" s="14"/>
      <c r="G53" s="14"/>
      <c r="H53" s="14"/>
      <c r="I53" s="14"/>
      <c r="J53" s="14"/>
      <c r="K53" s="14"/>
      <c r="L53" s="14"/>
      <c r="M53" s="13"/>
      <c r="Q53" s="1" t="s">
        <v>72</v>
      </c>
    </row>
    <row r="54" spans="1:48" ht="30" customHeight="1" x14ac:dyDescent="0.3">
      <c r="A54" s="12" t="s">
        <v>69</v>
      </c>
      <c r="B54" s="13"/>
      <c r="C54" s="13"/>
      <c r="D54" s="13"/>
      <c r="E54" s="14"/>
      <c r="F54" s="14">
        <f>SUMIF(Q31:Q53,"01010102",F31:F53)</f>
        <v>0</v>
      </c>
      <c r="G54" s="14"/>
      <c r="H54" s="14">
        <f>SUMIF(Q31:Q53,"01010102",H31:H53)</f>
        <v>0</v>
      </c>
      <c r="I54" s="14"/>
      <c r="J54" s="14">
        <f>SUMIF(Q31:Q53,"01010102",J31:J53)</f>
        <v>0</v>
      </c>
      <c r="K54" s="14"/>
      <c r="L54" s="14">
        <f>SUMIF(Q31:Q53,"01010102",L31:L53)</f>
        <v>0</v>
      </c>
      <c r="M54" s="13"/>
      <c r="N54" t="s">
        <v>70</v>
      </c>
    </row>
    <row r="55" spans="1:48" ht="30" customHeight="1" x14ac:dyDescent="0.3">
      <c r="A55" s="12" t="s">
        <v>81</v>
      </c>
      <c r="B55" s="12" t="s">
        <v>53</v>
      </c>
      <c r="C55" s="13"/>
      <c r="D55" s="13"/>
      <c r="E55" s="14"/>
      <c r="F55" s="14"/>
      <c r="G55" s="14"/>
      <c r="H55" s="14"/>
      <c r="I55" s="14"/>
      <c r="J55" s="14"/>
      <c r="K55" s="14"/>
      <c r="L55" s="14"/>
      <c r="M55" s="13"/>
      <c r="N55" s="3"/>
      <c r="O55" s="3"/>
      <c r="P55" s="3"/>
      <c r="Q55" s="2" t="s">
        <v>82</v>
      </c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</row>
    <row r="56" spans="1:48" ht="30" customHeight="1" x14ac:dyDescent="0.3">
      <c r="A56" s="12" t="s">
        <v>83</v>
      </c>
      <c r="B56" s="12" t="s">
        <v>84</v>
      </c>
      <c r="C56" s="12" t="s">
        <v>61</v>
      </c>
      <c r="D56" s="13">
        <v>22</v>
      </c>
      <c r="E56" s="14"/>
      <c r="F56" s="14">
        <f>TRUNC(E56*D56, 0)</f>
        <v>0</v>
      </c>
      <c r="G56" s="14"/>
      <c r="H56" s="14">
        <f>TRUNC(G56*D56, 0)</f>
        <v>0</v>
      </c>
      <c r="I56" s="14"/>
      <c r="J56" s="14">
        <f>TRUNC(I56*D56, 0)</f>
        <v>0</v>
      </c>
      <c r="K56" s="14">
        <f t="shared" ref="K56:L58" si="0">TRUNC(E56+G56+I56, 0)</f>
        <v>0</v>
      </c>
      <c r="L56" s="14">
        <f t="shared" si="0"/>
        <v>0</v>
      </c>
      <c r="M56" s="12" t="s">
        <v>53</v>
      </c>
      <c r="N56" s="2" t="s">
        <v>85</v>
      </c>
      <c r="O56" s="2" t="s">
        <v>53</v>
      </c>
      <c r="P56" s="2" t="s">
        <v>53</v>
      </c>
      <c r="Q56" s="2" t="s">
        <v>82</v>
      </c>
      <c r="R56" s="2" t="s">
        <v>63</v>
      </c>
      <c r="S56" s="2" t="s">
        <v>64</v>
      </c>
      <c r="T56" s="2" t="s">
        <v>64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53</v>
      </c>
      <c r="AS56" s="2" t="s">
        <v>53</v>
      </c>
      <c r="AT56" s="3"/>
      <c r="AU56" s="2" t="s">
        <v>86</v>
      </c>
      <c r="AV56" s="3">
        <v>190</v>
      </c>
    </row>
    <row r="57" spans="1:48" ht="30" customHeight="1" x14ac:dyDescent="0.3">
      <c r="A57" s="12" t="s">
        <v>83</v>
      </c>
      <c r="B57" s="12" t="s">
        <v>87</v>
      </c>
      <c r="C57" s="12" t="s">
        <v>61</v>
      </c>
      <c r="D57" s="13">
        <v>72</v>
      </c>
      <c r="E57" s="14"/>
      <c r="F57" s="14">
        <f>TRUNC(E57*D57, 0)</f>
        <v>0</v>
      </c>
      <c r="G57" s="14"/>
      <c r="H57" s="14">
        <f>TRUNC(G57*D57, 0)</f>
        <v>0</v>
      </c>
      <c r="I57" s="14"/>
      <c r="J57" s="14">
        <f>TRUNC(I57*D57, 0)</f>
        <v>0</v>
      </c>
      <c r="K57" s="14">
        <f t="shared" si="0"/>
        <v>0</v>
      </c>
      <c r="L57" s="14">
        <f t="shared" si="0"/>
        <v>0</v>
      </c>
      <c r="M57" s="12" t="s">
        <v>53</v>
      </c>
      <c r="N57" s="2" t="s">
        <v>88</v>
      </c>
      <c r="O57" s="2" t="s">
        <v>53</v>
      </c>
      <c r="P57" s="2" t="s">
        <v>53</v>
      </c>
      <c r="Q57" s="2" t="s">
        <v>82</v>
      </c>
      <c r="R57" s="2" t="s">
        <v>63</v>
      </c>
      <c r="S57" s="2" t="s">
        <v>64</v>
      </c>
      <c r="T57" s="2" t="s">
        <v>64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53</v>
      </c>
      <c r="AS57" s="2" t="s">
        <v>53</v>
      </c>
      <c r="AT57" s="3"/>
      <c r="AU57" s="2" t="s">
        <v>89</v>
      </c>
      <c r="AV57" s="3">
        <v>191</v>
      </c>
    </row>
    <row r="58" spans="1:48" ht="30" customHeight="1" x14ac:dyDescent="0.3">
      <c r="A58" s="12" t="s">
        <v>83</v>
      </c>
      <c r="B58" s="12" t="s">
        <v>90</v>
      </c>
      <c r="C58" s="12" t="s">
        <v>61</v>
      </c>
      <c r="D58" s="13">
        <v>5</v>
      </c>
      <c r="E58" s="14"/>
      <c r="F58" s="14">
        <f>TRUNC(E58*D58, 0)</f>
        <v>0</v>
      </c>
      <c r="G58" s="14"/>
      <c r="H58" s="14">
        <f>TRUNC(G58*D58, 0)</f>
        <v>0</v>
      </c>
      <c r="I58" s="14"/>
      <c r="J58" s="14">
        <f>TRUNC(I58*D58, 0)</f>
        <v>0</v>
      </c>
      <c r="K58" s="14">
        <f t="shared" si="0"/>
        <v>0</v>
      </c>
      <c r="L58" s="14">
        <f t="shared" si="0"/>
        <v>0</v>
      </c>
      <c r="M58" s="12" t="s">
        <v>53</v>
      </c>
      <c r="N58" s="2" t="s">
        <v>91</v>
      </c>
      <c r="O58" s="2" t="s">
        <v>53</v>
      </c>
      <c r="P58" s="2" t="s">
        <v>53</v>
      </c>
      <c r="Q58" s="2" t="s">
        <v>82</v>
      </c>
      <c r="R58" s="2" t="s">
        <v>63</v>
      </c>
      <c r="S58" s="2" t="s">
        <v>64</v>
      </c>
      <c r="T58" s="2" t="s">
        <v>64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53</v>
      </c>
      <c r="AS58" s="2" t="s">
        <v>53</v>
      </c>
      <c r="AT58" s="3"/>
      <c r="AU58" s="2" t="s">
        <v>92</v>
      </c>
      <c r="AV58" s="3">
        <v>207</v>
      </c>
    </row>
    <row r="59" spans="1:48" ht="30" customHeight="1" x14ac:dyDescent="0.3">
      <c r="A59" s="13"/>
      <c r="B59" s="13"/>
      <c r="C59" s="13"/>
      <c r="D59" s="13"/>
      <c r="E59" s="14"/>
      <c r="F59" s="14"/>
      <c r="G59" s="14"/>
      <c r="H59" s="14"/>
      <c r="I59" s="14"/>
      <c r="J59" s="14"/>
      <c r="K59" s="14"/>
      <c r="L59" s="14"/>
      <c r="M59" s="13"/>
      <c r="Q59" s="1" t="s">
        <v>82</v>
      </c>
    </row>
    <row r="60" spans="1:48" ht="30" customHeight="1" x14ac:dyDescent="0.3">
      <c r="A60" s="13"/>
      <c r="B60" s="13"/>
      <c r="C60" s="13"/>
      <c r="D60" s="13"/>
      <c r="E60" s="14"/>
      <c r="F60" s="14"/>
      <c r="G60" s="14"/>
      <c r="H60" s="14"/>
      <c r="I60" s="14"/>
      <c r="J60" s="14"/>
      <c r="K60" s="14"/>
      <c r="L60" s="14"/>
      <c r="M60" s="13"/>
      <c r="Q60" s="1" t="s">
        <v>82</v>
      </c>
    </row>
    <row r="61" spans="1:48" ht="30" customHeight="1" x14ac:dyDescent="0.3">
      <c r="A61" s="13"/>
      <c r="B61" s="13"/>
      <c r="C61" s="13"/>
      <c r="D61" s="13"/>
      <c r="E61" s="14"/>
      <c r="F61" s="14"/>
      <c r="G61" s="14"/>
      <c r="H61" s="14"/>
      <c r="I61" s="14"/>
      <c r="J61" s="14"/>
      <c r="K61" s="14"/>
      <c r="L61" s="14"/>
      <c r="M61" s="13"/>
      <c r="Q61" s="1" t="s">
        <v>82</v>
      </c>
    </row>
    <row r="62" spans="1:48" ht="30" customHeight="1" x14ac:dyDescent="0.3">
      <c r="A62" s="13"/>
      <c r="B62" s="13"/>
      <c r="C62" s="13"/>
      <c r="D62" s="13"/>
      <c r="E62" s="14"/>
      <c r="F62" s="14"/>
      <c r="G62" s="14"/>
      <c r="H62" s="14"/>
      <c r="I62" s="14"/>
      <c r="J62" s="14"/>
      <c r="K62" s="14"/>
      <c r="L62" s="14"/>
      <c r="M62" s="13"/>
      <c r="Q62" s="1" t="s">
        <v>82</v>
      </c>
    </row>
    <row r="63" spans="1:48" ht="30" customHeight="1" x14ac:dyDescent="0.3">
      <c r="A63" s="13"/>
      <c r="B63" s="13"/>
      <c r="C63" s="13"/>
      <c r="D63" s="13"/>
      <c r="E63" s="14"/>
      <c r="F63" s="14"/>
      <c r="G63" s="14"/>
      <c r="H63" s="14"/>
      <c r="I63" s="14"/>
      <c r="J63" s="14"/>
      <c r="K63" s="14"/>
      <c r="L63" s="14"/>
      <c r="M63" s="13"/>
      <c r="Q63" s="1" t="s">
        <v>82</v>
      </c>
    </row>
    <row r="64" spans="1:48" ht="30" customHeight="1" x14ac:dyDescent="0.3">
      <c r="A64" s="13"/>
      <c r="B64" s="13"/>
      <c r="C64" s="13"/>
      <c r="D64" s="13"/>
      <c r="E64" s="14"/>
      <c r="F64" s="14"/>
      <c r="G64" s="14"/>
      <c r="H64" s="14"/>
      <c r="I64" s="14"/>
      <c r="J64" s="14"/>
      <c r="K64" s="14"/>
      <c r="L64" s="14"/>
      <c r="M64" s="13"/>
      <c r="Q64" s="1" t="s">
        <v>82</v>
      </c>
    </row>
    <row r="65" spans="1:48" ht="30" customHeight="1" x14ac:dyDescent="0.3">
      <c r="A65" s="13"/>
      <c r="B65" s="13"/>
      <c r="C65" s="13"/>
      <c r="D65" s="13"/>
      <c r="E65" s="14"/>
      <c r="F65" s="14"/>
      <c r="G65" s="14"/>
      <c r="H65" s="14"/>
      <c r="I65" s="14"/>
      <c r="J65" s="14"/>
      <c r="K65" s="14"/>
      <c r="L65" s="14"/>
      <c r="M65" s="13"/>
      <c r="Q65" s="1" t="s">
        <v>82</v>
      </c>
    </row>
    <row r="66" spans="1:48" ht="30" customHeight="1" x14ac:dyDescent="0.3">
      <c r="A66" s="13"/>
      <c r="B66" s="13"/>
      <c r="C66" s="13"/>
      <c r="D66" s="13"/>
      <c r="E66" s="14"/>
      <c r="F66" s="14"/>
      <c r="G66" s="14"/>
      <c r="H66" s="14"/>
      <c r="I66" s="14"/>
      <c r="J66" s="14"/>
      <c r="K66" s="14"/>
      <c r="L66" s="14"/>
      <c r="M66" s="13"/>
      <c r="Q66" s="1" t="s">
        <v>82</v>
      </c>
    </row>
    <row r="67" spans="1:48" ht="30" customHeight="1" x14ac:dyDescent="0.3">
      <c r="A67" s="13"/>
      <c r="B67" s="13"/>
      <c r="C67" s="13"/>
      <c r="D67" s="13"/>
      <c r="E67" s="14"/>
      <c r="F67" s="14"/>
      <c r="G67" s="14"/>
      <c r="H67" s="14"/>
      <c r="I67" s="14"/>
      <c r="J67" s="14"/>
      <c r="K67" s="14"/>
      <c r="L67" s="14"/>
      <c r="M67" s="13"/>
      <c r="Q67" s="1" t="s">
        <v>82</v>
      </c>
    </row>
    <row r="68" spans="1:48" ht="30" customHeight="1" x14ac:dyDescent="0.3">
      <c r="A68" s="13"/>
      <c r="B68" s="13"/>
      <c r="C68" s="13"/>
      <c r="D68" s="13"/>
      <c r="E68" s="14"/>
      <c r="F68" s="14"/>
      <c r="G68" s="14"/>
      <c r="H68" s="14"/>
      <c r="I68" s="14"/>
      <c r="J68" s="14"/>
      <c r="K68" s="14"/>
      <c r="L68" s="14"/>
      <c r="M68" s="13"/>
      <c r="Q68" s="1" t="s">
        <v>82</v>
      </c>
    </row>
    <row r="69" spans="1:48" ht="30" customHeight="1" x14ac:dyDescent="0.3">
      <c r="A69" s="13"/>
      <c r="B69" s="13"/>
      <c r="C69" s="13"/>
      <c r="D69" s="13"/>
      <c r="E69" s="14"/>
      <c r="F69" s="14"/>
      <c r="G69" s="14"/>
      <c r="H69" s="14"/>
      <c r="I69" s="14"/>
      <c r="J69" s="14"/>
      <c r="K69" s="14"/>
      <c r="L69" s="14"/>
      <c r="M69" s="13"/>
      <c r="Q69" s="1" t="s">
        <v>82</v>
      </c>
    </row>
    <row r="70" spans="1:48" ht="30" customHeight="1" x14ac:dyDescent="0.3">
      <c r="A70" s="13"/>
      <c r="B70" s="13"/>
      <c r="C70" s="13"/>
      <c r="D70" s="13"/>
      <c r="E70" s="14"/>
      <c r="F70" s="14"/>
      <c r="G70" s="14"/>
      <c r="H70" s="14"/>
      <c r="I70" s="14"/>
      <c r="J70" s="14"/>
      <c r="K70" s="14"/>
      <c r="L70" s="14"/>
      <c r="M70" s="13"/>
      <c r="Q70" s="1" t="s">
        <v>82</v>
      </c>
    </row>
    <row r="71" spans="1:48" ht="30" customHeight="1" x14ac:dyDescent="0.3">
      <c r="A71" s="13"/>
      <c r="B71" s="13"/>
      <c r="C71" s="13"/>
      <c r="D71" s="13"/>
      <c r="E71" s="14"/>
      <c r="F71" s="14"/>
      <c r="G71" s="14"/>
      <c r="H71" s="14"/>
      <c r="I71" s="14"/>
      <c r="J71" s="14"/>
      <c r="K71" s="14"/>
      <c r="L71" s="14"/>
      <c r="M71" s="13"/>
      <c r="Q71" s="1" t="s">
        <v>82</v>
      </c>
    </row>
    <row r="72" spans="1:48" ht="30" customHeight="1" x14ac:dyDescent="0.3">
      <c r="A72" s="13"/>
      <c r="B72" s="13"/>
      <c r="C72" s="13"/>
      <c r="D72" s="13"/>
      <c r="E72" s="14"/>
      <c r="F72" s="14"/>
      <c r="G72" s="14"/>
      <c r="H72" s="14"/>
      <c r="I72" s="14"/>
      <c r="J72" s="14"/>
      <c r="K72" s="14"/>
      <c r="L72" s="14"/>
      <c r="M72" s="13"/>
      <c r="Q72" s="1" t="s">
        <v>82</v>
      </c>
    </row>
    <row r="73" spans="1:48" ht="30" customHeight="1" x14ac:dyDescent="0.3">
      <c r="A73" s="13"/>
      <c r="B73" s="13"/>
      <c r="C73" s="13"/>
      <c r="D73" s="13"/>
      <c r="E73" s="14"/>
      <c r="F73" s="14"/>
      <c r="G73" s="14"/>
      <c r="H73" s="14"/>
      <c r="I73" s="14"/>
      <c r="J73" s="14"/>
      <c r="K73" s="14"/>
      <c r="L73" s="14"/>
      <c r="M73" s="13"/>
      <c r="Q73" s="1" t="s">
        <v>82</v>
      </c>
    </row>
    <row r="74" spans="1:48" ht="30" customHeight="1" x14ac:dyDescent="0.3">
      <c r="A74" s="13"/>
      <c r="B74" s="13"/>
      <c r="C74" s="13"/>
      <c r="D74" s="13"/>
      <c r="E74" s="14"/>
      <c r="F74" s="14"/>
      <c r="G74" s="14"/>
      <c r="H74" s="14"/>
      <c r="I74" s="14"/>
      <c r="J74" s="14"/>
      <c r="K74" s="14"/>
      <c r="L74" s="14"/>
      <c r="M74" s="13"/>
      <c r="Q74" s="1" t="s">
        <v>82</v>
      </c>
    </row>
    <row r="75" spans="1:48" ht="30" customHeight="1" x14ac:dyDescent="0.3">
      <c r="A75" s="13"/>
      <c r="B75" s="13"/>
      <c r="C75" s="13"/>
      <c r="D75" s="13"/>
      <c r="E75" s="14"/>
      <c r="F75" s="14"/>
      <c r="G75" s="14"/>
      <c r="H75" s="14"/>
      <c r="I75" s="14"/>
      <c r="J75" s="14"/>
      <c r="K75" s="14"/>
      <c r="L75" s="14"/>
      <c r="M75" s="13"/>
      <c r="Q75" s="1" t="s">
        <v>82</v>
      </c>
    </row>
    <row r="76" spans="1:48" ht="30" customHeight="1" x14ac:dyDescent="0.3">
      <c r="A76" s="13"/>
      <c r="B76" s="13"/>
      <c r="C76" s="13"/>
      <c r="D76" s="13"/>
      <c r="E76" s="14"/>
      <c r="F76" s="14"/>
      <c r="G76" s="14"/>
      <c r="H76" s="14"/>
      <c r="I76" s="14"/>
      <c r="J76" s="14"/>
      <c r="K76" s="14"/>
      <c r="L76" s="14"/>
      <c r="M76" s="13"/>
      <c r="Q76" s="1" t="s">
        <v>82</v>
      </c>
    </row>
    <row r="77" spans="1:48" ht="30" customHeight="1" x14ac:dyDescent="0.3">
      <c r="A77" s="13"/>
      <c r="B77" s="13"/>
      <c r="C77" s="13"/>
      <c r="D77" s="13"/>
      <c r="E77" s="14"/>
      <c r="F77" s="14"/>
      <c r="G77" s="14"/>
      <c r="H77" s="14"/>
      <c r="I77" s="14"/>
      <c r="J77" s="14"/>
      <c r="K77" s="14"/>
      <c r="L77" s="14"/>
      <c r="M77" s="13"/>
      <c r="Q77" s="1" t="s">
        <v>82</v>
      </c>
    </row>
    <row r="78" spans="1:48" ht="30" customHeight="1" x14ac:dyDescent="0.3">
      <c r="A78" s="13"/>
      <c r="B78" s="13"/>
      <c r="C78" s="13"/>
      <c r="D78" s="13"/>
      <c r="E78" s="14"/>
      <c r="F78" s="14"/>
      <c r="G78" s="14"/>
      <c r="H78" s="14"/>
      <c r="I78" s="14"/>
      <c r="J78" s="14"/>
      <c r="K78" s="14"/>
      <c r="L78" s="14"/>
      <c r="M78" s="13"/>
      <c r="Q78" s="1" t="s">
        <v>82</v>
      </c>
    </row>
    <row r="79" spans="1:48" ht="30" customHeight="1" x14ac:dyDescent="0.3">
      <c r="A79" s="12" t="s">
        <v>69</v>
      </c>
      <c r="B79" s="13"/>
      <c r="C79" s="13"/>
      <c r="D79" s="13"/>
      <c r="E79" s="14"/>
      <c r="F79" s="14">
        <f>SUMIF(Q56:Q78,"01010103",F56:F78)</f>
        <v>0</v>
      </c>
      <c r="G79" s="14"/>
      <c r="H79" s="14">
        <f>SUMIF(Q56:Q78,"01010103",H56:H78)</f>
        <v>0</v>
      </c>
      <c r="I79" s="14"/>
      <c r="J79" s="14">
        <f>SUMIF(Q56:Q78,"01010103",J56:J78)</f>
        <v>0</v>
      </c>
      <c r="K79" s="14"/>
      <c r="L79" s="14">
        <f>SUMIF(Q56:Q78,"01010103",L56:L78)</f>
        <v>0</v>
      </c>
      <c r="M79" s="13"/>
      <c r="N79" t="s">
        <v>70</v>
      </c>
    </row>
    <row r="80" spans="1:48" ht="30" customHeight="1" x14ac:dyDescent="0.3">
      <c r="A80" s="12" t="s">
        <v>93</v>
      </c>
      <c r="B80" s="12" t="s">
        <v>53</v>
      </c>
      <c r="C80" s="13"/>
      <c r="D80" s="13"/>
      <c r="E80" s="14"/>
      <c r="F80" s="14"/>
      <c r="G80" s="14"/>
      <c r="H80" s="14"/>
      <c r="I80" s="14"/>
      <c r="J80" s="14"/>
      <c r="K80" s="14"/>
      <c r="L80" s="14"/>
      <c r="M80" s="13"/>
      <c r="N80" s="3"/>
      <c r="O80" s="3"/>
      <c r="P80" s="3"/>
      <c r="Q80" s="2" t="s">
        <v>94</v>
      </c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</row>
    <row r="81" spans="1:48" ht="30" customHeight="1" x14ac:dyDescent="0.3">
      <c r="A81" s="12" t="s">
        <v>95</v>
      </c>
      <c r="B81" s="12" t="s">
        <v>96</v>
      </c>
      <c r="C81" s="12" t="s">
        <v>61</v>
      </c>
      <c r="D81" s="13">
        <v>254</v>
      </c>
      <c r="E81" s="14"/>
      <c r="F81" s="14">
        <f>TRUNC(E81*D81, 0)</f>
        <v>0</v>
      </c>
      <c r="G81" s="14"/>
      <c r="H81" s="14">
        <f>TRUNC(G81*D81, 0)</f>
        <v>0</v>
      </c>
      <c r="I81" s="14"/>
      <c r="J81" s="14">
        <f>TRUNC(I81*D81, 0)</f>
        <v>0</v>
      </c>
      <c r="K81" s="14">
        <f t="shared" ref="K81:L83" si="1">TRUNC(E81+G81+I81, 0)</f>
        <v>0</v>
      </c>
      <c r="L81" s="14">
        <f t="shared" si="1"/>
        <v>0</v>
      </c>
      <c r="M81" s="12" t="s">
        <v>53</v>
      </c>
      <c r="N81" s="2" t="s">
        <v>97</v>
      </c>
      <c r="O81" s="2" t="s">
        <v>53</v>
      </c>
      <c r="P81" s="2" t="s">
        <v>53</v>
      </c>
      <c r="Q81" s="2" t="s">
        <v>94</v>
      </c>
      <c r="R81" s="2" t="s">
        <v>63</v>
      </c>
      <c r="S81" s="2" t="s">
        <v>64</v>
      </c>
      <c r="T81" s="2" t="s">
        <v>64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 t="s">
        <v>53</v>
      </c>
      <c r="AS81" s="2" t="s">
        <v>53</v>
      </c>
      <c r="AT81" s="3"/>
      <c r="AU81" s="2" t="s">
        <v>98</v>
      </c>
      <c r="AV81" s="3">
        <v>95</v>
      </c>
    </row>
    <row r="82" spans="1:48" ht="30" customHeight="1" x14ac:dyDescent="0.3">
      <c r="A82" s="12" t="s">
        <v>99</v>
      </c>
      <c r="B82" s="12" t="s">
        <v>100</v>
      </c>
      <c r="C82" s="12" t="s">
        <v>101</v>
      </c>
      <c r="D82" s="13">
        <v>158</v>
      </c>
      <c r="E82" s="14"/>
      <c r="F82" s="14">
        <f>TRUNC(E82*D82, 0)</f>
        <v>0</v>
      </c>
      <c r="G82" s="14"/>
      <c r="H82" s="14">
        <f>TRUNC(G82*D82, 0)</f>
        <v>0</v>
      </c>
      <c r="I82" s="14"/>
      <c r="J82" s="14">
        <f>TRUNC(I82*D82, 0)</f>
        <v>0</v>
      </c>
      <c r="K82" s="14">
        <f t="shared" si="1"/>
        <v>0</v>
      </c>
      <c r="L82" s="14">
        <f t="shared" si="1"/>
        <v>0</v>
      </c>
      <c r="M82" s="12" t="s">
        <v>53</v>
      </c>
      <c r="N82" s="2" t="s">
        <v>102</v>
      </c>
      <c r="O82" s="2" t="s">
        <v>53</v>
      </c>
      <c r="P82" s="2" t="s">
        <v>53</v>
      </c>
      <c r="Q82" s="2" t="s">
        <v>94</v>
      </c>
      <c r="R82" s="2" t="s">
        <v>63</v>
      </c>
      <c r="S82" s="2" t="s">
        <v>64</v>
      </c>
      <c r="T82" s="2" t="s">
        <v>64</v>
      </c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2" t="s">
        <v>53</v>
      </c>
      <c r="AS82" s="2" t="s">
        <v>53</v>
      </c>
      <c r="AT82" s="3"/>
      <c r="AU82" s="2" t="s">
        <v>103</v>
      </c>
      <c r="AV82" s="3">
        <v>203</v>
      </c>
    </row>
    <row r="83" spans="1:48" ht="30" customHeight="1" x14ac:dyDescent="0.3">
      <c r="A83" s="12" t="s">
        <v>104</v>
      </c>
      <c r="B83" s="12" t="s">
        <v>105</v>
      </c>
      <c r="C83" s="12" t="s">
        <v>61</v>
      </c>
      <c r="D83" s="13">
        <v>15</v>
      </c>
      <c r="E83" s="14"/>
      <c r="F83" s="14">
        <f>TRUNC(E83*D83, 0)</f>
        <v>0</v>
      </c>
      <c r="G83" s="14"/>
      <c r="H83" s="14">
        <f>TRUNC(G83*D83, 0)</f>
        <v>0</v>
      </c>
      <c r="I83" s="14"/>
      <c r="J83" s="14">
        <f>TRUNC(I83*D83, 0)</f>
        <v>0</v>
      </c>
      <c r="K83" s="14">
        <f t="shared" si="1"/>
        <v>0</v>
      </c>
      <c r="L83" s="14">
        <f t="shared" si="1"/>
        <v>0</v>
      </c>
      <c r="M83" s="12" t="s">
        <v>53</v>
      </c>
      <c r="N83" s="2" t="s">
        <v>106</v>
      </c>
      <c r="O83" s="2" t="s">
        <v>53</v>
      </c>
      <c r="P83" s="2" t="s">
        <v>53</v>
      </c>
      <c r="Q83" s="2" t="s">
        <v>94</v>
      </c>
      <c r="R83" s="2" t="s">
        <v>64</v>
      </c>
      <c r="S83" s="2" t="s">
        <v>64</v>
      </c>
      <c r="T83" s="2" t="s">
        <v>63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53</v>
      </c>
      <c r="AS83" s="2" t="s">
        <v>53</v>
      </c>
      <c r="AT83" s="3"/>
      <c r="AU83" s="2" t="s">
        <v>107</v>
      </c>
      <c r="AV83" s="3">
        <v>208</v>
      </c>
    </row>
    <row r="84" spans="1:48" ht="30" customHeight="1" x14ac:dyDescent="0.3">
      <c r="A84" s="13"/>
      <c r="B84" s="13"/>
      <c r="C84" s="13"/>
      <c r="D84" s="13"/>
      <c r="E84" s="14"/>
      <c r="F84" s="14"/>
      <c r="G84" s="14"/>
      <c r="H84" s="14"/>
      <c r="I84" s="14"/>
      <c r="J84" s="14"/>
      <c r="K84" s="14"/>
      <c r="L84" s="14"/>
      <c r="M84" s="13"/>
      <c r="Q84" s="1" t="s">
        <v>94</v>
      </c>
    </row>
    <row r="85" spans="1:48" ht="30" customHeight="1" x14ac:dyDescent="0.3">
      <c r="A85" s="13"/>
      <c r="B85" s="13"/>
      <c r="C85" s="13"/>
      <c r="D85" s="13"/>
      <c r="E85" s="14"/>
      <c r="F85" s="14"/>
      <c r="G85" s="14"/>
      <c r="H85" s="14"/>
      <c r="I85" s="14"/>
      <c r="J85" s="14"/>
      <c r="K85" s="14"/>
      <c r="L85" s="14"/>
      <c r="M85" s="13"/>
      <c r="Q85" s="1" t="s">
        <v>94</v>
      </c>
    </row>
    <row r="86" spans="1:48" ht="30" customHeight="1" x14ac:dyDescent="0.3">
      <c r="A86" s="13"/>
      <c r="B86" s="13"/>
      <c r="C86" s="13"/>
      <c r="D86" s="13"/>
      <c r="E86" s="14"/>
      <c r="F86" s="14"/>
      <c r="G86" s="14"/>
      <c r="H86" s="14"/>
      <c r="I86" s="14"/>
      <c r="J86" s="14"/>
      <c r="K86" s="14"/>
      <c r="L86" s="14"/>
      <c r="M86" s="13"/>
      <c r="Q86" s="1" t="s">
        <v>94</v>
      </c>
    </row>
    <row r="87" spans="1:48" ht="30" customHeight="1" x14ac:dyDescent="0.3">
      <c r="A87" s="13"/>
      <c r="B87" s="13"/>
      <c r="C87" s="13"/>
      <c r="D87" s="13"/>
      <c r="E87" s="14"/>
      <c r="F87" s="14"/>
      <c r="G87" s="14"/>
      <c r="H87" s="14"/>
      <c r="I87" s="14"/>
      <c r="J87" s="14"/>
      <c r="K87" s="14"/>
      <c r="L87" s="14"/>
      <c r="M87" s="13"/>
      <c r="Q87" s="1" t="s">
        <v>94</v>
      </c>
    </row>
    <row r="88" spans="1:48" ht="30" customHeight="1" x14ac:dyDescent="0.3">
      <c r="A88" s="13"/>
      <c r="B88" s="13"/>
      <c r="C88" s="13"/>
      <c r="D88" s="13"/>
      <c r="E88" s="14"/>
      <c r="F88" s="14"/>
      <c r="G88" s="14"/>
      <c r="H88" s="14"/>
      <c r="I88" s="14"/>
      <c r="J88" s="14"/>
      <c r="K88" s="14"/>
      <c r="L88" s="14"/>
      <c r="M88" s="13"/>
      <c r="Q88" s="1" t="s">
        <v>94</v>
      </c>
    </row>
    <row r="89" spans="1:48" ht="30" customHeight="1" x14ac:dyDescent="0.3">
      <c r="A89" s="13"/>
      <c r="B89" s="13"/>
      <c r="C89" s="13"/>
      <c r="D89" s="13"/>
      <c r="E89" s="14"/>
      <c r="F89" s="14"/>
      <c r="G89" s="14"/>
      <c r="H89" s="14"/>
      <c r="I89" s="14"/>
      <c r="J89" s="14"/>
      <c r="K89" s="14"/>
      <c r="L89" s="14"/>
      <c r="M89" s="13"/>
      <c r="Q89" s="1" t="s">
        <v>94</v>
      </c>
    </row>
    <row r="90" spans="1:48" ht="30" customHeight="1" x14ac:dyDescent="0.3">
      <c r="A90" s="13"/>
      <c r="B90" s="13"/>
      <c r="C90" s="13"/>
      <c r="D90" s="13"/>
      <c r="E90" s="14"/>
      <c r="F90" s="14"/>
      <c r="G90" s="14"/>
      <c r="H90" s="14"/>
      <c r="I90" s="14"/>
      <c r="J90" s="14"/>
      <c r="K90" s="14"/>
      <c r="L90" s="14"/>
      <c r="M90" s="13"/>
      <c r="Q90" s="1" t="s">
        <v>94</v>
      </c>
    </row>
    <row r="91" spans="1:48" ht="30" customHeight="1" x14ac:dyDescent="0.3">
      <c r="A91" s="13"/>
      <c r="B91" s="13"/>
      <c r="C91" s="13"/>
      <c r="D91" s="13"/>
      <c r="E91" s="14"/>
      <c r="F91" s="14"/>
      <c r="G91" s="14"/>
      <c r="H91" s="14"/>
      <c r="I91" s="14"/>
      <c r="J91" s="14"/>
      <c r="K91" s="14"/>
      <c r="L91" s="14"/>
      <c r="M91" s="13"/>
      <c r="Q91" s="1" t="s">
        <v>94</v>
      </c>
    </row>
    <row r="92" spans="1:48" ht="30" customHeight="1" x14ac:dyDescent="0.3">
      <c r="A92" s="13"/>
      <c r="B92" s="13"/>
      <c r="C92" s="13"/>
      <c r="D92" s="13"/>
      <c r="E92" s="14"/>
      <c r="F92" s="14"/>
      <c r="G92" s="14"/>
      <c r="H92" s="14"/>
      <c r="I92" s="14"/>
      <c r="J92" s="14"/>
      <c r="K92" s="14"/>
      <c r="L92" s="14"/>
      <c r="M92" s="13"/>
      <c r="Q92" s="1" t="s">
        <v>94</v>
      </c>
    </row>
    <row r="93" spans="1:48" ht="30" customHeight="1" x14ac:dyDescent="0.3">
      <c r="A93" s="13"/>
      <c r="B93" s="13"/>
      <c r="C93" s="13"/>
      <c r="D93" s="13"/>
      <c r="E93" s="14"/>
      <c r="F93" s="14"/>
      <c r="G93" s="14"/>
      <c r="H93" s="14"/>
      <c r="I93" s="14"/>
      <c r="J93" s="14"/>
      <c r="K93" s="14"/>
      <c r="L93" s="14"/>
      <c r="M93" s="13"/>
      <c r="Q93" s="1" t="s">
        <v>94</v>
      </c>
    </row>
    <row r="94" spans="1:48" ht="30" customHeight="1" x14ac:dyDescent="0.3">
      <c r="A94" s="13"/>
      <c r="B94" s="13"/>
      <c r="C94" s="13"/>
      <c r="D94" s="13"/>
      <c r="E94" s="14"/>
      <c r="F94" s="14"/>
      <c r="G94" s="14"/>
      <c r="H94" s="14"/>
      <c r="I94" s="14"/>
      <c r="J94" s="14"/>
      <c r="K94" s="14"/>
      <c r="L94" s="14"/>
      <c r="M94" s="13"/>
      <c r="Q94" s="1" t="s">
        <v>94</v>
      </c>
    </row>
    <row r="95" spans="1:48" ht="30" customHeight="1" x14ac:dyDescent="0.3">
      <c r="A95" s="13"/>
      <c r="B95" s="13"/>
      <c r="C95" s="13"/>
      <c r="D95" s="13"/>
      <c r="E95" s="14"/>
      <c r="F95" s="14"/>
      <c r="G95" s="14"/>
      <c r="H95" s="14"/>
      <c r="I95" s="14"/>
      <c r="J95" s="14"/>
      <c r="K95" s="14"/>
      <c r="L95" s="14"/>
      <c r="M95" s="13"/>
      <c r="Q95" s="1" t="s">
        <v>94</v>
      </c>
    </row>
    <row r="96" spans="1:48" ht="30" customHeight="1" x14ac:dyDescent="0.3">
      <c r="A96" s="13"/>
      <c r="B96" s="13"/>
      <c r="C96" s="13"/>
      <c r="D96" s="13"/>
      <c r="E96" s="14"/>
      <c r="F96" s="14"/>
      <c r="G96" s="14"/>
      <c r="H96" s="14"/>
      <c r="I96" s="14"/>
      <c r="J96" s="14"/>
      <c r="K96" s="14"/>
      <c r="L96" s="14"/>
      <c r="M96" s="13"/>
      <c r="Q96" s="1" t="s">
        <v>94</v>
      </c>
    </row>
    <row r="97" spans="1:48" ht="30" customHeight="1" x14ac:dyDescent="0.3">
      <c r="A97" s="13"/>
      <c r="B97" s="13"/>
      <c r="C97" s="13"/>
      <c r="D97" s="13"/>
      <c r="E97" s="14"/>
      <c r="F97" s="14"/>
      <c r="G97" s="14"/>
      <c r="H97" s="14"/>
      <c r="I97" s="14"/>
      <c r="J97" s="14"/>
      <c r="K97" s="14"/>
      <c r="L97" s="14"/>
      <c r="M97" s="13"/>
      <c r="Q97" s="1" t="s">
        <v>94</v>
      </c>
    </row>
    <row r="98" spans="1:48" ht="30" customHeight="1" x14ac:dyDescent="0.3">
      <c r="A98" s="13"/>
      <c r="B98" s="13"/>
      <c r="C98" s="13"/>
      <c r="D98" s="13"/>
      <c r="E98" s="14"/>
      <c r="F98" s="14"/>
      <c r="G98" s="14"/>
      <c r="H98" s="14"/>
      <c r="I98" s="14"/>
      <c r="J98" s="14"/>
      <c r="K98" s="14"/>
      <c r="L98" s="14"/>
      <c r="M98" s="13"/>
      <c r="Q98" s="1" t="s">
        <v>94</v>
      </c>
    </row>
    <row r="99" spans="1:48" ht="30" customHeight="1" x14ac:dyDescent="0.3">
      <c r="A99" s="13"/>
      <c r="B99" s="13"/>
      <c r="C99" s="13"/>
      <c r="D99" s="13"/>
      <c r="E99" s="14"/>
      <c r="F99" s="14"/>
      <c r="G99" s="14"/>
      <c r="H99" s="14"/>
      <c r="I99" s="14"/>
      <c r="J99" s="14"/>
      <c r="K99" s="14"/>
      <c r="L99" s="14"/>
      <c r="M99" s="13"/>
      <c r="Q99" s="1" t="s">
        <v>94</v>
      </c>
    </row>
    <row r="100" spans="1:48" ht="30" customHeight="1" x14ac:dyDescent="0.3">
      <c r="A100" s="13"/>
      <c r="B100" s="13"/>
      <c r="C100" s="13"/>
      <c r="D100" s="13"/>
      <c r="E100" s="14"/>
      <c r="F100" s="14"/>
      <c r="G100" s="14"/>
      <c r="H100" s="14"/>
      <c r="I100" s="14"/>
      <c r="J100" s="14"/>
      <c r="K100" s="14"/>
      <c r="L100" s="14"/>
      <c r="M100" s="13"/>
      <c r="Q100" s="1" t="s">
        <v>94</v>
      </c>
    </row>
    <row r="101" spans="1:48" ht="30" customHeight="1" x14ac:dyDescent="0.3">
      <c r="A101" s="13"/>
      <c r="B101" s="13"/>
      <c r="C101" s="13"/>
      <c r="D101" s="13"/>
      <c r="E101" s="14"/>
      <c r="F101" s="14"/>
      <c r="G101" s="14"/>
      <c r="H101" s="14"/>
      <c r="I101" s="14"/>
      <c r="J101" s="14"/>
      <c r="K101" s="14"/>
      <c r="L101" s="14"/>
      <c r="M101" s="13"/>
      <c r="Q101" s="1" t="s">
        <v>94</v>
      </c>
    </row>
    <row r="102" spans="1:48" ht="30" customHeight="1" x14ac:dyDescent="0.3">
      <c r="A102" s="13"/>
      <c r="B102" s="13"/>
      <c r="C102" s="13"/>
      <c r="D102" s="13"/>
      <c r="E102" s="14"/>
      <c r="F102" s="14"/>
      <c r="G102" s="14"/>
      <c r="H102" s="14"/>
      <c r="I102" s="14"/>
      <c r="J102" s="14"/>
      <c r="K102" s="14"/>
      <c r="L102" s="14"/>
      <c r="M102" s="13"/>
      <c r="Q102" s="1" t="s">
        <v>94</v>
      </c>
    </row>
    <row r="103" spans="1:48" ht="30" customHeight="1" x14ac:dyDescent="0.3">
      <c r="A103" s="13"/>
      <c r="B103" s="13"/>
      <c r="C103" s="13"/>
      <c r="D103" s="13"/>
      <c r="E103" s="14"/>
      <c r="F103" s="14"/>
      <c r="G103" s="14"/>
      <c r="H103" s="14"/>
      <c r="I103" s="14"/>
      <c r="J103" s="14"/>
      <c r="K103" s="14"/>
      <c r="L103" s="14"/>
      <c r="M103" s="13"/>
      <c r="Q103" s="1" t="s">
        <v>94</v>
      </c>
    </row>
    <row r="104" spans="1:48" ht="30" customHeight="1" x14ac:dyDescent="0.3">
      <c r="A104" s="12" t="s">
        <v>69</v>
      </c>
      <c r="B104" s="13"/>
      <c r="C104" s="13"/>
      <c r="D104" s="13"/>
      <c r="E104" s="14"/>
      <c r="F104" s="14">
        <f>SUMIF(Q81:Q103,"01010104",F81:F103)</f>
        <v>0</v>
      </c>
      <c r="G104" s="14"/>
      <c r="H104" s="14">
        <f>SUMIF(Q81:Q103,"01010104",H81:H103)</f>
        <v>0</v>
      </c>
      <c r="I104" s="14"/>
      <c r="J104" s="14">
        <f>SUMIF(Q81:Q103,"01010104",J81:J103)</f>
        <v>0</v>
      </c>
      <c r="K104" s="14"/>
      <c r="L104" s="14">
        <f>SUMIF(Q81:Q103,"01010104",L81:L103)</f>
        <v>0</v>
      </c>
      <c r="M104" s="13"/>
      <c r="N104" t="s">
        <v>70</v>
      </c>
    </row>
    <row r="105" spans="1:48" ht="30" customHeight="1" x14ac:dyDescent="0.3">
      <c r="A105" s="12" t="s">
        <v>108</v>
      </c>
      <c r="B105" s="12" t="s">
        <v>53</v>
      </c>
      <c r="C105" s="13"/>
      <c r="D105" s="13"/>
      <c r="E105" s="14"/>
      <c r="F105" s="14"/>
      <c r="G105" s="14"/>
      <c r="H105" s="14"/>
      <c r="I105" s="14"/>
      <c r="J105" s="14"/>
      <c r="K105" s="14"/>
      <c r="L105" s="14"/>
      <c r="M105" s="13"/>
      <c r="N105" s="3"/>
      <c r="O105" s="3"/>
      <c r="P105" s="3"/>
      <c r="Q105" s="2" t="s">
        <v>109</v>
      </c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</row>
    <row r="106" spans="1:48" ht="30" customHeight="1" x14ac:dyDescent="0.3">
      <c r="A106" s="12" t="s">
        <v>110</v>
      </c>
      <c r="B106" s="12" t="s">
        <v>111</v>
      </c>
      <c r="C106" s="12" t="s">
        <v>101</v>
      </c>
      <c r="D106" s="13">
        <v>1</v>
      </c>
      <c r="E106" s="14"/>
      <c r="F106" s="14">
        <f>TRUNC(E106*D106, 0)</f>
        <v>0</v>
      </c>
      <c r="G106" s="14"/>
      <c r="H106" s="14">
        <f>TRUNC(G106*D106, 0)</f>
        <v>0</v>
      </c>
      <c r="I106" s="14"/>
      <c r="J106" s="14">
        <f>TRUNC(I106*D106, 0)</f>
        <v>0</v>
      </c>
      <c r="K106" s="14">
        <f t="shared" ref="K106:L108" si="2">TRUNC(E106+G106+I106, 0)</f>
        <v>0</v>
      </c>
      <c r="L106" s="14">
        <f t="shared" si="2"/>
        <v>0</v>
      </c>
      <c r="M106" s="12" t="s">
        <v>53</v>
      </c>
      <c r="N106" s="2" t="s">
        <v>112</v>
      </c>
      <c r="O106" s="2" t="s">
        <v>53</v>
      </c>
      <c r="P106" s="2" t="s">
        <v>53</v>
      </c>
      <c r="Q106" s="2" t="s">
        <v>109</v>
      </c>
      <c r="R106" s="2" t="s">
        <v>63</v>
      </c>
      <c r="S106" s="2" t="s">
        <v>64</v>
      </c>
      <c r="T106" s="2" t="s">
        <v>64</v>
      </c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2" t="s">
        <v>53</v>
      </c>
      <c r="AS106" s="2" t="s">
        <v>53</v>
      </c>
      <c r="AT106" s="3"/>
      <c r="AU106" s="2" t="s">
        <v>113</v>
      </c>
      <c r="AV106" s="3">
        <v>193</v>
      </c>
    </row>
    <row r="107" spans="1:48" ht="30" customHeight="1" x14ac:dyDescent="0.3">
      <c r="A107" s="12" t="s">
        <v>110</v>
      </c>
      <c r="B107" s="12" t="s">
        <v>114</v>
      </c>
      <c r="C107" s="12" t="s">
        <v>101</v>
      </c>
      <c r="D107" s="13">
        <v>3</v>
      </c>
      <c r="E107" s="14"/>
      <c r="F107" s="14">
        <f>TRUNC(E107*D107, 0)</f>
        <v>0</v>
      </c>
      <c r="G107" s="14"/>
      <c r="H107" s="14">
        <f>TRUNC(G107*D107, 0)</f>
        <v>0</v>
      </c>
      <c r="I107" s="14"/>
      <c r="J107" s="14">
        <f>TRUNC(I107*D107, 0)</f>
        <v>0</v>
      </c>
      <c r="K107" s="14">
        <f t="shared" si="2"/>
        <v>0</v>
      </c>
      <c r="L107" s="14">
        <f t="shared" si="2"/>
        <v>0</v>
      </c>
      <c r="M107" s="12" t="s">
        <v>53</v>
      </c>
      <c r="N107" s="2" t="s">
        <v>115</v>
      </c>
      <c r="O107" s="2" t="s">
        <v>53</v>
      </c>
      <c r="P107" s="2" t="s">
        <v>53</v>
      </c>
      <c r="Q107" s="2" t="s">
        <v>109</v>
      </c>
      <c r="R107" s="2" t="s">
        <v>63</v>
      </c>
      <c r="S107" s="2" t="s">
        <v>64</v>
      </c>
      <c r="T107" s="2" t="s">
        <v>64</v>
      </c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2" t="s">
        <v>53</v>
      </c>
      <c r="AS107" s="2" t="s">
        <v>53</v>
      </c>
      <c r="AT107" s="3"/>
      <c r="AU107" s="2" t="s">
        <v>116</v>
      </c>
      <c r="AV107" s="3">
        <v>204</v>
      </c>
    </row>
    <row r="108" spans="1:48" ht="30" customHeight="1" x14ac:dyDescent="0.3">
      <c r="A108" s="12" t="s">
        <v>117</v>
      </c>
      <c r="B108" s="12" t="s">
        <v>53</v>
      </c>
      <c r="C108" s="12" t="s">
        <v>118</v>
      </c>
      <c r="D108" s="13">
        <v>15</v>
      </c>
      <c r="E108" s="14"/>
      <c r="F108" s="14">
        <f>TRUNC(E108*D108, 0)</f>
        <v>0</v>
      </c>
      <c r="G108" s="14"/>
      <c r="H108" s="14">
        <f>TRUNC(G108*D108, 0)</f>
        <v>0</v>
      </c>
      <c r="I108" s="14"/>
      <c r="J108" s="14">
        <f>TRUNC(I108*D108, 0)</f>
        <v>0</v>
      </c>
      <c r="K108" s="14">
        <f t="shared" si="2"/>
        <v>0</v>
      </c>
      <c r="L108" s="14">
        <f t="shared" si="2"/>
        <v>0</v>
      </c>
      <c r="M108" s="12" t="s">
        <v>53</v>
      </c>
      <c r="N108" s="2" t="s">
        <v>119</v>
      </c>
      <c r="O108" s="2" t="s">
        <v>53</v>
      </c>
      <c r="P108" s="2" t="s">
        <v>53</v>
      </c>
      <c r="Q108" s="2" t="s">
        <v>109</v>
      </c>
      <c r="R108" s="2" t="s">
        <v>63</v>
      </c>
      <c r="S108" s="2" t="s">
        <v>64</v>
      </c>
      <c r="T108" s="2" t="s">
        <v>64</v>
      </c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2" t="s">
        <v>53</v>
      </c>
      <c r="AS108" s="2" t="s">
        <v>53</v>
      </c>
      <c r="AT108" s="3"/>
      <c r="AU108" s="2" t="s">
        <v>120</v>
      </c>
      <c r="AV108" s="3">
        <v>215</v>
      </c>
    </row>
    <row r="109" spans="1:48" ht="30" customHeight="1" x14ac:dyDescent="0.3">
      <c r="A109" s="13"/>
      <c r="B109" s="13"/>
      <c r="C109" s="13"/>
      <c r="D109" s="13"/>
      <c r="E109" s="14"/>
      <c r="F109" s="14"/>
      <c r="G109" s="14"/>
      <c r="H109" s="14"/>
      <c r="I109" s="14"/>
      <c r="J109" s="14"/>
      <c r="K109" s="14"/>
      <c r="L109" s="14"/>
      <c r="M109" s="13"/>
      <c r="Q109" s="1" t="s">
        <v>109</v>
      </c>
    </row>
    <row r="110" spans="1:48" ht="30" customHeight="1" x14ac:dyDescent="0.3">
      <c r="A110" s="13"/>
      <c r="B110" s="13"/>
      <c r="C110" s="13"/>
      <c r="D110" s="13"/>
      <c r="E110" s="14"/>
      <c r="F110" s="14"/>
      <c r="G110" s="14"/>
      <c r="H110" s="14"/>
      <c r="I110" s="14"/>
      <c r="J110" s="14"/>
      <c r="K110" s="14"/>
      <c r="L110" s="14"/>
      <c r="M110" s="13"/>
      <c r="Q110" s="1" t="s">
        <v>109</v>
      </c>
    </row>
    <row r="111" spans="1:48" ht="30" customHeight="1" x14ac:dyDescent="0.3">
      <c r="A111" s="13"/>
      <c r="B111" s="13"/>
      <c r="C111" s="13"/>
      <c r="D111" s="13"/>
      <c r="E111" s="14"/>
      <c r="F111" s="14"/>
      <c r="G111" s="14"/>
      <c r="H111" s="14"/>
      <c r="I111" s="14"/>
      <c r="J111" s="14"/>
      <c r="K111" s="14"/>
      <c r="L111" s="14"/>
      <c r="M111" s="13"/>
      <c r="Q111" s="1" t="s">
        <v>109</v>
      </c>
    </row>
    <row r="112" spans="1:48" ht="30" customHeight="1" x14ac:dyDescent="0.3">
      <c r="A112" s="13"/>
      <c r="B112" s="13"/>
      <c r="C112" s="13"/>
      <c r="D112" s="13"/>
      <c r="E112" s="14"/>
      <c r="F112" s="14"/>
      <c r="G112" s="14"/>
      <c r="H112" s="14"/>
      <c r="I112" s="14"/>
      <c r="J112" s="14"/>
      <c r="K112" s="14"/>
      <c r="L112" s="14"/>
      <c r="M112" s="13"/>
      <c r="Q112" s="1" t="s">
        <v>109</v>
      </c>
    </row>
    <row r="113" spans="1:17" ht="30" customHeight="1" x14ac:dyDescent="0.3">
      <c r="A113" s="13"/>
      <c r="B113" s="13"/>
      <c r="C113" s="13"/>
      <c r="D113" s="13"/>
      <c r="E113" s="14"/>
      <c r="F113" s="14"/>
      <c r="G113" s="14"/>
      <c r="H113" s="14"/>
      <c r="I113" s="14"/>
      <c r="J113" s="14"/>
      <c r="K113" s="14"/>
      <c r="L113" s="14"/>
      <c r="M113" s="13"/>
      <c r="Q113" s="1" t="s">
        <v>109</v>
      </c>
    </row>
    <row r="114" spans="1:17" ht="30" customHeight="1" x14ac:dyDescent="0.3">
      <c r="A114" s="13"/>
      <c r="B114" s="13"/>
      <c r="C114" s="13"/>
      <c r="D114" s="13"/>
      <c r="E114" s="14"/>
      <c r="F114" s="14"/>
      <c r="G114" s="14"/>
      <c r="H114" s="14"/>
      <c r="I114" s="14"/>
      <c r="J114" s="14"/>
      <c r="K114" s="14"/>
      <c r="L114" s="14"/>
      <c r="M114" s="13"/>
      <c r="Q114" s="1" t="s">
        <v>109</v>
      </c>
    </row>
    <row r="115" spans="1:17" ht="30" customHeight="1" x14ac:dyDescent="0.3">
      <c r="A115" s="13"/>
      <c r="B115" s="13"/>
      <c r="C115" s="13"/>
      <c r="D115" s="13"/>
      <c r="E115" s="14"/>
      <c r="F115" s="14"/>
      <c r="G115" s="14"/>
      <c r="H115" s="14"/>
      <c r="I115" s="14"/>
      <c r="J115" s="14"/>
      <c r="K115" s="14"/>
      <c r="L115" s="14"/>
      <c r="M115" s="13"/>
      <c r="Q115" s="1" t="s">
        <v>109</v>
      </c>
    </row>
    <row r="116" spans="1:17" ht="30" customHeight="1" x14ac:dyDescent="0.3">
      <c r="A116" s="13"/>
      <c r="B116" s="13"/>
      <c r="C116" s="13"/>
      <c r="D116" s="13"/>
      <c r="E116" s="14"/>
      <c r="F116" s="14"/>
      <c r="G116" s="14"/>
      <c r="H116" s="14"/>
      <c r="I116" s="14"/>
      <c r="J116" s="14"/>
      <c r="K116" s="14"/>
      <c r="L116" s="14"/>
      <c r="M116" s="13"/>
      <c r="Q116" s="1" t="s">
        <v>109</v>
      </c>
    </row>
    <row r="117" spans="1:17" ht="30" customHeight="1" x14ac:dyDescent="0.3">
      <c r="A117" s="13"/>
      <c r="B117" s="13"/>
      <c r="C117" s="13"/>
      <c r="D117" s="13"/>
      <c r="E117" s="14"/>
      <c r="F117" s="14"/>
      <c r="G117" s="14"/>
      <c r="H117" s="14"/>
      <c r="I117" s="14"/>
      <c r="J117" s="14"/>
      <c r="K117" s="14"/>
      <c r="L117" s="14"/>
      <c r="M117" s="13"/>
      <c r="Q117" s="1" t="s">
        <v>109</v>
      </c>
    </row>
    <row r="118" spans="1:17" ht="30" customHeight="1" x14ac:dyDescent="0.3">
      <c r="A118" s="13"/>
      <c r="B118" s="13"/>
      <c r="C118" s="13"/>
      <c r="D118" s="13"/>
      <c r="E118" s="14"/>
      <c r="F118" s="14"/>
      <c r="G118" s="14"/>
      <c r="H118" s="14"/>
      <c r="I118" s="14"/>
      <c r="J118" s="14"/>
      <c r="K118" s="14"/>
      <c r="L118" s="14"/>
      <c r="M118" s="13"/>
      <c r="Q118" s="1" t="s">
        <v>109</v>
      </c>
    </row>
    <row r="119" spans="1:17" ht="30" customHeight="1" x14ac:dyDescent="0.3">
      <c r="A119" s="13"/>
      <c r="B119" s="13"/>
      <c r="C119" s="13"/>
      <c r="D119" s="13"/>
      <c r="E119" s="14"/>
      <c r="F119" s="14"/>
      <c r="G119" s="14"/>
      <c r="H119" s="14"/>
      <c r="I119" s="14"/>
      <c r="J119" s="14"/>
      <c r="K119" s="14"/>
      <c r="L119" s="14"/>
      <c r="M119" s="13"/>
      <c r="Q119" s="1" t="s">
        <v>109</v>
      </c>
    </row>
    <row r="120" spans="1:17" ht="30" customHeight="1" x14ac:dyDescent="0.3">
      <c r="A120" s="13"/>
      <c r="B120" s="13"/>
      <c r="C120" s="13"/>
      <c r="D120" s="13"/>
      <c r="E120" s="14"/>
      <c r="F120" s="14"/>
      <c r="G120" s="14"/>
      <c r="H120" s="14"/>
      <c r="I120" s="14"/>
      <c r="J120" s="14"/>
      <c r="K120" s="14"/>
      <c r="L120" s="14"/>
      <c r="M120" s="13"/>
      <c r="Q120" s="1" t="s">
        <v>109</v>
      </c>
    </row>
    <row r="121" spans="1:17" ht="30" customHeight="1" x14ac:dyDescent="0.3">
      <c r="A121" s="13"/>
      <c r="B121" s="13"/>
      <c r="C121" s="13"/>
      <c r="D121" s="13"/>
      <c r="E121" s="14"/>
      <c r="F121" s="14"/>
      <c r="G121" s="14"/>
      <c r="H121" s="14"/>
      <c r="I121" s="14"/>
      <c r="J121" s="14"/>
      <c r="K121" s="14"/>
      <c r="L121" s="14"/>
      <c r="M121" s="13"/>
      <c r="Q121" s="1" t="s">
        <v>109</v>
      </c>
    </row>
    <row r="122" spans="1:17" ht="30" customHeight="1" x14ac:dyDescent="0.3">
      <c r="A122" s="13"/>
      <c r="B122" s="13"/>
      <c r="C122" s="13"/>
      <c r="D122" s="13"/>
      <c r="E122" s="14"/>
      <c r="F122" s="14"/>
      <c r="G122" s="14"/>
      <c r="H122" s="14"/>
      <c r="I122" s="14"/>
      <c r="J122" s="14"/>
      <c r="K122" s="14"/>
      <c r="L122" s="14"/>
      <c r="M122" s="13"/>
      <c r="Q122" s="1" t="s">
        <v>109</v>
      </c>
    </row>
    <row r="123" spans="1:17" ht="30" customHeight="1" x14ac:dyDescent="0.3">
      <c r="A123" s="13"/>
      <c r="B123" s="13"/>
      <c r="C123" s="13"/>
      <c r="D123" s="13"/>
      <c r="E123" s="14"/>
      <c r="F123" s="14"/>
      <c r="G123" s="14"/>
      <c r="H123" s="14"/>
      <c r="I123" s="14"/>
      <c r="J123" s="14"/>
      <c r="K123" s="14"/>
      <c r="L123" s="14"/>
      <c r="M123" s="13"/>
      <c r="Q123" s="1" t="s">
        <v>109</v>
      </c>
    </row>
    <row r="124" spans="1:17" ht="30" customHeight="1" x14ac:dyDescent="0.3">
      <c r="A124" s="13"/>
      <c r="B124" s="13"/>
      <c r="C124" s="13"/>
      <c r="D124" s="13"/>
      <c r="E124" s="14"/>
      <c r="F124" s="14"/>
      <c r="G124" s="14"/>
      <c r="H124" s="14"/>
      <c r="I124" s="14"/>
      <c r="J124" s="14"/>
      <c r="K124" s="14"/>
      <c r="L124" s="14"/>
      <c r="M124" s="13"/>
      <c r="Q124" s="1" t="s">
        <v>109</v>
      </c>
    </row>
    <row r="125" spans="1:17" ht="30" customHeight="1" x14ac:dyDescent="0.3">
      <c r="A125" s="13"/>
      <c r="B125" s="13"/>
      <c r="C125" s="13"/>
      <c r="D125" s="13"/>
      <c r="E125" s="14"/>
      <c r="F125" s="14"/>
      <c r="G125" s="14"/>
      <c r="H125" s="14"/>
      <c r="I125" s="14"/>
      <c r="J125" s="14"/>
      <c r="K125" s="14"/>
      <c r="L125" s="14"/>
      <c r="M125" s="13"/>
      <c r="Q125" s="1" t="s">
        <v>109</v>
      </c>
    </row>
    <row r="126" spans="1:17" ht="30" customHeight="1" x14ac:dyDescent="0.3">
      <c r="A126" s="13"/>
      <c r="B126" s="13"/>
      <c r="C126" s="13"/>
      <c r="D126" s="13"/>
      <c r="E126" s="14"/>
      <c r="F126" s="14"/>
      <c r="G126" s="14"/>
      <c r="H126" s="14"/>
      <c r="I126" s="14"/>
      <c r="J126" s="14"/>
      <c r="K126" s="14"/>
      <c r="L126" s="14"/>
      <c r="M126" s="13"/>
      <c r="Q126" s="1" t="s">
        <v>109</v>
      </c>
    </row>
    <row r="127" spans="1:17" ht="30" customHeight="1" x14ac:dyDescent="0.3">
      <c r="A127" s="13"/>
      <c r="B127" s="13"/>
      <c r="C127" s="13"/>
      <c r="D127" s="13"/>
      <c r="E127" s="14"/>
      <c r="F127" s="14"/>
      <c r="G127" s="14"/>
      <c r="H127" s="14"/>
      <c r="I127" s="14"/>
      <c r="J127" s="14"/>
      <c r="K127" s="14"/>
      <c r="L127" s="14"/>
      <c r="M127" s="13"/>
      <c r="Q127" s="1" t="s">
        <v>109</v>
      </c>
    </row>
    <row r="128" spans="1:17" ht="30" customHeight="1" x14ac:dyDescent="0.3">
      <c r="A128" s="13"/>
      <c r="B128" s="13"/>
      <c r="C128" s="13"/>
      <c r="D128" s="13"/>
      <c r="E128" s="14"/>
      <c r="F128" s="14"/>
      <c r="G128" s="14"/>
      <c r="H128" s="14"/>
      <c r="I128" s="14"/>
      <c r="J128" s="14"/>
      <c r="K128" s="14"/>
      <c r="L128" s="14"/>
      <c r="M128" s="13"/>
      <c r="Q128" s="1" t="s">
        <v>109</v>
      </c>
    </row>
    <row r="129" spans="1:48" ht="30" customHeight="1" x14ac:dyDescent="0.3">
      <c r="A129" s="12" t="s">
        <v>69</v>
      </c>
      <c r="B129" s="13"/>
      <c r="C129" s="13"/>
      <c r="D129" s="13"/>
      <c r="E129" s="14"/>
      <c r="F129" s="14">
        <f>SUMIF(Q106:Q128,"01010105",F106:F128)</f>
        <v>0</v>
      </c>
      <c r="G129" s="14"/>
      <c r="H129" s="14">
        <f>SUMIF(Q106:Q128,"01010105",H106:H128)</f>
        <v>0</v>
      </c>
      <c r="I129" s="14"/>
      <c r="J129" s="14">
        <f>SUMIF(Q106:Q128,"01010105",J106:J128)</f>
        <v>0</v>
      </c>
      <c r="K129" s="14"/>
      <c r="L129" s="14">
        <f>SUMIF(Q106:Q128,"01010105",L106:L128)</f>
        <v>0</v>
      </c>
      <c r="M129" s="13"/>
      <c r="N129" t="s">
        <v>70</v>
      </c>
    </row>
    <row r="130" spans="1:48" ht="30" customHeight="1" x14ac:dyDescent="0.3">
      <c r="A130" s="12" t="s">
        <v>121</v>
      </c>
      <c r="B130" s="12" t="s">
        <v>53</v>
      </c>
      <c r="C130" s="13"/>
      <c r="D130" s="13"/>
      <c r="E130" s="14"/>
      <c r="F130" s="14"/>
      <c r="G130" s="14"/>
      <c r="H130" s="14"/>
      <c r="I130" s="14"/>
      <c r="J130" s="14"/>
      <c r="K130" s="14"/>
      <c r="L130" s="14"/>
      <c r="M130" s="13"/>
      <c r="N130" s="3"/>
      <c r="O130" s="3"/>
      <c r="P130" s="3"/>
      <c r="Q130" s="2" t="s">
        <v>122</v>
      </c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</row>
    <row r="131" spans="1:48" ht="30" customHeight="1" x14ac:dyDescent="0.3">
      <c r="A131" s="12" t="s">
        <v>123</v>
      </c>
      <c r="B131" s="12" t="s">
        <v>124</v>
      </c>
      <c r="C131" s="12" t="s">
        <v>118</v>
      </c>
      <c r="D131" s="13">
        <v>5</v>
      </c>
      <c r="E131" s="14"/>
      <c r="F131" s="14">
        <f t="shared" ref="F131:F138" si="3">TRUNC(E131*D131, 0)</f>
        <v>0</v>
      </c>
      <c r="G131" s="14"/>
      <c r="H131" s="14">
        <f t="shared" ref="H131:H138" si="4">TRUNC(G131*D131, 0)</f>
        <v>0</v>
      </c>
      <c r="I131" s="14"/>
      <c r="J131" s="14">
        <f t="shared" ref="J131:J138" si="5">TRUNC(I131*D131, 0)</f>
        <v>0</v>
      </c>
      <c r="K131" s="14">
        <f t="shared" ref="K131:L138" si="6">TRUNC(E131+G131+I131, 0)</f>
        <v>0</v>
      </c>
      <c r="L131" s="14">
        <f t="shared" si="6"/>
        <v>0</v>
      </c>
      <c r="M131" s="12" t="s">
        <v>53</v>
      </c>
      <c r="N131" s="2" t="s">
        <v>125</v>
      </c>
      <c r="O131" s="2" t="s">
        <v>53</v>
      </c>
      <c r="P131" s="2" t="s">
        <v>53</v>
      </c>
      <c r="Q131" s="2" t="s">
        <v>122</v>
      </c>
      <c r="R131" s="2" t="s">
        <v>63</v>
      </c>
      <c r="S131" s="2" t="s">
        <v>64</v>
      </c>
      <c r="T131" s="2" t="s">
        <v>64</v>
      </c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2" t="s">
        <v>53</v>
      </c>
      <c r="AS131" s="2" t="s">
        <v>53</v>
      </c>
      <c r="AT131" s="3"/>
      <c r="AU131" s="2" t="s">
        <v>126</v>
      </c>
      <c r="AV131" s="3">
        <v>155</v>
      </c>
    </row>
    <row r="132" spans="1:48" ht="30" customHeight="1" x14ac:dyDescent="0.3">
      <c r="A132" s="12" t="s">
        <v>127</v>
      </c>
      <c r="B132" s="12" t="s">
        <v>128</v>
      </c>
      <c r="C132" s="12" t="s">
        <v>129</v>
      </c>
      <c r="D132" s="13">
        <v>5</v>
      </c>
      <c r="E132" s="14"/>
      <c r="F132" s="14">
        <f t="shared" si="3"/>
        <v>0</v>
      </c>
      <c r="G132" s="14"/>
      <c r="H132" s="14">
        <f t="shared" si="4"/>
        <v>0</v>
      </c>
      <c r="I132" s="14"/>
      <c r="J132" s="14">
        <f t="shared" si="5"/>
        <v>0</v>
      </c>
      <c r="K132" s="14">
        <f t="shared" si="6"/>
        <v>0</v>
      </c>
      <c r="L132" s="14">
        <f t="shared" si="6"/>
        <v>0</v>
      </c>
      <c r="M132" s="12" t="s">
        <v>53</v>
      </c>
      <c r="N132" s="2" t="s">
        <v>130</v>
      </c>
      <c r="O132" s="2" t="s">
        <v>53</v>
      </c>
      <c r="P132" s="2" t="s">
        <v>53</v>
      </c>
      <c r="Q132" s="2" t="s">
        <v>122</v>
      </c>
      <c r="R132" s="2" t="s">
        <v>63</v>
      </c>
      <c r="S132" s="2" t="s">
        <v>64</v>
      </c>
      <c r="T132" s="2" t="s">
        <v>64</v>
      </c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2" t="s">
        <v>53</v>
      </c>
      <c r="AS132" s="2" t="s">
        <v>53</v>
      </c>
      <c r="AT132" s="3"/>
      <c r="AU132" s="2" t="s">
        <v>131</v>
      </c>
      <c r="AV132" s="3">
        <v>156</v>
      </c>
    </row>
    <row r="133" spans="1:48" ht="30" customHeight="1" x14ac:dyDescent="0.3">
      <c r="A133" s="12" t="s">
        <v>132</v>
      </c>
      <c r="B133" s="12" t="s">
        <v>133</v>
      </c>
      <c r="C133" s="12" t="s">
        <v>61</v>
      </c>
      <c r="D133" s="13">
        <v>3</v>
      </c>
      <c r="E133" s="14"/>
      <c r="F133" s="14">
        <f t="shared" si="3"/>
        <v>0</v>
      </c>
      <c r="G133" s="14"/>
      <c r="H133" s="14">
        <f t="shared" si="4"/>
        <v>0</v>
      </c>
      <c r="I133" s="14"/>
      <c r="J133" s="14">
        <f t="shared" si="5"/>
        <v>0</v>
      </c>
      <c r="K133" s="14">
        <f t="shared" si="6"/>
        <v>0</v>
      </c>
      <c r="L133" s="14">
        <f t="shared" si="6"/>
        <v>0</v>
      </c>
      <c r="M133" s="12" t="s">
        <v>53</v>
      </c>
      <c r="N133" s="2" t="s">
        <v>134</v>
      </c>
      <c r="O133" s="2" t="s">
        <v>53</v>
      </c>
      <c r="P133" s="2" t="s">
        <v>53</v>
      </c>
      <c r="Q133" s="2" t="s">
        <v>122</v>
      </c>
      <c r="R133" s="2" t="s">
        <v>63</v>
      </c>
      <c r="S133" s="2" t="s">
        <v>64</v>
      </c>
      <c r="T133" s="2" t="s">
        <v>64</v>
      </c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2" t="s">
        <v>53</v>
      </c>
      <c r="AS133" s="2" t="s">
        <v>53</v>
      </c>
      <c r="AT133" s="3"/>
      <c r="AU133" s="2" t="s">
        <v>135</v>
      </c>
      <c r="AV133" s="3">
        <v>170</v>
      </c>
    </row>
    <row r="134" spans="1:48" ht="30" customHeight="1" x14ac:dyDescent="0.3">
      <c r="A134" s="12" t="s">
        <v>136</v>
      </c>
      <c r="B134" s="12" t="s">
        <v>137</v>
      </c>
      <c r="C134" s="12" t="s">
        <v>118</v>
      </c>
      <c r="D134" s="13">
        <v>5</v>
      </c>
      <c r="E134" s="14"/>
      <c r="F134" s="14">
        <f t="shared" si="3"/>
        <v>0</v>
      </c>
      <c r="G134" s="14"/>
      <c r="H134" s="14">
        <f t="shared" si="4"/>
        <v>0</v>
      </c>
      <c r="I134" s="14"/>
      <c r="J134" s="14">
        <f t="shared" si="5"/>
        <v>0</v>
      </c>
      <c r="K134" s="14">
        <f t="shared" si="6"/>
        <v>0</v>
      </c>
      <c r="L134" s="14">
        <f t="shared" si="6"/>
        <v>0</v>
      </c>
      <c r="M134" s="12" t="s">
        <v>53</v>
      </c>
      <c r="N134" s="2" t="s">
        <v>138</v>
      </c>
      <c r="O134" s="2" t="s">
        <v>53</v>
      </c>
      <c r="P134" s="2" t="s">
        <v>53</v>
      </c>
      <c r="Q134" s="2" t="s">
        <v>122</v>
      </c>
      <c r="R134" s="2" t="s">
        <v>64</v>
      </c>
      <c r="S134" s="2" t="s">
        <v>64</v>
      </c>
      <c r="T134" s="2" t="s">
        <v>63</v>
      </c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2" t="s">
        <v>53</v>
      </c>
      <c r="AS134" s="2" t="s">
        <v>53</v>
      </c>
      <c r="AT134" s="3"/>
      <c r="AU134" s="2" t="s">
        <v>139</v>
      </c>
      <c r="AV134" s="3">
        <v>149</v>
      </c>
    </row>
    <row r="135" spans="1:48" ht="30" customHeight="1" x14ac:dyDescent="0.3">
      <c r="A135" s="12" t="s">
        <v>140</v>
      </c>
      <c r="B135" s="12" t="s">
        <v>141</v>
      </c>
      <c r="C135" s="12" t="s">
        <v>61</v>
      </c>
      <c r="D135" s="13">
        <v>3</v>
      </c>
      <c r="E135" s="14"/>
      <c r="F135" s="14">
        <f t="shared" si="3"/>
        <v>0</v>
      </c>
      <c r="G135" s="14"/>
      <c r="H135" s="14">
        <f t="shared" si="4"/>
        <v>0</v>
      </c>
      <c r="I135" s="14"/>
      <c r="J135" s="14">
        <f t="shared" si="5"/>
        <v>0</v>
      </c>
      <c r="K135" s="14">
        <f t="shared" si="6"/>
        <v>0</v>
      </c>
      <c r="L135" s="14">
        <f t="shared" si="6"/>
        <v>0</v>
      </c>
      <c r="M135" s="12" t="s">
        <v>53</v>
      </c>
      <c r="N135" s="2" t="s">
        <v>142</v>
      </c>
      <c r="O135" s="2" t="s">
        <v>53</v>
      </c>
      <c r="P135" s="2" t="s">
        <v>53</v>
      </c>
      <c r="Q135" s="2" t="s">
        <v>122</v>
      </c>
      <c r="R135" s="2" t="s">
        <v>63</v>
      </c>
      <c r="S135" s="2" t="s">
        <v>64</v>
      </c>
      <c r="T135" s="2" t="s">
        <v>64</v>
      </c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2" t="s">
        <v>53</v>
      </c>
      <c r="AS135" s="2" t="s">
        <v>53</v>
      </c>
      <c r="AT135" s="3"/>
      <c r="AU135" s="2" t="s">
        <v>143</v>
      </c>
      <c r="AV135" s="3">
        <v>152</v>
      </c>
    </row>
    <row r="136" spans="1:48" ht="30" customHeight="1" x14ac:dyDescent="0.3">
      <c r="A136" s="12" t="s">
        <v>144</v>
      </c>
      <c r="B136" s="12" t="s">
        <v>145</v>
      </c>
      <c r="C136" s="12" t="s">
        <v>61</v>
      </c>
      <c r="D136" s="13">
        <v>26</v>
      </c>
      <c r="E136" s="14"/>
      <c r="F136" s="14">
        <f t="shared" si="3"/>
        <v>0</v>
      </c>
      <c r="G136" s="14"/>
      <c r="H136" s="14">
        <f t="shared" si="4"/>
        <v>0</v>
      </c>
      <c r="I136" s="14"/>
      <c r="J136" s="14">
        <f t="shared" si="5"/>
        <v>0</v>
      </c>
      <c r="K136" s="14">
        <f t="shared" si="6"/>
        <v>0</v>
      </c>
      <c r="L136" s="14">
        <f t="shared" si="6"/>
        <v>0</v>
      </c>
      <c r="M136" s="12" t="s">
        <v>53</v>
      </c>
      <c r="N136" s="2" t="s">
        <v>146</v>
      </c>
      <c r="O136" s="2" t="s">
        <v>53</v>
      </c>
      <c r="P136" s="2" t="s">
        <v>53</v>
      </c>
      <c r="Q136" s="2" t="s">
        <v>122</v>
      </c>
      <c r="R136" s="2" t="s">
        <v>63</v>
      </c>
      <c r="S136" s="2" t="s">
        <v>64</v>
      </c>
      <c r="T136" s="2" t="s">
        <v>64</v>
      </c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2" t="s">
        <v>53</v>
      </c>
      <c r="AS136" s="2" t="s">
        <v>53</v>
      </c>
      <c r="AT136" s="3"/>
      <c r="AU136" s="2" t="s">
        <v>147</v>
      </c>
      <c r="AV136" s="3">
        <v>195</v>
      </c>
    </row>
    <row r="137" spans="1:48" ht="30" customHeight="1" x14ac:dyDescent="0.3">
      <c r="A137" s="12" t="s">
        <v>148</v>
      </c>
      <c r="B137" s="12" t="s">
        <v>149</v>
      </c>
      <c r="C137" s="12" t="s">
        <v>118</v>
      </c>
      <c r="D137" s="13">
        <v>5</v>
      </c>
      <c r="E137" s="14"/>
      <c r="F137" s="14">
        <f t="shared" si="3"/>
        <v>0</v>
      </c>
      <c r="G137" s="14"/>
      <c r="H137" s="14">
        <f t="shared" si="4"/>
        <v>0</v>
      </c>
      <c r="I137" s="14"/>
      <c r="J137" s="14">
        <f t="shared" si="5"/>
        <v>0</v>
      </c>
      <c r="K137" s="14">
        <f t="shared" si="6"/>
        <v>0</v>
      </c>
      <c r="L137" s="14">
        <f t="shared" si="6"/>
        <v>0</v>
      </c>
      <c r="M137" s="12" t="s">
        <v>53</v>
      </c>
      <c r="N137" s="2" t="s">
        <v>150</v>
      </c>
      <c r="O137" s="2" t="s">
        <v>53</v>
      </c>
      <c r="P137" s="2" t="s">
        <v>53</v>
      </c>
      <c r="Q137" s="2" t="s">
        <v>122</v>
      </c>
      <c r="R137" s="2" t="s">
        <v>64</v>
      </c>
      <c r="S137" s="2" t="s">
        <v>64</v>
      </c>
      <c r="T137" s="2" t="s">
        <v>63</v>
      </c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2" t="s">
        <v>53</v>
      </c>
      <c r="AS137" s="2" t="s">
        <v>53</v>
      </c>
      <c r="AT137" s="3"/>
      <c r="AU137" s="2" t="s">
        <v>151</v>
      </c>
      <c r="AV137" s="3">
        <v>194</v>
      </c>
    </row>
    <row r="138" spans="1:48" ht="30" customHeight="1" x14ac:dyDescent="0.3">
      <c r="A138" s="12" t="s">
        <v>152</v>
      </c>
      <c r="B138" s="12" t="s">
        <v>53</v>
      </c>
      <c r="C138" s="12" t="s">
        <v>61</v>
      </c>
      <c r="D138" s="13">
        <v>1</v>
      </c>
      <c r="E138" s="14"/>
      <c r="F138" s="14">
        <f t="shared" si="3"/>
        <v>0</v>
      </c>
      <c r="G138" s="14"/>
      <c r="H138" s="14">
        <f t="shared" si="4"/>
        <v>0</v>
      </c>
      <c r="I138" s="14"/>
      <c r="J138" s="14">
        <f t="shared" si="5"/>
        <v>0</v>
      </c>
      <c r="K138" s="14">
        <f t="shared" si="6"/>
        <v>0</v>
      </c>
      <c r="L138" s="14">
        <f t="shared" si="6"/>
        <v>0</v>
      </c>
      <c r="M138" s="12" t="s">
        <v>53</v>
      </c>
      <c r="N138" s="2" t="s">
        <v>153</v>
      </c>
      <c r="O138" s="2" t="s">
        <v>53</v>
      </c>
      <c r="P138" s="2" t="s">
        <v>53</v>
      </c>
      <c r="Q138" s="2" t="s">
        <v>122</v>
      </c>
      <c r="R138" s="2" t="s">
        <v>63</v>
      </c>
      <c r="S138" s="2" t="s">
        <v>64</v>
      </c>
      <c r="T138" s="2" t="s">
        <v>64</v>
      </c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2" t="s">
        <v>53</v>
      </c>
      <c r="AS138" s="2" t="s">
        <v>53</v>
      </c>
      <c r="AT138" s="3"/>
      <c r="AU138" s="2" t="s">
        <v>154</v>
      </c>
      <c r="AV138" s="3">
        <v>214</v>
      </c>
    </row>
    <row r="139" spans="1:48" ht="30" customHeight="1" x14ac:dyDescent="0.3">
      <c r="A139" s="13"/>
      <c r="B139" s="13"/>
      <c r="C139" s="13"/>
      <c r="D139" s="13"/>
      <c r="E139" s="14"/>
      <c r="F139" s="14"/>
      <c r="G139" s="14"/>
      <c r="H139" s="14"/>
      <c r="I139" s="14"/>
      <c r="J139" s="14"/>
      <c r="K139" s="14"/>
      <c r="L139" s="14"/>
      <c r="M139" s="13"/>
      <c r="Q139" s="1" t="s">
        <v>122</v>
      </c>
    </row>
    <row r="140" spans="1:48" ht="30" customHeight="1" x14ac:dyDescent="0.3">
      <c r="A140" s="13"/>
      <c r="B140" s="13"/>
      <c r="C140" s="13"/>
      <c r="D140" s="13"/>
      <c r="E140" s="14"/>
      <c r="F140" s="14"/>
      <c r="G140" s="14"/>
      <c r="H140" s="14"/>
      <c r="I140" s="14"/>
      <c r="J140" s="14"/>
      <c r="K140" s="14"/>
      <c r="L140" s="14"/>
      <c r="M140" s="13"/>
      <c r="Q140" s="1" t="s">
        <v>122</v>
      </c>
    </row>
    <row r="141" spans="1:48" ht="30" customHeight="1" x14ac:dyDescent="0.3">
      <c r="A141" s="13"/>
      <c r="B141" s="13"/>
      <c r="C141" s="13"/>
      <c r="D141" s="13"/>
      <c r="E141" s="14"/>
      <c r="F141" s="14"/>
      <c r="G141" s="14"/>
      <c r="H141" s="14"/>
      <c r="I141" s="14"/>
      <c r="J141" s="14"/>
      <c r="K141" s="14"/>
      <c r="L141" s="14"/>
      <c r="M141" s="13"/>
      <c r="Q141" s="1" t="s">
        <v>122</v>
      </c>
    </row>
    <row r="142" spans="1:48" ht="30" customHeight="1" x14ac:dyDescent="0.3">
      <c r="A142" s="13"/>
      <c r="B142" s="13"/>
      <c r="C142" s="13"/>
      <c r="D142" s="13"/>
      <c r="E142" s="14"/>
      <c r="F142" s="14"/>
      <c r="G142" s="14"/>
      <c r="H142" s="14"/>
      <c r="I142" s="14"/>
      <c r="J142" s="14"/>
      <c r="K142" s="14"/>
      <c r="L142" s="14"/>
      <c r="M142" s="13"/>
      <c r="Q142" s="1" t="s">
        <v>122</v>
      </c>
    </row>
    <row r="143" spans="1:48" ht="30" customHeight="1" x14ac:dyDescent="0.3">
      <c r="A143" s="13"/>
      <c r="B143" s="13"/>
      <c r="C143" s="13"/>
      <c r="D143" s="13"/>
      <c r="E143" s="14"/>
      <c r="F143" s="14"/>
      <c r="G143" s="14"/>
      <c r="H143" s="14"/>
      <c r="I143" s="14"/>
      <c r="J143" s="14"/>
      <c r="K143" s="14"/>
      <c r="L143" s="14"/>
      <c r="M143" s="13"/>
      <c r="Q143" s="1" t="s">
        <v>122</v>
      </c>
    </row>
    <row r="144" spans="1:48" ht="30" customHeight="1" x14ac:dyDescent="0.3">
      <c r="A144" s="13"/>
      <c r="B144" s="13"/>
      <c r="C144" s="13"/>
      <c r="D144" s="13"/>
      <c r="E144" s="14"/>
      <c r="F144" s="14"/>
      <c r="G144" s="14"/>
      <c r="H144" s="14"/>
      <c r="I144" s="14"/>
      <c r="J144" s="14"/>
      <c r="K144" s="14"/>
      <c r="L144" s="14"/>
      <c r="M144" s="13"/>
      <c r="Q144" s="1" t="s">
        <v>122</v>
      </c>
    </row>
    <row r="145" spans="1:48" ht="30" customHeight="1" x14ac:dyDescent="0.3">
      <c r="A145" s="13"/>
      <c r="B145" s="13"/>
      <c r="C145" s="13"/>
      <c r="D145" s="13"/>
      <c r="E145" s="14"/>
      <c r="F145" s="14"/>
      <c r="G145" s="14"/>
      <c r="H145" s="14"/>
      <c r="I145" s="14"/>
      <c r="J145" s="14"/>
      <c r="K145" s="14"/>
      <c r="L145" s="14"/>
      <c r="M145" s="13"/>
      <c r="Q145" s="1" t="s">
        <v>122</v>
      </c>
    </row>
    <row r="146" spans="1:48" ht="30" customHeight="1" x14ac:dyDescent="0.3">
      <c r="A146" s="13"/>
      <c r="B146" s="13"/>
      <c r="C146" s="13"/>
      <c r="D146" s="13"/>
      <c r="E146" s="14"/>
      <c r="F146" s="14"/>
      <c r="G146" s="14"/>
      <c r="H146" s="14"/>
      <c r="I146" s="14"/>
      <c r="J146" s="14"/>
      <c r="K146" s="14"/>
      <c r="L146" s="14"/>
      <c r="M146" s="13"/>
      <c r="Q146" s="1" t="s">
        <v>122</v>
      </c>
    </row>
    <row r="147" spans="1:48" ht="30" customHeight="1" x14ac:dyDescent="0.3">
      <c r="A147" s="13"/>
      <c r="B147" s="13"/>
      <c r="C147" s="13"/>
      <c r="D147" s="13"/>
      <c r="E147" s="14"/>
      <c r="F147" s="14"/>
      <c r="G147" s="14"/>
      <c r="H147" s="14"/>
      <c r="I147" s="14"/>
      <c r="J147" s="14"/>
      <c r="K147" s="14"/>
      <c r="L147" s="14"/>
      <c r="M147" s="13"/>
      <c r="Q147" s="1" t="s">
        <v>122</v>
      </c>
    </row>
    <row r="148" spans="1:48" ht="30" customHeight="1" x14ac:dyDescent="0.3">
      <c r="A148" s="13"/>
      <c r="B148" s="13"/>
      <c r="C148" s="13"/>
      <c r="D148" s="13"/>
      <c r="E148" s="14"/>
      <c r="F148" s="14"/>
      <c r="G148" s="14"/>
      <c r="H148" s="14"/>
      <c r="I148" s="14"/>
      <c r="J148" s="14"/>
      <c r="K148" s="14"/>
      <c r="L148" s="14"/>
      <c r="M148" s="13"/>
      <c r="Q148" s="1" t="s">
        <v>122</v>
      </c>
    </row>
    <row r="149" spans="1:48" ht="30" customHeight="1" x14ac:dyDescent="0.3">
      <c r="A149" s="13"/>
      <c r="B149" s="13"/>
      <c r="C149" s="13"/>
      <c r="D149" s="13"/>
      <c r="E149" s="14"/>
      <c r="F149" s="14"/>
      <c r="G149" s="14"/>
      <c r="H149" s="14"/>
      <c r="I149" s="14"/>
      <c r="J149" s="14"/>
      <c r="K149" s="14"/>
      <c r="L149" s="14"/>
      <c r="M149" s="13"/>
      <c r="Q149" s="1" t="s">
        <v>122</v>
      </c>
    </row>
    <row r="150" spans="1:48" ht="30" customHeight="1" x14ac:dyDescent="0.3">
      <c r="A150" s="13"/>
      <c r="B150" s="13"/>
      <c r="C150" s="13"/>
      <c r="D150" s="13"/>
      <c r="E150" s="14"/>
      <c r="F150" s="14"/>
      <c r="G150" s="14"/>
      <c r="H150" s="14"/>
      <c r="I150" s="14"/>
      <c r="J150" s="14"/>
      <c r="K150" s="14"/>
      <c r="L150" s="14"/>
      <c r="M150" s="13"/>
      <c r="Q150" s="1" t="s">
        <v>122</v>
      </c>
    </row>
    <row r="151" spans="1:48" ht="30" customHeight="1" x14ac:dyDescent="0.3">
      <c r="A151" s="13"/>
      <c r="B151" s="13"/>
      <c r="C151" s="13"/>
      <c r="D151" s="13"/>
      <c r="E151" s="14"/>
      <c r="F151" s="14"/>
      <c r="G151" s="14"/>
      <c r="H151" s="14"/>
      <c r="I151" s="14"/>
      <c r="J151" s="14"/>
      <c r="K151" s="14"/>
      <c r="L151" s="14"/>
      <c r="M151" s="13"/>
      <c r="Q151" s="1" t="s">
        <v>122</v>
      </c>
    </row>
    <row r="152" spans="1:48" ht="30" customHeight="1" x14ac:dyDescent="0.3">
      <c r="A152" s="13"/>
      <c r="B152" s="13"/>
      <c r="C152" s="13"/>
      <c r="D152" s="13"/>
      <c r="E152" s="14"/>
      <c r="F152" s="14"/>
      <c r="G152" s="14"/>
      <c r="H152" s="14"/>
      <c r="I152" s="14"/>
      <c r="J152" s="14"/>
      <c r="K152" s="14"/>
      <c r="L152" s="14"/>
      <c r="M152" s="13"/>
      <c r="Q152" s="1" t="s">
        <v>122</v>
      </c>
    </row>
    <row r="153" spans="1:48" ht="30" customHeight="1" x14ac:dyDescent="0.3">
      <c r="A153" s="13"/>
      <c r="B153" s="13"/>
      <c r="C153" s="13"/>
      <c r="D153" s="13"/>
      <c r="E153" s="14"/>
      <c r="F153" s="14"/>
      <c r="G153" s="14"/>
      <c r="H153" s="14"/>
      <c r="I153" s="14"/>
      <c r="J153" s="14"/>
      <c r="K153" s="14"/>
      <c r="L153" s="14"/>
      <c r="M153" s="13"/>
      <c r="Q153" s="1" t="s">
        <v>122</v>
      </c>
    </row>
    <row r="154" spans="1:48" ht="30" customHeight="1" x14ac:dyDescent="0.3">
      <c r="A154" s="12" t="s">
        <v>69</v>
      </c>
      <c r="B154" s="13"/>
      <c r="C154" s="13"/>
      <c r="D154" s="13"/>
      <c r="E154" s="14"/>
      <c r="F154" s="14">
        <f>SUMIF(Q131:Q153,"01010106",F131:F153)</f>
        <v>0</v>
      </c>
      <c r="G154" s="14"/>
      <c r="H154" s="14">
        <f>SUMIF(Q131:Q153,"01010106",H131:H153)</f>
        <v>0</v>
      </c>
      <c r="I154" s="14"/>
      <c r="J154" s="14">
        <f>SUMIF(Q131:Q153,"01010106",J131:J153)</f>
        <v>0</v>
      </c>
      <c r="K154" s="14"/>
      <c r="L154" s="14">
        <f>SUMIF(Q131:Q153,"01010106",L131:L153)</f>
        <v>0</v>
      </c>
      <c r="M154" s="13"/>
      <c r="N154" t="s">
        <v>70</v>
      </c>
    </row>
    <row r="155" spans="1:48" ht="30" customHeight="1" x14ac:dyDescent="0.3">
      <c r="A155" s="12" t="s">
        <v>155</v>
      </c>
      <c r="B155" s="12" t="s">
        <v>53</v>
      </c>
      <c r="C155" s="13"/>
      <c r="D155" s="13"/>
      <c r="E155" s="14"/>
      <c r="F155" s="14"/>
      <c r="G155" s="14"/>
      <c r="H155" s="14"/>
      <c r="I155" s="14"/>
      <c r="J155" s="14"/>
      <c r="K155" s="14"/>
      <c r="L155" s="14"/>
      <c r="M155" s="13"/>
      <c r="N155" s="3"/>
      <c r="O155" s="3"/>
      <c r="P155" s="3"/>
      <c r="Q155" s="2" t="s">
        <v>156</v>
      </c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</row>
    <row r="156" spans="1:48" ht="30" customHeight="1" x14ac:dyDescent="0.3">
      <c r="A156" s="12" t="s">
        <v>157</v>
      </c>
      <c r="B156" s="12" t="s">
        <v>158</v>
      </c>
      <c r="C156" s="12" t="s">
        <v>118</v>
      </c>
      <c r="D156" s="13">
        <v>1</v>
      </c>
      <c r="E156" s="14"/>
      <c r="F156" s="14">
        <f>TRUNC(E156*D156, 0)</f>
        <v>0</v>
      </c>
      <c r="G156" s="14"/>
      <c r="H156" s="14">
        <f>TRUNC(G156*D156, 0)</f>
        <v>0</v>
      </c>
      <c r="I156" s="14"/>
      <c r="J156" s="14">
        <f>TRUNC(I156*D156, 0)</f>
        <v>0</v>
      </c>
      <c r="K156" s="14">
        <f t="shared" ref="K156:L158" si="7">TRUNC(E156+G156+I156, 0)</f>
        <v>0</v>
      </c>
      <c r="L156" s="14">
        <f t="shared" si="7"/>
        <v>0</v>
      </c>
      <c r="M156" s="12" t="s">
        <v>159</v>
      </c>
      <c r="N156" s="2" t="s">
        <v>160</v>
      </c>
      <c r="O156" s="2" t="s">
        <v>53</v>
      </c>
      <c r="P156" s="2" t="s">
        <v>53</v>
      </c>
      <c r="Q156" s="2" t="s">
        <v>156</v>
      </c>
      <c r="R156" s="2" t="s">
        <v>64</v>
      </c>
      <c r="S156" s="2" t="s">
        <v>64</v>
      </c>
      <c r="T156" s="2" t="s">
        <v>63</v>
      </c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2" t="s">
        <v>53</v>
      </c>
      <c r="AS156" s="2" t="s">
        <v>53</v>
      </c>
      <c r="AT156" s="3"/>
      <c r="AU156" s="2" t="s">
        <v>161</v>
      </c>
      <c r="AV156" s="3">
        <v>105</v>
      </c>
    </row>
    <row r="157" spans="1:48" ht="30" customHeight="1" x14ac:dyDescent="0.3">
      <c r="A157" s="12" t="s">
        <v>157</v>
      </c>
      <c r="B157" s="12" t="s">
        <v>162</v>
      </c>
      <c r="C157" s="12" t="s">
        <v>118</v>
      </c>
      <c r="D157" s="13">
        <v>1</v>
      </c>
      <c r="E157" s="14"/>
      <c r="F157" s="14">
        <f>TRUNC(E157*D157, 0)</f>
        <v>0</v>
      </c>
      <c r="G157" s="14"/>
      <c r="H157" s="14">
        <f>TRUNC(G157*D157, 0)</f>
        <v>0</v>
      </c>
      <c r="I157" s="14"/>
      <c r="J157" s="14">
        <f>TRUNC(I157*D157, 0)</f>
        <v>0</v>
      </c>
      <c r="K157" s="14">
        <f t="shared" si="7"/>
        <v>0</v>
      </c>
      <c r="L157" s="14">
        <f t="shared" si="7"/>
        <v>0</v>
      </c>
      <c r="M157" s="12" t="s">
        <v>159</v>
      </c>
      <c r="N157" s="2" t="s">
        <v>163</v>
      </c>
      <c r="O157" s="2" t="s">
        <v>53</v>
      </c>
      <c r="P157" s="2" t="s">
        <v>53</v>
      </c>
      <c r="Q157" s="2" t="s">
        <v>156</v>
      </c>
      <c r="R157" s="2" t="s">
        <v>64</v>
      </c>
      <c r="S157" s="2" t="s">
        <v>64</v>
      </c>
      <c r="T157" s="2" t="s">
        <v>63</v>
      </c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2" t="s">
        <v>53</v>
      </c>
      <c r="AS157" s="2" t="s">
        <v>53</v>
      </c>
      <c r="AT157" s="3"/>
      <c r="AU157" s="2" t="s">
        <v>164</v>
      </c>
      <c r="AV157" s="3">
        <v>212</v>
      </c>
    </row>
    <row r="158" spans="1:48" ht="30" customHeight="1" x14ac:dyDescent="0.3">
      <c r="A158" s="12" t="s">
        <v>157</v>
      </c>
      <c r="B158" s="12" t="s">
        <v>165</v>
      </c>
      <c r="C158" s="12" t="s">
        <v>118</v>
      </c>
      <c r="D158" s="13">
        <v>1</v>
      </c>
      <c r="E158" s="14"/>
      <c r="F158" s="14">
        <f>TRUNC(E158*D158, 0)</f>
        <v>0</v>
      </c>
      <c r="G158" s="14"/>
      <c r="H158" s="14">
        <f>TRUNC(G158*D158, 0)</f>
        <v>0</v>
      </c>
      <c r="I158" s="14"/>
      <c r="J158" s="14">
        <f>TRUNC(I158*D158, 0)</f>
        <v>0</v>
      </c>
      <c r="K158" s="14">
        <f t="shared" si="7"/>
        <v>0</v>
      </c>
      <c r="L158" s="14">
        <f t="shared" si="7"/>
        <v>0</v>
      </c>
      <c r="M158" s="12" t="s">
        <v>159</v>
      </c>
      <c r="N158" s="2" t="s">
        <v>166</v>
      </c>
      <c r="O158" s="2" t="s">
        <v>53</v>
      </c>
      <c r="P158" s="2" t="s">
        <v>53</v>
      </c>
      <c r="Q158" s="2" t="s">
        <v>156</v>
      </c>
      <c r="R158" s="2" t="s">
        <v>64</v>
      </c>
      <c r="S158" s="2" t="s">
        <v>64</v>
      </c>
      <c r="T158" s="2" t="s">
        <v>63</v>
      </c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2" t="s">
        <v>53</v>
      </c>
      <c r="AS158" s="2" t="s">
        <v>53</v>
      </c>
      <c r="AT158" s="3"/>
      <c r="AU158" s="2" t="s">
        <v>167</v>
      </c>
      <c r="AV158" s="3">
        <v>213</v>
      </c>
    </row>
    <row r="159" spans="1:48" ht="30" customHeight="1" x14ac:dyDescent="0.3">
      <c r="A159" s="13"/>
      <c r="B159" s="13"/>
      <c r="C159" s="13"/>
      <c r="D159" s="13"/>
      <c r="E159" s="14"/>
      <c r="F159" s="14"/>
      <c r="G159" s="14"/>
      <c r="H159" s="14"/>
      <c r="I159" s="14"/>
      <c r="J159" s="14"/>
      <c r="K159" s="14"/>
      <c r="L159" s="14"/>
      <c r="M159" s="13"/>
      <c r="Q159" s="1" t="s">
        <v>156</v>
      </c>
    </row>
    <row r="160" spans="1:48" ht="30" customHeight="1" x14ac:dyDescent="0.3">
      <c r="A160" s="13"/>
      <c r="B160" s="13"/>
      <c r="C160" s="13"/>
      <c r="D160" s="13"/>
      <c r="E160" s="14"/>
      <c r="F160" s="14"/>
      <c r="G160" s="14"/>
      <c r="H160" s="14"/>
      <c r="I160" s="14"/>
      <c r="J160" s="14"/>
      <c r="K160" s="14"/>
      <c r="L160" s="14"/>
      <c r="M160" s="13"/>
      <c r="Q160" s="1" t="s">
        <v>156</v>
      </c>
    </row>
    <row r="161" spans="1:17" ht="30" customHeight="1" x14ac:dyDescent="0.3">
      <c r="A161" s="13"/>
      <c r="B161" s="13"/>
      <c r="C161" s="13"/>
      <c r="D161" s="13"/>
      <c r="E161" s="14"/>
      <c r="F161" s="14"/>
      <c r="G161" s="14"/>
      <c r="H161" s="14"/>
      <c r="I161" s="14"/>
      <c r="J161" s="14"/>
      <c r="K161" s="14"/>
      <c r="L161" s="14"/>
      <c r="M161" s="13"/>
      <c r="Q161" s="1" t="s">
        <v>156</v>
      </c>
    </row>
    <row r="162" spans="1:17" ht="30" customHeight="1" x14ac:dyDescent="0.3">
      <c r="A162" s="13"/>
      <c r="B162" s="13"/>
      <c r="C162" s="13"/>
      <c r="D162" s="13"/>
      <c r="E162" s="14"/>
      <c r="F162" s="14"/>
      <c r="G162" s="14"/>
      <c r="H162" s="14"/>
      <c r="I162" s="14"/>
      <c r="J162" s="14"/>
      <c r="K162" s="14"/>
      <c r="L162" s="14"/>
      <c r="M162" s="13"/>
      <c r="Q162" s="1" t="s">
        <v>156</v>
      </c>
    </row>
    <row r="163" spans="1:17" ht="30" customHeight="1" x14ac:dyDescent="0.3">
      <c r="A163" s="13"/>
      <c r="B163" s="13"/>
      <c r="C163" s="13"/>
      <c r="D163" s="13"/>
      <c r="E163" s="14"/>
      <c r="F163" s="14"/>
      <c r="G163" s="14"/>
      <c r="H163" s="14"/>
      <c r="I163" s="14"/>
      <c r="J163" s="14"/>
      <c r="K163" s="14"/>
      <c r="L163" s="14"/>
      <c r="M163" s="13"/>
      <c r="Q163" s="1" t="s">
        <v>156</v>
      </c>
    </row>
    <row r="164" spans="1:17" ht="30" customHeight="1" x14ac:dyDescent="0.3">
      <c r="A164" s="13"/>
      <c r="B164" s="13"/>
      <c r="C164" s="13"/>
      <c r="D164" s="13"/>
      <c r="E164" s="14"/>
      <c r="F164" s="14"/>
      <c r="G164" s="14"/>
      <c r="H164" s="14"/>
      <c r="I164" s="14"/>
      <c r="J164" s="14"/>
      <c r="K164" s="14"/>
      <c r="L164" s="14"/>
      <c r="M164" s="13"/>
      <c r="Q164" s="1" t="s">
        <v>156</v>
      </c>
    </row>
    <row r="165" spans="1:17" ht="30" customHeight="1" x14ac:dyDescent="0.3">
      <c r="A165" s="13"/>
      <c r="B165" s="13"/>
      <c r="C165" s="13"/>
      <c r="D165" s="13"/>
      <c r="E165" s="14"/>
      <c r="F165" s="14"/>
      <c r="G165" s="14"/>
      <c r="H165" s="14"/>
      <c r="I165" s="14"/>
      <c r="J165" s="14"/>
      <c r="K165" s="14"/>
      <c r="L165" s="14"/>
      <c r="M165" s="13"/>
      <c r="Q165" s="1" t="s">
        <v>156</v>
      </c>
    </row>
    <row r="166" spans="1:17" ht="30" customHeight="1" x14ac:dyDescent="0.3">
      <c r="A166" s="13"/>
      <c r="B166" s="13"/>
      <c r="C166" s="13"/>
      <c r="D166" s="13"/>
      <c r="E166" s="14"/>
      <c r="F166" s="14"/>
      <c r="G166" s="14"/>
      <c r="H166" s="14"/>
      <c r="I166" s="14"/>
      <c r="J166" s="14"/>
      <c r="K166" s="14"/>
      <c r="L166" s="14"/>
      <c r="M166" s="13"/>
      <c r="Q166" s="1" t="s">
        <v>156</v>
      </c>
    </row>
    <row r="167" spans="1:17" ht="30" customHeight="1" x14ac:dyDescent="0.3">
      <c r="A167" s="13"/>
      <c r="B167" s="13"/>
      <c r="C167" s="13"/>
      <c r="D167" s="13"/>
      <c r="E167" s="14"/>
      <c r="F167" s="14"/>
      <c r="G167" s="14"/>
      <c r="H167" s="14"/>
      <c r="I167" s="14"/>
      <c r="J167" s="14"/>
      <c r="K167" s="14"/>
      <c r="L167" s="14"/>
      <c r="M167" s="13"/>
      <c r="Q167" s="1" t="s">
        <v>156</v>
      </c>
    </row>
    <row r="168" spans="1:17" ht="30" customHeight="1" x14ac:dyDescent="0.3">
      <c r="A168" s="13"/>
      <c r="B168" s="13"/>
      <c r="C168" s="13"/>
      <c r="D168" s="13"/>
      <c r="E168" s="14"/>
      <c r="F168" s="14"/>
      <c r="G168" s="14"/>
      <c r="H168" s="14"/>
      <c r="I168" s="14"/>
      <c r="J168" s="14"/>
      <c r="K168" s="14"/>
      <c r="L168" s="14"/>
      <c r="M168" s="13"/>
      <c r="Q168" s="1" t="s">
        <v>156</v>
      </c>
    </row>
    <row r="169" spans="1:17" ht="30" customHeight="1" x14ac:dyDescent="0.3">
      <c r="A169" s="13"/>
      <c r="B169" s="13"/>
      <c r="C169" s="13"/>
      <c r="D169" s="13"/>
      <c r="E169" s="14"/>
      <c r="F169" s="14"/>
      <c r="G169" s="14"/>
      <c r="H169" s="14"/>
      <c r="I169" s="14"/>
      <c r="J169" s="14"/>
      <c r="K169" s="14"/>
      <c r="L169" s="14"/>
      <c r="M169" s="13"/>
      <c r="Q169" s="1" t="s">
        <v>156</v>
      </c>
    </row>
    <row r="170" spans="1:17" ht="30" customHeight="1" x14ac:dyDescent="0.3">
      <c r="A170" s="13"/>
      <c r="B170" s="13"/>
      <c r="C170" s="13"/>
      <c r="D170" s="13"/>
      <c r="E170" s="14"/>
      <c r="F170" s="14"/>
      <c r="G170" s="14"/>
      <c r="H170" s="14"/>
      <c r="I170" s="14"/>
      <c r="J170" s="14"/>
      <c r="K170" s="14"/>
      <c r="L170" s="14"/>
      <c r="M170" s="13"/>
      <c r="Q170" s="1" t="s">
        <v>156</v>
      </c>
    </row>
    <row r="171" spans="1:17" ht="30" customHeight="1" x14ac:dyDescent="0.3">
      <c r="A171" s="13"/>
      <c r="B171" s="13"/>
      <c r="C171" s="13"/>
      <c r="D171" s="13"/>
      <c r="E171" s="14"/>
      <c r="F171" s="14"/>
      <c r="G171" s="14"/>
      <c r="H171" s="14"/>
      <c r="I171" s="14"/>
      <c r="J171" s="14"/>
      <c r="K171" s="14"/>
      <c r="L171" s="14"/>
      <c r="M171" s="13"/>
      <c r="Q171" s="1" t="s">
        <v>156</v>
      </c>
    </row>
    <row r="172" spans="1:17" ht="30" customHeight="1" x14ac:dyDescent="0.3">
      <c r="A172" s="13"/>
      <c r="B172" s="13"/>
      <c r="C172" s="13"/>
      <c r="D172" s="13"/>
      <c r="E172" s="14"/>
      <c r="F172" s="14"/>
      <c r="G172" s="14"/>
      <c r="H172" s="14"/>
      <c r="I172" s="14"/>
      <c r="J172" s="14"/>
      <c r="K172" s="14"/>
      <c r="L172" s="14"/>
      <c r="M172" s="13"/>
      <c r="Q172" s="1" t="s">
        <v>156</v>
      </c>
    </row>
    <row r="173" spans="1:17" ht="30" customHeight="1" x14ac:dyDescent="0.3">
      <c r="A173" s="13"/>
      <c r="B173" s="13"/>
      <c r="C173" s="13"/>
      <c r="D173" s="13"/>
      <c r="E173" s="14"/>
      <c r="F173" s="14"/>
      <c r="G173" s="14"/>
      <c r="H173" s="14"/>
      <c r="I173" s="14"/>
      <c r="J173" s="14"/>
      <c r="K173" s="14"/>
      <c r="L173" s="14"/>
      <c r="M173" s="13"/>
      <c r="Q173" s="1" t="s">
        <v>156</v>
      </c>
    </row>
    <row r="174" spans="1:17" ht="30" customHeight="1" x14ac:dyDescent="0.3">
      <c r="A174" s="13"/>
      <c r="B174" s="13"/>
      <c r="C174" s="13"/>
      <c r="D174" s="13"/>
      <c r="E174" s="14"/>
      <c r="F174" s="14"/>
      <c r="G174" s="14"/>
      <c r="H174" s="14"/>
      <c r="I174" s="14"/>
      <c r="J174" s="14"/>
      <c r="K174" s="14"/>
      <c r="L174" s="14"/>
      <c r="M174" s="13"/>
      <c r="Q174" s="1" t="s">
        <v>156</v>
      </c>
    </row>
    <row r="175" spans="1:17" ht="30" customHeight="1" x14ac:dyDescent="0.3">
      <c r="A175" s="13"/>
      <c r="B175" s="13"/>
      <c r="C175" s="13"/>
      <c r="D175" s="13"/>
      <c r="E175" s="14"/>
      <c r="F175" s="14"/>
      <c r="G175" s="14"/>
      <c r="H175" s="14"/>
      <c r="I175" s="14"/>
      <c r="J175" s="14"/>
      <c r="K175" s="14"/>
      <c r="L175" s="14"/>
      <c r="M175" s="13"/>
      <c r="Q175" s="1" t="s">
        <v>156</v>
      </c>
    </row>
    <row r="176" spans="1:17" ht="30" customHeight="1" x14ac:dyDescent="0.3">
      <c r="A176" s="13"/>
      <c r="B176" s="13"/>
      <c r="C176" s="13"/>
      <c r="D176" s="13"/>
      <c r="E176" s="14"/>
      <c r="F176" s="14"/>
      <c r="G176" s="14"/>
      <c r="H176" s="14"/>
      <c r="I176" s="14"/>
      <c r="J176" s="14"/>
      <c r="K176" s="14"/>
      <c r="L176" s="14"/>
      <c r="M176" s="13"/>
      <c r="Q176" s="1" t="s">
        <v>156</v>
      </c>
    </row>
    <row r="177" spans="1:48" ht="30" customHeight="1" x14ac:dyDescent="0.3">
      <c r="A177" s="13"/>
      <c r="B177" s="13"/>
      <c r="C177" s="13"/>
      <c r="D177" s="13"/>
      <c r="E177" s="14"/>
      <c r="F177" s="14"/>
      <c r="G177" s="14"/>
      <c r="H177" s="14"/>
      <c r="I177" s="14"/>
      <c r="J177" s="14"/>
      <c r="K177" s="14"/>
      <c r="L177" s="14"/>
      <c r="M177" s="13"/>
      <c r="Q177" s="1" t="s">
        <v>156</v>
      </c>
    </row>
    <row r="178" spans="1:48" ht="30" customHeight="1" x14ac:dyDescent="0.3">
      <c r="A178" s="13"/>
      <c r="B178" s="13"/>
      <c r="C178" s="13"/>
      <c r="D178" s="13"/>
      <c r="E178" s="14"/>
      <c r="F178" s="14"/>
      <c r="G178" s="14"/>
      <c r="H178" s="14"/>
      <c r="I178" s="14"/>
      <c r="J178" s="14"/>
      <c r="K178" s="14"/>
      <c r="L178" s="14"/>
      <c r="M178" s="13"/>
      <c r="Q178" s="1" t="s">
        <v>156</v>
      </c>
    </row>
    <row r="179" spans="1:48" ht="30" customHeight="1" x14ac:dyDescent="0.3">
      <c r="A179" s="12" t="s">
        <v>69</v>
      </c>
      <c r="B179" s="13"/>
      <c r="C179" s="13"/>
      <c r="D179" s="13"/>
      <c r="E179" s="14"/>
      <c r="F179" s="14">
        <f>SUMIF(Q156:Q178,"01010107",F156:F178)</f>
        <v>0</v>
      </c>
      <c r="G179" s="14"/>
      <c r="H179" s="14">
        <f>SUMIF(Q156:Q178,"01010107",H156:H178)</f>
        <v>0</v>
      </c>
      <c r="I179" s="14"/>
      <c r="J179" s="14">
        <f>SUMIF(Q156:Q178,"01010107",J156:J178)</f>
        <v>0</v>
      </c>
      <c r="K179" s="14"/>
      <c r="L179" s="14">
        <f>SUMIF(Q156:Q178,"01010107",L156:L178)</f>
        <v>0</v>
      </c>
      <c r="M179" s="13"/>
      <c r="N179" t="s">
        <v>70</v>
      </c>
    </row>
    <row r="180" spans="1:48" ht="30" customHeight="1" x14ac:dyDescent="0.3">
      <c r="A180" s="12" t="s">
        <v>168</v>
      </c>
      <c r="B180" s="12" t="s">
        <v>53</v>
      </c>
      <c r="C180" s="13"/>
      <c r="D180" s="13"/>
      <c r="E180" s="14"/>
      <c r="F180" s="14"/>
      <c r="G180" s="14"/>
      <c r="H180" s="14"/>
      <c r="I180" s="14"/>
      <c r="J180" s="14"/>
      <c r="K180" s="14"/>
      <c r="L180" s="14"/>
      <c r="M180" s="13"/>
      <c r="N180" s="3"/>
      <c r="O180" s="3"/>
      <c r="P180" s="3"/>
      <c r="Q180" s="2" t="s">
        <v>169</v>
      </c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</row>
    <row r="181" spans="1:48" ht="30" customHeight="1" x14ac:dyDescent="0.3">
      <c r="A181" s="12" t="s">
        <v>170</v>
      </c>
      <c r="B181" s="12" t="s">
        <v>53</v>
      </c>
      <c r="C181" s="12" t="s">
        <v>61</v>
      </c>
      <c r="D181" s="13">
        <v>254</v>
      </c>
      <c r="E181" s="14"/>
      <c r="F181" s="14">
        <f t="shared" ref="F181:F187" si="8">TRUNC(E181*D181, 0)</f>
        <v>0</v>
      </c>
      <c r="G181" s="14"/>
      <c r="H181" s="14">
        <f t="shared" ref="H181:H187" si="9">TRUNC(G181*D181, 0)</f>
        <v>0</v>
      </c>
      <c r="I181" s="14"/>
      <c r="J181" s="14">
        <f t="shared" ref="J181:J187" si="10">TRUNC(I181*D181, 0)</f>
        <v>0</v>
      </c>
      <c r="K181" s="14">
        <f t="shared" ref="K181:L187" si="11">TRUNC(E181+G181+I181, 0)</f>
        <v>0</v>
      </c>
      <c r="L181" s="14">
        <f t="shared" si="11"/>
        <v>0</v>
      </c>
      <c r="M181" s="12" t="s">
        <v>53</v>
      </c>
      <c r="N181" s="2" t="s">
        <v>171</v>
      </c>
      <c r="O181" s="2" t="s">
        <v>53</v>
      </c>
      <c r="P181" s="2" t="s">
        <v>53</v>
      </c>
      <c r="Q181" s="2" t="s">
        <v>169</v>
      </c>
      <c r="R181" s="2" t="s">
        <v>63</v>
      </c>
      <c r="S181" s="2" t="s">
        <v>64</v>
      </c>
      <c r="T181" s="2" t="s">
        <v>64</v>
      </c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2" t="s">
        <v>53</v>
      </c>
      <c r="AS181" s="2" t="s">
        <v>53</v>
      </c>
      <c r="AT181" s="3"/>
      <c r="AU181" s="2" t="s">
        <v>172</v>
      </c>
      <c r="AV181" s="3">
        <v>205</v>
      </c>
    </row>
    <row r="182" spans="1:48" ht="30" customHeight="1" x14ac:dyDescent="0.3">
      <c r="A182" s="12" t="s">
        <v>173</v>
      </c>
      <c r="B182" s="12" t="s">
        <v>53</v>
      </c>
      <c r="C182" s="12" t="s">
        <v>101</v>
      </c>
      <c r="D182" s="13">
        <v>158</v>
      </c>
      <c r="E182" s="14"/>
      <c r="F182" s="14">
        <f t="shared" si="8"/>
        <v>0</v>
      </c>
      <c r="G182" s="14"/>
      <c r="H182" s="14">
        <f t="shared" si="9"/>
        <v>0</v>
      </c>
      <c r="I182" s="14"/>
      <c r="J182" s="14">
        <f t="shared" si="10"/>
        <v>0</v>
      </c>
      <c r="K182" s="14">
        <f t="shared" si="11"/>
        <v>0</v>
      </c>
      <c r="L182" s="14">
        <f t="shared" si="11"/>
        <v>0</v>
      </c>
      <c r="M182" s="12" t="s">
        <v>53</v>
      </c>
      <c r="N182" s="2" t="s">
        <v>174</v>
      </c>
      <c r="O182" s="2" t="s">
        <v>53</v>
      </c>
      <c r="P182" s="2" t="s">
        <v>53</v>
      </c>
      <c r="Q182" s="2" t="s">
        <v>169</v>
      </c>
      <c r="R182" s="2" t="s">
        <v>63</v>
      </c>
      <c r="S182" s="2" t="s">
        <v>64</v>
      </c>
      <c r="T182" s="2" t="s">
        <v>64</v>
      </c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2" t="s">
        <v>53</v>
      </c>
      <c r="AS182" s="2" t="s">
        <v>53</v>
      </c>
      <c r="AT182" s="3"/>
      <c r="AU182" s="2" t="s">
        <v>175</v>
      </c>
      <c r="AV182" s="3">
        <v>206</v>
      </c>
    </row>
    <row r="183" spans="1:48" ht="30" customHeight="1" x14ac:dyDescent="0.3">
      <c r="A183" s="12" t="s">
        <v>176</v>
      </c>
      <c r="B183" s="12" t="s">
        <v>177</v>
      </c>
      <c r="C183" s="12" t="s">
        <v>61</v>
      </c>
      <c r="D183" s="13">
        <v>10</v>
      </c>
      <c r="E183" s="14"/>
      <c r="F183" s="14">
        <f t="shared" si="8"/>
        <v>0</v>
      </c>
      <c r="G183" s="14"/>
      <c r="H183" s="14">
        <f t="shared" si="9"/>
        <v>0</v>
      </c>
      <c r="I183" s="14"/>
      <c r="J183" s="14">
        <f t="shared" si="10"/>
        <v>0</v>
      </c>
      <c r="K183" s="14">
        <f t="shared" si="11"/>
        <v>0</v>
      </c>
      <c r="L183" s="14">
        <f t="shared" si="11"/>
        <v>0</v>
      </c>
      <c r="M183" s="12" t="s">
        <v>53</v>
      </c>
      <c r="N183" s="2" t="s">
        <v>178</v>
      </c>
      <c r="O183" s="2" t="s">
        <v>53</v>
      </c>
      <c r="P183" s="2" t="s">
        <v>53</v>
      </c>
      <c r="Q183" s="2" t="s">
        <v>169</v>
      </c>
      <c r="R183" s="2" t="s">
        <v>63</v>
      </c>
      <c r="S183" s="2" t="s">
        <v>64</v>
      </c>
      <c r="T183" s="2" t="s">
        <v>64</v>
      </c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2" t="s">
        <v>53</v>
      </c>
      <c r="AS183" s="2" t="s">
        <v>53</v>
      </c>
      <c r="AT183" s="3"/>
      <c r="AU183" s="2" t="s">
        <v>179</v>
      </c>
      <c r="AV183" s="3">
        <v>100</v>
      </c>
    </row>
    <row r="184" spans="1:48" ht="30" customHeight="1" x14ac:dyDescent="0.3">
      <c r="A184" s="12" t="s">
        <v>180</v>
      </c>
      <c r="B184" s="12" t="s">
        <v>181</v>
      </c>
      <c r="C184" s="12" t="s">
        <v>61</v>
      </c>
      <c r="D184" s="13">
        <v>3</v>
      </c>
      <c r="E184" s="14"/>
      <c r="F184" s="14">
        <f t="shared" si="8"/>
        <v>0</v>
      </c>
      <c r="G184" s="14"/>
      <c r="H184" s="14">
        <f t="shared" si="9"/>
        <v>0</v>
      </c>
      <c r="I184" s="14"/>
      <c r="J184" s="14">
        <f t="shared" si="10"/>
        <v>0</v>
      </c>
      <c r="K184" s="14">
        <f t="shared" si="11"/>
        <v>0</v>
      </c>
      <c r="L184" s="14">
        <f t="shared" si="11"/>
        <v>0</v>
      </c>
      <c r="M184" s="12" t="s">
        <v>53</v>
      </c>
      <c r="N184" s="2" t="s">
        <v>182</v>
      </c>
      <c r="O184" s="2" t="s">
        <v>53</v>
      </c>
      <c r="P184" s="2" t="s">
        <v>53</v>
      </c>
      <c r="Q184" s="2" t="s">
        <v>169</v>
      </c>
      <c r="R184" s="2" t="s">
        <v>63</v>
      </c>
      <c r="S184" s="2" t="s">
        <v>64</v>
      </c>
      <c r="T184" s="2" t="s">
        <v>64</v>
      </c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2" t="s">
        <v>53</v>
      </c>
      <c r="AS184" s="2" t="s">
        <v>53</v>
      </c>
      <c r="AT184" s="3"/>
      <c r="AU184" s="2" t="s">
        <v>183</v>
      </c>
      <c r="AV184" s="3">
        <v>200</v>
      </c>
    </row>
    <row r="185" spans="1:48" ht="30" customHeight="1" x14ac:dyDescent="0.3">
      <c r="A185" s="12" t="s">
        <v>184</v>
      </c>
      <c r="B185" s="12" t="s">
        <v>185</v>
      </c>
      <c r="C185" s="12" t="s">
        <v>61</v>
      </c>
      <c r="D185" s="13">
        <v>22</v>
      </c>
      <c r="E185" s="14"/>
      <c r="F185" s="14">
        <f t="shared" si="8"/>
        <v>0</v>
      </c>
      <c r="G185" s="14"/>
      <c r="H185" s="14">
        <f t="shared" si="9"/>
        <v>0</v>
      </c>
      <c r="I185" s="14"/>
      <c r="J185" s="14">
        <f t="shared" si="10"/>
        <v>0</v>
      </c>
      <c r="K185" s="14">
        <f t="shared" si="11"/>
        <v>0</v>
      </c>
      <c r="L185" s="14">
        <f t="shared" si="11"/>
        <v>0</v>
      </c>
      <c r="M185" s="12" t="s">
        <v>53</v>
      </c>
      <c r="N185" s="2" t="s">
        <v>186</v>
      </c>
      <c r="O185" s="2" t="s">
        <v>53</v>
      </c>
      <c r="P185" s="2" t="s">
        <v>53</v>
      </c>
      <c r="Q185" s="2" t="s">
        <v>169</v>
      </c>
      <c r="R185" s="2" t="s">
        <v>63</v>
      </c>
      <c r="S185" s="2" t="s">
        <v>64</v>
      </c>
      <c r="T185" s="2" t="s">
        <v>64</v>
      </c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2" t="s">
        <v>53</v>
      </c>
      <c r="AS185" s="2" t="s">
        <v>53</v>
      </c>
      <c r="AT185" s="3"/>
      <c r="AU185" s="2" t="s">
        <v>187</v>
      </c>
      <c r="AV185" s="3">
        <v>196</v>
      </c>
    </row>
    <row r="186" spans="1:48" ht="30" customHeight="1" x14ac:dyDescent="0.3">
      <c r="A186" s="12" t="s">
        <v>188</v>
      </c>
      <c r="B186" s="12" t="s">
        <v>104</v>
      </c>
      <c r="C186" s="12" t="s">
        <v>61</v>
      </c>
      <c r="D186" s="13">
        <v>17</v>
      </c>
      <c r="E186" s="14"/>
      <c r="F186" s="14">
        <f t="shared" si="8"/>
        <v>0</v>
      </c>
      <c r="G186" s="14"/>
      <c r="H186" s="14">
        <f t="shared" si="9"/>
        <v>0</v>
      </c>
      <c r="I186" s="14"/>
      <c r="J186" s="14">
        <f t="shared" si="10"/>
        <v>0</v>
      </c>
      <c r="K186" s="14">
        <f t="shared" si="11"/>
        <v>0</v>
      </c>
      <c r="L186" s="14">
        <f t="shared" si="11"/>
        <v>0</v>
      </c>
      <c r="M186" s="12" t="s">
        <v>53</v>
      </c>
      <c r="N186" s="2" t="s">
        <v>189</v>
      </c>
      <c r="O186" s="2" t="s">
        <v>53</v>
      </c>
      <c r="P186" s="2" t="s">
        <v>53</v>
      </c>
      <c r="Q186" s="2" t="s">
        <v>169</v>
      </c>
      <c r="R186" s="2" t="s">
        <v>63</v>
      </c>
      <c r="S186" s="2" t="s">
        <v>64</v>
      </c>
      <c r="T186" s="2" t="s">
        <v>64</v>
      </c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2" t="s">
        <v>53</v>
      </c>
      <c r="AS186" s="2" t="s">
        <v>53</v>
      </c>
      <c r="AT186" s="3"/>
      <c r="AU186" s="2" t="s">
        <v>190</v>
      </c>
      <c r="AV186" s="3">
        <v>199</v>
      </c>
    </row>
    <row r="187" spans="1:48" ht="30" customHeight="1" x14ac:dyDescent="0.3">
      <c r="A187" s="12" t="s">
        <v>191</v>
      </c>
      <c r="B187" s="12" t="s">
        <v>53</v>
      </c>
      <c r="C187" s="12" t="s">
        <v>118</v>
      </c>
      <c r="D187" s="13">
        <v>16</v>
      </c>
      <c r="E187" s="14"/>
      <c r="F187" s="14">
        <f t="shared" si="8"/>
        <v>0</v>
      </c>
      <c r="G187" s="14"/>
      <c r="H187" s="14">
        <f t="shared" si="9"/>
        <v>0</v>
      </c>
      <c r="I187" s="14"/>
      <c r="J187" s="14">
        <f t="shared" si="10"/>
        <v>0</v>
      </c>
      <c r="K187" s="14">
        <f t="shared" si="11"/>
        <v>0</v>
      </c>
      <c r="L187" s="14">
        <f t="shared" si="11"/>
        <v>0</v>
      </c>
      <c r="M187" s="12" t="s">
        <v>53</v>
      </c>
      <c r="N187" s="2" t="s">
        <v>192</v>
      </c>
      <c r="O187" s="2" t="s">
        <v>53</v>
      </c>
      <c r="P187" s="2" t="s">
        <v>53</v>
      </c>
      <c r="Q187" s="2" t="s">
        <v>169</v>
      </c>
      <c r="R187" s="2" t="s">
        <v>63</v>
      </c>
      <c r="S187" s="2" t="s">
        <v>64</v>
      </c>
      <c r="T187" s="2" t="s">
        <v>64</v>
      </c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2" t="s">
        <v>53</v>
      </c>
      <c r="AS187" s="2" t="s">
        <v>53</v>
      </c>
      <c r="AT187" s="3"/>
      <c r="AU187" s="2" t="s">
        <v>193</v>
      </c>
      <c r="AV187" s="3">
        <v>197</v>
      </c>
    </row>
    <row r="188" spans="1:48" ht="30" customHeight="1" x14ac:dyDescent="0.3">
      <c r="A188" s="13"/>
      <c r="B188" s="13"/>
      <c r="C188" s="13"/>
      <c r="D188" s="13"/>
      <c r="E188" s="14"/>
      <c r="F188" s="14"/>
      <c r="G188" s="14"/>
      <c r="H188" s="14"/>
      <c r="I188" s="14"/>
      <c r="J188" s="14"/>
      <c r="K188" s="14"/>
      <c r="L188" s="14"/>
      <c r="M188" s="13"/>
      <c r="Q188" s="1" t="s">
        <v>169</v>
      </c>
    </row>
    <row r="189" spans="1:48" ht="30" customHeight="1" x14ac:dyDescent="0.3">
      <c r="A189" s="13"/>
      <c r="B189" s="13"/>
      <c r="C189" s="13"/>
      <c r="D189" s="13"/>
      <c r="E189" s="14"/>
      <c r="F189" s="14"/>
      <c r="G189" s="14"/>
      <c r="H189" s="14"/>
      <c r="I189" s="14"/>
      <c r="J189" s="14"/>
      <c r="K189" s="14"/>
      <c r="L189" s="14"/>
      <c r="M189" s="13"/>
      <c r="Q189" s="1" t="s">
        <v>169</v>
      </c>
    </row>
    <row r="190" spans="1:48" ht="30" customHeight="1" x14ac:dyDescent="0.3">
      <c r="A190" s="13"/>
      <c r="B190" s="13"/>
      <c r="C190" s="13"/>
      <c r="D190" s="13"/>
      <c r="E190" s="14"/>
      <c r="F190" s="14"/>
      <c r="G190" s="14"/>
      <c r="H190" s="14"/>
      <c r="I190" s="14"/>
      <c r="J190" s="14"/>
      <c r="K190" s="14"/>
      <c r="L190" s="14"/>
      <c r="M190" s="13"/>
      <c r="Q190" s="1" t="s">
        <v>169</v>
      </c>
    </row>
    <row r="191" spans="1:48" ht="30" customHeight="1" x14ac:dyDescent="0.3">
      <c r="A191" s="13"/>
      <c r="B191" s="13"/>
      <c r="C191" s="13"/>
      <c r="D191" s="13"/>
      <c r="E191" s="14"/>
      <c r="F191" s="14"/>
      <c r="G191" s="14"/>
      <c r="H191" s="14"/>
      <c r="I191" s="14"/>
      <c r="J191" s="14"/>
      <c r="K191" s="14"/>
      <c r="L191" s="14"/>
      <c r="M191" s="13"/>
      <c r="Q191" s="1" t="s">
        <v>169</v>
      </c>
    </row>
    <row r="192" spans="1:48" ht="30" customHeight="1" x14ac:dyDescent="0.3">
      <c r="A192" s="13"/>
      <c r="B192" s="13"/>
      <c r="C192" s="13"/>
      <c r="D192" s="13"/>
      <c r="E192" s="14"/>
      <c r="F192" s="14"/>
      <c r="G192" s="14"/>
      <c r="H192" s="14"/>
      <c r="I192" s="14"/>
      <c r="J192" s="14"/>
      <c r="K192" s="14"/>
      <c r="L192" s="14"/>
      <c r="M192" s="13"/>
      <c r="Q192" s="1" t="s">
        <v>169</v>
      </c>
    </row>
    <row r="193" spans="1:48" ht="30" customHeight="1" x14ac:dyDescent="0.3">
      <c r="A193" s="13"/>
      <c r="B193" s="13"/>
      <c r="C193" s="13"/>
      <c r="D193" s="13"/>
      <c r="E193" s="14"/>
      <c r="F193" s="14"/>
      <c r="G193" s="14"/>
      <c r="H193" s="14"/>
      <c r="I193" s="14"/>
      <c r="J193" s="14"/>
      <c r="K193" s="14"/>
      <c r="L193" s="14"/>
      <c r="M193" s="13"/>
      <c r="Q193" s="1" t="s">
        <v>169</v>
      </c>
    </row>
    <row r="194" spans="1:48" ht="30" customHeight="1" x14ac:dyDescent="0.3">
      <c r="A194" s="13"/>
      <c r="B194" s="13"/>
      <c r="C194" s="13"/>
      <c r="D194" s="13"/>
      <c r="E194" s="14"/>
      <c r="F194" s="14"/>
      <c r="G194" s="14"/>
      <c r="H194" s="14"/>
      <c r="I194" s="14"/>
      <c r="J194" s="14"/>
      <c r="K194" s="14"/>
      <c r="L194" s="14"/>
      <c r="M194" s="13"/>
      <c r="Q194" s="1" t="s">
        <v>169</v>
      </c>
    </row>
    <row r="195" spans="1:48" ht="30" customHeight="1" x14ac:dyDescent="0.3">
      <c r="A195" s="13"/>
      <c r="B195" s="13"/>
      <c r="C195" s="13"/>
      <c r="D195" s="13"/>
      <c r="E195" s="14"/>
      <c r="F195" s="14"/>
      <c r="G195" s="14"/>
      <c r="H195" s="14"/>
      <c r="I195" s="14"/>
      <c r="J195" s="14"/>
      <c r="K195" s="14"/>
      <c r="L195" s="14"/>
      <c r="M195" s="13"/>
      <c r="Q195" s="1" t="s">
        <v>169</v>
      </c>
    </row>
    <row r="196" spans="1:48" ht="30" customHeight="1" x14ac:dyDescent="0.3">
      <c r="A196" s="13"/>
      <c r="B196" s="13"/>
      <c r="C196" s="13"/>
      <c r="D196" s="13"/>
      <c r="E196" s="14"/>
      <c r="F196" s="14"/>
      <c r="G196" s="14"/>
      <c r="H196" s="14"/>
      <c r="I196" s="14"/>
      <c r="J196" s="14"/>
      <c r="K196" s="14"/>
      <c r="L196" s="14"/>
      <c r="M196" s="13"/>
      <c r="Q196" s="1" t="s">
        <v>169</v>
      </c>
    </row>
    <row r="197" spans="1:48" ht="30" customHeight="1" x14ac:dyDescent="0.3">
      <c r="A197" s="13"/>
      <c r="B197" s="13"/>
      <c r="C197" s="13"/>
      <c r="D197" s="13"/>
      <c r="E197" s="14"/>
      <c r="F197" s="14"/>
      <c r="G197" s="14"/>
      <c r="H197" s="14"/>
      <c r="I197" s="14"/>
      <c r="J197" s="14"/>
      <c r="K197" s="14"/>
      <c r="L197" s="14"/>
      <c r="M197" s="13"/>
      <c r="Q197" s="1" t="s">
        <v>169</v>
      </c>
    </row>
    <row r="198" spans="1:48" ht="30" customHeight="1" x14ac:dyDescent="0.3">
      <c r="A198" s="13"/>
      <c r="B198" s="13"/>
      <c r="C198" s="13"/>
      <c r="D198" s="13"/>
      <c r="E198" s="14"/>
      <c r="F198" s="14"/>
      <c r="G198" s="14"/>
      <c r="H198" s="14"/>
      <c r="I198" s="14"/>
      <c r="J198" s="14"/>
      <c r="K198" s="14"/>
      <c r="L198" s="14"/>
      <c r="M198" s="13"/>
      <c r="Q198" s="1" t="s">
        <v>169</v>
      </c>
    </row>
    <row r="199" spans="1:48" ht="30" customHeight="1" x14ac:dyDescent="0.3">
      <c r="A199" s="13"/>
      <c r="B199" s="13"/>
      <c r="C199" s="13"/>
      <c r="D199" s="13"/>
      <c r="E199" s="14"/>
      <c r="F199" s="14"/>
      <c r="G199" s="14"/>
      <c r="H199" s="14"/>
      <c r="I199" s="14"/>
      <c r="J199" s="14"/>
      <c r="K199" s="14"/>
      <c r="L199" s="14"/>
      <c r="M199" s="13"/>
      <c r="Q199" s="1" t="s">
        <v>169</v>
      </c>
    </row>
    <row r="200" spans="1:48" ht="30" customHeight="1" x14ac:dyDescent="0.3">
      <c r="A200" s="13"/>
      <c r="B200" s="13"/>
      <c r="C200" s="13"/>
      <c r="D200" s="13"/>
      <c r="E200" s="14"/>
      <c r="F200" s="14"/>
      <c r="G200" s="14"/>
      <c r="H200" s="14"/>
      <c r="I200" s="14"/>
      <c r="J200" s="14"/>
      <c r="K200" s="14"/>
      <c r="L200" s="14"/>
      <c r="M200" s="13"/>
      <c r="Q200" s="1" t="s">
        <v>169</v>
      </c>
    </row>
    <row r="201" spans="1:48" ht="30" customHeight="1" x14ac:dyDescent="0.3">
      <c r="A201" s="13"/>
      <c r="B201" s="13"/>
      <c r="C201" s="13"/>
      <c r="D201" s="13"/>
      <c r="E201" s="14"/>
      <c r="F201" s="14"/>
      <c r="G201" s="14"/>
      <c r="H201" s="14"/>
      <c r="I201" s="14"/>
      <c r="J201" s="14"/>
      <c r="K201" s="14"/>
      <c r="L201" s="14"/>
      <c r="M201" s="13"/>
      <c r="Q201" s="1" t="s">
        <v>169</v>
      </c>
    </row>
    <row r="202" spans="1:48" ht="30" customHeight="1" x14ac:dyDescent="0.3">
      <c r="A202" s="13"/>
      <c r="B202" s="13"/>
      <c r="C202" s="13"/>
      <c r="D202" s="13"/>
      <c r="E202" s="14"/>
      <c r="F202" s="14"/>
      <c r="G202" s="14"/>
      <c r="H202" s="14"/>
      <c r="I202" s="14"/>
      <c r="J202" s="14"/>
      <c r="K202" s="14"/>
      <c r="L202" s="14"/>
      <c r="M202" s="13"/>
      <c r="Q202" s="1" t="s">
        <v>169</v>
      </c>
    </row>
    <row r="203" spans="1:48" ht="30" customHeight="1" x14ac:dyDescent="0.3">
      <c r="A203" s="13"/>
      <c r="B203" s="13"/>
      <c r="C203" s="13"/>
      <c r="D203" s="13"/>
      <c r="E203" s="14"/>
      <c r="F203" s="14"/>
      <c r="G203" s="14"/>
      <c r="H203" s="14"/>
      <c r="I203" s="14"/>
      <c r="J203" s="14"/>
      <c r="K203" s="14"/>
      <c r="L203" s="14"/>
      <c r="M203" s="13"/>
      <c r="Q203" s="1" t="s">
        <v>169</v>
      </c>
    </row>
    <row r="204" spans="1:48" ht="30" customHeight="1" x14ac:dyDescent="0.3">
      <c r="A204" s="12" t="s">
        <v>69</v>
      </c>
      <c r="B204" s="13"/>
      <c r="C204" s="13"/>
      <c r="D204" s="13"/>
      <c r="E204" s="14"/>
      <c r="F204" s="14">
        <f>SUMIF(Q181:Q203,"01010108",F181:F203)</f>
        <v>0</v>
      </c>
      <c r="G204" s="14"/>
      <c r="H204" s="14">
        <f>SUMIF(Q181:Q203,"01010108",H181:H203)</f>
        <v>0</v>
      </c>
      <c r="I204" s="14"/>
      <c r="J204" s="14">
        <f>SUMIF(Q181:Q203,"01010108",J181:J203)</f>
        <v>0</v>
      </c>
      <c r="K204" s="14"/>
      <c r="L204" s="14">
        <f>SUMIF(Q181:Q203,"01010108",L181:L203)</f>
        <v>0</v>
      </c>
      <c r="M204" s="13"/>
      <c r="N204" t="s">
        <v>70</v>
      </c>
    </row>
    <row r="205" spans="1:48" ht="30" customHeight="1" x14ac:dyDescent="0.3">
      <c r="A205" s="12" t="s">
        <v>194</v>
      </c>
      <c r="B205" s="12" t="s">
        <v>196</v>
      </c>
      <c r="C205" s="13"/>
      <c r="D205" s="13"/>
      <c r="E205" s="14"/>
      <c r="F205" s="14"/>
      <c r="G205" s="14"/>
      <c r="H205" s="14"/>
      <c r="I205" s="14"/>
      <c r="J205" s="14"/>
      <c r="K205" s="14"/>
      <c r="L205" s="14"/>
      <c r="M205" s="13"/>
      <c r="N205" s="3"/>
      <c r="O205" s="3"/>
      <c r="P205" s="3"/>
      <c r="Q205" s="2" t="s">
        <v>195</v>
      </c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</row>
    <row r="206" spans="1:48" ht="30" customHeight="1" x14ac:dyDescent="0.3">
      <c r="A206" s="12" t="s">
        <v>198</v>
      </c>
      <c r="B206" s="12" t="s">
        <v>199</v>
      </c>
      <c r="C206" s="12" t="s">
        <v>200</v>
      </c>
      <c r="D206" s="13">
        <v>3.3</v>
      </c>
      <c r="E206" s="14"/>
      <c r="F206" s="14">
        <f>TRUNC(E206*D206, 0)</f>
        <v>0</v>
      </c>
      <c r="G206" s="14"/>
      <c r="H206" s="14">
        <f>TRUNC(G206*D206, 0)</f>
        <v>0</v>
      </c>
      <c r="I206" s="14"/>
      <c r="J206" s="14">
        <f>TRUNC(I206*D206, 0)</f>
        <v>0</v>
      </c>
      <c r="K206" s="14">
        <f>TRUNC(E206+G206+I206, 0)</f>
        <v>0</v>
      </c>
      <c r="L206" s="14">
        <f>TRUNC(F206+H206+J206, 0)</f>
        <v>0</v>
      </c>
      <c r="M206" s="12" t="s">
        <v>53</v>
      </c>
      <c r="N206" s="2" t="s">
        <v>201</v>
      </c>
      <c r="O206" s="2" t="s">
        <v>53</v>
      </c>
      <c r="P206" s="2" t="s">
        <v>53</v>
      </c>
      <c r="Q206" s="2" t="s">
        <v>195</v>
      </c>
      <c r="R206" s="2" t="s">
        <v>64</v>
      </c>
      <c r="S206" s="2" t="s">
        <v>64</v>
      </c>
      <c r="T206" s="2" t="s">
        <v>63</v>
      </c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2" t="s">
        <v>53</v>
      </c>
      <c r="AS206" s="2" t="s">
        <v>53</v>
      </c>
      <c r="AT206" s="3"/>
      <c r="AU206" s="2" t="s">
        <v>202</v>
      </c>
      <c r="AV206" s="3">
        <v>202</v>
      </c>
    </row>
    <row r="207" spans="1:48" ht="30" customHeight="1" x14ac:dyDescent="0.3">
      <c r="A207" s="12" t="s">
        <v>203</v>
      </c>
      <c r="B207" s="12" t="s">
        <v>204</v>
      </c>
      <c r="C207" s="12" t="s">
        <v>200</v>
      </c>
      <c r="D207" s="13">
        <v>3.3</v>
      </c>
      <c r="E207" s="14"/>
      <c r="F207" s="14">
        <f>TRUNC(E207*D207, 0)</f>
        <v>0</v>
      </c>
      <c r="G207" s="14"/>
      <c r="H207" s="14">
        <f>TRUNC(G207*D207, 0)</f>
        <v>0</v>
      </c>
      <c r="I207" s="14"/>
      <c r="J207" s="14">
        <f>TRUNC(I207*D207, 0)</f>
        <v>0</v>
      </c>
      <c r="K207" s="14">
        <f>TRUNC(E207+G207+I207, 0)</f>
        <v>0</v>
      </c>
      <c r="L207" s="14">
        <f>TRUNC(F207+H207+J207, 0)</f>
        <v>0</v>
      </c>
      <c r="M207" s="12" t="s">
        <v>53</v>
      </c>
      <c r="N207" s="2" t="s">
        <v>205</v>
      </c>
      <c r="O207" s="2" t="s">
        <v>53</v>
      </c>
      <c r="P207" s="2" t="s">
        <v>53</v>
      </c>
      <c r="Q207" s="2" t="s">
        <v>195</v>
      </c>
      <c r="R207" s="2" t="s">
        <v>64</v>
      </c>
      <c r="S207" s="2" t="s">
        <v>64</v>
      </c>
      <c r="T207" s="2" t="s">
        <v>63</v>
      </c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2" t="s">
        <v>53</v>
      </c>
      <c r="AS207" s="2" t="s">
        <v>53</v>
      </c>
      <c r="AT207" s="3"/>
      <c r="AU207" s="2" t="s">
        <v>206</v>
      </c>
      <c r="AV207" s="3">
        <v>85</v>
      </c>
    </row>
    <row r="208" spans="1:48" ht="30" customHeight="1" x14ac:dyDescent="0.3">
      <c r="A208" s="13"/>
      <c r="B208" s="13"/>
      <c r="C208" s="13"/>
      <c r="D208" s="13"/>
      <c r="E208" s="14"/>
      <c r="F208" s="14"/>
      <c r="G208" s="14"/>
      <c r="H208" s="14"/>
      <c r="I208" s="14"/>
      <c r="J208" s="14"/>
      <c r="K208" s="14"/>
      <c r="L208" s="14"/>
      <c r="M208" s="13"/>
      <c r="Q208" s="1" t="s">
        <v>195</v>
      </c>
    </row>
    <row r="209" spans="1:17" ht="30" customHeight="1" x14ac:dyDescent="0.3">
      <c r="A209" s="13"/>
      <c r="B209" s="13"/>
      <c r="C209" s="13"/>
      <c r="D209" s="13"/>
      <c r="E209" s="14"/>
      <c r="F209" s="14"/>
      <c r="G209" s="14"/>
      <c r="H209" s="14"/>
      <c r="I209" s="14"/>
      <c r="J209" s="14"/>
      <c r="K209" s="14"/>
      <c r="L209" s="14"/>
      <c r="M209" s="13"/>
      <c r="Q209" s="1" t="s">
        <v>195</v>
      </c>
    </row>
    <row r="210" spans="1:17" ht="30" customHeight="1" x14ac:dyDescent="0.3">
      <c r="A210" s="13"/>
      <c r="B210" s="13"/>
      <c r="C210" s="13"/>
      <c r="D210" s="13"/>
      <c r="E210" s="14"/>
      <c r="F210" s="14"/>
      <c r="G210" s="14"/>
      <c r="H210" s="14"/>
      <c r="I210" s="14"/>
      <c r="J210" s="14"/>
      <c r="K210" s="14"/>
      <c r="L210" s="14"/>
      <c r="M210" s="13"/>
      <c r="Q210" s="1" t="s">
        <v>195</v>
      </c>
    </row>
    <row r="211" spans="1:17" ht="30" customHeight="1" x14ac:dyDescent="0.3">
      <c r="A211" s="13"/>
      <c r="B211" s="13"/>
      <c r="C211" s="13"/>
      <c r="D211" s="13"/>
      <c r="E211" s="14"/>
      <c r="F211" s="14"/>
      <c r="G211" s="14"/>
      <c r="H211" s="14"/>
      <c r="I211" s="14"/>
      <c r="J211" s="14"/>
      <c r="K211" s="14"/>
      <c r="L211" s="14"/>
      <c r="M211" s="13"/>
      <c r="Q211" s="1" t="s">
        <v>195</v>
      </c>
    </row>
    <row r="212" spans="1:17" ht="30" customHeight="1" x14ac:dyDescent="0.3">
      <c r="A212" s="13"/>
      <c r="B212" s="13"/>
      <c r="C212" s="13"/>
      <c r="D212" s="13"/>
      <c r="E212" s="14"/>
      <c r="F212" s="14"/>
      <c r="G212" s="14"/>
      <c r="H212" s="14"/>
      <c r="I212" s="14"/>
      <c r="J212" s="14"/>
      <c r="K212" s="14"/>
      <c r="L212" s="14"/>
      <c r="M212" s="13"/>
      <c r="Q212" s="1" t="s">
        <v>195</v>
      </c>
    </row>
    <row r="213" spans="1:17" ht="30" customHeight="1" x14ac:dyDescent="0.3">
      <c r="A213" s="13"/>
      <c r="B213" s="13"/>
      <c r="C213" s="13"/>
      <c r="D213" s="13"/>
      <c r="E213" s="14"/>
      <c r="F213" s="14"/>
      <c r="G213" s="14"/>
      <c r="H213" s="14"/>
      <c r="I213" s="14"/>
      <c r="J213" s="14"/>
      <c r="K213" s="14"/>
      <c r="L213" s="14"/>
      <c r="M213" s="13"/>
      <c r="Q213" s="1" t="s">
        <v>195</v>
      </c>
    </row>
    <row r="214" spans="1:17" ht="30" customHeight="1" x14ac:dyDescent="0.3">
      <c r="A214" s="13"/>
      <c r="B214" s="13"/>
      <c r="C214" s="13"/>
      <c r="D214" s="13"/>
      <c r="E214" s="14"/>
      <c r="F214" s="14"/>
      <c r="G214" s="14"/>
      <c r="H214" s="14"/>
      <c r="I214" s="14"/>
      <c r="J214" s="14"/>
      <c r="K214" s="14"/>
      <c r="L214" s="14"/>
      <c r="M214" s="13"/>
      <c r="Q214" s="1" t="s">
        <v>195</v>
      </c>
    </row>
    <row r="215" spans="1:17" ht="30" customHeight="1" x14ac:dyDescent="0.3">
      <c r="A215" s="13"/>
      <c r="B215" s="13"/>
      <c r="C215" s="13"/>
      <c r="D215" s="13"/>
      <c r="E215" s="14"/>
      <c r="F215" s="14"/>
      <c r="G215" s="14"/>
      <c r="H215" s="14"/>
      <c r="I215" s="14"/>
      <c r="J215" s="14"/>
      <c r="K215" s="14"/>
      <c r="L215" s="14"/>
      <c r="M215" s="13"/>
      <c r="Q215" s="1" t="s">
        <v>195</v>
      </c>
    </row>
    <row r="216" spans="1:17" ht="30" customHeight="1" x14ac:dyDescent="0.3">
      <c r="A216" s="13"/>
      <c r="B216" s="13"/>
      <c r="C216" s="13"/>
      <c r="D216" s="13"/>
      <c r="E216" s="14"/>
      <c r="F216" s="14"/>
      <c r="G216" s="14"/>
      <c r="H216" s="14"/>
      <c r="I216" s="14"/>
      <c r="J216" s="14"/>
      <c r="K216" s="14"/>
      <c r="L216" s="14"/>
      <c r="M216" s="13"/>
      <c r="Q216" s="1" t="s">
        <v>195</v>
      </c>
    </row>
    <row r="217" spans="1:17" ht="30" customHeight="1" x14ac:dyDescent="0.3">
      <c r="A217" s="13"/>
      <c r="B217" s="13"/>
      <c r="C217" s="13"/>
      <c r="D217" s="13"/>
      <c r="E217" s="14"/>
      <c r="F217" s="14"/>
      <c r="G217" s="14"/>
      <c r="H217" s="14"/>
      <c r="I217" s="14"/>
      <c r="J217" s="14"/>
      <c r="K217" s="14"/>
      <c r="L217" s="14"/>
      <c r="M217" s="13"/>
      <c r="Q217" s="1" t="s">
        <v>195</v>
      </c>
    </row>
    <row r="218" spans="1:17" ht="30" customHeight="1" x14ac:dyDescent="0.3">
      <c r="A218" s="13"/>
      <c r="B218" s="13"/>
      <c r="C218" s="13"/>
      <c r="D218" s="13"/>
      <c r="E218" s="14"/>
      <c r="F218" s="14"/>
      <c r="G218" s="14"/>
      <c r="H218" s="14"/>
      <c r="I218" s="14"/>
      <c r="J218" s="14"/>
      <c r="K218" s="14"/>
      <c r="L218" s="14"/>
      <c r="M218" s="13"/>
      <c r="Q218" s="1" t="s">
        <v>195</v>
      </c>
    </row>
    <row r="219" spans="1:17" ht="30" customHeight="1" x14ac:dyDescent="0.3">
      <c r="A219" s="13"/>
      <c r="B219" s="13"/>
      <c r="C219" s="13"/>
      <c r="D219" s="13"/>
      <c r="E219" s="14"/>
      <c r="F219" s="14"/>
      <c r="G219" s="14"/>
      <c r="H219" s="14"/>
      <c r="I219" s="14"/>
      <c r="J219" s="14"/>
      <c r="K219" s="14"/>
      <c r="L219" s="14"/>
      <c r="M219" s="13"/>
      <c r="Q219" s="1" t="s">
        <v>195</v>
      </c>
    </row>
    <row r="220" spans="1:17" ht="30" customHeight="1" x14ac:dyDescent="0.3">
      <c r="A220" s="13"/>
      <c r="B220" s="13"/>
      <c r="C220" s="13"/>
      <c r="D220" s="13"/>
      <c r="E220" s="14"/>
      <c r="F220" s="14"/>
      <c r="G220" s="14"/>
      <c r="H220" s="14"/>
      <c r="I220" s="14"/>
      <c r="J220" s="14"/>
      <c r="K220" s="14"/>
      <c r="L220" s="14"/>
      <c r="M220" s="13"/>
      <c r="Q220" s="1" t="s">
        <v>195</v>
      </c>
    </row>
    <row r="221" spans="1:17" ht="30" customHeight="1" x14ac:dyDescent="0.3">
      <c r="A221" s="13"/>
      <c r="B221" s="13"/>
      <c r="C221" s="13"/>
      <c r="D221" s="13"/>
      <c r="E221" s="14"/>
      <c r="F221" s="14"/>
      <c r="G221" s="14"/>
      <c r="H221" s="14"/>
      <c r="I221" s="14"/>
      <c r="J221" s="14"/>
      <c r="K221" s="14"/>
      <c r="L221" s="14"/>
      <c r="M221" s="13"/>
      <c r="Q221" s="1" t="s">
        <v>195</v>
      </c>
    </row>
    <row r="222" spans="1:17" ht="30" customHeight="1" x14ac:dyDescent="0.3">
      <c r="A222" s="13"/>
      <c r="B222" s="13"/>
      <c r="C222" s="13"/>
      <c r="D222" s="13"/>
      <c r="E222" s="14"/>
      <c r="F222" s="14"/>
      <c r="G222" s="14"/>
      <c r="H222" s="14"/>
      <c r="I222" s="14"/>
      <c r="J222" s="14"/>
      <c r="K222" s="14"/>
      <c r="L222" s="14"/>
      <c r="M222" s="13"/>
      <c r="Q222" s="1" t="s">
        <v>195</v>
      </c>
    </row>
    <row r="223" spans="1:17" ht="30" customHeight="1" x14ac:dyDescent="0.3">
      <c r="A223" s="13"/>
      <c r="B223" s="13"/>
      <c r="C223" s="13"/>
      <c r="D223" s="13"/>
      <c r="E223" s="14"/>
      <c r="F223" s="14"/>
      <c r="G223" s="14"/>
      <c r="H223" s="14"/>
      <c r="I223" s="14"/>
      <c r="J223" s="14"/>
      <c r="K223" s="14"/>
      <c r="L223" s="14"/>
      <c r="M223" s="13"/>
      <c r="Q223" s="1" t="s">
        <v>195</v>
      </c>
    </row>
    <row r="224" spans="1:17" ht="30" customHeight="1" x14ac:dyDescent="0.3">
      <c r="A224" s="13"/>
      <c r="B224" s="13"/>
      <c r="C224" s="13"/>
      <c r="D224" s="13"/>
      <c r="E224" s="14"/>
      <c r="F224" s="14"/>
      <c r="G224" s="14"/>
      <c r="H224" s="14"/>
      <c r="I224" s="14"/>
      <c r="J224" s="14"/>
      <c r="K224" s="14"/>
      <c r="L224" s="14"/>
      <c r="M224" s="13"/>
      <c r="Q224" s="1" t="s">
        <v>195</v>
      </c>
    </row>
    <row r="225" spans="1:48" ht="30" customHeight="1" x14ac:dyDescent="0.3">
      <c r="A225" s="13"/>
      <c r="B225" s="13"/>
      <c r="C225" s="13"/>
      <c r="D225" s="13"/>
      <c r="E225" s="14"/>
      <c r="F225" s="14"/>
      <c r="G225" s="14"/>
      <c r="H225" s="14"/>
      <c r="I225" s="14"/>
      <c r="J225" s="14"/>
      <c r="K225" s="14"/>
      <c r="L225" s="14"/>
      <c r="M225" s="13"/>
      <c r="Q225" s="1" t="s">
        <v>195</v>
      </c>
    </row>
    <row r="226" spans="1:48" ht="30" customHeight="1" x14ac:dyDescent="0.3">
      <c r="A226" s="13"/>
      <c r="B226" s="13"/>
      <c r="C226" s="13"/>
      <c r="D226" s="13"/>
      <c r="E226" s="14"/>
      <c r="F226" s="14"/>
      <c r="G226" s="14"/>
      <c r="H226" s="14"/>
      <c r="I226" s="14"/>
      <c r="J226" s="14"/>
      <c r="K226" s="14"/>
      <c r="L226" s="14"/>
      <c r="M226" s="13"/>
      <c r="Q226" s="1" t="s">
        <v>195</v>
      </c>
    </row>
    <row r="227" spans="1:48" ht="30" customHeight="1" x14ac:dyDescent="0.3">
      <c r="A227" s="13"/>
      <c r="B227" s="13"/>
      <c r="C227" s="13"/>
      <c r="D227" s="13"/>
      <c r="E227" s="14"/>
      <c r="F227" s="14"/>
      <c r="G227" s="14"/>
      <c r="H227" s="14"/>
      <c r="I227" s="14"/>
      <c r="J227" s="14"/>
      <c r="K227" s="14"/>
      <c r="L227" s="14"/>
      <c r="M227" s="13"/>
      <c r="Q227" s="1" t="s">
        <v>195</v>
      </c>
    </row>
    <row r="228" spans="1:48" ht="30" customHeight="1" x14ac:dyDescent="0.3">
      <c r="A228" s="13"/>
      <c r="B228" s="13"/>
      <c r="C228" s="13"/>
      <c r="D228" s="13"/>
      <c r="E228" s="14"/>
      <c r="F228" s="14"/>
      <c r="G228" s="14"/>
      <c r="H228" s="14"/>
      <c r="I228" s="14"/>
      <c r="J228" s="14"/>
      <c r="K228" s="14"/>
      <c r="L228" s="14"/>
      <c r="M228" s="13"/>
      <c r="Q228" s="1" t="s">
        <v>195</v>
      </c>
    </row>
    <row r="229" spans="1:48" ht="30" customHeight="1" x14ac:dyDescent="0.3">
      <c r="A229" s="12" t="s">
        <v>69</v>
      </c>
      <c r="B229" s="13"/>
      <c r="C229" s="13"/>
      <c r="D229" s="13"/>
      <c r="E229" s="14"/>
      <c r="F229" s="14">
        <f>SUMIF(Q206:Q228,"01010109",F206:F228)</f>
        <v>0</v>
      </c>
      <c r="G229" s="14"/>
      <c r="H229" s="14">
        <f>SUMIF(Q206:Q228,"01010109",H206:H228)</f>
        <v>0</v>
      </c>
      <c r="I229" s="14"/>
      <c r="J229" s="14">
        <f>SUMIF(Q206:Q228,"01010109",J206:J228)</f>
        <v>0</v>
      </c>
      <c r="K229" s="14"/>
      <c r="L229" s="14">
        <f>SUMIF(Q206:Q228,"01010109",L206:L228)</f>
        <v>0</v>
      </c>
      <c r="M229" s="13"/>
      <c r="N229" t="s">
        <v>70</v>
      </c>
    </row>
    <row r="230" spans="1:48" ht="30" customHeight="1" x14ac:dyDescent="0.3">
      <c r="A230" s="12" t="s">
        <v>207</v>
      </c>
      <c r="B230" s="12" t="s">
        <v>53</v>
      </c>
      <c r="C230" s="13"/>
      <c r="D230" s="13"/>
      <c r="E230" s="14"/>
      <c r="F230" s="14"/>
      <c r="G230" s="14"/>
      <c r="H230" s="14"/>
      <c r="I230" s="14"/>
      <c r="J230" s="14"/>
      <c r="K230" s="14"/>
      <c r="L230" s="14"/>
      <c r="M230" s="13"/>
      <c r="N230" s="3"/>
      <c r="O230" s="3"/>
      <c r="P230" s="3"/>
      <c r="Q230" s="2" t="s">
        <v>208</v>
      </c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</row>
    <row r="231" spans="1:48" ht="30" customHeight="1" x14ac:dyDescent="0.3">
      <c r="A231" s="12" t="s">
        <v>209</v>
      </c>
      <c r="B231" s="12" t="s">
        <v>53</v>
      </c>
      <c r="C231" s="12" t="s">
        <v>210</v>
      </c>
      <c r="D231" s="13">
        <v>1</v>
      </c>
      <c r="E231" s="14"/>
      <c r="F231" s="14">
        <f>TRUNC(E231*D231, 0)</f>
        <v>0</v>
      </c>
      <c r="G231" s="14"/>
      <c r="H231" s="14">
        <f>TRUNC(G231*D231, 0)</f>
        <v>0</v>
      </c>
      <c r="I231" s="14"/>
      <c r="J231" s="14">
        <f>TRUNC(I231*D231, 0)</f>
        <v>0</v>
      </c>
      <c r="K231" s="14">
        <f>TRUNC(E231+G231+I231, 0)</f>
        <v>0</v>
      </c>
      <c r="L231" s="14">
        <f>TRUNC(F231+H231+J231, 0)</f>
        <v>0</v>
      </c>
      <c r="M231" s="12" t="s">
        <v>53</v>
      </c>
      <c r="N231" s="2" t="s">
        <v>211</v>
      </c>
      <c r="O231" s="2" t="s">
        <v>53</v>
      </c>
      <c r="P231" s="2" t="s">
        <v>53</v>
      </c>
      <c r="Q231" s="2" t="s">
        <v>208</v>
      </c>
      <c r="R231" s="2" t="s">
        <v>63</v>
      </c>
      <c r="S231" s="2" t="s">
        <v>64</v>
      </c>
      <c r="T231" s="2" t="s">
        <v>64</v>
      </c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2" t="s">
        <v>53</v>
      </c>
      <c r="AS231" s="2" t="s">
        <v>53</v>
      </c>
      <c r="AT231" s="3"/>
      <c r="AU231" s="2" t="s">
        <v>212</v>
      </c>
      <c r="AV231" s="3">
        <v>178</v>
      </c>
    </row>
    <row r="232" spans="1:48" ht="30" customHeight="1" x14ac:dyDescent="0.3">
      <c r="A232" s="13"/>
      <c r="B232" s="13"/>
      <c r="C232" s="13"/>
      <c r="D232" s="13"/>
      <c r="E232" s="14"/>
      <c r="F232" s="14"/>
      <c r="G232" s="14"/>
      <c r="H232" s="14"/>
      <c r="I232" s="14"/>
      <c r="J232" s="14"/>
      <c r="K232" s="14"/>
      <c r="L232" s="14"/>
      <c r="M232" s="13"/>
      <c r="Q232" s="1" t="s">
        <v>208</v>
      </c>
    </row>
    <row r="233" spans="1:48" ht="30" customHeight="1" x14ac:dyDescent="0.3">
      <c r="A233" s="13"/>
      <c r="B233" s="13"/>
      <c r="C233" s="13"/>
      <c r="D233" s="13"/>
      <c r="E233" s="14"/>
      <c r="F233" s="14"/>
      <c r="G233" s="14"/>
      <c r="H233" s="14"/>
      <c r="I233" s="14"/>
      <c r="J233" s="14"/>
      <c r="K233" s="14"/>
      <c r="L233" s="14"/>
      <c r="M233" s="13"/>
      <c r="Q233" s="1" t="s">
        <v>208</v>
      </c>
    </row>
    <row r="234" spans="1:48" ht="30" customHeight="1" x14ac:dyDescent="0.3">
      <c r="A234" s="13"/>
      <c r="B234" s="13"/>
      <c r="C234" s="13"/>
      <c r="D234" s="13"/>
      <c r="E234" s="14"/>
      <c r="F234" s="14"/>
      <c r="G234" s="14"/>
      <c r="H234" s="14"/>
      <c r="I234" s="14"/>
      <c r="J234" s="14"/>
      <c r="K234" s="14"/>
      <c r="L234" s="14"/>
      <c r="M234" s="13"/>
      <c r="Q234" s="1" t="s">
        <v>208</v>
      </c>
    </row>
    <row r="235" spans="1:48" ht="30" customHeight="1" x14ac:dyDescent="0.3">
      <c r="A235" s="13"/>
      <c r="B235" s="13"/>
      <c r="C235" s="13"/>
      <c r="D235" s="13"/>
      <c r="E235" s="14"/>
      <c r="F235" s="14"/>
      <c r="G235" s="14"/>
      <c r="H235" s="14"/>
      <c r="I235" s="14"/>
      <c r="J235" s="14"/>
      <c r="K235" s="14"/>
      <c r="L235" s="14"/>
      <c r="M235" s="13"/>
      <c r="Q235" s="1" t="s">
        <v>208</v>
      </c>
    </row>
    <row r="236" spans="1:48" ht="30" customHeight="1" x14ac:dyDescent="0.3">
      <c r="A236" s="13"/>
      <c r="B236" s="13"/>
      <c r="C236" s="13"/>
      <c r="D236" s="13"/>
      <c r="E236" s="14"/>
      <c r="F236" s="14"/>
      <c r="G236" s="14"/>
      <c r="H236" s="14"/>
      <c r="I236" s="14"/>
      <c r="J236" s="14"/>
      <c r="K236" s="14"/>
      <c r="L236" s="14"/>
      <c r="M236" s="13"/>
      <c r="Q236" s="1" t="s">
        <v>208</v>
      </c>
    </row>
    <row r="237" spans="1:48" ht="30" customHeight="1" x14ac:dyDescent="0.3">
      <c r="A237" s="13"/>
      <c r="B237" s="13"/>
      <c r="C237" s="13"/>
      <c r="D237" s="13"/>
      <c r="E237" s="14"/>
      <c r="F237" s="14"/>
      <c r="G237" s="14"/>
      <c r="H237" s="14"/>
      <c r="I237" s="14"/>
      <c r="J237" s="14"/>
      <c r="K237" s="14"/>
      <c r="L237" s="14"/>
      <c r="M237" s="13"/>
      <c r="Q237" s="1" t="s">
        <v>208</v>
      </c>
    </row>
    <row r="238" spans="1:48" ht="30" customHeight="1" x14ac:dyDescent="0.3">
      <c r="A238" s="13"/>
      <c r="B238" s="13"/>
      <c r="C238" s="13"/>
      <c r="D238" s="13"/>
      <c r="E238" s="14"/>
      <c r="F238" s="14"/>
      <c r="G238" s="14"/>
      <c r="H238" s="14"/>
      <c r="I238" s="14"/>
      <c r="J238" s="14"/>
      <c r="K238" s="14"/>
      <c r="L238" s="14"/>
      <c r="M238" s="13"/>
      <c r="Q238" s="1" t="s">
        <v>208</v>
      </c>
    </row>
    <row r="239" spans="1:48" ht="30" customHeight="1" x14ac:dyDescent="0.3">
      <c r="A239" s="13"/>
      <c r="B239" s="13"/>
      <c r="C239" s="13"/>
      <c r="D239" s="13"/>
      <c r="E239" s="14"/>
      <c r="F239" s="14"/>
      <c r="G239" s="14"/>
      <c r="H239" s="14"/>
      <c r="I239" s="14"/>
      <c r="J239" s="14"/>
      <c r="K239" s="14"/>
      <c r="L239" s="14"/>
      <c r="M239" s="13"/>
      <c r="Q239" s="1" t="s">
        <v>208</v>
      </c>
    </row>
    <row r="240" spans="1:48" ht="30" customHeight="1" x14ac:dyDescent="0.3">
      <c r="A240" s="13"/>
      <c r="B240" s="13"/>
      <c r="C240" s="13"/>
      <c r="D240" s="13"/>
      <c r="E240" s="14"/>
      <c r="F240" s="14"/>
      <c r="G240" s="14"/>
      <c r="H240" s="14"/>
      <c r="I240" s="14"/>
      <c r="J240" s="14"/>
      <c r="K240" s="14"/>
      <c r="L240" s="14"/>
      <c r="M240" s="13"/>
      <c r="Q240" s="1" t="s">
        <v>208</v>
      </c>
    </row>
    <row r="241" spans="1:17" ht="30" customHeight="1" x14ac:dyDescent="0.3">
      <c r="A241" s="13"/>
      <c r="B241" s="13"/>
      <c r="C241" s="13"/>
      <c r="D241" s="13"/>
      <c r="E241" s="14"/>
      <c r="F241" s="14"/>
      <c r="G241" s="14"/>
      <c r="H241" s="14"/>
      <c r="I241" s="14"/>
      <c r="J241" s="14"/>
      <c r="K241" s="14"/>
      <c r="L241" s="14"/>
      <c r="M241" s="13"/>
      <c r="Q241" s="1" t="s">
        <v>208</v>
      </c>
    </row>
    <row r="242" spans="1:17" ht="30" customHeight="1" x14ac:dyDescent="0.3">
      <c r="A242" s="13"/>
      <c r="B242" s="13"/>
      <c r="C242" s="13"/>
      <c r="D242" s="13"/>
      <c r="E242" s="14"/>
      <c r="F242" s="14"/>
      <c r="G242" s="14"/>
      <c r="H242" s="14"/>
      <c r="I242" s="14"/>
      <c r="J242" s="14"/>
      <c r="K242" s="14"/>
      <c r="L242" s="14"/>
      <c r="M242" s="13"/>
      <c r="Q242" s="1" t="s">
        <v>208</v>
      </c>
    </row>
    <row r="243" spans="1:17" ht="30" customHeight="1" x14ac:dyDescent="0.3">
      <c r="A243" s="13"/>
      <c r="B243" s="13"/>
      <c r="C243" s="13"/>
      <c r="D243" s="13"/>
      <c r="E243" s="14"/>
      <c r="F243" s="14"/>
      <c r="G243" s="14"/>
      <c r="H243" s="14"/>
      <c r="I243" s="14"/>
      <c r="J243" s="14"/>
      <c r="K243" s="14"/>
      <c r="L243" s="14"/>
      <c r="M243" s="13"/>
      <c r="Q243" s="1" t="s">
        <v>208</v>
      </c>
    </row>
    <row r="244" spans="1:17" ht="30" customHeight="1" x14ac:dyDescent="0.3">
      <c r="A244" s="13"/>
      <c r="B244" s="13"/>
      <c r="C244" s="13"/>
      <c r="D244" s="13"/>
      <c r="E244" s="14"/>
      <c r="F244" s="14"/>
      <c r="G244" s="14"/>
      <c r="H244" s="14"/>
      <c r="I244" s="14"/>
      <c r="J244" s="14"/>
      <c r="K244" s="14"/>
      <c r="L244" s="14"/>
      <c r="M244" s="13"/>
      <c r="Q244" s="1" t="s">
        <v>208</v>
      </c>
    </row>
    <row r="245" spans="1:17" ht="30" customHeight="1" x14ac:dyDescent="0.3">
      <c r="A245" s="13"/>
      <c r="B245" s="13"/>
      <c r="C245" s="13"/>
      <c r="D245" s="13"/>
      <c r="E245" s="14"/>
      <c r="F245" s="14"/>
      <c r="G245" s="14"/>
      <c r="H245" s="14"/>
      <c r="I245" s="14"/>
      <c r="J245" s="14"/>
      <c r="K245" s="14"/>
      <c r="L245" s="14"/>
      <c r="M245" s="13"/>
      <c r="Q245" s="1" t="s">
        <v>208</v>
      </c>
    </row>
    <row r="246" spans="1:17" ht="30" customHeight="1" x14ac:dyDescent="0.3">
      <c r="A246" s="13"/>
      <c r="B246" s="13"/>
      <c r="C246" s="13"/>
      <c r="D246" s="13"/>
      <c r="E246" s="14"/>
      <c r="F246" s="14"/>
      <c r="G246" s="14"/>
      <c r="H246" s="14"/>
      <c r="I246" s="14"/>
      <c r="J246" s="14"/>
      <c r="K246" s="14"/>
      <c r="L246" s="14"/>
      <c r="M246" s="13"/>
      <c r="Q246" s="1" t="s">
        <v>208</v>
      </c>
    </row>
    <row r="247" spans="1:17" ht="30" customHeight="1" x14ac:dyDescent="0.3">
      <c r="A247" s="13"/>
      <c r="B247" s="13"/>
      <c r="C247" s="13"/>
      <c r="D247" s="13"/>
      <c r="E247" s="14"/>
      <c r="F247" s="14"/>
      <c r="G247" s="14"/>
      <c r="H247" s="14"/>
      <c r="I247" s="14"/>
      <c r="J247" s="14"/>
      <c r="K247" s="14"/>
      <c r="L247" s="14"/>
      <c r="M247" s="13"/>
      <c r="Q247" s="1" t="s">
        <v>208</v>
      </c>
    </row>
    <row r="248" spans="1:17" ht="30" customHeight="1" x14ac:dyDescent="0.3">
      <c r="A248" s="13"/>
      <c r="B248" s="13"/>
      <c r="C248" s="13"/>
      <c r="D248" s="13"/>
      <c r="E248" s="14"/>
      <c r="F248" s="14"/>
      <c r="G248" s="14"/>
      <c r="H248" s="14"/>
      <c r="I248" s="14"/>
      <c r="J248" s="14"/>
      <c r="K248" s="14"/>
      <c r="L248" s="14"/>
      <c r="M248" s="13"/>
      <c r="Q248" s="1" t="s">
        <v>208</v>
      </c>
    </row>
    <row r="249" spans="1:17" ht="30" customHeight="1" x14ac:dyDescent="0.3">
      <c r="A249" s="13"/>
      <c r="B249" s="13"/>
      <c r="C249" s="13"/>
      <c r="D249" s="13"/>
      <c r="E249" s="14"/>
      <c r="F249" s="14"/>
      <c r="G249" s="14"/>
      <c r="H249" s="14"/>
      <c r="I249" s="14"/>
      <c r="J249" s="14"/>
      <c r="K249" s="14"/>
      <c r="L249" s="14"/>
      <c r="M249" s="13"/>
      <c r="Q249" s="1" t="s">
        <v>208</v>
      </c>
    </row>
    <row r="250" spans="1:17" ht="30" customHeight="1" x14ac:dyDescent="0.3">
      <c r="A250" s="13"/>
      <c r="B250" s="13"/>
      <c r="C250" s="13"/>
      <c r="D250" s="13"/>
      <c r="E250" s="14"/>
      <c r="F250" s="14"/>
      <c r="G250" s="14"/>
      <c r="H250" s="14"/>
      <c r="I250" s="14"/>
      <c r="J250" s="14"/>
      <c r="K250" s="14"/>
      <c r="L250" s="14"/>
      <c r="M250" s="13"/>
      <c r="Q250" s="1" t="s">
        <v>208</v>
      </c>
    </row>
    <row r="251" spans="1:17" ht="30" customHeight="1" x14ac:dyDescent="0.3">
      <c r="A251" s="13"/>
      <c r="B251" s="13"/>
      <c r="C251" s="13"/>
      <c r="D251" s="13"/>
      <c r="E251" s="14"/>
      <c r="F251" s="14"/>
      <c r="G251" s="14"/>
      <c r="H251" s="14"/>
      <c r="I251" s="14"/>
      <c r="J251" s="14"/>
      <c r="K251" s="14"/>
      <c r="L251" s="14"/>
      <c r="M251" s="13"/>
      <c r="Q251" s="1" t="s">
        <v>208</v>
      </c>
    </row>
    <row r="252" spans="1:17" ht="30" customHeight="1" x14ac:dyDescent="0.3">
      <c r="A252" s="13"/>
      <c r="B252" s="13"/>
      <c r="C252" s="13"/>
      <c r="D252" s="13"/>
      <c r="E252" s="14"/>
      <c r="F252" s="14"/>
      <c r="G252" s="14"/>
      <c r="H252" s="14"/>
      <c r="I252" s="14"/>
      <c r="J252" s="14"/>
      <c r="K252" s="14"/>
      <c r="L252" s="14"/>
      <c r="M252" s="13"/>
      <c r="Q252" s="1" t="s">
        <v>208</v>
      </c>
    </row>
    <row r="253" spans="1:17" ht="30" customHeight="1" x14ac:dyDescent="0.3">
      <c r="A253" s="13"/>
      <c r="B253" s="13"/>
      <c r="C253" s="13"/>
      <c r="D253" s="13"/>
      <c r="E253" s="14"/>
      <c r="F253" s="14"/>
      <c r="G253" s="14"/>
      <c r="H253" s="14"/>
      <c r="I253" s="14"/>
      <c r="J253" s="14"/>
      <c r="K253" s="14"/>
      <c r="L253" s="14"/>
      <c r="M253" s="13"/>
      <c r="Q253" s="1" t="s">
        <v>208</v>
      </c>
    </row>
    <row r="254" spans="1:17" ht="30" customHeight="1" x14ac:dyDescent="0.3">
      <c r="A254" s="12" t="s">
        <v>69</v>
      </c>
      <c r="B254" s="13"/>
      <c r="C254" s="13"/>
      <c r="D254" s="13"/>
      <c r="E254" s="14"/>
      <c r="F254" s="14">
        <f>SUMIF(Q231:Q253,"010102",F231:F253)</f>
        <v>0</v>
      </c>
      <c r="G254" s="14"/>
      <c r="H254" s="14">
        <f>SUMIF(Q231:Q253,"010102",H231:H253)</f>
        <v>0</v>
      </c>
      <c r="I254" s="14"/>
      <c r="J254" s="14">
        <f>SUMIF(Q231:Q253,"010102",J231:J253)</f>
        <v>0</v>
      </c>
      <c r="K254" s="14"/>
      <c r="L254" s="14">
        <f>SUMIF(Q231:Q253,"010102",L231:L253)</f>
        <v>0</v>
      </c>
      <c r="M254" s="13"/>
      <c r="N254" t="s">
        <v>70</v>
      </c>
    </row>
  </sheetData>
  <mergeCells count="44">
    <mergeCell ref="P3:P4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  <mergeCell ref="AB3:AB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N3:AN4"/>
    <mergeCell ref="AC3:AC4"/>
    <mergeCell ref="AD3:AD4"/>
    <mergeCell ref="AE3:AE4"/>
    <mergeCell ref="AF3:AF4"/>
    <mergeCell ref="AG3:AG4"/>
    <mergeCell ref="AH3:AH4"/>
    <mergeCell ref="AI3:AI4"/>
    <mergeCell ref="AJ3:AJ4"/>
    <mergeCell ref="AK3:AK4"/>
    <mergeCell ref="AL3:AL4"/>
    <mergeCell ref="AM3:AM4"/>
    <mergeCell ref="AU3:AU4"/>
    <mergeCell ref="AV3:AV4"/>
    <mergeCell ref="AO3:AO4"/>
    <mergeCell ref="AP3:AP4"/>
    <mergeCell ref="AQ3:AQ4"/>
    <mergeCell ref="AR3:AR4"/>
    <mergeCell ref="AS3:AS4"/>
    <mergeCell ref="AT3:AT4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0" manualBreakCount="10">
    <brk id="29" max="16383" man="1"/>
    <brk id="54" max="16383" man="1"/>
    <brk id="79" max="16383" man="1"/>
    <brk id="104" max="16383" man="1"/>
    <brk id="129" max="16383" man="1"/>
    <brk id="154" max="16383" man="1"/>
    <brk id="179" max="16383" man="1"/>
    <brk id="204" max="16383" man="1"/>
    <brk id="229" max="16383" man="1"/>
    <brk id="2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eco002</dc:creator>
  <cp:lastModifiedBy>윤선 정</cp:lastModifiedBy>
  <dcterms:created xsi:type="dcterms:W3CDTF">2026-09-09T04:18:10Z</dcterms:created>
  <dcterms:modified xsi:type="dcterms:W3CDTF">2026-10-02T01:15:30Z</dcterms:modified>
</cp:coreProperties>
</file>