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계약관련\입찰 추진\2026년\(행복마을 가꿈사업)빈집정비 및 쉼터조성(안심통학길 폐가구간) 공사\"/>
    </mc:Choice>
  </mc:AlternateContent>
  <bookViews>
    <workbookView xWindow="0" yWindow="0" windowWidth="28545" windowHeight="11490"/>
  </bookViews>
  <sheets>
    <sheet name="설계내역서" sheetId="3" r:id="rId1"/>
    <sheet name="〓 INITIAL 〓" sheetId="14" state="hidden" r:id="rId2"/>
  </sheets>
  <definedNames>
    <definedName name="_xlnm.Print_Area" localSheetId="0">설계내역서!$A:$N</definedName>
    <definedName name="_xlnm.Print_Area">#REF!</definedName>
    <definedName name="_xlnm.Print_Titles" localSheetId="0">설계내역서!$1:$4</definedName>
  </definedNames>
  <calcPr calcId="152511"/>
</workbook>
</file>

<file path=xl/calcChain.xml><?xml version="1.0" encoding="utf-8"?>
<calcChain xmlns="http://schemas.openxmlformats.org/spreadsheetml/2006/main">
  <c r="D75" i="14" l="1"/>
  <c r="D52" i="14"/>
  <c r="J35" i="14"/>
  <c r="I35" i="14"/>
  <c r="H35" i="14"/>
  <c r="G35" i="14"/>
  <c r="F35" i="14"/>
  <c r="E35" i="14"/>
  <c r="D35" i="14"/>
  <c r="C35" i="14"/>
  <c r="D33" i="14"/>
  <c r="D24" i="14"/>
  <c r="D20" i="14"/>
  <c r="C20" i="14" s="1"/>
  <c r="X20" i="14" s="1"/>
  <c r="D18" i="14"/>
  <c r="C18" i="14" s="1"/>
  <c r="D17" i="14"/>
  <c r="C17" i="14" s="1"/>
  <c r="F17" i="14" s="1"/>
  <c r="D16" i="14"/>
  <c r="C16" i="14" s="1"/>
  <c r="D15" i="14"/>
  <c r="C15" i="14" s="1"/>
  <c r="D14" i="14"/>
  <c r="C14" i="14" s="1"/>
  <c r="K14" i="14" s="1"/>
  <c r="D11" i="14"/>
  <c r="C11" i="14" s="1"/>
  <c r="P11" i="14" s="1"/>
  <c r="D10" i="14"/>
  <c r="C10" i="14" s="1"/>
  <c r="D8" i="14"/>
  <c r="C8" i="14"/>
  <c r="I8" i="14" s="1"/>
  <c r="D7" i="14"/>
  <c r="C7" i="14" s="1"/>
  <c r="D6" i="14"/>
  <c r="C6" i="14" s="1"/>
  <c r="D4" i="14"/>
  <c r="O153" i="3"/>
  <c r="O152" i="3"/>
  <c r="O145" i="3"/>
  <c r="O142" i="3"/>
  <c r="O139" i="3"/>
  <c r="O138" i="3"/>
  <c r="O137" i="3"/>
  <c r="O116" i="3"/>
  <c r="O115" i="3"/>
  <c r="O109" i="3"/>
  <c r="O104" i="3"/>
  <c r="O102" i="3"/>
  <c r="O100" i="3"/>
  <c r="O98" i="3"/>
  <c r="O96" i="3"/>
  <c r="O94" i="3"/>
  <c r="O93" i="3"/>
  <c r="O74" i="3"/>
  <c r="O72" i="3"/>
  <c r="O71" i="3"/>
  <c r="O65" i="3"/>
  <c r="O61" i="3"/>
  <c r="O59" i="3"/>
  <c r="O56" i="3"/>
  <c r="O55" i="3"/>
  <c r="O50" i="3"/>
  <c r="O49" i="3"/>
  <c r="O27" i="3"/>
  <c r="O25" i="3"/>
  <c r="O23" i="3"/>
  <c r="O21" i="3"/>
  <c r="O19" i="3"/>
  <c r="O14" i="3"/>
  <c r="O10" i="3"/>
  <c r="O8" i="3"/>
  <c r="O7" i="3"/>
  <c r="O6" i="3"/>
  <c r="O5" i="3"/>
  <c r="O2" i="3"/>
  <c r="K11" i="14" l="1"/>
  <c r="X6" i="14"/>
  <c r="I6" i="14"/>
  <c r="F6" i="14"/>
  <c r="L6" i="14"/>
  <c r="K6" i="14"/>
  <c r="J6" i="14"/>
  <c r="X7" i="14"/>
  <c r="L7" i="14"/>
  <c r="K7" i="14"/>
  <c r="I7" i="14"/>
  <c r="G7" i="14"/>
  <c r="F7" i="14"/>
  <c r="O16" i="14"/>
  <c r="N16" i="14"/>
  <c r="K16" i="14"/>
  <c r="J16" i="14"/>
  <c r="I16" i="14"/>
  <c r="X16" i="14"/>
  <c r="H16" i="14"/>
  <c r="S16" i="14"/>
  <c r="G16" i="14"/>
  <c r="R16" i="14"/>
  <c r="F16" i="14"/>
  <c r="Q16" i="14"/>
  <c r="E16" i="14"/>
  <c r="P16" i="14"/>
  <c r="J7" i="14"/>
  <c r="L16" i="14"/>
  <c r="G8" i="14"/>
  <c r="F8" i="14"/>
  <c r="L8" i="14"/>
  <c r="K8" i="14"/>
  <c r="J8" i="14"/>
  <c r="N14" i="14"/>
  <c r="L14" i="14"/>
  <c r="I14" i="14"/>
  <c r="G14" i="14"/>
  <c r="F14" i="14"/>
  <c r="X14" i="14"/>
  <c r="R14" i="14"/>
  <c r="M16" i="14"/>
  <c r="J14" i="14"/>
  <c r="J17" i="14"/>
  <c r="I17" i="14"/>
  <c r="X17" i="14"/>
  <c r="E17" i="14"/>
  <c r="Q17" i="14"/>
  <c r="P17" i="14"/>
  <c r="O17" i="14"/>
  <c r="N17" i="14"/>
  <c r="M17" i="14"/>
  <c r="L17" i="14"/>
  <c r="K17" i="14"/>
  <c r="X8" i="14"/>
  <c r="P14" i="14"/>
  <c r="G17" i="14"/>
  <c r="J10" i="14"/>
  <c r="I10" i="14"/>
  <c r="E10" i="14"/>
  <c r="X10" i="14"/>
  <c r="L10" i="14"/>
  <c r="M15" i="14"/>
  <c r="X15" i="14"/>
  <c r="L15" i="14"/>
  <c r="U15" i="14"/>
  <c r="I15" i="14"/>
  <c r="T15" i="14"/>
  <c r="G15" i="14"/>
  <c r="S15" i="14"/>
  <c r="F15" i="14"/>
  <c r="R15" i="14"/>
  <c r="Q15" i="14"/>
  <c r="P15" i="14"/>
  <c r="O15" i="14"/>
  <c r="S18" i="14"/>
  <c r="G18" i="14"/>
  <c r="R18" i="14"/>
  <c r="F18" i="14"/>
  <c r="O18" i="14"/>
  <c r="N18" i="14"/>
  <c r="M18" i="14"/>
  <c r="L18" i="14"/>
  <c r="K18" i="14"/>
  <c r="J18" i="14"/>
  <c r="I18" i="14"/>
  <c r="X18" i="14"/>
  <c r="H18" i="14"/>
  <c r="F10" i="14"/>
  <c r="J15" i="14"/>
  <c r="G10" i="14"/>
  <c r="K15" i="14"/>
  <c r="P18" i="14"/>
  <c r="K10" i="14"/>
  <c r="N15" i="14"/>
  <c r="Q18" i="14"/>
  <c r="N11" i="14"/>
  <c r="L11" i="14"/>
  <c r="I11" i="14"/>
  <c r="G11" i="14"/>
  <c r="F11" i="14"/>
  <c r="X11" i="14"/>
  <c r="R11" i="14"/>
  <c r="V15" i="14"/>
  <c r="J11" i="14"/>
  <c r="W15" i="14"/>
  <c r="E20" i="14"/>
  <c r="F20" i="14"/>
  <c r="G6" i="14"/>
  <c r="J20" i="14"/>
  <c r="K20" i="14"/>
  <c r="L20" i="14"/>
  <c r="N20" i="14"/>
  <c r="P20" i="14"/>
  <c r="R20" i="14"/>
  <c r="C4" i="14" l="1"/>
  <c r="K159" i="3" l="1"/>
  <c r="M159" i="3" l="1"/>
  <c r="G159" i="3" l="1"/>
  <c r="I159" i="3"/>
</calcChain>
</file>

<file path=xl/comments1.xml><?xml version="1.0" encoding="utf-8"?>
<comments xmlns="http://schemas.openxmlformats.org/spreadsheetml/2006/main">
  <authors>
    <author/>
  </authors>
  <commentList>
    <comment ref="O4" authorId="0" shapeId="0">
      <text>
        <r>
          <rPr>
            <sz val="9"/>
            <color rgb="FF000000"/>
            <rFont val="굴림체"/>
            <family val="3"/>
            <charset val="129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<sst xmlns="http://schemas.openxmlformats.org/spreadsheetml/2006/main" count="581" uniqueCount="415">
  <si>
    <t>6.03</t>
  </si>
  <si>
    <t>_x0007_`COD|M05443_x0005_`QTY1|1_x0005_`EXI|0_x0005_`IPR|0_x0005_`KWN|0_x0005_`BLA|F_x0005_`PSKP|1_x0005_`</t>
  </si>
  <si>
    <t>_x0007_`COD|M03409_x0005_`QTY1|1_x0005_`EXI|0_x0005_`IPR|0_x0005_`KWN|0_x0005_`BLA|F_x0005_`PSKP|1_x0005_`</t>
  </si>
  <si>
    <t>_x0007_`COD|M02746_x0005_`QTY1|1_x0005_`EXI|0_x0005_`IPR|0_x0005_`KWN|0_x0005_`BLA|F_x0005_`PSKP|1_x0005_`</t>
  </si>
  <si>
    <t>_x0007_`COD|D04407_x0005_`QTY1|1_x0005_`EXI|0_x0005_`IPR|0_x0005_`BLA|F_x0005_`</t>
  </si>
  <si>
    <t>_x0007_`COD|D00801_x0005_`QTY1|1_x0005_`EXI|0_x0005_`IPR|0_x0005_`BLA|F_x0005_`</t>
  </si>
  <si>
    <t>_x0007_`COD|D01877_x0005_`QTY1|1_x0005_`EXI|0_x0005_`IPR|0_x0005_`BLA|F_x0005_`</t>
  </si>
  <si>
    <t>_x0007_`COD|D00475_x0005_`QTY1|1_x0005_`EXI|0_x0005_`IPR|0_x0005_`BLA|F_x0005_`</t>
  </si>
  <si>
    <t>_x0007_`COD|D01801_x0005_`QTY1|1_x0005_`EXI|0_x0005_`IPR|0_x0005_`BLA|F_x0005_`</t>
  </si>
  <si>
    <t>_x0007_`COD|D04473_x0005_`QTY1|1_x0005_`EXI|0_x0005_`IPR|0_x0005_`BLA|F_x0005_`</t>
  </si>
  <si>
    <t>_x0007_`COD|D04397_x0005_`QTY1|1_x0005_`EXI|0_x0005_`IPR|0_x0005_`BLA|F_x0005_`</t>
  </si>
  <si>
    <t>_x0007_`COD|D01830_x0005_`QTY1|1_x0005_`EXI|0_x0005_`IPR|0_x0005_`BLA|F_x0005_`</t>
  </si>
  <si>
    <t>_x0007_`COD|D00927_x0005_`QTY1|1_x0005_`EXI|1_x0005_`IPR|0_x0005_`BLA|F_x0005_`</t>
  </si>
  <si>
    <t>_x0007_`COD|D00983_x0005_`QTY1|1_x0005_`EXI|0_x0005_`IPR|0_x0005_`BLA|F_x0005_`</t>
  </si>
  <si>
    <t>_x0007_`COD|D04391_x0005_`QTY1|1_x0005_`EXI|0_x0005_`IPR|0_x0005_`BLA|F_x0005_`</t>
  </si>
  <si>
    <t>_x0007_`COD|D01880_x0005_`QTY1|1_x0005_`EXI|0_x0005_`IPR|0_x0005_`BLA|F_x0005_`</t>
  </si>
  <si>
    <t>공사명 : (행복마을 가꿈사업) 빈집 정비 및 쉼터 조성(안심통학길 폐가구간)</t>
  </si>
  <si>
    <t>※※ 현재 Sheet를 수정 또는 삭제하지 마십시요[수정/삭제시 STmate 데이타로 변환할 수 없습니다] ※※</t>
  </si>
  <si>
    <t>3.</t>
  </si>
  <si>
    <t>1.</t>
  </si>
  <si>
    <t>6.</t>
  </si>
  <si>
    <t>2.</t>
  </si>
  <si>
    <t>5.</t>
  </si>
  <si>
    <t>4.</t>
  </si>
  <si>
    <t>6.02</t>
  </si>
  <si>
    <t>_x0007_`COD|D04408_x0005_`QTY1|1_x0005_`EXI|0_x0005_`IPR|0_x0005_`BLA|F_x0005_`</t>
  </si>
  <si>
    <t>_x0007_`COD|D04380_x0005_`QTY1|1_x0005_`EXI|1_x0005_`IPR|0_x0005_`BLA|F_x0005_`</t>
  </si>
  <si>
    <t>_x0007_`COD|D04419_x0005_`QTY1|1_x0005_`EXI|0_x0005_`IPR|0_x0005_`BLA|F_x0005_`</t>
  </si>
  <si>
    <t>_x0007_`COD|D04386_x0005_`QTY1|1_x0005_`EXI|0_x0005_`IPR|0_x0005_`BLA|F_x0005_`</t>
  </si>
  <si>
    <t>_x0007_`COD|D04404_x0005_`QTY1|1_x0005_`EXI|0_x0005_`IPR|0_x0005_`BLA|F_x0005_`</t>
  </si>
  <si>
    <t>_x0007_`COD|D04476_x0005_`QTY1|1_x0005_`EXI|0_x0005_`IPR|0_x0005_`BLA|F_x0005_`</t>
  </si>
  <si>
    <t>_x0007_`COD|D04470_x0005_`QTY1|1_x0005_`EXI|1_x0005_`IPR|0_x0005_`BLA|F_x0005_`</t>
  </si>
  <si>
    <t>_x0007_`COD|D00985_x0005_`QTY1|1_x0005_`EXI|0_x0005_`IPR|0_x0005_`BLA|F_x0005_`</t>
  </si>
  <si>
    <t>_x0007_`COD|D01805_x0005_`QTY1|1_x0005_`EXI|0_x0005_`IPR|0_x0005_`BLA|F_x0005_`</t>
  </si>
  <si>
    <t>_x0007_`COD|D01673_x0005_`QTY1|1_x0005_`EXI|0_x0005_`IPR|0_x0005_`BLA|F_x0005_`</t>
  </si>
  <si>
    <t>_x0007_`COD|D04392_x0005_`QTY1|1_x0005_`EXI|0_x0005_`IPR|0_x0005_`BLA|F_x0005_`</t>
  </si>
  <si>
    <t>_x0007_`COD|D01895_x0005_`QTY1|1_x0005_`EXI|0_x0005_`IPR|0_x0005_`BLA|F_x0005_`</t>
  </si>
  <si>
    <t>_x0007_`COD|D04393_x0005_`QTY1|1_x0005_`EXI|0_x0005_`IPR|0_x0005_`BLA|F_x0005_`</t>
  </si>
  <si>
    <t>_x0007_`COD|D00978_x0005_`QTY1|1_x0005_`EXI|0_x0005_`IPR|0_x0005_`BLA|F_x0005_`</t>
  </si>
  <si>
    <t>_x0007_`COD|D01741_x0005_`QTY1|1_x0005_`EXI|0_x0005_`IPR|0_x0005_`BLA|F_x0005_`</t>
  </si>
  <si>
    <t>_x0007_`COD|D01589_x0005_`QTY1|1_x0005_`EXI|0_x0005_`IPR|0_x0005_`BLA|F_x0005_`</t>
  </si>
  <si>
    <t>_x0007_`COD|D01798_x0005_`QTY1|1_x0005_`EXI|0_x0005_`IPR|0_x0005_`BLA|F_x0005_`</t>
  </si>
  <si>
    <t>_x0007_`COD|D00833_x0005_`QTY1|1_x0005_`EXI|0_x0005_`IPR|0_x0005_`BLA|F_x0005_`</t>
  </si>
  <si>
    <t>_x0007_`COD|D01771_x0005_`QTY1|1_x0005_`EXI|0_x0005_`IPR|0_x0005_`BLA|F_x0005_`</t>
  </si>
  <si>
    <t>_x0007_`COD|D01754_x0005_`QTY1|1_x0005_`EXI|0_x0005_`IPR|0_x0005_`BLA|F_x0005_`</t>
  </si>
  <si>
    <t>_x0007_`COD|D04064_x0005_`QTY1|1_x0005_`EXI|0_x0005_`IPR|0_x0005_`BLA|F_x0005_`</t>
  </si>
  <si>
    <t>_x0007_`COD|D00831_x0005_`QTY1|1_x0005_`EXI|0_x0005_`IPR|0_x0005_`BLA|F_x0005_`</t>
  </si>
  <si>
    <t>_x0007_`COD|D01912_x0005_`QTY1|1_x0005_`EXI|0_x0005_`IPR|0_x0005_`BLA|F_x0005_`</t>
  </si>
  <si>
    <t>_x0007_`COD|D01861_x0005_`QTY1|1_x0005_`EXI|0_x0005_`IPR|0_x0005_`BLA|F_x0005_`</t>
  </si>
  <si>
    <t>_x0007_`COD|D01913_x0005_`QTY1|1_x0005_`EXI|0_x0005_`IPR|0_x0005_`BLA|F_x0005_`</t>
  </si>
  <si>
    <t>_x0007_`COD|D01687_x0005_`QTY1|1_x0005_`EXI|0_x0005_`IPR|0_x0005_`BLA|F_x0005_`</t>
  </si>
  <si>
    <t>_x0007_`COD|D04387_x0005_`QTY1|1_x0005_`EXI|0_x0005_`IPR|0_x0005_`BLA|F_x0005_`</t>
  </si>
  <si>
    <t>1,701x1,423x1,950,현장설치도</t>
  </si>
  <si>
    <t>1,605X430XH841,현장설치도</t>
  </si>
  <si>
    <t>1,517x1,158x1,950,현장설치도</t>
  </si>
  <si>
    <t>(화강석,직선,200x250x1000)</t>
  </si>
  <si>
    <t>(화강석,직선,200x100x1000)</t>
  </si>
  <si>
    <t>직선,120x150x1,000,모따기X</t>
  </si>
  <si>
    <t>L=8.8km, 24ton, 강화영상단지</t>
  </si>
  <si>
    <t>직선,200x250x1,000,모따기30R</t>
  </si>
  <si>
    <t>(화강석,30R,200X100X1000)</t>
  </si>
  <si>
    <t>RSC-3,4</t>
  </si>
  <si>
    <t>조달수수료</t>
  </si>
  <si>
    <t>단   가</t>
  </si>
  <si>
    <t>아스팔트</t>
  </si>
  <si>
    <t>40kg</t>
  </si>
  <si>
    <t>보통시멘트</t>
  </si>
  <si>
    <t>관급자관급</t>
  </si>
  <si>
    <t>아스콘(표층)</t>
  </si>
  <si>
    <t>이형철근</t>
  </si>
  <si>
    <t>금액절상</t>
  </si>
  <si>
    <t>보도블럭</t>
  </si>
  <si>
    <t>녹지경계석</t>
  </si>
  <si>
    <t>가격 정보</t>
  </si>
  <si>
    <t>물가 정보</t>
  </si>
  <si>
    <t>적용 단가</t>
  </si>
  <si>
    <t>견적 단가</t>
  </si>
  <si>
    <t>물가 자료</t>
  </si>
  <si>
    <t>거래 가격</t>
  </si>
  <si>
    <t>2.01</t>
  </si>
  <si>
    <t>보조기층</t>
  </si>
  <si>
    <t>포  장  공</t>
  </si>
  <si>
    <t>수   량</t>
  </si>
  <si>
    <t>순 공 사 비</t>
  </si>
  <si>
    <t>1.01</t>
  </si>
  <si>
    <t>기존구조물철거</t>
  </si>
  <si>
    <t>2.03</t>
  </si>
  <si>
    <t>2.02</t>
  </si>
  <si>
    <t>3.01</t>
  </si>
  <si>
    <t>공   종</t>
  </si>
  <si>
    <t>수목 제거</t>
  </si>
  <si>
    <t>아스콘표층</t>
  </si>
  <si>
    <t>3.03</t>
  </si>
  <si>
    <t>콘크리트포장</t>
  </si>
  <si>
    <t>6.01</t>
  </si>
  <si>
    <t>직접공사비</t>
  </si>
  <si>
    <t>4.12</t>
  </si>
  <si>
    <t>4.04</t>
  </si>
  <si>
    <t>금    액</t>
  </si>
  <si>
    <t>도급자관급</t>
  </si>
  <si>
    <t>자재 운반비</t>
  </si>
  <si>
    <t>구조물공</t>
  </si>
  <si>
    <t>낙엽관목</t>
  </si>
  <si>
    <t>낙엽교목</t>
  </si>
  <si>
    <t>MAMT</t>
  </si>
  <si>
    <t>LAMOUNT</t>
  </si>
  <si>
    <t>Sheet</t>
  </si>
  <si>
    <t>FPos</t>
  </si>
  <si>
    <t>M_DVER</t>
  </si>
  <si>
    <t>AAMT</t>
  </si>
  <si>
    <t>SPOS</t>
  </si>
  <si>
    <t>26.03</t>
  </si>
  <si>
    <t>ACTYP</t>
  </si>
  <si>
    <t>MAMOUNT</t>
  </si>
  <si>
    <t>CUTNM</t>
  </si>
  <si>
    <t>NAMT</t>
  </si>
  <si>
    <t>UNIT</t>
  </si>
  <si>
    <t>PCLAS</t>
  </si>
  <si>
    <t>NAME</t>
  </si>
  <si>
    <t>PNAME</t>
  </si>
  <si>
    <t>K_ORD</t>
  </si>
  <si>
    <t>PRIPR</t>
  </si>
  <si>
    <t>AAMOUNT</t>
  </si>
  <si>
    <t>11. 내역서</t>
  </si>
  <si>
    <t>ITNAME</t>
  </si>
  <si>
    <t>TAMT</t>
  </si>
  <si>
    <t>True</t>
  </si>
  <si>
    <t>[공사정보]</t>
  </si>
  <si>
    <t>TAMOUNT</t>
  </si>
  <si>
    <t>NAMOUNT</t>
  </si>
  <si>
    <t>SAMT</t>
  </si>
  <si>
    <t xml:space="preserve">17. </t>
  </si>
  <si>
    <t>EPOS</t>
  </si>
  <si>
    <t>SAMOUNT</t>
  </si>
  <si>
    <t xml:space="preserve">16. </t>
  </si>
  <si>
    <t>INFO</t>
  </si>
  <si>
    <t>LAMT</t>
  </si>
  <si>
    <t>SIZE</t>
  </si>
  <si>
    <t>SCLAS</t>
  </si>
  <si>
    <t>KCDNM</t>
  </si>
  <si>
    <t>123456</t>
  </si>
  <si>
    <t>JMKN1</t>
  </si>
  <si>
    <t>ACDNM</t>
  </si>
  <si>
    <t>시설코드</t>
  </si>
  <si>
    <t>OPTNM</t>
  </si>
  <si>
    <t>S_JDA</t>
  </si>
  <si>
    <t>[초기값]</t>
  </si>
  <si>
    <t>BMSTR</t>
  </si>
  <si>
    <t>분류번호</t>
  </si>
  <si>
    <t>TMLS</t>
  </si>
  <si>
    <t>SUBNM</t>
  </si>
  <si>
    <t>ZCDNM</t>
  </si>
  <si>
    <t>ECDNM</t>
  </si>
  <si>
    <t>CHGNM</t>
  </si>
  <si>
    <t>RXNM_</t>
  </si>
  <si>
    <t>False</t>
  </si>
  <si>
    <t>JMKN4</t>
  </si>
  <si>
    <t>CHNNM</t>
  </si>
  <si>
    <t>EXNM_</t>
  </si>
  <si>
    <t>BMKNM</t>
  </si>
  <si>
    <t>COND_</t>
  </si>
  <si>
    <t>CHBNM</t>
  </si>
  <si>
    <t>EXRNM</t>
  </si>
  <si>
    <t>BPNNM</t>
  </si>
  <si>
    <t>P_ORD</t>
  </si>
  <si>
    <t>ACTOP</t>
  </si>
  <si>
    <t>JCDNM</t>
  </si>
  <si>
    <t>JMKN3</t>
  </si>
  <si>
    <t>JEMNM</t>
  </si>
  <si>
    <t>[인쇄정보]</t>
  </si>
  <si>
    <t>JMKN2</t>
  </si>
  <si>
    <t>JMKN6</t>
  </si>
  <si>
    <t>합  계</t>
  </si>
  <si>
    <t>코드번호</t>
  </si>
  <si>
    <t>건물철거</t>
  </si>
  <si>
    <t>[.끝.]</t>
  </si>
  <si>
    <t>CAP_QTY</t>
  </si>
  <si>
    <t>CAP_NO</t>
  </si>
  <si>
    <t>CAP_AMT</t>
  </si>
  <si>
    <t>JMKN5</t>
  </si>
  <si>
    <t>수목제거</t>
  </si>
  <si>
    <t>w26.04</t>
  </si>
  <si>
    <t>재 료 비</t>
  </si>
  <si>
    <t>노 무 비</t>
  </si>
  <si>
    <t>벌개제근</t>
  </si>
  <si>
    <t>되메우기및다짐</t>
  </si>
  <si>
    <t>난간기초</t>
  </si>
  <si>
    <t>백호우0.7㎥</t>
  </si>
  <si>
    <t>경  비</t>
  </si>
  <si>
    <t>표토제거</t>
  </si>
  <si>
    <t>비  고</t>
  </si>
  <si>
    <t>흙깍기(토사)</t>
  </si>
  <si>
    <t>기계100%</t>
  </si>
  <si>
    <t>폐기물상차비</t>
  </si>
  <si>
    <t>(기 계)</t>
  </si>
  <si>
    <t>합판 거푸집</t>
  </si>
  <si>
    <t>홍단풍나무</t>
  </si>
  <si>
    <t>수축줄눈</t>
  </si>
  <si>
    <t>순성토(토사)</t>
  </si>
  <si>
    <t>등의자설치</t>
  </si>
  <si>
    <t>(6회)간단</t>
  </si>
  <si>
    <t>보차도경계석</t>
  </si>
  <si>
    <t>산석담장</t>
  </si>
  <si>
    <t>분리수거장</t>
  </si>
  <si>
    <t>교통안전시설비</t>
  </si>
  <si>
    <t>철근운반비</t>
  </si>
  <si>
    <t>중기운반비</t>
  </si>
  <si>
    <t>아스팔트운반</t>
  </si>
  <si>
    <t>혼합골재운반</t>
  </si>
  <si>
    <t>시멘트운반</t>
  </si>
  <si>
    <t>카스토퍼</t>
  </si>
  <si>
    <t>STmate</t>
  </si>
  <si>
    <t>H0.4XW0.4</t>
  </si>
  <si>
    <t>보조기층포설및다짐</t>
  </si>
  <si>
    <t>L=30km이내</t>
  </si>
  <si>
    <t>L=70km이내</t>
  </si>
  <si>
    <t>H4.0XB10</t>
  </si>
  <si>
    <t>T=30Cm 미만</t>
  </si>
  <si>
    <t>녹지경계석 설치</t>
  </si>
  <si>
    <t>규      격</t>
  </si>
  <si>
    <t>무근콘크리트깨기</t>
  </si>
  <si>
    <t>노젓기/어깨근육풀기</t>
  </si>
  <si>
    <t>명      칭</t>
  </si>
  <si>
    <t>철근콘크리트깨기</t>
  </si>
  <si>
    <t>흉고 41~51</t>
  </si>
  <si>
    <t>W500xH1200</t>
  </si>
  <si>
    <t>구조물터파기(토사)</t>
  </si>
  <si>
    <t>(백호0.7+콤펙터)</t>
  </si>
  <si>
    <t>흉고 31~41</t>
  </si>
  <si>
    <t>T=30Cm 이상</t>
  </si>
  <si>
    <t>아스팔트 포장절단</t>
  </si>
  <si>
    <t>벌목, 뿌리뽑기</t>
  </si>
  <si>
    <t>(현장설치도)(삭제)</t>
  </si>
  <si>
    <t>직선,200x100~250x1,000,모따기30R</t>
  </si>
  <si>
    <t>(화강석,직선,200x250~100x1000)</t>
  </si>
  <si>
    <t>행복마을 안심통학길 보행환경 개선 공사(폐가구간)</t>
  </si>
  <si>
    <t>설 계 내 역 서</t>
  </si>
  <si>
    <t>(H=0.9m)</t>
  </si>
  <si>
    <t>토      공</t>
  </si>
  <si>
    <t>부체도로용 줄눈</t>
  </si>
  <si>
    <t>[Sheet정보]</t>
  </si>
  <si>
    <t>14. 일위대가표</t>
  </si>
  <si>
    <t>15. 단가산출근거</t>
  </si>
  <si>
    <t>2. 노무비목록표</t>
  </si>
  <si>
    <t>10. 자재단가대비표</t>
  </si>
  <si>
    <t>18. 표준시장목록표</t>
  </si>
  <si>
    <t>CAP_NAME</t>
  </si>
  <si>
    <t>8. 일위대가목록표</t>
  </si>
  <si>
    <t>6. 중기목록표</t>
  </si>
  <si>
    <t>13. 중기사용료</t>
  </si>
  <si>
    <t>CAP_CODE</t>
  </si>
  <si>
    <t>1. 재료비목록표</t>
  </si>
  <si>
    <t>인천광역시 강화군</t>
  </si>
  <si>
    <t>7. 실적단가표</t>
  </si>
  <si>
    <t>CAP_ITNUM</t>
  </si>
  <si>
    <t>3. 경비목록표</t>
  </si>
  <si>
    <t>4. 일식목록표</t>
  </si>
  <si>
    <t>12. 총괄내역서</t>
  </si>
  <si>
    <t>9. 산출근거목록표</t>
  </si>
  <si>
    <t>CAP_BIGO</t>
  </si>
  <si>
    <t>[PREPARE]</t>
  </si>
  <si>
    <t>CAP_SIZE</t>
  </si>
  <si>
    <t>CAP_PAGE</t>
  </si>
  <si>
    <t>CAP_EQCOD</t>
  </si>
  <si>
    <t>CAP_AMOUNT</t>
  </si>
  <si>
    <t>PREP_VER</t>
  </si>
  <si>
    <t>CAP_IBRD</t>
  </si>
  <si>
    <t>PREP_DATE</t>
  </si>
  <si>
    <t>PREP_COP</t>
  </si>
  <si>
    <t>CAP_SUNIT</t>
  </si>
  <si>
    <t>m</t>
  </si>
  <si>
    <t>㎥</t>
  </si>
  <si>
    <t>M</t>
  </si>
  <si>
    <t>조</t>
  </si>
  <si>
    <t>D/M</t>
  </si>
  <si>
    <t>TON</t>
  </si>
  <si>
    <t>M2</t>
  </si>
  <si>
    <t>M3</t>
  </si>
  <si>
    <t>택코팅</t>
  </si>
  <si>
    <t>자산홍</t>
  </si>
  <si>
    <t>호표</t>
  </si>
  <si>
    <t>단위</t>
  </si>
  <si>
    <t>답구간</t>
  </si>
  <si>
    <t>대</t>
  </si>
  <si>
    <t>식</t>
  </si>
  <si>
    <t>흙쌓기</t>
  </si>
  <si>
    <t>2</t>
  </si>
  <si>
    <t>1</t>
  </si>
  <si>
    <t>개</t>
  </si>
  <si>
    <t>주</t>
  </si>
  <si>
    <t>개소</t>
  </si>
  <si>
    <t>㎡</t>
  </si>
  <si>
    <t>고철</t>
  </si>
  <si>
    <t>중량A</t>
  </si>
  <si>
    <t>M/T</t>
  </si>
  <si>
    <t>산석</t>
  </si>
  <si>
    <t>EA</t>
  </si>
  <si>
    <t>%</t>
  </si>
  <si>
    <t>모래</t>
  </si>
  <si>
    <t>Ton</t>
  </si>
  <si>
    <t>레미콘</t>
  </si>
  <si>
    <t>조경공</t>
  </si>
  <si>
    <t>b</t>
  </si>
  <si>
    <t>물.자</t>
  </si>
  <si>
    <t>등의자</t>
  </si>
  <si>
    <t>b-1</t>
  </si>
  <si>
    <t>물.정</t>
  </si>
  <si>
    <t>c</t>
  </si>
  <si>
    <t>견.단</t>
  </si>
  <si>
    <t>페이지</t>
  </si>
  <si>
    <t>e-2</t>
  </si>
  <si>
    <t>1.6</t>
  </si>
  <si>
    <t>고재대</t>
  </si>
  <si>
    <t>1.2</t>
  </si>
  <si>
    <t>가.정</t>
  </si>
  <si>
    <t>B</t>
  </si>
  <si>
    <t>1.8</t>
  </si>
  <si>
    <t>a-1</t>
  </si>
  <si>
    <t>a</t>
  </si>
  <si>
    <t>1.5</t>
  </si>
  <si>
    <t>토 공</t>
  </si>
  <si>
    <t>1.7</t>
  </si>
  <si>
    <t>흙깍기</t>
  </si>
  <si>
    <t>d</t>
  </si>
  <si>
    <t>거.가</t>
  </si>
  <si>
    <t>e-1</t>
  </si>
  <si>
    <t>000</t>
  </si>
  <si>
    <t>1.4</t>
  </si>
  <si>
    <t>QTY</t>
  </si>
  <si>
    <t>순성토</t>
  </si>
  <si>
    <t>A.</t>
  </si>
  <si>
    <t>e</t>
  </si>
  <si>
    <t>1.3</t>
  </si>
  <si>
    <t>아스콘</t>
  </si>
  <si>
    <t>목차</t>
  </si>
  <si>
    <t>0</t>
  </si>
  <si>
    <t>SML</t>
  </si>
  <si>
    <t>_x0007_`COD|D04474_x0005_`QTY1|1_x0005_`EXI|0_x0005_`IPR|0_x0005_`BLA|F_x0005_`PSKP|1_x0005_`</t>
  </si>
  <si>
    <t>_x0007_`COD|M03408_x0005_`QTY1|1_x0005_`EXI|0_x0005_`IPR|0_x0005_`KWN|0_x0005_`BLA|F_x0005_`</t>
  </si>
  <si>
    <t>_x0007_`COD|M00242_x0005_`QTY1|1_x0005_`EXI|0_x0005_`IPR|0_x0005_`KWN|0_x0005_`BLA|F_x0005_`</t>
  </si>
  <si>
    <t>_x0007_`COD|M05452_x0005_`QTY1|1_x0005_`EXI|0_x0005_`IPR|0_x0005_`KWN|0_x0005_`BLA|F_x0005_`</t>
  </si>
  <si>
    <t>_x0007_`COD|D00983_x0005_`QTY1|1_x0005_`EXI|0_x0005_`IPR|0_x0005_`BLA|F_x0005_`PSKP|1_x0005_`</t>
  </si>
  <si>
    <t>_x0007_`COD|M03095_x0005_`QTY1|1_x0005_`EXI|0_x0005_`IPR|0_x0005_`KWN|0_x0005_`BLA|F_x0005_`</t>
  </si>
  <si>
    <t>_x0007_`COD|M02990_x0005_`QTY1|1_x0005_`EXI|0_x0005_`IPR|0_x0005_`KWN|0_x0005_`BLA|F_x0005_`</t>
  </si>
  <si>
    <t>_x0007_`COD|M03102_x0005_`QTY1|1_x0005_`EXI|0_x0005_`IPR|0_x0005_`KWN|0_x0005_`BLA|F_x0005_`</t>
  </si>
  <si>
    <t>_x0007_`COD|M02864_x0005_`QTY1|1_x0005_`EXI|0_x0005_`IPR|0_x0005_`KWN|0_x0005_`BLA|F_x0005_`</t>
  </si>
  <si>
    <t>_x0007_`COD|M02521_x0005_`QTY1|1_x0005_`EXI|0_x0005_`IPR|0_x0005_`KWN|0_x0005_`BLA|F_x0005_`</t>
  </si>
  <si>
    <t>_x0007_`COD|M03406_x0005_`QTY1|1_x0005_`EXI|0_x0005_`IPR|0_x0005_`KWN|0_x0005_`BLA|F_x0005_`</t>
  </si>
  <si>
    <t>_x0007_`COD|D04471_x0005_`QTY1|1_x0005_`EXI|0_x0005_`IPR|0_x0005_`BLA|F_x0005_`PSKP|1_x0005_`</t>
  </si>
  <si>
    <t>_x0007_`COD|M02688_x0005_`QTY1|1_x0005_`EXI|0_x0005_`IPR|0_x0005_`KWN|0_x0005_`BLA|F_x0005_`</t>
  </si>
  <si>
    <t>_x0007_`COD|M03299_x0005_`QTY1|1_x0005_`EXI|0_x0005_`IPR|0_x0005_`KWN|0_x0005_`BLA|F_x0005_`</t>
  </si>
  <si>
    <t>_x0007_`COD|M02837_x0005_`QTY1|1_x0005_`EXI|0_x0005_`IPR|0_x0005_`KWN|0_x0005_`BLA|F_x0005_`</t>
  </si>
  <si>
    <t>_x0007_`COD|M05450_x0005_`QTY1|1_x0005_`EXI|0_x0005_`IPR|0_x0005_`KWN|0_x0005_`BLA|F_x0005_`</t>
  </si>
  <si>
    <t>_x0007_`COD|M02637_x0005_`QTY1|1_x0005_`EXI|0_x0005_`IPR|0_x0005_`KWN|0_x0005_`BLA|F_x0005_`</t>
  </si>
  <si>
    <t>_x0007_`COD|M05437_x0005_`QTY1|1_x0005_`EXI|0_x0005_`IPR|0_x0005_`KWN|0_x0005_`BLA|F_x0005_`</t>
  </si>
  <si>
    <t>_x0007_`COD|M05440_x0005_`QTY1|1_x0005_`EXI|0_x0005_`IPR|0_x0005_`KWN|0_x0005_`BLA|F_x0005_`</t>
  </si>
  <si>
    <t>_x0007_`COD|M05453_x0005_`QTY1|1_x0005_`EXI|0_x0005_`IPR|0_x0005_`KWN|0_x0005_`BLA|F_x0005_`</t>
  </si>
  <si>
    <t>_x0007_`COD|M05441_x0005_`QTY1|1_x0005_`EXI|0_x0005_`IPR|0_x0005_`KWN|0_x0005_`BLA|F_x0005_`</t>
  </si>
  <si>
    <t>T150,부정형</t>
  </si>
  <si>
    <t>보차도경계석(직선)</t>
  </si>
  <si>
    <t>(40mm,상차도)</t>
  </si>
  <si>
    <t>WC-2,가열,3등급</t>
  </si>
  <si>
    <t>보조기층재(쇄석골재)</t>
  </si>
  <si>
    <t>5.02</t>
  </si>
  <si>
    <t>4.03</t>
  </si>
  <si>
    <t>5.03</t>
  </si>
  <si>
    <t>4.01</t>
  </si>
  <si>
    <t>3.05</t>
  </si>
  <si>
    <t>5.06</t>
  </si>
  <si>
    <t>5.07</t>
  </si>
  <si>
    <t>5.04</t>
  </si>
  <si>
    <t>4.02</t>
  </si>
  <si>
    <t>5.01</t>
  </si>
  <si>
    <t>5.05</t>
  </si>
  <si>
    <t>3.02</t>
  </si>
  <si>
    <t>노면표시</t>
  </si>
  <si>
    <t>3.04</t>
  </si>
  <si>
    <t>사급자재비</t>
  </si>
  <si>
    <t>4.05</t>
  </si>
  <si>
    <t>4.06</t>
  </si>
  <si>
    <t>6.04</t>
  </si>
  <si>
    <t>부  대  공</t>
  </si>
  <si>
    <t>관급 자재비</t>
  </si>
  <si>
    <t>보차도경계석 및 도로경계석</t>
  </si>
  <si>
    <t>1517x1158x1950</t>
  </si>
  <si>
    <t>t=70㎜, B-Type</t>
  </si>
  <si>
    <t>절삭후 아스팔트덧씌우기</t>
  </si>
  <si>
    <t>(RSC-3,RSC-4)</t>
  </si>
  <si>
    <t>시내도착도(해사세척사)</t>
  </si>
  <si>
    <t>D13M/M,SD400</t>
  </si>
  <si>
    <t>25-18-80(VAT별도)</t>
  </si>
  <si>
    <t>25-21-80(VAT별도)</t>
  </si>
  <si>
    <t>허리돌리기/윗몸일으키기</t>
  </si>
  <si>
    <t>기계시공, T=20cm</t>
  </si>
  <si>
    <t>콘크리트포장(인력포설)</t>
  </si>
  <si>
    <t>소형장비,t=5~7cm</t>
  </si>
  <si>
    <t>A-Type, t=20cm</t>
  </si>
  <si>
    <t>아스팔트 표층 포설및다짐</t>
  </si>
  <si>
    <t>(덤프24t,L=16km)</t>
  </si>
  <si>
    <t>(200x200x60,투수)</t>
  </si>
  <si>
    <t>1605x590x841</t>
  </si>
  <si>
    <t>(주) 경서인텍 #01</t>
  </si>
  <si>
    <t>보차도 및 도로 경계석</t>
  </si>
  <si>
    <t>5. 환율 및 기초자료</t>
  </si>
  <si>
    <t>1700x1423x1950</t>
  </si>
  <si>
    <t>120x150x1000, 직선</t>
  </si>
  <si>
    <t>(RSC-4:30ℓ/a,인력식)</t>
  </si>
  <si>
    <t>차선도색(융착식도료)미공용구간</t>
  </si>
  <si>
    <t>(수동식:횡단보도,주차장,백색)</t>
  </si>
  <si>
    <t>(굴삭기+압쇄기,장애물 제거)</t>
  </si>
  <si>
    <t>25/20 * 16/12 * 1/8</t>
  </si>
  <si>
    <t>1/8 * 16/12 * 25/20</t>
  </si>
  <si>
    <t>(강화군--&gt;현장,L=24.0km)</t>
  </si>
  <si>
    <t>2026-04-27 11:26</t>
  </si>
  <si>
    <t>L00048L00049L00050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</si>
</sst>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#"/>
    <numFmt numFmtId="177" formatCode="#,##0.#######;\-#,##0.#######;#"/>
    <numFmt numFmtId="183" formatCode="#,##0;\-#,##0;#"/>
    <numFmt numFmtId="185" formatCode="#,##0.####;\-#,##0.####;#"/>
    <numFmt numFmtId="186" formatCode="#,##0.###;\-#,##0.###;#"/>
    <numFmt numFmtId="187" formatCode="#,##0.######;\-#,##0.######;#"/>
  </numFmts>
  <fonts count="11" x14ac:knownFonts="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u/>
      <sz val="9"/>
      <color rgb="FFC0C0C0"/>
      <name val="굴림체"/>
      <family val="3"/>
      <charset val="129"/>
    </font>
    <font>
      <sz val="10"/>
      <color rgb="FFC0C0C0"/>
      <name val="맑은 고딕"/>
      <family val="3"/>
      <charset val="129"/>
    </font>
    <font>
      <sz val="9"/>
      <color rgb="FFC0C0C0"/>
      <name val="굴림체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굴림체"/>
      <family val="3"/>
      <charset val="129"/>
    </font>
    <font>
      <b/>
      <u/>
      <sz val="15"/>
      <color rgb="FF000000"/>
      <name val="굴림체"/>
      <family val="3"/>
      <charset val="129"/>
    </font>
    <font>
      <b/>
      <sz val="15"/>
      <color rgb="FFFF0000"/>
      <name val="굴림체"/>
      <family val="3"/>
      <charset val="129"/>
    </font>
    <font>
      <u/>
      <sz val="9"/>
      <color rgb="FF0000FF"/>
      <name val="굴림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right" vertical="center" shrinkToFit="1"/>
    </xf>
    <xf numFmtId="176" fontId="1" fillId="0" borderId="2" xfId="0" applyNumberFormat="1" applyFont="1" applyBorder="1" applyAlignment="1">
      <alignment horizontal="right" vertical="center" shrinkToFit="1"/>
    </xf>
    <xf numFmtId="0" fontId="3" fillId="0" borderId="0" xfId="0" applyNumberFormat="1" applyFont="1" applyAlignment="1">
      <alignment shrinkToFit="1"/>
    </xf>
    <xf numFmtId="49" fontId="4" fillId="0" borderId="0" xfId="0" applyNumberFormat="1" applyFont="1" applyAlignment="1">
      <alignment horizontal="left" vertical="center" shrinkToFit="1"/>
    </xf>
    <xf numFmtId="177" fontId="4" fillId="0" borderId="0" xfId="0" applyNumberFormat="1" applyFont="1" applyAlignment="1">
      <alignment horizontal="left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left" vertical="center" shrinkToFit="1"/>
    </xf>
    <xf numFmtId="49" fontId="6" fillId="0" borderId="6" xfId="0" applyNumberFormat="1" applyFont="1" applyBorder="1" applyAlignment="1">
      <alignment horizontal="left" vertical="center" shrinkToFit="1"/>
    </xf>
    <xf numFmtId="49" fontId="1" fillId="0" borderId="6" xfId="0" applyNumberFormat="1" applyFont="1" applyBorder="1" applyAlignment="1">
      <alignment horizontal="left" vertical="center" shrinkToFit="1"/>
    </xf>
    <xf numFmtId="49" fontId="1" fillId="0" borderId="3" xfId="0" applyNumberFormat="1" applyFont="1" applyBorder="1" applyAlignment="1">
      <alignment horizontal="right" vertical="center" shrinkToFit="1"/>
    </xf>
    <xf numFmtId="185" fontId="1" fillId="0" borderId="3" xfId="0" applyNumberFormat="1" applyFont="1" applyBorder="1" applyAlignment="1">
      <alignment horizontal="right" vertical="center" shrinkToFit="1"/>
    </xf>
    <xf numFmtId="49" fontId="1" fillId="0" borderId="6" xfId="0" applyNumberFormat="1" applyFont="1" applyBorder="1" applyAlignment="1">
      <alignment horizontal="right" vertical="center" shrinkToFit="1"/>
    </xf>
    <xf numFmtId="176" fontId="1" fillId="0" borderId="5" xfId="0" applyNumberFormat="1" applyFont="1" applyBorder="1" applyAlignment="1">
      <alignment horizontal="right" vertical="center" shrinkToFit="1"/>
    </xf>
    <xf numFmtId="187" fontId="1" fillId="0" borderId="3" xfId="0" applyNumberFormat="1" applyFont="1" applyBorder="1" applyAlignment="1">
      <alignment horizontal="right" vertical="center" shrinkToFit="1"/>
    </xf>
    <xf numFmtId="49" fontId="1" fillId="0" borderId="2" xfId="0" applyNumberFormat="1" applyFont="1" applyBorder="1" applyAlignment="1">
      <alignment horizontal="right" vertical="center" shrinkToFit="1"/>
    </xf>
    <xf numFmtId="183" fontId="1" fillId="0" borderId="5" xfId="0" applyNumberFormat="1" applyFont="1" applyBorder="1" applyAlignment="1">
      <alignment horizontal="right" vertical="center" shrinkToFit="1"/>
    </xf>
    <xf numFmtId="183" fontId="1" fillId="0" borderId="6" xfId="0" applyNumberFormat="1" applyFont="1" applyBorder="1" applyAlignment="1">
      <alignment horizontal="right" vertical="center" shrinkToFit="1"/>
    </xf>
    <xf numFmtId="183" fontId="1" fillId="0" borderId="0" xfId="0" applyNumberFormat="1" applyFont="1" applyAlignment="1">
      <alignment horizontal="right" vertical="center" shrinkToFit="1"/>
    </xf>
    <xf numFmtId="187" fontId="1" fillId="0" borderId="5" xfId="0" applyNumberFormat="1" applyFont="1" applyBorder="1" applyAlignment="1">
      <alignment horizontal="right" vertical="center" shrinkToFit="1"/>
    </xf>
    <xf numFmtId="186" fontId="1" fillId="0" borderId="3" xfId="0" applyNumberFormat="1" applyFont="1" applyBorder="1" applyAlignment="1">
      <alignment horizontal="right" vertical="center" shrinkToFit="1"/>
    </xf>
    <xf numFmtId="183" fontId="1" fillId="0" borderId="2" xfId="0" applyNumberFormat="1" applyFont="1" applyBorder="1" applyAlignment="1">
      <alignment horizontal="right" vertical="center" shrinkToFit="1"/>
    </xf>
    <xf numFmtId="187" fontId="1" fillId="0" borderId="6" xfId="0" applyNumberFormat="1" applyFont="1" applyBorder="1" applyAlignment="1">
      <alignment horizontal="right" vertical="center" shrinkToFit="1"/>
    </xf>
    <xf numFmtId="186" fontId="1" fillId="0" borderId="2" xfId="0" applyNumberFormat="1" applyFont="1" applyBorder="1" applyAlignment="1">
      <alignment horizontal="right" vertical="center" shrinkToFit="1"/>
    </xf>
    <xf numFmtId="187" fontId="1" fillId="0" borderId="2" xfId="0" applyNumberFormat="1" applyFont="1" applyBorder="1" applyAlignment="1">
      <alignment horizontal="right" vertical="center" shrinkToFit="1"/>
    </xf>
    <xf numFmtId="0" fontId="0" fillId="0" borderId="0" xfId="0" applyNumberFormat="1" applyAlignment="1" applyProtection="1">
      <alignment shrinkToFit="1"/>
      <protection hidden="1"/>
    </xf>
    <xf numFmtId="49" fontId="1" fillId="2" borderId="0" xfId="0" applyNumberFormat="1" applyFont="1" applyFill="1" applyAlignment="1" applyProtection="1">
      <alignment horizontal="left" vertical="center" shrinkToFit="1"/>
      <protection hidden="1"/>
    </xf>
    <xf numFmtId="49" fontId="1" fillId="0" borderId="0" xfId="0" applyNumberFormat="1" applyFont="1" applyAlignment="1" applyProtection="1">
      <alignment horizontal="center" vertical="center" shrinkToFit="1"/>
      <protection hidden="1"/>
    </xf>
    <xf numFmtId="49" fontId="1" fillId="0" borderId="0" xfId="0" applyNumberFormat="1" applyFont="1" applyAlignment="1" applyProtection="1">
      <alignment horizontal="left" vertical="center" shrinkToFit="1"/>
      <protection hidden="1"/>
    </xf>
    <xf numFmtId="0" fontId="1" fillId="0" borderId="0" xfId="0" applyNumberFormat="1" applyFont="1" applyAlignment="1" applyProtection="1">
      <alignment horizontal="center" vertical="center" shrinkToFit="1"/>
      <protection hidden="1"/>
    </xf>
    <xf numFmtId="0" fontId="1" fillId="0" borderId="0" xfId="0" applyNumberFormat="1" applyFont="1" applyAlignment="1" applyProtection="1">
      <alignment horizontal="left" vertical="center" shrinkToFit="1"/>
      <protection hidden="1"/>
    </xf>
    <xf numFmtId="177" fontId="1" fillId="0" borderId="0" xfId="0" applyNumberFormat="1" applyFont="1" applyAlignment="1" applyProtection="1">
      <alignment horizontal="left" vertical="center" shrinkToFit="1"/>
      <protection hidden="1"/>
    </xf>
    <xf numFmtId="177" fontId="1" fillId="0" borderId="0" xfId="0" applyNumberFormat="1" applyFont="1" applyAlignment="1" applyProtection="1">
      <alignment horizontal="center" vertical="center" shrinkToFit="1"/>
      <protection hidden="1"/>
    </xf>
    <xf numFmtId="0" fontId="5" fillId="0" borderId="0" xfId="0" applyNumberFormat="1" applyFont="1" applyAlignment="1" applyProtection="1">
      <alignment shrinkToFit="1"/>
      <protection hidden="1"/>
    </xf>
    <xf numFmtId="1" fontId="9" fillId="0" borderId="0" xfId="0" applyNumberFormat="1" applyFont="1" applyAlignment="1" applyProtection="1">
      <alignment horizontal="left" vertical="center" shrinkToFit="1"/>
      <protection hidden="1"/>
    </xf>
    <xf numFmtId="49" fontId="7" fillId="0" borderId="0" xfId="0" applyNumberFormat="1" applyFont="1" applyAlignment="1">
      <alignment horizontal="center" vertical="center" shrinkToFit="1"/>
    </xf>
    <xf numFmtId="0" fontId="0" fillId="0" borderId="0" xfId="0" applyNumberFormat="1" applyAlignment="1"/>
    <xf numFmtId="49" fontId="1" fillId="0" borderId="4" xfId="0" applyNumberFormat="1" applyFont="1" applyBorder="1" applyAlignment="1">
      <alignment horizontal="center" vertical="center" shrinkToFit="1"/>
    </xf>
    <xf numFmtId="0" fontId="0" fillId="0" borderId="4" xfId="0" applyNumberFormat="1" applyBorder="1" applyAlignment="1"/>
    <xf numFmtId="49" fontId="1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Border="1" applyAlignment="1"/>
    <xf numFmtId="49" fontId="8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16">
    <dxf>
      <numFmt numFmtId="176" formatCode="#,###"/>
    </dxf>
    <dxf>
      <numFmt numFmtId="176" formatCode="#,###"/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8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www.stma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O159"/>
  <sheetViews>
    <sheetView tabSelected="1" zoomScaleNormal="100" zoomScaleSheetLayoutView="75" workbookViewId="0">
      <pane ySplit="4" topLeftCell="A5" activePane="bottomLeft" state="frozen"/>
      <selection pane="bottomLeft" activeCell="H7" sqref="H7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0" style="3" customWidth="1"/>
    <col min="15" max="15" width="9.125" style="9" hidden="1" customWidth="1"/>
    <col min="16" max="16384" width="9.125" style="3"/>
  </cols>
  <sheetData>
    <row r="1" spans="1:15" ht="24.95" customHeight="1" x14ac:dyDescent="0.3">
      <c r="A1" s="42" t="s">
        <v>236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2" t="s">
        <v>211</v>
      </c>
    </row>
    <row r="2" spans="1:15" ht="28.35" customHeight="1" x14ac:dyDescent="0.3">
      <c r="A2" s="1" t="s">
        <v>16</v>
      </c>
      <c r="O2" s="11" t="str">
        <f ca="1">MID(CELL("filename",$A$1),FIND("]",CELL("filename",$A$1))+1,LEN(CELL("filename",$A$1)))</f>
        <v>설계내역서</v>
      </c>
    </row>
    <row r="3" spans="1:15" ht="28.35" customHeight="1" x14ac:dyDescent="0.3">
      <c r="A3" s="46" t="s">
        <v>89</v>
      </c>
      <c r="B3" s="46" t="s">
        <v>222</v>
      </c>
      <c r="C3" s="46" t="s">
        <v>219</v>
      </c>
      <c r="D3" s="46" t="s">
        <v>82</v>
      </c>
      <c r="E3" s="46" t="s">
        <v>281</v>
      </c>
      <c r="F3" s="44" t="s">
        <v>172</v>
      </c>
      <c r="G3" s="47"/>
      <c r="H3" s="44" t="s">
        <v>182</v>
      </c>
      <c r="I3" s="47"/>
      <c r="J3" s="44" t="s">
        <v>183</v>
      </c>
      <c r="K3" s="47"/>
      <c r="L3" s="44" t="s">
        <v>188</v>
      </c>
      <c r="M3" s="47"/>
      <c r="N3" s="44" t="s">
        <v>190</v>
      </c>
    </row>
    <row r="4" spans="1:15" ht="28.35" customHeight="1" x14ac:dyDescent="0.3">
      <c r="A4" s="47"/>
      <c r="B4" s="47"/>
      <c r="C4" s="47"/>
      <c r="D4" s="47"/>
      <c r="E4" s="47"/>
      <c r="F4" s="5" t="s">
        <v>63</v>
      </c>
      <c r="G4" s="5" t="s">
        <v>98</v>
      </c>
      <c r="H4" s="5" t="s">
        <v>63</v>
      </c>
      <c r="I4" s="5" t="s">
        <v>98</v>
      </c>
      <c r="J4" s="5" t="s">
        <v>63</v>
      </c>
      <c r="K4" s="5" t="s">
        <v>98</v>
      </c>
      <c r="L4" s="5" t="s">
        <v>63</v>
      </c>
      <c r="M4" s="5" t="s">
        <v>98</v>
      </c>
      <c r="N4" s="45"/>
    </row>
    <row r="5" spans="1:15" ht="28.35" customHeight="1" x14ac:dyDescent="0.3">
      <c r="A5" s="14" t="s">
        <v>326</v>
      </c>
      <c r="B5" s="14" t="s">
        <v>83</v>
      </c>
      <c r="C5" s="15"/>
      <c r="D5" s="17"/>
      <c r="E5" s="12"/>
      <c r="F5" s="20"/>
      <c r="G5" s="23"/>
      <c r="H5" s="7"/>
      <c r="I5" s="28"/>
      <c r="J5" s="8"/>
      <c r="K5" s="28"/>
      <c r="L5" s="8"/>
      <c r="M5" s="28"/>
      <c r="N5" s="12"/>
      <c r="O5" s="10" t="str">
        <f>"_x0007_`COD|E4_x0005_`QTY1|1_x0005_`EXI|0_x0005_`ITT|0_x0005_`END|"&amp;ROW(M125)&amp;"_x0005_`"</f>
        <v>_x0007_`COD|E4_x0005_`QTY1|1_x0005_`EXI|0_x0005_`ITT|0_x0005_`END|125_x0005_`</v>
      </c>
    </row>
    <row r="6" spans="1:15" ht="28.35" customHeight="1" x14ac:dyDescent="0.3">
      <c r="A6" s="14" t="s">
        <v>19</v>
      </c>
      <c r="B6" s="14" t="s">
        <v>238</v>
      </c>
      <c r="C6" s="15"/>
      <c r="D6" s="17"/>
      <c r="E6" s="12"/>
      <c r="F6" s="20"/>
      <c r="G6" s="23"/>
      <c r="H6" s="7"/>
      <c r="I6" s="28"/>
      <c r="J6" s="8"/>
      <c r="K6" s="28"/>
      <c r="L6" s="8"/>
      <c r="M6" s="28"/>
      <c r="N6" s="12"/>
      <c r="O6" s="10" t="str">
        <f>"_x0007_`COD|E3_x0005_`QTY1|1_x0005_`EXI|0_x0005_`ITT|0_x0005_`END|"&amp;ROW(M31)&amp;"_x0005_`"</f>
        <v>_x0007_`COD|E3_x0005_`QTY1|1_x0005_`EXI|0_x0005_`ITT|0_x0005_`END|31_x0005_`</v>
      </c>
    </row>
    <row r="7" spans="1:15" ht="28.35" customHeight="1" x14ac:dyDescent="0.3">
      <c r="A7" s="6" t="s">
        <v>84</v>
      </c>
      <c r="B7" s="6" t="s">
        <v>85</v>
      </c>
      <c r="C7" s="16"/>
      <c r="D7" s="17"/>
      <c r="E7" s="12"/>
      <c r="F7" s="20"/>
      <c r="G7" s="23"/>
      <c r="H7" s="7"/>
      <c r="I7" s="28"/>
      <c r="J7" s="8"/>
      <c r="K7" s="28"/>
      <c r="L7" s="8"/>
      <c r="M7" s="28"/>
      <c r="N7" s="12"/>
      <c r="O7" s="10" t="str">
        <f>"_x0007_`COD|E2_x0005_`QTY1|1_x0005_`EXI|0_x0005_`ITT|0_x0005_`END|"&amp;ROW(M17)&amp;"_x0005_`"</f>
        <v>_x0007_`COD|E2_x0005_`QTY1|1_x0005_`EXI|0_x0005_`ITT|0_x0005_`END|17_x0005_`</v>
      </c>
    </row>
    <row r="8" spans="1:15" ht="28.35" customHeight="1" x14ac:dyDescent="0.3">
      <c r="A8" s="6" t="s">
        <v>318</v>
      </c>
      <c r="B8" s="6" t="s">
        <v>220</v>
      </c>
      <c r="C8" s="16"/>
      <c r="D8" s="17"/>
      <c r="E8" s="12"/>
      <c r="F8" s="20"/>
      <c r="G8" s="23"/>
      <c r="H8" s="7"/>
      <c r="I8" s="28"/>
      <c r="J8" s="8"/>
      <c r="K8" s="28"/>
      <c r="L8" s="8"/>
      <c r="M8" s="28"/>
      <c r="N8" s="12"/>
      <c r="O8" s="10" t="str">
        <f>"_x0007_`COD|E1_x0005_`QTY1|1_x0005_`EXI|0_x0005_`ITT|0_x0005_`END|"&amp;ROW(M10)&amp;"_x0005_`"</f>
        <v>_x0007_`COD|E1_x0005_`QTY1|1_x0005_`EXI|0_x0005_`ITT|0_x0005_`END|10_x0005_`</v>
      </c>
    </row>
    <row r="9" spans="1:15" ht="28.35" customHeight="1" x14ac:dyDescent="0.3">
      <c r="A9" s="6" t="s">
        <v>317</v>
      </c>
      <c r="B9" s="6" t="s">
        <v>220</v>
      </c>
      <c r="C9" s="16" t="s">
        <v>217</v>
      </c>
      <c r="D9" s="18">
        <v>14</v>
      </c>
      <c r="E9" s="12" t="s">
        <v>277</v>
      </c>
      <c r="F9" s="21"/>
      <c r="G9" s="24"/>
      <c r="H9" s="26"/>
      <c r="I9" s="7"/>
      <c r="J9" s="29"/>
      <c r="K9" s="7"/>
      <c r="L9" s="31"/>
      <c r="M9" s="8"/>
      <c r="N9" s="12"/>
      <c r="O9" s="10" t="s">
        <v>50</v>
      </c>
    </row>
    <row r="10" spans="1:15" ht="28.35" customHeight="1" x14ac:dyDescent="0.3">
      <c r="A10" s="6" t="s">
        <v>302</v>
      </c>
      <c r="B10" s="6" t="s">
        <v>223</v>
      </c>
      <c r="C10" s="16"/>
      <c r="D10" s="17"/>
      <c r="E10" s="12"/>
      <c r="F10" s="20"/>
      <c r="G10" s="23"/>
      <c r="H10" s="7"/>
      <c r="I10" s="28"/>
      <c r="J10" s="8"/>
      <c r="K10" s="28"/>
      <c r="L10" s="8"/>
      <c r="M10" s="28"/>
      <c r="N10" s="12"/>
      <c r="O10" s="10" t="str">
        <f>"_x0007_`COD|E1_x0005_`QTY1|1_x0005_`EXI|0_x0005_`ITT|0_x0005_`END|"&amp;ROW(M12)&amp;"_x0005_`"</f>
        <v>_x0007_`COD|E1_x0005_`QTY1|1_x0005_`EXI|0_x0005_`ITT|0_x0005_`END|12_x0005_`</v>
      </c>
    </row>
    <row r="11" spans="1:15" ht="28.35" customHeight="1" x14ac:dyDescent="0.3">
      <c r="A11" s="6" t="s">
        <v>305</v>
      </c>
      <c r="B11" s="6" t="s">
        <v>223</v>
      </c>
      <c r="C11" s="16" t="s">
        <v>229</v>
      </c>
      <c r="D11" s="18">
        <v>2</v>
      </c>
      <c r="E11" s="12" t="s">
        <v>277</v>
      </c>
      <c r="F11" s="21"/>
      <c r="G11" s="24"/>
      <c r="H11" s="26"/>
      <c r="I11" s="7"/>
      <c r="J11" s="29"/>
      <c r="K11" s="7"/>
      <c r="L11" s="31"/>
      <c r="M11" s="8"/>
      <c r="N11" s="12"/>
      <c r="O11" s="10" t="s">
        <v>11</v>
      </c>
    </row>
    <row r="12" spans="1:15" ht="28.35" customHeight="1" x14ac:dyDescent="0.3">
      <c r="A12" s="6" t="s">
        <v>307</v>
      </c>
      <c r="B12" s="6" t="s">
        <v>386</v>
      </c>
      <c r="C12" s="16" t="s">
        <v>385</v>
      </c>
      <c r="D12" s="18">
        <v>4</v>
      </c>
      <c r="E12" s="12" t="s">
        <v>291</v>
      </c>
      <c r="F12" s="21"/>
      <c r="G12" s="24"/>
      <c r="H12" s="26"/>
      <c r="I12" s="7"/>
      <c r="J12" s="29"/>
      <c r="K12" s="7"/>
      <c r="L12" s="31"/>
      <c r="M12" s="8"/>
      <c r="N12" s="12"/>
      <c r="O12" s="10" t="s">
        <v>7</v>
      </c>
    </row>
    <row r="13" spans="1:15" ht="28.35" customHeight="1" x14ac:dyDescent="0.3">
      <c r="A13" s="6" t="s">
        <v>323</v>
      </c>
      <c r="B13" s="6" t="s">
        <v>230</v>
      </c>
      <c r="C13" s="16" t="s">
        <v>194</v>
      </c>
      <c r="D13" s="18">
        <v>40</v>
      </c>
      <c r="E13" s="12" t="s">
        <v>272</v>
      </c>
      <c r="F13" s="21"/>
      <c r="G13" s="24"/>
      <c r="H13" s="26"/>
      <c r="I13" s="7"/>
      <c r="J13" s="29"/>
      <c r="K13" s="7"/>
      <c r="L13" s="31"/>
      <c r="M13" s="8"/>
      <c r="N13" s="12"/>
      <c r="O13" s="10" t="s">
        <v>5</v>
      </c>
    </row>
    <row r="14" spans="1:15" ht="28.35" customHeight="1" x14ac:dyDescent="0.3">
      <c r="A14" s="6" t="s">
        <v>331</v>
      </c>
      <c r="B14" s="6" t="s">
        <v>90</v>
      </c>
      <c r="C14" s="16"/>
      <c r="D14" s="17"/>
      <c r="E14" s="12"/>
      <c r="F14" s="20"/>
      <c r="G14" s="23"/>
      <c r="H14" s="7"/>
      <c r="I14" s="28"/>
      <c r="J14" s="8"/>
      <c r="K14" s="28"/>
      <c r="L14" s="8"/>
      <c r="M14" s="28"/>
      <c r="N14" s="12"/>
      <c r="O14" s="10" t="str">
        <f>"_x0007_`COD|E1_x0005_`QTY1|1_x0005_`EXI|0_x0005_`ITT|0_x0005_`END|"&amp;ROW(M17)&amp;"_x0005_`"</f>
        <v>_x0007_`COD|E1_x0005_`QTY1|1_x0005_`EXI|0_x0005_`ITT|0_x0005_`END|17_x0005_`</v>
      </c>
    </row>
    <row r="15" spans="1:15" ht="28.35" customHeight="1" x14ac:dyDescent="0.3">
      <c r="A15" s="6" t="s">
        <v>325</v>
      </c>
      <c r="B15" s="6" t="s">
        <v>90</v>
      </c>
      <c r="C15" s="16" t="s">
        <v>228</v>
      </c>
      <c r="D15" s="18">
        <v>7</v>
      </c>
      <c r="E15" s="12" t="s">
        <v>289</v>
      </c>
      <c r="F15" s="21"/>
      <c r="G15" s="24"/>
      <c r="H15" s="26"/>
      <c r="I15" s="7"/>
      <c r="J15" s="29"/>
      <c r="K15" s="7"/>
      <c r="L15" s="31"/>
      <c r="M15" s="8"/>
      <c r="N15" s="12"/>
      <c r="O15" s="10" t="s">
        <v>26</v>
      </c>
    </row>
    <row r="16" spans="1:15" ht="28.35" customHeight="1" x14ac:dyDescent="0.3">
      <c r="A16" s="6" t="s">
        <v>310</v>
      </c>
      <c r="B16" s="6" t="s">
        <v>180</v>
      </c>
      <c r="C16" s="16" t="s">
        <v>224</v>
      </c>
      <c r="D16" s="18">
        <v>1</v>
      </c>
      <c r="E16" s="12" t="s">
        <v>289</v>
      </c>
      <c r="F16" s="21"/>
      <c r="G16" s="24"/>
      <c r="H16" s="26"/>
      <c r="I16" s="7"/>
      <c r="J16" s="29"/>
      <c r="K16" s="7"/>
      <c r="L16" s="31"/>
      <c r="M16" s="8"/>
      <c r="N16" s="12"/>
      <c r="O16" s="10" t="s">
        <v>14</v>
      </c>
    </row>
    <row r="17" spans="1:15" ht="28.35" customHeight="1" x14ac:dyDescent="0.3">
      <c r="A17" s="6" t="s">
        <v>323</v>
      </c>
      <c r="B17" s="6" t="s">
        <v>174</v>
      </c>
      <c r="C17" s="16" t="s">
        <v>409</v>
      </c>
      <c r="D17" s="18">
        <v>30</v>
      </c>
      <c r="E17" s="12" t="s">
        <v>277</v>
      </c>
      <c r="F17" s="21"/>
      <c r="G17" s="24"/>
      <c r="H17" s="26"/>
      <c r="I17" s="7"/>
      <c r="J17" s="29"/>
      <c r="K17" s="7"/>
      <c r="L17" s="31"/>
      <c r="M17" s="8"/>
      <c r="N17" s="12"/>
      <c r="O17" s="10" t="s">
        <v>43</v>
      </c>
    </row>
    <row r="18" spans="1:15" ht="28.35" customHeight="1" x14ac:dyDescent="0.3">
      <c r="A18" s="6" t="s">
        <v>331</v>
      </c>
      <c r="B18" s="6" t="s">
        <v>193</v>
      </c>
      <c r="C18" s="16"/>
      <c r="D18" s="18">
        <v>130</v>
      </c>
      <c r="E18" s="12" t="s">
        <v>277</v>
      </c>
      <c r="F18" s="21"/>
      <c r="G18" s="24"/>
      <c r="H18" s="26"/>
      <c r="I18" s="7"/>
      <c r="J18" s="29"/>
      <c r="K18" s="7"/>
      <c r="L18" s="31"/>
      <c r="M18" s="8"/>
      <c r="N18" s="12"/>
      <c r="O18" s="10" t="s">
        <v>42</v>
      </c>
    </row>
    <row r="19" spans="1:15" ht="28.35" customHeight="1" x14ac:dyDescent="0.3">
      <c r="A19" s="6" t="s">
        <v>313</v>
      </c>
      <c r="B19" s="6" t="s">
        <v>322</v>
      </c>
      <c r="C19" s="16"/>
      <c r="D19" s="17"/>
      <c r="E19" s="12"/>
      <c r="F19" s="20"/>
      <c r="G19" s="23"/>
      <c r="H19" s="7"/>
      <c r="I19" s="28"/>
      <c r="J19" s="8"/>
      <c r="K19" s="28"/>
      <c r="L19" s="8"/>
      <c r="M19" s="28"/>
      <c r="N19" s="12"/>
      <c r="O19" s="10" t="str">
        <f>"_x0007_`COD|E2_x0005_`QTY1|1_x0005_`EXI|0_x0005_`ITT|0_x0005_`END|"&amp;ROW(M21)&amp;"_x0005_`"</f>
        <v>_x0007_`COD|E2_x0005_`QTY1|1_x0005_`EXI|0_x0005_`ITT|0_x0005_`END|21_x0005_`</v>
      </c>
    </row>
    <row r="20" spans="1:15" ht="28.35" customHeight="1" x14ac:dyDescent="0.3">
      <c r="A20" s="6" t="s">
        <v>318</v>
      </c>
      <c r="B20" s="6" t="s">
        <v>191</v>
      </c>
      <c r="C20" s="16" t="s">
        <v>187</v>
      </c>
      <c r="D20" s="18">
        <v>32</v>
      </c>
      <c r="E20" s="12" t="s">
        <v>277</v>
      </c>
      <c r="F20" s="21"/>
      <c r="G20" s="24"/>
      <c r="H20" s="26"/>
      <c r="I20" s="7"/>
      <c r="J20" s="29"/>
      <c r="K20" s="7"/>
      <c r="L20" s="31"/>
      <c r="M20" s="8"/>
      <c r="N20" s="12"/>
      <c r="O20" s="10" t="s">
        <v>38</v>
      </c>
    </row>
    <row r="21" spans="1:15" ht="28.35" customHeight="1" x14ac:dyDescent="0.3">
      <c r="A21" s="6" t="s">
        <v>332</v>
      </c>
      <c r="B21" s="6" t="s">
        <v>329</v>
      </c>
      <c r="C21" s="16"/>
      <c r="D21" s="17"/>
      <c r="E21" s="12"/>
      <c r="F21" s="20"/>
      <c r="G21" s="23"/>
      <c r="H21" s="7"/>
      <c r="I21" s="28"/>
      <c r="J21" s="8"/>
      <c r="K21" s="28"/>
      <c r="L21" s="8"/>
      <c r="M21" s="28"/>
      <c r="N21" s="12"/>
      <c r="O21" s="10" t="str">
        <f>"_x0007_`COD|E2_x0005_`QTY1|1_x0005_`EXI|0_x0005_`ITT|0_x0005_`END|"&amp;ROW(M23)&amp;"_x0005_`"</f>
        <v>_x0007_`COD|E2_x0005_`QTY1|1_x0005_`EXI|0_x0005_`ITT|0_x0005_`END|23_x0005_`</v>
      </c>
    </row>
    <row r="22" spans="1:15" ht="28.35" customHeight="1" x14ac:dyDescent="0.3">
      <c r="A22" s="6" t="s">
        <v>318</v>
      </c>
      <c r="B22" s="6" t="s">
        <v>198</v>
      </c>
      <c r="C22" s="16" t="s">
        <v>58</v>
      </c>
      <c r="D22" s="18">
        <v>45</v>
      </c>
      <c r="E22" s="12" t="s">
        <v>277</v>
      </c>
      <c r="F22" s="21"/>
      <c r="G22" s="24"/>
      <c r="H22" s="26"/>
      <c r="I22" s="7"/>
      <c r="J22" s="29"/>
      <c r="K22" s="7"/>
      <c r="L22" s="31"/>
      <c r="M22" s="8"/>
      <c r="N22" s="12"/>
      <c r="O22" s="10" t="s">
        <v>34</v>
      </c>
    </row>
    <row r="23" spans="1:15" ht="28.35" customHeight="1" x14ac:dyDescent="0.3">
      <c r="A23" s="6" t="s">
        <v>327</v>
      </c>
      <c r="B23" s="6" t="s">
        <v>285</v>
      </c>
      <c r="C23" s="16"/>
      <c r="D23" s="17"/>
      <c r="E23" s="12"/>
      <c r="F23" s="20"/>
      <c r="G23" s="23"/>
      <c r="H23" s="7"/>
      <c r="I23" s="28"/>
      <c r="J23" s="8"/>
      <c r="K23" s="28"/>
      <c r="L23" s="8"/>
      <c r="M23" s="28"/>
      <c r="N23" s="12"/>
      <c r="O23" s="10" t="str">
        <f>"_x0007_`COD|E2_x0005_`QTY1|1_x0005_`EXI|0_x0005_`ITT|0_x0005_`END|"&amp;ROW(M25)&amp;"_x0005_`"</f>
        <v>_x0007_`COD|E2_x0005_`QTY1|1_x0005_`EXI|0_x0005_`ITT|0_x0005_`END|25_x0005_`</v>
      </c>
    </row>
    <row r="24" spans="1:15" ht="28.35" customHeight="1" x14ac:dyDescent="0.3">
      <c r="A24" s="6" t="s">
        <v>318</v>
      </c>
      <c r="B24" s="6" t="s">
        <v>285</v>
      </c>
      <c r="C24" s="16" t="s">
        <v>227</v>
      </c>
      <c r="D24" s="18">
        <v>88</v>
      </c>
      <c r="E24" s="12" t="s">
        <v>277</v>
      </c>
      <c r="F24" s="21"/>
      <c r="G24" s="24"/>
      <c r="H24" s="26"/>
      <c r="I24" s="7"/>
      <c r="J24" s="29"/>
      <c r="K24" s="7"/>
      <c r="L24" s="31"/>
      <c r="M24" s="8"/>
      <c r="N24" s="12"/>
      <c r="O24" s="10" t="s">
        <v>45</v>
      </c>
    </row>
    <row r="25" spans="1:15" ht="28.35" customHeight="1" x14ac:dyDescent="0.3">
      <c r="A25" s="6" t="s">
        <v>319</v>
      </c>
      <c r="B25" s="6" t="s">
        <v>184</v>
      </c>
      <c r="C25" s="16"/>
      <c r="D25" s="17"/>
      <c r="E25" s="12"/>
      <c r="F25" s="20"/>
      <c r="G25" s="23"/>
      <c r="H25" s="7"/>
      <c r="I25" s="28"/>
      <c r="J25" s="8"/>
      <c r="K25" s="28"/>
      <c r="L25" s="8"/>
      <c r="M25" s="28"/>
      <c r="N25" s="12"/>
      <c r="O25" s="10" t="str">
        <f>"_x0007_`COD|E2_x0005_`QTY1|1_x0005_`EXI|0_x0005_`ITT|0_x0005_`END|"&amp;ROW(M27)&amp;"_x0005_`"</f>
        <v>_x0007_`COD|E2_x0005_`QTY1|1_x0005_`EXI|0_x0005_`ITT|0_x0005_`END|27_x0005_`</v>
      </c>
    </row>
    <row r="26" spans="1:15" ht="28.35" customHeight="1" x14ac:dyDescent="0.3">
      <c r="A26" s="6" t="s">
        <v>318</v>
      </c>
      <c r="B26" s="6" t="s">
        <v>184</v>
      </c>
      <c r="C26" s="16" t="s">
        <v>231</v>
      </c>
      <c r="D26" s="18">
        <v>225</v>
      </c>
      <c r="E26" s="12" t="s">
        <v>276</v>
      </c>
      <c r="F26" s="21"/>
      <c r="G26" s="24"/>
      <c r="H26" s="26"/>
      <c r="I26" s="7"/>
      <c r="J26" s="29"/>
      <c r="K26" s="7"/>
      <c r="L26" s="31"/>
      <c r="M26" s="8"/>
      <c r="N26" s="12"/>
      <c r="O26" s="10" t="s">
        <v>41</v>
      </c>
    </row>
    <row r="27" spans="1:15" ht="28.35" customHeight="1" x14ac:dyDescent="0.3">
      <c r="A27" s="6" t="s">
        <v>311</v>
      </c>
      <c r="B27" s="6" t="s">
        <v>189</v>
      </c>
      <c r="C27" s="16"/>
      <c r="D27" s="17"/>
      <c r="E27" s="12"/>
      <c r="F27" s="20"/>
      <c r="G27" s="23"/>
      <c r="H27" s="7"/>
      <c r="I27" s="28"/>
      <c r="J27" s="8"/>
      <c r="K27" s="28"/>
      <c r="L27" s="8"/>
      <c r="M27" s="28"/>
      <c r="N27" s="12"/>
      <c r="O27" s="10" t="str">
        <f>"_x0007_`COD|E2_x0005_`QTY1|1_x0005_`EXI|0_x0005_`ITT|0_x0005_`END|"&amp;ROW(M29)&amp;"_x0005_`"</f>
        <v>_x0007_`COD|E2_x0005_`QTY1|1_x0005_`EXI|0_x0005_`ITT|0_x0005_`END|29_x0005_`</v>
      </c>
    </row>
    <row r="28" spans="1:15" ht="28.35" customHeight="1" x14ac:dyDescent="0.3">
      <c r="A28" s="6" t="s">
        <v>318</v>
      </c>
      <c r="B28" s="6" t="s">
        <v>189</v>
      </c>
      <c r="C28" s="16" t="s">
        <v>282</v>
      </c>
      <c r="D28" s="18">
        <v>225</v>
      </c>
      <c r="E28" s="12" t="s">
        <v>291</v>
      </c>
      <c r="F28" s="21"/>
      <c r="G28" s="24"/>
      <c r="H28" s="26"/>
      <c r="I28" s="7"/>
      <c r="J28" s="29"/>
      <c r="K28" s="7"/>
      <c r="L28" s="31"/>
      <c r="M28" s="8"/>
      <c r="N28" s="12"/>
      <c r="O28" s="10" t="s">
        <v>33</v>
      </c>
    </row>
    <row r="29" spans="1:15" ht="28.35" customHeight="1" x14ac:dyDescent="0.3">
      <c r="A29" s="6" t="s">
        <v>321</v>
      </c>
      <c r="B29" s="6" t="s">
        <v>226</v>
      </c>
      <c r="C29" s="16" t="s">
        <v>192</v>
      </c>
      <c r="D29" s="18">
        <v>44</v>
      </c>
      <c r="E29" s="12" t="s">
        <v>277</v>
      </c>
      <c r="F29" s="21"/>
      <c r="G29" s="24"/>
      <c r="H29" s="26"/>
      <c r="I29" s="7"/>
      <c r="J29" s="29"/>
      <c r="K29" s="7"/>
      <c r="L29" s="31"/>
      <c r="M29" s="8"/>
      <c r="N29" s="12"/>
      <c r="O29" s="10" t="s">
        <v>40</v>
      </c>
    </row>
    <row r="30" spans="1:15" ht="28.35" customHeight="1" x14ac:dyDescent="0.3">
      <c r="A30" s="6" t="s">
        <v>316</v>
      </c>
      <c r="B30" s="6" t="s">
        <v>185</v>
      </c>
      <c r="C30" s="16" t="s">
        <v>227</v>
      </c>
      <c r="D30" s="18">
        <v>26</v>
      </c>
      <c r="E30" s="12" t="s">
        <v>277</v>
      </c>
      <c r="F30" s="21"/>
      <c r="G30" s="24"/>
      <c r="H30" s="26"/>
      <c r="I30" s="7"/>
      <c r="J30" s="29"/>
      <c r="K30" s="7"/>
      <c r="L30" s="31"/>
      <c r="M30" s="8"/>
      <c r="N30" s="12"/>
      <c r="O30" s="10" t="s">
        <v>341</v>
      </c>
    </row>
    <row r="31" spans="1:15" ht="28.35" customHeight="1" x14ac:dyDescent="0.3">
      <c r="A31" s="6"/>
      <c r="B31" s="6"/>
      <c r="C31" s="6"/>
      <c r="D31" s="19"/>
      <c r="E31" s="13"/>
      <c r="F31" s="22"/>
      <c r="G31" s="22"/>
      <c r="H31" s="22"/>
      <c r="I31" s="22"/>
      <c r="J31" s="22"/>
      <c r="K31" s="22"/>
      <c r="L31" s="22"/>
      <c r="M31" s="22"/>
      <c r="N31" s="12"/>
    </row>
    <row r="32" spans="1:15" ht="28.35" customHeight="1" x14ac:dyDescent="0.3">
      <c r="A32" s="6"/>
      <c r="B32" s="6"/>
      <c r="C32" s="6"/>
      <c r="D32" s="19"/>
      <c r="E32" s="13"/>
      <c r="F32" s="22"/>
      <c r="G32" s="22"/>
      <c r="H32" s="22"/>
      <c r="I32" s="22"/>
      <c r="J32" s="22"/>
      <c r="K32" s="22"/>
      <c r="L32" s="22"/>
      <c r="M32" s="22"/>
      <c r="N32" s="12"/>
    </row>
    <row r="33" spans="1:14" ht="28.35" customHeight="1" x14ac:dyDescent="0.3">
      <c r="A33" s="6"/>
      <c r="B33" s="6"/>
      <c r="C33" s="6"/>
      <c r="D33" s="19"/>
      <c r="E33" s="13"/>
      <c r="F33" s="22"/>
      <c r="G33" s="22"/>
      <c r="H33" s="22"/>
      <c r="I33" s="22"/>
      <c r="J33" s="22"/>
      <c r="K33" s="22"/>
      <c r="L33" s="22"/>
      <c r="M33" s="22"/>
      <c r="N33" s="12"/>
    </row>
    <row r="34" spans="1:14" ht="28.35" customHeight="1" x14ac:dyDescent="0.3">
      <c r="A34" s="6"/>
      <c r="B34" s="6"/>
      <c r="C34" s="6"/>
      <c r="D34" s="19"/>
      <c r="E34" s="13"/>
      <c r="F34" s="22"/>
      <c r="G34" s="22"/>
      <c r="H34" s="22"/>
      <c r="I34" s="22"/>
      <c r="J34" s="22"/>
      <c r="K34" s="22"/>
      <c r="L34" s="22"/>
      <c r="M34" s="22"/>
      <c r="N34" s="12"/>
    </row>
    <row r="35" spans="1:14" ht="28.35" customHeight="1" x14ac:dyDescent="0.3">
      <c r="A35" s="6"/>
      <c r="B35" s="6"/>
      <c r="C35" s="6"/>
      <c r="D35" s="19"/>
      <c r="E35" s="13"/>
      <c r="F35" s="22"/>
      <c r="G35" s="22"/>
      <c r="H35" s="22"/>
      <c r="I35" s="22"/>
      <c r="J35" s="22"/>
      <c r="K35" s="22"/>
      <c r="L35" s="22"/>
      <c r="M35" s="22"/>
      <c r="N35" s="12"/>
    </row>
    <row r="36" spans="1:14" ht="28.35" customHeight="1" x14ac:dyDescent="0.3">
      <c r="A36" s="6"/>
      <c r="B36" s="6"/>
      <c r="C36" s="6"/>
      <c r="D36" s="19"/>
      <c r="E36" s="13"/>
      <c r="F36" s="22"/>
      <c r="G36" s="22"/>
      <c r="H36" s="22"/>
      <c r="I36" s="22"/>
      <c r="J36" s="22"/>
      <c r="K36" s="22"/>
      <c r="L36" s="22"/>
      <c r="M36" s="22"/>
      <c r="N36" s="12"/>
    </row>
    <row r="37" spans="1:14" ht="28.35" customHeight="1" x14ac:dyDescent="0.3">
      <c r="A37" s="6"/>
      <c r="B37" s="6"/>
      <c r="C37" s="6"/>
      <c r="D37" s="19"/>
      <c r="E37" s="13"/>
      <c r="F37" s="22"/>
      <c r="G37" s="22"/>
      <c r="H37" s="22"/>
      <c r="I37" s="22"/>
      <c r="J37" s="22"/>
      <c r="K37" s="22"/>
      <c r="L37" s="22"/>
      <c r="M37" s="22"/>
      <c r="N37" s="12"/>
    </row>
    <row r="38" spans="1:14" ht="28.35" customHeight="1" x14ac:dyDescent="0.3">
      <c r="A38" s="6"/>
      <c r="B38" s="6"/>
      <c r="C38" s="6"/>
      <c r="D38" s="19"/>
      <c r="E38" s="13"/>
      <c r="F38" s="22"/>
      <c r="G38" s="22"/>
      <c r="H38" s="22"/>
      <c r="I38" s="22"/>
      <c r="J38" s="22"/>
      <c r="K38" s="22"/>
      <c r="L38" s="22"/>
      <c r="M38" s="22"/>
      <c r="N38" s="12"/>
    </row>
    <row r="39" spans="1:14" ht="28.35" customHeight="1" x14ac:dyDescent="0.3">
      <c r="A39" s="6"/>
      <c r="B39" s="6"/>
      <c r="C39" s="6"/>
      <c r="D39" s="19"/>
      <c r="E39" s="13"/>
      <c r="F39" s="22"/>
      <c r="G39" s="22"/>
      <c r="H39" s="22"/>
      <c r="I39" s="22"/>
      <c r="J39" s="22"/>
      <c r="K39" s="22"/>
      <c r="L39" s="22"/>
      <c r="M39" s="22"/>
      <c r="N39" s="12"/>
    </row>
    <row r="40" spans="1:14" ht="28.35" customHeight="1" x14ac:dyDescent="0.3">
      <c r="A40" s="6"/>
      <c r="B40" s="6"/>
      <c r="C40" s="6"/>
      <c r="D40" s="19"/>
      <c r="E40" s="13"/>
      <c r="F40" s="22"/>
      <c r="G40" s="22"/>
      <c r="H40" s="22"/>
      <c r="I40" s="22"/>
      <c r="J40" s="22"/>
      <c r="K40" s="22"/>
      <c r="L40" s="22"/>
      <c r="M40" s="22"/>
      <c r="N40" s="12"/>
    </row>
    <row r="41" spans="1:14" ht="28.35" customHeight="1" x14ac:dyDescent="0.3">
      <c r="A41" s="6"/>
      <c r="B41" s="6"/>
      <c r="C41" s="6"/>
      <c r="D41" s="19"/>
      <c r="E41" s="13"/>
      <c r="F41" s="22"/>
      <c r="G41" s="22"/>
      <c r="H41" s="22"/>
      <c r="I41" s="22"/>
      <c r="J41" s="22"/>
      <c r="K41" s="22"/>
      <c r="L41" s="22"/>
      <c r="M41" s="22"/>
      <c r="N41" s="12"/>
    </row>
    <row r="42" spans="1:14" ht="28.35" customHeight="1" x14ac:dyDescent="0.3">
      <c r="A42" s="6"/>
      <c r="B42" s="6"/>
      <c r="C42" s="6"/>
      <c r="D42" s="19"/>
      <c r="E42" s="13"/>
      <c r="F42" s="22"/>
      <c r="G42" s="22"/>
      <c r="H42" s="22"/>
      <c r="I42" s="22"/>
      <c r="J42" s="22"/>
      <c r="K42" s="22"/>
      <c r="L42" s="22"/>
      <c r="M42" s="22"/>
      <c r="N42" s="12"/>
    </row>
    <row r="43" spans="1:14" ht="28.35" customHeight="1" x14ac:dyDescent="0.3">
      <c r="A43" s="6"/>
      <c r="B43" s="6"/>
      <c r="C43" s="6"/>
      <c r="D43" s="19"/>
      <c r="E43" s="13"/>
      <c r="F43" s="22"/>
      <c r="G43" s="22"/>
      <c r="H43" s="22"/>
      <c r="I43" s="22"/>
      <c r="J43" s="22"/>
      <c r="K43" s="22"/>
      <c r="L43" s="22"/>
      <c r="M43" s="22"/>
      <c r="N43" s="12"/>
    </row>
    <row r="44" spans="1:14" ht="28.35" customHeight="1" x14ac:dyDescent="0.3">
      <c r="A44" s="6"/>
      <c r="B44" s="6"/>
      <c r="C44" s="6"/>
      <c r="D44" s="19"/>
      <c r="E44" s="13"/>
      <c r="F44" s="22"/>
      <c r="G44" s="22"/>
      <c r="H44" s="22"/>
      <c r="I44" s="22"/>
      <c r="J44" s="22"/>
      <c r="K44" s="22"/>
      <c r="L44" s="22"/>
      <c r="M44" s="22"/>
      <c r="N44" s="12"/>
    </row>
    <row r="45" spans="1:14" ht="28.35" customHeight="1" x14ac:dyDescent="0.3">
      <c r="A45" s="6"/>
      <c r="B45" s="6"/>
      <c r="C45" s="6"/>
      <c r="D45" s="19"/>
      <c r="E45" s="13"/>
      <c r="F45" s="22"/>
      <c r="G45" s="22"/>
      <c r="H45" s="22"/>
      <c r="I45" s="22"/>
      <c r="J45" s="22"/>
      <c r="K45" s="22"/>
      <c r="L45" s="22"/>
      <c r="M45" s="22"/>
      <c r="N45" s="12"/>
    </row>
    <row r="46" spans="1:14" ht="28.35" customHeight="1" x14ac:dyDescent="0.3">
      <c r="A46" s="6"/>
      <c r="B46" s="6"/>
      <c r="C46" s="6"/>
      <c r="D46" s="19"/>
      <c r="E46" s="13"/>
      <c r="F46" s="22"/>
      <c r="G46" s="22"/>
      <c r="H46" s="22"/>
      <c r="I46" s="22"/>
      <c r="J46" s="22"/>
      <c r="K46" s="22"/>
      <c r="L46" s="22"/>
      <c r="M46" s="22"/>
      <c r="N46" s="12"/>
    </row>
    <row r="47" spans="1:14" ht="28.35" customHeight="1" x14ac:dyDescent="0.3">
      <c r="A47" s="6"/>
      <c r="B47" s="6"/>
      <c r="C47" s="6"/>
      <c r="D47" s="19"/>
      <c r="E47" s="13"/>
      <c r="F47" s="22"/>
      <c r="G47" s="22"/>
      <c r="H47" s="22"/>
      <c r="I47" s="22"/>
      <c r="J47" s="22"/>
      <c r="K47" s="22"/>
      <c r="L47" s="22"/>
      <c r="M47" s="22"/>
      <c r="N47" s="12"/>
    </row>
    <row r="48" spans="1:14" ht="28.35" customHeight="1" x14ac:dyDescent="0.3">
      <c r="A48" s="6"/>
      <c r="B48" s="6"/>
      <c r="C48" s="6"/>
      <c r="D48" s="19"/>
      <c r="E48" s="13"/>
      <c r="F48" s="22"/>
      <c r="G48" s="22"/>
      <c r="H48" s="22"/>
      <c r="I48" s="22"/>
      <c r="J48" s="22"/>
      <c r="K48" s="22"/>
      <c r="L48" s="22"/>
      <c r="M48" s="22"/>
      <c r="N48" s="12"/>
    </row>
    <row r="49" spans="1:15" ht="28.35" customHeight="1" x14ac:dyDescent="0.3">
      <c r="A49" s="14" t="s">
        <v>21</v>
      </c>
      <c r="B49" s="14" t="s">
        <v>101</v>
      </c>
      <c r="C49" s="15"/>
      <c r="D49" s="17"/>
      <c r="E49" s="12"/>
      <c r="F49" s="20"/>
      <c r="G49" s="23"/>
      <c r="H49" s="7"/>
      <c r="I49" s="28"/>
      <c r="J49" s="8"/>
      <c r="K49" s="28"/>
      <c r="L49" s="8"/>
      <c r="M49" s="28"/>
      <c r="N49" s="12"/>
      <c r="O49" s="10" t="str">
        <f>"_x0007_`COD|E3_x0005_`QTY1|1_x0005_`EXI|0_x0005_`ITT|0_x0005_`END|"&amp;ROW(M55)&amp;"_x0005_`"</f>
        <v>_x0007_`COD|E3_x0005_`QTY1|1_x0005_`EXI|0_x0005_`ITT|0_x0005_`END|55_x0005_`</v>
      </c>
    </row>
    <row r="50" spans="1:15" ht="28.35" customHeight="1" x14ac:dyDescent="0.3">
      <c r="A50" s="6" t="s">
        <v>79</v>
      </c>
      <c r="B50" s="6" t="s">
        <v>320</v>
      </c>
      <c r="C50" s="16"/>
      <c r="D50" s="17"/>
      <c r="E50" s="12"/>
      <c r="F50" s="20"/>
      <c r="G50" s="23"/>
      <c r="H50" s="7"/>
      <c r="I50" s="28"/>
      <c r="J50" s="8"/>
      <c r="K50" s="28"/>
      <c r="L50" s="8"/>
      <c r="M50" s="28"/>
      <c r="N50" s="12"/>
      <c r="O50" s="10" t="str">
        <f>"_x0007_`COD|E2_x0005_`QTY1|1_x0005_`EXI|0_x0005_`ITT|0_x0005_`END|"&amp;ROW(M53)&amp;"_x0005_`"</f>
        <v>_x0007_`COD|E2_x0005_`QTY1|1_x0005_`EXI|0_x0005_`ITT|0_x0005_`END|53_x0005_`</v>
      </c>
    </row>
    <row r="51" spans="1:15" ht="28.35" customHeight="1" x14ac:dyDescent="0.3">
      <c r="A51" s="6" t="s">
        <v>318</v>
      </c>
      <c r="B51" s="6" t="s">
        <v>226</v>
      </c>
      <c r="C51" s="16" t="s">
        <v>192</v>
      </c>
      <c r="D51" s="18">
        <v>41</v>
      </c>
      <c r="E51" s="12" t="s">
        <v>277</v>
      </c>
      <c r="F51" s="21"/>
      <c r="G51" s="24"/>
      <c r="H51" s="26"/>
      <c r="I51" s="7"/>
      <c r="J51" s="29"/>
      <c r="K51" s="7"/>
      <c r="L51" s="31"/>
      <c r="M51" s="8"/>
      <c r="N51" s="12"/>
      <c r="O51" s="10" t="s">
        <v>40</v>
      </c>
    </row>
    <row r="52" spans="1:15" ht="28.35" customHeight="1" x14ac:dyDescent="0.3">
      <c r="A52" s="6" t="s">
        <v>302</v>
      </c>
      <c r="B52" s="6" t="s">
        <v>185</v>
      </c>
      <c r="C52" s="16" t="s">
        <v>227</v>
      </c>
      <c r="D52" s="18">
        <v>25</v>
      </c>
      <c r="E52" s="12" t="s">
        <v>277</v>
      </c>
      <c r="F52" s="21"/>
      <c r="G52" s="24"/>
      <c r="H52" s="26"/>
      <c r="I52" s="7"/>
      <c r="J52" s="29"/>
      <c r="K52" s="7"/>
      <c r="L52" s="31"/>
      <c r="M52" s="8"/>
      <c r="N52" s="12"/>
      <c r="O52" s="10" t="s">
        <v>13</v>
      </c>
    </row>
    <row r="53" spans="1:15" ht="28.35" customHeight="1" x14ac:dyDescent="0.3">
      <c r="A53" s="6" t="s">
        <v>87</v>
      </c>
      <c r="B53" s="6" t="s">
        <v>202</v>
      </c>
      <c r="C53" s="16" t="s">
        <v>225</v>
      </c>
      <c r="D53" s="18">
        <v>23</v>
      </c>
      <c r="E53" s="12" t="s">
        <v>272</v>
      </c>
      <c r="F53" s="21"/>
      <c r="G53" s="24"/>
      <c r="H53" s="26"/>
      <c r="I53" s="7"/>
      <c r="J53" s="29"/>
      <c r="K53" s="7"/>
      <c r="L53" s="31"/>
      <c r="M53" s="8"/>
      <c r="N53" s="12"/>
      <c r="O53" s="10" t="s">
        <v>27</v>
      </c>
    </row>
    <row r="54" spans="1:15" ht="28.35" customHeight="1" x14ac:dyDescent="0.3">
      <c r="A54" s="6" t="s">
        <v>86</v>
      </c>
      <c r="B54" s="6" t="s">
        <v>186</v>
      </c>
      <c r="C54" s="16" t="s">
        <v>237</v>
      </c>
      <c r="D54" s="18">
        <v>27</v>
      </c>
      <c r="E54" s="12" t="s">
        <v>272</v>
      </c>
      <c r="F54" s="21"/>
      <c r="G54" s="24"/>
      <c r="H54" s="26"/>
      <c r="I54" s="7"/>
      <c r="J54" s="29"/>
      <c r="K54" s="7"/>
      <c r="L54" s="31"/>
      <c r="M54" s="8"/>
      <c r="N54" s="12"/>
      <c r="O54" s="10" t="s">
        <v>31</v>
      </c>
    </row>
    <row r="55" spans="1:15" ht="28.35" customHeight="1" x14ac:dyDescent="0.3">
      <c r="A55" s="14" t="s">
        <v>18</v>
      </c>
      <c r="B55" s="14" t="s">
        <v>81</v>
      </c>
      <c r="C55" s="15"/>
      <c r="D55" s="17"/>
      <c r="E55" s="12"/>
      <c r="F55" s="20"/>
      <c r="G55" s="23"/>
      <c r="H55" s="7"/>
      <c r="I55" s="28"/>
      <c r="J55" s="8"/>
      <c r="K55" s="28"/>
      <c r="L55" s="8"/>
      <c r="M55" s="28"/>
      <c r="N55" s="12"/>
      <c r="O55" s="10" t="str">
        <f>"_x0007_`COD|E3_x0005_`QTY1|1_x0005_`EXI|0_x0005_`ITT|0_x0005_`END|"&amp;ROW(M69)&amp;"_x0005_`"</f>
        <v>_x0007_`COD|E3_x0005_`QTY1|1_x0005_`EXI|0_x0005_`ITT|0_x0005_`END|69_x0005_`</v>
      </c>
    </row>
    <row r="56" spans="1:15" ht="28.35" customHeight="1" x14ac:dyDescent="0.3">
      <c r="A56" s="6" t="s">
        <v>88</v>
      </c>
      <c r="B56" s="6" t="s">
        <v>80</v>
      </c>
      <c r="C56" s="16"/>
      <c r="D56" s="17"/>
      <c r="E56" s="12"/>
      <c r="F56" s="20"/>
      <c r="G56" s="23"/>
      <c r="H56" s="7"/>
      <c r="I56" s="28"/>
      <c r="J56" s="8"/>
      <c r="K56" s="28"/>
      <c r="L56" s="8"/>
      <c r="M56" s="28"/>
      <c r="N56" s="12"/>
      <c r="O56" s="10" t="str">
        <f>"_x0007_`COD|E2_x0005_`QTY1|1_x0005_`EXI|0_x0005_`ITT|0_x0005_`END|"&amp;ROW(M58)&amp;"_x0005_`"</f>
        <v>_x0007_`COD|E2_x0005_`QTY1|1_x0005_`EXI|0_x0005_`ITT|0_x0005_`END|58_x0005_`</v>
      </c>
    </row>
    <row r="57" spans="1:15" ht="28.35" customHeight="1" x14ac:dyDescent="0.3">
      <c r="A57" s="6" t="s">
        <v>318</v>
      </c>
      <c r="B57" s="6" t="s">
        <v>213</v>
      </c>
      <c r="C57" s="16" t="s">
        <v>393</v>
      </c>
      <c r="D57" s="18">
        <v>23</v>
      </c>
      <c r="E57" s="12" t="s">
        <v>271</v>
      </c>
      <c r="F57" s="21"/>
      <c r="G57" s="24"/>
      <c r="H57" s="26"/>
      <c r="I57" s="7"/>
      <c r="J57" s="29"/>
      <c r="K57" s="7"/>
      <c r="L57" s="31"/>
      <c r="M57" s="8"/>
      <c r="N57" s="12"/>
      <c r="O57" s="10" t="s">
        <v>28</v>
      </c>
    </row>
    <row r="58" spans="1:15" ht="28.35" customHeight="1" x14ac:dyDescent="0.3">
      <c r="A58" s="6" t="s">
        <v>374</v>
      </c>
      <c r="B58" s="6" t="s">
        <v>278</v>
      </c>
      <c r="C58" s="16" t="s">
        <v>406</v>
      </c>
      <c r="D58" s="18">
        <v>191</v>
      </c>
      <c r="E58" s="12" t="s">
        <v>276</v>
      </c>
      <c r="F58" s="21"/>
      <c r="G58" s="24"/>
      <c r="H58" s="26"/>
      <c r="I58" s="7"/>
      <c r="J58" s="29"/>
      <c r="K58" s="7"/>
      <c r="L58" s="31"/>
      <c r="M58" s="8"/>
      <c r="N58" s="12"/>
      <c r="O58" s="10" t="s">
        <v>51</v>
      </c>
    </row>
    <row r="59" spans="1:15" ht="28.35" customHeight="1" x14ac:dyDescent="0.3">
      <c r="A59" s="6" t="s">
        <v>92</v>
      </c>
      <c r="B59" s="6" t="s">
        <v>91</v>
      </c>
      <c r="C59" s="16"/>
      <c r="D59" s="17"/>
      <c r="E59" s="12"/>
      <c r="F59" s="20"/>
      <c r="G59" s="23"/>
      <c r="H59" s="7"/>
      <c r="I59" s="28"/>
      <c r="J59" s="8"/>
      <c r="K59" s="28"/>
      <c r="L59" s="8"/>
      <c r="M59" s="28"/>
      <c r="N59" s="12"/>
      <c r="O59" s="10" t="str">
        <f>"_x0007_`COD|E2_x0005_`QTY1|1_x0005_`EXI|0_x0005_`ITT|0_x0005_`END|"&amp;ROW(M61)&amp;"_x0005_`"</f>
        <v>_x0007_`COD|E2_x0005_`QTY1|1_x0005_`EXI|0_x0005_`ITT|0_x0005_`END|61_x0005_`</v>
      </c>
    </row>
    <row r="60" spans="1:15" ht="28.35" customHeight="1" x14ac:dyDescent="0.3">
      <c r="A60" s="6" t="s">
        <v>318</v>
      </c>
      <c r="B60" s="6" t="s">
        <v>397</v>
      </c>
      <c r="C60" s="16" t="s">
        <v>395</v>
      </c>
      <c r="D60" s="18">
        <v>191</v>
      </c>
      <c r="E60" s="12" t="s">
        <v>291</v>
      </c>
      <c r="F60" s="21"/>
      <c r="G60" s="24"/>
      <c r="H60" s="26"/>
      <c r="I60" s="7"/>
      <c r="J60" s="29"/>
      <c r="K60" s="7"/>
      <c r="L60" s="31"/>
      <c r="M60" s="8"/>
      <c r="N60" s="12"/>
      <c r="O60" s="10" t="s">
        <v>6</v>
      </c>
    </row>
    <row r="61" spans="1:15" ht="28.35" customHeight="1" x14ac:dyDescent="0.3">
      <c r="A61" s="6" t="s">
        <v>376</v>
      </c>
      <c r="B61" s="6" t="s">
        <v>93</v>
      </c>
      <c r="C61" s="16"/>
      <c r="D61" s="17"/>
      <c r="E61" s="12"/>
      <c r="F61" s="20"/>
      <c r="G61" s="23"/>
      <c r="H61" s="7"/>
      <c r="I61" s="28"/>
      <c r="J61" s="8"/>
      <c r="K61" s="28"/>
      <c r="L61" s="8"/>
      <c r="M61" s="28"/>
      <c r="N61" s="12"/>
      <c r="O61" s="10" t="str">
        <f>"_x0007_`COD|E2_x0005_`QTY1|1_x0005_`EXI|0_x0005_`ITT|0_x0005_`END|"&amp;ROW(M65)&amp;"_x0005_`"</f>
        <v>_x0007_`COD|E2_x0005_`QTY1|1_x0005_`EXI|0_x0005_`ITT|0_x0005_`END|65_x0005_`</v>
      </c>
    </row>
    <row r="62" spans="1:15" ht="28.35" customHeight="1" x14ac:dyDescent="0.3">
      <c r="A62" s="6" t="s">
        <v>318</v>
      </c>
      <c r="B62" s="6" t="s">
        <v>394</v>
      </c>
      <c r="C62" s="16" t="s">
        <v>396</v>
      </c>
      <c r="D62" s="18">
        <v>25</v>
      </c>
      <c r="E62" s="12" t="s">
        <v>271</v>
      </c>
      <c r="F62" s="21"/>
      <c r="G62" s="24"/>
      <c r="H62" s="26"/>
      <c r="I62" s="7"/>
      <c r="J62" s="29"/>
      <c r="K62" s="7"/>
      <c r="L62" s="31"/>
      <c r="M62" s="8"/>
      <c r="N62" s="12"/>
      <c r="O62" s="10" t="s">
        <v>15</v>
      </c>
    </row>
    <row r="63" spans="1:15" ht="28.35" customHeight="1" x14ac:dyDescent="0.3">
      <c r="A63" s="6" t="s">
        <v>302</v>
      </c>
      <c r="B63" s="6" t="s">
        <v>239</v>
      </c>
      <c r="C63" s="16" t="s">
        <v>197</v>
      </c>
      <c r="D63" s="18">
        <v>115</v>
      </c>
      <c r="E63" s="12" t="s">
        <v>270</v>
      </c>
      <c r="F63" s="21"/>
      <c r="G63" s="24"/>
      <c r="H63" s="26"/>
      <c r="I63" s="7"/>
      <c r="J63" s="29"/>
      <c r="K63" s="7"/>
      <c r="L63" s="31"/>
      <c r="M63" s="8"/>
      <c r="N63" s="12"/>
      <c r="O63" s="10" t="s">
        <v>12</v>
      </c>
    </row>
    <row r="64" spans="1:15" ht="28.35" customHeight="1" x14ac:dyDescent="0.3">
      <c r="A64" s="6" t="s">
        <v>307</v>
      </c>
      <c r="B64" s="6" t="s">
        <v>195</v>
      </c>
      <c r="C64" s="16" t="s">
        <v>200</v>
      </c>
      <c r="D64" s="18">
        <v>13</v>
      </c>
      <c r="E64" s="12" t="s">
        <v>276</v>
      </c>
      <c r="F64" s="21"/>
      <c r="G64" s="24"/>
      <c r="H64" s="26"/>
      <c r="I64" s="7"/>
      <c r="J64" s="29"/>
      <c r="K64" s="7"/>
      <c r="L64" s="31"/>
      <c r="M64" s="8"/>
      <c r="N64" s="12"/>
      <c r="O64" s="10" t="s">
        <v>32</v>
      </c>
    </row>
    <row r="65" spans="1:15" ht="28.35" customHeight="1" x14ac:dyDescent="0.3">
      <c r="A65" s="6" t="s">
        <v>367</v>
      </c>
      <c r="B65" s="6" t="s">
        <v>402</v>
      </c>
      <c r="C65" s="16"/>
      <c r="D65" s="17"/>
      <c r="E65" s="12"/>
      <c r="F65" s="20"/>
      <c r="G65" s="23"/>
      <c r="H65" s="7"/>
      <c r="I65" s="28"/>
      <c r="J65" s="8"/>
      <c r="K65" s="28"/>
      <c r="L65" s="8"/>
      <c r="M65" s="28"/>
      <c r="N65" s="12"/>
      <c r="O65" s="10" t="str">
        <f>"_x0007_`COD|E2_x0005_`QTY1|1_x0005_`EXI|0_x0005_`ITT|0_x0005_`END|"&amp;ROW(M69)&amp;"_x0005_`"</f>
        <v>_x0007_`COD|E2_x0005_`QTY1|1_x0005_`EXI|0_x0005_`ITT|0_x0005_`END|69_x0005_`</v>
      </c>
    </row>
    <row r="66" spans="1:15" ht="28.35" customHeight="1" x14ac:dyDescent="0.3">
      <c r="A66" s="6" t="s">
        <v>318</v>
      </c>
      <c r="B66" s="6" t="s">
        <v>201</v>
      </c>
      <c r="C66" s="16" t="s">
        <v>55</v>
      </c>
      <c r="D66" s="18">
        <v>27</v>
      </c>
      <c r="E66" s="12" t="s">
        <v>272</v>
      </c>
      <c r="F66" s="21"/>
      <c r="G66" s="24"/>
      <c r="H66" s="26"/>
      <c r="I66" s="7"/>
      <c r="J66" s="29"/>
      <c r="K66" s="7"/>
      <c r="L66" s="31"/>
      <c r="M66" s="8"/>
      <c r="N66" s="12"/>
      <c r="O66" s="10" t="s">
        <v>8</v>
      </c>
    </row>
    <row r="67" spans="1:15" ht="28.35" customHeight="1" x14ac:dyDescent="0.3">
      <c r="A67" s="6" t="s">
        <v>302</v>
      </c>
      <c r="B67" s="6" t="s">
        <v>201</v>
      </c>
      <c r="C67" s="16" t="s">
        <v>234</v>
      </c>
      <c r="D67" s="18">
        <v>2</v>
      </c>
      <c r="E67" s="12" t="s">
        <v>272</v>
      </c>
      <c r="F67" s="21"/>
      <c r="G67" s="24"/>
      <c r="H67" s="26"/>
      <c r="I67" s="7"/>
      <c r="J67" s="29"/>
      <c r="K67" s="7"/>
      <c r="L67" s="31"/>
      <c r="M67" s="8"/>
      <c r="N67" s="12"/>
      <c r="O67" s="10" t="s">
        <v>9</v>
      </c>
    </row>
    <row r="68" spans="1:15" ht="28.35" customHeight="1" x14ac:dyDescent="0.3">
      <c r="A68" s="6" t="s">
        <v>307</v>
      </c>
      <c r="B68" s="6" t="s">
        <v>201</v>
      </c>
      <c r="C68" s="16" t="s">
        <v>56</v>
      </c>
      <c r="D68" s="18">
        <v>1</v>
      </c>
      <c r="E68" s="12" t="s">
        <v>272</v>
      </c>
      <c r="F68" s="21"/>
      <c r="G68" s="24"/>
      <c r="H68" s="26"/>
      <c r="I68" s="7"/>
      <c r="J68" s="29"/>
      <c r="K68" s="7"/>
      <c r="L68" s="31"/>
      <c r="M68" s="8"/>
      <c r="N68" s="12"/>
      <c r="O68" s="10" t="s">
        <v>337</v>
      </c>
    </row>
    <row r="69" spans="1:15" ht="28.35" customHeight="1" x14ac:dyDescent="0.3">
      <c r="A69" s="6"/>
      <c r="B69" s="6"/>
      <c r="C69" s="6"/>
      <c r="D69" s="19"/>
      <c r="E69" s="13"/>
      <c r="F69" s="22"/>
      <c r="G69" s="22"/>
      <c r="H69" s="22"/>
      <c r="I69" s="22"/>
      <c r="J69" s="22"/>
      <c r="K69" s="22"/>
      <c r="L69" s="22"/>
      <c r="M69" s="22"/>
      <c r="N69" s="12"/>
    </row>
    <row r="70" spans="1:15" ht="28.35" customHeight="1" x14ac:dyDescent="0.3">
      <c r="A70" s="6"/>
      <c r="B70" s="6"/>
      <c r="C70" s="6"/>
      <c r="D70" s="19"/>
      <c r="E70" s="13"/>
      <c r="F70" s="22"/>
      <c r="G70" s="22"/>
      <c r="H70" s="22"/>
      <c r="I70" s="22"/>
      <c r="J70" s="22"/>
      <c r="K70" s="22"/>
      <c r="L70" s="22"/>
      <c r="M70" s="22"/>
      <c r="N70" s="12"/>
    </row>
    <row r="71" spans="1:15" ht="28.35" customHeight="1" x14ac:dyDescent="0.3">
      <c r="A71" s="14" t="s">
        <v>23</v>
      </c>
      <c r="B71" s="14" t="s">
        <v>301</v>
      </c>
      <c r="C71" s="15"/>
      <c r="D71" s="17"/>
      <c r="E71" s="12"/>
      <c r="F71" s="20"/>
      <c r="G71" s="23"/>
      <c r="H71" s="7"/>
      <c r="I71" s="28"/>
      <c r="J71" s="8"/>
      <c r="K71" s="28"/>
      <c r="L71" s="8"/>
      <c r="M71" s="28"/>
      <c r="N71" s="12"/>
      <c r="O71" s="10" t="str">
        <f>"_x0007_`COD|E3_x0005_`QTY1|1_x0005_`EXI|0_x0005_`ITT|0_x0005_`END|"&amp;ROW(M80)&amp;"_x0005_`"</f>
        <v>_x0007_`COD|E3_x0005_`QTY1|1_x0005_`EXI|0_x0005_`ITT|0_x0005_`END|80_x0005_`</v>
      </c>
    </row>
    <row r="72" spans="1:15" ht="28.35" customHeight="1" x14ac:dyDescent="0.3">
      <c r="A72" s="6" t="s">
        <v>366</v>
      </c>
      <c r="B72" s="6" t="s">
        <v>103</v>
      </c>
      <c r="C72" s="16"/>
      <c r="D72" s="17"/>
      <c r="E72" s="12"/>
      <c r="F72" s="20"/>
      <c r="G72" s="23"/>
      <c r="H72" s="7"/>
      <c r="I72" s="28"/>
      <c r="J72" s="8"/>
      <c r="K72" s="28"/>
      <c r="L72" s="8"/>
      <c r="M72" s="28"/>
      <c r="N72" s="12"/>
      <c r="O72" s="10" t="str">
        <f>"_x0007_`COD|E2_x0005_`QTY1|1_x0005_`EXI|0_x0005_`ITT|0_x0005_`END|"&amp;ROW(M74)&amp;"_x0005_`"</f>
        <v>_x0007_`COD|E2_x0005_`QTY1|1_x0005_`EXI|0_x0005_`ITT|0_x0005_`END|74_x0005_`</v>
      </c>
    </row>
    <row r="73" spans="1:15" ht="28.35" customHeight="1" x14ac:dyDescent="0.3">
      <c r="A73" s="6" t="s">
        <v>318</v>
      </c>
      <c r="B73" s="6" t="s">
        <v>196</v>
      </c>
      <c r="C73" s="16" t="s">
        <v>216</v>
      </c>
      <c r="D73" s="18">
        <v>2</v>
      </c>
      <c r="E73" s="12" t="s">
        <v>289</v>
      </c>
      <c r="F73" s="21"/>
      <c r="G73" s="24"/>
      <c r="H73" s="26"/>
      <c r="I73" s="7"/>
      <c r="J73" s="29"/>
      <c r="K73" s="7"/>
      <c r="L73" s="31"/>
      <c r="M73" s="8"/>
      <c r="N73" s="12"/>
      <c r="O73" s="10" t="s">
        <v>30</v>
      </c>
    </row>
    <row r="74" spans="1:15" ht="28.35" customHeight="1" x14ac:dyDescent="0.3">
      <c r="A74" s="6" t="s">
        <v>371</v>
      </c>
      <c r="B74" s="6" t="s">
        <v>102</v>
      </c>
      <c r="C74" s="16"/>
      <c r="D74" s="17"/>
      <c r="E74" s="12"/>
      <c r="F74" s="20"/>
      <c r="G74" s="23"/>
      <c r="H74" s="7"/>
      <c r="I74" s="28"/>
      <c r="J74" s="8"/>
      <c r="K74" s="28"/>
      <c r="L74" s="8"/>
      <c r="M74" s="28"/>
      <c r="N74" s="12"/>
      <c r="O74" s="10" t="str">
        <f>"_x0007_`COD|E2_x0005_`QTY1|1_x0005_`EXI|0_x0005_`ITT|0_x0005_`END|"&amp;ROW(M76)&amp;"_x0005_`"</f>
        <v>_x0007_`COD|E2_x0005_`QTY1|1_x0005_`EXI|0_x0005_`ITT|0_x0005_`END|76_x0005_`</v>
      </c>
    </row>
    <row r="75" spans="1:15" ht="28.35" customHeight="1" x14ac:dyDescent="0.3">
      <c r="A75" s="6" t="s">
        <v>318</v>
      </c>
      <c r="B75" s="6" t="s">
        <v>279</v>
      </c>
      <c r="C75" s="16" t="s">
        <v>212</v>
      </c>
      <c r="D75" s="18">
        <v>207</v>
      </c>
      <c r="E75" s="12" t="s">
        <v>289</v>
      </c>
      <c r="F75" s="21"/>
      <c r="G75" s="24"/>
      <c r="H75" s="26"/>
      <c r="I75" s="7"/>
      <c r="J75" s="29"/>
      <c r="K75" s="7"/>
      <c r="L75" s="31"/>
      <c r="M75" s="8"/>
      <c r="N75" s="12"/>
      <c r="O75" s="10" t="s">
        <v>10</v>
      </c>
    </row>
    <row r="76" spans="1:15" ht="28.35" customHeight="1" x14ac:dyDescent="0.3">
      <c r="A76" s="6" t="s">
        <v>364</v>
      </c>
      <c r="B76" s="6" t="s">
        <v>199</v>
      </c>
      <c r="C76" s="16" t="s">
        <v>53</v>
      </c>
      <c r="D76" s="18">
        <v>2</v>
      </c>
      <c r="E76" s="12" t="s">
        <v>273</v>
      </c>
      <c r="F76" s="21"/>
      <c r="G76" s="24"/>
      <c r="H76" s="26"/>
      <c r="I76" s="7"/>
      <c r="J76" s="29"/>
      <c r="K76" s="7"/>
      <c r="L76" s="31"/>
      <c r="M76" s="8"/>
      <c r="N76" s="12"/>
      <c r="O76" s="10" t="s">
        <v>29</v>
      </c>
    </row>
    <row r="77" spans="1:15" ht="28.35" customHeight="1" x14ac:dyDescent="0.3">
      <c r="A77" s="6" t="s">
        <v>97</v>
      </c>
      <c r="B77" s="6" t="s">
        <v>392</v>
      </c>
      <c r="C77" s="16" t="s">
        <v>52</v>
      </c>
      <c r="D77" s="18">
        <v>1</v>
      </c>
      <c r="E77" s="12" t="s">
        <v>273</v>
      </c>
      <c r="F77" s="21"/>
      <c r="G77" s="24"/>
      <c r="H77" s="26"/>
      <c r="I77" s="7"/>
      <c r="J77" s="29"/>
      <c r="K77" s="7"/>
      <c r="L77" s="31"/>
      <c r="M77" s="8"/>
      <c r="N77" s="12"/>
      <c r="O77" s="10" t="s">
        <v>4</v>
      </c>
    </row>
    <row r="78" spans="1:15" ht="28.35" customHeight="1" x14ac:dyDescent="0.3">
      <c r="A78" s="6" t="s">
        <v>378</v>
      </c>
      <c r="B78" s="6" t="s">
        <v>221</v>
      </c>
      <c r="C78" s="16" t="s">
        <v>54</v>
      </c>
      <c r="D78" s="18">
        <v>1</v>
      </c>
      <c r="E78" s="12" t="s">
        <v>273</v>
      </c>
      <c r="F78" s="21"/>
      <c r="G78" s="24"/>
      <c r="H78" s="26"/>
      <c r="I78" s="7"/>
      <c r="J78" s="29"/>
      <c r="K78" s="7"/>
      <c r="L78" s="31"/>
      <c r="M78" s="8"/>
      <c r="N78" s="12"/>
      <c r="O78" s="10" t="s">
        <v>25</v>
      </c>
    </row>
    <row r="79" spans="1:15" ht="28.35" customHeight="1" x14ac:dyDescent="0.3">
      <c r="A79" s="6" t="s">
        <v>379</v>
      </c>
      <c r="B79" s="6" t="s">
        <v>218</v>
      </c>
      <c r="C79" s="16" t="s">
        <v>405</v>
      </c>
      <c r="D79" s="18">
        <v>19</v>
      </c>
      <c r="E79" s="12" t="s">
        <v>270</v>
      </c>
      <c r="F79" s="21"/>
      <c r="G79" s="24"/>
      <c r="H79" s="26"/>
      <c r="I79" s="7"/>
      <c r="J79" s="29"/>
      <c r="K79" s="7"/>
      <c r="L79" s="31"/>
      <c r="M79" s="8"/>
      <c r="N79" s="12"/>
      <c r="O79" s="10" t="s">
        <v>348</v>
      </c>
    </row>
    <row r="80" spans="1:15" ht="28.35" customHeight="1" x14ac:dyDescent="0.3">
      <c r="A80" s="6"/>
      <c r="B80" s="6"/>
      <c r="C80" s="6"/>
      <c r="D80" s="19"/>
      <c r="E80" s="13"/>
      <c r="F80" s="22"/>
      <c r="G80" s="22"/>
      <c r="H80" s="22"/>
      <c r="I80" s="22"/>
      <c r="J80" s="22"/>
      <c r="K80" s="22"/>
      <c r="L80" s="22"/>
      <c r="M80" s="22"/>
      <c r="N80" s="12"/>
    </row>
    <row r="81" spans="1:15" ht="28.35" customHeight="1" x14ac:dyDescent="0.3">
      <c r="A81" s="6"/>
      <c r="B81" s="6"/>
      <c r="C81" s="6"/>
      <c r="D81" s="19"/>
      <c r="E81" s="13"/>
      <c r="F81" s="22"/>
      <c r="G81" s="22"/>
      <c r="H81" s="22"/>
      <c r="I81" s="22"/>
      <c r="J81" s="22"/>
      <c r="K81" s="22"/>
      <c r="L81" s="22"/>
      <c r="M81" s="22"/>
      <c r="N81" s="12"/>
    </row>
    <row r="82" spans="1:15" ht="28.35" customHeight="1" x14ac:dyDescent="0.3">
      <c r="A82" s="6"/>
      <c r="B82" s="6"/>
      <c r="C82" s="6"/>
      <c r="D82" s="19"/>
      <c r="E82" s="13"/>
      <c r="F82" s="22"/>
      <c r="G82" s="22"/>
      <c r="H82" s="22"/>
      <c r="I82" s="22"/>
      <c r="J82" s="22"/>
      <c r="K82" s="22"/>
      <c r="L82" s="22"/>
      <c r="M82" s="22"/>
      <c r="N82" s="12"/>
    </row>
    <row r="83" spans="1:15" ht="28.35" customHeight="1" x14ac:dyDescent="0.3">
      <c r="A83" s="6"/>
      <c r="B83" s="6"/>
      <c r="C83" s="6"/>
      <c r="D83" s="19"/>
      <c r="E83" s="13"/>
      <c r="F83" s="22"/>
      <c r="G83" s="22"/>
      <c r="H83" s="22"/>
      <c r="I83" s="22"/>
      <c r="J83" s="22"/>
      <c r="K83" s="22"/>
      <c r="L83" s="22"/>
      <c r="M83" s="22"/>
      <c r="N83" s="12"/>
    </row>
    <row r="84" spans="1:15" ht="28.35" customHeight="1" x14ac:dyDescent="0.3">
      <c r="A84" s="6"/>
      <c r="B84" s="6"/>
      <c r="C84" s="6"/>
      <c r="D84" s="19"/>
      <c r="E84" s="13"/>
      <c r="F84" s="22"/>
      <c r="G84" s="22"/>
      <c r="H84" s="22"/>
      <c r="I84" s="22"/>
      <c r="J84" s="22"/>
      <c r="K84" s="22"/>
      <c r="L84" s="22"/>
      <c r="M84" s="22"/>
      <c r="N84" s="12"/>
    </row>
    <row r="85" spans="1:15" ht="28.35" customHeight="1" x14ac:dyDescent="0.3">
      <c r="A85" s="6"/>
      <c r="B85" s="6"/>
      <c r="C85" s="6"/>
      <c r="D85" s="19"/>
      <c r="E85" s="13"/>
      <c r="F85" s="22"/>
      <c r="G85" s="22"/>
      <c r="H85" s="22"/>
      <c r="I85" s="22"/>
      <c r="J85" s="22"/>
      <c r="K85" s="22"/>
      <c r="L85" s="22"/>
      <c r="M85" s="22"/>
      <c r="N85" s="12"/>
    </row>
    <row r="86" spans="1:15" ht="28.35" customHeight="1" x14ac:dyDescent="0.3">
      <c r="A86" s="6"/>
      <c r="B86" s="6"/>
      <c r="C86" s="6"/>
      <c r="D86" s="19"/>
      <c r="E86" s="13"/>
      <c r="F86" s="22"/>
      <c r="G86" s="22"/>
      <c r="H86" s="22"/>
      <c r="I86" s="22"/>
      <c r="J86" s="22"/>
      <c r="K86" s="22"/>
      <c r="L86" s="22"/>
      <c r="M86" s="22"/>
      <c r="N86" s="12"/>
    </row>
    <row r="87" spans="1:15" ht="28.35" customHeight="1" x14ac:dyDescent="0.3">
      <c r="A87" s="6"/>
      <c r="B87" s="6"/>
      <c r="C87" s="6"/>
      <c r="D87" s="19"/>
      <c r="E87" s="13"/>
      <c r="F87" s="22"/>
      <c r="G87" s="22"/>
      <c r="H87" s="22"/>
      <c r="I87" s="22"/>
      <c r="J87" s="22"/>
      <c r="K87" s="22"/>
      <c r="L87" s="22"/>
      <c r="M87" s="22"/>
      <c r="N87" s="12"/>
    </row>
    <row r="88" spans="1:15" ht="28.35" customHeight="1" x14ac:dyDescent="0.3">
      <c r="A88" s="6"/>
      <c r="B88" s="6"/>
      <c r="C88" s="6"/>
      <c r="D88" s="19"/>
      <c r="E88" s="13"/>
      <c r="F88" s="22"/>
      <c r="G88" s="22"/>
      <c r="H88" s="22"/>
      <c r="I88" s="22"/>
      <c r="J88" s="22"/>
      <c r="K88" s="22"/>
      <c r="L88" s="22"/>
      <c r="M88" s="22"/>
      <c r="N88" s="12"/>
    </row>
    <row r="89" spans="1:15" ht="28.35" customHeight="1" x14ac:dyDescent="0.3">
      <c r="A89" s="6"/>
      <c r="B89" s="6"/>
      <c r="C89" s="6"/>
      <c r="D89" s="19"/>
      <c r="E89" s="13"/>
      <c r="F89" s="22"/>
      <c r="G89" s="22"/>
      <c r="H89" s="22"/>
      <c r="I89" s="22"/>
      <c r="J89" s="22"/>
      <c r="K89" s="22"/>
      <c r="L89" s="22"/>
      <c r="M89" s="22"/>
      <c r="N89" s="12"/>
    </row>
    <row r="90" spans="1:15" ht="28.35" customHeight="1" x14ac:dyDescent="0.3">
      <c r="A90" s="6"/>
      <c r="B90" s="6"/>
      <c r="C90" s="6"/>
      <c r="D90" s="19"/>
      <c r="E90" s="13"/>
      <c r="F90" s="22"/>
      <c r="G90" s="22"/>
      <c r="H90" s="22"/>
      <c r="I90" s="22"/>
      <c r="J90" s="22"/>
      <c r="K90" s="22"/>
      <c r="L90" s="22"/>
      <c r="M90" s="22"/>
      <c r="N90" s="12"/>
    </row>
    <row r="91" spans="1:15" ht="28.35" customHeight="1" x14ac:dyDescent="0.3">
      <c r="A91" s="6"/>
      <c r="B91" s="6"/>
      <c r="C91" s="6"/>
      <c r="D91" s="19"/>
      <c r="E91" s="13"/>
      <c r="F91" s="22"/>
      <c r="G91" s="22"/>
      <c r="H91" s="22"/>
      <c r="I91" s="22"/>
      <c r="J91" s="22"/>
      <c r="K91" s="22"/>
      <c r="L91" s="22"/>
      <c r="M91" s="22"/>
      <c r="N91" s="12"/>
    </row>
    <row r="92" spans="1:15" ht="28.35" customHeight="1" x14ac:dyDescent="0.3">
      <c r="A92" s="6"/>
      <c r="B92" s="6"/>
      <c r="C92" s="6"/>
      <c r="D92" s="19"/>
      <c r="E92" s="13"/>
      <c r="F92" s="22"/>
      <c r="G92" s="22"/>
      <c r="H92" s="22"/>
      <c r="I92" s="22"/>
      <c r="J92" s="22"/>
      <c r="K92" s="22"/>
      <c r="L92" s="22"/>
      <c r="M92" s="22"/>
      <c r="N92" s="12"/>
    </row>
    <row r="93" spans="1:15" ht="28.35" customHeight="1" x14ac:dyDescent="0.3">
      <c r="A93" s="14" t="s">
        <v>23</v>
      </c>
      <c r="B93" s="14" t="s">
        <v>381</v>
      </c>
      <c r="C93" s="15"/>
      <c r="D93" s="17"/>
      <c r="E93" s="12"/>
      <c r="F93" s="20"/>
      <c r="G93" s="23"/>
      <c r="H93" s="7"/>
      <c r="I93" s="28"/>
      <c r="J93" s="8"/>
      <c r="K93" s="28"/>
      <c r="L93" s="8"/>
      <c r="M93" s="28"/>
      <c r="N93" s="12"/>
      <c r="O93" s="10" t="str">
        <f>"_x0007_`COD|E3_x0005_`QTY1|1_x0005_`EXI|0_x0005_`ITT|0_x0005_`END|"&amp;ROW(M111)&amp;"_x0005_`"</f>
        <v>_x0007_`COD|E3_x0005_`QTY1|1_x0005_`EXI|0_x0005_`ITT|0_x0005_`END|111_x0005_`</v>
      </c>
    </row>
    <row r="94" spans="1:15" ht="28.35" customHeight="1" x14ac:dyDescent="0.3">
      <c r="A94" s="6" t="s">
        <v>366</v>
      </c>
      <c r="B94" s="6" t="s">
        <v>375</v>
      </c>
      <c r="C94" s="16"/>
      <c r="D94" s="17"/>
      <c r="E94" s="12"/>
      <c r="F94" s="20"/>
      <c r="G94" s="23"/>
      <c r="H94" s="7"/>
      <c r="I94" s="28"/>
      <c r="J94" s="8"/>
      <c r="K94" s="28"/>
      <c r="L94" s="8"/>
      <c r="M94" s="28"/>
      <c r="N94" s="12"/>
      <c r="O94" s="10" t="str">
        <f>"_x0007_`COD|E2_x0005_`QTY1|1_x0005_`EXI|0_x0005_`ITT|0_x0005_`END|"&amp;ROW(M96)&amp;"_x0005_`"</f>
        <v>_x0007_`COD|E2_x0005_`QTY1|1_x0005_`EXI|0_x0005_`ITT|0_x0005_`END|96_x0005_`</v>
      </c>
    </row>
    <row r="95" spans="1:15" ht="28.35" customHeight="1" x14ac:dyDescent="0.3">
      <c r="A95" s="6" t="s">
        <v>318</v>
      </c>
      <c r="B95" s="6" t="s">
        <v>407</v>
      </c>
      <c r="C95" s="16" t="s">
        <v>408</v>
      </c>
      <c r="D95" s="18">
        <v>10</v>
      </c>
      <c r="E95" s="12" t="s">
        <v>276</v>
      </c>
      <c r="F95" s="21"/>
      <c r="G95" s="24"/>
      <c r="H95" s="26"/>
      <c r="I95" s="7"/>
      <c r="J95" s="29"/>
      <c r="K95" s="7"/>
      <c r="L95" s="31"/>
      <c r="M95" s="8"/>
      <c r="N95" s="12"/>
      <c r="O95" s="10" t="s">
        <v>44</v>
      </c>
    </row>
    <row r="96" spans="1:15" ht="28.35" customHeight="1" x14ac:dyDescent="0.3">
      <c r="A96" s="6" t="s">
        <v>371</v>
      </c>
      <c r="B96" s="6" t="s">
        <v>210</v>
      </c>
      <c r="C96" s="16"/>
      <c r="D96" s="17"/>
      <c r="E96" s="12"/>
      <c r="F96" s="20"/>
      <c r="G96" s="23"/>
      <c r="H96" s="7"/>
      <c r="I96" s="28"/>
      <c r="J96" s="8"/>
      <c r="K96" s="28"/>
      <c r="L96" s="8"/>
      <c r="M96" s="28"/>
      <c r="N96" s="12"/>
      <c r="O96" s="10" t="str">
        <f>"_x0007_`COD|E2_x0005_`QTY1|1_x0005_`EXI|0_x0005_`ITT|0_x0005_`END|"&amp;ROW(M98)&amp;"_x0005_`"</f>
        <v>_x0007_`COD|E2_x0005_`QTY1|1_x0005_`EXI|0_x0005_`ITT|0_x0005_`END|98_x0005_`</v>
      </c>
    </row>
    <row r="97" spans="1:15" ht="28.35" customHeight="1" x14ac:dyDescent="0.3">
      <c r="A97" s="6" t="s">
        <v>318</v>
      </c>
      <c r="B97" s="6" t="s">
        <v>210</v>
      </c>
      <c r="C97" s="16"/>
      <c r="D97" s="18">
        <v>8</v>
      </c>
      <c r="E97" s="12" t="s">
        <v>288</v>
      </c>
      <c r="F97" s="21"/>
      <c r="G97" s="24"/>
      <c r="H97" s="26"/>
      <c r="I97" s="7"/>
      <c r="J97" s="29"/>
      <c r="K97" s="7"/>
      <c r="L97" s="31"/>
      <c r="M97" s="8"/>
      <c r="N97" s="12"/>
      <c r="O97" s="10" t="s">
        <v>39</v>
      </c>
    </row>
    <row r="98" spans="1:15" ht="28.35" customHeight="1" x14ac:dyDescent="0.3">
      <c r="A98" s="6" t="s">
        <v>364</v>
      </c>
      <c r="B98" s="6" t="s">
        <v>203</v>
      </c>
      <c r="C98" s="16"/>
      <c r="D98" s="17"/>
      <c r="E98" s="12"/>
      <c r="F98" s="20"/>
      <c r="G98" s="23"/>
      <c r="H98" s="7"/>
      <c r="I98" s="28"/>
      <c r="J98" s="8"/>
      <c r="K98" s="28"/>
      <c r="L98" s="8"/>
      <c r="M98" s="28"/>
      <c r="N98" s="12"/>
      <c r="O98" s="10" t="str">
        <f>"_x0007_`COD|E2_x0005_`QTY1|1_x0005_`EXI|0_x0005_`ITT|0_x0005_`END|"&amp;ROW(M100)&amp;"_x0005_`"</f>
        <v>_x0007_`COD|E2_x0005_`QTY1|1_x0005_`EXI|0_x0005_`ITT|0_x0005_`END|100_x0005_`</v>
      </c>
    </row>
    <row r="99" spans="1:15" ht="28.35" customHeight="1" x14ac:dyDescent="0.3">
      <c r="A99" s="6" t="s">
        <v>318</v>
      </c>
      <c r="B99" s="6" t="s">
        <v>203</v>
      </c>
      <c r="C99" s="16" t="s">
        <v>232</v>
      </c>
      <c r="D99" s="18">
        <v>1</v>
      </c>
      <c r="E99" s="12" t="s">
        <v>290</v>
      </c>
      <c r="F99" s="21"/>
      <c r="G99" s="24"/>
      <c r="H99" s="26"/>
      <c r="I99" s="7"/>
      <c r="J99" s="29"/>
      <c r="K99" s="7"/>
      <c r="L99" s="31"/>
      <c r="M99" s="8"/>
      <c r="N99" s="12"/>
      <c r="O99" s="10" t="s">
        <v>35</v>
      </c>
    </row>
    <row r="100" spans="1:15" ht="28.35" customHeight="1" x14ac:dyDescent="0.3">
      <c r="A100" s="6" t="s">
        <v>364</v>
      </c>
      <c r="B100" s="6" t="s">
        <v>206</v>
      </c>
      <c r="C100" s="16"/>
      <c r="D100" s="17"/>
      <c r="E100" s="12"/>
      <c r="F100" s="20"/>
      <c r="G100" s="23"/>
      <c r="H100" s="7"/>
      <c r="I100" s="28"/>
      <c r="J100" s="8"/>
      <c r="K100" s="28"/>
      <c r="L100" s="8"/>
      <c r="M100" s="28"/>
      <c r="N100" s="12"/>
      <c r="O100" s="10" t="str">
        <f>"_x0007_`COD|E2_x0005_`QTY1|1_x0005_`EXI|0_x0005_`ITT|0_x0005_`END|"&amp;ROW(M102)&amp;"_x0005_`"</f>
        <v>_x0007_`COD|E2_x0005_`QTY1|1_x0005_`EXI|0_x0005_`ITT|0_x0005_`END|102_x0005_`</v>
      </c>
    </row>
    <row r="101" spans="1:15" ht="28.35" customHeight="1" x14ac:dyDescent="0.3">
      <c r="A101" s="6" t="s">
        <v>318</v>
      </c>
      <c r="B101" s="6" t="s">
        <v>206</v>
      </c>
      <c r="C101" s="16" t="s">
        <v>412</v>
      </c>
      <c r="D101" s="18">
        <v>1</v>
      </c>
      <c r="E101" s="12" t="s">
        <v>284</v>
      </c>
      <c r="F101" s="21"/>
      <c r="G101" s="24"/>
      <c r="H101" s="26"/>
      <c r="I101" s="7"/>
      <c r="J101" s="29"/>
      <c r="K101" s="7"/>
      <c r="L101" s="31"/>
      <c r="M101" s="8"/>
      <c r="N101" s="12"/>
      <c r="O101" s="10" t="s">
        <v>36</v>
      </c>
    </row>
    <row r="102" spans="1:15" ht="28.35" customHeight="1" x14ac:dyDescent="0.3">
      <c r="A102" s="6" t="s">
        <v>97</v>
      </c>
      <c r="B102" s="6" t="s">
        <v>204</v>
      </c>
      <c r="C102" s="16"/>
      <c r="D102" s="17"/>
      <c r="E102" s="12"/>
      <c r="F102" s="20"/>
      <c r="G102" s="23"/>
      <c r="H102" s="7"/>
      <c r="I102" s="28"/>
      <c r="J102" s="8"/>
      <c r="K102" s="28"/>
      <c r="L102" s="8"/>
      <c r="M102" s="28"/>
      <c r="N102" s="12"/>
      <c r="O102" s="10" t="str">
        <f>"_x0007_`COD|E2_x0005_`QTY1|1_x0005_`EXI|0_x0005_`ITT|0_x0005_`END|"&amp;ROW(M104)&amp;"_x0005_`"</f>
        <v>_x0007_`COD|E2_x0005_`QTY1|1_x0005_`EXI|0_x0005_`ITT|0_x0005_`END|104_x0005_`</v>
      </c>
    </row>
    <row r="103" spans="1:15" ht="28.35" customHeight="1" x14ac:dyDescent="0.3">
      <c r="A103" s="6" t="s">
        <v>318</v>
      </c>
      <c r="B103" s="6" t="s">
        <v>204</v>
      </c>
      <c r="C103" s="16"/>
      <c r="D103" s="18">
        <v>1</v>
      </c>
      <c r="E103" s="12" t="s">
        <v>284</v>
      </c>
      <c r="F103" s="21"/>
      <c r="G103" s="24"/>
      <c r="H103" s="26"/>
      <c r="I103" s="7"/>
      <c r="J103" s="29"/>
      <c r="K103" s="7"/>
      <c r="L103" s="31"/>
      <c r="M103" s="8"/>
      <c r="N103" s="12"/>
      <c r="O103" s="10" t="s">
        <v>37</v>
      </c>
    </row>
    <row r="104" spans="1:15" ht="28.35" customHeight="1" x14ac:dyDescent="0.3">
      <c r="A104" s="6" t="s">
        <v>378</v>
      </c>
      <c r="B104" s="6" t="s">
        <v>100</v>
      </c>
      <c r="C104" s="16"/>
      <c r="D104" s="17"/>
      <c r="E104" s="12"/>
      <c r="F104" s="20"/>
      <c r="G104" s="23"/>
      <c r="H104" s="7"/>
      <c r="I104" s="28"/>
      <c r="J104" s="8"/>
      <c r="K104" s="28"/>
      <c r="L104" s="8"/>
      <c r="M104" s="28"/>
      <c r="N104" s="12"/>
      <c r="O104" s="10" t="str">
        <f>"_x0007_`COD|E2_x0005_`QTY1|1_x0005_`EXI|0_x0005_`ITT|0_x0005_`END|"&amp;ROW(M109)&amp;"_x0005_`"</f>
        <v>_x0007_`COD|E2_x0005_`QTY1|1_x0005_`EXI|0_x0005_`ITT|0_x0005_`END|109_x0005_`</v>
      </c>
    </row>
    <row r="105" spans="1:15" ht="28.35" customHeight="1" x14ac:dyDescent="0.3">
      <c r="A105" s="6" t="s">
        <v>318</v>
      </c>
      <c r="B105" s="6" t="s">
        <v>208</v>
      </c>
      <c r="C105" s="16" t="s">
        <v>398</v>
      </c>
      <c r="D105" s="18">
        <v>46</v>
      </c>
      <c r="E105" s="12" t="s">
        <v>277</v>
      </c>
      <c r="F105" s="21"/>
      <c r="G105" s="24"/>
      <c r="H105" s="26"/>
      <c r="I105" s="7"/>
      <c r="J105" s="29"/>
      <c r="K105" s="7"/>
      <c r="L105" s="31"/>
      <c r="M105" s="8"/>
      <c r="N105" s="12"/>
      <c r="O105" s="10" t="s">
        <v>49</v>
      </c>
    </row>
    <row r="106" spans="1:15" ht="28.35" customHeight="1" x14ac:dyDescent="0.3">
      <c r="A106" s="6" t="s">
        <v>302</v>
      </c>
      <c r="B106" s="6" t="s">
        <v>207</v>
      </c>
      <c r="C106" s="16" t="s">
        <v>387</v>
      </c>
      <c r="D106" s="18">
        <v>1</v>
      </c>
      <c r="E106" s="12" t="s">
        <v>274</v>
      </c>
      <c r="F106" s="21"/>
      <c r="G106" s="24"/>
      <c r="H106" s="26"/>
      <c r="I106" s="7"/>
      <c r="J106" s="29"/>
      <c r="K106" s="7"/>
      <c r="L106" s="31"/>
      <c r="M106" s="8"/>
      <c r="N106" s="12"/>
      <c r="O106" s="10" t="s">
        <v>46</v>
      </c>
    </row>
    <row r="107" spans="1:15" ht="28.35" customHeight="1" x14ac:dyDescent="0.3">
      <c r="A107" s="6" t="s">
        <v>307</v>
      </c>
      <c r="B107" s="6" t="s">
        <v>205</v>
      </c>
      <c r="C107" s="16" t="s">
        <v>215</v>
      </c>
      <c r="D107" s="18">
        <v>0.65300000000000002</v>
      </c>
      <c r="E107" s="12" t="s">
        <v>275</v>
      </c>
      <c r="F107" s="21"/>
      <c r="G107" s="24"/>
      <c r="H107" s="26"/>
      <c r="I107" s="7"/>
      <c r="J107" s="29"/>
      <c r="K107" s="7"/>
      <c r="L107" s="31"/>
      <c r="M107" s="8"/>
      <c r="N107" s="12"/>
      <c r="O107" s="10" t="s">
        <v>48</v>
      </c>
    </row>
    <row r="108" spans="1:15" ht="28.35" customHeight="1" x14ac:dyDescent="0.3">
      <c r="A108" s="6" t="s">
        <v>323</v>
      </c>
      <c r="B108" s="6" t="s">
        <v>209</v>
      </c>
      <c r="C108" s="16" t="s">
        <v>214</v>
      </c>
      <c r="D108" s="18">
        <v>36</v>
      </c>
      <c r="E108" s="12" t="s">
        <v>283</v>
      </c>
      <c r="F108" s="21"/>
      <c r="G108" s="24"/>
      <c r="H108" s="26"/>
      <c r="I108" s="7"/>
      <c r="J108" s="29"/>
      <c r="K108" s="7"/>
      <c r="L108" s="31"/>
      <c r="M108" s="8"/>
      <c r="N108" s="12"/>
      <c r="O108" s="10" t="s">
        <v>47</v>
      </c>
    </row>
    <row r="109" spans="1:15" ht="28.35" customHeight="1" x14ac:dyDescent="0.3">
      <c r="A109" s="6" t="s">
        <v>96</v>
      </c>
      <c r="B109" s="6" t="s">
        <v>312</v>
      </c>
      <c r="C109" s="16"/>
      <c r="D109" s="17"/>
      <c r="E109" s="12"/>
      <c r="F109" s="20"/>
      <c r="G109" s="23"/>
      <c r="H109" s="7"/>
      <c r="I109" s="28"/>
      <c r="J109" s="8"/>
      <c r="K109" s="28"/>
      <c r="L109" s="8"/>
      <c r="M109" s="28"/>
      <c r="N109" s="12"/>
      <c r="O109" s="10" t="str">
        <f>"_x0007_`COD|E2_x0005_`QTY1|1_x0005_`EXI|0_x0005_`ITT|0_x0005_`END|"&amp;ROW(M111)&amp;"_x0005_`"</f>
        <v>_x0007_`COD|E2_x0005_`QTY1|1_x0005_`EXI|0_x0005_`ITT|0_x0005_`END|111_x0005_`</v>
      </c>
    </row>
    <row r="110" spans="1:15" ht="28.35" customHeight="1" x14ac:dyDescent="0.3">
      <c r="A110" s="6" t="s">
        <v>318</v>
      </c>
      <c r="B110" s="6" t="s">
        <v>292</v>
      </c>
      <c r="C110" s="16" t="s">
        <v>293</v>
      </c>
      <c r="D110" s="18">
        <v>0.22</v>
      </c>
      <c r="E110" s="12" t="s">
        <v>299</v>
      </c>
      <c r="F110" s="21"/>
      <c r="G110" s="24"/>
      <c r="H110" s="26"/>
      <c r="I110" s="7"/>
      <c r="J110" s="30"/>
      <c r="K110" s="8"/>
      <c r="L110" s="30"/>
      <c r="M110" s="8"/>
      <c r="N110" s="12"/>
      <c r="O110" s="10" t="s">
        <v>3</v>
      </c>
    </row>
    <row r="111" spans="1:15" ht="28.35" customHeight="1" x14ac:dyDescent="0.3">
      <c r="A111" s="6"/>
      <c r="B111" s="6"/>
      <c r="C111" s="6"/>
      <c r="D111" s="19"/>
      <c r="E111" s="13"/>
      <c r="F111" s="22"/>
      <c r="G111" s="22"/>
      <c r="H111" s="22"/>
      <c r="I111" s="22"/>
      <c r="J111" s="22"/>
      <c r="K111" s="22"/>
      <c r="L111" s="22"/>
      <c r="M111" s="22"/>
      <c r="N111" s="12"/>
    </row>
    <row r="112" spans="1:15" ht="28.35" customHeight="1" x14ac:dyDescent="0.3">
      <c r="A112" s="6"/>
      <c r="B112" s="6"/>
      <c r="C112" s="6"/>
      <c r="D112" s="19"/>
      <c r="E112" s="13"/>
      <c r="F112" s="22"/>
      <c r="G112" s="22"/>
      <c r="H112" s="22"/>
      <c r="I112" s="22"/>
      <c r="J112" s="22"/>
      <c r="K112" s="22"/>
      <c r="L112" s="22"/>
      <c r="M112" s="22"/>
      <c r="N112" s="12"/>
    </row>
    <row r="113" spans="1:15" ht="28.35" customHeight="1" x14ac:dyDescent="0.3">
      <c r="A113" s="6"/>
      <c r="B113" s="6"/>
      <c r="C113" s="6"/>
      <c r="D113" s="19"/>
      <c r="E113" s="13"/>
      <c r="F113" s="22"/>
      <c r="G113" s="22"/>
      <c r="H113" s="22"/>
      <c r="I113" s="22"/>
      <c r="J113" s="22"/>
      <c r="K113" s="22"/>
      <c r="L113" s="22"/>
      <c r="M113" s="22"/>
      <c r="N113" s="12"/>
    </row>
    <row r="114" spans="1:15" ht="28.35" customHeight="1" x14ac:dyDescent="0.3">
      <c r="A114" s="6"/>
      <c r="B114" s="6"/>
      <c r="C114" s="6"/>
      <c r="D114" s="19"/>
      <c r="E114" s="13"/>
      <c r="F114" s="22"/>
      <c r="G114" s="22"/>
      <c r="H114" s="22"/>
      <c r="I114" s="22"/>
      <c r="J114" s="22"/>
      <c r="K114" s="22"/>
      <c r="L114" s="22"/>
      <c r="M114" s="22"/>
      <c r="N114" s="12"/>
    </row>
    <row r="115" spans="1:15" ht="28.35" customHeight="1" x14ac:dyDescent="0.3">
      <c r="A115" s="14" t="s">
        <v>22</v>
      </c>
      <c r="B115" s="14" t="s">
        <v>377</v>
      </c>
      <c r="C115" s="15"/>
      <c r="D115" s="17"/>
      <c r="E115" s="12"/>
      <c r="F115" s="20"/>
      <c r="G115" s="23"/>
      <c r="H115" s="7"/>
      <c r="I115" s="28"/>
      <c r="J115" s="8"/>
      <c r="K115" s="28"/>
      <c r="L115" s="8"/>
      <c r="M115" s="28"/>
      <c r="N115" s="12"/>
      <c r="O115" s="10" t="str">
        <f>"_x0007_`COD|E3_x0005_`QTY1|1_x0005_`EXI|0_x0005_`ITT|0_x0005_`END|"&amp;ROW(M125)&amp;"_x0005_`"</f>
        <v>_x0007_`COD|E3_x0005_`QTY1|1_x0005_`EXI|0_x0005_`ITT|0_x0005_`END|125_x0005_`</v>
      </c>
    </row>
    <row r="116" spans="1:15" ht="28.35" customHeight="1" x14ac:dyDescent="0.3">
      <c r="A116" s="6" t="s">
        <v>372</v>
      </c>
      <c r="B116" s="6" t="s">
        <v>300</v>
      </c>
      <c r="C116" s="16"/>
      <c r="D116" s="17"/>
      <c r="E116" s="12"/>
      <c r="F116" s="20"/>
      <c r="G116" s="23"/>
      <c r="H116" s="7"/>
      <c r="I116" s="28"/>
      <c r="J116" s="8"/>
      <c r="K116" s="28"/>
      <c r="L116" s="8"/>
      <c r="M116" s="28"/>
      <c r="N116" s="12"/>
      <c r="O116" s="10" t="str">
        <f>"_x0007_`COD|E2_x0005_`QTY1|1_x0005_`EXI|0_x0005_`ITT|0_x0005_`END|"&amp;ROW(M119)&amp;"_x0005_`"</f>
        <v>_x0007_`COD|E2_x0005_`QTY1|1_x0005_`EXI|0_x0005_`ITT|0_x0005_`END|119_x0005_`</v>
      </c>
    </row>
    <row r="117" spans="1:15" ht="28.35" customHeight="1" x14ac:dyDescent="0.3">
      <c r="A117" s="6" t="s">
        <v>318</v>
      </c>
      <c r="B117" s="6" t="s">
        <v>300</v>
      </c>
      <c r="C117" s="16" t="s">
        <v>390</v>
      </c>
      <c r="D117" s="18">
        <v>2</v>
      </c>
      <c r="E117" s="12" t="s">
        <v>277</v>
      </c>
      <c r="F117" s="21"/>
      <c r="G117" s="24"/>
      <c r="H117" s="26"/>
      <c r="I117" s="7"/>
      <c r="J117" s="30"/>
      <c r="K117" s="8"/>
      <c r="L117" s="30"/>
      <c r="M117" s="8"/>
      <c r="N117" s="12"/>
      <c r="O117" s="10" t="s">
        <v>343</v>
      </c>
    </row>
    <row r="118" spans="1:15" ht="28.35" customHeight="1" x14ac:dyDescent="0.3">
      <c r="A118" s="6" t="s">
        <v>302</v>
      </c>
      <c r="B118" s="6" t="s">
        <v>300</v>
      </c>
      <c r="C118" s="16" t="s">
        <v>391</v>
      </c>
      <c r="D118" s="18">
        <v>34</v>
      </c>
      <c r="E118" s="12" t="s">
        <v>277</v>
      </c>
      <c r="F118" s="21"/>
      <c r="G118" s="24"/>
      <c r="H118" s="26"/>
      <c r="I118" s="7"/>
      <c r="J118" s="30"/>
      <c r="K118" s="8"/>
      <c r="L118" s="30"/>
      <c r="M118" s="8"/>
      <c r="N118" s="12"/>
      <c r="O118" s="10" t="s">
        <v>345</v>
      </c>
    </row>
    <row r="119" spans="1:15" ht="28.35" customHeight="1" x14ac:dyDescent="0.3">
      <c r="A119" s="6" t="s">
        <v>363</v>
      </c>
      <c r="B119" s="6" t="s">
        <v>298</v>
      </c>
      <c r="C119" s="16" t="s">
        <v>388</v>
      </c>
      <c r="D119" s="18">
        <v>8</v>
      </c>
      <c r="E119" s="12" t="s">
        <v>277</v>
      </c>
      <c r="F119" s="21"/>
      <c r="G119" s="24"/>
      <c r="H119" s="26"/>
      <c r="I119" s="7"/>
      <c r="J119" s="30"/>
      <c r="K119" s="8"/>
      <c r="L119" s="30"/>
      <c r="M119" s="8"/>
      <c r="N119" s="12"/>
      <c r="O119" s="10" t="s">
        <v>349</v>
      </c>
    </row>
    <row r="120" spans="1:15" ht="28.35" customHeight="1" x14ac:dyDescent="0.3">
      <c r="A120" s="6" t="s">
        <v>365</v>
      </c>
      <c r="B120" s="6" t="s">
        <v>362</v>
      </c>
      <c r="C120" s="16" t="s">
        <v>360</v>
      </c>
      <c r="D120" s="18">
        <v>46</v>
      </c>
      <c r="E120" s="12" t="s">
        <v>277</v>
      </c>
      <c r="F120" s="21"/>
      <c r="G120" s="24"/>
      <c r="H120" s="26"/>
      <c r="I120" s="7"/>
      <c r="J120" s="30"/>
      <c r="K120" s="8"/>
      <c r="L120" s="30"/>
      <c r="M120" s="8"/>
      <c r="N120" s="12"/>
      <c r="O120" s="10" t="s">
        <v>342</v>
      </c>
    </row>
    <row r="121" spans="1:15" ht="28.35" customHeight="1" x14ac:dyDescent="0.3">
      <c r="A121" s="6" t="s">
        <v>370</v>
      </c>
      <c r="B121" s="6" t="s">
        <v>69</v>
      </c>
      <c r="C121" s="16" t="s">
        <v>389</v>
      </c>
      <c r="D121" s="18">
        <v>0.65300000000000002</v>
      </c>
      <c r="E121" s="12" t="s">
        <v>294</v>
      </c>
      <c r="F121" s="21"/>
      <c r="G121" s="24"/>
      <c r="H121" s="26"/>
      <c r="I121" s="7"/>
      <c r="J121" s="30"/>
      <c r="K121" s="8"/>
      <c r="L121" s="30"/>
      <c r="M121" s="8"/>
      <c r="N121" s="12"/>
      <c r="O121" s="10" t="s">
        <v>351</v>
      </c>
    </row>
    <row r="122" spans="1:15" ht="28.35" customHeight="1" x14ac:dyDescent="0.3">
      <c r="A122" s="6" t="s">
        <v>373</v>
      </c>
      <c r="B122" s="6" t="s">
        <v>66</v>
      </c>
      <c r="C122" s="16" t="s">
        <v>65</v>
      </c>
      <c r="D122" s="18">
        <v>36</v>
      </c>
      <c r="E122" s="12" t="s">
        <v>283</v>
      </c>
      <c r="F122" s="21"/>
      <c r="G122" s="24"/>
      <c r="H122" s="26"/>
      <c r="I122" s="7"/>
      <c r="J122" s="30"/>
      <c r="K122" s="8"/>
      <c r="L122" s="30"/>
      <c r="M122" s="8"/>
      <c r="N122" s="12"/>
      <c r="O122" s="10" t="s">
        <v>353</v>
      </c>
    </row>
    <row r="123" spans="1:15" ht="28.35" customHeight="1" x14ac:dyDescent="0.3">
      <c r="A123" s="6" t="s">
        <v>368</v>
      </c>
      <c r="B123" s="6" t="s">
        <v>64</v>
      </c>
      <c r="C123" s="16" t="s">
        <v>61</v>
      </c>
      <c r="D123" s="18">
        <v>1</v>
      </c>
      <c r="E123" s="12" t="s">
        <v>274</v>
      </c>
      <c r="F123" s="21"/>
      <c r="G123" s="24"/>
      <c r="H123" s="26"/>
      <c r="I123" s="7"/>
      <c r="J123" s="30"/>
      <c r="K123" s="8"/>
      <c r="L123" s="30"/>
      <c r="M123" s="8"/>
      <c r="N123" s="12"/>
      <c r="O123" s="10" t="s">
        <v>346</v>
      </c>
    </row>
    <row r="124" spans="1:15" ht="28.35" customHeight="1" x14ac:dyDescent="0.3">
      <c r="A124" s="6" t="s">
        <v>369</v>
      </c>
      <c r="B124" s="6" t="s">
        <v>295</v>
      </c>
      <c r="C124" s="16" t="s">
        <v>358</v>
      </c>
      <c r="D124" s="18">
        <v>83</v>
      </c>
      <c r="E124" s="12" t="s">
        <v>291</v>
      </c>
      <c r="F124" s="21"/>
      <c r="G124" s="24"/>
      <c r="H124" s="26"/>
      <c r="I124" s="7"/>
      <c r="J124" s="30"/>
      <c r="K124" s="8"/>
      <c r="L124" s="30"/>
      <c r="M124" s="8"/>
      <c r="N124" s="12"/>
      <c r="O124" s="10" t="s">
        <v>1</v>
      </c>
    </row>
    <row r="125" spans="1:15" ht="28.35" customHeight="1" x14ac:dyDescent="0.3">
      <c r="A125" s="6"/>
      <c r="B125" s="6"/>
      <c r="C125" s="6"/>
      <c r="D125" s="19"/>
      <c r="E125" s="13"/>
      <c r="F125" s="22"/>
      <c r="G125" s="22"/>
      <c r="H125" s="22"/>
      <c r="I125" s="22"/>
      <c r="J125" s="22"/>
      <c r="K125" s="22"/>
      <c r="L125" s="22"/>
      <c r="M125" s="22"/>
      <c r="N125" s="12"/>
    </row>
    <row r="126" spans="1:15" ht="28.35" customHeight="1" x14ac:dyDescent="0.3">
      <c r="A126" s="6"/>
      <c r="B126" s="6"/>
      <c r="C126" s="6"/>
      <c r="D126" s="19"/>
      <c r="E126" s="13"/>
      <c r="F126" s="22"/>
      <c r="G126" s="22"/>
      <c r="H126" s="22"/>
      <c r="I126" s="22"/>
      <c r="J126" s="22"/>
      <c r="K126" s="22"/>
      <c r="L126" s="22"/>
      <c r="M126" s="22"/>
      <c r="N126" s="12"/>
    </row>
    <row r="127" spans="1:15" ht="28.35" customHeight="1" x14ac:dyDescent="0.3">
      <c r="A127" s="6"/>
      <c r="B127" s="6"/>
      <c r="C127" s="6"/>
      <c r="D127" s="19"/>
      <c r="E127" s="13"/>
      <c r="F127" s="22"/>
      <c r="G127" s="22"/>
      <c r="H127" s="22"/>
      <c r="I127" s="22"/>
      <c r="J127" s="22"/>
      <c r="K127" s="22"/>
      <c r="L127" s="22"/>
      <c r="M127" s="22"/>
      <c r="N127" s="12"/>
    </row>
    <row r="128" spans="1:15" ht="28.35" customHeight="1" x14ac:dyDescent="0.3">
      <c r="A128" s="6"/>
      <c r="B128" s="6"/>
      <c r="C128" s="6"/>
      <c r="D128" s="19"/>
      <c r="E128" s="13"/>
      <c r="F128" s="22"/>
      <c r="G128" s="22"/>
      <c r="H128" s="22"/>
      <c r="I128" s="22"/>
      <c r="J128" s="22"/>
      <c r="K128" s="22"/>
      <c r="L128" s="22"/>
      <c r="M128" s="22"/>
      <c r="N128" s="12"/>
    </row>
    <row r="129" spans="1:15" ht="28.35" customHeight="1" x14ac:dyDescent="0.3">
      <c r="A129" s="6"/>
      <c r="B129" s="6"/>
      <c r="C129" s="6"/>
      <c r="D129" s="19"/>
      <c r="E129" s="13"/>
      <c r="F129" s="22"/>
      <c r="G129" s="22"/>
      <c r="H129" s="22"/>
      <c r="I129" s="22"/>
      <c r="J129" s="22"/>
      <c r="K129" s="22"/>
      <c r="L129" s="22"/>
      <c r="M129" s="22"/>
      <c r="N129" s="12"/>
    </row>
    <row r="130" spans="1:15" ht="28.35" customHeight="1" x14ac:dyDescent="0.3">
      <c r="A130" s="6"/>
      <c r="B130" s="6"/>
      <c r="C130" s="6"/>
      <c r="D130" s="19"/>
      <c r="E130" s="13"/>
      <c r="F130" s="22"/>
      <c r="G130" s="22"/>
      <c r="H130" s="22"/>
      <c r="I130" s="22"/>
      <c r="J130" s="22"/>
      <c r="K130" s="22"/>
      <c r="L130" s="22"/>
      <c r="M130" s="22"/>
      <c r="N130" s="12"/>
    </row>
    <row r="131" spans="1:15" ht="28.35" customHeight="1" x14ac:dyDescent="0.3">
      <c r="A131" s="6"/>
      <c r="B131" s="6"/>
      <c r="C131" s="6"/>
      <c r="D131" s="19"/>
      <c r="E131" s="13"/>
      <c r="F131" s="22"/>
      <c r="G131" s="22"/>
      <c r="H131" s="22"/>
      <c r="I131" s="22"/>
      <c r="J131" s="22"/>
      <c r="K131" s="22"/>
      <c r="L131" s="22"/>
      <c r="M131" s="22"/>
      <c r="N131" s="12"/>
    </row>
    <row r="132" spans="1:15" ht="28.35" customHeight="1" x14ac:dyDescent="0.3">
      <c r="A132" s="6"/>
      <c r="B132" s="6"/>
      <c r="C132" s="6"/>
      <c r="D132" s="19"/>
      <c r="E132" s="13"/>
      <c r="F132" s="22"/>
      <c r="G132" s="22"/>
      <c r="H132" s="22"/>
      <c r="I132" s="22"/>
      <c r="J132" s="22"/>
      <c r="K132" s="22"/>
      <c r="L132" s="22"/>
      <c r="M132" s="22"/>
      <c r="N132" s="12"/>
    </row>
    <row r="133" spans="1:15" ht="28.35" customHeight="1" x14ac:dyDescent="0.3">
      <c r="A133" s="6"/>
      <c r="B133" s="6"/>
      <c r="C133" s="6"/>
      <c r="D133" s="19"/>
      <c r="E133" s="13"/>
      <c r="F133" s="22"/>
      <c r="G133" s="22"/>
      <c r="H133" s="22"/>
      <c r="I133" s="22"/>
      <c r="J133" s="22"/>
      <c r="K133" s="22"/>
      <c r="L133" s="22"/>
      <c r="M133" s="22"/>
      <c r="N133" s="12"/>
    </row>
    <row r="134" spans="1:15" ht="28.35" customHeight="1" x14ac:dyDescent="0.3">
      <c r="A134" s="6"/>
      <c r="B134" s="6"/>
      <c r="C134" s="6"/>
      <c r="D134" s="19"/>
      <c r="E134" s="13"/>
      <c r="F134" s="22"/>
      <c r="G134" s="22"/>
      <c r="H134" s="22"/>
      <c r="I134" s="22"/>
      <c r="J134" s="22"/>
      <c r="K134" s="22"/>
      <c r="L134" s="22"/>
      <c r="M134" s="22"/>
      <c r="N134" s="12"/>
    </row>
    <row r="135" spans="1:15" ht="28.35" customHeight="1" x14ac:dyDescent="0.3">
      <c r="A135" s="6"/>
      <c r="B135" s="6"/>
      <c r="C135" s="6"/>
      <c r="D135" s="19"/>
      <c r="E135" s="13"/>
      <c r="F135" s="22"/>
      <c r="G135" s="22"/>
      <c r="H135" s="22"/>
      <c r="I135" s="22"/>
      <c r="J135" s="22"/>
      <c r="K135" s="22"/>
      <c r="L135" s="22"/>
      <c r="M135" s="22"/>
      <c r="N135" s="12"/>
    </row>
    <row r="136" spans="1:15" ht="28.35" customHeight="1" x14ac:dyDescent="0.3">
      <c r="A136" s="6"/>
      <c r="B136" s="6"/>
      <c r="C136" s="6"/>
      <c r="D136" s="19"/>
      <c r="E136" s="13"/>
      <c r="F136" s="22"/>
      <c r="G136" s="22"/>
      <c r="H136" s="22"/>
      <c r="I136" s="22"/>
      <c r="J136" s="22"/>
      <c r="K136" s="22"/>
      <c r="L136" s="22"/>
      <c r="M136" s="22"/>
      <c r="N136" s="12"/>
    </row>
    <row r="137" spans="1:15" ht="28.35" customHeight="1" x14ac:dyDescent="0.3">
      <c r="A137" s="14" t="s">
        <v>20</v>
      </c>
      <c r="B137" s="14" t="s">
        <v>382</v>
      </c>
      <c r="C137" s="15"/>
      <c r="D137" s="17"/>
      <c r="E137" s="12"/>
      <c r="F137" s="20"/>
      <c r="G137" s="23"/>
      <c r="H137" s="7"/>
      <c r="I137" s="28"/>
      <c r="J137" s="8"/>
      <c r="K137" s="28"/>
      <c r="L137" s="8"/>
      <c r="M137" s="28"/>
      <c r="N137" s="12"/>
      <c r="O137" s="10" t="str">
        <f>"_x0007_`COD|C4_x0005_`QTY1|1_x0005_`EXI|1_x0005_`ITT|0_x0005_`END|"&amp;ROW(M159)&amp;"_x0005_`"</f>
        <v>_x0007_`COD|C4_x0005_`QTY1|1_x0005_`EXI|1_x0005_`ITT|0_x0005_`END|159_x0005_`</v>
      </c>
    </row>
    <row r="138" spans="1:15" ht="28.35" customHeight="1" x14ac:dyDescent="0.3">
      <c r="A138" s="14" t="s">
        <v>330</v>
      </c>
      <c r="B138" s="14" t="s">
        <v>99</v>
      </c>
      <c r="C138" s="15"/>
      <c r="D138" s="17"/>
      <c r="E138" s="12"/>
      <c r="F138" s="20"/>
      <c r="G138" s="23"/>
      <c r="H138" s="7"/>
      <c r="I138" s="28"/>
      <c r="J138" s="8"/>
      <c r="K138" s="28"/>
      <c r="L138" s="8"/>
      <c r="M138" s="28"/>
      <c r="N138" s="12"/>
      <c r="O138" s="10" t="str">
        <f>"_x0007_`COD|E3_x0005_`QTY1|1_x0005_`EXI|0_x0005_`ITT|0_x0005_`END|"&amp;ROW(M152)&amp;"_x0005_`"</f>
        <v>_x0007_`COD|E3_x0005_`QTY1|1_x0005_`EXI|0_x0005_`ITT|0_x0005_`END|152_x0005_`</v>
      </c>
    </row>
    <row r="139" spans="1:15" ht="28.35" customHeight="1" x14ac:dyDescent="0.3">
      <c r="A139" s="6" t="s">
        <v>94</v>
      </c>
      <c r="B139" s="6" t="s">
        <v>333</v>
      </c>
      <c r="C139" s="16"/>
      <c r="D139" s="17"/>
      <c r="E139" s="12"/>
      <c r="F139" s="20"/>
      <c r="G139" s="23"/>
      <c r="H139" s="7"/>
      <c r="I139" s="28"/>
      <c r="J139" s="8"/>
      <c r="K139" s="28"/>
      <c r="L139" s="8"/>
      <c r="M139" s="28"/>
      <c r="N139" s="12"/>
      <c r="O139" s="10" t="str">
        <f>"_x0007_`COD|E2_x0005_`QTY1|1_x0005_`EXI|0_x0005_`ITT|0_x0005_`END|"&amp;ROW(M142)&amp;"_x0005_`"</f>
        <v>_x0007_`COD|E2_x0005_`QTY1|1_x0005_`EXI|0_x0005_`ITT|0_x0005_`END|142_x0005_`</v>
      </c>
    </row>
    <row r="140" spans="1:15" ht="28.35" customHeight="1" x14ac:dyDescent="0.3">
      <c r="A140" s="6" t="s">
        <v>318</v>
      </c>
      <c r="B140" s="6" t="s">
        <v>68</v>
      </c>
      <c r="C140" s="16" t="s">
        <v>361</v>
      </c>
      <c r="D140" s="18">
        <v>23</v>
      </c>
      <c r="E140" s="12" t="s">
        <v>275</v>
      </c>
      <c r="F140" s="21"/>
      <c r="G140" s="24"/>
      <c r="H140" s="26"/>
      <c r="I140" s="7"/>
      <c r="J140" s="30"/>
      <c r="K140" s="8"/>
      <c r="L140" s="30"/>
      <c r="M140" s="8"/>
      <c r="N140" s="12"/>
      <c r="O140" s="10" t="s">
        <v>350</v>
      </c>
    </row>
    <row r="141" spans="1:15" ht="28.35" customHeight="1" x14ac:dyDescent="0.3">
      <c r="A141" s="6"/>
      <c r="B141" s="6" t="s">
        <v>62</v>
      </c>
      <c r="C141" s="16"/>
      <c r="D141" s="18">
        <v>0.54</v>
      </c>
      <c r="E141" s="12" t="s">
        <v>297</v>
      </c>
      <c r="F141" s="21"/>
      <c r="G141" s="24"/>
      <c r="H141" s="27"/>
      <c r="I141" s="8"/>
      <c r="J141" s="30"/>
      <c r="K141" s="8"/>
      <c r="L141" s="30"/>
      <c r="M141" s="8"/>
      <c r="N141" s="12"/>
      <c r="O141" s="10" t="s">
        <v>339</v>
      </c>
    </row>
    <row r="142" spans="1:15" ht="28.35" customHeight="1" x14ac:dyDescent="0.3">
      <c r="A142" s="6" t="s">
        <v>24</v>
      </c>
      <c r="B142" s="6" t="s">
        <v>71</v>
      </c>
      <c r="C142" s="16"/>
      <c r="D142" s="17"/>
      <c r="E142" s="12"/>
      <c r="F142" s="20"/>
      <c r="G142" s="23"/>
      <c r="H142" s="7"/>
      <c r="I142" s="28"/>
      <c r="J142" s="8"/>
      <c r="K142" s="28"/>
      <c r="L142" s="8"/>
      <c r="M142" s="28"/>
      <c r="N142" s="12"/>
      <c r="O142" s="10" t="str">
        <f>"_x0007_`COD|E2_x0005_`QTY1|1_x0005_`EXI|0_x0005_`ITT|0_x0005_`END|"&amp;ROW(M145)&amp;"_x0005_`"</f>
        <v>_x0007_`COD|E2_x0005_`QTY1|1_x0005_`EXI|0_x0005_`ITT|0_x0005_`END|145_x0005_`</v>
      </c>
    </row>
    <row r="143" spans="1:15" ht="28.35" customHeight="1" x14ac:dyDescent="0.3">
      <c r="A143" s="6" t="s">
        <v>318</v>
      </c>
      <c r="B143" s="6" t="s">
        <v>71</v>
      </c>
      <c r="C143" s="16" t="s">
        <v>399</v>
      </c>
      <c r="D143" s="18">
        <v>135</v>
      </c>
      <c r="E143" s="12" t="s">
        <v>276</v>
      </c>
      <c r="F143" s="21"/>
      <c r="G143" s="24"/>
      <c r="H143" s="26"/>
      <c r="I143" s="7"/>
      <c r="J143" s="30"/>
      <c r="K143" s="8"/>
      <c r="L143" s="30"/>
      <c r="M143" s="8"/>
      <c r="N143" s="12"/>
      <c r="O143" s="10" t="s">
        <v>344</v>
      </c>
    </row>
    <row r="144" spans="1:15" ht="28.35" customHeight="1" x14ac:dyDescent="0.3">
      <c r="A144" s="6"/>
      <c r="B144" s="6" t="s">
        <v>62</v>
      </c>
      <c r="C144" s="16"/>
      <c r="D144" s="18">
        <v>0.54</v>
      </c>
      <c r="E144" s="12" t="s">
        <v>297</v>
      </c>
      <c r="F144" s="21"/>
      <c r="G144" s="24"/>
      <c r="H144" s="27"/>
      <c r="I144" s="8"/>
      <c r="J144" s="30"/>
      <c r="K144" s="8"/>
      <c r="L144" s="30"/>
      <c r="M144" s="8"/>
      <c r="N144" s="12"/>
      <c r="O144" s="10" t="s">
        <v>339</v>
      </c>
    </row>
    <row r="145" spans="1:15" ht="28.35" customHeight="1" x14ac:dyDescent="0.3">
      <c r="A145" s="6" t="s">
        <v>0</v>
      </c>
      <c r="B145" s="6" t="s">
        <v>383</v>
      </c>
      <c r="C145" s="16"/>
      <c r="D145" s="17"/>
      <c r="E145" s="12"/>
      <c r="F145" s="20"/>
      <c r="G145" s="23"/>
      <c r="H145" s="7"/>
      <c r="I145" s="28"/>
      <c r="J145" s="8"/>
      <c r="K145" s="28"/>
      <c r="L145" s="8"/>
      <c r="M145" s="28"/>
      <c r="N145" s="12"/>
      <c r="O145" s="10" t="str">
        <f>"_x0007_`COD|E2_x0005_`QTY1|1_x0005_`EXI|0_x0005_`ITT|0_x0005_`END|"&amp;ROW(M151)&amp;"_x0005_`"</f>
        <v>_x0007_`COD|E2_x0005_`QTY1|1_x0005_`EXI|0_x0005_`ITT|0_x0005_`END|151_x0005_`</v>
      </c>
    </row>
    <row r="146" spans="1:15" ht="28.35" customHeight="1" x14ac:dyDescent="0.3">
      <c r="A146" s="6" t="s">
        <v>318</v>
      </c>
      <c r="B146" s="6" t="s">
        <v>201</v>
      </c>
      <c r="C146" s="16" t="s">
        <v>59</v>
      </c>
      <c r="D146" s="18">
        <v>28</v>
      </c>
      <c r="E146" s="12" t="s">
        <v>296</v>
      </c>
      <c r="F146" s="21"/>
      <c r="G146" s="24"/>
      <c r="H146" s="26"/>
      <c r="I146" s="7"/>
      <c r="J146" s="30"/>
      <c r="K146" s="8"/>
      <c r="L146" s="30"/>
      <c r="M146" s="8"/>
      <c r="N146" s="12"/>
      <c r="O146" s="10" t="s">
        <v>347</v>
      </c>
    </row>
    <row r="147" spans="1:15" ht="28.35" customHeight="1" x14ac:dyDescent="0.3">
      <c r="A147" s="6" t="s">
        <v>302</v>
      </c>
      <c r="B147" s="6" t="s">
        <v>201</v>
      </c>
      <c r="C147" s="16" t="s">
        <v>233</v>
      </c>
      <c r="D147" s="18">
        <v>2</v>
      </c>
      <c r="E147" s="12" t="s">
        <v>296</v>
      </c>
      <c r="F147" s="21"/>
      <c r="G147" s="24"/>
      <c r="H147" s="26"/>
      <c r="I147" s="7"/>
      <c r="J147" s="30"/>
      <c r="K147" s="8"/>
      <c r="L147" s="30"/>
      <c r="M147" s="8"/>
      <c r="N147" s="12"/>
      <c r="O147" s="10" t="s">
        <v>352</v>
      </c>
    </row>
    <row r="148" spans="1:15" ht="28.35" customHeight="1" x14ac:dyDescent="0.3">
      <c r="A148" s="6" t="s">
        <v>307</v>
      </c>
      <c r="B148" s="6" t="s">
        <v>359</v>
      </c>
      <c r="C148" s="16" t="s">
        <v>60</v>
      </c>
      <c r="D148" s="18">
        <v>1</v>
      </c>
      <c r="E148" s="12" t="s">
        <v>296</v>
      </c>
      <c r="F148" s="21"/>
      <c r="G148" s="24"/>
      <c r="H148" s="26"/>
      <c r="I148" s="7"/>
      <c r="J148" s="30"/>
      <c r="K148" s="8"/>
      <c r="L148" s="30"/>
      <c r="M148" s="8"/>
      <c r="N148" s="12"/>
      <c r="O148" s="10" t="s">
        <v>340</v>
      </c>
    </row>
    <row r="149" spans="1:15" ht="28.35" customHeight="1" x14ac:dyDescent="0.3">
      <c r="A149" s="6" t="s">
        <v>323</v>
      </c>
      <c r="B149" s="6" t="s">
        <v>72</v>
      </c>
      <c r="C149" s="16" t="s">
        <v>57</v>
      </c>
      <c r="D149" s="18">
        <v>19</v>
      </c>
      <c r="E149" s="12" t="s">
        <v>296</v>
      </c>
      <c r="F149" s="21"/>
      <c r="G149" s="24"/>
      <c r="H149" s="26"/>
      <c r="I149" s="7"/>
      <c r="J149" s="30"/>
      <c r="K149" s="8"/>
      <c r="L149" s="30"/>
      <c r="M149" s="8"/>
      <c r="N149" s="12"/>
      <c r="O149" s="10" t="s">
        <v>356</v>
      </c>
    </row>
    <row r="150" spans="1:15" ht="28.35" customHeight="1" x14ac:dyDescent="0.3">
      <c r="A150" s="6"/>
      <c r="B150" s="6" t="s">
        <v>62</v>
      </c>
      <c r="C150" s="16"/>
      <c r="D150" s="18">
        <v>0.54</v>
      </c>
      <c r="E150" s="12" t="s">
        <v>297</v>
      </c>
      <c r="F150" s="21"/>
      <c r="G150" s="24"/>
      <c r="H150" s="27"/>
      <c r="I150" s="8"/>
      <c r="J150" s="30"/>
      <c r="K150" s="8"/>
      <c r="L150" s="30"/>
      <c r="M150" s="8"/>
      <c r="N150" s="12"/>
      <c r="O150" s="10" t="s">
        <v>339</v>
      </c>
    </row>
    <row r="151" spans="1:15" ht="28.35" customHeight="1" x14ac:dyDescent="0.3">
      <c r="A151" s="6"/>
      <c r="B151" s="6" t="s">
        <v>70</v>
      </c>
      <c r="C151" s="16"/>
      <c r="D151" s="18">
        <v>1</v>
      </c>
      <c r="E151" s="12" t="s">
        <v>284</v>
      </c>
      <c r="F151" s="21"/>
      <c r="G151" s="24"/>
      <c r="H151" s="26"/>
      <c r="I151" s="7"/>
      <c r="J151" s="30"/>
      <c r="K151" s="8"/>
      <c r="L151" s="30"/>
      <c r="M151" s="8"/>
      <c r="N151" s="12"/>
      <c r="O151" s="10" t="s">
        <v>338</v>
      </c>
    </row>
    <row r="152" spans="1:15" ht="28.35" customHeight="1" x14ac:dyDescent="0.3">
      <c r="A152" s="14" t="s">
        <v>315</v>
      </c>
      <c r="B152" s="14" t="s">
        <v>67</v>
      </c>
      <c r="C152" s="15"/>
      <c r="D152" s="17"/>
      <c r="E152" s="12"/>
      <c r="F152" s="20"/>
      <c r="G152" s="23"/>
      <c r="H152" s="7"/>
      <c r="I152" s="28"/>
      <c r="J152" s="8"/>
      <c r="K152" s="28"/>
      <c r="L152" s="8"/>
      <c r="M152" s="28"/>
      <c r="N152" s="12"/>
      <c r="O152" s="10" t="str">
        <f>"_x0007_`COD|E3_x0005_`QTY1|1_x0005_`EXI|0_x0005_`ITT|0_x0005_`END|"&amp;ROW(M159)&amp;"_x0005_`"</f>
        <v>_x0007_`COD|E3_x0005_`QTY1|1_x0005_`EXI|0_x0005_`ITT|0_x0005_`END|159_x0005_`</v>
      </c>
    </row>
    <row r="153" spans="1:15" ht="28.35" customHeight="1" x14ac:dyDescent="0.3">
      <c r="A153" s="6" t="s">
        <v>380</v>
      </c>
      <c r="B153" s="6" t="s">
        <v>67</v>
      </c>
      <c r="C153" s="16"/>
      <c r="D153" s="17"/>
      <c r="E153" s="12"/>
      <c r="F153" s="20"/>
      <c r="G153" s="23"/>
      <c r="H153" s="7"/>
      <c r="I153" s="28"/>
      <c r="J153" s="8"/>
      <c r="K153" s="28"/>
      <c r="L153" s="8"/>
      <c r="M153" s="28"/>
      <c r="N153" s="12"/>
      <c r="O153" s="10" t="str">
        <f>"_x0007_`COD|E2_x0005_`QTY1|1_x0005_`EXI|0_x0005_`ITT|0_x0005_`END|"&amp;ROW(M158)&amp;"_x0005_`"</f>
        <v>_x0007_`COD|E2_x0005_`QTY1|1_x0005_`EXI|0_x0005_`ITT|0_x0005_`END|158_x0005_`</v>
      </c>
    </row>
    <row r="154" spans="1:15" ht="28.35" customHeight="1" x14ac:dyDescent="0.3">
      <c r="A154" s="6" t="s">
        <v>318</v>
      </c>
      <c r="B154" s="6" t="s">
        <v>304</v>
      </c>
      <c r="C154" s="16" t="s">
        <v>400</v>
      </c>
      <c r="D154" s="18">
        <v>2</v>
      </c>
      <c r="E154" s="12" t="s">
        <v>296</v>
      </c>
      <c r="F154" s="21"/>
      <c r="G154" s="24"/>
      <c r="H154" s="26"/>
      <c r="I154" s="7"/>
      <c r="J154" s="30"/>
      <c r="K154" s="8"/>
      <c r="L154" s="30"/>
      <c r="M154" s="8"/>
      <c r="N154" s="12"/>
      <c r="O154" s="10" t="s">
        <v>354</v>
      </c>
    </row>
    <row r="155" spans="1:15" ht="28.35" customHeight="1" x14ac:dyDescent="0.3">
      <c r="A155" s="6" t="s">
        <v>302</v>
      </c>
      <c r="B155" s="6" t="s">
        <v>392</v>
      </c>
      <c r="C155" s="16" t="s">
        <v>404</v>
      </c>
      <c r="D155" s="18">
        <v>1</v>
      </c>
      <c r="E155" s="12" t="s">
        <v>296</v>
      </c>
      <c r="F155" s="21"/>
      <c r="G155" s="24"/>
      <c r="H155" s="26"/>
      <c r="I155" s="7"/>
      <c r="J155" s="30"/>
      <c r="K155" s="8"/>
      <c r="L155" s="30"/>
      <c r="M155" s="8"/>
      <c r="N155" s="12"/>
      <c r="O155" s="10" t="s">
        <v>355</v>
      </c>
    </row>
    <row r="156" spans="1:15" ht="28.35" customHeight="1" x14ac:dyDescent="0.3">
      <c r="A156" s="6" t="s">
        <v>307</v>
      </c>
      <c r="B156" s="6" t="s">
        <v>221</v>
      </c>
      <c r="C156" s="16" t="s">
        <v>384</v>
      </c>
      <c r="D156" s="18">
        <v>1</v>
      </c>
      <c r="E156" s="12" t="s">
        <v>296</v>
      </c>
      <c r="F156" s="21"/>
      <c r="G156" s="24"/>
      <c r="H156" s="26"/>
      <c r="I156" s="7"/>
      <c r="J156" s="30"/>
      <c r="K156" s="8"/>
      <c r="L156" s="30"/>
      <c r="M156" s="8"/>
      <c r="N156" s="12"/>
      <c r="O156" s="10" t="s">
        <v>357</v>
      </c>
    </row>
    <row r="157" spans="1:15" ht="28.35" customHeight="1" x14ac:dyDescent="0.3">
      <c r="A157" s="6"/>
      <c r="B157" s="6" t="s">
        <v>62</v>
      </c>
      <c r="C157" s="16"/>
      <c r="D157" s="18">
        <v>0.54</v>
      </c>
      <c r="E157" s="12" t="s">
        <v>297</v>
      </c>
      <c r="F157" s="21"/>
      <c r="G157" s="24"/>
      <c r="H157" s="27"/>
      <c r="I157" s="8"/>
      <c r="J157" s="30"/>
      <c r="K157" s="8"/>
      <c r="L157" s="30"/>
      <c r="M157" s="8"/>
      <c r="N157" s="12"/>
      <c r="O157" s="10" t="s">
        <v>339</v>
      </c>
    </row>
    <row r="158" spans="1:15" ht="28.35" customHeight="1" x14ac:dyDescent="0.3">
      <c r="A158" s="6"/>
      <c r="B158" s="6" t="s">
        <v>70</v>
      </c>
      <c r="C158" s="16"/>
      <c r="D158" s="18">
        <v>1</v>
      </c>
      <c r="E158" s="12" t="s">
        <v>284</v>
      </c>
      <c r="F158" s="21"/>
      <c r="G158" s="24"/>
      <c r="H158" s="26"/>
      <c r="I158" s="7"/>
      <c r="J158" s="30"/>
      <c r="K158" s="8"/>
      <c r="L158" s="30"/>
      <c r="M158" s="8"/>
      <c r="N158" s="12"/>
      <c r="O158" s="10" t="s">
        <v>2</v>
      </c>
    </row>
    <row r="159" spans="1:15" hidden="1" x14ac:dyDescent="0.3">
      <c r="B159" s="4" t="s">
        <v>95</v>
      </c>
      <c r="G159" s="25" t="e">
        <f>SUMIF(#REF!,"E10_1",G5:G158)</f>
        <v>#REF!</v>
      </c>
      <c r="I159" s="25" t="e">
        <f>SUMIF(#REF!,"E10_1",I5:I158)</f>
        <v>#REF!</v>
      </c>
      <c r="K159" s="25" t="e">
        <f>SUMIF(#REF!,"E10_1",K5:K158)</f>
        <v>#REF!</v>
      </c>
      <c r="M159" s="25" t="e">
        <f>SUMIF(#REF!,"E10_1",M5:M158)</f>
        <v>#REF!</v>
      </c>
    </row>
  </sheetData>
  <mergeCells count="11"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10" type="noConversion"/>
  <conditionalFormatting sqref="D5:D159">
    <cfRule type="expression" dxfId="1" priority="1" stopIfTrue="1">
      <formula>AND(D5&lt;&gt;0,INT(D5)=D5)</formula>
    </cfRule>
  </conditionalFormatting>
  <conditionalFormatting sqref="F5:N159">
    <cfRule type="expression" dxfId="0" priority="2" stopIfTrue="1">
      <formula>AND(F5&lt;&gt;0,INT(F5)=F5)</formula>
    </cfRule>
  </conditionalFormatting>
  <hyperlinks>
    <hyperlink ref="O1" r:id="rId1" tooltip="설계예산시스템(STmate w26.04)으로 작성 하였으며,_x000a_엑셀 인쇄품질 600 dpi에 최적화 되어 있습니다._x000a_경영정보(주) http://www.stma.co.kr_x000a_Tel) 070-4350-0040_x000a_Fax) 0505-300-3948"/>
  </hyperlinks>
  <printOptions horizontalCentered="1"/>
  <pageMargins left="0.78722220659255981" right="0.78722220659255981" top="0.59041666984558105" bottom="0.55097222328186035" header="0" footer="0.35430556535720825"/>
  <pageSetup paperSize="9" scale="69" fitToWidth="0" fitToHeight="0" orientation="landscape"/>
  <headerFooter>
    <oddFooter>&amp;R&amp;"굴림체,Regular"&amp;9 인천광역시 강화군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0000FF"/>
  </sheetPr>
  <dimension ref="B2:X80"/>
  <sheetViews>
    <sheetView zoomScaleNormal="100" zoomScaleSheetLayoutView="75" workbookViewId="0"/>
  </sheetViews>
  <sheetFormatPr defaultColWidth="9.125" defaultRowHeight="16.5" x14ac:dyDescent="0.3"/>
  <cols>
    <col min="1" max="1" width="9.125" style="32" customWidth="1"/>
    <col min="2" max="2" width="16.75" style="32" customWidth="1"/>
    <col min="3" max="3" width="15.25" style="32" customWidth="1"/>
    <col min="4" max="24" width="2.5" style="32" customWidth="1"/>
    <col min="25" max="16384" width="9.125" style="32"/>
  </cols>
  <sheetData>
    <row r="2" spans="2:24" ht="19.5" x14ac:dyDescent="0.3">
      <c r="B2" s="48" t="s">
        <v>17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4" spans="2:24" hidden="1" x14ac:dyDescent="0.3">
      <c r="B4" s="33" t="s">
        <v>240</v>
      </c>
      <c r="C4" s="36" t="b">
        <f ca="1">ISERROR(SUM(C6:X15,C18:X23))</f>
        <v>1</v>
      </c>
      <c r="D4" s="39">
        <f>ROW(C24)</f>
        <v>24</v>
      </c>
    </row>
    <row r="5" spans="2:24" hidden="1" x14ac:dyDescent="0.3">
      <c r="B5" s="34" t="s">
        <v>334</v>
      </c>
      <c r="C5" s="34" t="s">
        <v>106</v>
      </c>
      <c r="D5" s="34" t="s">
        <v>107</v>
      </c>
      <c r="E5" s="34" t="s">
        <v>124</v>
      </c>
      <c r="F5" s="34" t="s">
        <v>118</v>
      </c>
      <c r="G5" s="34" t="s">
        <v>137</v>
      </c>
      <c r="H5" s="34" t="s">
        <v>328</v>
      </c>
      <c r="I5" s="34" t="s">
        <v>116</v>
      </c>
      <c r="J5" s="34" t="s">
        <v>110</v>
      </c>
      <c r="K5" s="34" t="s">
        <v>132</v>
      </c>
      <c r="L5" s="34" t="s">
        <v>125</v>
      </c>
      <c r="M5" s="34" t="s">
        <v>128</v>
      </c>
      <c r="N5" s="34" t="s">
        <v>104</v>
      </c>
      <c r="O5" s="34" t="s">
        <v>113</v>
      </c>
      <c r="P5" s="34" t="s">
        <v>136</v>
      </c>
      <c r="Q5" s="34" t="s">
        <v>105</v>
      </c>
      <c r="R5" s="34" t="s">
        <v>130</v>
      </c>
      <c r="S5" s="34" t="s">
        <v>133</v>
      </c>
      <c r="T5" s="34" t="s">
        <v>109</v>
      </c>
      <c r="U5" s="34" t="s">
        <v>122</v>
      </c>
      <c r="V5" s="34" t="s">
        <v>115</v>
      </c>
      <c r="W5" s="34" t="s">
        <v>129</v>
      </c>
      <c r="X5" s="34" t="s">
        <v>135</v>
      </c>
    </row>
    <row r="6" spans="2:24" hidden="1" x14ac:dyDescent="0.3">
      <c r="B6" s="35" t="s">
        <v>251</v>
      </c>
      <c r="C6" s="37" t="e">
        <f ca="1">IF(D6="","재료비목록표",MID(D6,FIND("]",D6)+1,LEN(D6)))</f>
        <v>#REF!</v>
      </c>
      <c r="D6" s="37" t="e">
        <f ca="1">CELL("filename",#REF!)</f>
        <v>#REF!</v>
      </c>
      <c r="E6" s="40"/>
      <c r="F6" s="41" t="e">
        <f ca="1">HYPERLINK("#"&amp;C6&amp;"!"&amp;ADDRESS(3,COLUMN(#REF!),1),COLUMN(#REF!))</f>
        <v>#REF!</v>
      </c>
      <c r="G6" s="41" t="e">
        <f ca="1">HYPERLINK("#"&amp;C6&amp;"!"&amp;ADDRESS(3,COLUMN(#REF!),1),COLUMN(#REF!))</f>
        <v>#REF!</v>
      </c>
      <c r="H6" s="40"/>
      <c r="I6" s="41" t="e">
        <f ca="1">HYPERLINK("#"&amp;C6&amp;"!"&amp;ADDRESS(3,COLUMN(#REF!),1),COLUMN(#REF!))</f>
        <v>#REF!</v>
      </c>
      <c r="J6" s="41" t="e">
        <f ca="1">HYPERLINK("#"&amp;C6&amp;"!A"&amp;ROW(#REF!),ROW(#REF!))</f>
        <v>#REF!</v>
      </c>
      <c r="K6" s="41" t="e">
        <f ca="1">HYPERLINK("#"&amp;C6&amp;"!A"&amp;ROW(#REF!),ROW(#REF!))</f>
        <v>#REF!</v>
      </c>
      <c r="L6" s="41" t="e">
        <f ca="1">HYPERLINK("#"&amp;C6&amp;"!"&amp;ADDRESS(3,COLUMN(#REF!),1),COLUMN(#REF!))</f>
        <v>#REF!</v>
      </c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1" t="e">
        <f ca="1">HYPERLINK("#"&amp;C6&amp;"!"&amp;ADDRESS(3,COLUMN(#REF!),1),COLUMN(#REF!))</f>
        <v>#REF!</v>
      </c>
    </row>
    <row r="7" spans="2:24" hidden="1" x14ac:dyDescent="0.3">
      <c r="B7" s="35" t="s">
        <v>243</v>
      </c>
      <c r="C7" s="37" t="e">
        <f ca="1">IF(D7="","노무비목록표",MID(D7,FIND("]",D7)+1,LEN(D7)))</f>
        <v>#REF!</v>
      </c>
      <c r="D7" s="37" t="e">
        <f ca="1">CELL("filename",#REF!)</f>
        <v>#REF!</v>
      </c>
      <c r="E7" s="40"/>
      <c r="F7" s="41" t="e">
        <f ca="1">HYPERLINK("#"&amp;C7&amp;"!"&amp;ADDRESS(3,COLUMN(#REF!),1),COLUMN(#REF!))</f>
        <v>#REF!</v>
      </c>
      <c r="G7" s="41" t="e">
        <f ca="1">HYPERLINK("#"&amp;C7&amp;"!"&amp;ADDRESS(3,COLUMN(#REF!),1),COLUMN(#REF!))</f>
        <v>#REF!</v>
      </c>
      <c r="H7" s="40"/>
      <c r="I7" s="41" t="e">
        <f ca="1">HYPERLINK("#"&amp;C7&amp;"!"&amp;ADDRESS(3,COLUMN(#REF!),1),COLUMN(#REF!))</f>
        <v>#REF!</v>
      </c>
      <c r="J7" s="41" t="e">
        <f ca="1">HYPERLINK("#"&amp;C7&amp;"!A"&amp;ROW(#REF!),ROW(#REF!))</f>
        <v>#REF!</v>
      </c>
      <c r="K7" s="41" t="e">
        <f ca="1">HYPERLINK("#"&amp;C7&amp;"!A"&amp;ROW(#REF!),ROW(#REF!))</f>
        <v>#REF!</v>
      </c>
      <c r="L7" s="41" t="e">
        <f ca="1">HYPERLINK("#"&amp;C7&amp;"!"&amp;ADDRESS(3,COLUMN(#REF!),1),COLUMN(#REF!))</f>
        <v>#REF!</v>
      </c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1" t="e">
        <f ca="1">HYPERLINK("#"&amp;C7&amp;"!"&amp;ADDRESS(3,COLUMN(#REF!),1),COLUMN(#REF!))</f>
        <v>#REF!</v>
      </c>
    </row>
    <row r="8" spans="2:24" hidden="1" x14ac:dyDescent="0.3">
      <c r="B8" s="35" t="s">
        <v>255</v>
      </c>
      <c r="C8" s="37" t="e">
        <f ca="1">IF(D8="","경비목록표",MID(D8,FIND("]",D8)+1,LEN(D8)))</f>
        <v>#REF!</v>
      </c>
      <c r="D8" s="37" t="e">
        <f ca="1">CELL("filename",#REF!)</f>
        <v>#REF!</v>
      </c>
      <c r="E8" s="40"/>
      <c r="F8" s="41" t="e">
        <f ca="1">HYPERLINK("#"&amp;C8&amp;"!"&amp;ADDRESS(3,COLUMN(#REF!),1),COLUMN(#REF!))</f>
        <v>#REF!</v>
      </c>
      <c r="G8" s="41" t="e">
        <f ca="1">HYPERLINK("#"&amp;C8&amp;"!"&amp;ADDRESS(3,COLUMN(#REF!),1),COLUMN(#REF!))</f>
        <v>#REF!</v>
      </c>
      <c r="H8" s="40"/>
      <c r="I8" s="41" t="e">
        <f ca="1">HYPERLINK("#"&amp;C8&amp;"!"&amp;ADDRESS(3,COLUMN(#REF!),1),COLUMN(#REF!))</f>
        <v>#REF!</v>
      </c>
      <c r="J8" s="41" t="e">
        <f ca="1">HYPERLINK("#"&amp;C8&amp;"!A"&amp;ROW(#REF!),ROW(#REF!))</f>
        <v>#REF!</v>
      </c>
      <c r="K8" s="41" t="e">
        <f ca="1">HYPERLINK("#"&amp;C8&amp;"!A"&amp;ROW(#REF!),ROW(#REF!))</f>
        <v>#REF!</v>
      </c>
      <c r="L8" s="41" t="e">
        <f ca="1">HYPERLINK("#"&amp;C8&amp;"!"&amp;ADDRESS(3,COLUMN(#REF!),1),COLUMN(#REF!))</f>
        <v>#REF!</v>
      </c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 t="e">
        <f ca="1">HYPERLINK("#"&amp;C8&amp;"!"&amp;ADDRESS(3,COLUMN(#REF!),1),COLUMN(#REF!))</f>
        <v>#REF!</v>
      </c>
    </row>
    <row r="9" spans="2:24" hidden="1" x14ac:dyDescent="0.3">
      <c r="B9" s="35" t="s">
        <v>256</v>
      </c>
      <c r="C9" s="35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2:24" hidden="1" x14ac:dyDescent="0.3">
      <c r="B10" s="35" t="s">
        <v>403</v>
      </c>
      <c r="C10" s="37" t="e">
        <f ca="1">IF(D10="","환율및기초자료",MID(D10,FIND("]",D10)+1,LEN(D10)))</f>
        <v>#REF!</v>
      </c>
      <c r="D10" s="37" t="e">
        <f ca="1">CELL("filename",#REF!)</f>
        <v>#REF!</v>
      </c>
      <c r="E10" s="41" t="e">
        <f ca="1">HYPERLINK("#"&amp;C10&amp;"!"&amp;ADDRESS(5,COLUMN(#REF!),1),COLUMN(#REF!))</f>
        <v>#REF!</v>
      </c>
      <c r="F10" s="41" t="e">
        <f ca="1">HYPERLINK("#"&amp;C10&amp;"!"&amp;ADDRESS(5,COLUMN(#REF!),1),COLUMN(#REF!))</f>
        <v>#REF!</v>
      </c>
      <c r="G10" s="41" t="e">
        <f ca="1">HYPERLINK("#"&amp;C10&amp;"!"&amp;ADDRESS(5,COLUMN(#REF!),1),COLUMN(#REF!))</f>
        <v>#REF!</v>
      </c>
      <c r="H10" s="40"/>
      <c r="I10" s="41" t="e">
        <f ca="1">HYPERLINK("#"&amp;C10&amp;"!"&amp;ADDRESS(5,COLUMN(#REF!),1),COLUMN(#REF!))</f>
        <v>#REF!</v>
      </c>
      <c r="J10" s="41" t="e">
        <f ca="1">HYPERLINK("#"&amp;C10&amp;"!A"&amp;ROW(#REF!),ROW(#REF!))</f>
        <v>#REF!</v>
      </c>
      <c r="K10" s="41" t="e">
        <f ca="1">HYPERLINK("#"&amp;C10&amp;"!A"&amp;ROW(#REF!),ROW(#REF!))</f>
        <v>#REF!</v>
      </c>
      <c r="L10" s="41" t="e">
        <f ca="1">HYPERLINK("#"&amp;C10&amp;"!"&amp;ADDRESS(5,COLUMN(#REF!),1),COLUMN(#REF!))</f>
        <v>#REF!</v>
      </c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1" t="e">
        <f ca="1">HYPERLINK("#"&amp;C10&amp;"!"&amp;ADDRESS(5,COLUMN(#REF!),1),COLUMN(#REF!))</f>
        <v>#REF!</v>
      </c>
    </row>
    <row r="11" spans="2:24" hidden="1" x14ac:dyDescent="0.3">
      <c r="B11" s="35" t="s">
        <v>248</v>
      </c>
      <c r="C11" s="37" t="e">
        <f ca="1">IF(D11="","중기목록표",MID(D11,FIND("]",D11)+1,LEN(D11)))</f>
        <v>#REF!</v>
      </c>
      <c r="D11" s="37" t="e">
        <f ca="1">CELL("filename",#REF!)</f>
        <v>#REF!</v>
      </c>
      <c r="E11" s="40"/>
      <c r="F11" s="41" t="e">
        <f ca="1">HYPERLINK("#"&amp;C11&amp;"!"&amp;ADDRESS(3,COLUMN(#REF!),1),COLUMN(#REF!))</f>
        <v>#REF!</v>
      </c>
      <c r="G11" s="41" t="e">
        <f ca="1">HYPERLINK("#"&amp;C11&amp;"!"&amp;ADDRESS(3,COLUMN(#REF!),1),COLUMN(#REF!))</f>
        <v>#REF!</v>
      </c>
      <c r="H11" s="40"/>
      <c r="I11" s="41" t="e">
        <f ca="1">HYPERLINK("#"&amp;C11&amp;"!"&amp;ADDRESS(3,COLUMN(#REF!),1),COLUMN(#REF!))</f>
        <v>#REF!</v>
      </c>
      <c r="J11" s="41" t="e">
        <f ca="1">HYPERLINK("#"&amp;C11&amp;"!A"&amp;ROW(#REF!),ROW(#REF!))</f>
        <v>#REF!</v>
      </c>
      <c r="K11" s="41" t="e">
        <f ca="1">HYPERLINK("#"&amp;C11&amp;"!A"&amp;ROW(#REF!),ROW(#REF!))</f>
        <v>#REF!</v>
      </c>
      <c r="L11" s="41" t="e">
        <f ca="1">HYPERLINK("#"&amp;C11&amp;"!"&amp;ADDRESS(3,COLUMN(#REF!),1),COLUMN(#REF!))</f>
        <v>#REF!</v>
      </c>
      <c r="M11" s="40"/>
      <c r="N11" s="41" t="e">
        <f ca="1">HYPERLINK("#"&amp;C11&amp;"!"&amp;ADDRESS(3,COLUMN(#REF!),1),COLUMN(#REF!))</f>
        <v>#REF!</v>
      </c>
      <c r="O11" s="40"/>
      <c r="P11" s="41" t="e">
        <f ca="1">HYPERLINK("#"&amp;C11&amp;"!"&amp;ADDRESS(3,COLUMN(#REF!),1),COLUMN(#REF!))</f>
        <v>#REF!</v>
      </c>
      <c r="Q11" s="40"/>
      <c r="R11" s="41" t="e">
        <f ca="1">HYPERLINK("#"&amp;C11&amp;"!"&amp;ADDRESS(3,COLUMN(#REF!),1),COLUMN(#REF!))</f>
        <v>#REF!</v>
      </c>
      <c r="S11" s="40"/>
      <c r="T11" s="40"/>
      <c r="U11" s="40"/>
      <c r="V11" s="40"/>
      <c r="W11" s="40"/>
      <c r="X11" s="41" t="e">
        <f ca="1">HYPERLINK("#"&amp;C11&amp;"!"&amp;ADDRESS(3,COLUMN(#REF!),1),COLUMN(#REF!))</f>
        <v>#REF!</v>
      </c>
    </row>
    <row r="12" spans="2:24" hidden="1" x14ac:dyDescent="0.3">
      <c r="B12" s="35" t="s">
        <v>253</v>
      </c>
      <c r="C12" s="35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2:24" hidden="1" x14ac:dyDescent="0.3">
      <c r="B13" s="35" t="s">
        <v>247</v>
      </c>
      <c r="C13" s="35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2:24" hidden="1" x14ac:dyDescent="0.3">
      <c r="B14" s="35" t="s">
        <v>258</v>
      </c>
      <c r="C14" s="37" t="e">
        <f ca="1">IF(D14="","단가산출근거목록표",MID(D14,FIND("]",D14)+1,LEN(D14)))</f>
        <v>#REF!</v>
      </c>
      <c r="D14" s="37" t="e">
        <f ca="1">CELL("filename",#REF!)</f>
        <v>#REF!</v>
      </c>
      <c r="E14" s="40"/>
      <c r="F14" s="41" t="e">
        <f ca="1">HYPERLINK("#"&amp;C14&amp;"!"&amp;ADDRESS(3,COLUMN(#REF!),1),COLUMN(#REF!))</f>
        <v>#REF!</v>
      </c>
      <c r="G14" s="41" t="e">
        <f ca="1">HYPERLINK("#"&amp;C14&amp;"!"&amp;ADDRESS(3,COLUMN(#REF!),1),COLUMN(#REF!))</f>
        <v>#REF!</v>
      </c>
      <c r="H14" s="40"/>
      <c r="I14" s="41" t="e">
        <f ca="1">HYPERLINK("#"&amp;C14&amp;"!"&amp;ADDRESS(3,COLUMN(#REF!),1),COLUMN(#REF!))</f>
        <v>#REF!</v>
      </c>
      <c r="J14" s="41" t="e">
        <f ca="1">HYPERLINK("#"&amp;C14&amp;"!A"&amp;ROW(#REF!),ROW(#REF!))</f>
        <v>#REF!</v>
      </c>
      <c r="K14" s="41" t="e">
        <f ca="1">HYPERLINK("#"&amp;C14&amp;"!A"&amp;ROW(#REF!),ROW(#REF!))</f>
        <v>#REF!</v>
      </c>
      <c r="L14" s="41" t="e">
        <f ca="1">HYPERLINK("#"&amp;C14&amp;"!"&amp;ADDRESS(3,COLUMN(#REF!),1),COLUMN(#REF!))</f>
        <v>#REF!</v>
      </c>
      <c r="M14" s="40"/>
      <c r="N14" s="41" t="e">
        <f ca="1">HYPERLINK("#"&amp;C14&amp;"!"&amp;ADDRESS(3,COLUMN(#REF!),1),COLUMN(#REF!))</f>
        <v>#REF!</v>
      </c>
      <c r="O14" s="40"/>
      <c r="P14" s="41" t="e">
        <f ca="1">HYPERLINK("#"&amp;C14&amp;"!"&amp;ADDRESS(3,COLUMN(#REF!),1),COLUMN(#REF!))</f>
        <v>#REF!</v>
      </c>
      <c r="Q14" s="40"/>
      <c r="R14" s="41" t="e">
        <f ca="1">HYPERLINK("#"&amp;C14&amp;"!"&amp;ADDRESS(3,COLUMN(#REF!),1),COLUMN(#REF!))</f>
        <v>#REF!</v>
      </c>
      <c r="S14" s="40"/>
      <c r="T14" s="40"/>
      <c r="U14" s="40"/>
      <c r="V14" s="40"/>
      <c r="W14" s="40"/>
      <c r="X14" s="41" t="e">
        <f ca="1">HYPERLINK("#"&amp;C14&amp;"!"&amp;ADDRESS(3,COLUMN(#REF!),1),COLUMN(#REF!))</f>
        <v>#REF!</v>
      </c>
    </row>
    <row r="15" spans="2:24" hidden="1" x14ac:dyDescent="0.3">
      <c r="B15" s="35" t="s">
        <v>244</v>
      </c>
      <c r="C15" s="37" t="e">
        <f ca="1">IF(D15="","자재단가대비표",MID(D15,FIND("]",D15)+1,LEN(D15)))</f>
        <v>#REF!</v>
      </c>
      <c r="D15" s="37" t="e">
        <f ca="1">CELL("filename",#REF!)</f>
        <v>#REF!</v>
      </c>
      <c r="E15" s="40"/>
      <c r="F15" s="41" t="e">
        <f ca="1">HYPERLINK("#"&amp;C15&amp;"!"&amp;ADDRESS(4,COLUMN(#REF!),1),COLUMN(#REF!))</f>
        <v>#REF!</v>
      </c>
      <c r="G15" s="41" t="e">
        <f ca="1">HYPERLINK("#"&amp;C15&amp;"!"&amp;ADDRESS(4,COLUMN(#REF!),1),COLUMN(#REF!))</f>
        <v>#REF!</v>
      </c>
      <c r="H15" s="40"/>
      <c r="I15" s="41" t="e">
        <f ca="1">HYPERLINK("#"&amp;C15&amp;"!"&amp;ADDRESS(4,COLUMN(#REF!),1),COLUMN(#REF!))</f>
        <v>#REF!</v>
      </c>
      <c r="J15" s="41" t="e">
        <f ca="1">HYPERLINK("#"&amp;C15&amp;"!A"&amp;ROW(#REF!),ROW(#REF!))</f>
        <v>#REF!</v>
      </c>
      <c r="K15" s="41" t="e">
        <f ca="1">HYPERLINK("#"&amp;C15&amp;"!A"&amp;ROW(#REF!),ROW(#REF!))</f>
        <v>#REF!</v>
      </c>
      <c r="L15" s="41" t="e">
        <f ca="1">HYPERLINK("#"&amp;C15&amp;"!"&amp;ADDRESS(4,COLUMN(#REF!),1),COLUMN(#REF!))</f>
        <v>#REF!</v>
      </c>
      <c r="M15" s="41" t="e">
        <f ca="1">HYPERLINK("#"&amp;C15&amp;"!"&amp;ADDRESS(4,COLUMN(#REF!),1),COLUMN(#REF!))</f>
        <v>#REF!</v>
      </c>
      <c r="N15" s="41" t="e">
        <f ca="1">HYPERLINK("#"&amp;C15&amp;"!"&amp;ADDRESS(4,COLUMN(#REF!),1),COLUMN(#REF!))</f>
        <v>#REF!</v>
      </c>
      <c r="O15" s="41" t="e">
        <f ca="1">HYPERLINK("#"&amp;C15&amp;"!"&amp;ADDRESS(4,COLUMN(#REF!),1),COLUMN(#REF!))</f>
        <v>#REF!</v>
      </c>
      <c r="P15" s="41" t="e">
        <f ca="1">HYPERLINK("#"&amp;C15&amp;"!"&amp;ADDRESS(4,COLUMN(#REF!),1),COLUMN(#REF!))</f>
        <v>#REF!</v>
      </c>
      <c r="Q15" s="41" t="e">
        <f ca="1">HYPERLINK("#"&amp;C15&amp;"!"&amp;ADDRESS(4,COLUMN(#REF!),1),COLUMN(#REF!))</f>
        <v>#REF!</v>
      </c>
      <c r="R15" s="41" t="e">
        <f ca="1">HYPERLINK("#"&amp;C15&amp;"!"&amp;ADDRESS(4,COLUMN(#REF!),1),COLUMN(#REF!))</f>
        <v>#REF!</v>
      </c>
      <c r="S15" s="41" t="e">
        <f ca="1">HYPERLINK("#"&amp;C15&amp;"!"&amp;ADDRESS(4,COLUMN(#REF!),1),COLUMN(#REF!))</f>
        <v>#REF!</v>
      </c>
      <c r="T15" s="41" t="e">
        <f ca="1">HYPERLINK("#"&amp;C15&amp;"!"&amp;ADDRESS(4,COLUMN(#REF!),1),COLUMN(#REF!))</f>
        <v>#REF!</v>
      </c>
      <c r="U15" s="41" t="e">
        <f ca="1">HYPERLINK("#"&amp;C15&amp;"!"&amp;ADDRESS(4,COLUMN(#REF!),1),COLUMN(#REF!))</f>
        <v>#REF!</v>
      </c>
      <c r="V15" s="41" t="e">
        <f ca="1">HYPERLINK("#"&amp;C15&amp;"!"&amp;ADDRESS(4,COLUMN(#REF!),1),COLUMN(#REF!))</f>
        <v>#REF!</v>
      </c>
      <c r="W15" s="41" t="e">
        <f ca="1">HYPERLINK("#"&amp;C15&amp;"!"&amp;ADDRESS(4,COLUMN(#REF!),1),COLUMN(#REF!))</f>
        <v>#REF!</v>
      </c>
      <c r="X15" s="41" t="e">
        <f ca="1">HYPERLINK("#"&amp;C15&amp;"!"&amp;ADDRESS(4,COLUMN(#REF!),1),COLUMN(#REF!))</f>
        <v>#REF!</v>
      </c>
    </row>
    <row r="16" spans="2:24" hidden="1" x14ac:dyDescent="0.3">
      <c r="B16" s="35" t="s">
        <v>123</v>
      </c>
      <c r="C16" s="37" t="str">
        <f ca="1">IF(D16="","설계내역서",MID(D16,FIND("]",D16)+1,LEN(D16)))</f>
        <v>설계내역서</v>
      </c>
      <c r="D16" s="37" t="str">
        <f ca="1">CELL("filename",설계내역서!A1)</f>
        <v>D:\계약관련\입찰 추진\2026년\(행복마을 가꿈사업)빈집정비 및 쉼터조성(안심통학길 폐가구간) 공사\[물량내역서((행복마을 가꿈사업)빈집정비 및 쉼터조성(안심통학길 폐가구간) 공사).xlsx]설계내역서</v>
      </c>
      <c r="E16" s="41">
        <f ca="1">HYPERLINK("#"&amp;C16&amp;"!"&amp;ADDRESS(4,COLUMN(설계내역서!A1),1),COLUMN(설계내역서!A1))</f>
        <v>1</v>
      </c>
      <c r="F16" s="41">
        <f ca="1">HYPERLINK("#"&amp;C16&amp;"!"&amp;ADDRESS(4,COLUMN(설계내역서!B1),1),COLUMN(설계내역서!B1))</f>
        <v>2</v>
      </c>
      <c r="G16" s="41">
        <f ca="1">HYPERLINK("#"&amp;C16&amp;"!"&amp;ADDRESS(4,COLUMN(설계내역서!C1),1),COLUMN(설계내역서!C1))</f>
        <v>3</v>
      </c>
      <c r="H16" s="41">
        <f ca="1">HYPERLINK("#"&amp;C16&amp;"!"&amp;ADDRESS(4,COLUMN(설계내역서!D1),1),COLUMN(설계내역서!D1))</f>
        <v>4</v>
      </c>
      <c r="I16" s="41">
        <f ca="1">HYPERLINK("#"&amp;C16&amp;"!"&amp;ADDRESS(4,COLUMN(설계내역서!E1),1),COLUMN(설계내역서!E1))</f>
        <v>5</v>
      </c>
      <c r="J16" s="41">
        <f ca="1">HYPERLINK("#"&amp;C16&amp;"!A"&amp;ROW(설계내역서!A5),ROW(설계내역서!A5))</f>
        <v>5</v>
      </c>
      <c r="K16" s="41">
        <f ca="1">HYPERLINK("#"&amp;C16&amp;"!A"&amp;ROW(설계내역서!A159),ROW(설계내역서!A159))</f>
        <v>159</v>
      </c>
      <c r="L16" s="41">
        <f ca="1">HYPERLINK("#"&amp;C16&amp;"!"&amp;ADDRESS(4,COLUMN(설계내역서!F1),1),COLUMN(설계내역서!F1))</f>
        <v>6</v>
      </c>
      <c r="M16" s="41">
        <f ca="1">HYPERLINK("#"&amp;C16&amp;"!"&amp;ADDRESS(4,COLUMN(설계내역서!G1),1),COLUMN(설계내역서!G1))</f>
        <v>7</v>
      </c>
      <c r="N16" s="41">
        <f ca="1">HYPERLINK("#"&amp;C16&amp;"!"&amp;ADDRESS(4,COLUMN(설계내역서!H1),1),COLUMN(설계내역서!H1))</f>
        <v>8</v>
      </c>
      <c r="O16" s="41">
        <f ca="1">HYPERLINK("#"&amp;C16&amp;"!"&amp;ADDRESS(4,COLUMN(설계내역서!I1),1),COLUMN(설계내역서!I1))</f>
        <v>9</v>
      </c>
      <c r="P16" s="41">
        <f ca="1">HYPERLINK("#"&amp;C16&amp;"!"&amp;ADDRESS(4,COLUMN(설계내역서!J1),1),COLUMN(설계내역서!J1))</f>
        <v>10</v>
      </c>
      <c r="Q16" s="41">
        <f ca="1">HYPERLINK("#"&amp;C16&amp;"!"&amp;ADDRESS(4,COLUMN(설계내역서!K1),1),COLUMN(설계내역서!K1))</f>
        <v>11</v>
      </c>
      <c r="R16" s="41">
        <f ca="1">HYPERLINK("#"&amp;C16&amp;"!"&amp;ADDRESS(4,COLUMN(설계내역서!L1),1),COLUMN(설계내역서!L1))</f>
        <v>12</v>
      </c>
      <c r="S16" s="41">
        <f ca="1">HYPERLINK("#"&amp;C16&amp;"!"&amp;ADDRESS(4,COLUMN(설계내역서!M1),1),COLUMN(설계내역서!M1))</f>
        <v>13</v>
      </c>
      <c r="T16" s="40"/>
      <c r="U16" s="40"/>
      <c r="V16" s="40"/>
      <c r="W16" s="40"/>
      <c r="X16" s="41">
        <f ca="1">HYPERLINK("#"&amp;C16&amp;"!"&amp;ADDRESS(4,COLUMN(설계내역서!O1),1),COLUMN(설계내역서!O1))</f>
        <v>15</v>
      </c>
    </row>
    <row r="17" spans="2:24" hidden="1" x14ac:dyDescent="0.3">
      <c r="B17" s="35" t="s">
        <v>257</v>
      </c>
      <c r="C17" s="37" t="e">
        <f ca="1">IF(D17="","총괄내역서",MID(D17,FIND("]",D17)+1,LEN(D17)))</f>
        <v>#REF!</v>
      </c>
      <c r="D17" s="37" t="e">
        <f ca="1">CELL("filename",#REF!)</f>
        <v>#REF!</v>
      </c>
      <c r="E17" s="41" t="e">
        <f ca="1">HYPERLINK("#"&amp;C17&amp;"!"&amp;ADDRESS(3,COLUMN(#REF!),1),COLUMN(#REF!))</f>
        <v>#REF!</v>
      </c>
      <c r="F17" s="41" t="e">
        <f ca="1">HYPERLINK("#"&amp;C17&amp;"!"&amp;ADDRESS(3,COLUMN(#REF!),1),COLUMN(#REF!))</f>
        <v>#REF!</v>
      </c>
      <c r="G17" s="41" t="e">
        <f ca="1">HYPERLINK("#"&amp;C17&amp;"!"&amp;ADDRESS(3,COLUMN(#REF!),1),COLUMN(#REF!))</f>
        <v>#REF!</v>
      </c>
      <c r="H17" s="40"/>
      <c r="I17" s="41" t="e">
        <f ca="1">HYPERLINK("#"&amp;C17&amp;"!"&amp;ADDRESS(3,COLUMN(#REF!),1),COLUMN(#REF!))</f>
        <v>#REF!</v>
      </c>
      <c r="J17" s="41" t="e">
        <f ca="1">HYPERLINK("#"&amp;C17&amp;"!A"&amp;ROW(#REF!),ROW(#REF!))</f>
        <v>#REF!</v>
      </c>
      <c r="K17" s="41" t="e">
        <f ca="1">HYPERLINK("#"&amp;C17&amp;"!A"&amp;ROW(#REF!),ROW(#REF!))</f>
        <v>#REF!</v>
      </c>
      <c r="L17" s="41" t="e">
        <f ca="1">HYPERLINK("#"&amp;C17&amp;"!"&amp;ADDRESS(3,COLUMN(#REF!),1),COLUMN(#REF!))</f>
        <v>#REF!</v>
      </c>
      <c r="M17" s="41" t="e">
        <f ca="1">HYPERLINK("#"&amp;C17&amp;"!"&amp;ADDRESS(3,COLUMN(#REF!),1),COLUMN(#REF!))</f>
        <v>#REF!</v>
      </c>
      <c r="N17" s="41" t="e">
        <f ca="1">HYPERLINK("#"&amp;C17&amp;"!"&amp;ADDRESS(3,COLUMN(#REF!),1),COLUMN(#REF!))</f>
        <v>#REF!</v>
      </c>
      <c r="O17" s="41" t="e">
        <f ca="1">HYPERLINK("#"&amp;C17&amp;"!"&amp;ADDRESS(3,COLUMN(#REF!),1),COLUMN(#REF!))</f>
        <v>#REF!</v>
      </c>
      <c r="P17" s="41" t="e">
        <f ca="1">HYPERLINK("#"&amp;C17&amp;"!"&amp;ADDRESS(3,COLUMN(#REF!),1),COLUMN(#REF!))</f>
        <v>#REF!</v>
      </c>
      <c r="Q17" s="41" t="e">
        <f ca="1">HYPERLINK("#"&amp;C17&amp;"!"&amp;ADDRESS(3,COLUMN(#REF!),1),COLUMN(#REF!))</f>
        <v>#REF!</v>
      </c>
      <c r="R17" s="40"/>
      <c r="S17" s="40"/>
      <c r="T17" s="40"/>
      <c r="U17" s="40"/>
      <c r="V17" s="40"/>
      <c r="W17" s="40"/>
      <c r="X17" s="41" t="e">
        <f ca="1">HYPERLINK("#"&amp;C17&amp;"!"&amp;ADDRESS(3,COLUMN(#REF!),1),COLUMN(#REF!))</f>
        <v>#REF!</v>
      </c>
    </row>
    <row r="18" spans="2:24" hidden="1" x14ac:dyDescent="0.3">
      <c r="B18" s="35" t="s">
        <v>249</v>
      </c>
      <c r="C18" s="37" t="e">
        <f ca="1">IF(D18="","중기사용료",MID(D18,FIND("]",D18)+1,LEN(D18)))</f>
        <v>#REF!</v>
      </c>
      <c r="D18" s="37" t="e">
        <f ca="1">CELL("filename",#REF!)</f>
        <v>#REF!</v>
      </c>
      <c r="E18" s="40"/>
      <c r="F18" s="41" t="e">
        <f ca="1">HYPERLINK("#"&amp;C18&amp;"!"&amp;ADDRESS(4,COLUMN(#REF!),1),COLUMN(#REF!))</f>
        <v>#REF!</v>
      </c>
      <c r="G18" s="41" t="e">
        <f ca="1">HYPERLINK("#"&amp;C18&amp;"!"&amp;ADDRESS(4,COLUMN(#REF!),1),COLUMN(#REF!))</f>
        <v>#REF!</v>
      </c>
      <c r="H18" s="41" t="e">
        <f ca="1">HYPERLINK("#"&amp;C18&amp;"!"&amp;ADDRESS(4,COLUMN(#REF!),1),COLUMN(#REF!))</f>
        <v>#REF!</v>
      </c>
      <c r="I18" s="41" t="e">
        <f ca="1">HYPERLINK("#"&amp;C18&amp;"!"&amp;ADDRESS(4,COLUMN(#REF!),1),COLUMN(#REF!))</f>
        <v>#REF!</v>
      </c>
      <c r="J18" s="41" t="e">
        <f ca="1">HYPERLINK("#"&amp;C18&amp;"!A"&amp;ROW(#REF!),ROW(#REF!))</f>
        <v>#REF!</v>
      </c>
      <c r="K18" s="41" t="e">
        <f ca="1">HYPERLINK("#"&amp;C18&amp;"!A"&amp;ROW(#REF!),ROW(#REF!))</f>
        <v>#REF!</v>
      </c>
      <c r="L18" s="41" t="e">
        <f ca="1">HYPERLINK("#"&amp;C18&amp;"!"&amp;ADDRESS(4,COLUMN(#REF!),1),COLUMN(#REF!))</f>
        <v>#REF!</v>
      </c>
      <c r="M18" s="41" t="e">
        <f ca="1">HYPERLINK("#"&amp;C18&amp;"!"&amp;ADDRESS(4,COLUMN(#REF!),1),COLUMN(#REF!))</f>
        <v>#REF!</v>
      </c>
      <c r="N18" s="41" t="e">
        <f ca="1">HYPERLINK("#"&amp;C18&amp;"!"&amp;ADDRESS(4,COLUMN(#REF!),1),COLUMN(#REF!))</f>
        <v>#REF!</v>
      </c>
      <c r="O18" s="41" t="e">
        <f ca="1">HYPERLINK("#"&amp;C18&amp;"!"&amp;ADDRESS(4,COLUMN(#REF!),1),COLUMN(#REF!))</f>
        <v>#REF!</v>
      </c>
      <c r="P18" s="41" t="e">
        <f ca="1">HYPERLINK("#"&amp;C18&amp;"!"&amp;ADDRESS(4,COLUMN(#REF!),1),COLUMN(#REF!))</f>
        <v>#REF!</v>
      </c>
      <c r="Q18" s="41" t="e">
        <f ca="1">HYPERLINK("#"&amp;C18&amp;"!"&amp;ADDRESS(4,COLUMN(#REF!),1),COLUMN(#REF!))</f>
        <v>#REF!</v>
      </c>
      <c r="R18" s="41" t="e">
        <f ca="1">HYPERLINK("#"&amp;C18&amp;"!"&amp;ADDRESS(4,COLUMN(#REF!),1),COLUMN(#REF!))</f>
        <v>#REF!</v>
      </c>
      <c r="S18" s="41" t="e">
        <f ca="1">HYPERLINK("#"&amp;C18&amp;"!"&amp;ADDRESS(4,COLUMN(#REF!),1),COLUMN(#REF!))</f>
        <v>#REF!</v>
      </c>
      <c r="T18" s="40"/>
      <c r="U18" s="40"/>
      <c r="V18" s="40"/>
      <c r="W18" s="40"/>
      <c r="X18" s="41" t="e">
        <f ca="1">HYPERLINK("#"&amp;C18&amp;"!"&amp;ADDRESS(4,COLUMN(#REF!),1),COLUMN(#REF!))</f>
        <v>#REF!</v>
      </c>
    </row>
    <row r="19" spans="2:24" hidden="1" x14ac:dyDescent="0.3">
      <c r="B19" s="35" t="s">
        <v>241</v>
      </c>
      <c r="C19" s="35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2:24" hidden="1" x14ac:dyDescent="0.3">
      <c r="B20" s="35" t="s">
        <v>242</v>
      </c>
      <c r="C20" s="37" t="e">
        <f ca="1">IF(D20="","단가산출근거",MID(D20,FIND("]",D20)+1,LEN(D20)))</f>
        <v>#REF!</v>
      </c>
      <c r="D20" s="37" t="e">
        <f ca="1">CELL("filename",#REF!)</f>
        <v>#REF!</v>
      </c>
      <c r="E20" s="41" t="e">
        <f ca="1">HYPERLINK("#"&amp;C20&amp;"!"&amp;ADDRESS(4,COLUMN(#REF!),1),COLUMN(#REF!))</f>
        <v>#REF!</v>
      </c>
      <c r="F20" s="41" t="e">
        <f ca="1">HYPERLINK("#"&amp;C20&amp;"!"&amp;ADDRESS(4,COLUMN(#REF!),1),COLUMN(#REF!))</f>
        <v>#REF!</v>
      </c>
      <c r="G20" s="40"/>
      <c r="H20" s="40"/>
      <c r="I20" s="40"/>
      <c r="J20" s="41" t="e">
        <f ca="1">HYPERLINK("#"&amp;C20&amp;"!A"&amp;ROW(#REF!),ROW(#REF!))</f>
        <v>#REF!</v>
      </c>
      <c r="K20" s="41" t="e">
        <f ca="1">HYPERLINK("#"&amp;C20&amp;"!A"&amp;ROW(#REF!),ROW(#REF!))</f>
        <v>#REF!</v>
      </c>
      <c r="L20" s="41" t="e">
        <f ca="1">HYPERLINK("#"&amp;C20&amp;"!"&amp;ADDRESS(4,COLUMN(#REF!),1),COLUMN(#REF!))</f>
        <v>#REF!</v>
      </c>
      <c r="M20" s="40"/>
      <c r="N20" s="41" t="e">
        <f ca="1">HYPERLINK("#"&amp;C20&amp;"!"&amp;ADDRESS(4,COLUMN(#REF!),1),COLUMN(#REF!))</f>
        <v>#REF!</v>
      </c>
      <c r="O20" s="40"/>
      <c r="P20" s="41" t="e">
        <f ca="1">HYPERLINK("#"&amp;C20&amp;"!"&amp;ADDRESS(4,COLUMN(#REF!),1),COLUMN(#REF!))</f>
        <v>#REF!</v>
      </c>
      <c r="Q20" s="40"/>
      <c r="R20" s="41" t="e">
        <f ca="1">HYPERLINK("#"&amp;C20&amp;"!"&amp;ADDRESS(4,COLUMN(#REF!),1),COLUMN(#REF!))</f>
        <v>#REF!</v>
      </c>
      <c r="S20" s="40"/>
      <c r="T20" s="40"/>
      <c r="U20" s="40"/>
      <c r="V20" s="40"/>
      <c r="W20" s="40"/>
      <c r="X20" s="41" t="e">
        <f ca="1">HYPERLINK("#"&amp;C20&amp;"!"&amp;ADDRESS(4,COLUMN(#REF!),1),COLUMN(#REF!))</f>
        <v>#REF!</v>
      </c>
    </row>
    <row r="21" spans="2:24" hidden="1" x14ac:dyDescent="0.3">
      <c r="B21" s="35" t="s">
        <v>134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2:24" hidden="1" x14ac:dyDescent="0.3">
      <c r="B22" s="35" t="s">
        <v>131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2:24" hidden="1" x14ac:dyDescent="0.3">
      <c r="B23" s="35" t="s">
        <v>245</v>
      </c>
      <c r="C23" s="35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2:24" hidden="1" x14ac:dyDescent="0.3">
      <c r="B24" s="33" t="s">
        <v>127</v>
      </c>
      <c r="D24" s="39">
        <f>ROW(C33)</f>
        <v>33</v>
      </c>
    </row>
    <row r="25" spans="2:24" hidden="1" x14ac:dyDescent="0.3">
      <c r="B25" s="35" t="s">
        <v>108</v>
      </c>
      <c r="C25" s="35" t="s">
        <v>111</v>
      </c>
    </row>
    <row r="26" spans="2:24" hidden="1" x14ac:dyDescent="0.3">
      <c r="B26" s="35" t="s">
        <v>119</v>
      </c>
      <c r="C26" s="35" t="s">
        <v>235</v>
      </c>
    </row>
    <row r="27" spans="2:24" hidden="1" x14ac:dyDescent="0.3">
      <c r="B27" s="35" t="s">
        <v>117</v>
      </c>
      <c r="C27" s="35" t="s">
        <v>335</v>
      </c>
    </row>
    <row r="28" spans="2:24" hidden="1" x14ac:dyDescent="0.3">
      <c r="B28" s="35" t="s">
        <v>138</v>
      </c>
      <c r="C28" s="35" t="s">
        <v>335</v>
      </c>
    </row>
    <row r="29" spans="2:24" hidden="1" x14ac:dyDescent="0.3">
      <c r="B29" s="35" t="s">
        <v>120</v>
      </c>
      <c r="C29" s="35" t="s">
        <v>335</v>
      </c>
    </row>
    <row r="30" spans="2:24" hidden="1" x14ac:dyDescent="0.3">
      <c r="B30" s="35" t="s">
        <v>121</v>
      </c>
      <c r="C30" s="37" t="s">
        <v>126</v>
      </c>
    </row>
    <row r="31" spans="2:24" hidden="1" x14ac:dyDescent="0.3">
      <c r="B31" s="35" t="s">
        <v>112</v>
      </c>
      <c r="C31" s="35" t="s">
        <v>287</v>
      </c>
    </row>
    <row r="32" spans="2:24" hidden="1" x14ac:dyDescent="0.3">
      <c r="B32" s="35" t="s">
        <v>165</v>
      </c>
      <c r="C32" s="35" t="s">
        <v>286</v>
      </c>
    </row>
    <row r="33" spans="2:10" hidden="1" x14ac:dyDescent="0.3">
      <c r="B33" s="33" t="s">
        <v>146</v>
      </c>
      <c r="D33" s="39">
        <f>ROW(C52)</f>
        <v>52</v>
      </c>
    </row>
    <row r="34" spans="2:10" hidden="1" x14ac:dyDescent="0.3">
      <c r="B34" s="35" t="s">
        <v>164</v>
      </c>
      <c r="C34" s="35" t="s">
        <v>287</v>
      </c>
      <c r="D34" s="35" t="s">
        <v>287</v>
      </c>
      <c r="E34" s="35" t="s">
        <v>335</v>
      </c>
      <c r="F34" s="35" t="s">
        <v>335</v>
      </c>
      <c r="G34" s="35" t="s">
        <v>335</v>
      </c>
      <c r="H34" s="35" t="s">
        <v>335</v>
      </c>
    </row>
    <row r="35" spans="2:10" hidden="1" x14ac:dyDescent="0.3">
      <c r="B35" s="35" t="s">
        <v>158</v>
      </c>
      <c r="C35" s="38" t="e">
        <f>#REF!</f>
        <v>#REF!</v>
      </c>
      <c r="D35" s="38" t="e">
        <f>#REF!</f>
        <v>#REF!</v>
      </c>
      <c r="E35" s="38" t="e">
        <f>#REF!</f>
        <v>#REF!</v>
      </c>
      <c r="F35" s="38" t="e">
        <f>#REF!</f>
        <v>#REF!</v>
      </c>
      <c r="G35" s="38" t="e">
        <f>#REF!</f>
        <v>#REF!</v>
      </c>
      <c r="H35" s="38" t="e">
        <f>#REF!</f>
        <v>#REF!</v>
      </c>
      <c r="I35" s="38" t="e">
        <f>#REF!</f>
        <v>#REF!</v>
      </c>
      <c r="J35" s="38" t="e">
        <f>#REF!</f>
        <v>#REF!</v>
      </c>
    </row>
    <row r="36" spans="2:10" hidden="1" x14ac:dyDescent="0.3">
      <c r="B36" s="35" t="s">
        <v>162</v>
      </c>
      <c r="C36" s="37" t="s">
        <v>126</v>
      </c>
    </row>
    <row r="37" spans="2:10" hidden="1" x14ac:dyDescent="0.3">
      <c r="B37" s="35" t="s">
        <v>154</v>
      </c>
      <c r="C37" s="35" t="s">
        <v>411</v>
      </c>
      <c r="D37" s="35" t="s">
        <v>410</v>
      </c>
      <c r="E37" s="35"/>
      <c r="F37" s="35"/>
      <c r="G37" s="35"/>
      <c r="H37" s="35"/>
    </row>
    <row r="38" spans="2:10" hidden="1" x14ac:dyDescent="0.3">
      <c r="B38" s="35" t="s">
        <v>160</v>
      </c>
      <c r="C38" s="35" t="s">
        <v>414</v>
      </c>
      <c r="D38" s="35"/>
      <c r="E38" s="35"/>
      <c r="F38" s="35"/>
      <c r="G38" s="35"/>
      <c r="H38" s="35"/>
    </row>
    <row r="39" spans="2:10" hidden="1" x14ac:dyDescent="0.3">
      <c r="B39" s="35" t="s">
        <v>139</v>
      </c>
      <c r="C39" s="35" t="s">
        <v>287</v>
      </c>
    </row>
    <row r="40" spans="2:10" hidden="1" x14ac:dyDescent="0.3">
      <c r="B40" s="35" t="s">
        <v>166</v>
      </c>
      <c r="C40" s="35" t="s">
        <v>287</v>
      </c>
    </row>
    <row r="41" spans="2:10" hidden="1" x14ac:dyDescent="0.3">
      <c r="B41" s="35" t="s">
        <v>152</v>
      </c>
      <c r="C41" s="35" t="s">
        <v>335</v>
      </c>
    </row>
    <row r="42" spans="2:10" hidden="1" x14ac:dyDescent="0.3">
      <c r="B42" s="35" t="s">
        <v>142</v>
      </c>
      <c r="C42" s="35" t="s">
        <v>287</v>
      </c>
    </row>
    <row r="43" spans="2:10" hidden="1" x14ac:dyDescent="0.3">
      <c r="B43" s="35" t="s">
        <v>163</v>
      </c>
      <c r="C43" s="35" t="s">
        <v>287</v>
      </c>
    </row>
    <row r="44" spans="2:10" hidden="1" x14ac:dyDescent="0.3">
      <c r="B44" s="35" t="s">
        <v>151</v>
      </c>
      <c r="C44" s="35" t="s">
        <v>286</v>
      </c>
    </row>
    <row r="45" spans="2:10" hidden="1" x14ac:dyDescent="0.3">
      <c r="B45" s="35" t="s">
        <v>153</v>
      </c>
      <c r="C45" s="37" t="s">
        <v>126</v>
      </c>
    </row>
    <row r="46" spans="2:10" hidden="1" x14ac:dyDescent="0.3">
      <c r="B46" s="35" t="s">
        <v>161</v>
      </c>
      <c r="C46" s="37" t="s">
        <v>126</v>
      </c>
    </row>
    <row r="47" spans="2:10" hidden="1" x14ac:dyDescent="0.3">
      <c r="B47" s="35" t="s">
        <v>157</v>
      </c>
      <c r="C47" s="37" t="s">
        <v>126</v>
      </c>
    </row>
    <row r="48" spans="2:10" hidden="1" x14ac:dyDescent="0.3">
      <c r="B48" s="35" t="s">
        <v>114</v>
      </c>
      <c r="C48" s="37" t="s">
        <v>126</v>
      </c>
    </row>
    <row r="49" spans="2:6" hidden="1" x14ac:dyDescent="0.3">
      <c r="B49" s="35" t="s">
        <v>144</v>
      </c>
      <c r="C49" s="35" t="s">
        <v>336</v>
      </c>
    </row>
    <row r="50" spans="2:6" hidden="1" x14ac:dyDescent="0.3">
      <c r="B50" s="35" t="s">
        <v>145</v>
      </c>
      <c r="C50" s="37" t="s">
        <v>155</v>
      </c>
    </row>
    <row r="51" spans="2:6" hidden="1" x14ac:dyDescent="0.3">
      <c r="B51" s="35" t="s">
        <v>150</v>
      </c>
      <c r="C51" s="35" t="s">
        <v>252</v>
      </c>
    </row>
    <row r="52" spans="2:6" hidden="1" x14ac:dyDescent="0.3">
      <c r="B52" s="33" t="s">
        <v>169</v>
      </c>
      <c r="D52" s="39">
        <f>ROW(C75)</f>
        <v>75</v>
      </c>
    </row>
    <row r="53" spans="2:6" hidden="1" x14ac:dyDescent="0.3">
      <c r="B53" s="35" t="s">
        <v>147</v>
      </c>
      <c r="C53" s="35" t="s">
        <v>182</v>
      </c>
      <c r="D53" s="35" t="s">
        <v>183</v>
      </c>
      <c r="E53" s="35" t="s">
        <v>188</v>
      </c>
      <c r="F53" s="35" t="s">
        <v>172</v>
      </c>
    </row>
    <row r="54" spans="2:6" hidden="1" x14ac:dyDescent="0.3">
      <c r="B54" s="35" t="s">
        <v>159</v>
      </c>
      <c r="C54" s="35" t="s">
        <v>149</v>
      </c>
    </row>
    <row r="55" spans="2:6" hidden="1" x14ac:dyDescent="0.3">
      <c r="B55" s="35" t="s">
        <v>168</v>
      </c>
      <c r="C55" s="35" t="s">
        <v>140</v>
      </c>
    </row>
    <row r="56" spans="2:6" hidden="1" x14ac:dyDescent="0.3">
      <c r="B56" s="35" t="s">
        <v>141</v>
      </c>
      <c r="C56" s="35" t="s">
        <v>73</v>
      </c>
      <c r="D56" s="35" t="s">
        <v>314</v>
      </c>
    </row>
    <row r="57" spans="2:6" hidden="1" x14ac:dyDescent="0.3">
      <c r="B57" s="35" t="s">
        <v>170</v>
      </c>
      <c r="C57" s="35" t="s">
        <v>77</v>
      </c>
      <c r="D57" s="35" t="s">
        <v>303</v>
      </c>
    </row>
    <row r="58" spans="2:6" hidden="1" x14ac:dyDescent="0.3">
      <c r="B58" s="35" t="s">
        <v>167</v>
      </c>
      <c r="C58" s="35" t="s">
        <v>74</v>
      </c>
      <c r="D58" s="35" t="s">
        <v>306</v>
      </c>
    </row>
    <row r="59" spans="2:6" hidden="1" x14ac:dyDescent="0.3">
      <c r="B59" s="35" t="s">
        <v>156</v>
      </c>
      <c r="C59" s="35" t="s">
        <v>78</v>
      </c>
      <c r="D59" s="35" t="s">
        <v>324</v>
      </c>
    </row>
    <row r="60" spans="2:6" hidden="1" x14ac:dyDescent="0.3">
      <c r="B60" s="35" t="s">
        <v>179</v>
      </c>
      <c r="C60" s="35" t="s">
        <v>76</v>
      </c>
      <c r="D60" s="35" t="s">
        <v>308</v>
      </c>
    </row>
    <row r="61" spans="2:6" hidden="1" x14ac:dyDescent="0.3">
      <c r="B61" s="35" t="s">
        <v>171</v>
      </c>
      <c r="C61" s="35" t="s">
        <v>75</v>
      </c>
    </row>
    <row r="62" spans="2:6" hidden="1" x14ac:dyDescent="0.3">
      <c r="B62" s="35" t="s">
        <v>250</v>
      </c>
      <c r="C62" s="35" t="s">
        <v>173</v>
      </c>
    </row>
    <row r="63" spans="2:6" hidden="1" x14ac:dyDescent="0.3">
      <c r="B63" s="35" t="s">
        <v>177</v>
      </c>
      <c r="C63" s="35" t="s">
        <v>280</v>
      </c>
    </row>
    <row r="64" spans="2:6" hidden="1" x14ac:dyDescent="0.3">
      <c r="B64" s="35" t="s">
        <v>266</v>
      </c>
      <c r="C64" s="35" t="s">
        <v>148</v>
      </c>
    </row>
    <row r="65" spans="2:4" hidden="1" x14ac:dyDescent="0.3">
      <c r="B65" s="35" t="s">
        <v>263</v>
      </c>
      <c r="C65" s="35" t="s">
        <v>143</v>
      </c>
    </row>
    <row r="66" spans="2:4" hidden="1" x14ac:dyDescent="0.3">
      <c r="B66" s="35" t="s">
        <v>254</v>
      </c>
      <c r="C66" s="35" t="s">
        <v>89</v>
      </c>
    </row>
    <row r="67" spans="2:4" hidden="1" x14ac:dyDescent="0.3">
      <c r="B67" s="35" t="s">
        <v>246</v>
      </c>
      <c r="C67" s="35" t="s">
        <v>222</v>
      </c>
    </row>
    <row r="68" spans="2:4" hidden="1" x14ac:dyDescent="0.3">
      <c r="B68" s="35" t="s">
        <v>261</v>
      </c>
      <c r="C68" s="35" t="s">
        <v>219</v>
      </c>
    </row>
    <row r="69" spans="2:4" hidden="1" x14ac:dyDescent="0.3">
      <c r="B69" s="35" t="s">
        <v>176</v>
      </c>
      <c r="C69" s="35" t="s">
        <v>82</v>
      </c>
    </row>
    <row r="70" spans="2:4" hidden="1" x14ac:dyDescent="0.3">
      <c r="B70" s="35" t="s">
        <v>269</v>
      </c>
      <c r="C70" s="35" t="s">
        <v>281</v>
      </c>
    </row>
    <row r="71" spans="2:4" hidden="1" x14ac:dyDescent="0.3">
      <c r="B71" s="35" t="s">
        <v>178</v>
      </c>
      <c r="C71" s="35" t="s">
        <v>63</v>
      </c>
    </row>
    <row r="72" spans="2:4" hidden="1" x14ac:dyDescent="0.3">
      <c r="B72" s="35" t="s">
        <v>262</v>
      </c>
      <c r="C72" s="35" t="s">
        <v>309</v>
      </c>
    </row>
    <row r="73" spans="2:4" hidden="1" x14ac:dyDescent="0.3">
      <c r="B73" s="35" t="s">
        <v>264</v>
      </c>
      <c r="C73" s="35" t="s">
        <v>98</v>
      </c>
    </row>
    <row r="74" spans="2:4" hidden="1" x14ac:dyDescent="0.3">
      <c r="B74" s="35" t="s">
        <v>259</v>
      </c>
      <c r="C74" s="35" t="s">
        <v>190</v>
      </c>
    </row>
    <row r="75" spans="2:4" hidden="1" x14ac:dyDescent="0.3">
      <c r="B75" s="33" t="s">
        <v>260</v>
      </c>
      <c r="D75" s="39">
        <f>ROW(C79)</f>
        <v>79</v>
      </c>
    </row>
    <row r="76" spans="2:4" hidden="1" x14ac:dyDescent="0.3">
      <c r="B76" s="35" t="s">
        <v>265</v>
      </c>
      <c r="C76" s="35" t="s">
        <v>181</v>
      </c>
    </row>
    <row r="77" spans="2:4" hidden="1" x14ac:dyDescent="0.3">
      <c r="B77" s="35" t="s">
        <v>268</v>
      </c>
      <c r="C77" s="35" t="s">
        <v>401</v>
      </c>
    </row>
    <row r="78" spans="2:4" hidden="1" x14ac:dyDescent="0.3">
      <c r="B78" s="35" t="s">
        <v>267</v>
      </c>
      <c r="C78" s="35" t="s">
        <v>413</v>
      </c>
    </row>
    <row r="79" spans="2:4" hidden="1" x14ac:dyDescent="0.3">
      <c r="B79" s="33" t="s">
        <v>175</v>
      </c>
    </row>
    <row r="80" spans="2:4" hidden="1" x14ac:dyDescent="0.3"/>
  </sheetData>
  <sheetProtection algorithmName="SHA-512" hashValue="JVIjatUT9U9rJbbBh9ntAUEWss4FyhsAyJTYW65jnFO//BIRDRhtkEcdz4rxPn9qy7LsCkm9GjzYlTOzk5xlPg==" saltValue="lQDMxa32Glk9GU+2o2BZQQ==" spinCount="100000" sheet="1" objects="1" scenarios="1" selectLockedCells="1"/>
  <mergeCells count="1">
    <mergeCell ref="B2:X2"/>
  </mergeCells>
  <phoneticPr fontId="10" type="noConversion"/>
  <pageMargins left="0.59041666984558105" right="0.59041666984558105" top="0.78722220659255981" bottom="1" header="0" footer="0.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설계내역서</vt:lpstr>
      <vt:lpstr>〓 INITIAL 〓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행복마을 안심통학길 보행환경 개선 공사(폐가구간)</dc:title>
  <dc:creator>인천광역시 강화군</dc:creator>
  <dc:description>STmate w26.04로 작성</dc:description>
  <cp:lastModifiedBy>USER</cp:lastModifiedBy>
  <cp:revision>10</cp:revision>
  <dcterms:created xsi:type="dcterms:W3CDTF">2026-04-27T02:26:24Z</dcterms:created>
  <dcterms:modified xsi:type="dcterms:W3CDTF">2026-10-08T09:11:59Z</dcterms:modified>
  <cp:version>1100.0100.01</cp:version>
</cp:coreProperties>
</file>