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성신학교업무\1. 시설공사\2026학년도\20260730 보조금(창의특수과)-고교학점제 교육환경구축사업\5. 공사시행-건축,전기\전기\"/>
    </mc:Choice>
  </mc:AlternateContent>
  <xr:revisionPtr revIDLastSave="0" documentId="13_ncr:1_{5EDAAC33-07BF-4E98-88AC-C6746750FB67}" xr6:coauthVersionLast="47" xr6:coauthVersionMax="47" xr10:uidLastSave="{00000000-0000-0000-0000-000000000000}"/>
  <bookViews>
    <workbookView xWindow="-120" yWindow="-120" windowWidth="29040" windowHeight="15720" xr2:uid="{04A3B6C7-DCCB-4E38-93AE-949CF8234E71}"/>
  </bookViews>
  <sheets>
    <sheet name="원가계산서" sheetId="10" r:id="rId1"/>
    <sheet name="공종별집계표" sheetId="9" r:id="rId2"/>
    <sheet name="공종별내역서" sheetId="8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2">공종별내역서!$A$1:$M$267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9" l="1"/>
  <c r="J16" i="9" s="1"/>
  <c r="G16" i="9"/>
  <c r="H16" i="9" s="1"/>
  <c r="E16" i="9"/>
  <c r="K245" i="8"/>
  <c r="I15" i="9"/>
  <c r="J15" i="9" s="1"/>
  <c r="G15" i="9"/>
  <c r="H15" i="9" s="1"/>
  <c r="E15" i="9"/>
  <c r="K224" i="8"/>
  <c r="K223" i="8"/>
  <c r="K222" i="8"/>
  <c r="K221" i="8"/>
  <c r="G14" i="9"/>
  <c r="H14" i="9" s="1"/>
  <c r="E14" i="9"/>
  <c r="F14" i="9" s="1"/>
  <c r="K200" i="8"/>
  <c r="I14" i="9"/>
  <c r="K199" i="8"/>
  <c r="K198" i="8"/>
  <c r="K197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G13" i="9"/>
  <c r="H13" i="9" s="1"/>
  <c r="K157" i="8"/>
  <c r="I13" i="9"/>
  <c r="J13" i="9" s="1"/>
  <c r="K156" i="8"/>
  <c r="K155" i="8"/>
  <c r="K154" i="8"/>
  <c r="K153" i="8"/>
  <c r="K152" i="8"/>
  <c r="K151" i="8"/>
  <c r="K150" i="8"/>
  <c r="K149" i="8"/>
  <c r="I12" i="9"/>
  <c r="J12" i="9" s="1"/>
  <c r="G12" i="9"/>
  <c r="H12" i="9" s="1"/>
  <c r="K144" i="8"/>
  <c r="K143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I10" i="9"/>
  <c r="J10" i="9" s="1"/>
  <c r="G10" i="9"/>
  <c r="E10" i="9"/>
  <c r="F10" i="9" s="1"/>
  <c r="K105" i="8"/>
  <c r="K104" i="8"/>
  <c r="L103" i="8"/>
  <c r="K103" i="8"/>
  <c r="K102" i="8"/>
  <c r="K101" i="8"/>
  <c r="I9" i="9"/>
  <c r="J9" i="9" s="1"/>
  <c r="E9" i="9"/>
  <c r="K81" i="8"/>
  <c r="K80" i="8"/>
  <c r="K79" i="8"/>
  <c r="G9" i="9"/>
  <c r="H9" i="9" s="1"/>
  <c r="K78" i="8"/>
  <c r="K77" i="8"/>
  <c r="I8" i="9"/>
  <c r="J8" i="9" s="1"/>
  <c r="E8" i="9"/>
  <c r="K64" i="8"/>
  <c r="K63" i="8"/>
  <c r="L62" i="8"/>
  <c r="K62" i="8"/>
  <c r="K61" i="8"/>
  <c r="K60" i="8"/>
  <c r="K59" i="8"/>
  <c r="K58" i="8"/>
  <c r="K57" i="8"/>
  <c r="K56" i="8"/>
  <c r="K55" i="8"/>
  <c r="K54" i="8"/>
  <c r="G8" i="9"/>
  <c r="H8" i="9" s="1"/>
  <c r="K53" i="8"/>
  <c r="I7" i="9"/>
  <c r="J7" i="9" s="1"/>
  <c r="K29" i="8"/>
  <c r="K28" i="8"/>
  <c r="K27" i="8"/>
  <c r="K25" i="8"/>
  <c r="K24" i="8"/>
  <c r="K23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5" i="8"/>
  <c r="I6" i="9" l="1"/>
  <c r="J6" i="9" s="1"/>
  <c r="L245" i="8"/>
  <c r="L267" i="8" s="1"/>
  <c r="L224" i="8"/>
  <c r="L223" i="8"/>
  <c r="L222" i="8"/>
  <c r="L221" i="8"/>
  <c r="K15" i="9"/>
  <c r="F15" i="9"/>
  <c r="L15" i="9" s="1"/>
  <c r="L200" i="8"/>
  <c r="L199" i="8"/>
  <c r="L198" i="8"/>
  <c r="L197" i="8"/>
  <c r="L219" i="8" s="1"/>
  <c r="L171" i="8"/>
  <c r="L170" i="8"/>
  <c r="L169" i="8"/>
  <c r="L168" i="8"/>
  <c r="L167" i="8"/>
  <c r="L166" i="8"/>
  <c r="L165" i="8"/>
  <c r="L164" i="8"/>
  <c r="L163" i="8"/>
  <c r="L162" i="8"/>
  <c r="L161" i="8"/>
  <c r="L160" i="8"/>
  <c r="L159" i="8"/>
  <c r="L158" i="8"/>
  <c r="L157" i="8"/>
  <c r="L156" i="8"/>
  <c r="L155" i="8"/>
  <c r="L154" i="8"/>
  <c r="L153" i="8"/>
  <c r="L152" i="8"/>
  <c r="L151" i="8"/>
  <c r="E13" i="9"/>
  <c r="L150" i="8"/>
  <c r="L149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E12" i="9"/>
  <c r="L125" i="8"/>
  <c r="L105" i="8"/>
  <c r="L104" i="8"/>
  <c r="L102" i="8"/>
  <c r="L101" i="8"/>
  <c r="L81" i="8"/>
  <c r="L80" i="8"/>
  <c r="L79" i="8"/>
  <c r="L78" i="8"/>
  <c r="L77" i="8"/>
  <c r="L64" i="8"/>
  <c r="L63" i="8"/>
  <c r="L61" i="8"/>
  <c r="L60" i="8"/>
  <c r="L59" i="8"/>
  <c r="L58" i="8"/>
  <c r="L57" i="8"/>
  <c r="L56" i="8"/>
  <c r="L55" i="8"/>
  <c r="L54" i="8"/>
  <c r="L53" i="8"/>
  <c r="L29" i="8"/>
  <c r="L28" i="8"/>
  <c r="L27" i="8"/>
  <c r="K26" i="8"/>
  <c r="L25" i="8"/>
  <c r="L24" i="8"/>
  <c r="L23" i="8"/>
  <c r="K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F16" i="9"/>
  <c r="L16" i="9" s="1"/>
  <c r="T16" i="9" s="1"/>
  <c r="K16" i="9"/>
  <c r="J14" i="9"/>
  <c r="K14" i="9"/>
  <c r="G11" i="9"/>
  <c r="H11" i="9" s="1"/>
  <c r="H10" i="9"/>
  <c r="K10" i="9"/>
  <c r="F9" i="9"/>
  <c r="L9" i="9" s="1"/>
  <c r="K9" i="9"/>
  <c r="F8" i="9"/>
  <c r="L8" i="9" s="1"/>
  <c r="K8" i="9"/>
  <c r="L10" i="9"/>
  <c r="L243" i="8" l="1"/>
  <c r="L123" i="8"/>
  <c r="L195" i="8"/>
  <c r="L99" i="8"/>
  <c r="F13" i="9"/>
  <c r="L13" i="9" s="1"/>
  <c r="K13" i="9"/>
  <c r="L147" i="8"/>
  <c r="K12" i="9"/>
  <c r="F12" i="9"/>
  <c r="L75" i="8"/>
  <c r="L26" i="8"/>
  <c r="G7" i="9"/>
  <c r="H7" i="9" s="1"/>
  <c r="G6" i="9" s="1"/>
  <c r="H6" i="9" s="1"/>
  <c r="G5" i="9" s="1"/>
  <c r="H5" i="9" s="1"/>
  <c r="E7" i="9"/>
  <c r="L22" i="8"/>
  <c r="I11" i="9"/>
  <c r="L14" i="9"/>
  <c r="L51" i="8" l="1"/>
  <c r="L12" i="9"/>
  <c r="E11" i="9"/>
  <c r="J11" i="9"/>
  <c r="K7" i="9"/>
  <c r="F7" i="9"/>
  <c r="H27" i="9"/>
  <c r="F11" i="9" l="1"/>
  <c r="L11" i="9" s="1"/>
  <c r="K11" i="9"/>
  <c r="I5" i="9"/>
  <c r="J5" i="9" s="1"/>
  <c r="E6" i="9"/>
  <c r="L7" i="9"/>
  <c r="J27" i="9" l="1"/>
  <c r="K6" i="9"/>
  <c r="F6" i="9"/>
  <c r="E5" i="9" l="1"/>
  <c r="L6" i="9"/>
  <c r="F5" i="9" l="1"/>
  <c r="K5" i="9"/>
  <c r="F27" i="9" l="1"/>
  <c r="L5" i="9"/>
  <c r="L27" i="9" s="1"/>
</calcChain>
</file>

<file path=xl/sharedStrings.xml><?xml version="1.0" encoding="utf-8"?>
<sst xmlns="http://schemas.openxmlformats.org/spreadsheetml/2006/main" count="2143" uniqueCount="602">
  <si>
    <t>공 종 별 집 계 표</t>
  </si>
  <si>
    <t>[ 청주성신학교 고교학점제 교육환경개선 구축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</si>
  <si>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</si>
  <si>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</si>
  <si>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</si>
  <si>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</si>
  <si>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</si>
  <si>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</si>
  <si>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</si>
  <si>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</si>
  <si>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</si>
  <si>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</si>
  <si>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</si>
  <si>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</si>
  <si>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</si>
  <si>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</si>
  <si>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</si>
  <si>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</si>
  <si>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</si>
  <si>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</si>
  <si>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</si>
  <si>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</si>
  <si>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</si>
  <si>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</si>
  <si>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</si>
  <si>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</si>
  <si>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</si>
  <si>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</si>
  <si>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</si>
  <si>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</si>
  <si>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</si>
  <si>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</si>
  <si>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</si>
  <si>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</si>
  <si>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</si>
  <si>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</si>
  <si>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</si>
  <si>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</si>
  <si>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</si>
  <si>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</si>
  <si>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</si>
  <si>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</si>
  <si>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</si>
  <si>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</si>
  <si>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</si>
  <si>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</si>
  <si>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</si>
  <si>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</si>
  <si>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</si>
  <si>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</si>
  <si>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</si>
  <si>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청주성신학교 고교학점제 교육환경개선 구축 전기공사</t>
  </si>
  <si>
    <t/>
  </si>
  <si>
    <t>01</t>
  </si>
  <si>
    <t>0101  본관</t>
  </si>
  <si>
    <t>0101</t>
  </si>
  <si>
    <t>010101  전기설비공사</t>
  </si>
  <si>
    <t>010101</t>
  </si>
  <si>
    <t>본관</t>
  </si>
  <si>
    <t>본관</t>
    <phoneticPr fontId="1" type="noConversion"/>
  </si>
  <si>
    <t>450/750V 저독성난연가교폴리올레핀절연전선(2열)</t>
  </si>
  <si>
    <t>HFIX, 1.78 ㎜(2.5SQ)</t>
  </si>
  <si>
    <t>m</t>
  </si>
  <si>
    <t>호표 1</t>
  </si>
  <si>
    <t>45F75A9408AB6E8AD1713F3354D1C</t>
  </si>
  <si>
    <t>T</t>
  </si>
  <si>
    <t>F</t>
  </si>
  <si>
    <t>01010145F75A9408AB6E8AD1713F3354D1C</t>
  </si>
  <si>
    <t>HFIX, 2.25 ㎜(4.0SQ)</t>
  </si>
  <si>
    <t>호표 2</t>
  </si>
  <si>
    <t>45F75A9408AB6E8AD1713F3354C75</t>
  </si>
  <si>
    <t>01010145F75A9408AB6E8AD1713F3354C75</t>
  </si>
  <si>
    <t>나사 없는 전선관</t>
  </si>
  <si>
    <t>E19</t>
  </si>
  <si>
    <t>호표 3</t>
  </si>
  <si>
    <t>45F75A9408AB6E8AD1713F337796A</t>
  </si>
  <si>
    <t>01010145F75A9408AB6E8AD1713F337796A</t>
  </si>
  <si>
    <t>1종금속제가요전선관</t>
  </si>
  <si>
    <t>16mm, 비방수</t>
  </si>
  <si>
    <t>호표 4</t>
  </si>
  <si>
    <t>45F75A9408AB6E8AD1713F3377843</t>
  </si>
  <si>
    <t>01010145F75A9408AB6E8AD1713F3377843</t>
  </si>
  <si>
    <t>박스커넥터</t>
  </si>
  <si>
    <t>개</t>
  </si>
  <si>
    <t>자재 33</t>
  </si>
  <si>
    <t>425D507B18467EC721731E2144443BB90CF5B</t>
  </si>
  <si>
    <t>010101425D507B18467EC721731E2144443BB90CF5B</t>
  </si>
  <si>
    <t>볼트고정식이음쇠-커플링</t>
  </si>
  <si>
    <t>자재 37</t>
  </si>
  <si>
    <t>425D507B18467EC72173F5DD6B0F0F5A25482</t>
  </si>
  <si>
    <t>010101425D507B18467EC72173F5DD6B0F0F5A25482</t>
  </si>
  <si>
    <t>볼트고정식이음쇠-커넥터</t>
  </si>
  <si>
    <t>자재 38</t>
  </si>
  <si>
    <t>425D507B18467EC72173F5DD6B0F0F5A255AB</t>
  </si>
  <si>
    <t>010101425D507B18467EC72173F5DD6B0F0F5A255AB</t>
  </si>
  <si>
    <t>나사없는전선관지지행거(단독)</t>
  </si>
  <si>
    <t>개소</t>
  </si>
  <si>
    <t>호표 5</t>
  </si>
  <si>
    <t>45315A7358D40B31917B3D24BDBAD</t>
  </si>
  <si>
    <t>01010145315A7358D40B31917B3D24BDBAD</t>
  </si>
  <si>
    <t>아웃렛박스</t>
  </si>
  <si>
    <t>중형4각, 54mm</t>
  </si>
  <si>
    <t>호표 6</t>
  </si>
  <si>
    <t>45F75A9408AB6E8AD1713F334A85F</t>
  </si>
  <si>
    <t>01010145F75A9408AB6E8AD1713F334A85F</t>
  </si>
  <si>
    <t>아웃렛박스, 커버</t>
  </si>
  <si>
    <t>4각, 평</t>
  </si>
  <si>
    <t>자재 18</t>
  </si>
  <si>
    <t>425D507B1850CABBC17A3A3C650EE4C3AADD2</t>
  </si>
  <si>
    <t>010101425D507B1850CABBC17A3A3C650EE4C3AADD2</t>
  </si>
  <si>
    <t>4각, 둥근구멍, 오목</t>
  </si>
  <si>
    <t>자재 19</t>
  </si>
  <si>
    <t>425D507B1850CABBC17A3A3C650EE4C3AADD5</t>
  </si>
  <si>
    <t>010101425D507B1850CABBC17A3A3C650EE4C3AADD5</t>
  </si>
  <si>
    <t>스위치박스</t>
  </si>
  <si>
    <t>1개용, 54mm</t>
  </si>
  <si>
    <t>호표 7</t>
  </si>
  <si>
    <t>45F75A9408AB6E8AD1713F33547F4</t>
  </si>
  <si>
    <t>01010145F75A9408AB6E8AD1713F33547F4</t>
  </si>
  <si>
    <t>텍스철거후재시공</t>
  </si>
  <si>
    <t>자재별도</t>
  </si>
  <si>
    <t>M2</t>
  </si>
  <si>
    <t>호표 8</t>
  </si>
  <si>
    <t>45315A71A8C1071C9170E451554E9</t>
  </si>
  <si>
    <t>01010145315A71A8C1071C9170E451554E9</t>
  </si>
  <si>
    <t>시스템 박스 커버</t>
  </si>
  <si>
    <t>신설(교체)</t>
  </si>
  <si>
    <t>호표 9</t>
  </si>
  <si>
    <t>45315A750886714AB177C84672903</t>
  </si>
  <si>
    <t>01010145315A750886714AB177C84672903</t>
  </si>
  <si>
    <t>멀티와이어덕트</t>
  </si>
  <si>
    <t>W:70xH:43</t>
  </si>
  <si>
    <t>M</t>
  </si>
  <si>
    <t>호표 10</t>
  </si>
  <si>
    <t>45F75A9408AB6E8AD1713F3377A71</t>
  </si>
  <si>
    <t>01010145F75A9408AB6E8AD1713F3377A71</t>
  </si>
  <si>
    <t>멀티와이어덕트 커버</t>
  </si>
  <si>
    <t>자재 40</t>
  </si>
  <si>
    <t>425D507B18467EC72173EBBEC8D880F47ADD6</t>
  </si>
  <si>
    <t>010101425D507B18467EC72173EBBEC8D880F47ADD6</t>
  </si>
  <si>
    <t>앤드캡</t>
  </si>
  <si>
    <t>W:70xH:50</t>
  </si>
  <si>
    <t>자재 43</t>
  </si>
  <si>
    <t>425D507B18467EC72173EBBEC8D880F47ADD5</t>
  </si>
  <si>
    <t>010101425D507B18467EC72173EBBEC8D880F47ADD5</t>
  </si>
  <si>
    <t>콘센트</t>
  </si>
  <si>
    <t>2구, 15A, 250V, 매입형, 접지</t>
  </si>
  <si>
    <t>호표 11</t>
  </si>
  <si>
    <t>45F75A9408AB6E8AD1713F334A966</t>
  </si>
  <si>
    <t>01010145F75A9408AB6E8AD1713F334A966</t>
  </si>
  <si>
    <t>와이드스위치</t>
  </si>
  <si>
    <t>15A250V1구</t>
  </si>
  <si>
    <t>호표 12</t>
  </si>
  <si>
    <t>45F75A9408AB6E8AD1713F334A009</t>
  </si>
  <si>
    <t>01010145F75A9408AB6E8AD1713F334A009</t>
  </si>
  <si>
    <t>15A250V2구</t>
  </si>
  <si>
    <t>호표 13</t>
  </si>
  <si>
    <t>45F75A9408AB6E8AD1713F334A110</t>
  </si>
  <si>
    <t>01010145F75A9408AB6E8AD1713F334A110</t>
  </si>
  <si>
    <t>15A250V3구</t>
  </si>
  <si>
    <t>호표 14</t>
  </si>
  <si>
    <t>45F75A9408AB6E8AD1713F3377C3E</t>
  </si>
  <si>
    <t>01010145F75A9408AB6E8AD1713F3377C3E</t>
  </si>
  <si>
    <t>A-TYPE</t>
  </si>
  <si>
    <t>LED, 18W (간접등)</t>
  </si>
  <si>
    <t>EA</t>
  </si>
  <si>
    <t>호표 15</t>
  </si>
  <si>
    <t>45F75A9408AB6E8AD1713F3354A48</t>
  </si>
  <si>
    <t>01010145F75A9408AB6E8AD1713F3354A48</t>
  </si>
  <si>
    <t>배관용 홈파기</t>
  </si>
  <si>
    <t>Ø22mm 이하용</t>
  </si>
  <si>
    <t>호표 16</t>
  </si>
  <si>
    <t>45315A735850AF928171EB7038DAE</t>
  </si>
  <si>
    <t>01010145315A735850AF928171EB7038DAE</t>
  </si>
  <si>
    <t>내화채움구조(수평차열재포함)</t>
  </si>
  <si>
    <t>22mm,차열2시간</t>
  </si>
  <si>
    <t>호표 17</t>
  </si>
  <si>
    <t>42325DE338170B195171746E6795F</t>
  </si>
  <si>
    <t>01010142325DE338170B195171746E6795F</t>
  </si>
  <si>
    <t>배관용 구멍뚫기(코어드릴)Con,c</t>
  </si>
  <si>
    <t>두께15cm이하 Ø100mm, 벽</t>
  </si>
  <si>
    <t>호표 18</t>
  </si>
  <si>
    <t>45315A735850AF9281711FF030B92</t>
  </si>
  <si>
    <t>01010145315A735850AF9281711FF030B92</t>
  </si>
  <si>
    <t>[ 합           계 ]</t>
  </si>
  <si>
    <t>TOTAL</t>
  </si>
  <si>
    <t>010102  기타설비공사</t>
  </si>
  <si>
    <t>010102</t>
  </si>
  <si>
    <t>HFIX, 1.38 ㎜(1.5SQ)</t>
  </si>
  <si>
    <t>호표 19</t>
  </si>
  <si>
    <t>45F75A9408AB6E8AD1713F3354E23</t>
  </si>
  <si>
    <t>01010245F75A9408AB6E8AD1713F3354E23</t>
  </si>
  <si>
    <t>동축케이블</t>
  </si>
  <si>
    <t>5C-HFBT</t>
  </si>
  <si>
    <t>호표 20</t>
  </si>
  <si>
    <t>45F75A9408AB6E8AD1713F331D6AE</t>
  </si>
  <si>
    <t>01010245F75A9408AB6E8AD1713F331D6AE</t>
  </si>
  <si>
    <t>01010245F75A9408AB6E8AD1713F3377843</t>
  </si>
  <si>
    <t>010102425D507B18467EC721731E2144443BB90CF5B</t>
  </si>
  <si>
    <t>010102425D507B1850CABBC17A3A3C650EE4C3AADD5</t>
  </si>
  <si>
    <t>01010245F75A9408AB6E8AD1713F33547F4</t>
  </si>
  <si>
    <t>리셉터클</t>
  </si>
  <si>
    <t>모듈러잭 4구</t>
  </si>
  <si>
    <t>호표 21</t>
  </si>
  <si>
    <t>45F75A9408AB6E8AD1713F334AEE8</t>
  </si>
  <si>
    <t>01010245F75A9408AB6E8AD1713F334AEE8</t>
  </si>
  <si>
    <t>HDMI 모듈러잭</t>
  </si>
  <si>
    <t>1구 (ㄱ변환젠더)</t>
  </si>
  <si>
    <t>호표 22</t>
  </si>
  <si>
    <t>45F75A9408AB6E8AD1713F334AB14</t>
  </si>
  <si>
    <t>01010245F75A9408AB6E8AD1713F334AB14</t>
  </si>
  <si>
    <t>스피커</t>
  </si>
  <si>
    <t>PA용스피커, Wall형, 10W</t>
  </si>
  <si>
    <t>호표 23</t>
  </si>
  <si>
    <t>45F75A9408AB6E8AD1713F336540E</t>
  </si>
  <si>
    <t>01010245F75A9408AB6E8AD1713F336540E</t>
  </si>
  <si>
    <t>스피커(기존재설치)</t>
  </si>
  <si>
    <t>바닥상치</t>
  </si>
  <si>
    <t>호표 24</t>
  </si>
  <si>
    <t>45F75A9408AB6E8AD1713F33657C2</t>
  </si>
  <si>
    <t>01010245F75A9408AB6E8AD1713F33657C2</t>
  </si>
  <si>
    <t>TV수구</t>
  </si>
  <si>
    <t>TV 유니트, 단말용</t>
  </si>
  <si>
    <t>호표 25</t>
  </si>
  <si>
    <t>45F75A9408AB6E8AD1713F3354B6E</t>
  </si>
  <si>
    <t>01010245F75A9408AB6E8AD1713F3354B6E</t>
  </si>
  <si>
    <t>01010245315A735850AF928171EB7038DAE</t>
  </si>
  <si>
    <t>010103  철거공사</t>
  </si>
  <si>
    <t>010103</t>
  </si>
  <si>
    <t>전선덕트(철거)</t>
  </si>
  <si>
    <t>호표 26</t>
  </si>
  <si>
    <t>45F75A9408AB6E8AD1713F3365093</t>
  </si>
  <si>
    <t>01010345F75A9408AB6E8AD1713F3365093</t>
  </si>
  <si>
    <t>시스템 박스(커버철거)</t>
  </si>
  <si>
    <t>호표 27</t>
  </si>
  <si>
    <t>45F75A9408AB6E8AD1713F33549A1</t>
  </si>
  <si>
    <t>01010345F75A9408AB6E8AD1713F33549A1</t>
  </si>
  <si>
    <t>배관및전선정리(내부)</t>
  </si>
  <si>
    <t>식</t>
  </si>
  <si>
    <t>호표 28</t>
  </si>
  <si>
    <t>45315A75082DFF6531720893C8BA5</t>
  </si>
  <si>
    <t>01010345315A75082DFF6531720893C8BA5</t>
  </si>
  <si>
    <t>콘센트(철거)</t>
  </si>
  <si>
    <t>15A, 250V, 매입형, 접지</t>
  </si>
  <si>
    <t>호표 29</t>
  </si>
  <si>
    <t>45F75A9408AB6E8AD1713F334AA0D</t>
  </si>
  <si>
    <t>01010345F75A9408AB6E8AD1713F334AA0D</t>
  </si>
  <si>
    <t>텀블러스위치(철거)</t>
  </si>
  <si>
    <t>와이드스위치, 1로스위치, 15A250V2구</t>
  </si>
  <si>
    <t>호표 30</t>
  </si>
  <si>
    <t>45F75A9408AB6E8AD1713F3377DC5</t>
  </si>
  <si>
    <t>01010345F75A9408AB6E8AD1713F3377DC5</t>
  </si>
  <si>
    <t>010104  기타설비철거공사</t>
  </si>
  <si>
    <t>010104</t>
  </si>
  <si>
    <t>01010445F75A9408AB6E8AD1713F3365093</t>
  </si>
  <si>
    <t>01010445315A75082DFF6531720893C8BA5</t>
  </si>
  <si>
    <t>리셉터클(철거)</t>
  </si>
  <si>
    <t>전화용, 모듈러잭</t>
  </si>
  <si>
    <t>호표 31</t>
  </si>
  <si>
    <t>45F75A9408AB6E8AD1713F334AC3A</t>
  </si>
  <si>
    <t>01010445F75A9408AB6E8AD1713F334AC3A</t>
  </si>
  <si>
    <t>TV유닛</t>
  </si>
  <si>
    <t>호표 32</t>
  </si>
  <si>
    <t>45F75A9408AB6E8AD1713F334ADC1</t>
  </si>
  <si>
    <t>01010445F75A9408AB6E8AD1713F334ADC1</t>
  </si>
  <si>
    <t>스피커(철거)</t>
  </si>
  <si>
    <t>호표 33</t>
  </si>
  <si>
    <t>45F75A9408AB6E8AD1713F336563B</t>
  </si>
  <si>
    <t>01010445F75A9408AB6E8AD1713F336563B</t>
  </si>
  <si>
    <t>0102  별관</t>
  </si>
  <si>
    <t>0102</t>
  </si>
  <si>
    <t>010201  전기설비공사</t>
  </si>
  <si>
    <t>010201</t>
  </si>
  <si>
    <t>별관</t>
  </si>
  <si>
    <t>별관</t>
    <phoneticPr fontId="1" type="noConversion"/>
  </si>
  <si>
    <t>01020145F75A9408AB6E8AD1713F3354D1C</t>
  </si>
  <si>
    <t>01020145F75A9408AB6E8AD1713F3354C75</t>
  </si>
  <si>
    <t>01020145F75A9408AB6E8AD1713F337796A</t>
  </si>
  <si>
    <t>01020145F75A9408AB6E8AD1713F3377843</t>
  </si>
  <si>
    <t>010201425D507B18467EC721731E2144443BB90CF5B</t>
  </si>
  <si>
    <t>010201425D507B18467EC72173F5DD6B0F0F5A25482</t>
  </si>
  <si>
    <t>010201425D507B18467EC72173F5DD6B0F0F5A255AB</t>
  </si>
  <si>
    <t>01020145315A7358D40B31917B3D24BDBAD</t>
  </si>
  <si>
    <t>01020145F75A9408AB6E8AD1713F334A85F</t>
  </si>
  <si>
    <t>010201425D507B1850CABBC17A3A3C650EE4C3AADD2</t>
  </si>
  <si>
    <t>010201425D507B1850CABBC17A3A3C650EE4C3AADD5</t>
  </si>
  <si>
    <t>01020145F75A9408AB6E8AD1713F33547F4</t>
  </si>
  <si>
    <t>01020145315A71A8C1071C9170E451554E9</t>
  </si>
  <si>
    <t>01020145F75A9408AB6E8AD1713F334A966</t>
  </si>
  <si>
    <t>2구, 16A, 250V, 방우형</t>
  </si>
  <si>
    <t>호표 34</t>
  </si>
  <si>
    <t>45F75A9408AB6E8AD1713F334AF8F</t>
  </si>
  <si>
    <t>01020145F75A9408AB6E8AD1713F334AF8F</t>
  </si>
  <si>
    <t>01020145F75A9408AB6E8AD1713F334A009</t>
  </si>
  <si>
    <t>01020145F75A9408AB6E8AD1713F334A110</t>
  </si>
  <si>
    <t>15A250V4구</t>
  </si>
  <si>
    <t>호표 35</t>
  </si>
  <si>
    <t>45F75A9408AB6E8AD1713F3377EEC</t>
  </si>
  <si>
    <t>01020145F75A9408AB6E8AD1713F3377EEC</t>
  </si>
  <si>
    <t>01020145F75A9408AB6E8AD1713F3354A48</t>
  </si>
  <si>
    <t>01020145315A735850AF928171EB7038DAE</t>
  </si>
  <si>
    <t>010202  기타설비공사</t>
  </si>
  <si>
    <t>010202</t>
  </si>
  <si>
    <t>01020245F75A9408AB6E8AD1713F3354E23</t>
  </si>
  <si>
    <t>01020245F75A9408AB6E8AD1713F337796A</t>
  </si>
  <si>
    <t>01020245F75A9408AB6E8AD1713F3377843</t>
  </si>
  <si>
    <t>010202425D507B18467EC721731E2144443BB90CF5B</t>
  </si>
  <si>
    <t>010202425D507B18467EC72173F5DD6B0F0F5A25482</t>
  </si>
  <si>
    <t>010202425D507B18467EC72173F5DD6B0F0F5A255AB</t>
  </si>
  <si>
    <t>01020245315A7358D40B31917B3D24BDBAD</t>
  </si>
  <si>
    <t>01020245F75A9408AB6E8AD1713F334A85F</t>
  </si>
  <si>
    <t>010202425D507B1850CABBC17A3A3C650EE4C3AADD2</t>
  </si>
  <si>
    <t>01020245F75A9408AB6E8AD1713F33547F4</t>
  </si>
  <si>
    <t>01020245F75A9408AB6E8AD1713F3377A71</t>
  </si>
  <si>
    <t>010202425D507B18467EC72173EBBEC8D880F47ADD6</t>
  </si>
  <si>
    <t>배선기구유닛커버</t>
  </si>
  <si>
    <t>자재 41</t>
  </si>
  <si>
    <t>425D507B18467EC72173EBBEC8D880F47ADD7</t>
  </si>
  <si>
    <t>010202425D507B18467EC72173EBBEC8D880F47ADD7</t>
  </si>
  <si>
    <t>배선기구고정붙임쇠</t>
  </si>
  <si>
    <t>자재 42</t>
  </si>
  <si>
    <t>425D507B18467EC72173EBBEC8D880F47ADD4</t>
  </si>
  <si>
    <t>010202425D507B18467EC72173EBBEC8D880F47ADD4</t>
  </si>
  <si>
    <t>010202425D507B18467EC72173EBBEC8D880F47ADD5</t>
  </si>
  <si>
    <t>모듈러잭</t>
  </si>
  <si>
    <t>1구</t>
  </si>
  <si>
    <t>호표 36</t>
  </si>
  <si>
    <t>45F75A9408AB6E8AD1713F1085A9B</t>
  </si>
  <si>
    <t>01020245F75A9408AB6E8AD1713F1085A9B</t>
  </si>
  <si>
    <t>01020245F75A9408AB6E8AD1713F334AEE8</t>
  </si>
  <si>
    <t>01020245F75A9408AB6E8AD1713F334AB14</t>
  </si>
  <si>
    <t>PA용스피커, PVC/Ceiling형, 3W</t>
  </si>
  <si>
    <t>호표 37</t>
  </si>
  <si>
    <t>45F75A9408AB6E8AD1713F3365514</t>
  </si>
  <si>
    <t>01020245F75A9408AB6E8AD1713F3365514</t>
  </si>
  <si>
    <t>01020245F75A9408AB6E8AD1713F3354B6E</t>
  </si>
  <si>
    <t>AP설비(기존)</t>
  </si>
  <si>
    <t>유무선공유기</t>
  </si>
  <si>
    <t>대</t>
  </si>
  <si>
    <t>호표 38</t>
  </si>
  <si>
    <t>45F75A9408AB6E8AD1713F33774E8</t>
  </si>
  <si>
    <t>01020245F75A9408AB6E8AD1713F33774E8</t>
  </si>
  <si>
    <t>화장실 비상벨 송신기(기존재설치)</t>
  </si>
  <si>
    <t>무선</t>
  </si>
  <si>
    <t>호표 39</t>
  </si>
  <si>
    <t>45F75A9408AB6E8AD1713F3377B17</t>
  </si>
  <si>
    <t>01020245F75A9408AB6E8AD1713F3377B17</t>
  </si>
  <si>
    <t>01020245315A735850AF928171EB7038DAE</t>
  </si>
  <si>
    <t>010203  철거공사</t>
  </si>
  <si>
    <t>010203</t>
  </si>
  <si>
    <t>01020345F75A9408AB6E8AD1713F3365093</t>
  </si>
  <si>
    <t>01020345315A75082DFF6531720893C8BA5</t>
  </si>
  <si>
    <t>01020345F75A9408AB6E8AD1713F334AA0D</t>
  </si>
  <si>
    <t>01020345F75A9408AB6E8AD1713F3377DC5</t>
  </si>
  <si>
    <t>010204  기타설비철거공사</t>
  </si>
  <si>
    <t>010204</t>
  </si>
  <si>
    <t>01020445F75A9408AB6E8AD1713F3365093</t>
  </si>
  <si>
    <t>01020445F75A9408AB6E8AD1713F334AC3A</t>
  </si>
  <si>
    <t>01020445F75A9408AB6E8AD1713F334ADC1</t>
  </si>
  <si>
    <t>01020445F75A9408AB6E8AD1713F336563B</t>
  </si>
  <si>
    <t>0103  부산물공제</t>
  </si>
  <si>
    <t>0103</t>
  </si>
  <si>
    <t>1</t>
  </si>
  <si>
    <t>부산물공제</t>
  </si>
  <si>
    <t>전선 및 케이블</t>
  </si>
  <si>
    <t>KG</t>
  </si>
  <si>
    <t>자재 56</t>
  </si>
  <si>
    <t>44C554174839DBC95178DCE8B5C40BB6F2AED</t>
  </si>
  <si>
    <t>010344C554174839DBC95178DCE8B5C40BB6F2AED</t>
  </si>
  <si>
    <t>비      고</t>
  </si>
  <si>
    <t>일위대가</t>
  </si>
  <si>
    <t>45F75A9408AB6E8AD1713F3354D1C45A95E4E48AF67BF81725CF08CA9B8AA9196C</t>
  </si>
  <si>
    <t>45F75A9408AB6E8AD1713F3354C7545A95E4E48AF67BF81725CF08CA9B8AA9196C</t>
  </si>
  <si>
    <t>45F75A9408AB6E8AD1713F337796A45A95E4E48AF67BF81725CF08CA9B8AA9196C</t>
  </si>
  <si>
    <t>45F75A9408AB6E8AD1713F337784345A95E4E48AF67BF81725CF08CA9B8AA9196C</t>
  </si>
  <si>
    <t>45315A7358D40B31917B3D24BDBAD45A95E4E48AF67BF81725CF08CA9B8AA9196C</t>
  </si>
  <si>
    <t>45F75A9408AB6E8AD1713F334A85F45A95E4E48AF67BF81725CF08CA9B8AA9196C</t>
  </si>
  <si>
    <t>45F75A9408AB6E8AD1713F33547F445A95E4E48AF67BF81725CF08CA9B8AA9196C</t>
  </si>
  <si>
    <t>45315A71A8C1071C9170E451554E945A95E4E48AF67BF81725CF08CA9B8AA91C3D</t>
  </si>
  <si>
    <t>45315A71A8C1071C9170E451554E945A95E4E48AF67BF81725CF08CA9B8AA91EE9</t>
  </si>
  <si>
    <t>45315A750886714AB177C8467290345A95E4E48AF67BF81725CF08CA9B8AA9196C</t>
  </si>
  <si>
    <t>45F75A9408AB6E8AD1713F3377A7145A95E4E48AF67BF81725CF08CA9B8AA9196C</t>
  </si>
  <si>
    <t>45F75A9408AB6E8AD1713F334A96645A95E4E48AF67BF81725CF08CA9B8AA9196C</t>
  </si>
  <si>
    <t>45F75A9408AB6E8AD1713F334A00945A95E4E48AF67BF81725CF08CA9B8AA9196C</t>
  </si>
  <si>
    <t>45F75A9408AB6E8AD1713F334A11045A95E4E48AF67BF81725CF08CA9B8AA9196C</t>
  </si>
  <si>
    <t>45F75A9408AB6E8AD1713F3377C3E45A95E4E48AF67BF81725CF08CA9B8AA9196C</t>
  </si>
  <si>
    <t>45F75A9408AB6E8AD1713F3354A4845A95E4E48AF67BF81725CF08CA9B8AA9196C</t>
  </si>
  <si>
    <t>457B57FD1899D663D17C3094FF7F0</t>
  </si>
  <si>
    <t>45315A735850AF928171EB7038DAE45A95E4E48AF67BF81725CF08CA9B8AA91EE9</t>
  </si>
  <si>
    <t>42325DE338170B195171746E6795F45A95E4E48AF67BF81725CF08CA9B8AA91EE9</t>
  </si>
  <si>
    <t>42325DE338170B195171746E6795F45A95E4E48AF67BF81725CF08CA9B8AA91DCD</t>
  </si>
  <si>
    <t>45315A735850AF9281711FF030B9245A95E4E48AF67BF81725CF08CA9B8AA91EE9</t>
  </si>
  <si>
    <t>45315A735850AF9281711FF030B9245A95E4E48AF67BF81725CF08CA9B8AA91FF7</t>
  </si>
  <si>
    <t>45F75A9408AB6E8AD1713F3354E2345A95E4E48AF67BF81725CF08CA9B8AA9196C</t>
  </si>
  <si>
    <t>45F75A9408AB6E8AD1713F331D6AE45A95E4E48AF67BF81725CF08CA9B8AA9196C</t>
  </si>
  <si>
    <t>45F75A9408AB6E8AD1713F334AEE845A95E4E48AF67BF81725CF08CA9B8AA91693</t>
  </si>
  <si>
    <t>45F75A9408AB6E8AD1713F334AB1445A95E4E48AF67BF81725CF08CA9B8AA9196C</t>
  </si>
  <si>
    <t>45F75A9408AB6E8AD1713F336540E45A95E4E48AF67BF81725CF08CA9B8AA9196C</t>
  </si>
  <si>
    <t>45F75A9408AB6E8AD1713F33657C245A95E4E48AF67BF81725CF08CA9B8AA9196C</t>
  </si>
  <si>
    <t>45F75A9408AB6E8AD1713F3354B6E45A95E4E48AF67BF81725CF08CA9B8AA9196C</t>
  </si>
  <si>
    <t>45F75A9408AB6E8AD1713F336509345A95E4E48AF67BF81725CF08CA9B8AA9196C</t>
  </si>
  <si>
    <t>45F75A9408AB6E8AD1713F33549A145A95E4E48AF67BF81725CF08CA9B8AA9196C</t>
  </si>
  <si>
    <t>45315A75082DFF6531720893C8BA545A95E4E48AF67BF81725CF08CA9B8AA9196C</t>
  </si>
  <si>
    <t>45F75A9408AB6E8AD1713F334AA0D45A95E4E48AF67BF81725CF08CA9B8AA9196C</t>
  </si>
  <si>
    <t>45F75A9408AB6E8AD1713F3377DC545A95E4E48AF67BF81725CF08CA9B8AA9196C</t>
  </si>
  <si>
    <t>45F75A9408AB6E8AD1713F334AC3A45A95E4E48AF67BF81725CF08CA9B8AA9196C</t>
  </si>
  <si>
    <t>45F75A9408AB6E8AD1713F334ADC145A95E4E48AF67BF81725CF08CA9B8AA9196C</t>
  </si>
  <si>
    <t>45F75A9408AB6E8AD1713F336563B45A95E4E48AF67BF81725CF08CA9B8AA9196C</t>
  </si>
  <si>
    <t>45F75A9408AB6E8AD1713F334AF8F45A95E4E48AF67BF81725CF08CA9B8AA9196C</t>
  </si>
  <si>
    <t>45F75A9408AB6E8AD1713F3377EEC45A95E4E48AF67BF81725CF08CA9B8AA9196C</t>
  </si>
  <si>
    <t>45F75A9408AB6E8AD1713F1085A9B45A95E4E48AF67BF81725CF08CA9B8AA9196C</t>
  </si>
  <si>
    <t>45F75A9408AB6E8AD1713F336551445A95E4E48AF67BF81725CF08CA9B8AA9196C</t>
  </si>
  <si>
    <t>45F75A9408AB6E8AD1713F33774E845A95E4E48AF67BF81725CF08CA9B8AA9196C</t>
  </si>
  <si>
    <t>45F75A9408AB6E8AD1713F3377B1745A95E4E48AF67BF81725CF08CA9B8AA9196C</t>
  </si>
  <si>
    <t>457B57FD1899D663D17C3094FF7F045A95E4E48AF67BF81725CF08CA9B8AA91EE9</t>
  </si>
  <si>
    <t>조달청가격</t>
  </si>
  <si>
    <t>거래가격</t>
  </si>
  <si>
    <t>유통물가</t>
  </si>
  <si>
    <t>조사가격1</t>
  </si>
  <si>
    <t>조사가격2</t>
  </si>
  <si>
    <t>B</t>
  </si>
  <si>
    <t>적용율(%)</t>
  </si>
  <si>
    <t>소수점이하자릿수</t>
  </si>
  <si>
    <t>일위대가 코드</t>
  </si>
  <si>
    <t>450/750V 저독성난연가교폴리올레핀절연전선(2열)  HFIX, 1.78 ㎜(2.5SQ)  (호표 1)</t>
  </si>
  <si>
    <t xml:space="preserve">      내선전공</t>
  </si>
  <si>
    <t>450/750V 저독성난연가교폴리올레핀절연전선(2열)  HFIX, 2.25 ㎜(4.0SQ)  (호표 2)</t>
  </si>
  <si>
    <t>나사 없는 전선관  E19  (호표 3)</t>
  </si>
  <si>
    <t>1종금속제가요전선관  16mm, 비방수  (호표 4)</t>
  </si>
  <si>
    <t>나사없는전선관지지행거(단독)  E19  (호표 5)</t>
  </si>
  <si>
    <t>아웃렛박스  중형4각, 54mm  (호표 6)</t>
  </si>
  <si>
    <t>스위치박스  1개용, 54mm  (호표 7)</t>
  </si>
  <si>
    <t>텍스철거후재시공  자재별도  (호표 8)</t>
  </si>
  <si>
    <t xml:space="preserve">      건축목공</t>
  </si>
  <si>
    <t xml:space="preserve">      보통인부</t>
  </si>
  <si>
    <t>시스템 박스 커버  신설(교체)  (호표 9)</t>
  </si>
  <si>
    <t>멀티와이어덕트  W:70xH:43  (호표 10)</t>
  </si>
  <si>
    <t>콘센트  2구, 15A, 250V, 매입형, 접지  (호표 11)</t>
  </si>
  <si>
    <t>와이드스위치  15A250V1구  (호표 12)</t>
  </si>
  <si>
    <t>와이드스위치  15A250V2구  (호표 13)</t>
  </si>
  <si>
    <t>와이드스위치  15A250V3구  (호표 14)</t>
  </si>
  <si>
    <t>A-TYPE  LED, 18W (간접등)  (호표 15)</t>
  </si>
  <si>
    <t>배관용 홈파기  Ø22mm 이하용  (호표 16)</t>
  </si>
  <si>
    <t>내화채움구조(수평차열재포함)  22mm,차열2시간  (호표 17)</t>
  </si>
  <si>
    <t xml:space="preserve">      배관공</t>
  </si>
  <si>
    <t>배관용 구멍뚫기(코어드릴)Con,c  두께15cm이하 Ø100mm, 벽  (호표 18)</t>
  </si>
  <si>
    <t xml:space="preserve">      착암공</t>
  </si>
  <si>
    <t>450/750V 저독성난연가교폴리올레핀절연전선(2열)  HFIX, 1.38 ㎜(1.5SQ)  (호표 19)</t>
  </si>
  <si>
    <t>동축케이블  5C-HFBT  (호표 20)</t>
  </si>
  <si>
    <t>리셉터클  모듈러잭 4구  (호표 21)</t>
  </si>
  <si>
    <t xml:space="preserve">      통신내선공</t>
  </si>
  <si>
    <t>HDMI 모듈러잭  1구 (ㄱ변환젠더)  (호표 22)</t>
  </si>
  <si>
    <t>스피커  PA용스피커, Wall형, 10W  (호표 23)</t>
  </si>
  <si>
    <t>스피커(기존재설치)  바닥상치  (호표 24)</t>
  </si>
  <si>
    <t>TV수구  TV 유니트, 단말용  (호표 25)</t>
  </si>
  <si>
    <t>전선덕트(철거)    (호표 26)</t>
  </si>
  <si>
    <t>시스템 박스(커버철거)    (호표 27)</t>
  </si>
  <si>
    <t>배관및전선정리(내부)    (호표 28)</t>
  </si>
  <si>
    <t>콘센트(철거)  15A, 250V, 매입형, 접지  (호표 29)</t>
  </si>
  <si>
    <t>텀블러스위치(철거)  와이드스위치, 1로스위치, 15A250V2구  (호표 30)</t>
  </si>
  <si>
    <t>리셉터클(철거)  전화용, 모듈러잭  (호표 31)</t>
  </si>
  <si>
    <t>리셉터클(철거)  TV유닛  (호표 32)</t>
  </si>
  <si>
    <t>스피커(철거)    (호표 33)</t>
  </si>
  <si>
    <t>콘센트  2구, 16A, 250V, 방우형  (호표 34)</t>
  </si>
  <si>
    <t>와이드스위치  15A250V4구  (호표 35)</t>
  </si>
  <si>
    <t>모듈러잭  1구  (호표 36)</t>
  </si>
  <si>
    <t>스피커  PA용스피커, PVC/Ceiling형, 3W  (호표 37)</t>
  </si>
  <si>
    <t>AP설비(기존)  유무선공유기  (호표 38)</t>
  </si>
  <si>
    <t>화장실 비상벨 송신기(기존재설치)  무선  (호표 39)</t>
  </si>
  <si>
    <t>모르타르비빔  배합용적비 1:3, 시멘트 별도  (호표 40)</t>
  </si>
  <si>
    <t>계</t>
  </si>
  <si>
    <t>공 사 원 가 계 산 서</t>
  </si>
  <si>
    <t>공사명 : 청주성신학교 고교학점제 교육환경개선 구축 전기공사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</si>
  <si>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</si>
  <si>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</si>
  <si>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</si>
  <si>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</si>
  <si>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</si>
  <si>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</si>
  <si>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</si>
  <si>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</si>
  <si>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</si>
  <si>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</si>
  <si>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</si>
  <si>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</si>
  <si>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</si>
  <si>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</si>
  <si>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</si>
  <si>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</si>
  <si>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</si>
  <si>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</si>
  <si>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</si>
  <si>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</si>
  <si>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</si>
  <si>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</si>
  <si>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</si>
  <si>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</si>
  <si>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</si>
  <si>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</si>
  <si>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</si>
  <si>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</si>
  <si>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</si>
  <si>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</si>
  <si>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</si>
  <si>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</si>
  <si>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</si>
  <si>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</si>
  <si>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</si>
  <si>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</si>
  <si>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</si>
  <si>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</si>
  <si>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</si>
  <si>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</si>
  <si>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</si>
  <si>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</si>
  <si>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</si>
  <si>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</si>
  <si>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</si>
  <si>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</si>
  <si>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</si>
  <si>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</si>
  <si>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</si>
  <si>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</si>
  <si>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</si>
  <si>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</si>
  <si>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</si>
  <si>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</si>
  <si>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</si>
  <si>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</si>
  <si>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</si>
  <si>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</si>
  <si>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</si>
  <si>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손해배상공제료</t>
  </si>
  <si>
    <t>총 원가 * 0.26477%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</si>
  <si>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</si>
  <si>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</si>
  <si>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</si>
  <si>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</si>
  <si>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</si>
  <si>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</si>
  <si>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</si>
  <si>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</si>
  <si>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</si>
  <si>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</si>
  <si>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</si>
  <si>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</si>
  <si>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</si>
  <si>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</si>
  <si>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</si>
  <si>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</si>
  <si>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</si>
  <si>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</si>
  <si>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</si>
  <si>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</si>
  <si>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</si>
  <si>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</si>
  <si>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</si>
  <si>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</si>
  <si>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</si>
  <si>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</si>
  <si>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</si>
  <si>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</si>
  <si>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</si>
  <si>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</si>
  <si>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</si>
  <si>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</si>
  <si>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</si>
  <si>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</si>
  <si>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</si>
  <si>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</si>
  <si>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</si>
  <si>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</si>
  <si>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</si>
  <si>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</si>
  <si>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</si>
  <si>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</si>
  <si>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</si>
  <si>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</si>
  <si>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</si>
  <si>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</si>
  <si>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</si>
  <si>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</si>
  <si>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</si>
  <si>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</si>
  <si>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D4</t>
  </si>
  <si>
    <t>관급자관급</t>
  </si>
  <si>
    <t>DK</t>
  </si>
  <si>
    <t>도급자관급</t>
  </si>
  <si>
    <t>DL</t>
  </si>
  <si>
    <t>수수료</t>
  </si>
  <si>
    <t>DM</t>
  </si>
  <si>
    <t>조달수수료</t>
  </si>
  <si>
    <t>DN</t>
  </si>
  <si>
    <t>공사안전보건대장</t>
  </si>
  <si>
    <t>D5</t>
  </si>
  <si>
    <t>....</t>
  </si>
  <si>
    <t>E</t>
  </si>
  <si>
    <t>G</t>
  </si>
  <si>
    <t>H</t>
  </si>
  <si>
    <t>I</t>
  </si>
  <si>
    <t>J</t>
  </si>
  <si>
    <t xml:space="preserve">금액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</si>
</sst>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ck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B0F0"/>
      </top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ck">
        <color rgb="FF00B0F0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ck">
        <color rgb="FF00B0F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distributed" vertical="center" wrapText="1"/>
    </xf>
    <xf numFmtId="0" fontId="3" fillId="0" borderId="7" xfId="0" quotePrefix="1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vertical="center" wrapText="1"/>
    </xf>
    <xf numFmtId="0" fontId="3" fillId="0" borderId="7" xfId="0" quotePrefix="1" applyFont="1" applyBorder="1" applyAlignment="1">
      <alignment vertical="center" wrapText="1"/>
    </xf>
    <xf numFmtId="0" fontId="3" fillId="0" borderId="8" xfId="0" quotePrefix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vertical="center" wrapText="1"/>
    </xf>
    <xf numFmtId="0" fontId="3" fillId="0" borderId="8" xfId="0" quotePrefix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0" borderId="9" xfId="0" quotePrefix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vertical="center" wrapText="1"/>
    </xf>
    <xf numFmtId="0" fontId="3" fillId="0" borderId="10" xfId="0" quotePrefix="1" applyFont="1" applyBorder="1" applyAlignment="1">
      <alignment vertical="center" wrapText="1"/>
    </xf>
    <xf numFmtId="0" fontId="3" fillId="0" borderId="11" xfId="0" quotePrefix="1" applyFont="1" applyBorder="1" applyAlignment="1">
      <alignment vertical="center" wrapText="1"/>
    </xf>
    <xf numFmtId="0" fontId="3" fillId="0" borderId="12" xfId="0" quotePrefix="1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vertical="center" wrapText="1"/>
    </xf>
    <xf numFmtId="0" fontId="3" fillId="0" borderId="14" xfId="0" quotePrefix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vertical="center" wrapText="1"/>
    </xf>
    <xf numFmtId="0" fontId="3" fillId="0" borderId="15" xfId="0" quotePrefix="1" applyFont="1" applyBorder="1" applyAlignment="1">
      <alignment vertical="center" wrapText="1"/>
    </xf>
    <xf numFmtId="0" fontId="3" fillId="0" borderId="16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1BF96-D1F4-41D7-A829-84EF5BA8DBD2}">
  <sheetPr>
    <pageSetUpPr fitToPage="1"/>
  </sheetPr>
  <dimension ref="A1:G29"/>
  <sheetViews>
    <sheetView tabSelected="1" topLeftCell="B10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471</v>
      </c>
      <c r="C1" s="16"/>
      <c r="D1" s="16"/>
      <c r="E1" s="16"/>
      <c r="F1" s="16"/>
      <c r="G1" s="16"/>
    </row>
    <row r="2" spans="1:7" ht="21.95" customHeight="1" x14ac:dyDescent="0.3">
      <c r="B2" s="17" t="s">
        <v>472</v>
      </c>
      <c r="C2" s="17"/>
      <c r="D2" s="17"/>
      <c r="E2" s="17"/>
      <c r="F2" s="18" t="s">
        <v>601</v>
      </c>
      <c r="G2" s="18"/>
    </row>
    <row r="3" spans="1:7" ht="21.95" customHeight="1" x14ac:dyDescent="0.3">
      <c r="B3" s="19" t="s">
        <v>473</v>
      </c>
      <c r="C3" s="19"/>
      <c r="D3" s="19"/>
      <c r="E3" s="15" t="s">
        <v>474</v>
      </c>
      <c r="F3" s="15" t="s">
        <v>475</v>
      </c>
      <c r="G3" s="15" t="s">
        <v>369</v>
      </c>
    </row>
    <row r="4" spans="1:7" ht="21.95" customHeight="1" x14ac:dyDescent="0.3">
      <c r="A4" s="1" t="s">
        <v>480</v>
      </c>
      <c r="B4" s="20" t="s">
        <v>476</v>
      </c>
      <c r="C4" s="20" t="s">
        <v>477</v>
      </c>
      <c r="D4" s="15" t="s">
        <v>481</v>
      </c>
      <c r="E4" s="12"/>
      <c r="F4" s="10" t="s">
        <v>52</v>
      </c>
      <c r="G4" s="10" t="s">
        <v>52</v>
      </c>
    </row>
    <row r="5" spans="1:7" ht="21.95" customHeight="1" x14ac:dyDescent="0.3">
      <c r="A5" s="1" t="s">
        <v>482</v>
      </c>
      <c r="B5" s="20"/>
      <c r="C5" s="20"/>
      <c r="D5" s="15" t="s">
        <v>483</v>
      </c>
      <c r="E5" s="12"/>
      <c r="F5" s="10" t="s">
        <v>52</v>
      </c>
      <c r="G5" s="10" t="s">
        <v>52</v>
      </c>
    </row>
    <row r="6" spans="1:7" ht="21.95" customHeight="1" x14ac:dyDescent="0.3">
      <c r="A6" s="1" t="s">
        <v>484</v>
      </c>
      <c r="B6" s="20"/>
      <c r="C6" s="20"/>
      <c r="D6" s="15" t="s">
        <v>485</v>
      </c>
      <c r="E6" s="12"/>
      <c r="F6" s="10" t="s">
        <v>52</v>
      </c>
      <c r="G6" s="10" t="s">
        <v>52</v>
      </c>
    </row>
    <row r="7" spans="1:7" ht="21.95" customHeight="1" x14ac:dyDescent="0.3">
      <c r="A7" s="1" t="s">
        <v>486</v>
      </c>
      <c r="B7" s="20"/>
      <c r="C7" s="20"/>
      <c r="D7" s="15" t="s">
        <v>487</v>
      </c>
      <c r="E7" s="12"/>
      <c r="F7" s="10" t="s">
        <v>52</v>
      </c>
      <c r="G7" s="10" t="s">
        <v>52</v>
      </c>
    </row>
    <row r="8" spans="1:7" ht="21.95" customHeight="1" x14ac:dyDescent="0.3">
      <c r="A8" s="1" t="s">
        <v>488</v>
      </c>
      <c r="B8" s="20"/>
      <c r="C8" s="20" t="s">
        <v>478</v>
      </c>
      <c r="D8" s="15" t="s">
        <v>489</v>
      </c>
      <c r="E8" s="12"/>
      <c r="F8" s="10" t="s">
        <v>52</v>
      </c>
      <c r="G8" s="10" t="s">
        <v>52</v>
      </c>
    </row>
    <row r="9" spans="1:7" ht="21.95" customHeight="1" x14ac:dyDescent="0.3">
      <c r="A9" s="1" t="s">
        <v>490</v>
      </c>
      <c r="B9" s="20"/>
      <c r="C9" s="20"/>
      <c r="D9" s="15" t="s">
        <v>491</v>
      </c>
      <c r="E9" s="12"/>
      <c r="F9" s="10" t="s">
        <v>492</v>
      </c>
      <c r="G9" s="10" t="s">
        <v>52</v>
      </c>
    </row>
    <row r="10" spans="1:7" ht="21.95" customHeight="1" x14ac:dyDescent="0.3">
      <c r="A10" s="1" t="s">
        <v>493</v>
      </c>
      <c r="B10" s="20"/>
      <c r="C10" s="20"/>
      <c r="D10" s="15" t="s">
        <v>487</v>
      </c>
      <c r="E10" s="12"/>
      <c r="F10" s="10" t="s">
        <v>52</v>
      </c>
      <c r="G10" s="10" t="s">
        <v>52</v>
      </c>
    </row>
    <row r="11" spans="1:7" ht="21.95" customHeight="1" x14ac:dyDescent="0.3">
      <c r="A11" s="1" t="s">
        <v>494</v>
      </c>
      <c r="B11" s="20"/>
      <c r="C11" s="20" t="s">
        <v>479</v>
      </c>
      <c r="D11" s="15" t="s">
        <v>495</v>
      </c>
      <c r="E11" s="12"/>
      <c r="F11" s="10" t="s">
        <v>52</v>
      </c>
      <c r="G11" s="10" t="s">
        <v>52</v>
      </c>
    </row>
    <row r="12" spans="1:7" ht="21.95" customHeight="1" x14ac:dyDescent="0.3">
      <c r="A12" s="1" t="s">
        <v>496</v>
      </c>
      <c r="B12" s="20"/>
      <c r="C12" s="20"/>
      <c r="D12" s="15" t="s">
        <v>497</v>
      </c>
      <c r="E12" s="12"/>
      <c r="F12" s="10" t="s">
        <v>498</v>
      </c>
      <c r="G12" s="10" t="s">
        <v>52</v>
      </c>
    </row>
    <row r="13" spans="1:7" ht="21.95" customHeight="1" thickBot="1" x14ac:dyDescent="0.35">
      <c r="A13" s="1" t="s">
        <v>499</v>
      </c>
      <c r="B13" s="20"/>
      <c r="C13" s="20"/>
      <c r="D13" s="24" t="s">
        <v>500</v>
      </c>
      <c r="E13" s="25"/>
      <c r="F13" s="26" t="s">
        <v>501</v>
      </c>
      <c r="G13" s="26" t="s">
        <v>52</v>
      </c>
    </row>
    <row r="14" spans="1:7" ht="21.95" customHeight="1" thickTop="1" x14ac:dyDescent="0.3">
      <c r="A14" s="1" t="s">
        <v>502</v>
      </c>
      <c r="B14" s="20"/>
      <c r="C14" s="23"/>
      <c r="D14" s="31" t="s">
        <v>503</v>
      </c>
      <c r="E14" s="32">
        <v>494516</v>
      </c>
      <c r="F14" s="33" t="s">
        <v>504</v>
      </c>
      <c r="G14" s="34" t="s">
        <v>52</v>
      </c>
    </row>
    <row r="15" spans="1:7" ht="21.95" customHeight="1" x14ac:dyDescent="0.3">
      <c r="A15" s="1" t="s">
        <v>505</v>
      </c>
      <c r="B15" s="20"/>
      <c r="C15" s="23"/>
      <c r="D15" s="35" t="s">
        <v>506</v>
      </c>
      <c r="E15" s="30">
        <v>653394</v>
      </c>
      <c r="F15" s="14" t="s">
        <v>507</v>
      </c>
      <c r="G15" s="36" t="s">
        <v>52</v>
      </c>
    </row>
    <row r="16" spans="1:7" ht="21.95" customHeight="1" x14ac:dyDescent="0.3">
      <c r="A16" s="1" t="s">
        <v>508</v>
      </c>
      <c r="B16" s="20"/>
      <c r="C16" s="23"/>
      <c r="D16" s="35" t="s">
        <v>509</v>
      </c>
      <c r="E16" s="30">
        <v>515444</v>
      </c>
      <c r="F16" s="14" t="s">
        <v>510</v>
      </c>
      <c r="G16" s="36" t="s">
        <v>52</v>
      </c>
    </row>
    <row r="17" spans="1:7" ht="21.95" customHeight="1" thickBot="1" x14ac:dyDescent="0.35">
      <c r="A17" s="1" t="s">
        <v>511</v>
      </c>
      <c r="B17" s="20"/>
      <c r="C17" s="23"/>
      <c r="D17" s="37" t="s">
        <v>512</v>
      </c>
      <c r="E17" s="38">
        <v>64979</v>
      </c>
      <c r="F17" s="39" t="s">
        <v>513</v>
      </c>
      <c r="G17" s="40" t="s">
        <v>52</v>
      </c>
    </row>
    <row r="18" spans="1:7" ht="21.95" customHeight="1" thickTop="1" x14ac:dyDescent="0.3">
      <c r="A18" s="1" t="s">
        <v>514</v>
      </c>
      <c r="B18" s="20"/>
      <c r="C18" s="20"/>
      <c r="D18" s="27" t="s">
        <v>515</v>
      </c>
      <c r="E18" s="28"/>
      <c r="F18" s="29" t="s">
        <v>516</v>
      </c>
      <c r="G18" s="29" t="s">
        <v>52</v>
      </c>
    </row>
    <row r="19" spans="1:7" ht="21.95" customHeight="1" x14ac:dyDescent="0.3">
      <c r="A19" s="1" t="s">
        <v>517</v>
      </c>
      <c r="B19" s="20"/>
      <c r="C19" s="20"/>
      <c r="D19" s="15" t="s">
        <v>518</v>
      </c>
      <c r="E19" s="12"/>
      <c r="F19" s="10" t="s">
        <v>519</v>
      </c>
      <c r="G19" s="10" t="s">
        <v>52</v>
      </c>
    </row>
    <row r="20" spans="1:7" ht="21.95" customHeight="1" x14ac:dyDescent="0.3">
      <c r="A20" s="1" t="s">
        <v>520</v>
      </c>
      <c r="B20" s="20"/>
      <c r="C20" s="20"/>
      <c r="D20" s="15" t="s">
        <v>521</v>
      </c>
      <c r="E20" s="12"/>
      <c r="F20" s="10" t="s">
        <v>522</v>
      </c>
      <c r="G20" s="10" t="s">
        <v>52</v>
      </c>
    </row>
    <row r="21" spans="1:7" ht="21.95" customHeight="1" x14ac:dyDescent="0.3">
      <c r="A21" s="1" t="s">
        <v>523</v>
      </c>
      <c r="B21" s="20"/>
      <c r="C21" s="20"/>
      <c r="D21" s="15" t="s">
        <v>487</v>
      </c>
      <c r="E21" s="12"/>
      <c r="F21" s="10" t="s">
        <v>52</v>
      </c>
      <c r="G21" s="10" t="s">
        <v>52</v>
      </c>
    </row>
    <row r="22" spans="1:7" ht="21.95" customHeight="1" x14ac:dyDescent="0.3">
      <c r="A22" s="1" t="s">
        <v>524</v>
      </c>
      <c r="B22" s="19" t="s">
        <v>470</v>
      </c>
      <c r="C22" s="19"/>
      <c r="D22" s="19"/>
      <c r="E22" s="12"/>
      <c r="F22" s="10" t="s">
        <v>52</v>
      </c>
      <c r="G22" s="10" t="s">
        <v>52</v>
      </c>
    </row>
    <row r="23" spans="1:7" ht="21.95" customHeight="1" x14ac:dyDescent="0.3">
      <c r="A23" s="1" t="s">
        <v>525</v>
      </c>
      <c r="B23" s="19" t="s">
        <v>526</v>
      </c>
      <c r="C23" s="19"/>
      <c r="D23" s="19"/>
      <c r="E23" s="12"/>
      <c r="F23" s="10" t="s">
        <v>527</v>
      </c>
      <c r="G23" s="10" t="s">
        <v>52</v>
      </c>
    </row>
    <row r="24" spans="1:7" ht="21.95" customHeight="1" x14ac:dyDescent="0.3">
      <c r="A24" s="1" t="s">
        <v>528</v>
      </c>
      <c r="B24" s="19" t="s">
        <v>529</v>
      </c>
      <c r="C24" s="19"/>
      <c r="D24" s="19"/>
      <c r="E24" s="12"/>
      <c r="F24" s="10" t="s">
        <v>530</v>
      </c>
      <c r="G24" s="10" t="s">
        <v>52</v>
      </c>
    </row>
    <row r="25" spans="1:7" ht="21.95" customHeight="1" x14ac:dyDescent="0.3">
      <c r="A25" s="1" t="s">
        <v>531</v>
      </c>
      <c r="B25" s="19" t="s">
        <v>532</v>
      </c>
      <c r="C25" s="19"/>
      <c r="D25" s="19"/>
      <c r="E25" s="12"/>
      <c r="F25" s="10" t="s">
        <v>533</v>
      </c>
      <c r="G25" s="10" t="s">
        <v>52</v>
      </c>
    </row>
    <row r="26" spans="1:7" ht="21.95" customHeight="1" x14ac:dyDescent="0.3">
      <c r="A26" s="1" t="s">
        <v>534</v>
      </c>
      <c r="B26" s="19" t="s">
        <v>535</v>
      </c>
      <c r="C26" s="19"/>
      <c r="D26" s="19"/>
      <c r="E26" s="12"/>
      <c r="F26" s="10" t="s">
        <v>52</v>
      </c>
      <c r="G26" s="10" t="s">
        <v>52</v>
      </c>
    </row>
    <row r="27" spans="1:7" ht="21.95" customHeight="1" x14ac:dyDescent="0.3">
      <c r="A27" s="1" t="s">
        <v>536</v>
      </c>
      <c r="B27" s="19" t="s">
        <v>537</v>
      </c>
      <c r="C27" s="19"/>
      <c r="D27" s="19"/>
      <c r="E27" s="12"/>
      <c r="F27" s="10" t="s">
        <v>538</v>
      </c>
      <c r="G27" s="10" t="s">
        <v>52</v>
      </c>
    </row>
    <row r="28" spans="1:7" ht="21.95" customHeight="1" x14ac:dyDescent="0.3">
      <c r="A28" s="1" t="s">
        <v>539</v>
      </c>
      <c r="B28" s="19" t="s">
        <v>540</v>
      </c>
      <c r="C28" s="19"/>
      <c r="D28" s="19"/>
      <c r="E28" s="12"/>
      <c r="F28" s="10" t="s">
        <v>52</v>
      </c>
      <c r="G28" s="10" t="s">
        <v>52</v>
      </c>
    </row>
    <row r="29" spans="1:7" ht="21.95" customHeight="1" x14ac:dyDescent="0.3">
      <c r="A29" s="1" t="s">
        <v>541</v>
      </c>
      <c r="B29" s="19" t="s">
        <v>542</v>
      </c>
      <c r="C29" s="19"/>
      <c r="D29" s="19"/>
      <c r="E29" s="12"/>
      <c r="F29" s="10" t="s">
        <v>52</v>
      </c>
      <c r="G29" s="10" t="s">
        <v>52</v>
      </c>
    </row>
  </sheetData>
  <mergeCells count="16">
    <mergeCell ref="B28:D28"/>
    <mergeCell ref="B29:D29"/>
    <mergeCell ref="B22:D22"/>
    <mergeCell ref="B23:D23"/>
    <mergeCell ref="B24:D24"/>
    <mergeCell ref="B25:D25"/>
    <mergeCell ref="B26:D26"/>
    <mergeCell ref="B27:D27"/>
    <mergeCell ref="B1:G1"/>
    <mergeCell ref="B2:E2"/>
    <mergeCell ref="F2:G2"/>
    <mergeCell ref="B3:D3"/>
    <mergeCell ref="B4:B21"/>
    <mergeCell ref="C4:C7"/>
    <mergeCell ref="C8:C10"/>
    <mergeCell ref="C11:C21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74F3-525E-4CBF-94F0-9B52D011C895}">
  <sheetPr>
    <pageSetUpPr fitToPage="1"/>
  </sheetPr>
  <dimension ref="A1:T27"/>
  <sheetViews>
    <sheetView workbookViewId="0">
      <selection activeCell="D5" sqref="D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/>
      <c r="G3" s="21" t="s">
        <v>9</v>
      </c>
      <c r="H3" s="21"/>
      <c r="I3" s="21" t="s">
        <v>10</v>
      </c>
      <c r="J3" s="21"/>
      <c r="K3" s="21" t="s">
        <v>11</v>
      </c>
      <c r="L3" s="21"/>
      <c r="M3" s="21" t="s">
        <v>12</v>
      </c>
      <c r="N3" s="17" t="s">
        <v>13</v>
      </c>
      <c r="O3" s="17" t="s">
        <v>14</v>
      </c>
      <c r="P3" s="17" t="s">
        <v>15</v>
      </c>
      <c r="Q3" s="17" t="s">
        <v>16</v>
      </c>
      <c r="R3" s="17" t="s">
        <v>17</v>
      </c>
      <c r="S3" s="17" t="s">
        <v>18</v>
      </c>
      <c r="T3" s="17" t="s">
        <v>19</v>
      </c>
    </row>
    <row r="4" spans="1:20" ht="30" customHeight="1" x14ac:dyDescent="0.3">
      <c r="A4" s="22"/>
      <c r="B4" s="22"/>
      <c r="C4" s="22"/>
      <c r="D4" s="22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2"/>
      <c r="N4" s="17"/>
      <c r="O4" s="17"/>
      <c r="P4" s="17"/>
      <c r="Q4" s="17"/>
      <c r="R4" s="17"/>
      <c r="S4" s="17"/>
      <c r="T4" s="17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F6+F11</f>
        <v>0</v>
      </c>
      <c r="F5" s="12">
        <f t="shared" ref="F5:F16" si="0">E5*D5</f>
        <v>0</v>
      </c>
      <c r="G5" s="12">
        <f>H6+H11</f>
        <v>0</v>
      </c>
      <c r="H5" s="12">
        <f t="shared" ref="H5:H16" si="1">G5*D5</f>
        <v>0</v>
      </c>
      <c r="I5" s="12">
        <f>J6+J11</f>
        <v>0</v>
      </c>
      <c r="J5" s="12">
        <f t="shared" ref="J5:J16" si="2">I5*D5</f>
        <v>0</v>
      </c>
      <c r="K5" s="12">
        <f t="shared" ref="K5:K16" si="3">E5+G5+I5</f>
        <v>0</v>
      </c>
      <c r="L5" s="12">
        <f t="shared" ref="L5:L16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</f>
        <v>0</v>
      </c>
      <c r="F6" s="12">
        <f t="shared" si="0"/>
        <v>0</v>
      </c>
      <c r="G6" s="12">
        <f>H7+H8+H9+H10</f>
        <v>0</v>
      </c>
      <c r="H6" s="12">
        <f t="shared" si="1"/>
        <v>0</v>
      </c>
      <c r="I6" s="12">
        <f>J7+J8+J9+J10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58</v>
      </c>
      <c r="C7" s="10" t="s">
        <v>52</v>
      </c>
      <c r="D7" s="11">
        <v>1</v>
      </c>
      <c r="E7" s="12">
        <f>공종별내역서!F51</f>
        <v>0</v>
      </c>
      <c r="F7" s="12">
        <f t="shared" si="0"/>
        <v>0</v>
      </c>
      <c r="G7" s="12">
        <f>공종별내역서!H51</f>
        <v>0</v>
      </c>
      <c r="H7" s="12">
        <f t="shared" si="1"/>
        <v>0</v>
      </c>
      <c r="I7" s="12">
        <f>공종별내역서!J51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186</v>
      </c>
      <c r="B8" s="10" t="s">
        <v>58</v>
      </c>
      <c r="C8" s="10" t="s">
        <v>52</v>
      </c>
      <c r="D8" s="11">
        <v>1</v>
      </c>
      <c r="E8" s="12">
        <f>공종별내역서!F75</f>
        <v>0</v>
      </c>
      <c r="F8" s="12">
        <f t="shared" si="0"/>
        <v>0</v>
      </c>
      <c r="G8" s="12">
        <f>공종별내역서!H75</f>
        <v>0</v>
      </c>
      <c r="H8" s="12">
        <f t="shared" si="1"/>
        <v>0</v>
      </c>
      <c r="I8" s="12">
        <f>공종별내역서!J75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187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227</v>
      </c>
      <c r="B9" s="10" t="s">
        <v>58</v>
      </c>
      <c r="C9" s="10" t="s">
        <v>52</v>
      </c>
      <c r="D9" s="11">
        <v>1</v>
      </c>
      <c r="E9" s="12">
        <f>공종별내역서!F99</f>
        <v>0</v>
      </c>
      <c r="F9" s="12">
        <f t="shared" si="0"/>
        <v>0</v>
      </c>
      <c r="G9" s="12">
        <f>공종별내역서!H99</f>
        <v>0</v>
      </c>
      <c r="H9" s="12">
        <f t="shared" si="1"/>
        <v>0</v>
      </c>
      <c r="I9" s="12">
        <f>공종별내역서!J99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228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252</v>
      </c>
      <c r="B10" s="10" t="s">
        <v>58</v>
      </c>
      <c r="C10" s="10" t="s">
        <v>52</v>
      </c>
      <c r="D10" s="11">
        <v>1</v>
      </c>
      <c r="E10" s="12">
        <f>공종별내역서!F123</f>
        <v>0</v>
      </c>
      <c r="F10" s="12">
        <f t="shared" si="0"/>
        <v>0</v>
      </c>
      <c r="G10" s="12">
        <f>공종별내역서!H123</f>
        <v>0</v>
      </c>
      <c r="H10" s="12">
        <f t="shared" si="1"/>
        <v>0</v>
      </c>
      <c r="I10" s="12">
        <f>공종별내역서!J123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253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269</v>
      </c>
      <c r="B11" s="10" t="s">
        <v>52</v>
      </c>
      <c r="C11" s="10" t="s">
        <v>52</v>
      </c>
      <c r="D11" s="11">
        <v>1</v>
      </c>
      <c r="E11" s="12">
        <f>F12+F13+F14+F15</f>
        <v>0</v>
      </c>
      <c r="F11" s="12">
        <f t="shared" si="0"/>
        <v>0</v>
      </c>
      <c r="G11" s="12">
        <f>H12+H13+H14+H15</f>
        <v>0</v>
      </c>
      <c r="H11" s="12">
        <f t="shared" si="1"/>
        <v>0</v>
      </c>
      <c r="I11" s="12">
        <f>J12+J13+J14+J15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270</v>
      </c>
      <c r="O11" s="1" t="s">
        <v>52</v>
      </c>
      <c r="P11" s="1" t="s">
        <v>53</v>
      </c>
      <c r="Q11" s="1" t="s">
        <v>52</v>
      </c>
      <c r="R11">
        <v>2</v>
      </c>
      <c r="S11" s="1" t="s">
        <v>52</v>
      </c>
      <c r="T11" s="8"/>
    </row>
    <row r="12" spans="1:20" ht="30" customHeight="1" x14ac:dyDescent="0.3">
      <c r="A12" s="10" t="s">
        <v>271</v>
      </c>
      <c r="B12" s="10" t="s">
        <v>273</v>
      </c>
      <c r="C12" s="10" t="s">
        <v>52</v>
      </c>
      <c r="D12" s="11">
        <v>1</v>
      </c>
      <c r="E12" s="12">
        <f>공종별내역서!F147</f>
        <v>0</v>
      </c>
      <c r="F12" s="12">
        <f t="shared" si="0"/>
        <v>0</v>
      </c>
      <c r="G12" s="12">
        <f>공종별내역서!H147</f>
        <v>0</v>
      </c>
      <c r="H12" s="12">
        <f t="shared" si="1"/>
        <v>0</v>
      </c>
      <c r="I12" s="12">
        <f>공종별내역서!J147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272</v>
      </c>
      <c r="O12" s="1" t="s">
        <v>52</v>
      </c>
      <c r="P12" s="1" t="s">
        <v>270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301</v>
      </c>
      <c r="B13" s="10" t="s">
        <v>273</v>
      </c>
      <c r="C13" s="10" t="s">
        <v>52</v>
      </c>
      <c r="D13" s="11">
        <v>1</v>
      </c>
      <c r="E13" s="12">
        <f>공종별내역서!F195</f>
        <v>0</v>
      </c>
      <c r="F13" s="12">
        <f t="shared" si="0"/>
        <v>0</v>
      </c>
      <c r="G13" s="12">
        <f>공종별내역서!H195</f>
        <v>0</v>
      </c>
      <c r="H13" s="12">
        <f t="shared" si="1"/>
        <v>0</v>
      </c>
      <c r="I13" s="12">
        <f>공종별내역서!J195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302</v>
      </c>
      <c r="O13" s="1" t="s">
        <v>52</v>
      </c>
      <c r="P13" s="1" t="s">
        <v>270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348</v>
      </c>
      <c r="B14" s="10" t="s">
        <v>273</v>
      </c>
      <c r="C14" s="10" t="s">
        <v>52</v>
      </c>
      <c r="D14" s="11">
        <v>1</v>
      </c>
      <c r="E14" s="12">
        <f>공종별내역서!F219</f>
        <v>0</v>
      </c>
      <c r="F14" s="12">
        <f t="shared" si="0"/>
        <v>0</v>
      </c>
      <c r="G14" s="12">
        <f>공종별내역서!H219</f>
        <v>0</v>
      </c>
      <c r="H14" s="12">
        <f t="shared" si="1"/>
        <v>0</v>
      </c>
      <c r="I14" s="12">
        <f>공종별내역서!J219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349</v>
      </c>
      <c r="O14" s="1" t="s">
        <v>52</v>
      </c>
      <c r="P14" s="1" t="s">
        <v>270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354</v>
      </c>
      <c r="B15" s="10" t="s">
        <v>273</v>
      </c>
      <c r="C15" s="10" t="s">
        <v>52</v>
      </c>
      <c r="D15" s="11">
        <v>1</v>
      </c>
      <c r="E15" s="12">
        <f>공종별내역서!F243</f>
        <v>0</v>
      </c>
      <c r="F15" s="12">
        <f t="shared" si="0"/>
        <v>0</v>
      </c>
      <c r="G15" s="12">
        <f>공종별내역서!H243</f>
        <v>0</v>
      </c>
      <c r="H15" s="12">
        <f t="shared" si="1"/>
        <v>0</v>
      </c>
      <c r="I15" s="12">
        <f>공종별내역서!J243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355</v>
      </c>
      <c r="O15" s="1" t="s">
        <v>52</v>
      </c>
      <c r="P15" s="1" t="s">
        <v>270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360</v>
      </c>
      <c r="B16" s="10" t="s">
        <v>52</v>
      </c>
      <c r="C16" s="10" t="s">
        <v>52</v>
      </c>
      <c r="D16" s="11">
        <v>1</v>
      </c>
      <c r="E16" s="12">
        <f>공종별내역서!F267</f>
        <v>0</v>
      </c>
      <c r="F16" s="12">
        <f t="shared" si="0"/>
        <v>0</v>
      </c>
      <c r="G16" s="12">
        <f>공종별내역서!H267</f>
        <v>0</v>
      </c>
      <c r="H16" s="12">
        <f t="shared" si="1"/>
        <v>0</v>
      </c>
      <c r="I16" s="12">
        <f>공종별내역서!J267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1" t="s">
        <v>361</v>
      </c>
      <c r="O16" s="1" t="s">
        <v>52</v>
      </c>
      <c r="P16" s="1" t="s">
        <v>52</v>
      </c>
      <c r="Q16" s="1" t="s">
        <v>362</v>
      </c>
      <c r="R16">
        <v>2</v>
      </c>
      <c r="S16" s="1" t="s">
        <v>52</v>
      </c>
      <c r="T16" s="8">
        <f>L16*1</f>
        <v>0</v>
      </c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184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1A59-F8E4-4AC1-B893-494FA9904746}">
  <sheetPr>
    <pageSetUpPr fitToPage="1"/>
  </sheetPr>
  <dimension ref="A1:AV267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1" t="s">
        <v>2</v>
      </c>
      <c r="B2" s="21" t="s">
        <v>3</v>
      </c>
      <c r="C2" s="21" t="s">
        <v>4</v>
      </c>
      <c r="D2" s="21" t="s">
        <v>5</v>
      </c>
      <c r="E2" s="21" t="s">
        <v>6</v>
      </c>
      <c r="F2" s="21"/>
      <c r="G2" s="21" t="s">
        <v>9</v>
      </c>
      <c r="H2" s="21"/>
      <c r="I2" s="21" t="s">
        <v>10</v>
      </c>
      <c r="J2" s="21"/>
      <c r="K2" s="21" t="s">
        <v>11</v>
      </c>
      <c r="L2" s="21"/>
      <c r="M2" s="21" t="s">
        <v>12</v>
      </c>
      <c r="N2" s="17" t="s">
        <v>20</v>
      </c>
      <c r="O2" s="17" t="s">
        <v>14</v>
      </c>
      <c r="P2" s="17" t="s">
        <v>21</v>
      </c>
      <c r="Q2" s="17" t="s">
        <v>13</v>
      </c>
      <c r="R2" s="17" t="s">
        <v>22</v>
      </c>
      <c r="S2" s="17" t="s">
        <v>23</v>
      </c>
      <c r="T2" s="17" t="s">
        <v>24</v>
      </c>
      <c r="U2" s="17" t="s">
        <v>25</v>
      </c>
      <c r="V2" s="17" t="s">
        <v>26</v>
      </c>
      <c r="W2" s="17" t="s">
        <v>27</v>
      </c>
      <c r="X2" s="17" t="s">
        <v>28</v>
      </c>
      <c r="Y2" s="17" t="s">
        <v>29</v>
      </c>
      <c r="Z2" s="17" t="s">
        <v>30</v>
      </c>
      <c r="AA2" s="17" t="s">
        <v>31</v>
      </c>
      <c r="AB2" s="17" t="s">
        <v>32</v>
      </c>
      <c r="AC2" s="17" t="s">
        <v>33</v>
      </c>
      <c r="AD2" s="17" t="s">
        <v>34</v>
      </c>
      <c r="AE2" s="17" t="s">
        <v>35</v>
      </c>
      <c r="AF2" s="17" t="s">
        <v>36</v>
      </c>
      <c r="AG2" s="17" t="s">
        <v>37</v>
      </c>
      <c r="AH2" s="17" t="s">
        <v>38</v>
      </c>
      <c r="AI2" s="17" t="s">
        <v>39</v>
      </c>
      <c r="AJ2" s="17" t="s">
        <v>40</v>
      </c>
      <c r="AK2" s="17" t="s">
        <v>41</v>
      </c>
      <c r="AL2" s="17" t="s">
        <v>42</v>
      </c>
      <c r="AM2" s="17" t="s">
        <v>43</v>
      </c>
      <c r="AN2" s="17" t="s">
        <v>44</v>
      </c>
      <c r="AO2" s="17" t="s">
        <v>45</v>
      </c>
      <c r="AP2" s="17" t="s">
        <v>46</v>
      </c>
      <c r="AQ2" s="17" t="s">
        <v>47</v>
      </c>
      <c r="AR2" s="17" t="s">
        <v>48</v>
      </c>
      <c r="AS2" s="17" t="s">
        <v>16</v>
      </c>
      <c r="AT2" s="17" t="s">
        <v>17</v>
      </c>
      <c r="AU2" s="17" t="s">
        <v>49</v>
      </c>
      <c r="AV2" s="17" t="s">
        <v>50</v>
      </c>
    </row>
    <row r="3" spans="1:48" ht="30" customHeight="1" x14ac:dyDescent="0.3">
      <c r="A3" s="21"/>
      <c r="B3" s="21"/>
      <c r="C3" s="21"/>
      <c r="D3" s="21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1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48" ht="30" customHeight="1" x14ac:dyDescent="0.3">
      <c r="A4" s="13" t="s">
        <v>56</v>
      </c>
      <c r="B4" s="13" t="s">
        <v>59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60</v>
      </c>
      <c r="B5" s="13" t="s">
        <v>61</v>
      </c>
      <c r="C5" s="13" t="s">
        <v>62</v>
      </c>
      <c r="D5" s="11">
        <v>92</v>
      </c>
      <c r="E5" s="12"/>
      <c r="F5" s="12"/>
      <c r="G5" s="12"/>
      <c r="H5" s="12"/>
      <c r="I5" s="12"/>
      <c r="J5" s="12"/>
      <c r="K5" s="12">
        <f t="shared" ref="K5:K29" si="0">TRUNC(E5+G5+I5, 0)</f>
        <v>0</v>
      </c>
      <c r="L5" s="12">
        <f t="shared" ref="L5:L29" si="1">TRUNC(F5+H5+J5, 0)</f>
        <v>0</v>
      </c>
      <c r="M5" s="13" t="s">
        <v>63</v>
      </c>
      <c r="N5" s="1" t="s">
        <v>64</v>
      </c>
      <c r="O5" s="1" t="s">
        <v>52</v>
      </c>
      <c r="P5" s="1" t="s">
        <v>52</v>
      </c>
      <c r="Q5" s="1" t="s">
        <v>57</v>
      </c>
      <c r="R5" s="1" t="s">
        <v>65</v>
      </c>
      <c r="S5" s="1" t="s">
        <v>66</v>
      </c>
      <c r="T5" s="1" t="s">
        <v>66</v>
      </c>
      <c r="AR5" s="1" t="s">
        <v>52</v>
      </c>
      <c r="AS5" s="1" t="s">
        <v>52</v>
      </c>
      <c r="AU5" s="1" t="s">
        <v>67</v>
      </c>
      <c r="AV5">
        <v>5</v>
      </c>
    </row>
    <row r="6" spans="1:48" ht="30" customHeight="1" x14ac:dyDescent="0.3">
      <c r="A6" s="13" t="s">
        <v>60</v>
      </c>
      <c r="B6" s="13" t="s">
        <v>68</v>
      </c>
      <c r="C6" s="13" t="s">
        <v>62</v>
      </c>
      <c r="D6" s="11">
        <v>85</v>
      </c>
      <c r="E6" s="12"/>
      <c r="F6" s="12"/>
      <c r="G6" s="12"/>
      <c r="H6" s="12"/>
      <c r="I6" s="12"/>
      <c r="J6" s="12"/>
      <c r="K6" s="12">
        <f t="shared" si="0"/>
        <v>0</v>
      </c>
      <c r="L6" s="12">
        <f t="shared" si="1"/>
        <v>0</v>
      </c>
      <c r="M6" s="13" t="s">
        <v>69</v>
      </c>
      <c r="N6" s="1" t="s">
        <v>70</v>
      </c>
      <c r="O6" s="1" t="s">
        <v>52</v>
      </c>
      <c r="P6" s="1" t="s">
        <v>52</v>
      </c>
      <c r="Q6" s="1" t="s">
        <v>57</v>
      </c>
      <c r="R6" s="1" t="s">
        <v>65</v>
      </c>
      <c r="S6" s="1" t="s">
        <v>66</v>
      </c>
      <c r="T6" s="1" t="s">
        <v>66</v>
      </c>
      <c r="AR6" s="1" t="s">
        <v>52</v>
      </c>
      <c r="AS6" s="1" t="s">
        <v>52</v>
      </c>
      <c r="AU6" s="1" t="s">
        <v>71</v>
      </c>
      <c r="AV6">
        <v>6</v>
      </c>
    </row>
    <row r="7" spans="1:48" ht="30" customHeight="1" x14ac:dyDescent="0.3">
      <c r="A7" s="13" t="s">
        <v>72</v>
      </c>
      <c r="B7" s="13" t="s">
        <v>73</v>
      </c>
      <c r="C7" s="13" t="s">
        <v>62</v>
      </c>
      <c r="D7" s="11">
        <v>40</v>
      </c>
      <c r="E7" s="12"/>
      <c r="F7" s="12"/>
      <c r="G7" s="12"/>
      <c r="H7" s="12"/>
      <c r="I7" s="12"/>
      <c r="J7" s="12"/>
      <c r="K7" s="12">
        <f t="shared" si="0"/>
        <v>0</v>
      </c>
      <c r="L7" s="12">
        <f t="shared" si="1"/>
        <v>0</v>
      </c>
      <c r="M7" s="13" t="s">
        <v>74</v>
      </c>
      <c r="N7" s="1" t="s">
        <v>75</v>
      </c>
      <c r="O7" s="1" t="s">
        <v>52</v>
      </c>
      <c r="P7" s="1" t="s">
        <v>52</v>
      </c>
      <c r="Q7" s="1" t="s">
        <v>57</v>
      </c>
      <c r="R7" s="1" t="s">
        <v>65</v>
      </c>
      <c r="S7" s="1" t="s">
        <v>66</v>
      </c>
      <c r="T7" s="1" t="s">
        <v>66</v>
      </c>
      <c r="AR7" s="1" t="s">
        <v>52</v>
      </c>
      <c r="AS7" s="1" t="s">
        <v>52</v>
      </c>
      <c r="AU7" s="1" t="s">
        <v>76</v>
      </c>
      <c r="AV7">
        <v>8</v>
      </c>
    </row>
    <row r="8" spans="1:48" ht="30" customHeight="1" x14ac:dyDescent="0.3">
      <c r="A8" s="13" t="s">
        <v>77</v>
      </c>
      <c r="B8" s="13" t="s">
        <v>78</v>
      </c>
      <c r="C8" s="13" t="s">
        <v>62</v>
      </c>
      <c r="D8" s="11">
        <v>18</v>
      </c>
      <c r="E8" s="12"/>
      <c r="F8" s="12"/>
      <c r="G8" s="12"/>
      <c r="H8" s="12"/>
      <c r="I8" s="12"/>
      <c r="J8" s="12"/>
      <c r="K8" s="12">
        <f t="shared" si="0"/>
        <v>0</v>
      </c>
      <c r="L8" s="12">
        <f t="shared" si="1"/>
        <v>0</v>
      </c>
      <c r="M8" s="13" t="s">
        <v>79</v>
      </c>
      <c r="N8" s="1" t="s">
        <v>80</v>
      </c>
      <c r="O8" s="1" t="s">
        <v>52</v>
      </c>
      <c r="P8" s="1" t="s">
        <v>52</v>
      </c>
      <c r="Q8" s="1" t="s">
        <v>57</v>
      </c>
      <c r="R8" s="1" t="s">
        <v>65</v>
      </c>
      <c r="S8" s="1" t="s">
        <v>66</v>
      </c>
      <c r="T8" s="1" t="s">
        <v>66</v>
      </c>
      <c r="AR8" s="1" t="s">
        <v>52</v>
      </c>
      <c r="AS8" s="1" t="s">
        <v>52</v>
      </c>
      <c r="AU8" s="1" t="s">
        <v>81</v>
      </c>
      <c r="AV8">
        <v>140</v>
      </c>
    </row>
    <row r="9" spans="1:48" ht="30" customHeight="1" x14ac:dyDescent="0.3">
      <c r="A9" s="13" t="s">
        <v>82</v>
      </c>
      <c r="B9" s="13" t="s">
        <v>78</v>
      </c>
      <c r="C9" s="13" t="s">
        <v>83</v>
      </c>
      <c r="D9" s="11">
        <v>38</v>
      </c>
      <c r="E9" s="12"/>
      <c r="F9" s="12"/>
      <c r="G9" s="12"/>
      <c r="H9" s="12"/>
      <c r="I9" s="12"/>
      <c r="J9" s="12"/>
      <c r="K9" s="12">
        <f t="shared" si="0"/>
        <v>0</v>
      </c>
      <c r="L9" s="12">
        <f t="shared" si="1"/>
        <v>0</v>
      </c>
      <c r="M9" s="13" t="s">
        <v>84</v>
      </c>
      <c r="N9" s="1" t="s">
        <v>85</v>
      </c>
      <c r="O9" s="1" t="s">
        <v>52</v>
      </c>
      <c r="P9" s="1" t="s">
        <v>52</v>
      </c>
      <c r="Q9" s="1" t="s">
        <v>57</v>
      </c>
      <c r="R9" s="1" t="s">
        <v>66</v>
      </c>
      <c r="S9" s="1" t="s">
        <v>66</v>
      </c>
      <c r="T9" s="1" t="s">
        <v>65</v>
      </c>
      <c r="AR9" s="1" t="s">
        <v>52</v>
      </c>
      <c r="AS9" s="1" t="s">
        <v>52</v>
      </c>
      <c r="AU9" s="1" t="s">
        <v>86</v>
      </c>
      <c r="AV9">
        <v>141</v>
      </c>
    </row>
    <row r="10" spans="1:48" ht="30" customHeight="1" x14ac:dyDescent="0.3">
      <c r="A10" s="13" t="s">
        <v>87</v>
      </c>
      <c r="B10" s="13" t="s">
        <v>73</v>
      </c>
      <c r="C10" s="13" t="s">
        <v>83</v>
      </c>
      <c r="D10" s="11">
        <v>11</v>
      </c>
      <c r="E10" s="12"/>
      <c r="F10" s="12"/>
      <c r="G10" s="12"/>
      <c r="H10" s="12"/>
      <c r="I10" s="12"/>
      <c r="J10" s="12"/>
      <c r="K10" s="12">
        <f t="shared" si="0"/>
        <v>0</v>
      </c>
      <c r="L10" s="12">
        <f t="shared" si="1"/>
        <v>0</v>
      </c>
      <c r="M10" s="13" t="s">
        <v>88</v>
      </c>
      <c r="N10" s="1" t="s">
        <v>89</v>
      </c>
      <c r="O10" s="1" t="s">
        <v>52</v>
      </c>
      <c r="P10" s="1" t="s">
        <v>52</v>
      </c>
      <c r="Q10" s="1" t="s">
        <v>57</v>
      </c>
      <c r="R10" s="1" t="s">
        <v>66</v>
      </c>
      <c r="S10" s="1" t="s">
        <v>66</v>
      </c>
      <c r="T10" s="1" t="s">
        <v>65</v>
      </c>
      <c r="AR10" s="1" t="s">
        <v>52</v>
      </c>
      <c r="AS10" s="1" t="s">
        <v>52</v>
      </c>
      <c r="AU10" s="1" t="s">
        <v>90</v>
      </c>
      <c r="AV10">
        <v>11</v>
      </c>
    </row>
    <row r="11" spans="1:48" ht="30" customHeight="1" x14ac:dyDescent="0.3">
      <c r="A11" s="13" t="s">
        <v>91</v>
      </c>
      <c r="B11" s="13" t="s">
        <v>73</v>
      </c>
      <c r="C11" s="13" t="s">
        <v>83</v>
      </c>
      <c r="D11" s="11">
        <v>116</v>
      </c>
      <c r="E11" s="12"/>
      <c r="F11" s="12"/>
      <c r="G11" s="12"/>
      <c r="H11" s="12"/>
      <c r="I11" s="12"/>
      <c r="J11" s="12"/>
      <c r="K11" s="12">
        <f t="shared" si="0"/>
        <v>0</v>
      </c>
      <c r="L11" s="12">
        <f t="shared" si="1"/>
        <v>0</v>
      </c>
      <c r="M11" s="13" t="s">
        <v>92</v>
      </c>
      <c r="N11" s="1" t="s">
        <v>93</v>
      </c>
      <c r="O11" s="1" t="s">
        <v>52</v>
      </c>
      <c r="P11" s="1" t="s">
        <v>52</v>
      </c>
      <c r="Q11" s="1" t="s">
        <v>57</v>
      </c>
      <c r="R11" s="1" t="s">
        <v>66</v>
      </c>
      <c r="S11" s="1" t="s">
        <v>66</v>
      </c>
      <c r="T11" s="1" t="s">
        <v>65</v>
      </c>
      <c r="AR11" s="1" t="s">
        <v>52</v>
      </c>
      <c r="AS11" s="1" t="s">
        <v>52</v>
      </c>
      <c r="AU11" s="1" t="s">
        <v>94</v>
      </c>
      <c r="AV11">
        <v>12</v>
      </c>
    </row>
    <row r="12" spans="1:48" ht="30" customHeight="1" x14ac:dyDescent="0.3">
      <c r="A12" s="13" t="s">
        <v>95</v>
      </c>
      <c r="B12" s="13" t="s">
        <v>73</v>
      </c>
      <c r="C12" s="13" t="s">
        <v>96</v>
      </c>
      <c r="D12" s="11">
        <v>23</v>
      </c>
      <c r="E12" s="12"/>
      <c r="F12" s="12"/>
      <c r="G12" s="12"/>
      <c r="H12" s="12"/>
      <c r="I12" s="12"/>
      <c r="J12" s="12"/>
      <c r="K12" s="12">
        <f t="shared" si="0"/>
        <v>0</v>
      </c>
      <c r="L12" s="12">
        <f t="shared" si="1"/>
        <v>0</v>
      </c>
      <c r="M12" s="13" t="s">
        <v>97</v>
      </c>
      <c r="N12" s="1" t="s">
        <v>98</v>
      </c>
      <c r="O12" s="1" t="s">
        <v>52</v>
      </c>
      <c r="P12" s="1" t="s">
        <v>52</v>
      </c>
      <c r="Q12" s="1" t="s">
        <v>57</v>
      </c>
      <c r="R12" s="1" t="s">
        <v>65</v>
      </c>
      <c r="S12" s="1" t="s">
        <v>66</v>
      </c>
      <c r="T12" s="1" t="s">
        <v>66</v>
      </c>
      <c r="AR12" s="1" t="s">
        <v>52</v>
      </c>
      <c r="AS12" s="1" t="s">
        <v>52</v>
      </c>
      <c r="AU12" s="1" t="s">
        <v>99</v>
      </c>
      <c r="AV12">
        <v>13</v>
      </c>
    </row>
    <row r="13" spans="1:48" ht="30" customHeight="1" x14ac:dyDescent="0.3">
      <c r="A13" s="13" t="s">
        <v>100</v>
      </c>
      <c r="B13" s="13" t="s">
        <v>101</v>
      </c>
      <c r="C13" s="13" t="s">
        <v>83</v>
      </c>
      <c r="D13" s="11">
        <v>21</v>
      </c>
      <c r="E13" s="12"/>
      <c r="F13" s="12"/>
      <c r="G13" s="12"/>
      <c r="H13" s="12"/>
      <c r="I13" s="12"/>
      <c r="J13" s="12"/>
      <c r="K13" s="12">
        <f t="shared" si="0"/>
        <v>0</v>
      </c>
      <c r="L13" s="12">
        <f t="shared" si="1"/>
        <v>0</v>
      </c>
      <c r="M13" s="13" t="s">
        <v>102</v>
      </c>
      <c r="N13" s="1" t="s">
        <v>103</v>
      </c>
      <c r="O13" s="1" t="s">
        <v>52</v>
      </c>
      <c r="P13" s="1" t="s">
        <v>52</v>
      </c>
      <c r="Q13" s="1" t="s">
        <v>57</v>
      </c>
      <c r="R13" s="1" t="s">
        <v>65</v>
      </c>
      <c r="S13" s="1" t="s">
        <v>66</v>
      </c>
      <c r="T13" s="1" t="s">
        <v>66</v>
      </c>
      <c r="AR13" s="1" t="s">
        <v>52</v>
      </c>
      <c r="AS13" s="1" t="s">
        <v>52</v>
      </c>
      <c r="AU13" s="1" t="s">
        <v>104</v>
      </c>
      <c r="AV13">
        <v>14</v>
      </c>
    </row>
    <row r="14" spans="1:48" ht="30" customHeight="1" x14ac:dyDescent="0.3">
      <c r="A14" s="13" t="s">
        <v>105</v>
      </c>
      <c r="B14" s="13" t="s">
        <v>106</v>
      </c>
      <c r="C14" s="13" t="s">
        <v>83</v>
      </c>
      <c r="D14" s="11">
        <v>11</v>
      </c>
      <c r="E14" s="12"/>
      <c r="F14" s="12"/>
      <c r="G14" s="12"/>
      <c r="H14" s="12"/>
      <c r="I14" s="12"/>
      <c r="J14" s="12"/>
      <c r="K14" s="12">
        <f t="shared" si="0"/>
        <v>0</v>
      </c>
      <c r="L14" s="12">
        <f t="shared" si="1"/>
        <v>0</v>
      </c>
      <c r="M14" s="13" t="s">
        <v>107</v>
      </c>
      <c r="N14" s="1" t="s">
        <v>108</v>
      </c>
      <c r="O14" s="1" t="s">
        <v>52</v>
      </c>
      <c r="P14" s="1" t="s">
        <v>52</v>
      </c>
      <c r="Q14" s="1" t="s">
        <v>57</v>
      </c>
      <c r="R14" s="1" t="s">
        <v>66</v>
      </c>
      <c r="S14" s="1" t="s">
        <v>66</v>
      </c>
      <c r="T14" s="1" t="s">
        <v>65</v>
      </c>
      <c r="AR14" s="1" t="s">
        <v>52</v>
      </c>
      <c r="AS14" s="1" t="s">
        <v>52</v>
      </c>
      <c r="AU14" s="1" t="s">
        <v>109</v>
      </c>
      <c r="AV14">
        <v>142</v>
      </c>
    </row>
    <row r="15" spans="1:48" ht="30" customHeight="1" x14ac:dyDescent="0.3">
      <c r="A15" s="13" t="s">
        <v>105</v>
      </c>
      <c r="B15" s="13" t="s">
        <v>110</v>
      </c>
      <c r="C15" s="13" t="s">
        <v>83</v>
      </c>
      <c r="D15" s="11">
        <v>9</v>
      </c>
      <c r="E15" s="12"/>
      <c r="F15" s="12"/>
      <c r="G15" s="12"/>
      <c r="H15" s="12"/>
      <c r="I15" s="12"/>
      <c r="J15" s="12"/>
      <c r="K15" s="12">
        <f t="shared" si="0"/>
        <v>0</v>
      </c>
      <c r="L15" s="12">
        <f t="shared" si="1"/>
        <v>0</v>
      </c>
      <c r="M15" s="13" t="s">
        <v>111</v>
      </c>
      <c r="N15" s="1" t="s">
        <v>112</v>
      </c>
      <c r="O15" s="1" t="s">
        <v>52</v>
      </c>
      <c r="P15" s="1" t="s">
        <v>52</v>
      </c>
      <c r="Q15" s="1" t="s">
        <v>57</v>
      </c>
      <c r="R15" s="1" t="s">
        <v>66</v>
      </c>
      <c r="S15" s="1" t="s">
        <v>66</v>
      </c>
      <c r="T15" s="1" t="s">
        <v>65</v>
      </c>
      <c r="AR15" s="1" t="s">
        <v>52</v>
      </c>
      <c r="AS15" s="1" t="s">
        <v>52</v>
      </c>
      <c r="AU15" s="1" t="s">
        <v>113</v>
      </c>
      <c r="AV15">
        <v>16</v>
      </c>
    </row>
    <row r="16" spans="1:48" ht="30" customHeight="1" x14ac:dyDescent="0.3">
      <c r="A16" s="13" t="s">
        <v>114</v>
      </c>
      <c r="B16" s="13" t="s">
        <v>115</v>
      </c>
      <c r="C16" s="13" t="s">
        <v>83</v>
      </c>
      <c r="D16" s="11">
        <v>33</v>
      </c>
      <c r="E16" s="12"/>
      <c r="F16" s="12"/>
      <c r="G16" s="12"/>
      <c r="H16" s="12"/>
      <c r="I16" s="12"/>
      <c r="J16" s="12"/>
      <c r="K16" s="12">
        <f t="shared" si="0"/>
        <v>0</v>
      </c>
      <c r="L16" s="12">
        <f t="shared" si="1"/>
        <v>0</v>
      </c>
      <c r="M16" s="13" t="s">
        <v>116</v>
      </c>
      <c r="N16" s="1" t="s">
        <v>117</v>
      </c>
      <c r="O16" s="1" t="s">
        <v>52</v>
      </c>
      <c r="P16" s="1" t="s">
        <v>52</v>
      </c>
      <c r="Q16" s="1" t="s">
        <v>57</v>
      </c>
      <c r="R16" s="1" t="s">
        <v>65</v>
      </c>
      <c r="S16" s="1" t="s">
        <v>66</v>
      </c>
      <c r="T16" s="1" t="s">
        <v>66</v>
      </c>
      <c r="AR16" s="1" t="s">
        <v>52</v>
      </c>
      <c r="AS16" s="1" t="s">
        <v>52</v>
      </c>
      <c r="AU16" s="1" t="s">
        <v>118</v>
      </c>
      <c r="AV16">
        <v>18</v>
      </c>
    </row>
    <row r="17" spans="1:48" ht="30" customHeight="1" x14ac:dyDescent="0.3">
      <c r="A17" s="13" t="s">
        <v>119</v>
      </c>
      <c r="B17" s="13" t="s">
        <v>120</v>
      </c>
      <c r="C17" s="13" t="s">
        <v>121</v>
      </c>
      <c r="D17" s="11">
        <v>9</v>
      </c>
      <c r="E17" s="12"/>
      <c r="F17" s="12"/>
      <c r="G17" s="12"/>
      <c r="H17" s="12"/>
      <c r="I17" s="12"/>
      <c r="J17" s="12"/>
      <c r="K17" s="12">
        <f t="shared" si="0"/>
        <v>0</v>
      </c>
      <c r="L17" s="12">
        <f t="shared" si="1"/>
        <v>0</v>
      </c>
      <c r="M17" s="13" t="s">
        <v>122</v>
      </c>
      <c r="N17" s="1" t="s">
        <v>123</v>
      </c>
      <c r="O17" s="1" t="s">
        <v>52</v>
      </c>
      <c r="P17" s="1" t="s">
        <v>52</v>
      </c>
      <c r="Q17" s="1" t="s">
        <v>57</v>
      </c>
      <c r="R17" s="1" t="s">
        <v>65</v>
      </c>
      <c r="S17" s="1" t="s">
        <v>66</v>
      </c>
      <c r="T17" s="1" t="s">
        <v>66</v>
      </c>
      <c r="AR17" s="1" t="s">
        <v>52</v>
      </c>
      <c r="AS17" s="1" t="s">
        <v>52</v>
      </c>
      <c r="AU17" s="1" t="s">
        <v>124</v>
      </c>
      <c r="AV17">
        <v>133</v>
      </c>
    </row>
    <row r="18" spans="1:48" ht="30" customHeight="1" x14ac:dyDescent="0.3">
      <c r="A18" s="13" t="s">
        <v>125</v>
      </c>
      <c r="B18" s="13" t="s">
        <v>126</v>
      </c>
      <c r="C18" s="13" t="s">
        <v>83</v>
      </c>
      <c r="D18" s="11">
        <v>12</v>
      </c>
      <c r="E18" s="12"/>
      <c r="F18" s="12"/>
      <c r="G18" s="12"/>
      <c r="H18" s="12"/>
      <c r="I18" s="12"/>
      <c r="J18" s="12"/>
      <c r="K18" s="12">
        <f t="shared" si="0"/>
        <v>0</v>
      </c>
      <c r="L18" s="12">
        <f t="shared" si="1"/>
        <v>0</v>
      </c>
      <c r="M18" s="13" t="s">
        <v>127</v>
      </c>
      <c r="N18" s="1" t="s">
        <v>128</v>
      </c>
      <c r="O18" s="1" t="s">
        <v>52</v>
      </c>
      <c r="P18" s="1" t="s">
        <v>52</v>
      </c>
      <c r="Q18" s="1" t="s">
        <v>57</v>
      </c>
      <c r="R18" s="1" t="s">
        <v>65</v>
      </c>
      <c r="S18" s="1" t="s">
        <v>66</v>
      </c>
      <c r="T18" s="1" t="s">
        <v>66</v>
      </c>
      <c r="AR18" s="1" t="s">
        <v>52</v>
      </c>
      <c r="AS18" s="1" t="s">
        <v>52</v>
      </c>
      <c r="AU18" s="1" t="s">
        <v>129</v>
      </c>
      <c r="AV18">
        <v>139</v>
      </c>
    </row>
    <row r="19" spans="1:48" ht="30" customHeight="1" x14ac:dyDescent="0.3">
      <c r="A19" s="13" t="s">
        <v>130</v>
      </c>
      <c r="B19" s="13" t="s">
        <v>131</v>
      </c>
      <c r="C19" s="13" t="s">
        <v>132</v>
      </c>
      <c r="D19" s="11">
        <v>3</v>
      </c>
      <c r="E19" s="12"/>
      <c r="F19" s="12"/>
      <c r="G19" s="12"/>
      <c r="H19" s="12"/>
      <c r="I19" s="12"/>
      <c r="J19" s="12"/>
      <c r="K19" s="12">
        <f t="shared" si="0"/>
        <v>0</v>
      </c>
      <c r="L19" s="12">
        <f t="shared" si="1"/>
        <v>0</v>
      </c>
      <c r="M19" s="13" t="s">
        <v>133</v>
      </c>
      <c r="N19" s="1" t="s">
        <v>134</v>
      </c>
      <c r="O19" s="1" t="s">
        <v>52</v>
      </c>
      <c r="P19" s="1" t="s">
        <v>52</v>
      </c>
      <c r="Q19" s="1" t="s">
        <v>57</v>
      </c>
      <c r="R19" s="1" t="s">
        <v>65</v>
      </c>
      <c r="S19" s="1" t="s">
        <v>66</v>
      </c>
      <c r="T19" s="1" t="s">
        <v>66</v>
      </c>
      <c r="AR19" s="1" t="s">
        <v>52</v>
      </c>
      <c r="AS19" s="1" t="s">
        <v>52</v>
      </c>
      <c r="AU19" s="1" t="s">
        <v>135</v>
      </c>
      <c r="AV19">
        <v>21</v>
      </c>
    </row>
    <row r="20" spans="1:48" ht="30" customHeight="1" x14ac:dyDescent="0.3">
      <c r="A20" s="13" t="s">
        <v>136</v>
      </c>
      <c r="B20" s="13" t="s">
        <v>131</v>
      </c>
      <c r="C20" s="13" t="s">
        <v>132</v>
      </c>
      <c r="D20" s="11">
        <v>3</v>
      </c>
      <c r="E20" s="12"/>
      <c r="F20" s="12"/>
      <c r="G20" s="12"/>
      <c r="H20" s="12"/>
      <c r="I20" s="12"/>
      <c r="J20" s="12"/>
      <c r="K20" s="12">
        <f t="shared" si="0"/>
        <v>0</v>
      </c>
      <c r="L20" s="12">
        <f t="shared" si="1"/>
        <v>0</v>
      </c>
      <c r="M20" s="13" t="s">
        <v>137</v>
      </c>
      <c r="N20" s="1" t="s">
        <v>138</v>
      </c>
      <c r="O20" s="1" t="s">
        <v>52</v>
      </c>
      <c r="P20" s="1" t="s">
        <v>52</v>
      </c>
      <c r="Q20" s="1" t="s">
        <v>57</v>
      </c>
      <c r="R20" s="1" t="s">
        <v>66</v>
      </c>
      <c r="S20" s="1" t="s">
        <v>66</v>
      </c>
      <c r="T20" s="1" t="s">
        <v>65</v>
      </c>
      <c r="AR20" s="1" t="s">
        <v>52</v>
      </c>
      <c r="AS20" s="1" t="s">
        <v>52</v>
      </c>
      <c r="AU20" s="1" t="s">
        <v>139</v>
      </c>
      <c r="AV20">
        <v>22</v>
      </c>
    </row>
    <row r="21" spans="1:48" ht="30" customHeight="1" x14ac:dyDescent="0.3">
      <c r="A21" s="13" t="s">
        <v>140</v>
      </c>
      <c r="B21" s="13" t="s">
        <v>141</v>
      </c>
      <c r="C21" s="13" t="s">
        <v>83</v>
      </c>
      <c r="D21" s="11">
        <v>2</v>
      </c>
      <c r="E21" s="12"/>
      <c r="F21" s="12"/>
      <c r="G21" s="12"/>
      <c r="H21" s="12"/>
      <c r="I21" s="12"/>
      <c r="J21" s="12"/>
      <c r="K21" s="12">
        <f t="shared" si="0"/>
        <v>0</v>
      </c>
      <c r="L21" s="12">
        <f t="shared" si="1"/>
        <v>0</v>
      </c>
      <c r="M21" s="13" t="s">
        <v>142</v>
      </c>
      <c r="N21" s="1" t="s">
        <v>143</v>
      </c>
      <c r="O21" s="1" t="s">
        <v>52</v>
      </c>
      <c r="P21" s="1" t="s">
        <v>52</v>
      </c>
      <c r="Q21" s="1" t="s">
        <v>57</v>
      </c>
      <c r="R21" s="1" t="s">
        <v>66</v>
      </c>
      <c r="S21" s="1" t="s">
        <v>66</v>
      </c>
      <c r="T21" s="1" t="s">
        <v>65</v>
      </c>
      <c r="AR21" s="1" t="s">
        <v>52</v>
      </c>
      <c r="AS21" s="1" t="s">
        <v>52</v>
      </c>
      <c r="AU21" s="1" t="s">
        <v>144</v>
      </c>
      <c r="AV21">
        <v>25</v>
      </c>
    </row>
    <row r="22" spans="1:48" ht="30" customHeight="1" x14ac:dyDescent="0.3">
      <c r="A22" s="13" t="s">
        <v>145</v>
      </c>
      <c r="B22" s="13" t="s">
        <v>146</v>
      </c>
      <c r="C22" s="13" t="s">
        <v>83</v>
      </c>
      <c r="D22" s="11">
        <v>16</v>
      </c>
      <c r="E22" s="12"/>
      <c r="F22" s="12"/>
      <c r="G22" s="12"/>
      <c r="H22" s="12"/>
      <c r="I22" s="12"/>
      <c r="J22" s="12"/>
      <c r="K22" s="12">
        <f t="shared" si="0"/>
        <v>0</v>
      </c>
      <c r="L22" s="12">
        <f t="shared" si="1"/>
        <v>0</v>
      </c>
      <c r="M22" s="13" t="s">
        <v>147</v>
      </c>
      <c r="N22" s="1" t="s">
        <v>148</v>
      </c>
      <c r="O22" s="1" t="s">
        <v>52</v>
      </c>
      <c r="P22" s="1" t="s">
        <v>52</v>
      </c>
      <c r="Q22" s="1" t="s">
        <v>57</v>
      </c>
      <c r="R22" s="1" t="s">
        <v>65</v>
      </c>
      <c r="S22" s="1" t="s">
        <v>66</v>
      </c>
      <c r="T22" s="1" t="s">
        <v>66</v>
      </c>
      <c r="AR22" s="1" t="s">
        <v>52</v>
      </c>
      <c r="AS22" s="1" t="s">
        <v>52</v>
      </c>
      <c r="AU22" s="1" t="s">
        <v>149</v>
      </c>
      <c r="AV22">
        <v>26</v>
      </c>
    </row>
    <row r="23" spans="1:48" ht="30" customHeight="1" x14ac:dyDescent="0.3">
      <c r="A23" s="13" t="s">
        <v>150</v>
      </c>
      <c r="B23" s="13" t="s">
        <v>151</v>
      </c>
      <c r="C23" s="13" t="s">
        <v>83</v>
      </c>
      <c r="D23" s="11">
        <v>8</v>
      </c>
      <c r="E23" s="12"/>
      <c r="F23" s="12"/>
      <c r="G23" s="12"/>
      <c r="H23" s="12"/>
      <c r="I23" s="12"/>
      <c r="J23" s="12"/>
      <c r="K23" s="12">
        <f t="shared" si="0"/>
        <v>0</v>
      </c>
      <c r="L23" s="12">
        <f t="shared" si="1"/>
        <v>0</v>
      </c>
      <c r="M23" s="13" t="s">
        <v>152</v>
      </c>
      <c r="N23" s="1" t="s">
        <v>153</v>
      </c>
      <c r="O23" s="1" t="s">
        <v>52</v>
      </c>
      <c r="P23" s="1" t="s">
        <v>52</v>
      </c>
      <c r="Q23" s="1" t="s">
        <v>57</v>
      </c>
      <c r="R23" s="1" t="s">
        <v>65</v>
      </c>
      <c r="S23" s="1" t="s">
        <v>66</v>
      </c>
      <c r="T23" s="1" t="s">
        <v>66</v>
      </c>
      <c r="AR23" s="1" t="s">
        <v>52</v>
      </c>
      <c r="AS23" s="1" t="s">
        <v>52</v>
      </c>
      <c r="AU23" s="1" t="s">
        <v>154</v>
      </c>
      <c r="AV23">
        <v>27</v>
      </c>
    </row>
    <row r="24" spans="1:48" ht="30" customHeight="1" x14ac:dyDescent="0.3">
      <c r="A24" s="13" t="s">
        <v>150</v>
      </c>
      <c r="B24" s="13" t="s">
        <v>155</v>
      </c>
      <c r="C24" s="13" t="s">
        <v>83</v>
      </c>
      <c r="D24" s="11">
        <v>3</v>
      </c>
      <c r="E24" s="12"/>
      <c r="F24" s="12"/>
      <c r="G24" s="12"/>
      <c r="H24" s="12"/>
      <c r="I24" s="12"/>
      <c r="J24" s="12"/>
      <c r="K24" s="12">
        <f t="shared" si="0"/>
        <v>0</v>
      </c>
      <c r="L24" s="12">
        <f t="shared" si="1"/>
        <v>0</v>
      </c>
      <c r="M24" s="13" t="s">
        <v>156</v>
      </c>
      <c r="N24" s="1" t="s">
        <v>157</v>
      </c>
      <c r="O24" s="1" t="s">
        <v>52</v>
      </c>
      <c r="P24" s="1" t="s">
        <v>52</v>
      </c>
      <c r="Q24" s="1" t="s">
        <v>57</v>
      </c>
      <c r="R24" s="1" t="s">
        <v>65</v>
      </c>
      <c r="S24" s="1" t="s">
        <v>66</v>
      </c>
      <c r="T24" s="1" t="s">
        <v>66</v>
      </c>
      <c r="AR24" s="1" t="s">
        <v>52</v>
      </c>
      <c r="AS24" s="1" t="s">
        <v>52</v>
      </c>
      <c r="AU24" s="1" t="s">
        <v>158</v>
      </c>
      <c r="AV24">
        <v>28</v>
      </c>
    </row>
    <row r="25" spans="1:48" ht="30" customHeight="1" x14ac:dyDescent="0.3">
      <c r="A25" s="13" t="s">
        <v>150</v>
      </c>
      <c r="B25" s="13" t="s">
        <v>159</v>
      </c>
      <c r="C25" s="13" t="s">
        <v>83</v>
      </c>
      <c r="D25" s="11">
        <v>6</v>
      </c>
      <c r="E25" s="12"/>
      <c r="F25" s="12"/>
      <c r="G25" s="12"/>
      <c r="H25" s="12"/>
      <c r="I25" s="12"/>
      <c r="J25" s="12"/>
      <c r="K25" s="12">
        <f t="shared" si="0"/>
        <v>0</v>
      </c>
      <c r="L25" s="12">
        <f t="shared" si="1"/>
        <v>0</v>
      </c>
      <c r="M25" s="13" t="s">
        <v>160</v>
      </c>
      <c r="N25" s="1" t="s">
        <v>161</v>
      </c>
      <c r="O25" s="1" t="s">
        <v>52</v>
      </c>
      <c r="P25" s="1" t="s">
        <v>52</v>
      </c>
      <c r="Q25" s="1" t="s">
        <v>57</v>
      </c>
      <c r="R25" s="1" t="s">
        <v>65</v>
      </c>
      <c r="S25" s="1" t="s">
        <v>66</v>
      </c>
      <c r="T25" s="1" t="s">
        <v>66</v>
      </c>
      <c r="AR25" s="1" t="s">
        <v>52</v>
      </c>
      <c r="AS25" s="1" t="s">
        <v>52</v>
      </c>
      <c r="AU25" s="1" t="s">
        <v>162</v>
      </c>
      <c r="AV25">
        <v>29</v>
      </c>
    </row>
    <row r="26" spans="1:48" ht="30" customHeight="1" x14ac:dyDescent="0.3">
      <c r="A26" s="13" t="s">
        <v>163</v>
      </c>
      <c r="B26" s="13" t="s">
        <v>164</v>
      </c>
      <c r="C26" s="13" t="s">
        <v>165</v>
      </c>
      <c r="D26" s="11">
        <v>20</v>
      </c>
      <c r="E26" s="12"/>
      <c r="F26" s="12"/>
      <c r="G26" s="12"/>
      <c r="H26" s="12"/>
      <c r="I26" s="12"/>
      <c r="J26" s="12"/>
      <c r="K26" s="12">
        <f t="shared" si="0"/>
        <v>0</v>
      </c>
      <c r="L26" s="12">
        <f t="shared" si="1"/>
        <v>0</v>
      </c>
      <c r="M26" s="13" t="s">
        <v>166</v>
      </c>
      <c r="N26" s="1" t="s">
        <v>167</v>
      </c>
      <c r="O26" s="1" t="s">
        <v>52</v>
      </c>
      <c r="P26" s="1" t="s">
        <v>52</v>
      </c>
      <c r="Q26" s="1" t="s">
        <v>57</v>
      </c>
      <c r="R26" s="1" t="s">
        <v>65</v>
      </c>
      <c r="S26" s="1" t="s">
        <v>66</v>
      </c>
      <c r="T26" s="1" t="s">
        <v>66</v>
      </c>
      <c r="AR26" s="1" t="s">
        <v>52</v>
      </c>
      <c r="AS26" s="1" t="s">
        <v>52</v>
      </c>
      <c r="AU26" s="1" t="s">
        <v>168</v>
      </c>
      <c r="AV26">
        <v>155</v>
      </c>
    </row>
    <row r="27" spans="1:48" ht="30" customHeight="1" x14ac:dyDescent="0.3">
      <c r="A27" s="13" t="s">
        <v>169</v>
      </c>
      <c r="B27" s="13" t="s">
        <v>170</v>
      </c>
      <c r="C27" s="13" t="s">
        <v>132</v>
      </c>
      <c r="D27" s="11">
        <v>21</v>
      </c>
      <c r="E27" s="12"/>
      <c r="F27" s="12"/>
      <c r="G27" s="12"/>
      <c r="H27" s="12"/>
      <c r="I27" s="12"/>
      <c r="J27" s="12"/>
      <c r="K27" s="12">
        <f t="shared" si="0"/>
        <v>0</v>
      </c>
      <c r="L27" s="12">
        <f t="shared" si="1"/>
        <v>0</v>
      </c>
      <c r="M27" s="13" t="s">
        <v>171</v>
      </c>
      <c r="N27" s="1" t="s">
        <v>172</v>
      </c>
      <c r="O27" s="1" t="s">
        <v>52</v>
      </c>
      <c r="P27" s="1" t="s">
        <v>52</v>
      </c>
      <c r="Q27" s="1" t="s">
        <v>57</v>
      </c>
      <c r="R27" s="1" t="s">
        <v>65</v>
      </c>
      <c r="S27" s="1" t="s">
        <v>66</v>
      </c>
      <c r="T27" s="1" t="s">
        <v>66</v>
      </c>
      <c r="AR27" s="1" t="s">
        <v>52</v>
      </c>
      <c r="AS27" s="1" t="s">
        <v>52</v>
      </c>
      <c r="AU27" s="1" t="s">
        <v>173</v>
      </c>
      <c r="AV27">
        <v>31</v>
      </c>
    </row>
    <row r="28" spans="1:48" ht="30" customHeight="1" x14ac:dyDescent="0.3">
      <c r="A28" s="13" t="s">
        <v>174</v>
      </c>
      <c r="B28" s="13" t="s">
        <v>175</v>
      </c>
      <c r="C28" s="13" t="s">
        <v>96</v>
      </c>
      <c r="D28" s="11">
        <v>1</v>
      </c>
      <c r="E28" s="12"/>
      <c r="F28" s="12"/>
      <c r="G28" s="12"/>
      <c r="H28" s="12"/>
      <c r="I28" s="12"/>
      <c r="J28" s="12"/>
      <c r="K28" s="12">
        <f t="shared" si="0"/>
        <v>0</v>
      </c>
      <c r="L28" s="12">
        <f t="shared" si="1"/>
        <v>0</v>
      </c>
      <c r="M28" s="13" t="s">
        <v>176</v>
      </c>
      <c r="N28" s="1" t="s">
        <v>177</v>
      </c>
      <c r="O28" s="1" t="s">
        <v>52</v>
      </c>
      <c r="P28" s="1" t="s">
        <v>52</v>
      </c>
      <c r="Q28" s="1" t="s">
        <v>57</v>
      </c>
      <c r="R28" s="1" t="s">
        <v>65</v>
      </c>
      <c r="S28" s="1" t="s">
        <v>66</v>
      </c>
      <c r="T28" s="1" t="s">
        <v>66</v>
      </c>
      <c r="AR28" s="1" t="s">
        <v>52</v>
      </c>
      <c r="AS28" s="1" t="s">
        <v>52</v>
      </c>
      <c r="AU28" s="1" t="s">
        <v>178</v>
      </c>
      <c r="AV28">
        <v>138</v>
      </c>
    </row>
    <row r="29" spans="1:48" ht="30" customHeight="1" x14ac:dyDescent="0.3">
      <c r="A29" s="13" t="s">
        <v>179</v>
      </c>
      <c r="B29" s="13" t="s">
        <v>180</v>
      </c>
      <c r="C29" s="13" t="s">
        <v>96</v>
      </c>
      <c r="D29" s="11">
        <v>1</v>
      </c>
      <c r="E29" s="12"/>
      <c r="F29" s="12"/>
      <c r="G29" s="12"/>
      <c r="H29" s="12"/>
      <c r="I29" s="12"/>
      <c r="J29" s="12"/>
      <c r="K29" s="12">
        <f t="shared" si="0"/>
        <v>0</v>
      </c>
      <c r="L29" s="12">
        <f t="shared" si="1"/>
        <v>0</v>
      </c>
      <c r="M29" s="13" t="s">
        <v>181</v>
      </c>
      <c r="N29" s="1" t="s">
        <v>182</v>
      </c>
      <c r="O29" s="1" t="s">
        <v>52</v>
      </c>
      <c r="P29" s="1" t="s">
        <v>52</v>
      </c>
      <c r="Q29" s="1" t="s">
        <v>57</v>
      </c>
      <c r="R29" s="1" t="s">
        <v>65</v>
      </c>
      <c r="S29" s="1" t="s">
        <v>66</v>
      </c>
      <c r="T29" s="1" t="s">
        <v>66</v>
      </c>
      <c r="AR29" s="1" t="s">
        <v>52</v>
      </c>
      <c r="AS29" s="1" t="s">
        <v>52</v>
      </c>
      <c r="AU29" s="1" t="s">
        <v>183</v>
      </c>
      <c r="AV29">
        <v>152</v>
      </c>
    </row>
    <row r="30" spans="1:48" ht="30" customHeight="1" x14ac:dyDescent="0.3">
      <c r="A30" s="11"/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57</v>
      </c>
    </row>
    <row r="31" spans="1:48" ht="30" customHeight="1" x14ac:dyDescent="0.3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57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57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57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57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57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57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57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57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57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57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57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57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57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57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57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57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57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57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57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57</v>
      </c>
    </row>
    <row r="51" spans="1:48" ht="30" customHeight="1" x14ac:dyDescent="0.3">
      <c r="A51" s="13" t="s">
        <v>184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>
        <f>SUMIF(Q5:Q50,"010101",L5:L50)</f>
        <v>0</v>
      </c>
      <c r="M51" s="11"/>
      <c r="N51" t="s">
        <v>185</v>
      </c>
    </row>
    <row r="52" spans="1:48" ht="30" customHeight="1" x14ac:dyDescent="0.3">
      <c r="A52" s="13" t="s">
        <v>186</v>
      </c>
      <c r="B52" s="13" t="s">
        <v>59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187</v>
      </c>
    </row>
    <row r="53" spans="1:48" ht="30" customHeight="1" x14ac:dyDescent="0.3">
      <c r="A53" s="13" t="s">
        <v>60</v>
      </c>
      <c r="B53" s="13" t="s">
        <v>188</v>
      </c>
      <c r="C53" s="13" t="s">
        <v>62</v>
      </c>
      <c r="D53" s="11">
        <v>4</v>
      </c>
      <c r="E53" s="12"/>
      <c r="F53" s="12"/>
      <c r="G53" s="12"/>
      <c r="H53" s="12"/>
      <c r="I53" s="12"/>
      <c r="J53" s="12"/>
      <c r="K53" s="12">
        <f t="shared" ref="K53:K64" si="2">TRUNC(E53+G53+I53, 0)</f>
        <v>0</v>
      </c>
      <c r="L53" s="12">
        <f t="shared" ref="L53:L64" si="3">TRUNC(F53+H53+J53, 0)</f>
        <v>0</v>
      </c>
      <c r="M53" s="13" t="s">
        <v>189</v>
      </c>
      <c r="N53" s="1" t="s">
        <v>190</v>
      </c>
      <c r="O53" s="1" t="s">
        <v>52</v>
      </c>
      <c r="P53" s="1" t="s">
        <v>52</v>
      </c>
      <c r="Q53" s="1" t="s">
        <v>187</v>
      </c>
      <c r="R53" s="1" t="s">
        <v>65</v>
      </c>
      <c r="S53" s="1" t="s">
        <v>66</v>
      </c>
      <c r="T53" s="1" t="s">
        <v>66</v>
      </c>
      <c r="AR53" s="1" t="s">
        <v>52</v>
      </c>
      <c r="AS53" s="1" t="s">
        <v>52</v>
      </c>
      <c r="AU53" s="1" t="s">
        <v>191</v>
      </c>
      <c r="AV53">
        <v>33</v>
      </c>
    </row>
    <row r="54" spans="1:48" ht="30" customHeight="1" x14ac:dyDescent="0.3">
      <c r="A54" s="13" t="s">
        <v>192</v>
      </c>
      <c r="B54" s="13" t="s">
        <v>193</v>
      </c>
      <c r="C54" s="13" t="s">
        <v>62</v>
      </c>
      <c r="D54" s="11">
        <v>5</v>
      </c>
      <c r="E54" s="12"/>
      <c r="F54" s="12"/>
      <c r="G54" s="12"/>
      <c r="H54" s="12"/>
      <c r="I54" s="12"/>
      <c r="J54" s="12"/>
      <c r="K54" s="12">
        <f t="shared" si="2"/>
        <v>0</v>
      </c>
      <c r="L54" s="12">
        <f t="shared" si="3"/>
        <v>0</v>
      </c>
      <c r="M54" s="13" t="s">
        <v>194</v>
      </c>
      <c r="N54" s="1" t="s">
        <v>195</v>
      </c>
      <c r="O54" s="1" t="s">
        <v>52</v>
      </c>
      <c r="P54" s="1" t="s">
        <v>52</v>
      </c>
      <c r="Q54" s="1" t="s">
        <v>187</v>
      </c>
      <c r="R54" s="1" t="s">
        <v>65</v>
      </c>
      <c r="S54" s="1" t="s">
        <v>66</v>
      </c>
      <c r="T54" s="1" t="s">
        <v>66</v>
      </c>
      <c r="AR54" s="1" t="s">
        <v>52</v>
      </c>
      <c r="AS54" s="1" t="s">
        <v>52</v>
      </c>
      <c r="AU54" s="1" t="s">
        <v>196</v>
      </c>
      <c r="AV54">
        <v>131</v>
      </c>
    </row>
    <row r="55" spans="1:48" ht="30" customHeight="1" x14ac:dyDescent="0.3">
      <c r="A55" s="13" t="s">
        <v>77</v>
      </c>
      <c r="B55" s="13" t="s">
        <v>78</v>
      </c>
      <c r="C55" s="13" t="s">
        <v>62</v>
      </c>
      <c r="D55" s="11">
        <v>7</v>
      </c>
      <c r="E55" s="12"/>
      <c r="F55" s="12"/>
      <c r="G55" s="12"/>
      <c r="H55" s="12"/>
      <c r="I55" s="12"/>
      <c r="J55" s="12"/>
      <c r="K55" s="12">
        <f t="shared" si="2"/>
        <v>0</v>
      </c>
      <c r="L55" s="12">
        <f t="shared" si="3"/>
        <v>0</v>
      </c>
      <c r="M55" s="13" t="s">
        <v>79</v>
      </c>
      <c r="N55" s="1" t="s">
        <v>80</v>
      </c>
      <c r="O55" s="1" t="s">
        <v>52</v>
      </c>
      <c r="P55" s="1" t="s">
        <v>52</v>
      </c>
      <c r="Q55" s="1" t="s">
        <v>187</v>
      </c>
      <c r="R55" s="1" t="s">
        <v>65</v>
      </c>
      <c r="S55" s="1" t="s">
        <v>66</v>
      </c>
      <c r="T55" s="1" t="s">
        <v>66</v>
      </c>
      <c r="AR55" s="1" t="s">
        <v>52</v>
      </c>
      <c r="AS55" s="1" t="s">
        <v>52</v>
      </c>
      <c r="AU55" s="1" t="s">
        <v>197</v>
      </c>
      <c r="AV55">
        <v>143</v>
      </c>
    </row>
    <row r="56" spans="1:48" ht="30" customHeight="1" x14ac:dyDescent="0.3">
      <c r="A56" s="13" t="s">
        <v>82</v>
      </c>
      <c r="B56" s="13" t="s">
        <v>78</v>
      </c>
      <c r="C56" s="13" t="s">
        <v>83</v>
      </c>
      <c r="D56" s="11">
        <v>16</v>
      </c>
      <c r="E56" s="12"/>
      <c r="F56" s="12"/>
      <c r="G56" s="12"/>
      <c r="H56" s="12"/>
      <c r="I56" s="12"/>
      <c r="J56" s="12"/>
      <c r="K56" s="12">
        <f t="shared" si="2"/>
        <v>0</v>
      </c>
      <c r="L56" s="12">
        <f t="shared" si="3"/>
        <v>0</v>
      </c>
      <c r="M56" s="13" t="s">
        <v>84</v>
      </c>
      <c r="N56" s="1" t="s">
        <v>85</v>
      </c>
      <c r="O56" s="1" t="s">
        <v>52</v>
      </c>
      <c r="P56" s="1" t="s">
        <v>52</v>
      </c>
      <c r="Q56" s="1" t="s">
        <v>187</v>
      </c>
      <c r="R56" s="1" t="s">
        <v>66</v>
      </c>
      <c r="S56" s="1" t="s">
        <v>66</v>
      </c>
      <c r="T56" s="1" t="s">
        <v>65</v>
      </c>
      <c r="AR56" s="1" t="s">
        <v>52</v>
      </c>
      <c r="AS56" s="1" t="s">
        <v>52</v>
      </c>
      <c r="AU56" s="1" t="s">
        <v>198</v>
      </c>
      <c r="AV56">
        <v>144</v>
      </c>
    </row>
    <row r="57" spans="1:48" ht="30" customHeight="1" x14ac:dyDescent="0.3">
      <c r="A57" s="13" t="s">
        <v>105</v>
      </c>
      <c r="B57" s="13" t="s">
        <v>110</v>
      </c>
      <c r="C57" s="13" t="s">
        <v>83</v>
      </c>
      <c r="D57" s="11">
        <v>3</v>
      </c>
      <c r="E57" s="12"/>
      <c r="F57" s="12"/>
      <c r="G57" s="12"/>
      <c r="H57" s="12"/>
      <c r="I57" s="12"/>
      <c r="J57" s="12"/>
      <c r="K57" s="12">
        <f t="shared" si="2"/>
        <v>0</v>
      </c>
      <c r="L57" s="12">
        <f t="shared" si="3"/>
        <v>0</v>
      </c>
      <c r="M57" s="13" t="s">
        <v>111</v>
      </c>
      <c r="N57" s="1" t="s">
        <v>112</v>
      </c>
      <c r="O57" s="1" t="s">
        <v>52</v>
      </c>
      <c r="P57" s="1" t="s">
        <v>52</v>
      </c>
      <c r="Q57" s="1" t="s">
        <v>187</v>
      </c>
      <c r="R57" s="1" t="s">
        <v>66</v>
      </c>
      <c r="S57" s="1" t="s">
        <v>66</v>
      </c>
      <c r="T57" s="1" t="s">
        <v>65</v>
      </c>
      <c r="AR57" s="1" t="s">
        <v>52</v>
      </c>
      <c r="AS57" s="1" t="s">
        <v>52</v>
      </c>
      <c r="AU57" s="1" t="s">
        <v>199</v>
      </c>
      <c r="AV57">
        <v>41</v>
      </c>
    </row>
    <row r="58" spans="1:48" ht="30" customHeight="1" x14ac:dyDescent="0.3">
      <c r="A58" s="13" t="s">
        <v>114</v>
      </c>
      <c r="B58" s="13" t="s">
        <v>115</v>
      </c>
      <c r="C58" s="13" t="s">
        <v>83</v>
      </c>
      <c r="D58" s="11">
        <v>10</v>
      </c>
      <c r="E58" s="12"/>
      <c r="F58" s="12"/>
      <c r="G58" s="12"/>
      <c r="H58" s="12"/>
      <c r="I58" s="12"/>
      <c r="J58" s="12"/>
      <c r="K58" s="12">
        <f t="shared" si="2"/>
        <v>0</v>
      </c>
      <c r="L58" s="12">
        <f t="shared" si="3"/>
        <v>0</v>
      </c>
      <c r="M58" s="13" t="s">
        <v>116</v>
      </c>
      <c r="N58" s="1" t="s">
        <v>117</v>
      </c>
      <c r="O58" s="1" t="s">
        <v>52</v>
      </c>
      <c r="P58" s="1" t="s">
        <v>52</v>
      </c>
      <c r="Q58" s="1" t="s">
        <v>187</v>
      </c>
      <c r="R58" s="1" t="s">
        <v>65</v>
      </c>
      <c r="S58" s="1" t="s">
        <v>66</v>
      </c>
      <c r="T58" s="1" t="s">
        <v>66</v>
      </c>
      <c r="AR58" s="1" t="s">
        <v>52</v>
      </c>
      <c r="AS58" s="1" t="s">
        <v>52</v>
      </c>
      <c r="AU58" s="1" t="s">
        <v>200</v>
      </c>
      <c r="AV58">
        <v>42</v>
      </c>
    </row>
    <row r="59" spans="1:48" ht="30" customHeight="1" x14ac:dyDescent="0.3">
      <c r="A59" s="13" t="s">
        <v>201</v>
      </c>
      <c r="B59" s="13" t="s">
        <v>202</v>
      </c>
      <c r="C59" s="13" t="s">
        <v>83</v>
      </c>
      <c r="D59" s="11">
        <v>6</v>
      </c>
      <c r="E59" s="12"/>
      <c r="F59" s="12"/>
      <c r="G59" s="12"/>
      <c r="H59" s="12"/>
      <c r="I59" s="12"/>
      <c r="J59" s="12"/>
      <c r="K59" s="12">
        <f t="shared" si="2"/>
        <v>0</v>
      </c>
      <c r="L59" s="12">
        <f t="shared" si="3"/>
        <v>0</v>
      </c>
      <c r="M59" s="13" t="s">
        <v>203</v>
      </c>
      <c r="N59" s="1" t="s">
        <v>204</v>
      </c>
      <c r="O59" s="1" t="s">
        <v>52</v>
      </c>
      <c r="P59" s="1" t="s">
        <v>52</v>
      </c>
      <c r="Q59" s="1" t="s">
        <v>187</v>
      </c>
      <c r="R59" s="1" t="s">
        <v>65</v>
      </c>
      <c r="S59" s="1" t="s">
        <v>66</v>
      </c>
      <c r="T59" s="1" t="s">
        <v>66</v>
      </c>
      <c r="AR59" s="1" t="s">
        <v>52</v>
      </c>
      <c r="AS59" s="1" t="s">
        <v>52</v>
      </c>
      <c r="AU59" s="1" t="s">
        <v>205</v>
      </c>
      <c r="AV59">
        <v>48</v>
      </c>
    </row>
    <row r="60" spans="1:48" ht="30" customHeight="1" x14ac:dyDescent="0.3">
      <c r="A60" s="13" t="s">
        <v>206</v>
      </c>
      <c r="B60" s="13" t="s">
        <v>207</v>
      </c>
      <c r="C60" s="13" t="s">
        <v>83</v>
      </c>
      <c r="D60" s="11">
        <v>5</v>
      </c>
      <c r="E60" s="12"/>
      <c r="F60" s="12"/>
      <c r="G60" s="12"/>
      <c r="H60" s="12"/>
      <c r="I60" s="12"/>
      <c r="J60" s="12"/>
      <c r="K60" s="12">
        <f t="shared" si="2"/>
        <v>0</v>
      </c>
      <c r="L60" s="12">
        <f t="shared" si="3"/>
        <v>0</v>
      </c>
      <c r="M60" s="13" t="s">
        <v>208</v>
      </c>
      <c r="N60" s="1" t="s">
        <v>209</v>
      </c>
      <c r="O60" s="1" t="s">
        <v>52</v>
      </c>
      <c r="P60" s="1" t="s">
        <v>52</v>
      </c>
      <c r="Q60" s="1" t="s">
        <v>187</v>
      </c>
      <c r="R60" s="1" t="s">
        <v>65</v>
      </c>
      <c r="S60" s="1" t="s">
        <v>66</v>
      </c>
      <c r="T60" s="1" t="s">
        <v>66</v>
      </c>
      <c r="AR60" s="1" t="s">
        <v>52</v>
      </c>
      <c r="AS60" s="1" t="s">
        <v>52</v>
      </c>
      <c r="AU60" s="1" t="s">
        <v>210</v>
      </c>
      <c r="AV60">
        <v>147</v>
      </c>
    </row>
    <row r="61" spans="1:48" ht="30" customHeight="1" x14ac:dyDescent="0.3">
      <c r="A61" s="13" t="s">
        <v>211</v>
      </c>
      <c r="B61" s="13" t="s">
        <v>212</v>
      </c>
      <c r="C61" s="13" t="s">
        <v>83</v>
      </c>
      <c r="D61" s="11">
        <v>4</v>
      </c>
      <c r="E61" s="12"/>
      <c r="F61" s="12"/>
      <c r="G61" s="12"/>
      <c r="H61" s="12"/>
      <c r="I61" s="12"/>
      <c r="J61" s="12"/>
      <c r="K61" s="12">
        <f t="shared" si="2"/>
        <v>0</v>
      </c>
      <c r="L61" s="12">
        <f t="shared" si="3"/>
        <v>0</v>
      </c>
      <c r="M61" s="13" t="s">
        <v>213</v>
      </c>
      <c r="N61" s="1" t="s">
        <v>214</v>
      </c>
      <c r="O61" s="1" t="s">
        <v>52</v>
      </c>
      <c r="P61" s="1" t="s">
        <v>52</v>
      </c>
      <c r="Q61" s="1" t="s">
        <v>187</v>
      </c>
      <c r="R61" s="1" t="s">
        <v>65</v>
      </c>
      <c r="S61" s="1" t="s">
        <v>66</v>
      </c>
      <c r="T61" s="1" t="s">
        <v>66</v>
      </c>
      <c r="AR61" s="1" t="s">
        <v>52</v>
      </c>
      <c r="AS61" s="1" t="s">
        <v>52</v>
      </c>
      <c r="AU61" s="1" t="s">
        <v>215</v>
      </c>
      <c r="AV61">
        <v>50</v>
      </c>
    </row>
    <row r="62" spans="1:48" ht="30" customHeight="1" x14ac:dyDescent="0.3">
      <c r="A62" s="13" t="s">
        <v>216</v>
      </c>
      <c r="B62" s="13" t="s">
        <v>217</v>
      </c>
      <c r="C62" s="13" t="s">
        <v>83</v>
      </c>
      <c r="D62" s="11">
        <v>1</v>
      </c>
      <c r="E62" s="12"/>
      <c r="F62" s="12"/>
      <c r="G62" s="12"/>
      <c r="H62" s="12"/>
      <c r="I62" s="12"/>
      <c r="J62" s="12"/>
      <c r="K62" s="12">
        <f t="shared" si="2"/>
        <v>0</v>
      </c>
      <c r="L62" s="12">
        <f t="shared" si="3"/>
        <v>0</v>
      </c>
      <c r="M62" s="13" t="s">
        <v>218</v>
      </c>
      <c r="N62" s="1" t="s">
        <v>219</v>
      </c>
      <c r="O62" s="1" t="s">
        <v>52</v>
      </c>
      <c r="P62" s="1" t="s">
        <v>52</v>
      </c>
      <c r="Q62" s="1" t="s">
        <v>187</v>
      </c>
      <c r="R62" s="1" t="s">
        <v>65</v>
      </c>
      <c r="S62" s="1" t="s">
        <v>66</v>
      </c>
      <c r="T62" s="1" t="s">
        <v>66</v>
      </c>
      <c r="AR62" s="1" t="s">
        <v>52</v>
      </c>
      <c r="AS62" s="1" t="s">
        <v>52</v>
      </c>
      <c r="AU62" s="1" t="s">
        <v>220</v>
      </c>
      <c r="AV62">
        <v>51</v>
      </c>
    </row>
    <row r="63" spans="1:48" ht="30" customHeight="1" x14ac:dyDescent="0.3">
      <c r="A63" s="13" t="s">
        <v>221</v>
      </c>
      <c r="B63" s="13" t="s">
        <v>222</v>
      </c>
      <c r="C63" s="13" t="s">
        <v>83</v>
      </c>
      <c r="D63" s="11">
        <v>4</v>
      </c>
      <c r="E63" s="12"/>
      <c r="F63" s="12"/>
      <c r="G63" s="12"/>
      <c r="H63" s="12"/>
      <c r="I63" s="12"/>
      <c r="J63" s="12"/>
      <c r="K63" s="12">
        <f t="shared" si="2"/>
        <v>0</v>
      </c>
      <c r="L63" s="12">
        <f t="shared" si="3"/>
        <v>0</v>
      </c>
      <c r="M63" s="13" t="s">
        <v>223</v>
      </c>
      <c r="N63" s="1" t="s">
        <v>224</v>
      </c>
      <c r="O63" s="1" t="s">
        <v>52</v>
      </c>
      <c r="P63" s="1" t="s">
        <v>52</v>
      </c>
      <c r="Q63" s="1" t="s">
        <v>187</v>
      </c>
      <c r="R63" s="1" t="s">
        <v>65</v>
      </c>
      <c r="S63" s="1" t="s">
        <v>66</v>
      </c>
      <c r="T63" s="1" t="s">
        <v>66</v>
      </c>
      <c r="AR63" s="1" t="s">
        <v>52</v>
      </c>
      <c r="AS63" s="1" t="s">
        <v>52</v>
      </c>
      <c r="AU63" s="1" t="s">
        <v>225</v>
      </c>
      <c r="AV63">
        <v>52</v>
      </c>
    </row>
    <row r="64" spans="1:48" ht="30" customHeight="1" x14ac:dyDescent="0.3">
      <c r="A64" s="13" t="s">
        <v>169</v>
      </c>
      <c r="B64" s="13" t="s">
        <v>170</v>
      </c>
      <c r="C64" s="13" t="s">
        <v>132</v>
      </c>
      <c r="D64" s="11">
        <v>9</v>
      </c>
      <c r="E64" s="12"/>
      <c r="F64" s="12"/>
      <c r="G64" s="12"/>
      <c r="H64" s="12"/>
      <c r="I64" s="12"/>
      <c r="J64" s="12"/>
      <c r="K64" s="12">
        <f t="shared" si="2"/>
        <v>0</v>
      </c>
      <c r="L64" s="12">
        <f t="shared" si="3"/>
        <v>0</v>
      </c>
      <c r="M64" s="13" t="s">
        <v>171</v>
      </c>
      <c r="N64" s="1" t="s">
        <v>172</v>
      </c>
      <c r="O64" s="1" t="s">
        <v>52</v>
      </c>
      <c r="P64" s="1" t="s">
        <v>52</v>
      </c>
      <c r="Q64" s="1" t="s">
        <v>187</v>
      </c>
      <c r="R64" s="1" t="s">
        <v>65</v>
      </c>
      <c r="S64" s="1" t="s">
        <v>66</v>
      </c>
      <c r="T64" s="1" t="s">
        <v>66</v>
      </c>
      <c r="AR64" s="1" t="s">
        <v>52</v>
      </c>
      <c r="AS64" s="1" t="s">
        <v>52</v>
      </c>
      <c r="AU64" s="1" t="s">
        <v>226</v>
      </c>
      <c r="AV64">
        <v>145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187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187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187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187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187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187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187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187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187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187</v>
      </c>
    </row>
    <row r="75" spans="1:48" ht="30" customHeight="1" x14ac:dyDescent="0.3">
      <c r="A75" s="13" t="s">
        <v>184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>
        <f>SUMIF(Q53:Q74,"010102",L53:L74)</f>
        <v>0</v>
      </c>
      <c r="M75" s="11"/>
      <c r="N75" t="s">
        <v>185</v>
      </c>
    </row>
    <row r="76" spans="1:48" ht="30" customHeight="1" x14ac:dyDescent="0.3">
      <c r="A76" s="13" t="s">
        <v>227</v>
      </c>
      <c r="B76" s="13" t="s">
        <v>59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228</v>
      </c>
    </row>
    <row r="77" spans="1:48" ht="30" customHeight="1" x14ac:dyDescent="0.3">
      <c r="A77" s="13" t="s">
        <v>229</v>
      </c>
      <c r="B77" s="13" t="s">
        <v>52</v>
      </c>
      <c r="C77" s="13" t="s">
        <v>62</v>
      </c>
      <c r="D77" s="11">
        <v>30</v>
      </c>
      <c r="E77" s="12"/>
      <c r="F77" s="12"/>
      <c r="G77" s="12"/>
      <c r="H77" s="12"/>
      <c r="I77" s="12"/>
      <c r="J77" s="12"/>
      <c r="K77" s="12">
        <f t="shared" ref="K77:L81" si="4">TRUNC(E77+G77+I77, 0)</f>
        <v>0</v>
      </c>
      <c r="L77" s="12">
        <f t="shared" si="4"/>
        <v>0</v>
      </c>
      <c r="M77" s="13" t="s">
        <v>230</v>
      </c>
      <c r="N77" s="1" t="s">
        <v>231</v>
      </c>
      <c r="O77" s="1" t="s">
        <v>52</v>
      </c>
      <c r="P77" s="1" t="s">
        <v>52</v>
      </c>
      <c r="Q77" s="1" t="s">
        <v>228</v>
      </c>
      <c r="R77" s="1" t="s">
        <v>65</v>
      </c>
      <c r="S77" s="1" t="s">
        <v>66</v>
      </c>
      <c r="T77" s="1" t="s">
        <v>66</v>
      </c>
      <c r="AR77" s="1" t="s">
        <v>52</v>
      </c>
      <c r="AS77" s="1" t="s">
        <v>52</v>
      </c>
      <c r="AU77" s="1" t="s">
        <v>232</v>
      </c>
      <c r="AV77">
        <v>60</v>
      </c>
    </row>
    <row r="78" spans="1:48" ht="30" customHeight="1" x14ac:dyDescent="0.3">
      <c r="A78" s="13" t="s">
        <v>233</v>
      </c>
      <c r="B78" s="13" t="s">
        <v>52</v>
      </c>
      <c r="C78" s="13" t="s">
        <v>83</v>
      </c>
      <c r="D78" s="11">
        <v>12</v>
      </c>
      <c r="E78" s="12"/>
      <c r="F78" s="12"/>
      <c r="G78" s="12"/>
      <c r="H78" s="12"/>
      <c r="I78" s="12"/>
      <c r="J78" s="12"/>
      <c r="K78" s="12">
        <f t="shared" si="4"/>
        <v>0</v>
      </c>
      <c r="L78" s="12">
        <f t="shared" si="4"/>
        <v>0</v>
      </c>
      <c r="M78" s="13" t="s">
        <v>234</v>
      </c>
      <c r="N78" s="1" t="s">
        <v>235</v>
      </c>
      <c r="O78" s="1" t="s">
        <v>52</v>
      </c>
      <c r="P78" s="1" t="s">
        <v>52</v>
      </c>
      <c r="Q78" s="1" t="s">
        <v>228</v>
      </c>
      <c r="R78" s="1" t="s">
        <v>65</v>
      </c>
      <c r="S78" s="1" t="s">
        <v>66</v>
      </c>
      <c r="T78" s="1" t="s">
        <v>66</v>
      </c>
      <c r="AR78" s="1" t="s">
        <v>52</v>
      </c>
      <c r="AS78" s="1" t="s">
        <v>52</v>
      </c>
      <c r="AU78" s="1" t="s">
        <v>236</v>
      </c>
      <c r="AV78">
        <v>55</v>
      </c>
    </row>
    <row r="79" spans="1:48" ht="30" customHeight="1" x14ac:dyDescent="0.3">
      <c r="A79" s="13" t="s">
        <v>237</v>
      </c>
      <c r="B79" s="13" t="s">
        <v>52</v>
      </c>
      <c r="C79" s="13" t="s">
        <v>238</v>
      </c>
      <c r="D79" s="11">
        <v>1</v>
      </c>
      <c r="E79" s="12"/>
      <c r="F79" s="12"/>
      <c r="G79" s="12"/>
      <c r="H79" s="12"/>
      <c r="I79" s="12"/>
      <c r="J79" s="12"/>
      <c r="K79" s="12">
        <f t="shared" si="4"/>
        <v>0</v>
      </c>
      <c r="L79" s="12">
        <f t="shared" si="4"/>
        <v>0</v>
      </c>
      <c r="M79" s="13" t="s">
        <v>239</v>
      </c>
      <c r="N79" s="1" t="s">
        <v>240</v>
      </c>
      <c r="O79" s="1" t="s">
        <v>52</v>
      </c>
      <c r="P79" s="1" t="s">
        <v>52</v>
      </c>
      <c r="Q79" s="1" t="s">
        <v>228</v>
      </c>
      <c r="R79" s="1" t="s">
        <v>65</v>
      </c>
      <c r="S79" s="1" t="s">
        <v>66</v>
      </c>
      <c r="T79" s="1" t="s">
        <v>66</v>
      </c>
      <c r="AR79" s="1" t="s">
        <v>52</v>
      </c>
      <c r="AS79" s="1" t="s">
        <v>52</v>
      </c>
      <c r="AU79" s="1" t="s">
        <v>241</v>
      </c>
      <c r="AV79">
        <v>128</v>
      </c>
    </row>
    <row r="80" spans="1:48" ht="30" customHeight="1" x14ac:dyDescent="0.3">
      <c r="A80" s="13" t="s">
        <v>242</v>
      </c>
      <c r="B80" s="13" t="s">
        <v>243</v>
      </c>
      <c r="C80" s="13" t="s">
        <v>83</v>
      </c>
      <c r="D80" s="11">
        <v>14</v>
      </c>
      <c r="E80" s="12"/>
      <c r="F80" s="12"/>
      <c r="G80" s="12"/>
      <c r="H80" s="12"/>
      <c r="I80" s="12"/>
      <c r="J80" s="12"/>
      <c r="K80" s="12">
        <f t="shared" si="4"/>
        <v>0</v>
      </c>
      <c r="L80" s="12">
        <f t="shared" si="4"/>
        <v>0</v>
      </c>
      <c r="M80" s="13" t="s">
        <v>244</v>
      </c>
      <c r="N80" s="1" t="s">
        <v>245</v>
      </c>
      <c r="O80" s="1" t="s">
        <v>52</v>
      </c>
      <c r="P80" s="1" t="s">
        <v>52</v>
      </c>
      <c r="Q80" s="1" t="s">
        <v>228</v>
      </c>
      <c r="R80" s="1" t="s">
        <v>65</v>
      </c>
      <c r="S80" s="1" t="s">
        <v>66</v>
      </c>
      <c r="T80" s="1" t="s">
        <v>66</v>
      </c>
      <c r="AR80" s="1" t="s">
        <v>52</v>
      </c>
      <c r="AS80" s="1" t="s">
        <v>52</v>
      </c>
      <c r="AU80" s="1" t="s">
        <v>246</v>
      </c>
      <c r="AV80">
        <v>57</v>
      </c>
    </row>
    <row r="81" spans="1:48" ht="30" customHeight="1" x14ac:dyDescent="0.3">
      <c r="A81" s="13" t="s">
        <v>247</v>
      </c>
      <c r="B81" s="13" t="s">
        <v>248</v>
      </c>
      <c r="C81" s="13" t="s">
        <v>83</v>
      </c>
      <c r="D81" s="11">
        <v>11</v>
      </c>
      <c r="E81" s="12"/>
      <c r="F81" s="12"/>
      <c r="G81" s="12"/>
      <c r="H81" s="12"/>
      <c r="I81" s="12"/>
      <c r="J81" s="12"/>
      <c r="K81" s="12">
        <f t="shared" si="4"/>
        <v>0</v>
      </c>
      <c r="L81" s="12">
        <f t="shared" si="4"/>
        <v>0</v>
      </c>
      <c r="M81" s="13" t="s">
        <v>249</v>
      </c>
      <c r="N81" s="1" t="s">
        <v>250</v>
      </c>
      <c r="O81" s="1" t="s">
        <v>52</v>
      </c>
      <c r="P81" s="1" t="s">
        <v>52</v>
      </c>
      <c r="Q81" s="1" t="s">
        <v>228</v>
      </c>
      <c r="R81" s="1" t="s">
        <v>65</v>
      </c>
      <c r="S81" s="1" t="s">
        <v>66</v>
      </c>
      <c r="T81" s="1" t="s">
        <v>66</v>
      </c>
      <c r="AR81" s="1" t="s">
        <v>52</v>
      </c>
      <c r="AS81" s="1" t="s">
        <v>52</v>
      </c>
      <c r="AU81" s="1" t="s">
        <v>251</v>
      </c>
      <c r="AV81">
        <v>58</v>
      </c>
    </row>
    <row r="82" spans="1:48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228</v>
      </c>
    </row>
    <row r="83" spans="1:48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228</v>
      </c>
    </row>
    <row r="84" spans="1:48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228</v>
      </c>
    </row>
    <row r="85" spans="1:48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228</v>
      </c>
    </row>
    <row r="86" spans="1:48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228</v>
      </c>
    </row>
    <row r="87" spans="1:48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228</v>
      </c>
    </row>
    <row r="88" spans="1:48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228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228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228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228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228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228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228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228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228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228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228</v>
      </c>
    </row>
    <row r="99" spans="1:48" ht="30" customHeight="1" x14ac:dyDescent="0.3">
      <c r="A99" s="13" t="s">
        <v>184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>
        <f>SUMIF(Q77:Q98,"010103",L77:L98)</f>
        <v>0</v>
      </c>
      <c r="M99" s="11"/>
      <c r="N99" t="s">
        <v>185</v>
      </c>
    </row>
    <row r="100" spans="1:48" ht="30" customHeight="1" x14ac:dyDescent="0.3">
      <c r="A100" s="13" t="s">
        <v>252</v>
      </c>
      <c r="B100" s="13" t="s">
        <v>59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253</v>
      </c>
    </row>
    <row r="101" spans="1:48" ht="30" customHeight="1" x14ac:dyDescent="0.3">
      <c r="A101" s="13" t="s">
        <v>229</v>
      </c>
      <c r="B101" s="13" t="s">
        <v>52</v>
      </c>
      <c r="C101" s="13" t="s">
        <v>62</v>
      </c>
      <c r="D101" s="11">
        <v>10</v>
      </c>
      <c r="E101" s="12"/>
      <c r="F101" s="12"/>
      <c r="G101" s="12"/>
      <c r="H101" s="12"/>
      <c r="I101" s="12"/>
      <c r="J101" s="12"/>
      <c r="K101" s="12">
        <f t="shared" ref="K101:L105" si="5">TRUNC(E101+G101+I101, 0)</f>
        <v>0</v>
      </c>
      <c r="L101" s="12">
        <f t="shared" si="5"/>
        <v>0</v>
      </c>
      <c r="M101" s="13" t="s">
        <v>230</v>
      </c>
      <c r="N101" s="1" t="s">
        <v>231</v>
      </c>
      <c r="O101" s="1" t="s">
        <v>52</v>
      </c>
      <c r="P101" s="1" t="s">
        <v>52</v>
      </c>
      <c r="Q101" s="1" t="s">
        <v>253</v>
      </c>
      <c r="R101" s="1" t="s">
        <v>65</v>
      </c>
      <c r="S101" s="1" t="s">
        <v>66</v>
      </c>
      <c r="T101" s="1" t="s">
        <v>66</v>
      </c>
      <c r="AR101" s="1" t="s">
        <v>52</v>
      </c>
      <c r="AS101" s="1" t="s">
        <v>52</v>
      </c>
      <c r="AU101" s="1" t="s">
        <v>254</v>
      </c>
      <c r="AV101">
        <v>151</v>
      </c>
    </row>
    <row r="102" spans="1:48" ht="30" customHeight="1" x14ac:dyDescent="0.3">
      <c r="A102" s="13" t="s">
        <v>237</v>
      </c>
      <c r="B102" s="13" t="s">
        <v>52</v>
      </c>
      <c r="C102" s="13" t="s">
        <v>238</v>
      </c>
      <c r="D102" s="11">
        <v>1</v>
      </c>
      <c r="E102" s="12"/>
      <c r="F102" s="12"/>
      <c r="G102" s="12"/>
      <c r="H102" s="12"/>
      <c r="I102" s="12"/>
      <c r="J102" s="12"/>
      <c r="K102" s="12">
        <f t="shared" si="5"/>
        <v>0</v>
      </c>
      <c r="L102" s="12">
        <f t="shared" si="5"/>
        <v>0</v>
      </c>
      <c r="M102" s="13" t="s">
        <v>239</v>
      </c>
      <c r="N102" s="1" t="s">
        <v>240</v>
      </c>
      <c r="O102" s="1" t="s">
        <v>52</v>
      </c>
      <c r="P102" s="1" t="s">
        <v>52</v>
      </c>
      <c r="Q102" s="1" t="s">
        <v>253</v>
      </c>
      <c r="R102" s="1" t="s">
        <v>65</v>
      </c>
      <c r="S102" s="1" t="s">
        <v>66</v>
      </c>
      <c r="T102" s="1" t="s">
        <v>66</v>
      </c>
      <c r="AR102" s="1" t="s">
        <v>52</v>
      </c>
      <c r="AS102" s="1" t="s">
        <v>52</v>
      </c>
      <c r="AU102" s="1" t="s">
        <v>255</v>
      </c>
      <c r="AV102">
        <v>129</v>
      </c>
    </row>
    <row r="103" spans="1:48" ht="30" customHeight="1" x14ac:dyDescent="0.3">
      <c r="A103" s="13" t="s">
        <v>256</v>
      </c>
      <c r="B103" s="13" t="s">
        <v>257</v>
      </c>
      <c r="C103" s="13" t="s">
        <v>83</v>
      </c>
      <c r="D103" s="11">
        <v>7</v>
      </c>
      <c r="E103" s="12"/>
      <c r="F103" s="12"/>
      <c r="G103" s="12"/>
      <c r="H103" s="12"/>
      <c r="I103" s="12"/>
      <c r="J103" s="12"/>
      <c r="K103" s="12">
        <f t="shared" si="5"/>
        <v>0</v>
      </c>
      <c r="L103" s="12">
        <f t="shared" si="5"/>
        <v>0</v>
      </c>
      <c r="M103" s="13" t="s">
        <v>258</v>
      </c>
      <c r="N103" s="1" t="s">
        <v>259</v>
      </c>
      <c r="O103" s="1" t="s">
        <v>52</v>
      </c>
      <c r="P103" s="1" t="s">
        <v>52</v>
      </c>
      <c r="Q103" s="1" t="s">
        <v>253</v>
      </c>
      <c r="R103" s="1" t="s">
        <v>65</v>
      </c>
      <c r="S103" s="1" t="s">
        <v>66</v>
      </c>
      <c r="T103" s="1" t="s">
        <v>66</v>
      </c>
      <c r="AR103" s="1" t="s">
        <v>52</v>
      </c>
      <c r="AS103" s="1" t="s">
        <v>52</v>
      </c>
      <c r="AU103" s="1" t="s">
        <v>260</v>
      </c>
      <c r="AV103">
        <v>62</v>
      </c>
    </row>
    <row r="104" spans="1:48" ht="30" customHeight="1" x14ac:dyDescent="0.3">
      <c r="A104" s="13" t="s">
        <v>256</v>
      </c>
      <c r="B104" s="13" t="s">
        <v>261</v>
      </c>
      <c r="C104" s="13" t="s">
        <v>83</v>
      </c>
      <c r="D104" s="11">
        <v>4</v>
      </c>
      <c r="E104" s="12"/>
      <c r="F104" s="12"/>
      <c r="G104" s="12"/>
      <c r="H104" s="12"/>
      <c r="I104" s="12"/>
      <c r="J104" s="12"/>
      <c r="K104" s="12">
        <f t="shared" si="5"/>
        <v>0</v>
      </c>
      <c r="L104" s="12">
        <f t="shared" si="5"/>
        <v>0</v>
      </c>
      <c r="M104" s="13" t="s">
        <v>262</v>
      </c>
      <c r="N104" s="1" t="s">
        <v>263</v>
      </c>
      <c r="O104" s="1" t="s">
        <v>52</v>
      </c>
      <c r="P104" s="1" t="s">
        <v>52</v>
      </c>
      <c r="Q104" s="1" t="s">
        <v>253</v>
      </c>
      <c r="R104" s="1" t="s">
        <v>65</v>
      </c>
      <c r="S104" s="1" t="s">
        <v>66</v>
      </c>
      <c r="T104" s="1" t="s">
        <v>66</v>
      </c>
      <c r="AR104" s="1" t="s">
        <v>52</v>
      </c>
      <c r="AS104" s="1" t="s">
        <v>52</v>
      </c>
      <c r="AU104" s="1" t="s">
        <v>264</v>
      </c>
      <c r="AV104">
        <v>63</v>
      </c>
    </row>
    <row r="105" spans="1:48" ht="30" customHeight="1" x14ac:dyDescent="0.3">
      <c r="A105" s="13" t="s">
        <v>265</v>
      </c>
      <c r="B105" s="13" t="s">
        <v>52</v>
      </c>
      <c r="C105" s="13" t="s">
        <v>83</v>
      </c>
      <c r="D105" s="11">
        <v>4</v>
      </c>
      <c r="E105" s="12"/>
      <c r="F105" s="12"/>
      <c r="G105" s="12"/>
      <c r="H105" s="12"/>
      <c r="I105" s="12"/>
      <c r="J105" s="12"/>
      <c r="K105" s="12">
        <f t="shared" si="5"/>
        <v>0</v>
      </c>
      <c r="L105" s="12">
        <f t="shared" si="5"/>
        <v>0</v>
      </c>
      <c r="M105" s="13" t="s">
        <v>266</v>
      </c>
      <c r="N105" s="1" t="s">
        <v>267</v>
      </c>
      <c r="O105" s="1" t="s">
        <v>52</v>
      </c>
      <c r="P105" s="1" t="s">
        <v>52</v>
      </c>
      <c r="Q105" s="1" t="s">
        <v>253</v>
      </c>
      <c r="R105" s="1" t="s">
        <v>65</v>
      </c>
      <c r="S105" s="1" t="s">
        <v>66</v>
      </c>
      <c r="T105" s="1" t="s">
        <v>66</v>
      </c>
      <c r="AR105" s="1" t="s">
        <v>52</v>
      </c>
      <c r="AS105" s="1" t="s">
        <v>52</v>
      </c>
      <c r="AU105" s="1" t="s">
        <v>268</v>
      </c>
      <c r="AV105">
        <v>65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253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253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253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253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253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253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253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253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253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253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253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253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253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253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253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253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253</v>
      </c>
    </row>
    <row r="123" spans="1:48" ht="30" customHeight="1" x14ac:dyDescent="0.3">
      <c r="A123" s="13" t="s">
        <v>184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>
        <f>SUMIF(Q101:Q122,"010104",L101:L122)</f>
        <v>0</v>
      </c>
      <c r="M123" s="11"/>
      <c r="N123" t="s">
        <v>185</v>
      </c>
    </row>
    <row r="124" spans="1:48" ht="30" customHeight="1" x14ac:dyDescent="0.3">
      <c r="A124" s="13" t="s">
        <v>271</v>
      </c>
      <c r="B124" s="13" t="s">
        <v>274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272</v>
      </c>
    </row>
    <row r="125" spans="1:48" ht="30" customHeight="1" x14ac:dyDescent="0.3">
      <c r="A125" s="13" t="s">
        <v>60</v>
      </c>
      <c r="B125" s="13" t="s">
        <v>61</v>
      </c>
      <c r="C125" s="13" t="s">
        <v>62</v>
      </c>
      <c r="D125" s="11">
        <v>180</v>
      </c>
      <c r="E125" s="12"/>
      <c r="F125" s="12"/>
      <c r="G125" s="12"/>
      <c r="H125" s="12"/>
      <c r="I125" s="12"/>
      <c r="J125" s="12"/>
      <c r="K125" s="12">
        <f t="shared" ref="K125:K144" si="6">TRUNC(E125+G125+I125, 0)</f>
        <v>0</v>
      </c>
      <c r="L125" s="12">
        <f t="shared" ref="L125:L144" si="7">TRUNC(F125+H125+J125, 0)</f>
        <v>0</v>
      </c>
      <c r="M125" s="13" t="s">
        <v>63</v>
      </c>
      <c r="N125" s="1" t="s">
        <v>64</v>
      </c>
      <c r="O125" s="1" t="s">
        <v>52</v>
      </c>
      <c r="P125" s="1" t="s">
        <v>52</v>
      </c>
      <c r="Q125" s="1" t="s">
        <v>272</v>
      </c>
      <c r="R125" s="1" t="s">
        <v>65</v>
      </c>
      <c r="S125" s="1" t="s">
        <v>66</v>
      </c>
      <c r="T125" s="1" t="s">
        <v>66</v>
      </c>
      <c r="AR125" s="1" t="s">
        <v>52</v>
      </c>
      <c r="AS125" s="1" t="s">
        <v>52</v>
      </c>
      <c r="AU125" s="1" t="s">
        <v>275</v>
      </c>
      <c r="AV125">
        <v>68</v>
      </c>
    </row>
    <row r="126" spans="1:48" ht="30" customHeight="1" x14ac:dyDescent="0.3">
      <c r="A126" s="13" t="s">
        <v>60</v>
      </c>
      <c r="B126" s="13" t="s">
        <v>68</v>
      </c>
      <c r="C126" s="13" t="s">
        <v>62</v>
      </c>
      <c r="D126" s="11">
        <v>81</v>
      </c>
      <c r="E126" s="12"/>
      <c r="F126" s="12"/>
      <c r="G126" s="12"/>
      <c r="H126" s="12"/>
      <c r="I126" s="12"/>
      <c r="J126" s="12"/>
      <c r="K126" s="12">
        <f t="shared" si="6"/>
        <v>0</v>
      </c>
      <c r="L126" s="12">
        <f t="shared" si="7"/>
        <v>0</v>
      </c>
      <c r="M126" s="13" t="s">
        <v>69</v>
      </c>
      <c r="N126" s="1" t="s">
        <v>70</v>
      </c>
      <c r="O126" s="1" t="s">
        <v>52</v>
      </c>
      <c r="P126" s="1" t="s">
        <v>52</v>
      </c>
      <c r="Q126" s="1" t="s">
        <v>272</v>
      </c>
      <c r="R126" s="1" t="s">
        <v>65</v>
      </c>
      <c r="S126" s="1" t="s">
        <v>66</v>
      </c>
      <c r="T126" s="1" t="s">
        <v>66</v>
      </c>
      <c r="AR126" s="1" t="s">
        <v>52</v>
      </c>
      <c r="AS126" s="1" t="s">
        <v>52</v>
      </c>
      <c r="AU126" s="1" t="s">
        <v>276</v>
      </c>
      <c r="AV126">
        <v>69</v>
      </c>
    </row>
    <row r="127" spans="1:48" ht="30" customHeight="1" x14ac:dyDescent="0.3">
      <c r="A127" s="13" t="s">
        <v>72</v>
      </c>
      <c r="B127" s="13" t="s">
        <v>73</v>
      </c>
      <c r="C127" s="13" t="s">
        <v>62</v>
      </c>
      <c r="D127" s="11">
        <v>66</v>
      </c>
      <c r="E127" s="12"/>
      <c r="F127" s="12"/>
      <c r="G127" s="12"/>
      <c r="H127" s="12"/>
      <c r="I127" s="12"/>
      <c r="J127" s="12"/>
      <c r="K127" s="12">
        <f t="shared" si="6"/>
        <v>0</v>
      </c>
      <c r="L127" s="12">
        <f t="shared" si="7"/>
        <v>0</v>
      </c>
      <c r="M127" s="13" t="s">
        <v>74</v>
      </c>
      <c r="N127" s="1" t="s">
        <v>75</v>
      </c>
      <c r="O127" s="1" t="s">
        <v>52</v>
      </c>
      <c r="P127" s="1" t="s">
        <v>52</v>
      </c>
      <c r="Q127" s="1" t="s">
        <v>272</v>
      </c>
      <c r="R127" s="1" t="s">
        <v>65</v>
      </c>
      <c r="S127" s="1" t="s">
        <v>66</v>
      </c>
      <c r="T127" s="1" t="s">
        <v>66</v>
      </c>
      <c r="AR127" s="1" t="s">
        <v>52</v>
      </c>
      <c r="AS127" s="1" t="s">
        <v>52</v>
      </c>
      <c r="AU127" s="1" t="s">
        <v>277</v>
      </c>
      <c r="AV127">
        <v>70</v>
      </c>
    </row>
    <row r="128" spans="1:48" ht="30" customHeight="1" x14ac:dyDescent="0.3">
      <c r="A128" s="13" t="s">
        <v>77</v>
      </c>
      <c r="B128" s="13" t="s">
        <v>78</v>
      </c>
      <c r="C128" s="13" t="s">
        <v>62</v>
      </c>
      <c r="D128" s="11">
        <v>19</v>
      </c>
      <c r="E128" s="12"/>
      <c r="F128" s="12"/>
      <c r="G128" s="12"/>
      <c r="H128" s="12"/>
      <c r="I128" s="12"/>
      <c r="J128" s="12"/>
      <c r="K128" s="12">
        <f t="shared" si="6"/>
        <v>0</v>
      </c>
      <c r="L128" s="12">
        <f t="shared" si="7"/>
        <v>0</v>
      </c>
      <c r="M128" s="13" t="s">
        <v>79</v>
      </c>
      <c r="N128" s="1" t="s">
        <v>80</v>
      </c>
      <c r="O128" s="1" t="s">
        <v>52</v>
      </c>
      <c r="P128" s="1" t="s">
        <v>52</v>
      </c>
      <c r="Q128" s="1" t="s">
        <v>272</v>
      </c>
      <c r="R128" s="1" t="s">
        <v>65</v>
      </c>
      <c r="S128" s="1" t="s">
        <v>66</v>
      </c>
      <c r="T128" s="1" t="s">
        <v>66</v>
      </c>
      <c r="AR128" s="1" t="s">
        <v>52</v>
      </c>
      <c r="AS128" s="1" t="s">
        <v>52</v>
      </c>
      <c r="AU128" s="1" t="s">
        <v>278</v>
      </c>
      <c r="AV128">
        <v>71</v>
      </c>
    </row>
    <row r="129" spans="1:48" ht="30" customHeight="1" x14ac:dyDescent="0.3">
      <c r="A129" s="13" t="s">
        <v>82</v>
      </c>
      <c r="B129" s="13" t="s">
        <v>78</v>
      </c>
      <c r="C129" s="13" t="s">
        <v>83</v>
      </c>
      <c r="D129" s="11">
        <v>28</v>
      </c>
      <c r="E129" s="12"/>
      <c r="F129" s="12"/>
      <c r="G129" s="12"/>
      <c r="H129" s="12"/>
      <c r="I129" s="12"/>
      <c r="J129" s="12"/>
      <c r="K129" s="12">
        <f t="shared" si="6"/>
        <v>0</v>
      </c>
      <c r="L129" s="12">
        <f t="shared" si="7"/>
        <v>0</v>
      </c>
      <c r="M129" s="13" t="s">
        <v>84</v>
      </c>
      <c r="N129" s="1" t="s">
        <v>85</v>
      </c>
      <c r="O129" s="1" t="s">
        <v>52</v>
      </c>
      <c r="P129" s="1" t="s">
        <v>52</v>
      </c>
      <c r="Q129" s="1" t="s">
        <v>272</v>
      </c>
      <c r="R129" s="1" t="s">
        <v>66</v>
      </c>
      <c r="S129" s="1" t="s">
        <v>66</v>
      </c>
      <c r="T129" s="1" t="s">
        <v>65</v>
      </c>
      <c r="AR129" s="1" t="s">
        <v>52</v>
      </c>
      <c r="AS129" s="1" t="s">
        <v>52</v>
      </c>
      <c r="AU129" s="1" t="s">
        <v>279</v>
      </c>
      <c r="AV129">
        <v>72</v>
      </c>
    </row>
    <row r="130" spans="1:48" ht="30" customHeight="1" x14ac:dyDescent="0.3">
      <c r="A130" s="13" t="s">
        <v>87</v>
      </c>
      <c r="B130" s="13" t="s">
        <v>73</v>
      </c>
      <c r="C130" s="13" t="s">
        <v>83</v>
      </c>
      <c r="D130" s="11">
        <v>18</v>
      </c>
      <c r="E130" s="12"/>
      <c r="F130" s="12"/>
      <c r="G130" s="12"/>
      <c r="H130" s="12"/>
      <c r="I130" s="12"/>
      <c r="J130" s="12"/>
      <c r="K130" s="12">
        <f t="shared" si="6"/>
        <v>0</v>
      </c>
      <c r="L130" s="12">
        <f t="shared" si="7"/>
        <v>0</v>
      </c>
      <c r="M130" s="13" t="s">
        <v>88</v>
      </c>
      <c r="N130" s="1" t="s">
        <v>89</v>
      </c>
      <c r="O130" s="1" t="s">
        <v>52</v>
      </c>
      <c r="P130" s="1" t="s">
        <v>52</v>
      </c>
      <c r="Q130" s="1" t="s">
        <v>272</v>
      </c>
      <c r="R130" s="1" t="s">
        <v>66</v>
      </c>
      <c r="S130" s="1" t="s">
        <v>66</v>
      </c>
      <c r="T130" s="1" t="s">
        <v>65</v>
      </c>
      <c r="AR130" s="1" t="s">
        <v>52</v>
      </c>
      <c r="AS130" s="1" t="s">
        <v>52</v>
      </c>
      <c r="AU130" s="1" t="s">
        <v>280</v>
      </c>
      <c r="AV130">
        <v>73</v>
      </c>
    </row>
    <row r="131" spans="1:48" ht="30" customHeight="1" x14ac:dyDescent="0.3">
      <c r="A131" s="13" t="s">
        <v>91</v>
      </c>
      <c r="B131" s="13" t="s">
        <v>73</v>
      </c>
      <c r="C131" s="13" t="s">
        <v>83</v>
      </c>
      <c r="D131" s="11">
        <v>44</v>
      </c>
      <c r="E131" s="12"/>
      <c r="F131" s="12"/>
      <c r="G131" s="12"/>
      <c r="H131" s="12"/>
      <c r="I131" s="12"/>
      <c r="J131" s="12"/>
      <c r="K131" s="12">
        <f t="shared" si="6"/>
        <v>0</v>
      </c>
      <c r="L131" s="12">
        <f t="shared" si="7"/>
        <v>0</v>
      </c>
      <c r="M131" s="13" t="s">
        <v>92</v>
      </c>
      <c r="N131" s="1" t="s">
        <v>93</v>
      </c>
      <c r="O131" s="1" t="s">
        <v>52</v>
      </c>
      <c r="P131" s="1" t="s">
        <v>52</v>
      </c>
      <c r="Q131" s="1" t="s">
        <v>272</v>
      </c>
      <c r="R131" s="1" t="s">
        <v>66</v>
      </c>
      <c r="S131" s="1" t="s">
        <v>66</v>
      </c>
      <c r="T131" s="1" t="s">
        <v>65</v>
      </c>
      <c r="AR131" s="1" t="s">
        <v>52</v>
      </c>
      <c r="AS131" s="1" t="s">
        <v>52</v>
      </c>
      <c r="AU131" s="1" t="s">
        <v>281</v>
      </c>
      <c r="AV131">
        <v>74</v>
      </c>
    </row>
    <row r="132" spans="1:48" ht="30" customHeight="1" x14ac:dyDescent="0.3">
      <c r="A132" s="13" t="s">
        <v>95</v>
      </c>
      <c r="B132" s="13" t="s">
        <v>73</v>
      </c>
      <c r="C132" s="13" t="s">
        <v>96</v>
      </c>
      <c r="D132" s="11">
        <v>42</v>
      </c>
      <c r="E132" s="12"/>
      <c r="F132" s="12"/>
      <c r="G132" s="12"/>
      <c r="H132" s="12"/>
      <c r="I132" s="12"/>
      <c r="J132" s="12"/>
      <c r="K132" s="12">
        <f t="shared" si="6"/>
        <v>0</v>
      </c>
      <c r="L132" s="12">
        <f t="shared" si="7"/>
        <v>0</v>
      </c>
      <c r="M132" s="13" t="s">
        <v>97</v>
      </c>
      <c r="N132" s="1" t="s">
        <v>98</v>
      </c>
      <c r="O132" s="1" t="s">
        <v>52</v>
      </c>
      <c r="P132" s="1" t="s">
        <v>52</v>
      </c>
      <c r="Q132" s="1" t="s">
        <v>272</v>
      </c>
      <c r="R132" s="1" t="s">
        <v>65</v>
      </c>
      <c r="S132" s="1" t="s">
        <v>66</v>
      </c>
      <c r="T132" s="1" t="s">
        <v>66</v>
      </c>
      <c r="AR132" s="1" t="s">
        <v>52</v>
      </c>
      <c r="AS132" s="1" t="s">
        <v>52</v>
      </c>
      <c r="AU132" s="1" t="s">
        <v>282</v>
      </c>
      <c r="AV132">
        <v>75</v>
      </c>
    </row>
    <row r="133" spans="1:48" ht="30" customHeight="1" x14ac:dyDescent="0.3">
      <c r="A133" s="13" t="s">
        <v>100</v>
      </c>
      <c r="B133" s="13" t="s">
        <v>101</v>
      </c>
      <c r="C133" s="13" t="s">
        <v>83</v>
      </c>
      <c r="D133" s="11">
        <v>9</v>
      </c>
      <c r="E133" s="12"/>
      <c r="F133" s="12"/>
      <c r="G133" s="12"/>
      <c r="H133" s="12"/>
      <c r="I133" s="12"/>
      <c r="J133" s="12"/>
      <c r="K133" s="12">
        <f t="shared" si="6"/>
        <v>0</v>
      </c>
      <c r="L133" s="12">
        <f t="shared" si="7"/>
        <v>0</v>
      </c>
      <c r="M133" s="13" t="s">
        <v>102</v>
      </c>
      <c r="N133" s="1" t="s">
        <v>103</v>
      </c>
      <c r="O133" s="1" t="s">
        <v>52</v>
      </c>
      <c r="P133" s="1" t="s">
        <v>52</v>
      </c>
      <c r="Q133" s="1" t="s">
        <v>272</v>
      </c>
      <c r="R133" s="1" t="s">
        <v>65</v>
      </c>
      <c r="S133" s="1" t="s">
        <v>66</v>
      </c>
      <c r="T133" s="1" t="s">
        <v>66</v>
      </c>
      <c r="AR133" s="1" t="s">
        <v>52</v>
      </c>
      <c r="AS133" s="1" t="s">
        <v>52</v>
      </c>
      <c r="AU133" s="1" t="s">
        <v>283</v>
      </c>
      <c r="AV133">
        <v>76</v>
      </c>
    </row>
    <row r="134" spans="1:48" ht="30" customHeight="1" x14ac:dyDescent="0.3">
      <c r="A134" s="13" t="s">
        <v>105</v>
      </c>
      <c r="B134" s="13" t="s">
        <v>106</v>
      </c>
      <c r="C134" s="13" t="s">
        <v>83</v>
      </c>
      <c r="D134" s="11">
        <v>5</v>
      </c>
      <c r="E134" s="12"/>
      <c r="F134" s="12"/>
      <c r="G134" s="12"/>
      <c r="H134" s="12"/>
      <c r="I134" s="12"/>
      <c r="J134" s="12"/>
      <c r="K134" s="12">
        <f t="shared" si="6"/>
        <v>0</v>
      </c>
      <c r="L134" s="12">
        <f t="shared" si="7"/>
        <v>0</v>
      </c>
      <c r="M134" s="13" t="s">
        <v>107</v>
      </c>
      <c r="N134" s="1" t="s">
        <v>108</v>
      </c>
      <c r="O134" s="1" t="s">
        <v>52</v>
      </c>
      <c r="P134" s="1" t="s">
        <v>52</v>
      </c>
      <c r="Q134" s="1" t="s">
        <v>272</v>
      </c>
      <c r="R134" s="1" t="s">
        <v>66</v>
      </c>
      <c r="S134" s="1" t="s">
        <v>66</v>
      </c>
      <c r="T134" s="1" t="s">
        <v>65</v>
      </c>
      <c r="AR134" s="1" t="s">
        <v>52</v>
      </c>
      <c r="AS134" s="1" t="s">
        <v>52</v>
      </c>
      <c r="AU134" s="1" t="s">
        <v>284</v>
      </c>
      <c r="AV134">
        <v>77</v>
      </c>
    </row>
    <row r="135" spans="1:48" ht="30" customHeight="1" x14ac:dyDescent="0.3">
      <c r="A135" s="13" t="s">
        <v>105</v>
      </c>
      <c r="B135" s="13" t="s">
        <v>110</v>
      </c>
      <c r="C135" s="13" t="s">
        <v>83</v>
      </c>
      <c r="D135" s="11">
        <v>4</v>
      </c>
      <c r="E135" s="12"/>
      <c r="F135" s="12"/>
      <c r="G135" s="12"/>
      <c r="H135" s="12"/>
      <c r="I135" s="12"/>
      <c r="J135" s="12"/>
      <c r="K135" s="12">
        <f t="shared" si="6"/>
        <v>0</v>
      </c>
      <c r="L135" s="12">
        <f t="shared" si="7"/>
        <v>0</v>
      </c>
      <c r="M135" s="13" t="s">
        <v>111</v>
      </c>
      <c r="N135" s="1" t="s">
        <v>112</v>
      </c>
      <c r="O135" s="1" t="s">
        <v>52</v>
      </c>
      <c r="P135" s="1" t="s">
        <v>52</v>
      </c>
      <c r="Q135" s="1" t="s">
        <v>272</v>
      </c>
      <c r="R135" s="1" t="s">
        <v>66</v>
      </c>
      <c r="S135" s="1" t="s">
        <v>66</v>
      </c>
      <c r="T135" s="1" t="s">
        <v>65</v>
      </c>
      <c r="AR135" s="1" t="s">
        <v>52</v>
      </c>
      <c r="AS135" s="1" t="s">
        <v>52</v>
      </c>
      <c r="AU135" s="1" t="s">
        <v>285</v>
      </c>
      <c r="AV135">
        <v>78</v>
      </c>
    </row>
    <row r="136" spans="1:48" ht="30" customHeight="1" x14ac:dyDescent="0.3">
      <c r="A136" s="13" t="s">
        <v>114</v>
      </c>
      <c r="B136" s="13" t="s">
        <v>115</v>
      </c>
      <c r="C136" s="13" t="s">
        <v>83</v>
      </c>
      <c r="D136" s="11">
        <v>25</v>
      </c>
      <c r="E136" s="12"/>
      <c r="F136" s="12"/>
      <c r="G136" s="12"/>
      <c r="H136" s="12"/>
      <c r="I136" s="12"/>
      <c r="J136" s="12"/>
      <c r="K136" s="12">
        <f t="shared" si="6"/>
        <v>0</v>
      </c>
      <c r="L136" s="12">
        <f t="shared" si="7"/>
        <v>0</v>
      </c>
      <c r="M136" s="13" t="s">
        <v>116</v>
      </c>
      <c r="N136" s="1" t="s">
        <v>117</v>
      </c>
      <c r="O136" s="1" t="s">
        <v>52</v>
      </c>
      <c r="P136" s="1" t="s">
        <v>52</v>
      </c>
      <c r="Q136" s="1" t="s">
        <v>272</v>
      </c>
      <c r="R136" s="1" t="s">
        <v>65</v>
      </c>
      <c r="S136" s="1" t="s">
        <v>66</v>
      </c>
      <c r="T136" s="1" t="s">
        <v>66</v>
      </c>
      <c r="AR136" s="1" t="s">
        <v>52</v>
      </c>
      <c r="AS136" s="1" t="s">
        <v>52</v>
      </c>
      <c r="AU136" s="1" t="s">
        <v>286</v>
      </c>
      <c r="AV136">
        <v>79</v>
      </c>
    </row>
    <row r="137" spans="1:48" ht="30" customHeight="1" x14ac:dyDescent="0.3">
      <c r="A137" s="13" t="s">
        <v>119</v>
      </c>
      <c r="B137" s="13" t="s">
        <v>120</v>
      </c>
      <c r="C137" s="13" t="s">
        <v>121</v>
      </c>
      <c r="D137" s="11">
        <v>14</v>
      </c>
      <c r="E137" s="12"/>
      <c r="F137" s="12"/>
      <c r="G137" s="12"/>
      <c r="H137" s="12"/>
      <c r="I137" s="12"/>
      <c r="J137" s="12"/>
      <c r="K137" s="12">
        <f t="shared" si="6"/>
        <v>0</v>
      </c>
      <c r="L137" s="12">
        <f t="shared" si="7"/>
        <v>0</v>
      </c>
      <c r="M137" s="13" t="s">
        <v>122</v>
      </c>
      <c r="N137" s="1" t="s">
        <v>123</v>
      </c>
      <c r="O137" s="1" t="s">
        <v>52</v>
      </c>
      <c r="P137" s="1" t="s">
        <v>52</v>
      </c>
      <c r="Q137" s="1" t="s">
        <v>272</v>
      </c>
      <c r="R137" s="1" t="s">
        <v>65</v>
      </c>
      <c r="S137" s="1" t="s">
        <v>66</v>
      </c>
      <c r="T137" s="1" t="s">
        <v>66</v>
      </c>
      <c r="AR137" s="1" t="s">
        <v>52</v>
      </c>
      <c r="AS137" s="1" t="s">
        <v>52</v>
      </c>
      <c r="AU137" s="1" t="s">
        <v>287</v>
      </c>
      <c r="AV137">
        <v>134</v>
      </c>
    </row>
    <row r="138" spans="1:48" ht="30" customHeight="1" x14ac:dyDescent="0.3">
      <c r="A138" s="13" t="s">
        <v>145</v>
      </c>
      <c r="B138" s="13" t="s">
        <v>146</v>
      </c>
      <c r="C138" s="13" t="s">
        <v>83</v>
      </c>
      <c r="D138" s="11">
        <v>16</v>
      </c>
      <c r="E138" s="12"/>
      <c r="F138" s="12"/>
      <c r="G138" s="12"/>
      <c r="H138" s="12"/>
      <c r="I138" s="12"/>
      <c r="J138" s="12"/>
      <c r="K138" s="12">
        <f t="shared" si="6"/>
        <v>0</v>
      </c>
      <c r="L138" s="12">
        <f t="shared" si="7"/>
        <v>0</v>
      </c>
      <c r="M138" s="13" t="s">
        <v>147</v>
      </c>
      <c r="N138" s="1" t="s">
        <v>148</v>
      </c>
      <c r="O138" s="1" t="s">
        <v>52</v>
      </c>
      <c r="P138" s="1" t="s">
        <v>52</v>
      </c>
      <c r="Q138" s="1" t="s">
        <v>272</v>
      </c>
      <c r="R138" s="1" t="s">
        <v>65</v>
      </c>
      <c r="S138" s="1" t="s">
        <v>66</v>
      </c>
      <c r="T138" s="1" t="s">
        <v>66</v>
      </c>
      <c r="AR138" s="1" t="s">
        <v>52</v>
      </c>
      <c r="AS138" s="1" t="s">
        <v>52</v>
      </c>
      <c r="AU138" s="1" t="s">
        <v>288</v>
      </c>
      <c r="AV138">
        <v>86</v>
      </c>
    </row>
    <row r="139" spans="1:48" ht="30" customHeight="1" x14ac:dyDescent="0.3">
      <c r="A139" s="13" t="s">
        <v>145</v>
      </c>
      <c r="B139" s="13" t="s">
        <v>289</v>
      </c>
      <c r="C139" s="13" t="s">
        <v>83</v>
      </c>
      <c r="D139" s="11">
        <v>4</v>
      </c>
      <c r="E139" s="12"/>
      <c r="F139" s="12"/>
      <c r="G139" s="12"/>
      <c r="H139" s="12"/>
      <c r="I139" s="12"/>
      <c r="J139" s="12"/>
      <c r="K139" s="12">
        <f t="shared" si="6"/>
        <v>0</v>
      </c>
      <c r="L139" s="12">
        <f t="shared" si="7"/>
        <v>0</v>
      </c>
      <c r="M139" s="13" t="s">
        <v>290</v>
      </c>
      <c r="N139" s="1" t="s">
        <v>291</v>
      </c>
      <c r="O139" s="1" t="s">
        <v>52</v>
      </c>
      <c r="P139" s="1" t="s">
        <v>52</v>
      </c>
      <c r="Q139" s="1" t="s">
        <v>272</v>
      </c>
      <c r="R139" s="1" t="s">
        <v>65</v>
      </c>
      <c r="S139" s="1" t="s">
        <v>66</v>
      </c>
      <c r="T139" s="1" t="s">
        <v>66</v>
      </c>
      <c r="AR139" s="1" t="s">
        <v>52</v>
      </c>
      <c r="AS139" s="1" t="s">
        <v>52</v>
      </c>
      <c r="AU139" s="1" t="s">
        <v>292</v>
      </c>
      <c r="AV139">
        <v>87</v>
      </c>
    </row>
    <row r="140" spans="1:48" ht="30" customHeight="1" x14ac:dyDescent="0.3">
      <c r="A140" s="13" t="s">
        <v>150</v>
      </c>
      <c r="B140" s="13" t="s">
        <v>151</v>
      </c>
      <c r="C140" s="13" t="s">
        <v>83</v>
      </c>
      <c r="D140" s="11">
        <v>2</v>
      </c>
      <c r="E140" s="12"/>
      <c r="F140" s="12"/>
      <c r="G140" s="12"/>
      <c r="H140" s="12"/>
      <c r="I140" s="12"/>
      <c r="J140" s="12"/>
      <c r="K140" s="12">
        <f t="shared" si="6"/>
        <v>0</v>
      </c>
      <c r="L140" s="12">
        <f t="shared" si="7"/>
        <v>0</v>
      </c>
      <c r="M140" s="13" t="s">
        <v>152</v>
      </c>
      <c r="N140" s="1" t="s">
        <v>153</v>
      </c>
      <c r="O140" s="1" t="s">
        <v>52</v>
      </c>
      <c r="P140" s="1" t="s">
        <v>52</v>
      </c>
      <c r="Q140" s="1" t="s">
        <v>272</v>
      </c>
      <c r="R140" s="1" t="s">
        <v>65</v>
      </c>
      <c r="S140" s="1" t="s">
        <v>66</v>
      </c>
      <c r="T140" s="1" t="s">
        <v>66</v>
      </c>
      <c r="AR140" s="1" t="s">
        <v>52</v>
      </c>
      <c r="AS140" s="1" t="s">
        <v>52</v>
      </c>
      <c r="AU140" s="1" t="s">
        <v>293</v>
      </c>
      <c r="AV140">
        <v>157</v>
      </c>
    </row>
    <row r="141" spans="1:48" ht="30" customHeight="1" x14ac:dyDescent="0.3">
      <c r="A141" s="13" t="s">
        <v>150</v>
      </c>
      <c r="B141" s="13" t="s">
        <v>155</v>
      </c>
      <c r="C141" s="13" t="s">
        <v>83</v>
      </c>
      <c r="D141" s="11">
        <v>2</v>
      </c>
      <c r="E141" s="12"/>
      <c r="F141" s="12"/>
      <c r="G141" s="12"/>
      <c r="H141" s="12"/>
      <c r="I141" s="12"/>
      <c r="J141" s="12"/>
      <c r="K141" s="12">
        <f t="shared" si="6"/>
        <v>0</v>
      </c>
      <c r="L141" s="12">
        <f t="shared" si="7"/>
        <v>0</v>
      </c>
      <c r="M141" s="13" t="s">
        <v>156</v>
      </c>
      <c r="N141" s="1" t="s">
        <v>157</v>
      </c>
      <c r="O141" s="1" t="s">
        <v>52</v>
      </c>
      <c r="P141" s="1" t="s">
        <v>52</v>
      </c>
      <c r="Q141" s="1" t="s">
        <v>272</v>
      </c>
      <c r="R141" s="1" t="s">
        <v>65</v>
      </c>
      <c r="S141" s="1" t="s">
        <v>66</v>
      </c>
      <c r="T141" s="1" t="s">
        <v>66</v>
      </c>
      <c r="AR141" s="1" t="s">
        <v>52</v>
      </c>
      <c r="AS141" s="1" t="s">
        <v>52</v>
      </c>
      <c r="AU141" s="1" t="s">
        <v>294</v>
      </c>
      <c r="AV141">
        <v>89</v>
      </c>
    </row>
    <row r="142" spans="1:48" ht="30" customHeight="1" x14ac:dyDescent="0.3">
      <c r="A142" s="13" t="s">
        <v>150</v>
      </c>
      <c r="B142" s="13" t="s">
        <v>295</v>
      </c>
      <c r="C142" s="13" t="s">
        <v>83</v>
      </c>
      <c r="D142" s="11">
        <v>2</v>
      </c>
      <c r="E142" s="12"/>
      <c r="F142" s="12"/>
      <c r="G142" s="12"/>
      <c r="H142" s="12"/>
      <c r="I142" s="12"/>
      <c r="J142" s="12"/>
      <c r="K142" s="12">
        <f t="shared" si="6"/>
        <v>0</v>
      </c>
      <c r="L142" s="12">
        <f t="shared" si="7"/>
        <v>0</v>
      </c>
      <c r="M142" s="13" t="s">
        <v>296</v>
      </c>
      <c r="N142" s="1" t="s">
        <v>297</v>
      </c>
      <c r="O142" s="1" t="s">
        <v>52</v>
      </c>
      <c r="P142" s="1" t="s">
        <v>52</v>
      </c>
      <c r="Q142" s="1" t="s">
        <v>272</v>
      </c>
      <c r="R142" s="1" t="s">
        <v>65</v>
      </c>
      <c r="S142" s="1" t="s">
        <v>66</v>
      </c>
      <c r="T142" s="1" t="s">
        <v>66</v>
      </c>
      <c r="AR142" s="1" t="s">
        <v>52</v>
      </c>
      <c r="AS142" s="1" t="s">
        <v>52</v>
      </c>
      <c r="AU142" s="1" t="s">
        <v>298</v>
      </c>
      <c r="AV142">
        <v>90</v>
      </c>
    </row>
    <row r="143" spans="1:48" ht="30" customHeight="1" x14ac:dyDescent="0.3">
      <c r="A143" s="13" t="s">
        <v>163</v>
      </c>
      <c r="B143" s="13" t="s">
        <v>164</v>
      </c>
      <c r="C143" s="13" t="s">
        <v>165</v>
      </c>
      <c r="D143" s="11">
        <v>8</v>
      </c>
      <c r="E143" s="12"/>
      <c r="F143" s="12"/>
      <c r="G143" s="12"/>
      <c r="H143" s="12"/>
      <c r="I143" s="12"/>
      <c r="J143" s="12"/>
      <c r="K143" s="12">
        <f t="shared" si="6"/>
        <v>0</v>
      </c>
      <c r="L143" s="12">
        <f t="shared" si="7"/>
        <v>0</v>
      </c>
      <c r="M143" s="13" t="s">
        <v>166</v>
      </c>
      <c r="N143" s="1" t="s">
        <v>167</v>
      </c>
      <c r="O143" s="1" t="s">
        <v>52</v>
      </c>
      <c r="P143" s="1" t="s">
        <v>52</v>
      </c>
      <c r="Q143" s="1" t="s">
        <v>272</v>
      </c>
      <c r="R143" s="1" t="s">
        <v>65</v>
      </c>
      <c r="S143" s="1" t="s">
        <v>66</v>
      </c>
      <c r="T143" s="1" t="s">
        <v>66</v>
      </c>
      <c r="AR143" s="1" t="s">
        <v>52</v>
      </c>
      <c r="AS143" s="1" t="s">
        <v>52</v>
      </c>
      <c r="AU143" s="1" t="s">
        <v>299</v>
      </c>
      <c r="AV143">
        <v>156</v>
      </c>
    </row>
    <row r="144" spans="1:48" ht="30" customHeight="1" x14ac:dyDescent="0.3">
      <c r="A144" s="13" t="s">
        <v>169</v>
      </c>
      <c r="B144" s="13" t="s">
        <v>170</v>
      </c>
      <c r="C144" s="13" t="s">
        <v>132</v>
      </c>
      <c r="D144" s="11">
        <v>17</v>
      </c>
      <c r="E144" s="12"/>
      <c r="F144" s="12"/>
      <c r="G144" s="12"/>
      <c r="H144" s="12"/>
      <c r="I144" s="12"/>
      <c r="J144" s="12"/>
      <c r="K144" s="12">
        <f t="shared" si="6"/>
        <v>0</v>
      </c>
      <c r="L144" s="12">
        <f t="shared" si="7"/>
        <v>0</v>
      </c>
      <c r="M144" s="13" t="s">
        <v>171</v>
      </c>
      <c r="N144" s="1" t="s">
        <v>172</v>
      </c>
      <c r="O144" s="1" t="s">
        <v>52</v>
      </c>
      <c r="P144" s="1" t="s">
        <v>52</v>
      </c>
      <c r="Q144" s="1" t="s">
        <v>272</v>
      </c>
      <c r="R144" s="1" t="s">
        <v>65</v>
      </c>
      <c r="S144" s="1" t="s">
        <v>66</v>
      </c>
      <c r="T144" s="1" t="s">
        <v>66</v>
      </c>
      <c r="AR144" s="1" t="s">
        <v>52</v>
      </c>
      <c r="AS144" s="1" t="s">
        <v>52</v>
      </c>
      <c r="AU144" s="1" t="s">
        <v>300</v>
      </c>
      <c r="AV144">
        <v>92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272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272</v>
      </c>
    </row>
    <row r="147" spans="1:48" ht="30" customHeight="1" x14ac:dyDescent="0.3">
      <c r="A147" s="13" t="s">
        <v>184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>
        <f>SUMIF(Q125:Q146,"010201",L125:L146)</f>
        <v>0</v>
      </c>
      <c r="M147" s="11"/>
      <c r="N147" t="s">
        <v>185</v>
      </c>
    </row>
    <row r="148" spans="1:48" ht="30" customHeight="1" x14ac:dyDescent="0.3">
      <c r="A148" s="13" t="s">
        <v>301</v>
      </c>
      <c r="B148" s="13" t="s">
        <v>274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302</v>
      </c>
    </row>
    <row r="149" spans="1:48" ht="30" customHeight="1" x14ac:dyDescent="0.3">
      <c r="A149" s="13" t="s">
        <v>60</v>
      </c>
      <c r="B149" s="13" t="s">
        <v>188</v>
      </c>
      <c r="C149" s="13" t="s">
        <v>62</v>
      </c>
      <c r="D149" s="11">
        <v>18</v>
      </c>
      <c r="E149" s="12"/>
      <c r="F149" s="12"/>
      <c r="G149" s="12"/>
      <c r="H149" s="12"/>
      <c r="I149" s="12"/>
      <c r="J149" s="12"/>
      <c r="K149" s="12">
        <f t="shared" ref="K149:K171" si="8">TRUNC(E149+G149+I149, 0)</f>
        <v>0</v>
      </c>
      <c r="L149" s="12">
        <f t="shared" ref="L149:L171" si="9">TRUNC(F149+H149+J149, 0)</f>
        <v>0</v>
      </c>
      <c r="M149" s="13" t="s">
        <v>189</v>
      </c>
      <c r="N149" s="1" t="s">
        <v>190</v>
      </c>
      <c r="O149" s="1" t="s">
        <v>52</v>
      </c>
      <c r="P149" s="1" t="s">
        <v>52</v>
      </c>
      <c r="Q149" s="1" t="s">
        <v>302</v>
      </c>
      <c r="R149" s="1" t="s">
        <v>65</v>
      </c>
      <c r="S149" s="1" t="s">
        <v>66</v>
      </c>
      <c r="T149" s="1" t="s">
        <v>66</v>
      </c>
      <c r="AR149" s="1" t="s">
        <v>52</v>
      </c>
      <c r="AS149" s="1" t="s">
        <v>52</v>
      </c>
      <c r="AU149" s="1" t="s">
        <v>303</v>
      </c>
      <c r="AV149">
        <v>94</v>
      </c>
    </row>
    <row r="150" spans="1:48" ht="30" customHeight="1" x14ac:dyDescent="0.3">
      <c r="A150" s="13" t="s">
        <v>72</v>
      </c>
      <c r="B150" s="13" t="s">
        <v>73</v>
      </c>
      <c r="C150" s="13" t="s">
        <v>62</v>
      </c>
      <c r="D150" s="11">
        <v>3</v>
      </c>
      <c r="E150" s="12"/>
      <c r="F150" s="12"/>
      <c r="G150" s="12"/>
      <c r="H150" s="12"/>
      <c r="I150" s="12"/>
      <c r="J150" s="12"/>
      <c r="K150" s="12">
        <f t="shared" si="8"/>
        <v>0</v>
      </c>
      <c r="L150" s="12">
        <f t="shared" si="9"/>
        <v>0</v>
      </c>
      <c r="M150" s="13" t="s">
        <v>74</v>
      </c>
      <c r="N150" s="1" t="s">
        <v>75</v>
      </c>
      <c r="O150" s="1" t="s">
        <v>52</v>
      </c>
      <c r="P150" s="1" t="s">
        <v>52</v>
      </c>
      <c r="Q150" s="1" t="s">
        <v>302</v>
      </c>
      <c r="R150" s="1" t="s">
        <v>65</v>
      </c>
      <c r="S150" s="1" t="s">
        <v>66</v>
      </c>
      <c r="T150" s="1" t="s">
        <v>66</v>
      </c>
      <c r="AR150" s="1" t="s">
        <v>52</v>
      </c>
      <c r="AS150" s="1" t="s">
        <v>52</v>
      </c>
      <c r="AU150" s="1" t="s">
        <v>304</v>
      </c>
      <c r="AV150">
        <v>95</v>
      </c>
    </row>
    <row r="151" spans="1:48" ht="30" customHeight="1" x14ac:dyDescent="0.3">
      <c r="A151" s="13" t="s">
        <v>77</v>
      </c>
      <c r="B151" s="13" t="s">
        <v>78</v>
      </c>
      <c r="C151" s="13" t="s">
        <v>62</v>
      </c>
      <c r="D151" s="11">
        <v>6</v>
      </c>
      <c r="E151" s="12"/>
      <c r="F151" s="12"/>
      <c r="G151" s="12"/>
      <c r="H151" s="12"/>
      <c r="I151" s="12"/>
      <c r="J151" s="12"/>
      <c r="K151" s="12">
        <f t="shared" si="8"/>
        <v>0</v>
      </c>
      <c r="L151" s="12">
        <f t="shared" si="9"/>
        <v>0</v>
      </c>
      <c r="M151" s="13" t="s">
        <v>79</v>
      </c>
      <c r="N151" s="1" t="s">
        <v>80</v>
      </c>
      <c r="O151" s="1" t="s">
        <v>52</v>
      </c>
      <c r="P151" s="1" t="s">
        <v>52</v>
      </c>
      <c r="Q151" s="1" t="s">
        <v>302</v>
      </c>
      <c r="R151" s="1" t="s">
        <v>65</v>
      </c>
      <c r="S151" s="1" t="s">
        <v>66</v>
      </c>
      <c r="T151" s="1" t="s">
        <v>66</v>
      </c>
      <c r="AR151" s="1" t="s">
        <v>52</v>
      </c>
      <c r="AS151" s="1" t="s">
        <v>52</v>
      </c>
      <c r="AU151" s="1" t="s">
        <v>305</v>
      </c>
      <c r="AV151">
        <v>96</v>
      </c>
    </row>
    <row r="152" spans="1:48" ht="30" customHeight="1" x14ac:dyDescent="0.3">
      <c r="A152" s="13" t="s">
        <v>82</v>
      </c>
      <c r="B152" s="13" t="s">
        <v>78</v>
      </c>
      <c r="C152" s="13" t="s">
        <v>83</v>
      </c>
      <c r="D152" s="11">
        <v>6</v>
      </c>
      <c r="E152" s="12"/>
      <c r="F152" s="12"/>
      <c r="G152" s="12"/>
      <c r="H152" s="12"/>
      <c r="I152" s="12"/>
      <c r="J152" s="12"/>
      <c r="K152" s="12">
        <f t="shared" si="8"/>
        <v>0</v>
      </c>
      <c r="L152" s="12">
        <f t="shared" si="9"/>
        <v>0</v>
      </c>
      <c r="M152" s="13" t="s">
        <v>84</v>
      </c>
      <c r="N152" s="1" t="s">
        <v>85</v>
      </c>
      <c r="O152" s="1" t="s">
        <v>52</v>
      </c>
      <c r="P152" s="1" t="s">
        <v>52</v>
      </c>
      <c r="Q152" s="1" t="s">
        <v>302</v>
      </c>
      <c r="R152" s="1" t="s">
        <v>66</v>
      </c>
      <c r="S152" s="1" t="s">
        <v>66</v>
      </c>
      <c r="T152" s="1" t="s">
        <v>65</v>
      </c>
      <c r="AR152" s="1" t="s">
        <v>52</v>
      </c>
      <c r="AS152" s="1" t="s">
        <v>52</v>
      </c>
      <c r="AU152" s="1" t="s">
        <v>306</v>
      </c>
      <c r="AV152">
        <v>97</v>
      </c>
    </row>
    <row r="153" spans="1:48" ht="30" customHeight="1" x14ac:dyDescent="0.3">
      <c r="A153" s="13" t="s">
        <v>87</v>
      </c>
      <c r="B153" s="13" t="s">
        <v>73</v>
      </c>
      <c r="C153" s="13" t="s">
        <v>83</v>
      </c>
      <c r="D153" s="11">
        <v>1</v>
      </c>
      <c r="E153" s="12"/>
      <c r="F153" s="12"/>
      <c r="G153" s="12"/>
      <c r="H153" s="12"/>
      <c r="I153" s="12"/>
      <c r="J153" s="12"/>
      <c r="K153" s="12">
        <f t="shared" si="8"/>
        <v>0</v>
      </c>
      <c r="L153" s="12">
        <f t="shared" si="9"/>
        <v>0</v>
      </c>
      <c r="M153" s="13" t="s">
        <v>88</v>
      </c>
      <c r="N153" s="1" t="s">
        <v>89</v>
      </c>
      <c r="O153" s="1" t="s">
        <v>52</v>
      </c>
      <c r="P153" s="1" t="s">
        <v>52</v>
      </c>
      <c r="Q153" s="1" t="s">
        <v>302</v>
      </c>
      <c r="R153" s="1" t="s">
        <v>66</v>
      </c>
      <c r="S153" s="1" t="s">
        <v>66</v>
      </c>
      <c r="T153" s="1" t="s">
        <v>65</v>
      </c>
      <c r="AR153" s="1" t="s">
        <v>52</v>
      </c>
      <c r="AS153" s="1" t="s">
        <v>52</v>
      </c>
      <c r="AU153" s="1" t="s">
        <v>307</v>
      </c>
      <c r="AV153">
        <v>98</v>
      </c>
    </row>
    <row r="154" spans="1:48" ht="30" customHeight="1" x14ac:dyDescent="0.3">
      <c r="A154" s="13" t="s">
        <v>91</v>
      </c>
      <c r="B154" s="13" t="s">
        <v>73</v>
      </c>
      <c r="C154" s="13" t="s">
        <v>83</v>
      </c>
      <c r="D154" s="11">
        <v>4</v>
      </c>
      <c r="E154" s="12"/>
      <c r="F154" s="12"/>
      <c r="G154" s="12"/>
      <c r="H154" s="12"/>
      <c r="I154" s="12"/>
      <c r="J154" s="12"/>
      <c r="K154" s="12">
        <f t="shared" si="8"/>
        <v>0</v>
      </c>
      <c r="L154" s="12">
        <f t="shared" si="9"/>
        <v>0</v>
      </c>
      <c r="M154" s="13" t="s">
        <v>92</v>
      </c>
      <c r="N154" s="1" t="s">
        <v>93</v>
      </c>
      <c r="O154" s="1" t="s">
        <v>52</v>
      </c>
      <c r="P154" s="1" t="s">
        <v>52</v>
      </c>
      <c r="Q154" s="1" t="s">
        <v>302</v>
      </c>
      <c r="R154" s="1" t="s">
        <v>66</v>
      </c>
      <c r="S154" s="1" t="s">
        <v>66</v>
      </c>
      <c r="T154" s="1" t="s">
        <v>65</v>
      </c>
      <c r="AR154" s="1" t="s">
        <v>52</v>
      </c>
      <c r="AS154" s="1" t="s">
        <v>52</v>
      </c>
      <c r="AU154" s="1" t="s">
        <v>308</v>
      </c>
      <c r="AV154">
        <v>99</v>
      </c>
    </row>
    <row r="155" spans="1:48" ht="30" customHeight="1" x14ac:dyDescent="0.3">
      <c r="A155" s="13" t="s">
        <v>95</v>
      </c>
      <c r="B155" s="13" t="s">
        <v>73</v>
      </c>
      <c r="C155" s="13" t="s">
        <v>96</v>
      </c>
      <c r="D155" s="11">
        <v>2</v>
      </c>
      <c r="E155" s="12"/>
      <c r="F155" s="12"/>
      <c r="G155" s="12"/>
      <c r="H155" s="12"/>
      <c r="I155" s="12"/>
      <c r="J155" s="12"/>
      <c r="K155" s="12">
        <f t="shared" si="8"/>
        <v>0</v>
      </c>
      <c r="L155" s="12">
        <f t="shared" si="9"/>
        <v>0</v>
      </c>
      <c r="M155" s="13" t="s">
        <v>97</v>
      </c>
      <c r="N155" s="1" t="s">
        <v>98</v>
      </c>
      <c r="O155" s="1" t="s">
        <v>52</v>
      </c>
      <c r="P155" s="1" t="s">
        <v>52</v>
      </c>
      <c r="Q155" s="1" t="s">
        <v>302</v>
      </c>
      <c r="R155" s="1" t="s">
        <v>65</v>
      </c>
      <c r="S155" s="1" t="s">
        <v>66</v>
      </c>
      <c r="T155" s="1" t="s">
        <v>66</v>
      </c>
      <c r="AR155" s="1" t="s">
        <v>52</v>
      </c>
      <c r="AS155" s="1" t="s">
        <v>52</v>
      </c>
      <c r="AU155" s="1" t="s">
        <v>309</v>
      </c>
      <c r="AV155">
        <v>100</v>
      </c>
    </row>
    <row r="156" spans="1:48" ht="30" customHeight="1" x14ac:dyDescent="0.3">
      <c r="A156" s="13" t="s">
        <v>100</v>
      </c>
      <c r="B156" s="13" t="s">
        <v>101</v>
      </c>
      <c r="C156" s="13" t="s">
        <v>83</v>
      </c>
      <c r="D156" s="11">
        <v>3</v>
      </c>
      <c r="E156" s="12"/>
      <c r="F156" s="12"/>
      <c r="G156" s="12"/>
      <c r="H156" s="12"/>
      <c r="I156" s="12"/>
      <c r="J156" s="12"/>
      <c r="K156" s="12">
        <f t="shared" si="8"/>
        <v>0</v>
      </c>
      <c r="L156" s="12">
        <f t="shared" si="9"/>
        <v>0</v>
      </c>
      <c r="M156" s="13" t="s">
        <v>102</v>
      </c>
      <c r="N156" s="1" t="s">
        <v>103</v>
      </c>
      <c r="O156" s="1" t="s">
        <v>52</v>
      </c>
      <c r="P156" s="1" t="s">
        <v>52</v>
      </c>
      <c r="Q156" s="1" t="s">
        <v>302</v>
      </c>
      <c r="R156" s="1" t="s">
        <v>65</v>
      </c>
      <c r="S156" s="1" t="s">
        <v>66</v>
      </c>
      <c r="T156" s="1" t="s">
        <v>66</v>
      </c>
      <c r="AR156" s="1" t="s">
        <v>52</v>
      </c>
      <c r="AS156" s="1" t="s">
        <v>52</v>
      </c>
      <c r="AU156" s="1" t="s">
        <v>310</v>
      </c>
      <c r="AV156">
        <v>101</v>
      </c>
    </row>
    <row r="157" spans="1:48" ht="30" customHeight="1" x14ac:dyDescent="0.3">
      <c r="A157" s="13" t="s">
        <v>105</v>
      </c>
      <c r="B157" s="13" t="s">
        <v>106</v>
      </c>
      <c r="C157" s="13" t="s">
        <v>83</v>
      </c>
      <c r="D157" s="11">
        <v>3</v>
      </c>
      <c r="E157" s="12"/>
      <c r="F157" s="12"/>
      <c r="G157" s="12"/>
      <c r="H157" s="12"/>
      <c r="I157" s="12"/>
      <c r="J157" s="12"/>
      <c r="K157" s="12">
        <f t="shared" si="8"/>
        <v>0</v>
      </c>
      <c r="L157" s="12">
        <f t="shared" si="9"/>
        <v>0</v>
      </c>
      <c r="M157" s="13" t="s">
        <v>107</v>
      </c>
      <c r="N157" s="1" t="s">
        <v>108</v>
      </c>
      <c r="O157" s="1" t="s">
        <v>52</v>
      </c>
      <c r="P157" s="1" t="s">
        <v>52</v>
      </c>
      <c r="Q157" s="1" t="s">
        <v>302</v>
      </c>
      <c r="R157" s="1" t="s">
        <v>66</v>
      </c>
      <c r="S157" s="1" t="s">
        <v>66</v>
      </c>
      <c r="T157" s="1" t="s">
        <v>65</v>
      </c>
      <c r="AR157" s="1" t="s">
        <v>52</v>
      </c>
      <c r="AS157" s="1" t="s">
        <v>52</v>
      </c>
      <c r="AU157" s="1" t="s">
        <v>311</v>
      </c>
      <c r="AV157">
        <v>102</v>
      </c>
    </row>
    <row r="158" spans="1:48" ht="30" customHeight="1" x14ac:dyDescent="0.3">
      <c r="A158" s="13" t="s">
        <v>114</v>
      </c>
      <c r="B158" s="13" t="s">
        <v>115</v>
      </c>
      <c r="C158" s="13" t="s">
        <v>83</v>
      </c>
      <c r="D158" s="11">
        <v>13</v>
      </c>
      <c r="E158" s="12"/>
      <c r="F158" s="12"/>
      <c r="G158" s="12"/>
      <c r="H158" s="12"/>
      <c r="I158" s="12"/>
      <c r="J158" s="12"/>
      <c r="K158" s="12">
        <f t="shared" si="8"/>
        <v>0</v>
      </c>
      <c r="L158" s="12">
        <f t="shared" si="9"/>
        <v>0</v>
      </c>
      <c r="M158" s="13" t="s">
        <v>116</v>
      </c>
      <c r="N158" s="1" t="s">
        <v>117</v>
      </c>
      <c r="O158" s="1" t="s">
        <v>52</v>
      </c>
      <c r="P158" s="1" t="s">
        <v>52</v>
      </c>
      <c r="Q158" s="1" t="s">
        <v>302</v>
      </c>
      <c r="R158" s="1" t="s">
        <v>65</v>
      </c>
      <c r="S158" s="1" t="s">
        <v>66</v>
      </c>
      <c r="T158" s="1" t="s">
        <v>66</v>
      </c>
      <c r="AR158" s="1" t="s">
        <v>52</v>
      </c>
      <c r="AS158" s="1" t="s">
        <v>52</v>
      </c>
      <c r="AU158" s="1" t="s">
        <v>312</v>
      </c>
      <c r="AV158">
        <v>104</v>
      </c>
    </row>
    <row r="159" spans="1:48" ht="30" customHeight="1" x14ac:dyDescent="0.3">
      <c r="A159" s="13" t="s">
        <v>130</v>
      </c>
      <c r="B159" s="13" t="s">
        <v>131</v>
      </c>
      <c r="C159" s="13" t="s">
        <v>132</v>
      </c>
      <c r="D159" s="11">
        <v>3</v>
      </c>
      <c r="E159" s="12"/>
      <c r="F159" s="12"/>
      <c r="G159" s="12"/>
      <c r="H159" s="12"/>
      <c r="I159" s="12"/>
      <c r="J159" s="12"/>
      <c r="K159" s="12">
        <f t="shared" si="8"/>
        <v>0</v>
      </c>
      <c r="L159" s="12">
        <f t="shared" si="9"/>
        <v>0</v>
      </c>
      <c r="M159" s="13" t="s">
        <v>133</v>
      </c>
      <c r="N159" s="1" t="s">
        <v>134</v>
      </c>
      <c r="O159" s="1" t="s">
        <v>52</v>
      </c>
      <c r="P159" s="1" t="s">
        <v>52</v>
      </c>
      <c r="Q159" s="1" t="s">
        <v>302</v>
      </c>
      <c r="R159" s="1" t="s">
        <v>65</v>
      </c>
      <c r="S159" s="1" t="s">
        <v>66</v>
      </c>
      <c r="T159" s="1" t="s">
        <v>66</v>
      </c>
      <c r="AR159" s="1" t="s">
        <v>52</v>
      </c>
      <c r="AS159" s="1" t="s">
        <v>52</v>
      </c>
      <c r="AU159" s="1" t="s">
        <v>313</v>
      </c>
      <c r="AV159">
        <v>105</v>
      </c>
    </row>
    <row r="160" spans="1:48" ht="30" customHeight="1" x14ac:dyDescent="0.3">
      <c r="A160" s="13" t="s">
        <v>136</v>
      </c>
      <c r="B160" s="13" t="s">
        <v>131</v>
      </c>
      <c r="C160" s="13" t="s">
        <v>132</v>
      </c>
      <c r="D160" s="11">
        <v>3</v>
      </c>
      <c r="E160" s="12"/>
      <c r="F160" s="12"/>
      <c r="G160" s="12"/>
      <c r="H160" s="12"/>
      <c r="I160" s="12"/>
      <c r="J160" s="12"/>
      <c r="K160" s="12">
        <f t="shared" si="8"/>
        <v>0</v>
      </c>
      <c r="L160" s="12">
        <f t="shared" si="9"/>
        <v>0</v>
      </c>
      <c r="M160" s="13" t="s">
        <v>137</v>
      </c>
      <c r="N160" s="1" t="s">
        <v>138</v>
      </c>
      <c r="O160" s="1" t="s">
        <v>52</v>
      </c>
      <c r="P160" s="1" t="s">
        <v>52</v>
      </c>
      <c r="Q160" s="1" t="s">
        <v>302</v>
      </c>
      <c r="R160" s="1" t="s">
        <v>66</v>
      </c>
      <c r="S160" s="1" t="s">
        <v>66</v>
      </c>
      <c r="T160" s="1" t="s">
        <v>65</v>
      </c>
      <c r="AR160" s="1" t="s">
        <v>52</v>
      </c>
      <c r="AS160" s="1" t="s">
        <v>52</v>
      </c>
      <c r="AU160" s="1" t="s">
        <v>314</v>
      </c>
      <c r="AV160">
        <v>106</v>
      </c>
    </row>
    <row r="161" spans="1:48" ht="30" customHeight="1" x14ac:dyDescent="0.3">
      <c r="A161" s="13" t="s">
        <v>315</v>
      </c>
      <c r="B161" s="13" t="s">
        <v>52</v>
      </c>
      <c r="C161" s="13" t="s">
        <v>83</v>
      </c>
      <c r="D161" s="11">
        <v>2</v>
      </c>
      <c r="E161" s="12"/>
      <c r="F161" s="12"/>
      <c r="G161" s="12"/>
      <c r="H161" s="12"/>
      <c r="I161" s="12"/>
      <c r="J161" s="12"/>
      <c r="K161" s="12">
        <f t="shared" si="8"/>
        <v>0</v>
      </c>
      <c r="L161" s="12">
        <f t="shared" si="9"/>
        <v>0</v>
      </c>
      <c r="M161" s="13" t="s">
        <v>316</v>
      </c>
      <c r="N161" s="1" t="s">
        <v>317</v>
      </c>
      <c r="O161" s="1" t="s">
        <v>52</v>
      </c>
      <c r="P161" s="1" t="s">
        <v>52</v>
      </c>
      <c r="Q161" s="1" t="s">
        <v>302</v>
      </c>
      <c r="R161" s="1" t="s">
        <v>66</v>
      </c>
      <c r="S161" s="1" t="s">
        <v>66</v>
      </c>
      <c r="T161" s="1" t="s">
        <v>65</v>
      </c>
      <c r="AR161" s="1" t="s">
        <v>52</v>
      </c>
      <c r="AS161" s="1" t="s">
        <v>52</v>
      </c>
      <c r="AU161" s="1" t="s">
        <v>318</v>
      </c>
      <c r="AV161">
        <v>107</v>
      </c>
    </row>
    <row r="162" spans="1:48" ht="30" customHeight="1" x14ac:dyDescent="0.3">
      <c r="A162" s="13" t="s">
        <v>319</v>
      </c>
      <c r="B162" s="13" t="s">
        <v>52</v>
      </c>
      <c r="C162" s="13" t="s">
        <v>83</v>
      </c>
      <c r="D162" s="11">
        <v>2</v>
      </c>
      <c r="E162" s="12"/>
      <c r="F162" s="12"/>
      <c r="G162" s="12"/>
      <c r="H162" s="12"/>
      <c r="I162" s="12"/>
      <c r="J162" s="12"/>
      <c r="K162" s="12">
        <f t="shared" si="8"/>
        <v>0</v>
      </c>
      <c r="L162" s="12">
        <f t="shared" si="9"/>
        <v>0</v>
      </c>
      <c r="M162" s="13" t="s">
        <v>320</v>
      </c>
      <c r="N162" s="1" t="s">
        <v>321</v>
      </c>
      <c r="O162" s="1" t="s">
        <v>52</v>
      </c>
      <c r="P162" s="1" t="s">
        <v>52</v>
      </c>
      <c r="Q162" s="1" t="s">
        <v>302</v>
      </c>
      <c r="R162" s="1" t="s">
        <v>66</v>
      </c>
      <c r="S162" s="1" t="s">
        <v>66</v>
      </c>
      <c r="T162" s="1" t="s">
        <v>65</v>
      </c>
      <c r="AR162" s="1" t="s">
        <v>52</v>
      </c>
      <c r="AS162" s="1" t="s">
        <v>52</v>
      </c>
      <c r="AU162" s="1" t="s">
        <v>322</v>
      </c>
      <c r="AV162">
        <v>108</v>
      </c>
    </row>
    <row r="163" spans="1:48" ht="30" customHeight="1" x14ac:dyDescent="0.3">
      <c r="A163" s="13" t="s">
        <v>140</v>
      </c>
      <c r="B163" s="13" t="s">
        <v>141</v>
      </c>
      <c r="C163" s="13" t="s">
        <v>83</v>
      </c>
      <c r="D163" s="11">
        <v>2</v>
      </c>
      <c r="E163" s="12"/>
      <c r="F163" s="12"/>
      <c r="G163" s="12"/>
      <c r="H163" s="12"/>
      <c r="I163" s="12"/>
      <c r="J163" s="12"/>
      <c r="K163" s="12">
        <f t="shared" si="8"/>
        <v>0</v>
      </c>
      <c r="L163" s="12">
        <f t="shared" si="9"/>
        <v>0</v>
      </c>
      <c r="M163" s="13" t="s">
        <v>142</v>
      </c>
      <c r="N163" s="1" t="s">
        <v>143</v>
      </c>
      <c r="O163" s="1" t="s">
        <v>52</v>
      </c>
      <c r="P163" s="1" t="s">
        <v>52</v>
      </c>
      <c r="Q163" s="1" t="s">
        <v>302</v>
      </c>
      <c r="R163" s="1" t="s">
        <v>66</v>
      </c>
      <c r="S163" s="1" t="s">
        <v>66</v>
      </c>
      <c r="T163" s="1" t="s">
        <v>65</v>
      </c>
      <c r="AR163" s="1" t="s">
        <v>52</v>
      </c>
      <c r="AS163" s="1" t="s">
        <v>52</v>
      </c>
      <c r="AU163" s="1" t="s">
        <v>323</v>
      </c>
      <c r="AV163">
        <v>109</v>
      </c>
    </row>
    <row r="164" spans="1:48" ht="30" customHeight="1" x14ac:dyDescent="0.3">
      <c r="A164" s="13" t="s">
        <v>324</v>
      </c>
      <c r="B164" s="13" t="s">
        <v>325</v>
      </c>
      <c r="C164" s="13" t="s">
        <v>83</v>
      </c>
      <c r="D164" s="11">
        <v>6</v>
      </c>
      <c r="E164" s="12"/>
      <c r="F164" s="12"/>
      <c r="G164" s="12"/>
      <c r="H164" s="12"/>
      <c r="I164" s="12"/>
      <c r="J164" s="12"/>
      <c r="K164" s="12">
        <f t="shared" si="8"/>
        <v>0</v>
      </c>
      <c r="L164" s="12">
        <f t="shared" si="9"/>
        <v>0</v>
      </c>
      <c r="M164" s="13" t="s">
        <v>326</v>
      </c>
      <c r="N164" s="1" t="s">
        <v>327</v>
      </c>
      <c r="O164" s="1" t="s">
        <v>52</v>
      </c>
      <c r="P164" s="1" t="s">
        <v>52</v>
      </c>
      <c r="Q164" s="1" t="s">
        <v>302</v>
      </c>
      <c r="R164" s="1" t="s">
        <v>65</v>
      </c>
      <c r="S164" s="1" t="s">
        <v>66</v>
      </c>
      <c r="T164" s="1" t="s">
        <v>66</v>
      </c>
      <c r="AR164" s="1" t="s">
        <v>52</v>
      </c>
      <c r="AS164" s="1" t="s">
        <v>52</v>
      </c>
      <c r="AU164" s="1" t="s">
        <v>328</v>
      </c>
      <c r="AV164">
        <v>135</v>
      </c>
    </row>
    <row r="165" spans="1:48" ht="30" customHeight="1" x14ac:dyDescent="0.3">
      <c r="A165" s="13" t="s">
        <v>201</v>
      </c>
      <c r="B165" s="13" t="s">
        <v>202</v>
      </c>
      <c r="C165" s="13" t="s">
        <v>83</v>
      </c>
      <c r="D165" s="11">
        <v>4</v>
      </c>
      <c r="E165" s="12"/>
      <c r="F165" s="12"/>
      <c r="G165" s="12"/>
      <c r="H165" s="12"/>
      <c r="I165" s="12"/>
      <c r="J165" s="12"/>
      <c r="K165" s="12">
        <f t="shared" si="8"/>
        <v>0</v>
      </c>
      <c r="L165" s="12">
        <f t="shared" si="9"/>
        <v>0</v>
      </c>
      <c r="M165" s="13" t="s">
        <v>203</v>
      </c>
      <c r="N165" s="1" t="s">
        <v>204</v>
      </c>
      <c r="O165" s="1" t="s">
        <v>52</v>
      </c>
      <c r="P165" s="1" t="s">
        <v>52</v>
      </c>
      <c r="Q165" s="1" t="s">
        <v>302</v>
      </c>
      <c r="R165" s="1" t="s">
        <v>65</v>
      </c>
      <c r="S165" s="1" t="s">
        <v>66</v>
      </c>
      <c r="T165" s="1" t="s">
        <v>66</v>
      </c>
      <c r="AR165" s="1" t="s">
        <v>52</v>
      </c>
      <c r="AS165" s="1" t="s">
        <v>52</v>
      </c>
      <c r="AU165" s="1" t="s">
        <v>329</v>
      </c>
      <c r="AV165">
        <v>111</v>
      </c>
    </row>
    <row r="166" spans="1:48" ht="30" customHeight="1" x14ac:dyDescent="0.3">
      <c r="A166" s="13" t="s">
        <v>206</v>
      </c>
      <c r="B166" s="13" t="s">
        <v>207</v>
      </c>
      <c r="C166" s="13" t="s">
        <v>83</v>
      </c>
      <c r="D166" s="11">
        <v>2</v>
      </c>
      <c r="E166" s="12"/>
      <c r="F166" s="12"/>
      <c r="G166" s="12"/>
      <c r="H166" s="12"/>
      <c r="I166" s="12"/>
      <c r="J166" s="12"/>
      <c r="K166" s="12">
        <f t="shared" si="8"/>
        <v>0</v>
      </c>
      <c r="L166" s="12">
        <f t="shared" si="9"/>
        <v>0</v>
      </c>
      <c r="M166" s="13" t="s">
        <v>208</v>
      </c>
      <c r="N166" s="1" t="s">
        <v>209</v>
      </c>
      <c r="O166" s="1" t="s">
        <v>52</v>
      </c>
      <c r="P166" s="1" t="s">
        <v>52</v>
      </c>
      <c r="Q166" s="1" t="s">
        <v>302</v>
      </c>
      <c r="R166" s="1" t="s">
        <v>65</v>
      </c>
      <c r="S166" s="1" t="s">
        <v>66</v>
      </c>
      <c r="T166" s="1" t="s">
        <v>66</v>
      </c>
      <c r="AR166" s="1" t="s">
        <v>52</v>
      </c>
      <c r="AS166" s="1" t="s">
        <v>52</v>
      </c>
      <c r="AU166" s="1" t="s">
        <v>330</v>
      </c>
      <c r="AV166">
        <v>148</v>
      </c>
    </row>
    <row r="167" spans="1:48" ht="30" customHeight="1" x14ac:dyDescent="0.3">
      <c r="A167" s="13" t="s">
        <v>211</v>
      </c>
      <c r="B167" s="13" t="s">
        <v>331</v>
      </c>
      <c r="C167" s="13" t="s">
        <v>83</v>
      </c>
      <c r="D167" s="11">
        <v>2</v>
      </c>
      <c r="E167" s="12"/>
      <c r="F167" s="12"/>
      <c r="G167" s="12"/>
      <c r="H167" s="12"/>
      <c r="I167" s="12"/>
      <c r="J167" s="12"/>
      <c r="K167" s="12">
        <f t="shared" si="8"/>
        <v>0</v>
      </c>
      <c r="L167" s="12">
        <f t="shared" si="9"/>
        <v>0</v>
      </c>
      <c r="M167" s="13" t="s">
        <v>332</v>
      </c>
      <c r="N167" s="1" t="s">
        <v>333</v>
      </c>
      <c r="O167" s="1" t="s">
        <v>52</v>
      </c>
      <c r="P167" s="1" t="s">
        <v>52</v>
      </c>
      <c r="Q167" s="1" t="s">
        <v>302</v>
      </c>
      <c r="R167" s="1" t="s">
        <v>65</v>
      </c>
      <c r="S167" s="1" t="s">
        <v>66</v>
      </c>
      <c r="T167" s="1" t="s">
        <v>66</v>
      </c>
      <c r="AR167" s="1" t="s">
        <v>52</v>
      </c>
      <c r="AS167" s="1" t="s">
        <v>52</v>
      </c>
      <c r="AU167" s="1" t="s">
        <v>334</v>
      </c>
      <c r="AV167">
        <v>113</v>
      </c>
    </row>
    <row r="168" spans="1:48" ht="30" customHeight="1" x14ac:dyDescent="0.3">
      <c r="A168" s="13" t="s">
        <v>221</v>
      </c>
      <c r="B168" s="13" t="s">
        <v>222</v>
      </c>
      <c r="C168" s="13" t="s">
        <v>83</v>
      </c>
      <c r="D168" s="11">
        <v>3</v>
      </c>
      <c r="E168" s="12"/>
      <c r="F168" s="12"/>
      <c r="G168" s="12"/>
      <c r="H168" s="12"/>
      <c r="I168" s="12"/>
      <c r="J168" s="12"/>
      <c r="K168" s="12">
        <f t="shared" si="8"/>
        <v>0</v>
      </c>
      <c r="L168" s="12">
        <f t="shared" si="9"/>
        <v>0</v>
      </c>
      <c r="M168" s="13" t="s">
        <v>223</v>
      </c>
      <c r="N168" s="1" t="s">
        <v>224</v>
      </c>
      <c r="O168" s="1" t="s">
        <v>52</v>
      </c>
      <c r="P168" s="1" t="s">
        <v>52</v>
      </c>
      <c r="Q168" s="1" t="s">
        <v>302</v>
      </c>
      <c r="R168" s="1" t="s">
        <v>65</v>
      </c>
      <c r="S168" s="1" t="s">
        <v>66</v>
      </c>
      <c r="T168" s="1" t="s">
        <v>66</v>
      </c>
      <c r="AR168" s="1" t="s">
        <v>52</v>
      </c>
      <c r="AS168" s="1" t="s">
        <v>52</v>
      </c>
      <c r="AU168" s="1" t="s">
        <v>335</v>
      </c>
      <c r="AV168">
        <v>114</v>
      </c>
    </row>
    <row r="169" spans="1:48" ht="30" customHeight="1" x14ac:dyDescent="0.3">
      <c r="A169" s="13" t="s">
        <v>336</v>
      </c>
      <c r="B169" s="13" t="s">
        <v>337</v>
      </c>
      <c r="C169" s="13" t="s">
        <v>338</v>
      </c>
      <c r="D169" s="11">
        <v>1</v>
      </c>
      <c r="E169" s="12"/>
      <c r="F169" s="12"/>
      <c r="G169" s="12"/>
      <c r="H169" s="12"/>
      <c r="I169" s="12"/>
      <c r="J169" s="12"/>
      <c r="K169" s="12">
        <f t="shared" si="8"/>
        <v>0</v>
      </c>
      <c r="L169" s="12">
        <f t="shared" si="9"/>
        <v>0</v>
      </c>
      <c r="M169" s="13" t="s">
        <v>339</v>
      </c>
      <c r="N169" s="1" t="s">
        <v>340</v>
      </c>
      <c r="O169" s="1" t="s">
        <v>52</v>
      </c>
      <c r="P169" s="1" t="s">
        <v>52</v>
      </c>
      <c r="Q169" s="1" t="s">
        <v>302</v>
      </c>
      <c r="R169" s="1" t="s">
        <v>65</v>
      </c>
      <c r="S169" s="1" t="s">
        <v>66</v>
      </c>
      <c r="T169" s="1" t="s">
        <v>66</v>
      </c>
      <c r="AR169" s="1" t="s">
        <v>52</v>
      </c>
      <c r="AS169" s="1" t="s">
        <v>52</v>
      </c>
      <c r="AU169" s="1" t="s">
        <v>341</v>
      </c>
      <c r="AV169">
        <v>115</v>
      </c>
    </row>
    <row r="170" spans="1:48" ht="30" customHeight="1" x14ac:dyDescent="0.3">
      <c r="A170" s="13" t="s">
        <v>342</v>
      </c>
      <c r="B170" s="13" t="s">
        <v>343</v>
      </c>
      <c r="C170" s="13" t="s">
        <v>83</v>
      </c>
      <c r="D170" s="11">
        <v>1</v>
      </c>
      <c r="E170" s="12"/>
      <c r="F170" s="12"/>
      <c r="G170" s="12"/>
      <c r="H170" s="12"/>
      <c r="I170" s="12"/>
      <c r="J170" s="12"/>
      <c r="K170" s="12">
        <f t="shared" si="8"/>
        <v>0</v>
      </c>
      <c r="L170" s="12">
        <f t="shared" si="9"/>
        <v>0</v>
      </c>
      <c r="M170" s="13" t="s">
        <v>344</v>
      </c>
      <c r="N170" s="1" t="s">
        <v>345</v>
      </c>
      <c r="O170" s="1" t="s">
        <v>52</v>
      </c>
      <c r="P170" s="1" t="s">
        <v>52</v>
      </c>
      <c r="Q170" s="1" t="s">
        <v>302</v>
      </c>
      <c r="R170" s="1" t="s">
        <v>65</v>
      </c>
      <c r="S170" s="1" t="s">
        <v>66</v>
      </c>
      <c r="T170" s="1" t="s">
        <v>66</v>
      </c>
      <c r="AR170" s="1" t="s">
        <v>52</v>
      </c>
      <c r="AS170" s="1" t="s">
        <v>52</v>
      </c>
      <c r="AU170" s="1" t="s">
        <v>346</v>
      </c>
      <c r="AV170">
        <v>116</v>
      </c>
    </row>
    <row r="171" spans="1:48" ht="30" customHeight="1" x14ac:dyDescent="0.3">
      <c r="A171" s="13" t="s">
        <v>169</v>
      </c>
      <c r="B171" s="13" t="s">
        <v>170</v>
      </c>
      <c r="C171" s="13" t="s">
        <v>132</v>
      </c>
      <c r="D171" s="11">
        <v>9</v>
      </c>
      <c r="E171" s="12"/>
      <c r="F171" s="12"/>
      <c r="G171" s="12"/>
      <c r="H171" s="12"/>
      <c r="I171" s="12"/>
      <c r="J171" s="12"/>
      <c r="K171" s="12">
        <f t="shared" si="8"/>
        <v>0</v>
      </c>
      <c r="L171" s="12">
        <f t="shared" si="9"/>
        <v>0</v>
      </c>
      <c r="M171" s="13" t="s">
        <v>171</v>
      </c>
      <c r="N171" s="1" t="s">
        <v>172</v>
      </c>
      <c r="O171" s="1" t="s">
        <v>52</v>
      </c>
      <c r="P171" s="1" t="s">
        <v>52</v>
      </c>
      <c r="Q171" s="1" t="s">
        <v>302</v>
      </c>
      <c r="R171" s="1" t="s">
        <v>65</v>
      </c>
      <c r="S171" s="1" t="s">
        <v>66</v>
      </c>
      <c r="T171" s="1" t="s">
        <v>66</v>
      </c>
      <c r="AR171" s="1" t="s">
        <v>52</v>
      </c>
      <c r="AS171" s="1" t="s">
        <v>52</v>
      </c>
      <c r="AU171" s="1" t="s">
        <v>347</v>
      </c>
      <c r="AV171">
        <v>150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302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302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302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302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302</v>
      </c>
    </row>
    <row r="177" spans="1:17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302</v>
      </c>
    </row>
    <row r="178" spans="1:17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302</v>
      </c>
    </row>
    <row r="179" spans="1:17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302</v>
      </c>
    </row>
    <row r="180" spans="1:17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302</v>
      </c>
    </row>
    <row r="181" spans="1:17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302</v>
      </c>
    </row>
    <row r="182" spans="1:17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302</v>
      </c>
    </row>
    <row r="183" spans="1:17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302</v>
      </c>
    </row>
    <row r="184" spans="1:17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302</v>
      </c>
    </row>
    <row r="185" spans="1:17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302</v>
      </c>
    </row>
    <row r="186" spans="1:17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302</v>
      </c>
    </row>
    <row r="187" spans="1:17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302</v>
      </c>
    </row>
    <row r="188" spans="1:17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302</v>
      </c>
    </row>
    <row r="189" spans="1:17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302</v>
      </c>
    </row>
    <row r="190" spans="1:17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302</v>
      </c>
    </row>
    <row r="191" spans="1:17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302</v>
      </c>
    </row>
    <row r="192" spans="1:17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302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302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302</v>
      </c>
    </row>
    <row r="195" spans="1:48" ht="30" customHeight="1" x14ac:dyDescent="0.3">
      <c r="A195" s="13" t="s">
        <v>184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>
        <f>SUMIF(Q149:Q194,"010202",L149:L194)</f>
        <v>0</v>
      </c>
      <c r="M195" s="11"/>
      <c r="N195" t="s">
        <v>185</v>
      </c>
    </row>
    <row r="196" spans="1:48" ht="30" customHeight="1" x14ac:dyDescent="0.3">
      <c r="A196" s="13" t="s">
        <v>348</v>
      </c>
      <c r="B196" s="13" t="s">
        <v>274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349</v>
      </c>
    </row>
    <row r="197" spans="1:48" ht="30" customHeight="1" x14ac:dyDescent="0.3">
      <c r="A197" s="13" t="s">
        <v>229</v>
      </c>
      <c r="B197" s="13" t="s">
        <v>52</v>
      </c>
      <c r="C197" s="13" t="s">
        <v>62</v>
      </c>
      <c r="D197" s="11">
        <v>4</v>
      </c>
      <c r="E197" s="12"/>
      <c r="F197" s="12"/>
      <c r="G197" s="12"/>
      <c r="H197" s="12"/>
      <c r="I197" s="12"/>
      <c r="J197" s="12"/>
      <c r="K197" s="12">
        <f t="shared" ref="K197:L200" si="10">TRUNC(E197+G197+I197, 0)</f>
        <v>0</v>
      </c>
      <c r="L197" s="12">
        <f t="shared" si="10"/>
        <v>0</v>
      </c>
      <c r="M197" s="13" t="s">
        <v>230</v>
      </c>
      <c r="N197" s="1" t="s">
        <v>231</v>
      </c>
      <c r="O197" s="1" t="s">
        <v>52</v>
      </c>
      <c r="P197" s="1" t="s">
        <v>52</v>
      </c>
      <c r="Q197" s="1" t="s">
        <v>349</v>
      </c>
      <c r="R197" s="1" t="s">
        <v>65</v>
      </c>
      <c r="S197" s="1" t="s">
        <v>66</v>
      </c>
      <c r="T197" s="1" t="s">
        <v>66</v>
      </c>
      <c r="AR197" s="1" t="s">
        <v>52</v>
      </c>
      <c r="AS197" s="1" t="s">
        <v>52</v>
      </c>
      <c r="AU197" s="1" t="s">
        <v>350</v>
      </c>
      <c r="AV197">
        <v>118</v>
      </c>
    </row>
    <row r="198" spans="1:48" ht="30" customHeight="1" x14ac:dyDescent="0.3">
      <c r="A198" s="13" t="s">
        <v>237</v>
      </c>
      <c r="B198" s="13" t="s">
        <v>52</v>
      </c>
      <c r="C198" s="13" t="s">
        <v>238</v>
      </c>
      <c r="D198" s="11">
        <v>1</v>
      </c>
      <c r="E198" s="12"/>
      <c r="F198" s="12"/>
      <c r="G198" s="12"/>
      <c r="H198" s="12"/>
      <c r="I198" s="12"/>
      <c r="J198" s="12"/>
      <c r="K198" s="12">
        <f t="shared" si="10"/>
        <v>0</v>
      </c>
      <c r="L198" s="12">
        <f t="shared" si="10"/>
        <v>0</v>
      </c>
      <c r="M198" s="13" t="s">
        <v>239</v>
      </c>
      <c r="N198" s="1" t="s">
        <v>240</v>
      </c>
      <c r="O198" s="1" t="s">
        <v>52</v>
      </c>
      <c r="P198" s="1" t="s">
        <v>52</v>
      </c>
      <c r="Q198" s="1" t="s">
        <v>349</v>
      </c>
      <c r="R198" s="1" t="s">
        <v>65</v>
      </c>
      <c r="S198" s="1" t="s">
        <v>66</v>
      </c>
      <c r="T198" s="1" t="s">
        <v>66</v>
      </c>
      <c r="AR198" s="1" t="s">
        <v>52</v>
      </c>
      <c r="AS198" s="1" t="s">
        <v>52</v>
      </c>
      <c r="AU198" s="1" t="s">
        <v>351</v>
      </c>
      <c r="AV198">
        <v>130</v>
      </c>
    </row>
    <row r="199" spans="1:48" ht="30" customHeight="1" x14ac:dyDescent="0.3">
      <c r="A199" s="13" t="s">
        <v>242</v>
      </c>
      <c r="B199" s="13" t="s">
        <v>243</v>
      </c>
      <c r="C199" s="13" t="s">
        <v>83</v>
      </c>
      <c r="D199" s="11">
        <v>18</v>
      </c>
      <c r="E199" s="12"/>
      <c r="F199" s="12"/>
      <c r="G199" s="12"/>
      <c r="H199" s="12"/>
      <c r="I199" s="12"/>
      <c r="J199" s="12"/>
      <c r="K199" s="12">
        <f t="shared" si="10"/>
        <v>0</v>
      </c>
      <c r="L199" s="12">
        <f t="shared" si="10"/>
        <v>0</v>
      </c>
      <c r="M199" s="13" t="s">
        <v>244</v>
      </c>
      <c r="N199" s="1" t="s">
        <v>245</v>
      </c>
      <c r="O199" s="1" t="s">
        <v>52</v>
      </c>
      <c r="P199" s="1" t="s">
        <v>52</v>
      </c>
      <c r="Q199" s="1" t="s">
        <v>349</v>
      </c>
      <c r="R199" s="1" t="s">
        <v>65</v>
      </c>
      <c r="S199" s="1" t="s">
        <v>66</v>
      </c>
      <c r="T199" s="1" t="s">
        <v>66</v>
      </c>
      <c r="AR199" s="1" t="s">
        <v>52</v>
      </c>
      <c r="AS199" s="1" t="s">
        <v>52</v>
      </c>
      <c r="AU199" s="1" t="s">
        <v>352</v>
      </c>
      <c r="AV199">
        <v>120</v>
      </c>
    </row>
    <row r="200" spans="1:48" ht="30" customHeight="1" x14ac:dyDescent="0.3">
      <c r="A200" s="13" t="s">
        <v>247</v>
      </c>
      <c r="B200" s="13" t="s">
        <v>248</v>
      </c>
      <c r="C200" s="13" t="s">
        <v>83</v>
      </c>
      <c r="D200" s="11">
        <v>3</v>
      </c>
      <c r="E200" s="12"/>
      <c r="F200" s="12"/>
      <c r="G200" s="12"/>
      <c r="H200" s="12"/>
      <c r="I200" s="12"/>
      <c r="J200" s="12"/>
      <c r="K200" s="12">
        <f t="shared" si="10"/>
        <v>0</v>
      </c>
      <c r="L200" s="12">
        <f t="shared" si="10"/>
        <v>0</v>
      </c>
      <c r="M200" s="13" t="s">
        <v>249</v>
      </c>
      <c r="N200" s="1" t="s">
        <v>250</v>
      </c>
      <c r="O200" s="1" t="s">
        <v>52</v>
      </c>
      <c r="P200" s="1" t="s">
        <v>52</v>
      </c>
      <c r="Q200" s="1" t="s">
        <v>349</v>
      </c>
      <c r="R200" s="1" t="s">
        <v>65</v>
      </c>
      <c r="S200" s="1" t="s">
        <v>66</v>
      </c>
      <c r="T200" s="1" t="s">
        <v>66</v>
      </c>
      <c r="AR200" s="1" t="s">
        <v>52</v>
      </c>
      <c r="AS200" s="1" t="s">
        <v>52</v>
      </c>
      <c r="AU200" s="1" t="s">
        <v>353</v>
      </c>
      <c r="AV200">
        <v>121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349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349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349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349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349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349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349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349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349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349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349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349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349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349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349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349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349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349</v>
      </c>
    </row>
    <row r="219" spans="1:48" ht="30" customHeight="1" x14ac:dyDescent="0.3">
      <c r="A219" s="13" t="s">
        <v>184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>
        <f>SUMIF(Q197:Q218,"010203",L197:L218)</f>
        <v>0</v>
      </c>
      <c r="M219" s="11"/>
      <c r="N219" t="s">
        <v>185</v>
      </c>
    </row>
    <row r="220" spans="1:48" ht="30" customHeight="1" x14ac:dyDescent="0.3">
      <c r="A220" s="13" t="s">
        <v>354</v>
      </c>
      <c r="B220" s="13" t="s">
        <v>274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355</v>
      </c>
    </row>
    <row r="221" spans="1:48" ht="30" customHeight="1" x14ac:dyDescent="0.3">
      <c r="A221" s="13" t="s">
        <v>229</v>
      </c>
      <c r="B221" s="13" t="s">
        <v>52</v>
      </c>
      <c r="C221" s="13" t="s">
        <v>62</v>
      </c>
      <c r="D221" s="11">
        <v>8</v>
      </c>
      <c r="E221" s="12"/>
      <c r="F221" s="12"/>
      <c r="G221" s="12"/>
      <c r="H221" s="12"/>
      <c r="I221" s="12"/>
      <c r="J221" s="12"/>
      <c r="K221" s="12">
        <f t="shared" ref="K221:L224" si="11">TRUNC(E221+G221+I221, 0)</f>
        <v>0</v>
      </c>
      <c r="L221" s="12">
        <f t="shared" si="11"/>
        <v>0</v>
      </c>
      <c r="M221" s="13" t="s">
        <v>230</v>
      </c>
      <c r="N221" s="1" t="s">
        <v>231</v>
      </c>
      <c r="O221" s="1" t="s">
        <v>52</v>
      </c>
      <c r="P221" s="1" t="s">
        <v>52</v>
      </c>
      <c r="Q221" s="1" t="s">
        <v>355</v>
      </c>
      <c r="R221" s="1" t="s">
        <v>65</v>
      </c>
      <c r="S221" s="1" t="s">
        <v>66</v>
      </c>
      <c r="T221" s="1" t="s">
        <v>66</v>
      </c>
      <c r="AR221" s="1" t="s">
        <v>52</v>
      </c>
      <c r="AS221" s="1" t="s">
        <v>52</v>
      </c>
      <c r="AU221" s="1" t="s">
        <v>356</v>
      </c>
      <c r="AV221">
        <v>123</v>
      </c>
    </row>
    <row r="222" spans="1:48" ht="30" customHeight="1" x14ac:dyDescent="0.3">
      <c r="A222" s="13" t="s">
        <v>256</v>
      </c>
      <c r="B222" s="13" t="s">
        <v>257</v>
      </c>
      <c r="C222" s="13" t="s">
        <v>83</v>
      </c>
      <c r="D222" s="11">
        <v>10</v>
      </c>
      <c r="E222" s="12"/>
      <c r="F222" s="12"/>
      <c r="G222" s="12"/>
      <c r="H222" s="12"/>
      <c r="I222" s="12"/>
      <c r="J222" s="12"/>
      <c r="K222" s="12">
        <f t="shared" si="11"/>
        <v>0</v>
      </c>
      <c r="L222" s="12">
        <f t="shared" si="11"/>
        <v>0</v>
      </c>
      <c r="M222" s="13" t="s">
        <v>258</v>
      </c>
      <c r="N222" s="1" t="s">
        <v>259</v>
      </c>
      <c r="O222" s="1" t="s">
        <v>52</v>
      </c>
      <c r="P222" s="1" t="s">
        <v>52</v>
      </c>
      <c r="Q222" s="1" t="s">
        <v>355</v>
      </c>
      <c r="R222" s="1" t="s">
        <v>65</v>
      </c>
      <c r="S222" s="1" t="s">
        <v>66</v>
      </c>
      <c r="T222" s="1" t="s">
        <v>66</v>
      </c>
      <c r="AR222" s="1" t="s">
        <v>52</v>
      </c>
      <c r="AS222" s="1" t="s">
        <v>52</v>
      </c>
      <c r="AU222" s="1" t="s">
        <v>357</v>
      </c>
      <c r="AV222">
        <v>124</v>
      </c>
    </row>
    <row r="223" spans="1:48" ht="30" customHeight="1" x14ac:dyDescent="0.3">
      <c r="A223" s="13" t="s">
        <v>256</v>
      </c>
      <c r="B223" s="13" t="s">
        <v>261</v>
      </c>
      <c r="C223" s="13" t="s">
        <v>83</v>
      </c>
      <c r="D223" s="11">
        <v>3</v>
      </c>
      <c r="E223" s="12"/>
      <c r="F223" s="12"/>
      <c r="G223" s="12"/>
      <c r="H223" s="12"/>
      <c r="I223" s="12"/>
      <c r="J223" s="12"/>
      <c r="K223" s="12">
        <f t="shared" si="11"/>
        <v>0</v>
      </c>
      <c r="L223" s="12">
        <f t="shared" si="11"/>
        <v>0</v>
      </c>
      <c r="M223" s="13" t="s">
        <v>262</v>
      </c>
      <c r="N223" s="1" t="s">
        <v>263</v>
      </c>
      <c r="O223" s="1" t="s">
        <v>52</v>
      </c>
      <c r="P223" s="1" t="s">
        <v>52</v>
      </c>
      <c r="Q223" s="1" t="s">
        <v>355</v>
      </c>
      <c r="R223" s="1" t="s">
        <v>65</v>
      </c>
      <c r="S223" s="1" t="s">
        <v>66</v>
      </c>
      <c r="T223" s="1" t="s">
        <v>66</v>
      </c>
      <c r="AR223" s="1" t="s">
        <v>52</v>
      </c>
      <c r="AS223" s="1" t="s">
        <v>52</v>
      </c>
      <c r="AU223" s="1" t="s">
        <v>358</v>
      </c>
      <c r="AV223">
        <v>125</v>
      </c>
    </row>
    <row r="224" spans="1:48" ht="30" customHeight="1" x14ac:dyDescent="0.3">
      <c r="A224" s="13" t="s">
        <v>265</v>
      </c>
      <c r="B224" s="13" t="s">
        <v>52</v>
      </c>
      <c r="C224" s="13" t="s">
        <v>83</v>
      </c>
      <c r="D224" s="11">
        <v>1</v>
      </c>
      <c r="E224" s="12"/>
      <c r="F224" s="12"/>
      <c r="G224" s="12"/>
      <c r="H224" s="12"/>
      <c r="I224" s="12"/>
      <c r="J224" s="12"/>
      <c r="K224" s="12">
        <f t="shared" si="11"/>
        <v>0</v>
      </c>
      <c r="L224" s="12">
        <f t="shared" si="11"/>
        <v>0</v>
      </c>
      <c r="M224" s="13" t="s">
        <v>266</v>
      </c>
      <c r="N224" s="1" t="s">
        <v>267</v>
      </c>
      <c r="O224" s="1" t="s">
        <v>52</v>
      </c>
      <c r="P224" s="1" t="s">
        <v>52</v>
      </c>
      <c r="Q224" s="1" t="s">
        <v>355</v>
      </c>
      <c r="R224" s="1" t="s">
        <v>65</v>
      </c>
      <c r="S224" s="1" t="s">
        <v>66</v>
      </c>
      <c r="T224" s="1" t="s">
        <v>66</v>
      </c>
      <c r="AR224" s="1" t="s">
        <v>52</v>
      </c>
      <c r="AS224" s="1" t="s">
        <v>52</v>
      </c>
      <c r="AU224" s="1" t="s">
        <v>359</v>
      </c>
      <c r="AV224">
        <v>127</v>
      </c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355</v>
      </c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355</v>
      </c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355</v>
      </c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355</v>
      </c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355</v>
      </c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355</v>
      </c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355</v>
      </c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355</v>
      </c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355</v>
      </c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355</v>
      </c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355</v>
      </c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355</v>
      </c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355</v>
      </c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355</v>
      </c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355</v>
      </c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355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355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355</v>
      </c>
    </row>
    <row r="243" spans="1:48" ht="30" customHeight="1" x14ac:dyDescent="0.3">
      <c r="A243" s="13" t="s">
        <v>184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>
        <f>SUMIF(Q221:Q242,"010204",L221:L242)</f>
        <v>0</v>
      </c>
      <c r="M243" s="11"/>
      <c r="N243" t="s">
        <v>185</v>
      </c>
    </row>
    <row r="244" spans="1:48" ht="30" customHeight="1" x14ac:dyDescent="0.3">
      <c r="A244" s="13" t="s">
        <v>360</v>
      </c>
      <c r="B244" s="13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361</v>
      </c>
    </row>
    <row r="245" spans="1:48" ht="30" customHeight="1" x14ac:dyDescent="0.3">
      <c r="A245" s="13" t="s">
        <v>363</v>
      </c>
      <c r="B245" s="13" t="s">
        <v>364</v>
      </c>
      <c r="C245" s="13" t="s">
        <v>365</v>
      </c>
      <c r="D245" s="11">
        <v>1.1599999999999999</v>
      </c>
      <c r="E245" s="12"/>
      <c r="F245" s="12"/>
      <c r="G245" s="12"/>
      <c r="H245" s="12"/>
      <c r="I245" s="12"/>
      <c r="J245" s="12"/>
      <c r="K245" s="12">
        <f>TRUNC(E245+G245+I245, 0)</f>
        <v>0</v>
      </c>
      <c r="L245" s="12">
        <f>TRUNC(F245+H245+J245, 0)</f>
        <v>0</v>
      </c>
      <c r="M245" s="13" t="s">
        <v>366</v>
      </c>
      <c r="N245" s="1" t="s">
        <v>367</v>
      </c>
      <c r="O245" s="1" t="s">
        <v>52</v>
      </c>
      <c r="P245" s="1" t="s">
        <v>52</v>
      </c>
      <c r="Q245" s="1" t="s">
        <v>361</v>
      </c>
      <c r="R245" s="1" t="s">
        <v>66</v>
      </c>
      <c r="S245" s="1" t="s">
        <v>66</v>
      </c>
      <c r="T245" s="1" t="s">
        <v>65</v>
      </c>
      <c r="AR245" s="1" t="s">
        <v>52</v>
      </c>
      <c r="AS245" s="1" t="s">
        <v>52</v>
      </c>
      <c r="AU245" s="1" t="s">
        <v>368</v>
      </c>
      <c r="AV245">
        <v>154</v>
      </c>
    </row>
    <row r="246" spans="1:48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361</v>
      </c>
    </row>
    <row r="247" spans="1:48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361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361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361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361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361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361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361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361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361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361</v>
      </c>
    </row>
    <row r="257" spans="1:17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361</v>
      </c>
    </row>
    <row r="258" spans="1:17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361</v>
      </c>
    </row>
    <row r="259" spans="1:17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361</v>
      </c>
    </row>
    <row r="260" spans="1:17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361</v>
      </c>
    </row>
    <row r="261" spans="1:17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361</v>
      </c>
    </row>
    <row r="262" spans="1:17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361</v>
      </c>
    </row>
    <row r="263" spans="1:17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361</v>
      </c>
    </row>
    <row r="264" spans="1:17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361</v>
      </c>
    </row>
    <row r="265" spans="1:17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361</v>
      </c>
    </row>
    <row r="266" spans="1:17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361</v>
      </c>
    </row>
    <row r="267" spans="1:17" ht="30" customHeight="1" x14ac:dyDescent="0.3">
      <c r="A267" s="13" t="s">
        <v>184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>
        <f>SUMIF(Q245:Q266,"0103",L245:L266)</f>
        <v>0</v>
      </c>
      <c r="M267" s="11"/>
      <c r="N267" t="s">
        <v>185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9" manualBreakCount="9">
    <brk id="51" max="16383" man="1"/>
    <brk id="75" max="16383" man="1"/>
    <brk id="99" max="16383" man="1"/>
    <brk id="123" max="16383" man="1"/>
    <brk id="147" max="16383" man="1"/>
    <brk id="195" max="16383" man="1"/>
    <brk id="219" max="16383" man="1"/>
    <brk id="243" max="16383" man="1"/>
    <brk id="2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93229-2952-43B3-880D-FD8D15A0B7C4}">
  <dimension ref="A1:D84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370</v>
      </c>
      <c r="B1" t="s">
        <v>421</v>
      </c>
      <c r="C1" t="s">
        <v>422</v>
      </c>
      <c r="D1" t="s">
        <v>423</v>
      </c>
    </row>
    <row r="2" spans="1:4" x14ac:dyDescent="0.3">
      <c r="A2" s="1" t="s">
        <v>424</v>
      </c>
      <c r="B2">
        <v>100</v>
      </c>
      <c r="D2" s="1" t="s">
        <v>64</v>
      </c>
    </row>
    <row r="3" spans="1:4" x14ac:dyDescent="0.3">
      <c r="A3" t="s">
        <v>425</v>
      </c>
      <c r="C3">
        <v>3</v>
      </c>
      <c r="D3" s="1" t="s">
        <v>371</v>
      </c>
    </row>
    <row r="4" spans="1:4" x14ac:dyDescent="0.3">
      <c r="A4" s="1" t="s">
        <v>426</v>
      </c>
      <c r="B4">
        <v>100</v>
      </c>
      <c r="D4" s="1" t="s">
        <v>70</v>
      </c>
    </row>
    <row r="5" spans="1:4" x14ac:dyDescent="0.3">
      <c r="A5" t="s">
        <v>425</v>
      </c>
      <c r="C5">
        <v>3</v>
      </c>
      <c r="D5" s="1" t="s">
        <v>372</v>
      </c>
    </row>
    <row r="6" spans="1:4" x14ac:dyDescent="0.3">
      <c r="A6" s="1" t="s">
        <v>427</v>
      </c>
      <c r="B6">
        <v>100</v>
      </c>
      <c r="D6" s="1" t="s">
        <v>75</v>
      </c>
    </row>
    <row r="7" spans="1:4" x14ac:dyDescent="0.3">
      <c r="A7" t="s">
        <v>425</v>
      </c>
      <c r="C7">
        <v>3</v>
      </c>
      <c r="D7" s="1" t="s">
        <v>373</v>
      </c>
    </row>
    <row r="8" spans="1:4" x14ac:dyDescent="0.3">
      <c r="A8" s="1" t="s">
        <v>428</v>
      </c>
      <c r="B8">
        <v>100</v>
      </c>
      <c r="D8" s="1" t="s">
        <v>80</v>
      </c>
    </row>
    <row r="9" spans="1:4" x14ac:dyDescent="0.3">
      <c r="A9" t="s">
        <v>425</v>
      </c>
      <c r="C9">
        <v>4</v>
      </c>
      <c r="D9" s="1" t="s">
        <v>374</v>
      </c>
    </row>
    <row r="10" spans="1:4" x14ac:dyDescent="0.3">
      <c r="A10" s="1" t="s">
        <v>429</v>
      </c>
      <c r="B10">
        <v>100</v>
      </c>
      <c r="D10" s="1" t="s">
        <v>98</v>
      </c>
    </row>
    <row r="11" spans="1:4" x14ac:dyDescent="0.3">
      <c r="A11" t="s">
        <v>425</v>
      </c>
      <c r="C11">
        <v>3</v>
      </c>
      <c r="D11" s="1" t="s">
        <v>375</v>
      </c>
    </row>
    <row r="12" spans="1:4" x14ac:dyDescent="0.3">
      <c r="A12" s="1" t="s">
        <v>430</v>
      </c>
      <c r="B12">
        <v>100</v>
      </c>
      <c r="D12" s="1" t="s">
        <v>103</v>
      </c>
    </row>
    <row r="13" spans="1:4" x14ac:dyDescent="0.3">
      <c r="A13" t="s">
        <v>425</v>
      </c>
      <c r="C13">
        <v>3</v>
      </c>
      <c r="D13" s="1" t="s">
        <v>376</v>
      </c>
    </row>
    <row r="14" spans="1:4" x14ac:dyDescent="0.3">
      <c r="A14" s="1" t="s">
        <v>431</v>
      </c>
      <c r="B14">
        <v>100</v>
      </c>
      <c r="D14" s="1" t="s">
        <v>117</v>
      </c>
    </row>
    <row r="15" spans="1:4" x14ac:dyDescent="0.3">
      <c r="A15" t="s">
        <v>425</v>
      </c>
      <c r="C15">
        <v>3</v>
      </c>
      <c r="D15" s="1" t="s">
        <v>377</v>
      </c>
    </row>
    <row r="16" spans="1:4" x14ac:dyDescent="0.3">
      <c r="A16" s="1" t="s">
        <v>432</v>
      </c>
      <c r="B16">
        <v>100</v>
      </c>
      <c r="D16" s="1" t="s">
        <v>123</v>
      </c>
    </row>
    <row r="17" spans="1:4" x14ac:dyDescent="0.3">
      <c r="A17" t="s">
        <v>433</v>
      </c>
      <c r="C17">
        <v>3</v>
      </c>
      <c r="D17" s="1" t="s">
        <v>378</v>
      </c>
    </row>
    <row r="18" spans="1:4" x14ac:dyDescent="0.3">
      <c r="A18" t="s">
        <v>434</v>
      </c>
      <c r="C18">
        <v>2</v>
      </c>
      <c r="D18" s="1" t="s">
        <v>379</v>
      </c>
    </row>
    <row r="19" spans="1:4" x14ac:dyDescent="0.3">
      <c r="A19" s="1" t="s">
        <v>435</v>
      </c>
      <c r="B19">
        <v>100</v>
      </c>
      <c r="D19" s="1" t="s">
        <v>128</v>
      </c>
    </row>
    <row r="20" spans="1:4" x14ac:dyDescent="0.3">
      <c r="A20" t="s">
        <v>425</v>
      </c>
      <c r="C20">
        <v>4</v>
      </c>
      <c r="D20" s="1" t="s">
        <v>380</v>
      </c>
    </row>
    <row r="21" spans="1:4" x14ac:dyDescent="0.3">
      <c r="A21" s="1" t="s">
        <v>436</v>
      </c>
      <c r="B21">
        <v>100</v>
      </c>
      <c r="D21" s="1" t="s">
        <v>134</v>
      </c>
    </row>
    <row r="22" spans="1:4" x14ac:dyDescent="0.3">
      <c r="A22" t="s">
        <v>425</v>
      </c>
      <c r="C22">
        <v>2</v>
      </c>
      <c r="D22" s="1" t="s">
        <v>381</v>
      </c>
    </row>
    <row r="23" spans="1:4" x14ac:dyDescent="0.3">
      <c r="A23" s="1" t="s">
        <v>437</v>
      </c>
      <c r="B23">
        <v>100</v>
      </c>
      <c r="D23" s="1" t="s">
        <v>148</v>
      </c>
    </row>
    <row r="24" spans="1:4" x14ac:dyDescent="0.3">
      <c r="A24" t="s">
        <v>425</v>
      </c>
      <c r="C24">
        <v>2</v>
      </c>
      <c r="D24" s="1" t="s">
        <v>382</v>
      </c>
    </row>
    <row r="25" spans="1:4" x14ac:dyDescent="0.3">
      <c r="A25" s="1" t="s">
        <v>438</v>
      </c>
      <c r="B25">
        <v>100</v>
      </c>
      <c r="D25" s="1" t="s">
        <v>153</v>
      </c>
    </row>
    <row r="26" spans="1:4" x14ac:dyDescent="0.3">
      <c r="A26" t="s">
        <v>425</v>
      </c>
      <c r="C26">
        <v>3</v>
      </c>
      <c r="D26" s="1" t="s">
        <v>383</v>
      </c>
    </row>
    <row r="27" spans="1:4" x14ac:dyDescent="0.3">
      <c r="A27" s="1" t="s">
        <v>439</v>
      </c>
      <c r="B27">
        <v>100</v>
      </c>
      <c r="D27" s="1" t="s">
        <v>157</v>
      </c>
    </row>
    <row r="28" spans="1:4" x14ac:dyDescent="0.3">
      <c r="A28" t="s">
        <v>425</v>
      </c>
      <c r="C28">
        <v>3</v>
      </c>
      <c r="D28" s="1" t="s">
        <v>384</v>
      </c>
    </row>
    <row r="29" spans="1:4" x14ac:dyDescent="0.3">
      <c r="A29" s="1" t="s">
        <v>440</v>
      </c>
      <c r="B29">
        <v>100</v>
      </c>
      <c r="D29" s="1" t="s">
        <v>161</v>
      </c>
    </row>
    <row r="30" spans="1:4" x14ac:dyDescent="0.3">
      <c r="A30" t="s">
        <v>425</v>
      </c>
      <c r="C30">
        <v>3</v>
      </c>
      <c r="D30" s="1" t="s">
        <v>385</v>
      </c>
    </row>
    <row r="31" spans="1:4" x14ac:dyDescent="0.3">
      <c r="A31" s="1" t="s">
        <v>441</v>
      </c>
      <c r="B31">
        <v>100</v>
      </c>
      <c r="D31" s="1" t="s">
        <v>167</v>
      </c>
    </row>
    <row r="32" spans="1:4" x14ac:dyDescent="0.3">
      <c r="A32" t="s">
        <v>425</v>
      </c>
      <c r="C32">
        <v>4</v>
      </c>
      <c r="D32" s="1" t="s">
        <v>386</v>
      </c>
    </row>
    <row r="33" spans="1:4" x14ac:dyDescent="0.3">
      <c r="A33" s="1" t="s">
        <v>442</v>
      </c>
      <c r="B33">
        <v>100</v>
      </c>
      <c r="D33" s="1" t="s">
        <v>172</v>
      </c>
    </row>
    <row r="34" spans="1:4" x14ac:dyDescent="0.3">
      <c r="A34" t="s">
        <v>434</v>
      </c>
      <c r="C34">
        <v>2</v>
      </c>
      <c r="D34" s="1" t="s">
        <v>388</v>
      </c>
    </row>
    <row r="35" spans="1:4" x14ac:dyDescent="0.3">
      <c r="A35" s="1" t="s">
        <v>443</v>
      </c>
      <c r="B35">
        <v>100</v>
      </c>
      <c r="D35" s="1" t="s">
        <v>177</v>
      </c>
    </row>
    <row r="36" spans="1:4" x14ac:dyDescent="0.3">
      <c r="A36" t="s">
        <v>434</v>
      </c>
      <c r="C36">
        <v>3</v>
      </c>
      <c r="D36" s="1" t="s">
        <v>389</v>
      </c>
    </row>
    <row r="37" spans="1:4" x14ac:dyDescent="0.3">
      <c r="A37" t="s">
        <v>444</v>
      </c>
      <c r="C37">
        <v>3</v>
      </c>
      <c r="D37" s="1" t="s">
        <v>390</v>
      </c>
    </row>
    <row r="38" spans="1:4" x14ac:dyDescent="0.3">
      <c r="A38" s="1" t="s">
        <v>445</v>
      </c>
      <c r="B38">
        <v>100</v>
      </c>
      <c r="D38" s="1" t="s">
        <v>182</v>
      </c>
    </row>
    <row r="39" spans="1:4" x14ac:dyDescent="0.3">
      <c r="A39" t="s">
        <v>434</v>
      </c>
      <c r="C39">
        <v>3</v>
      </c>
      <c r="D39" s="1" t="s">
        <v>391</v>
      </c>
    </row>
    <row r="40" spans="1:4" x14ac:dyDescent="0.3">
      <c r="A40" t="s">
        <v>446</v>
      </c>
      <c r="C40">
        <v>3</v>
      </c>
      <c r="D40" s="1" t="s">
        <v>392</v>
      </c>
    </row>
    <row r="41" spans="1:4" x14ac:dyDescent="0.3">
      <c r="A41" s="1" t="s">
        <v>447</v>
      </c>
      <c r="B41">
        <v>100</v>
      </c>
      <c r="D41" s="1" t="s">
        <v>190</v>
      </c>
    </row>
    <row r="42" spans="1:4" x14ac:dyDescent="0.3">
      <c r="A42" t="s">
        <v>425</v>
      </c>
      <c r="C42">
        <v>3</v>
      </c>
      <c r="D42" s="1" t="s">
        <v>393</v>
      </c>
    </row>
    <row r="43" spans="1:4" x14ac:dyDescent="0.3">
      <c r="A43" s="1" t="s">
        <v>448</v>
      </c>
      <c r="B43">
        <v>100</v>
      </c>
      <c r="D43" s="1" t="s">
        <v>195</v>
      </c>
    </row>
    <row r="44" spans="1:4" x14ac:dyDescent="0.3">
      <c r="A44" t="s">
        <v>425</v>
      </c>
      <c r="C44">
        <v>3</v>
      </c>
      <c r="D44" s="1" t="s">
        <v>394</v>
      </c>
    </row>
    <row r="45" spans="1:4" x14ac:dyDescent="0.3">
      <c r="A45" s="1" t="s">
        <v>449</v>
      </c>
      <c r="B45">
        <v>100</v>
      </c>
      <c r="D45" s="1" t="s">
        <v>204</v>
      </c>
    </row>
    <row r="46" spans="1:4" x14ac:dyDescent="0.3">
      <c r="A46" t="s">
        <v>450</v>
      </c>
      <c r="C46">
        <v>4</v>
      </c>
      <c r="D46" s="1" t="s">
        <v>395</v>
      </c>
    </row>
    <row r="47" spans="1:4" x14ac:dyDescent="0.3">
      <c r="A47" s="1" t="s">
        <v>451</v>
      </c>
      <c r="B47">
        <v>100</v>
      </c>
      <c r="D47" s="1" t="s">
        <v>209</v>
      </c>
    </row>
    <row r="48" spans="1:4" x14ac:dyDescent="0.3">
      <c r="A48" t="s">
        <v>425</v>
      </c>
      <c r="C48">
        <v>3</v>
      </c>
      <c r="D48" s="1" t="s">
        <v>396</v>
      </c>
    </row>
    <row r="49" spans="1:4" x14ac:dyDescent="0.3">
      <c r="A49" s="1" t="s">
        <v>452</v>
      </c>
      <c r="B49">
        <v>100</v>
      </c>
      <c r="D49" s="1" t="s">
        <v>214</v>
      </c>
    </row>
    <row r="50" spans="1:4" x14ac:dyDescent="0.3">
      <c r="A50" t="s">
        <v>425</v>
      </c>
      <c r="C50">
        <v>3</v>
      </c>
      <c r="D50" s="1" t="s">
        <v>397</v>
      </c>
    </row>
    <row r="51" spans="1:4" x14ac:dyDescent="0.3">
      <c r="A51" s="1" t="s">
        <v>453</v>
      </c>
      <c r="B51">
        <v>100</v>
      </c>
      <c r="D51" s="1" t="s">
        <v>219</v>
      </c>
    </row>
    <row r="52" spans="1:4" x14ac:dyDescent="0.3">
      <c r="A52" t="s">
        <v>425</v>
      </c>
      <c r="C52">
        <v>4</v>
      </c>
      <c r="D52" s="1" t="s">
        <v>398</v>
      </c>
    </row>
    <row r="53" spans="1:4" x14ac:dyDescent="0.3">
      <c r="A53" s="1" t="s">
        <v>454</v>
      </c>
      <c r="B53">
        <v>100</v>
      </c>
      <c r="D53" s="1" t="s">
        <v>224</v>
      </c>
    </row>
    <row r="54" spans="1:4" x14ac:dyDescent="0.3">
      <c r="A54" t="s">
        <v>425</v>
      </c>
      <c r="C54">
        <v>2</v>
      </c>
      <c r="D54" s="1" t="s">
        <v>399</v>
      </c>
    </row>
    <row r="55" spans="1:4" x14ac:dyDescent="0.3">
      <c r="A55" s="1" t="s">
        <v>455</v>
      </c>
      <c r="B55">
        <v>100</v>
      </c>
      <c r="D55" s="1" t="s">
        <v>231</v>
      </c>
    </row>
    <row r="56" spans="1:4" x14ac:dyDescent="0.3">
      <c r="A56" t="s">
        <v>425</v>
      </c>
      <c r="C56">
        <v>2</v>
      </c>
      <c r="D56" s="1" t="s">
        <v>400</v>
      </c>
    </row>
    <row r="57" spans="1:4" x14ac:dyDescent="0.3">
      <c r="A57" s="1" t="s">
        <v>456</v>
      </c>
      <c r="B57">
        <v>100</v>
      </c>
      <c r="D57" s="1" t="s">
        <v>235</v>
      </c>
    </row>
    <row r="58" spans="1:4" x14ac:dyDescent="0.3">
      <c r="A58" t="s">
        <v>425</v>
      </c>
      <c r="C58">
        <v>3</v>
      </c>
      <c r="D58" s="1" t="s">
        <v>401</v>
      </c>
    </row>
    <row r="59" spans="1:4" x14ac:dyDescent="0.3">
      <c r="A59" s="1" t="s">
        <v>457</v>
      </c>
      <c r="B59">
        <v>100</v>
      </c>
      <c r="D59" s="1" t="s">
        <v>240</v>
      </c>
    </row>
    <row r="60" spans="1:4" x14ac:dyDescent="0.3">
      <c r="A60" t="s">
        <v>425</v>
      </c>
      <c r="C60">
        <v>1</v>
      </c>
      <c r="D60" s="1" t="s">
        <v>402</v>
      </c>
    </row>
    <row r="61" spans="1:4" x14ac:dyDescent="0.3">
      <c r="A61" s="1" t="s">
        <v>458</v>
      </c>
      <c r="B61">
        <v>100</v>
      </c>
      <c r="D61" s="1" t="s">
        <v>245</v>
      </c>
    </row>
    <row r="62" spans="1:4" x14ac:dyDescent="0.3">
      <c r="A62" t="s">
        <v>425</v>
      </c>
      <c r="C62">
        <v>3</v>
      </c>
      <c r="D62" s="1" t="s">
        <v>403</v>
      </c>
    </row>
    <row r="63" spans="1:4" x14ac:dyDescent="0.3">
      <c r="A63" s="1" t="s">
        <v>459</v>
      </c>
      <c r="B63">
        <v>100</v>
      </c>
      <c r="D63" s="1" t="s">
        <v>250</v>
      </c>
    </row>
    <row r="64" spans="1:4" x14ac:dyDescent="0.3">
      <c r="A64" t="s">
        <v>425</v>
      </c>
      <c r="C64">
        <v>4</v>
      </c>
      <c r="D64" s="1" t="s">
        <v>404</v>
      </c>
    </row>
    <row r="65" spans="1:4" x14ac:dyDescent="0.3">
      <c r="A65" s="1" t="s">
        <v>460</v>
      </c>
      <c r="B65">
        <v>100</v>
      </c>
      <c r="D65" s="1" t="s">
        <v>259</v>
      </c>
    </row>
    <row r="66" spans="1:4" x14ac:dyDescent="0.3">
      <c r="A66" t="s">
        <v>425</v>
      </c>
      <c r="C66">
        <v>4</v>
      </c>
      <c r="D66" s="1" t="s">
        <v>405</v>
      </c>
    </row>
    <row r="67" spans="1:4" x14ac:dyDescent="0.3">
      <c r="A67" s="1" t="s">
        <v>461</v>
      </c>
      <c r="B67">
        <v>100</v>
      </c>
      <c r="D67" s="1" t="s">
        <v>263</v>
      </c>
    </row>
    <row r="68" spans="1:4" x14ac:dyDescent="0.3">
      <c r="A68" t="s">
        <v>425</v>
      </c>
      <c r="C68">
        <v>3</v>
      </c>
      <c r="D68" s="1" t="s">
        <v>406</v>
      </c>
    </row>
    <row r="69" spans="1:4" x14ac:dyDescent="0.3">
      <c r="A69" s="1" t="s">
        <v>462</v>
      </c>
      <c r="B69">
        <v>100</v>
      </c>
      <c r="D69" s="1" t="s">
        <v>267</v>
      </c>
    </row>
    <row r="70" spans="1:4" x14ac:dyDescent="0.3">
      <c r="A70" t="s">
        <v>425</v>
      </c>
      <c r="C70">
        <v>3</v>
      </c>
      <c r="D70" s="1" t="s">
        <v>407</v>
      </c>
    </row>
    <row r="71" spans="1:4" x14ac:dyDescent="0.3">
      <c r="A71" s="1" t="s">
        <v>463</v>
      </c>
      <c r="B71">
        <v>100</v>
      </c>
      <c r="D71" s="1" t="s">
        <v>291</v>
      </c>
    </row>
    <row r="72" spans="1:4" x14ac:dyDescent="0.3">
      <c r="A72" t="s">
        <v>425</v>
      </c>
      <c r="C72">
        <v>2</v>
      </c>
      <c r="D72" s="1" t="s">
        <v>408</v>
      </c>
    </row>
    <row r="73" spans="1:4" x14ac:dyDescent="0.3">
      <c r="A73" s="1" t="s">
        <v>464</v>
      </c>
      <c r="B73">
        <v>100</v>
      </c>
      <c r="D73" s="1" t="s">
        <v>297</v>
      </c>
    </row>
    <row r="74" spans="1:4" x14ac:dyDescent="0.3">
      <c r="A74" t="s">
        <v>425</v>
      </c>
      <c r="C74">
        <v>3</v>
      </c>
      <c r="D74" s="1" t="s">
        <v>409</v>
      </c>
    </row>
    <row r="75" spans="1:4" x14ac:dyDescent="0.3">
      <c r="A75" s="1" t="s">
        <v>465</v>
      </c>
      <c r="B75">
        <v>100</v>
      </c>
      <c r="D75" s="1" t="s">
        <v>327</v>
      </c>
    </row>
    <row r="76" spans="1:4" x14ac:dyDescent="0.3">
      <c r="A76" t="s">
        <v>425</v>
      </c>
      <c r="C76">
        <v>3</v>
      </c>
      <c r="D76" s="1" t="s">
        <v>410</v>
      </c>
    </row>
    <row r="77" spans="1:4" x14ac:dyDescent="0.3">
      <c r="A77" s="1" t="s">
        <v>466</v>
      </c>
      <c r="B77">
        <v>100</v>
      </c>
      <c r="D77" s="1" t="s">
        <v>333</v>
      </c>
    </row>
    <row r="78" spans="1:4" x14ac:dyDescent="0.3">
      <c r="A78" t="s">
        <v>425</v>
      </c>
      <c r="C78">
        <v>2</v>
      </c>
      <c r="D78" s="1" t="s">
        <v>411</v>
      </c>
    </row>
    <row r="79" spans="1:4" x14ac:dyDescent="0.3">
      <c r="A79" s="1" t="s">
        <v>467</v>
      </c>
      <c r="B79">
        <v>100</v>
      </c>
      <c r="D79" s="1" t="s">
        <v>340</v>
      </c>
    </row>
    <row r="80" spans="1:4" x14ac:dyDescent="0.3">
      <c r="A80" t="s">
        <v>425</v>
      </c>
      <c r="C80">
        <v>3</v>
      </c>
      <c r="D80" s="1" t="s">
        <v>412</v>
      </c>
    </row>
    <row r="81" spans="1:4" x14ac:dyDescent="0.3">
      <c r="A81" s="1" t="s">
        <v>468</v>
      </c>
      <c r="B81">
        <v>100</v>
      </c>
      <c r="D81" s="1" t="s">
        <v>345</v>
      </c>
    </row>
    <row r="82" spans="1:4" x14ac:dyDescent="0.3">
      <c r="A82" t="s">
        <v>425</v>
      </c>
      <c r="C82">
        <v>3</v>
      </c>
      <c r="D82" s="1" t="s">
        <v>413</v>
      </c>
    </row>
    <row r="83" spans="1:4" x14ac:dyDescent="0.3">
      <c r="A83" s="1" t="s">
        <v>469</v>
      </c>
      <c r="B83">
        <v>100</v>
      </c>
      <c r="D83" s="1" t="s">
        <v>387</v>
      </c>
    </row>
    <row r="84" spans="1:4" x14ac:dyDescent="0.3">
      <c r="A84" t="s">
        <v>434</v>
      </c>
      <c r="C84">
        <v>2</v>
      </c>
      <c r="D84" s="1" t="s">
        <v>414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9E12A-8856-4B1F-A2AE-1EC50F31AA19}">
  <dimension ref="A1:M43"/>
  <sheetViews>
    <sheetView workbookViewId="0"/>
  </sheetViews>
  <sheetFormatPr defaultRowHeight="16.5" x14ac:dyDescent="0.3"/>
  <sheetData>
    <row r="1" spans="1:7" x14ac:dyDescent="0.3">
      <c r="A1" t="s">
        <v>543</v>
      </c>
    </row>
    <row r="2" spans="1:7" x14ac:dyDescent="0.3">
      <c r="A2" s="1" t="s">
        <v>544</v>
      </c>
      <c r="B2" t="s">
        <v>545</v>
      </c>
      <c r="C2" s="1" t="s">
        <v>546</v>
      </c>
    </row>
    <row r="3" spans="1:7" x14ac:dyDescent="0.3">
      <c r="A3" s="1" t="s">
        <v>547</v>
      </c>
      <c r="B3" t="s">
        <v>548</v>
      </c>
    </row>
    <row r="4" spans="1:7" x14ac:dyDescent="0.3">
      <c r="A4" s="1" t="s">
        <v>549</v>
      </c>
      <c r="B4">
        <v>5</v>
      </c>
    </row>
    <row r="5" spans="1:7" x14ac:dyDescent="0.3">
      <c r="A5" s="1" t="s">
        <v>550</v>
      </c>
      <c r="B5">
        <v>5</v>
      </c>
    </row>
    <row r="6" spans="1:7" x14ac:dyDescent="0.3">
      <c r="A6" s="1" t="s">
        <v>551</v>
      </c>
      <c r="B6" t="s">
        <v>552</v>
      </c>
    </row>
    <row r="7" spans="1:7" x14ac:dyDescent="0.3">
      <c r="A7" s="1" t="s">
        <v>553</v>
      </c>
      <c r="B7" t="s">
        <v>554</v>
      </c>
      <c r="C7">
        <v>1</v>
      </c>
    </row>
    <row r="8" spans="1:7" x14ac:dyDescent="0.3">
      <c r="A8" s="1" t="s">
        <v>555</v>
      </c>
      <c r="B8" t="s">
        <v>554</v>
      </c>
      <c r="C8">
        <v>2</v>
      </c>
    </row>
    <row r="9" spans="1:7" x14ac:dyDescent="0.3">
      <c r="A9" s="1" t="s">
        <v>556</v>
      </c>
      <c r="B9" t="s">
        <v>415</v>
      </c>
      <c r="C9" t="s">
        <v>416</v>
      </c>
      <c r="D9" t="s">
        <v>417</v>
      </c>
      <c r="E9" t="s">
        <v>418</v>
      </c>
      <c r="F9" t="s">
        <v>419</v>
      </c>
      <c r="G9" t="s">
        <v>557</v>
      </c>
    </row>
    <row r="10" spans="1:7" x14ac:dyDescent="0.3">
      <c r="A10" s="1" t="s">
        <v>558</v>
      </c>
      <c r="B10">
        <v>1466</v>
      </c>
      <c r="C10">
        <v>931</v>
      </c>
      <c r="D10">
        <v>0</v>
      </c>
    </row>
    <row r="11" spans="1:7" x14ac:dyDescent="0.3">
      <c r="A11" s="1" t="s">
        <v>559</v>
      </c>
      <c r="B11" t="s">
        <v>560</v>
      </c>
      <c r="C11">
        <v>4</v>
      </c>
    </row>
    <row r="12" spans="1:7" x14ac:dyDescent="0.3">
      <c r="A12" s="1" t="s">
        <v>561</v>
      </c>
      <c r="B12" t="s">
        <v>560</v>
      </c>
      <c r="C12">
        <v>4</v>
      </c>
    </row>
    <row r="13" spans="1:7" x14ac:dyDescent="0.3">
      <c r="A13" s="1" t="s">
        <v>562</v>
      </c>
      <c r="B13" t="s">
        <v>560</v>
      </c>
      <c r="C13">
        <v>3</v>
      </c>
    </row>
    <row r="14" spans="1:7" x14ac:dyDescent="0.3">
      <c r="A14" s="1" t="s">
        <v>563</v>
      </c>
      <c r="B14" t="s">
        <v>554</v>
      </c>
      <c r="C14">
        <v>5</v>
      </c>
    </row>
    <row r="15" spans="1:7" x14ac:dyDescent="0.3">
      <c r="A15" s="1" t="s">
        <v>564</v>
      </c>
      <c r="B15" t="s">
        <v>565</v>
      </c>
      <c r="C15" t="s">
        <v>566</v>
      </c>
      <c r="D15" t="s">
        <v>566</v>
      </c>
      <c r="E15" t="s">
        <v>566</v>
      </c>
      <c r="F15">
        <v>1</v>
      </c>
    </row>
    <row r="16" spans="1:7" x14ac:dyDescent="0.3">
      <c r="A16" s="1" t="s">
        <v>567</v>
      </c>
      <c r="B16">
        <v>1.1100000000000001</v>
      </c>
      <c r="C16">
        <v>1.1200000000000001</v>
      </c>
    </row>
    <row r="17" spans="1:13" x14ac:dyDescent="0.3">
      <c r="A17" s="1" t="s">
        <v>568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569</v>
      </c>
      <c r="B18">
        <v>1.25</v>
      </c>
      <c r="C18">
        <v>1.071</v>
      </c>
    </row>
    <row r="19" spans="1:13" x14ac:dyDescent="0.3">
      <c r="A19" s="1" t="s">
        <v>570</v>
      </c>
    </row>
    <row r="20" spans="1:13" x14ac:dyDescent="0.3">
      <c r="A20" s="1" t="s">
        <v>571</v>
      </c>
      <c r="B20" s="1" t="s">
        <v>554</v>
      </c>
      <c r="C20">
        <v>1</v>
      </c>
    </row>
    <row r="21" spans="1:13" x14ac:dyDescent="0.3">
      <c r="A21" t="s">
        <v>573</v>
      </c>
      <c r="B21" t="s">
        <v>574</v>
      </c>
      <c r="C21" t="s">
        <v>575</v>
      </c>
    </row>
    <row r="22" spans="1:13" x14ac:dyDescent="0.3">
      <c r="A22">
        <v>1</v>
      </c>
      <c r="B22" s="1" t="s">
        <v>485</v>
      </c>
      <c r="C22" s="1" t="s">
        <v>484</v>
      </c>
    </row>
    <row r="23" spans="1:13" x14ac:dyDescent="0.3">
      <c r="A23">
        <v>2</v>
      </c>
      <c r="B23" s="1" t="s">
        <v>576</v>
      </c>
      <c r="C23" s="1" t="s">
        <v>577</v>
      </c>
    </row>
    <row r="24" spans="1:13" x14ac:dyDescent="0.3">
      <c r="A24">
        <v>3</v>
      </c>
      <c r="B24" s="1" t="s">
        <v>578</v>
      </c>
      <c r="C24" s="1" t="s">
        <v>579</v>
      </c>
    </row>
    <row r="25" spans="1:13" x14ac:dyDescent="0.3">
      <c r="A25">
        <v>4</v>
      </c>
      <c r="B25" s="1" t="s">
        <v>580</v>
      </c>
      <c r="C25" s="1" t="s">
        <v>581</v>
      </c>
    </row>
    <row r="26" spans="1:13" x14ac:dyDescent="0.3">
      <c r="A26">
        <v>5</v>
      </c>
      <c r="B26" s="1" t="s">
        <v>582</v>
      </c>
      <c r="C26" s="1" t="s">
        <v>52</v>
      </c>
    </row>
    <row r="27" spans="1:13" x14ac:dyDescent="0.3">
      <c r="A27">
        <v>6</v>
      </c>
      <c r="B27" s="1" t="s">
        <v>583</v>
      </c>
      <c r="C27" s="1" t="s">
        <v>584</v>
      </c>
    </row>
    <row r="28" spans="1:13" x14ac:dyDescent="0.3">
      <c r="A28">
        <v>7</v>
      </c>
      <c r="B28" s="1" t="s">
        <v>585</v>
      </c>
      <c r="C28" s="1" t="s">
        <v>586</v>
      </c>
    </row>
    <row r="29" spans="1:13" x14ac:dyDescent="0.3">
      <c r="A29">
        <v>8</v>
      </c>
      <c r="B29" s="1" t="s">
        <v>587</v>
      </c>
      <c r="C29" s="1" t="s">
        <v>588</v>
      </c>
    </row>
    <row r="30" spans="1:13" x14ac:dyDescent="0.3">
      <c r="A30">
        <v>9</v>
      </c>
      <c r="B30" s="1" t="s">
        <v>589</v>
      </c>
      <c r="C30" s="1" t="s">
        <v>590</v>
      </c>
    </row>
    <row r="31" spans="1:13" x14ac:dyDescent="0.3">
      <c r="A31" t="s">
        <v>565</v>
      </c>
      <c r="B31" s="1" t="s">
        <v>591</v>
      </c>
      <c r="C31" s="1" t="s">
        <v>592</v>
      </c>
    </row>
    <row r="32" spans="1:13" x14ac:dyDescent="0.3">
      <c r="A32" t="s">
        <v>420</v>
      </c>
      <c r="B32" s="1" t="s">
        <v>593</v>
      </c>
      <c r="C32" s="1" t="s">
        <v>594</v>
      </c>
    </row>
    <row r="33" spans="1:3" x14ac:dyDescent="0.3">
      <c r="A33" t="s">
        <v>554</v>
      </c>
      <c r="B33" s="1" t="s">
        <v>595</v>
      </c>
      <c r="C33" s="1" t="s">
        <v>52</v>
      </c>
    </row>
    <row r="34" spans="1:3" x14ac:dyDescent="0.3">
      <c r="A34" t="s">
        <v>545</v>
      </c>
      <c r="B34" s="1" t="s">
        <v>595</v>
      </c>
      <c r="C34" s="1" t="s">
        <v>52</v>
      </c>
    </row>
    <row r="35" spans="1:3" x14ac:dyDescent="0.3">
      <c r="A35" t="s">
        <v>596</v>
      </c>
      <c r="B35" s="1" t="s">
        <v>595</v>
      </c>
      <c r="C35" s="1" t="s">
        <v>52</v>
      </c>
    </row>
    <row r="36" spans="1:3" x14ac:dyDescent="0.3">
      <c r="A36" t="s">
        <v>66</v>
      </c>
      <c r="B36" s="1" t="s">
        <v>595</v>
      </c>
      <c r="C36" s="1" t="s">
        <v>52</v>
      </c>
    </row>
    <row r="37" spans="1:3" x14ac:dyDescent="0.3">
      <c r="A37" t="s">
        <v>597</v>
      </c>
      <c r="B37" s="1" t="s">
        <v>595</v>
      </c>
      <c r="C37" s="1" t="s">
        <v>52</v>
      </c>
    </row>
    <row r="38" spans="1:3" x14ac:dyDescent="0.3">
      <c r="A38" t="s">
        <v>598</v>
      </c>
      <c r="B38" s="1" t="s">
        <v>595</v>
      </c>
      <c r="C38" s="1" t="s">
        <v>52</v>
      </c>
    </row>
    <row r="39" spans="1:3" x14ac:dyDescent="0.3">
      <c r="A39" t="s">
        <v>599</v>
      </c>
      <c r="B39" s="1" t="s">
        <v>595</v>
      </c>
      <c r="C39" s="1" t="s">
        <v>52</v>
      </c>
    </row>
    <row r="40" spans="1:3" x14ac:dyDescent="0.3">
      <c r="A40" t="s">
        <v>600</v>
      </c>
      <c r="B40" s="1" t="s">
        <v>595</v>
      </c>
      <c r="C40" s="1" t="s">
        <v>52</v>
      </c>
    </row>
    <row r="43" spans="1:3" x14ac:dyDescent="0.3">
      <c r="A43" t="s">
        <v>572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A198B-BAAA-466F-8701-351529631DA3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원가계산서</vt:lpstr>
      <vt:lpstr>공종별집계표</vt:lpstr>
      <vt:lpstr>공종별내역서</vt:lpstr>
      <vt:lpstr>공량설정_일위대가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gunsa</dc:creator>
  <cp:lastModifiedBy>이원길</cp:lastModifiedBy>
  <dcterms:created xsi:type="dcterms:W3CDTF">2026-10-06T04:35:31Z</dcterms:created>
  <dcterms:modified xsi:type="dcterms:W3CDTF">2026-10-14T04:58:37Z</dcterms:modified>
</cp:coreProperties>
</file>