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ContentType="application/vnd.openxmlformats-officedocument.custom-properties+xml" PartName="/docProps/custom.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D:\★업무\1. 계약\1. 수의계약 공고(2인견적)\2026년\7. 건설과\20261013 성환읍 복모리 경로당 신축공사 전기공사\"/>
    </mc:Choice>
  </mc:AlternateContent>
  <xr:revisionPtr revIDLastSave="0" documentId="13_ncr:1_{A4B7F3F7-DEEB-495D-9139-28E3155D59E4}" xr6:coauthVersionLast="47" xr6:coauthVersionMax="47" xr10:uidLastSave="{00000000-0000-0000-0000-000000000000}"/>
  <bookViews>
    <workbookView xWindow="1335" yWindow="3585" windowWidth="21600" windowHeight="11295" tabRatio="840" xr2:uid="{00000000-000D-0000-FFFF-FFFF00000000}"/>
  </bookViews>
  <sheets>
    <sheet name="내역서(전기)" sheetId="10" r:id="rId1"/>
    <sheet name="합산자재" sheetId="6" state="hidden" r:id="rId2"/>
    <sheet name="옵션" sheetId="5" state="hidden" r:id="rId3"/>
    <sheet name="사용설명" sheetId="14" state="hidden" r:id="rId4"/>
  </sheets>
  <definedNames>
    <definedName name="_xlnm.Print_Area" localSheetId="0">'내역서(전기)'!$A$1:$Q$185</definedName>
    <definedName name="_xlnm.Print_Titles" localSheetId="0">'내역서(전기)'!$1:$3</definedName>
    <definedName name="_xlnm.Print_Titles" localSheetId="1">합산자재!$1:$3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O185" i="10" l="1"/>
  <c r="N185" i="10"/>
  <c r="L185" i="10"/>
  <c r="F8" i="5" l="1"/>
  <c r="F7" i="5"/>
  <c r="F6" i="5"/>
  <c r="F5" i="5"/>
  <c r="F4" i="5"/>
  <c r="AE168" i="10"/>
  <c r="AE136" i="10"/>
  <c r="AE95" i="10"/>
  <c r="AE75" i="10"/>
  <c r="AE34" i="10"/>
  <c r="O55" i="10"/>
  <c r="K60" i="10"/>
  <c r="L60" i="10" s="1"/>
  <c r="M60" i="10"/>
  <c r="N60" i="10" s="1"/>
  <c r="K61" i="10"/>
  <c r="L61" i="10" s="1"/>
  <c r="M61" i="10"/>
  <c r="N61" i="10" s="1"/>
  <c r="K64" i="10"/>
  <c r="L64" i="10" s="1"/>
  <c r="M64" i="10"/>
  <c r="N64" i="10" s="1"/>
  <c r="K68" i="10"/>
  <c r="L68" i="10" s="1"/>
  <c r="M68" i="10"/>
  <c r="N68" i="10" s="1"/>
  <c r="O81" i="10"/>
  <c r="K87" i="10"/>
  <c r="L87" i="10"/>
  <c r="M87" i="10"/>
  <c r="N87" i="10" s="1"/>
  <c r="K94" i="10"/>
  <c r="L94" i="10" s="1"/>
  <c r="M94" i="10"/>
  <c r="N94" i="10" s="1"/>
  <c r="O107" i="10"/>
  <c r="K112" i="10"/>
  <c r="L112" i="10" s="1"/>
  <c r="M112" i="10"/>
  <c r="N112" i="10" s="1"/>
  <c r="K117" i="10"/>
  <c r="L117" i="10" s="1"/>
  <c r="M117" i="10"/>
  <c r="N117" i="10" s="1"/>
  <c r="K118" i="10"/>
  <c r="L118" i="10" s="1"/>
  <c r="M118" i="10"/>
  <c r="N118" i="10" s="1"/>
  <c r="O159" i="10"/>
  <c r="L161" i="10"/>
  <c r="M161" i="10"/>
  <c r="N161" i="10" s="1"/>
  <c r="L162" i="10"/>
  <c r="M162" i="10"/>
  <c r="N162" i="10" s="1"/>
  <c r="L163" i="10"/>
  <c r="M163" i="10"/>
  <c r="N163" i="10" s="1"/>
  <c r="L164" i="10"/>
  <c r="M164" i="10"/>
  <c r="N164" i="10" s="1"/>
  <c r="L165" i="10"/>
  <c r="M165" i="10"/>
  <c r="N165" i="10"/>
  <c r="L166" i="10"/>
  <c r="M166" i="10"/>
  <c r="N166" i="10"/>
  <c r="L167" i="10"/>
  <c r="M167" i="10"/>
  <c r="N167" i="10"/>
  <c r="H4" i="6"/>
  <c r="L4" i="6"/>
  <c r="H5" i="6"/>
  <c r="L5" i="6" s="1"/>
  <c r="H6" i="6"/>
  <c r="L6" i="6" s="1"/>
  <c r="H7" i="6"/>
  <c r="L7" i="6"/>
  <c r="H8" i="6"/>
  <c r="L8" i="6" s="1"/>
  <c r="H9" i="6"/>
  <c r="L9" i="6" s="1"/>
  <c r="H10" i="6"/>
  <c r="L10" i="6" s="1"/>
  <c r="H11" i="6"/>
  <c r="L11" i="6" s="1"/>
  <c r="H12" i="6"/>
  <c r="H61" i="10" s="1"/>
  <c r="L12" i="6"/>
  <c r="H13" i="6"/>
  <c r="L13" i="6"/>
  <c r="H14" i="6"/>
  <c r="L14" i="6"/>
  <c r="H15" i="6"/>
  <c r="L15" i="6" s="1"/>
  <c r="H16" i="6"/>
  <c r="L16" i="6" s="1"/>
  <c r="H17" i="6"/>
  <c r="H18" i="6"/>
  <c r="L18" i="6" s="1"/>
  <c r="H19" i="6"/>
  <c r="L19" i="6"/>
  <c r="H20" i="6"/>
  <c r="L20" i="6" s="1"/>
  <c r="H21" i="6"/>
  <c r="H64" i="10" s="1"/>
  <c r="H22" i="6"/>
  <c r="H23" i="6"/>
  <c r="H24" i="6"/>
  <c r="L24" i="6"/>
  <c r="H25" i="6"/>
  <c r="H26" i="6"/>
  <c r="L26" i="6"/>
  <c r="H27" i="6"/>
  <c r="H117" i="10" s="1"/>
  <c r="H28" i="6"/>
  <c r="L28" i="6" s="1"/>
  <c r="H29" i="6"/>
  <c r="H87" i="10" s="1"/>
  <c r="H30" i="6"/>
  <c r="L30" i="6"/>
  <c r="H31" i="6"/>
  <c r="H32" i="6"/>
  <c r="L32" i="6" s="1"/>
  <c r="H33" i="6"/>
  <c r="H34" i="6"/>
  <c r="H35" i="6"/>
  <c r="H36" i="6"/>
  <c r="L36" i="6"/>
  <c r="H37" i="6"/>
  <c r="L37" i="6" s="1"/>
  <c r="H38" i="6"/>
  <c r="L38" i="6"/>
  <c r="H39" i="6"/>
  <c r="L39" i="6" s="1"/>
  <c r="H40" i="6"/>
  <c r="L40" i="6" s="1"/>
  <c r="H41" i="6"/>
  <c r="L41" i="6" s="1"/>
  <c r="H42" i="6"/>
  <c r="L42" i="6"/>
  <c r="H43" i="6"/>
  <c r="H44" i="6"/>
  <c r="L44" i="6" s="1"/>
  <c r="H45" i="6"/>
  <c r="L45" i="6" s="1"/>
  <c r="H46" i="6"/>
  <c r="H47" i="6"/>
  <c r="L47" i="6" s="1"/>
  <c r="H48" i="6"/>
  <c r="L48" i="6" s="1"/>
  <c r="H49" i="6"/>
  <c r="L49" i="6" s="1"/>
  <c r="H50" i="6"/>
  <c r="L50" i="6"/>
  <c r="H51" i="6"/>
  <c r="H52" i="6"/>
  <c r="H53" i="6"/>
  <c r="H54" i="6"/>
  <c r="L54" i="6"/>
  <c r="H55" i="6"/>
  <c r="H56" i="6"/>
  <c r="L56" i="6"/>
  <c r="H57" i="6"/>
  <c r="H58" i="6"/>
  <c r="H59" i="6"/>
  <c r="H60" i="6"/>
  <c r="L60" i="6"/>
  <c r="H61" i="6"/>
  <c r="L61" i="6" s="1"/>
  <c r="H62" i="6"/>
  <c r="L62" i="6" s="1"/>
  <c r="H63" i="6"/>
  <c r="H64" i="6"/>
  <c r="H65" i="6"/>
  <c r="H66" i="6"/>
  <c r="H67" i="6"/>
  <c r="H68" i="6"/>
  <c r="L68" i="6" s="1"/>
  <c r="H69" i="6"/>
  <c r="L69" i="6" s="1"/>
  <c r="H70" i="6"/>
  <c r="L70" i="6" s="1"/>
  <c r="H71" i="6"/>
  <c r="L71" i="6" s="1"/>
  <c r="H72" i="6"/>
  <c r="H73" i="6"/>
  <c r="H94" i="10" s="1"/>
  <c r="H74" i="6"/>
  <c r="H75" i="6"/>
  <c r="H76" i="6"/>
  <c r="H77" i="6"/>
  <c r="H78" i="6"/>
  <c r="H79" i="6"/>
  <c r="H80" i="6"/>
  <c r="H81" i="6"/>
  <c r="H82" i="6"/>
  <c r="H83" i="6"/>
  <c r="H84" i="6"/>
  <c r="H85" i="6"/>
  <c r="H86" i="6"/>
  <c r="H87" i="6"/>
  <c r="H88" i="6"/>
  <c r="H89" i="6"/>
  <c r="H90" i="6"/>
  <c r="H91" i="6"/>
  <c r="H92" i="6"/>
  <c r="H93" i="6"/>
  <c r="L93" i="6" s="1"/>
  <c r="H94" i="6"/>
  <c r="L94" i="6" s="1"/>
  <c r="H95" i="6"/>
  <c r="L95" i="6" s="1"/>
  <c r="H96" i="6"/>
  <c r="L96" i="6" s="1"/>
  <c r="H97" i="6"/>
  <c r="L97" i="6" s="1"/>
  <c r="H98" i="6"/>
  <c r="L98" i="6" s="1"/>
  <c r="H99" i="6"/>
  <c r="L99" i="6" s="1"/>
  <c r="H100" i="6"/>
  <c r="H101" i="6"/>
  <c r="I101" i="6"/>
  <c r="J101" i="6"/>
  <c r="H102" i="6"/>
  <c r="I102" i="6"/>
  <c r="J102" i="6"/>
  <c r="H103" i="6"/>
  <c r="I103" i="6"/>
  <c r="J103" i="6"/>
  <c r="H104" i="6"/>
  <c r="I104" i="6"/>
  <c r="J104" i="6"/>
  <c r="H105" i="6"/>
  <c r="I105" i="6"/>
  <c r="J105" i="6"/>
  <c r="H106" i="6"/>
  <c r="I106" i="6"/>
  <c r="J106" i="6"/>
  <c r="H107" i="6"/>
  <c r="I107" i="6"/>
  <c r="J107" i="6"/>
  <c r="I108" i="6"/>
  <c r="L108" i="6" s="1"/>
  <c r="I109" i="6"/>
  <c r="L109" i="6" s="1"/>
  <c r="I110" i="6"/>
  <c r="L110" i="6" s="1"/>
  <c r="I111" i="6"/>
  <c r="L111" i="6" s="1"/>
  <c r="I112" i="6"/>
  <c r="I113" i="6"/>
  <c r="I114" i="6"/>
  <c r="L114" i="6" s="1"/>
  <c r="I115" i="6"/>
  <c r="I116" i="6"/>
  <c r="L116" i="6" s="1"/>
  <c r="I117" i="6"/>
  <c r="B25" i="5"/>
  <c r="D25" i="5" s="1"/>
  <c r="B24" i="5"/>
  <c r="B23" i="5"/>
  <c r="D23" i="5" s="1"/>
  <c r="B22" i="5"/>
  <c r="B21" i="5"/>
  <c r="D21" i="5" s="1"/>
  <c r="AE3" i="10"/>
  <c r="AD3" i="10"/>
  <c r="D13" i="5"/>
  <c r="D24" i="5"/>
  <c r="D22" i="5"/>
  <c r="D12" i="5"/>
  <c r="D11" i="5"/>
  <c r="M123" i="10" l="1"/>
  <c r="N123" i="10" s="1"/>
  <c r="M124" i="10"/>
  <c r="N124" i="10" s="1"/>
  <c r="M128" i="10"/>
  <c r="N128" i="10" s="1"/>
  <c r="M135" i="10"/>
  <c r="N135" i="10" s="1"/>
  <c r="L117" i="6"/>
  <c r="L106" i="6"/>
  <c r="L103" i="6"/>
  <c r="L100" i="6"/>
  <c r="L88" i="6"/>
  <c r="L82" i="6"/>
  <c r="L76" i="6"/>
  <c r="L64" i="6"/>
  <c r="L58" i="6"/>
  <c r="L52" i="6"/>
  <c r="L46" i="6"/>
  <c r="L34" i="6"/>
  <c r="L22" i="6"/>
  <c r="H68" i="10"/>
  <c r="H118" i="10"/>
  <c r="H162" i="10"/>
  <c r="L87" i="6"/>
  <c r="L81" i="6"/>
  <c r="L75" i="6"/>
  <c r="L63" i="6"/>
  <c r="L57" i="6"/>
  <c r="L51" i="6"/>
  <c r="L33" i="6"/>
  <c r="L27" i="6"/>
  <c r="L21" i="6"/>
  <c r="M134" i="10"/>
  <c r="N134" i="10" s="1"/>
  <c r="I117" i="10"/>
  <c r="P117" i="10" s="1"/>
  <c r="O117" i="10"/>
  <c r="M127" i="10"/>
  <c r="N127" i="10" s="1"/>
  <c r="M122" i="10"/>
  <c r="N122" i="10" s="1"/>
  <c r="L115" i="6"/>
  <c r="L105" i="6"/>
  <c r="L102" i="6"/>
  <c r="L92" i="6"/>
  <c r="L86" i="6"/>
  <c r="L80" i="6"/>
  <c r="L74" i="6"/>
  <c r="M129" i="10"/>
  <c r="N129" i="10" s="1"/>
  <c r="H167" i="10"/>
  <c r="L91" i="6"/>
  <c r="L85" i="6"/>
  <c r="L79" i="6"/>
  <c r="L73" i="6"/>
  <c r="L67" i="6"/>
  <c r="L55" i="6"/>
  <c r="L43" i="6"/>
  <c r="L31" i="6"/>
  <c r="L25" i="6"/>
  <c r="I64" i="10"/>
  <c r="P64" i="10" s="1"/>
  <c r="O64" i="10"/>
  <c r="H165" i="10"/>
  <c r="O94" i="10"/>
  <c r="I94" i="10"/>
  <c r="P94" i="10" s="1"/>
  <c r="M91" i="10"/>
  <c r="N91" i="10" s="1"/>
  <c r="L113" i="6"/>
  <c r="L107" i="6"/>
  <c r="L104" i="6"/>
  <c r="L101" i="6"/>
  <c r="L90" i="6"/>
  <c r="L84" i="6"/>
  <c r="L78" i="6"/>
  <c r="L72" i="6"/>
  <c r="L66" i="6"/>
  <c r="H164" i="10"/>
  <c r="O61" i="10"/>
  <c r="I61" i="10"/>
  <c r="P61" i="10" s="1"/>
  <c r="H161" i="10"/>
  <c r="H166" i="10"/>
  <c r="L112" i="6"/>
  <c r="L89" i="6"/>
  <c r="L83" i="6"/>
  <c r="L77" i="6"/>
  <c r="L65" i="6"/>
  <c r="L59" i="6"/>
  <c r="L53" i="6"/>
  <c r="L35" i="6"/>
  <c r="L29" i="6"/>
  <c r="L23" i="6"/>
  <c r="L17" i="6"/>
  <c r="M93" i="10"/>
  <c r="N93" i="10" s="1"/>
  <c r="H163" i="10"/>
  <c r="I87" i="10"/>
  <c r="P87" i="10" s="1"/>
  <c r="O87" i="10"/>
  <c r="H60" i="10"/>
  <c r="H112" i="10"/>
  <c r="M71" i="10"/>
  <c r="N71" i="10" s="1"/>
  <c r="M72" i="10"/>
  <c r="N72" i="10" s="1"/>
  <c r="M90" i="10"/>
  <c r="N90" i="10" s="1"/>
  <c r="K72" i="10" l="1"/>
  <c r="L72" i="10" s="1"/>
  <c r="K71" i="10"/>
  <c r="L71" i="10" s="1"/>
  <c r="I161" i="10"/>
  <c r="O161" i="10"/>
  <c r="M125" i="10"/>
  <c r="N125" i="10" s="1"/>
  <c r="M113" i="10"/>
  <c r="N113" i="10" s="1"/>
  <c r="M62" i="10"/>
  <c r="N62" i="10" s="1"/>
  <c r="I165" i="10"/>
  <c r="P165" i="10" s="1"/>
  <c r="O165" i="10"/>
  <c r="M133" i="10"/>
  <c r="N133" i="10" s="1"/>
  <c r="O164" i="10"/>
  <c r="I164" i="10"/>
  <c r="P164" i="10" s="1"/>
  <c r="O167" i="10"/>
  <c r="I167" i="10"/>
  <c r="P167" i="10" s="1"/>
  <c r="I118" i="10"/>
  <c r="P118" i="10" s="1"/>
  <c r="O118" i="10"/>
  <c r="I112" i="10"/>
  <c r="P112" i="10" s="1"/>
  <c r="O112" i="10"/>
  <c r="I68" i="10"/>
  <c r="P68" i="10" s="1"/>
  <c r="O68" i="10"/>
  <c r="M120" i="10"/>
  <c r="N120" i="10" s="1"/>
  <c r="I60" i="10"/>
  <c r="P60" i="10" s="1"/>
  <c r="O60" i="10"/>
  <c r="M63" i="10"/>
  <c r="N63" i="10" s="1"/>
  <c r="M83" i="10"/>
  <c r="N83" i="10" s="1"/>
  <c r="M58" i="10"/>
  <c r="N58" i="10" s="1"/>
  <c r="M109" i="10"/>
  <c r="N109" i="10" s="1"/>
  <c r="M115" i="10"/>
  <c r="N115" i="10" s="1"/>
  <c r="M65" i="10"/>
  <c r="N65" i="10" s="1"/>
  <c r="I163" i="10"/>
  <c r="P163" i="10" s="1"/>
  <c r="O163" i="10"/>
  <c r="I166" i="10"/>
  <c r="P166" i="10" s="1"/>
  <c r="O166" i="10"/>
  <c r="M131" i="10"/>
  <c r="N131" i="10" s="1"/>
  <c r="O162" i="10"/>
  <c r="I162" i="10"/>
  <c r="P162" i="10" s="1"/>
  <c r="I185" i="10" l="1"/>
  <c r="H169" i="10"/>
  <c r="I169" i="10" s="1"/>
  <c r="P169" i="10" s="1"/>
  <c r="C3" i="5"/>
  <c r="D3" i="5"/>
  <c r="K122" i="10"/>
  <c r="L122" i="10" s="1"/>
  <c r="K133" i="10"/>
  <c r="L133" i="10" s="1"/>
  <c r="K127" i="10"/>
  <c r="L127" i="10" s="1"/>
  <c r="K129" i="10"/>
  <c r="L129" i="10" s="1"/>
  <c r="K93" i="10"/>
  <c r="L93" i="10" s="1"/>
  <c r="M92" i="10"/>
  <c r="N92" i="10" s="1"/>
  <c r="M130" i="10"/>
  <c r="N130" i="10" s="1"/>
  <c r="M74" i="10"/>
  <c r="N74" i="10" s="1"/>
  <c r="P161" i="10"/>
  <c r="P185" i="10" s="1"/>
  <c r="K63" i="10"/>
  <c r="L63" i="10" s="1"/>
  <c r="K120" i="10"/>
  <c r="L120" i="10" s="1"/>
  <c r="K134" i="10"/>
  <c r="L134" i="10" s="1"/>
  <c r="M57" i="10"/>
  <c r="N57" i="10" s="1"/>
  <c r="M114" i="10"/>
  <c r="N114" i="10" s="1"/>
  <c r="M73" i="10"/>
  <c r="N73" i="10" s="1"/>
  <c r="M126" i="10"/>
  <c r="N126" i="10" s="1"/>
  <c r="M88" i="10"/>
  <c r="N88" i="10" s="1"/>
  <c r="K123" i="10"/>
  <c r="L123" i="10" s="1"/>
  <c r="K135" i="10"/>
  <c r="L135" i="10" s="1"/>
  <c r="M121" i="10"/>
  <c r="N121" i="10" s="1"/>
  <c r="M89" i="10"/>
  <c r="N89" i="10" s="1"/>
  <c r="K128" i="10"/>
  <c r="L128" i="10" s="1"/>
  <c r="K131" i="10"/>
  <c r="L131" i="10" s="1"/>
  <c r="K91" i="10"/>
  <c r="L91" i="10" s="1"/>
  <c r="M132" i="10"/>
  <c r="N132" i="10" s="1"/>
  <c r="K113" i="10"/>
  <c r="L113" i="10" s="1"/>
  <c r="K62" i="10"/>
  <c r="L62" i="10" s="1"/>
  <c r="K125" i="10"/>
  <c r="L125" i="10" s="1"/>
  <c r="K124" i="10"/>
  <c r="L124" i="10" s="1"/>
  <c r="K90" i="10"/>
  <c r="L90" i="10" s="1"/>
  <c r="K83" i="10" l="1"/>
  <c r="L83" i="10" s="1"/>
  <c r="K58" i="10"/>
  <c r="L58" i="10" s="1"/>
  <c r="K109" i="10"/>
  <c r="L109" i="10" s="1"/>
  <c r="K115" i="10"/>
  <c r="L115" i="10" s="1"/>
  <c r="K65" i="10"/>
  <c r="L65" i="10" s="1"/>
  <c r="M119" i="10"/>
  <c r="N119" i="10" s="1"/>
  <c r="M70" i="10"/>
  <c r="N70" i="10" s="1"/>
  <c r="K132" i="10"/>
  <c r="L132" i="10" s="1"/>
  <c r="K89" i="10"/>
  <c r="L89" i="10" s="1"/>
  <c r="K92" i="10"/>
  <c r="L92" i="10" s="1"/>
  <c r="K73" i="10"/>
  <c r="L73" i="10" s="1"/>
  <c r="M69" i="10"/>
  <c r="N69" i="10" s="1"/>
  <c r="K126" i="10"/>
  <c r="L126" i="10" s="1"/>
  <c r="K88" i="10"/>
  <c r="L88" i="10" s="1"/>
  <c r="M111" i="10"/>
  <c r="N111" i="10" s="1"/>
  <c r="M59" i="10"/>
  <c r="N59" i="10" s="1"/>
  <c r="N81" i="10" s="1"/>
  <c r="M67" i="10"/>
  <c r="N67" i="10" s="1"/>
  <c r="M86" i="10"/>
  <c r="N86" i="10" s="1"/>
  <c r="K121" i="10"/>
  <c r="L121" i="10" s="1"/>
  <c r="K74" i="10"/>
  <c r="L74" i="10" s="1"/>
  <c r="M84" i="10"/>
  <c r="N84" i="10" s="1"/>
  <c r="M110" i="10"/>
  <c r="N110" i="10" s="1"/>
  <c r="N159" i="10" s="1"/>
  <c r="K130" i="10"/>
  <c r="L130" i="10" s="1"/>
  <c r="K114" i="10"/>
  <c r="L114" i="10" s="1"/>
  <c r="K57" i="10"/>
  <c r="L57" i="10" s="1"/>
  <c r="M116" i="10"/>
  <c r="N116" i="10" s="1"/>
  <c r="M66" i="10"/>
  <c r="N66" i="10" s="1"/>
  <c r="M85" i="10"/>
  <c r="N85" i="10" s="1"/>
  <c r="N107" i="10" l="1"/>
  <c r="K67" i="10"/>
  <c r="L67" i="10" s="1"/>
  <c r="K86" i="10"/>
  <c r="L86" i="10" s="1"/>
  <c r="K84" i="10"/>
  <c r="L84" i="10" s="1"/>
  <c r="L107" i="10" s="1"/>
  <c r="K110" i="10"/>
  <c r="L110" i="10" s="1"/>
  <c r="L159" i="10" s="1"/>
  <c r="K116" i="10"/>
  <c r="L116" i="10" s="1"/>
  <c r="K66" i="10"/>
  <c r="L66" i="10" s="1"/>
  <c r="K85" i="10"/>
  <c r="L85" i="10" s="1"/>
  <c r="K69" i="10"/>
  <c r="L69" i="10" s="1"/>
  <c r="K111" i="10"/>
  <c r="L111" i="10" s="1"/>
  <c r="K59" i="10"/>
  <c r="L59" i="10" s="1"/>
  <c r="K119" i="10"/>
  <c r="L119" i="10" s="1"/>
  <c r="K70" i="10"/>
  <c r="L70" i="10" s="1"/>
  <c r="L81" i="10" l="1"/>
  <c r="B3" i="5"/>
  <c r="F3" i="5" s="1"/>
  <c r="N55" i="10"/>
  <c r="D2" i="5" s="1"/>
  <c r="H129" i="10" l="1"/>
  <c r="H127" i="10"/>
  <c r="H122" i="10"/>
  <c r="H133" i="10"/>
  <c r="H119" i="10" l="1"/>
  <c r="H70" i="10"/>
  <c r="H134" i="10"/>
  <c r="I133" i="10"/>
  <c r="P133" i="10" s="1"/>
  <c r="O133" i="10"/>
  <c r="O129" i="10"/>
  <c r="I129" i="10"/>
  <c r="P129" i="10" s="1"/>
  <c r="O122" i="10"/>
  <c r="I122" i="10"/>
  <c r="P122" i="10" s="1"/>
  <c r="H71" i="10"/>
  <c r="H113" i="10"/>
  <c r="H62" i="10"/>
  <c r="H63" i="10"/>
  <c r="H124" i="10"/>
  <c r="L55" i="10"/>
  <c r="C2" i="5" s="1"/>
  <c r="O127" i="10"/>
  <c r="I127" i="10"/>
  <c r="P127" i="10" s="1"/>
  <c r="H126" i="10"/>
  <c r="H88" i="10"/>
  <c r="H72" i="10"/>
  <c r="H125" i="10"/>
  <c r="H135" i="10"/>
  <c r="I71" i="10" l="1"/>
  <c r="P71" i="10" s="1"/>
  <c r="O71" i="10"/>
  <c r="AC71" i="10"/>
  <c r="AC70" i="10"/>
  <c r="I70" i="10"/>
  <c r="P70" i="10" s="1"/>
  <c r="O70" i="10"/>
  <c r="I113" i="10"/>
  <c r="P113" i="10" s="1"/>
  <c r="AC113" i="10"/>
  <c r="O113" i="10"/>
  <c r="O134" i="10"/>
  <c r="I134" i="10"/>
  <c r="P134" i="10" s="1"/>
  <c r="H123" i="10"/>
  <c r="I88" i="10"/>
  <c r="P88" i="10" s="1"/>
  <c r="O88" i="10"/>
  <c r="AC62" i="10"/>
  <c r="I62" i="10"/>
  <c r="P62" i="10" s="1"/>
  <c r="O62" i="10"/>
  <c r="AC119" i="10"/>
  <c r="I119" i="10"/>
  <c r="P119" i="10" s="1"/>
  <c r="O119" i="10"/>
  <c r="H74" i="10"/>
  <c r="H131" i="10"/>
  <c r="I135" i="10"/>
  <c r="P135" i="10" s="1"/>
  <c r="O135" i="10"/>
  <c r="I126" i="10"/>
  <c r="P126" i="10" s="1"/>
  <c r="O126" i="10"/>
  <c r="H90" i="10"/>
  <c r="H128" i="10"/>
  <c r="I125" i="10"/>
  <c r="P125" i="10" s="1"/>
  <c r="O125" i="10"/>
  <c r="H91" i="10"/>
  <c r="AC15" i="10"/>
  <c r="H93" i="10"/>
  <c r="H120" i="10"/>
  <c r="H121" i="10"/>
  <c r="H115" i="10"/>
  <c r="H65" i="10"/>
  <c r="H85" i="10"/>
  <c r="H116" i="10"/>
  <c r="H66" i="10"/>
  <c r="I72" i="10"/>
  <c r="P72" i="10" s="1"/>
  <c r="O72" i="10"/>
  <c r="AC72" i="10"/>
  <c r="H92" i="10"/>
  <c r="AC29" i="10"/>
  <c r="AC16" i="10"/>
  <c r="AC17" i="10"/>
  <c r="I124" i="10"/>
  <c r="P124" i="10" s="1"/>
  <c r="O124" i="10"/>
  <c r="AC63" i="10"/>
  <c r="O63" i="10"/>
  <c r="I63" i="10"/>
  <c r="P63" i="10" s="1"/>
  <c r="AC18" i="10"/>
  <c r="I128" i="10" l="1"/>
  <c r="P128" i="10" s="1"/>
  <c r="O128" i="10"/>
  <c r="O65" i="10"/>
  <c r="I65" i="10"/>
  <c r="P65" i="10" s="1"/>
  <c r="O74" i="10"/>
  <c r="I74" i="10"/>
  <c r="P74" i="10" s="1"/>
  <c r="H57" i="10"/>
  <c r="H89" i="10"/>
  <c r="I131" i="10"/>
  <c r="P131" i="10" s="1"/>
  <c r="O131" i="10"/>
  <c r="I115" i="10"/>
  <c r="P115" i="10" s="1"/>
  <c r="O115" i="10"/>
  <c r="AC19" i="10"/>
  <c r="O116" i="10"/>
  <c r="I116" i="10"/>
  <c r="P116" i="10" s="1"/>
  <c r="I93" i="10"/>
  <c r="P93" i="10" s="1"/>
  <c r="AC93" i="10"/>
  <c r="O93" i="10"/>
  <c r="H130" i="10"/>
  <c r="H67" i="10"/>
  <c r="H86" i="10"/>
  <c r="I91" i="10"/>
  <c r="P91" i="10" s="1"/>
  <c r="O91" i="10"/>
  <c r="AC14" i="10"/>
  <c r="O92" i="10"/>
  <c r="I92" i="10"/>
  <c r="P92" i="10" s="1"/>
  <c r="I66" i="10"/>
  <c r="P66" i="10" s="1"/>
  <c r="O66" i="10"/>
  <c r="I85" i="10"/>
  <c r="P85" i="10" s="1"/>
  <c r="O85" i="10"/>
  <c r="H109" i="10"/>
  <c r="H83" i="10"/>
  <c r="H58" i="10"/>
  <c r="H111" i="10"/>
  <c r="H59" i="10"/>
  <c r="H84" i="10"/>
  <c r="H110" i="10"/>
  <c r="H114" i="10"/>
  <c r="O90" i="10"/>
  <c r="I90" i="10"/>
  <c r="P90" i="10" s="1"/>
  <c r="I123" i="10"/>
  <c r="P123" i="10" s="1"/>
  <c r="O123" i="10"/>
  <c r="H69" i="10"/>
  <c r="AC121" i="10"/>
  <c r="I121" i="10"/>
  <c r="P121" i="10" s="1"/>
  <c r="O121" i="10"/>
  <c r="H132" i="10"/>
  <c r="I120" i="10"/>
  <c r="P120" i="10" s="1"/>
  <c r="O120" i="10"/>
  <c r="AC120" i="10"/>
  <c r="H73" i="10"/>
  <c r="O83" i="10" l="1"/>
  <c r="AC83" i="10"/>
  <c r="I83" i="10"/>
  <c r="I89" i="10"/>
  <c r="P89" i="10" s="1"/>
  <c r="O89" i="10"/>
  <c r="I130" i="10"/>
  <c r="P130" i="10" s="1"/>
  <c r="O130" i="10"/>
  <c r="I73" i="10"/>
  <c r="P73" i="10" s="1"/>
  <c r="O73" i="10"/>
  <c r="I114" i="10"/>
  <c r="P114" i="10" s="1"/>
  <c r="O114" i="10"/>
  <c r="I86" i="10"/>
  <c r="P86" i="10" s="1"/>
  <c r="O86" i="10"/>
  <c r="O67" i="10"/>
  <c r="I67" i="10"/>
  <c r="P67" i="10" s="1"/>
  <c r="I84" i="10"/>
  <c r="O84" i="10"/>
  <c r="AC84" i="10"/>
  <c r="O69" i="10"/>
  <c r="I69" i="10"/>
  <c r="P69" i="10" s="1"/>
  <c r="O57" i="10"/>
  <c r="AC57" i="10"/>
  <c r="I57" i="10"/>
  <c r="I111" i="10"/>
  <c r="O111" i="10"/>
  <c r="AC111" i="10"/>
  <c r="AC8" i="10"/>
  <c r="I58" i="10"/>
  <c r="AC58" i="10"/>
  <c r="O58" i="10"/>
  <c r="AC109" i="10"/>
  <c r="I109" i="10"/>
  <c r="O109" i="10"/>
  <c r="AC110" i="10"/>
  <c r="I110" i="10"/>
  <c r="O110" i="10"/>
  <c r="AC6" i="10"/>
  <c r="AC59" i="10"/>
  <c r="I59" i="10"/>
  <c r="O59" i="10"/>
  <c r="I132" i="10"/>
  <c r="P132" i="10" s="1"/>
  <c r="O132" i="10"/>
  <c r="AC7" i="10"/>
  <c r="AC5" i="10"/>
  <c r="AB5" i="10" l="1"/>
  <c r="AB6" i="10"/>
  <c r="AA58" i="10"/>
  <c r="P58" i="10"/>
  <c r="AA7" i="10"/>
  <c r="P110" i="10"/>
  <c r="AA110" i="10"/>
  <c r="P83" i="10"/>
  <c r="I107" i="10"/>
  <c r="AA83" i="10"/>
  <c r="P109" i="10"/>
  <c r="AA109" i="10"/>
  <c r="I159" i="10"/>
  <c r="P57" i="10"/>
  <c r="P81" i="10" s="1"/>
  <c r="I81" i="10"/>
  <c r="AB57" i="10"/>
  <c r="AA111" i="10"/>
  <c r="P111" i="10"/>
  <c r="AA84" i="10"/>
  <c r="P84" i="10"/>
  <c r="AB8" i="10"/>
  <c r="P59" i="10"/>
  <c r="AA59" i="10"/>
  <c r="P107" i="10" l="1"/>
  <c r="P159" i="10"/>
  <c r="P55" i="10" l="1"/>
  <c r="I55" i="10"/>
  <c r="B2" i="5" l="1"/>
  <c r="F2" i="5" l="1"/>
</calcChain>
</file>

<file path=xl/sharedStrings.xml><?xml version="1.0" encoding="utf-8"?>
<sst xmlns="http://schemas.openxmlformats.org/spreadsheetml/2006/main" count="1365" uniqueCount="746">
  <si>
    <t>단위</t>
    <phoneticPr fontId="3" type="noConversion"/>
  </si>
  <si>
    <t>수량</t>
    <phoneticPr fontId="3" type="noConversion"/>
  </si>
  <si>
    <t xml:space="preserve"> </t>
    <phoneticPr fontId="3" type="noConversion"/>
  </si>
  <si>
    <t xml:space="preserve"> </t>
    <phoneticPr fontId="3" type="noConversion"/>
  </si>
  <si>
    <t xml:space="preserve"> </t>
    <phoneticPr fontId="3" type="noConversion"/>
  </si>
  <si>
    <t>노무비</t>
    <phoneticPr fontId="3" type="noConversion"/>
  </si>
  <si>
    <t>경비</t>
    <phoneticPr fontId="3" type="noConversion"/>
  </si>
  <si>
    <t>재료비</t>
    <phoneticPr fontId="3" type="noConversion"/>
  </si>
  <si>
    <t>계</t>
    <phoneticPr fontId="3" type="noConversion"/>
  </si>
  <si>
    <t>총 급 액</t>
    <phoneticPr fontId="3" type="noConversion"/>
  </si>
  <si>
    <t>*(공종별 노임 적용율(%))*</t>
    <phoneticPr fontId="3" type="noConversion"/>
  </si>
  <si>
    <t>적용율(%)</t>
    <phoneticPr fontId="3" type="noConversion"/>
  </si>
  <si>
    <t>소수자릿수</t>
    <phoneticPr fontId="3" type="noConversion"/>
  </si>
  <si>
    <t>끝자리</t>
    <phoneticPr fontId="3" type="noConversion"/>
  </si>
  <si>
    <t>소모잡자재(%)</t>
    <phoneticPr fontId="3" type="noConversion"/>
  </si>
  <si>
    <t>방폭할증(%)</t>
    <phoneticPr fontId="3" type="noConversion"/>
  </si>
  <si>
    <t>고소할증(%)</t>
    <phoneticPr fontId="3" type="noConversion"/>
  </si>
  <si>
    <t>공구손료(%)</t>
    <phoneticPr fontId="3" type="noConversion"/>
  </si>
  <si>
    <t>코드</t>
    <phoneticPr fontId="3" type="noConversion"/>
  </si>
  <si>
    <t>코드</t>
    <phoneticPr fontId="3" type="noConversion"/>
  </si>
  <si>
    <t>공종코드</t>
    <phoneticPr fontId="3" type="noConversion"/>
  </si>
  <si>
    <t>재료비</t>
    <phoneticPr fontId="3" type="noConversion"/>
  </si>
  <si>
    <t>노무비</t>
    <phoneticPr fontId="3" type="noConversion"/>
  </si>
  <si>
    <t>경비</t>
    <phoneticPr fontId="3" type="noConversion"/>
  </si>
  <si>
    <t>지급비</t>
    <phoneticPr fontId="3" type="noConversion"/>
  </si>
  <si>
    <t>비고</t>
    <phoneticPr fontId="3" type="noConversion"/>
  </si>
  <si>
    <t>계</t>
    <phoneticPr fontId="3" type="noConversion"/>
  </si>
  <si>
    <t>단가</t>
    <phoneticPr fontId="3" type="noConversion"/>
  </si>
  <si>
    <t>금액</t>
    <phoneticPr fontId="3" type="noConversion"/>
  </si>
  <si>
    <t>단가</t>
    <phoneticPr fontId="3" type="noConversion"/>
  </si>
  <si>
    <t>단가</t>
    <phoneticPr fontId="3" type="noConversion"/>
  </si>
  <si>
    <t>1.</t>
    <phoneticPr fontId="3" type="noConversion"/>
  </si>
  <si>
    <t>3.</t>
    <phoneticPr fontId="3" type="noConversion"/>
  </si>
  <si>
    <t>** 반드시 다음 사항을 숙지하신 다음 수정 작업을 하십시오 **</t>
    <phoneticPr fontId="3" type="noConversion"/>
  </si>
  <si>
    <t>4.</t>
    <phoneticPr fontId="3" type="noConversion"/>
  </si>
  <si>
    <t xml:space="preserve">a)표지와 원가 -&gt; 총괄표 -&gt; 내역서 -&gt;일위대가와 합산자재 -&gt;단가조사서 를 참조하고 </t>
    <phoneticPr fontId="3" type="noConversion"/>
  </si>
  <si>
    <t>2.</t>
    <phoneticPr fontId="3" type="noConversion"/>
  </si>
  <si>
    <t>5.</t>
    <phoneticPr fontId="3" type="noConversion"/>
  </si>
  <si>
    <t>6.</t>
    <phoneticPr fontId="3" type="noConversion"/>
  </si>
  <si>
    <t xml:space="preserve">   그룹은 견적 프로그램에서 엑셀파일이 만들어질때 지정됩니다.</t>
    <phoneticPr fontId="3" type="noConversion"/>
  </si>
  <si>
    <t>번호</t>
    <phoneticPr fontId="3" type="noConversion"/>
  </si>
  <si>
    <t>번호</t>
    <phoneticPr fontId="3" type="noConversion"/>
  </si>
  <si>
    <t>…</t>
    <phoneticPr fontId="3" type="noConversion"/>
  </si>
  <si>
    <t>비고</t>
    <phoneticPr fontId="3" type="noConversion"/>
  </si>
  <si>
    <t>명   칭</t>
    <phoneticPr fontId="3" type="noConversion"/>
  </si>
  <si>
    <t>규   격</t>
    <phoneticPr fontId="3" type="noConversion"/>
  </si>
  <si>
    <t xml:space="preserve"> </t>
    <phoneticPr fontId="3" type="noConversion"/>
  </si>
  <si>
    <t>노임 계산 정보</t>
    <phoneticPr fontId="3" type="noConversion"/>
  </si>
  <si>
    <t>노임계</t>
    <phoneticPr fontId="3" type="noConversion"/>
  </si>
  <si>
    <t>전체(%)</t>
    <phoneticPr fontId="3" type="noConversion"/>
  </si>
  <si>
    <t>공종별(%)</t>
    <phoneticPr fontId="3" type="noConversion"/>
  </si>
  <si>
    <t>노임 소수</t>
    <phoneticPr fontId="3" type="noConversion"/>
  </si>
  <si>
    <t>부속재 및 손료</t>
    <phoneticPr fontId="3" type="noConversion"/>
  </si>
  <si>
    <t>소모재</t>
    <phoneticPr fontId="3" type="noConversion"/>
  </si>
  <si>
    <t>노임계</t>
    <phoneticPr fontId="3" type="noConversion"/>
  </si>
  <si>
    <t>자재계</t>
    <phoneticPr fontId="3" type="noConversion"/>
  </si>
  <si>
    <t>*(그룹별 자재 단가 추가 할증)*</t>
    <phoneticPr fontId="3" type="noConversion"/>
  </si>
  <si>
    <t>Cable(CAB) 할증(%)</t>
    <phoneticPr fontId="3" type="noConversion"/>
  </si>
  <si>
    <t>Wire (WIR) 할증(%)</t>
    <phoneticPr fontId="3" type="noConversion"/>
  </si>
  <si>
    <t>제 4그룹   할증(%)</t>
    <phoneticPr fontId="3" type="noConversion"/>
  </si>
  <si>
    <t>제 5그룹   할증(%)</t>
    <phoneticPr fontId="3" type="noConversion"/>
  </si>
  <si>
    <t>Pipe (PIP) 할증(%)</t>
    <phoneticPr fontId="3" type="noConversion"/>
  </si>
  <si>
    <t>적용율(%)/100</t>
    <phoneticPr fontId="3" type="noConversion"/>
  </si>
  <si>
    <t>속성이 숫자인 셀을 삭제할 때는 반드시 'Delete' 키를 사용하십시오.</t>
    <phoneticPr fontId="3" type="noConversion"/>
  </si>
  <si>
    <t>**주의:'Space Bar' 로 지웠을 때는 '#Value' Error가 발생됩니다.</t>
    <phoneticPr fontId="3" type="noConversion"/>
  </si>
  <si>
    <t>일위대가(을지)는 소수점 처리 때문에 셀 속성을 '일반'으로 하였습니다.(소수점 능동 처리)</t>
    <phoneticPr fontId="3" type="noConversion"/>
  </si>
  <si>
    <t>**참고: (수량*단가)의 결과는 소수 한자리, 금액을 취합한 소계는 1원 이하 절사입니다.</t>
    <phoneticPr fontId="3" type="noConversion"/>
  </si>
  <si>
    <t>내역서에서는 수량에만 셀 속성을 '일반'으로 하였습니다.(소수점 능동 처리)</t>
    <phoneticPr fontId="3" type="noConversion"/>
  </si>
  <si>
    <t>단가수정은 '단가조사서'시트 에서 하십시오.</t>
    <phoneticPr fontId="3" type="noConversion"/>
  </si>
  <si>
    <t xml:space="preserve">   있으므로 단가조사서의 결정단가를 수정하면 전체 금액이 갱신됩니다.</t>
    <phoneticPr fontId="3" type="noConversion"/>
  </si>
  <si>
    <t xml:space="preserve">   **주의: 금액란은 공식이 걸려있으므로 조심하여 수정하십시오.</t>
    <phoneticPr fontId="3" type="noConversion"/>
  </si>
  <si>
    <t>b)전체 자재를 일정 요율(%)로 변경할 때는 옵션시트의 자재 적용율을 조정하면 됩니다.</t>
    <phoneticPr fontId="3" type="noConversion"/>
  </si>
  <si>
    <t>노임 단가는 '단가조사서'시트에서 품셈은 '노임근거'시트에서 수정하십시오.</t>
    <phoneticPr fontId="3" type="noConversion"/>
  </si>
  <si>
    <t>a)전체 노임을 일정 요율(%)로 변경할 때는 '옵션시트'의 전체노임 적용율을 조정하면 됩니다.</t>
    <phoneticPr fontId="3" type="noConversion"/>
  </si>
  <si>
    <t>b)공종별로 노임을 수정하려면 '옵션시트'의 공종별 노임 적용율을 조정하면 됩니다.</t>
    <phoneticPr fontId="3" type="noConversion"/>
  </si>
  <si>
    <t>c)케이블 및 전선 자재 단가를 추가로 조정하려면 그룹별 자재 적용율을 조정하면 됩니다.</t>
    <phoneticPr fontId="3" type="noConversion"/>
  </si>
  <si>
    <t>겉표지의 모든 정보는 표지를 참조하였습니다.(정보 수정은 표지에서만 하시면 됩니다.)</t>
    <phoneticPr fontId="3" type="noConversion"/>
  </si>
  <si>
    <t>7.</t>
    <phoneticPr fontId="3" type="noConversion"/>
  </si>
  <si>
    <t>필수 :본 프로그램의 총 금액을 확인한 후 사용하십시오.</t>
    <phoneticPr fontId="3" type="noConversion"/>
  </si>
  <si>
    <t>8.</t>
    <phoneticPr fontId="3" type="noConversion"/>
  </si>
  <si>
    <t>본 파일의 내용을 인쇄할 경우, 미리보기를 통하여 페이지 절선을 확인 후 인쇄하십시오.</t>
    <phoneticPr fontId="3" type="noConversion"/>
  </si>
  <si>
    <t>페이지 절선이 맞지 않으면 다음을 참고하십시오.</t>
    <phoneticPr fontId="3" type="noConversion"/>
  </si>
  <si>
    <t>a. 해당시트의 셀 전체를 선택합니다.</t>
    <phoneticPr fontId="3" type="noConversion"/>
  </si>
  <si>
    <t>b. 행높이를 적절히 가감하면 페이지 절선을 맞출 수 있습니다.</t>
    <phoneticPr fontId="3" type="noConversion"/>
  </si>
  <si>
    <t>9.</t>
    <phoneticPr fontId="3" type="noConversion"/>
  </si>
  <si>
    <t>관급자재 Sheet가 해당이 없을 경우엔 삭제하십시오.</t>
    <phoneticPr fontId="3" type="noConversion"/>
  </si>
  <si>
    <t>10.</t>
    <phoneticPr fontId="3" type="noConversion"/>
  </si>
  <si>
    <t>CD관부속재(%)</t>
  </si>
  <si>
    <t>*(그룹별 노임 추가 할증)*</t>
  </si>
  <si>
    <t>적용율(%)</t>
  </si>
  <si>
    <t>자동부속재(전기)</t>
  </si>
  <si>
    <t>자동부속재(통신)</t>
  </si>
  <si>
    <t>배관부속재(%)</t>
  </si>
  <si>
    <t>일반배관재</t>
    <phoneticPr fontId="3" type="noConversion"/>
  </si>
  <si>
    <t>CD배관재</t>
    <phoneticPr fontId="3" type="noConversion"/>
  </si>
  <si>
    <t>일위대가소수</t>
    <phoneticPr fontId="3" type="noConversion"/>
  </si>
  <si>
    <t>전체자재 적용율(%)(공종/일위대가)</t>
    <phoneticPr fontId="3" type="noConversion"/>
  </si>
  <si>
    <t>전체노임 적용율(%)(공종)</t>
    <phoneticPr fontId="3" type="noConversion"/>
  </si>
  <si>
    <t>전체노임 적용율(%)(일위대가)</t>
    <phoneticPr fontId="3" type="noConversion"/>
  </si>
  <si>
    <t>금액조정이 안되나요?</t>
    <phoneticPr fontId="3" type="noConversion"/>
  </si>
  <si>
    <t>이지테크에서 변환할 때 2번 옵션을 지정하여 다시 해보세요</t>
    <phoneticPr fontId="3" type="noConversion"/>
  </si>
  <si>
    <t>시트를 삭제할 때 에러가 뜨면 1번 옵션으로 하면 됩니다.</t>
    <phoneticPr fontId="3" type="noConversion"/>
  </si>
  <si>
    <t>2번 옵션으로 변환했을 때에는 결과값이 다를 수 있습니다.</t>
    <phoneticPr fontId="3" type="noConversion"/>
  </si>
  <si>
    <t>1-1.전력간선설비공사</t>
  </si>
  <si>
    <t>1-2.냉난방전원설비공사</t>
  </si>
  <si>
    <t>1-3.전열설비공사</t>
  </si>
  <si>
    <t>1-4.전등설비공사</t>
  </si>
  <si>
    <t>2-1.조명기구</t>
  </si>
  <si>
    <t>3913170610034834</t>
  </si>
  <si>
    <t>강제전선관</t>
  </si>
  <si>
    <t>아연도 28 mm</t>
  </si>
  <si>
    <t>M</t>
  </si>
  <si>
    <t>3913170610034836</t>
  </si>
  <si>
    <t>아연도 42 mm</t>
  </si>
  <si>
    <t>3913170610034969</t>
  </si>
  <si>
    <t>경질비닐전선관</t>
  </si>
  <si>
    <t>HI 42 mm</t>
  </si>
  <si>
    <t>3913170610035664</t>
  </si>
  <si>
    <t>합성수지제 가요전선관</t>
  </si>
  <si>
    <t>CD-난연성 16㎜</t>
  </si>
  <si>
    <t>3913170610035665</t>
  </si>
  <si>
    <t>CD-난연성 22㎜</t>
  </si>
  <si>
    <t>3913170610035666</t>
  </si>
  <si>
    <t>CD-난연성 28㎜</t>
  </si>
  <si>
    <t>3913170610035632</t>
  </si>
  <si>
    <t>파상형 폴리에틸렌 전선관</t>
  </si>
  <si>
    <t>40㎜</t>
  </si>
  <si>
    <t>3913170620174434</t>
  </si>
  <si>
    <t>1종금속제가요전선관</t>
  </si>
  <si>
    <t>커넥터, 16 mm 일반-비방수</t>
  </si>
  <si>
    <t>개</t>
  </si>
  <si>
    <t>3913170620174448</t>
  </si>
  <si>
    <t>커넥터, 28 mm 일반-방수</t>
  </si>
  <si>
    <t>3913170620174478</t>
  </si>
  <si>
    <t>16 mm 고장력-비방수</t>
  </si>
  <si>
    <t>3913170620174472</t>
  </si>
  <si>
    <t>28 mm 고장력-방수</t>
  </si>
  <si>
    <t>3912139920409528</t>
  </si>
  <si>
    <t>발포지수제</t>
  </si>
  <si>
    <t>D100 이하</t>
  </si>
  <si>
    <t>3912139920935638</t>
  </si>
  <si>
    <t>수밀보호테이프</t>
  </si>
  <si>
    <t>3913170820174925</t>
  </si>
  <si>
    <t>관로구방수장치</t>
  </si>
  <si>
    <t>D30</t>
  </si>
  <si>
    <t>3913170820174923</t>
  </si>
  <si>
    <t>D40</t>
  </si>
  <si>
    <t>3913170820174924</t>
  </si>
  <si>
    <t>관구밀폐기</t>
  </si>
  <si>
    <t>이종연결관Φ40mm</t>
  </si>
  <si>
    <t>3913170820935649</t>
  </si>
  <si>
    <t>이종연결관Φ30mm</t>
  </si>
  <si>
    <t>3913170820176475</t>
  </si>
  <si>
    <t>강재전선관용 부품</t>
  </si>
  <si>
    <t>노말밴드, 아연도 28 mm</t>
  </si>
  <si>
    <t>3913170820176477</t>
  </si>
  <si>
    <t>노말밴드, 아연도 42 mm</t>
  </si>
  <si>
    <t>3912130810035750</t>
  </si>
  <si>
    <t>아우트렛박스</t>
  </si>
  <si>
    <t>8각 54㎜</t>
  </si>
  <si>
    <t>3912130810035753</t>
  </si>
  <si>
    <t>중형4각 54㎜</t>
  </si>
  <si>
    <t>3912130610035778</t>
  </si>
  <si>
    <t>스위치박스</t>
  </si>
  <si>
    <t>1 개용 54 mm</t>
  </si>
  <si>
    <t>3912130610035781</t>
  </si>
  <si>
    <t>2 개용 54 mm</t>
  </si>
  <si>
    <t>3912130820174710</t>
  </si>
  <si>
    <t>아우트렛박스 커버</t>
  </si>
  <si>
    <t>커버, 8각, 평형</t>
  </si>
  <si>
    <t>3912130820174713</t>
  </si>
  <si>
    <t>커버, 4각, 평형</t>
  </si>
  <si>
    <t>3912130820174718</t>
  </si>
  <si>
    <t>커버, 4각,2개용S/W (오목)</t>
  </si>
  <si>
    <t>3912130310035799</t>
  </si>
  <si>
    <t>풀박스</t>
  </si>
  <si>
    <t>200×200×100</t>
  </si>
  <si>
    <t>3912130320174765</t>
  </si>
  <si>
    <t>300×300×100</t>
  </si>
  <si>
    <t>3912130320174771</t>
  </si>
  <si>
    <t>400×400×200</t>
  </si>
  <si>
    <t>3912130320175793</t>
  </si>
  <si>
    <t>합성수지 전기함(ABS BOX)</t>
  </si>
  <si>
    <t>300*400*160</t>
  </si>
  <si>
    <t>3913170810036359</t>
  </si>
  <si>
    <t>파이프행거, 28 C</t>
  </si>
  <si>
    <t>3913170810036361</t>
  </si>
  <si>
    <t>파이프행거, 42 C</t>
  </si>
  <si>
    <t>3116210220135769</t>
  </si>
  <si>
    <t>스트롱앵커</t>
  </si>
  <si>
    <t>3/8</t>
  </si>
  <si>
    <t>3116169820135160</t>
  </si>
  <si>
    <t>행거볼트</t>
  </si>
  <si>
    <t>M10×1000㎜</t>
  </si>
  <si>
    <t>2612162922076727</t>
  </si>
  <si>
    <t>450/750V 내열비닐절연전선</t>
  </si>
  <si>
    <t>HFIX 1.78mm(2.5㎟)</t>
  </si>
  <si>
    <t>2612152420683695</t>
  </si>
  <si>
    <t>접지용비닐절연전선(F-GV)</t>
  </si>
  <si>
    <t>2.5㎟</t>
  </si>
  <si>
    <t>2612152420683696</t>
  </si>
  <si>
    <t>4㎟</t>
  </si>
  <si>
    <t>2612152420683698</t>
  </si>
  <si>
    <t>10㎟</t>
  </si>
  <si>
    <t>2612152420683700</t>
  </si>
  <si>
    <t>25㎟</t>
  </si>
  <si>
    <t>2612152420683701</t>
  </si>
  <si>
    <t>35㎟</t>
  </si>
  <si>
    <t>2612152420182434</t>
  </si>
  <si>
    <t>전기용 연동연선(BC)</t>
  </si>
  <si>
    <t>2612162920683902</t>
  </si>
  <si>
    <t>폴리에틸렌 난연케이블</t>
  </si>
  <si>
    <t>0.6/1kv F-CV 2C×2.5㎟</t>
  </si>
  <si>
    <t>2612162920683903</t>
  </si>
  <si>
    <t>0.6/1kv F-CV 2C×4㎟</t>
  </si>
  <si>
    <t>2612162920683946</t>
  </si>
  <si>
    <t>0.6/1kv F-CV 4C×10㎟</t>
  </si>
  <si>
    <t>2612160320684353</t>
  </si>
  <si>
    <t>난연제어케이블</t>
  </si>
  <si>
    <t>F-CVV-S, 3Cx1.5㎟</t>
  </si>
  <si>
    <t>2612160320684362</t>
  </si>
  <si>
    <t>F-CVV-S, 5Cx2.5㎟</t>
  </si>
  <si>
    <t>3912998720170517</t>
  </si>
  <si>
    <t>매입스위치</t>
  </si>
  <si>
    <t>250V 1로1구</t>
  </si>
  <si>
    <t>3912998720170518</t>
  </si>
  <si>
    <t>250V 1로2구</t>
  </si>
  <si>
    <t>3912998720170519</t>
  </si>
  <si>
    <t>250V 1로3구</t>
  </si>
  <si>
    <t>3912998720000010</t>
  </si>
  <si>
    <t>일괄소등 스위치</t>
  </si>
  <si>
    <t>250V 16A</t>
  </si>
  <si>
    <t>3912140620170849</t>
  </si>
  <si>
    <t>콘센트</t>
  </si>
  <si>
    <t>매입-접지형, 250V 1구</t>
  </si>
  <si>
    <t>3912140620170850</t>
  </si>
  <si>
    <t>매입-접지형, 250V 2구</t>
  </si>
  <si>
    <t>3912140620170834</t>
  </si>
  <si>
    <t>노출-접지형, 250V 원형</t>
  </si>
  <si>
    <t>3912140620170835</t>
  </si>
  <si>
    <t>노출-접지형, 250V 2구</t>
  </si>
  <si>
    <t>3912140621030227</t>
  </si>
  <si>
    <t>방우콘센트</t>
  </si>
  <si>
    <t>3912140621030228</t>
  </si>
  <si>
    <t>3912161310034844</t>
  </si>
  <si>
    <t>접지봉</t>
  </si>
  <si>
    <t>14Φ×1000 mm</t>
  </si>
  <si>
    <t>3912161310034847</t>
  </si>
  <si>
    <t>18Φ×2400 mm</t>
  </si>
  <si>
    <t>3120150220174066</t>
  </si>
  <si>
    <t>WARNING TAPE(저압용)</t>
  </si>
  <si>
    <t>300 x 250</t>
  </si>
  <si>
    <t>3912218220173416</t>
  </si>
  <si>
    <t>필림밴드</t>
  </si>
  <si>
    <t>3912218220173418</t>
  </si>
  <si>
    <t>전주용입상관</t>
  </si>
  <si>
    <t>D130x2m</t>
  </si>
  <si>
    <t>3012169821869019</t>
  </si>
  <si>
    <t>맨홀</t>
  </si>
  <si>
    <t>1000x1000x1000</t>
  </si>
  <si>
    <t>조</t>
  </si>
  <si>
    <t>3012169520160593</t>
  </si>
  <si>
    <t>맨홀뚜껑(철개)</t>
  </si>
  <si>
    <t>회주철, Φ648, KS</t>
  </si>
  <si>
    <t>1111170120142524</t>
  </si>
  <si>
    <t>자연자갈</t>
  </si>
  <si>
    <t>잡석</t>
  </si>
  <si>
    <t>㎥</t>
  </si>
  <si>
    <t>1510150520282163</t>
  </si>
  <si>
    <t>경유</t>
  </si>
  <si>
    <t>저유황0.001%</t>
  </si>
  <si>
    <t>ℓ</t>
  </si>
  <si>
    <t>4511562104212740</t>
  </si>
  <si>
    <t>난연케이블-옥외</t>
  </si>
  <si>
    <t>4501562104220025</t>
  </si>
  <si>
    <t>HFIX 1.78mm(2.5㎟)-바닥</t>
  </si>
  <si>
    <t>4501563315500002</t>
  </si>
  <si>
    <t>분전반</t>
  </si>
  <si>
    <t>LP-M</t>
  </si>
  <si>
    <t>면</t>
  </si>
  <si>
    <t>4501563315500003</t>
  </si>
  <si>
    <t>하이박스 내 차단기</t>
  </si>
  <si>
    <t>4501563315500005</t>
  </si>
  <si>
    <t>가정용전기레인지</t>
  </si>
  <si>
    <t>3구 3400W</t>
  </si>
  <si>
    <t>대</t>
  </si>
  <si>
    <t>391115ZZ701Z0001</t>
  </si>
  <si>
    <t>구멍따기</t>
  </si>
  <si>
    <t>석고판</t>
  </si>
  <si>
    <t>391115ZZ701Z0002</t>
  </si>
  <si>
    <t>굴착(인력/토사)</t>
  </si>
  <si>
    <t>보통토사, H=1m 이하</t>
  </si>
  <si>
    <t>391115ZZ701Z0003</t>
  </si>
  <si>
    <t>기계경비(1),조정원제외</t>
  </si>
  <si>
    <t>재료비,경비의 100%</t>
  </si>
  <si>
    <t>식</t>
  </si>
  <si>
    <t>391115ZZ701Z0004</t>
  </si>
  <si>
    <t>기계경비(6),조정원제외</t>
  </si>
  <si>
    <t>391115ZZ701Z0005</t>
  </si>
  <si>
    <t>기계경비(잡석)</t>
  </si>
  <si>
    <t>경비의 100%</t>
  </si>
  <si>
    <t>391115ZZ701Z0006</t>
  </si>
  <si>
    <t>재료비의 100%</t>
  </si>
  <si>
    <t>391115ZZ701Z0007</t>
  </si>
  <si>
    <t>기초지정</t>
  </si>
  <si>
    <t>잡석지정</t>
  </si>
  <si>
    <t>391115ZZ701Z0008</t>
  </si>
  <si>
    <t>되메우기 및 다짐</t>
  </si>
  <si>
    <t>대형장비사용</t>
  </si>
  <si>
    <t>391115ZZ701Z0009</t>
  </si>
  <si>
    <t>뒤채움 및 다짐</t>
  </si>
  <si>
    <t>소형장비사용</t>
  </si>
  <si>
    <t>391115ZZ701Z0010</t>
  </si>
  <si>
    <t>유압식 리퍼의 경비(굴착기1.0)</t>
  </si>
  <si>
    <t>합계의 2%</t>
  </si>
  <si>
    <t>391115ZZ701Z0011</t>
  </si>
  <si>
    <t>잔토처리</t>
  </si>
  <si>
    <t>인력</t>
  </si>
  <si>
    <t>391115ZZ701Z0012</t>
  </si>
  <si>
    <t>잡품(굴착기0.2㎥)</t>
  </si>
  <si>
    <t>주연료의21%</t>
  </si>
  <si>
    <t>391115ZZ701Z0013</t>
  </si>
  <si>
    <t>잡품(굴착기0.6㎥)</t>
  </si>
  <si>
    <t>주연료의22%</t>
  </si>
  <si>
    <t>391115ZZ701Z0014</t>
  </si>
  <si>
    <t>잡품(굴착기1.0㎥)</t>
  </si>
  <si>
    <t>391115ZZ701Z0015</t>
  </si>
  <si>
    <t>잡품(물탱크5500)</t>
  </si>
  <si>
    <t>주연료의30%</t>
  </si>
  <si>
    <t>391115ZZ701Z0016</t>
  </si>
  <si>
    <t>잡품(진동롤러0.7)</t>
  </si>
  <si>
    <t>주연료의13%</t>
  </si>
  <si>
    <t>391115ZZ701Z0017</t>
  </si>
  <si>
    <t>잡품(진동롤러10T)</t>
  </si>
  <si>
    <t>391115ZZ701Z0018</t>
  </si>
  <si>
    <t>잡품(트럭크레인10T)</t>
  </si>
  <si>
    <t>주연료의20%</t>
  </si>
  <si>
    <t>391115ZZ701Z0019</t>
  </si>
  <si>
    <t>접지봉 1~2m</t>
  </si>
  <si>
    <t>3본 연결</t>
  </si>
  <si>
    <t>개소</t>
  </si>
  <si>
    <t>391115ZZ701Z0020</t>
  </si>
  <si>
    <t>조명기구(TYPE_AA)-@관급자재</t>
  </si>
  <si>
    <t>LED 거실등100W</t>
  </si>
  <si>
    <t>391115ZZ701Z0021</t>
  </si>
  <si>
    <t>조명기구(TYPE_AB)-@관급자재</t>
  </si>
  <si>
    <t>LED 볼방등50W</t>
  </si>
  <si>
    <t>391115ZZ701Z0022</t>
  </si>
  <si>
    <t>조명기구(TYPE_AC)-@관급자재</t>
  </si>
  <si>
    <t>LED 주방등40W</t>
  </si>
  <si>
    <t>391115ZZ701Z0023</t>
  </si>
  <si>
    <t>조명기구(TYPE_AD)-@관급자재</t>
  </si>
  <si>
    <t>LED 매입평판40W</t>
  </si>
  <si>
    <t>391115ZZ701Z0024</t>
  </si>
  <si>
    <t>조명기구(TYPE_BA)-@관급자재</t>
  </si>
  <si>
    <t>LED 다운라이트12W</t>
  </si>
  <si>
    <t>391115ZZ701Z0025</t>
  </si>
  <si>
    <t>조명기구(TYPE_CA)-@관급자재</t>
  </si>
  <si>
    <t>LED 원형직부12W</t>
  </si>
  <si>
    <t>391115ZZ701Z0026</t>
  </si>
  <si>
    <t>조명기구(TYPE_DA)-@관급자재</t>
  </si>
  <si>
    <t>LED 원형직부센서12W</t>
  </si>
  <si>
    <t>391115ZZ701Z0027</t>
  </si>
  <si>
    <t>터파기(기계)</t>
  </si>
  <si>
    <t>보통토사 / Type-I</t>
  </si>
  <si>
    <t>㎡</t>
  </si>
  <si>
    <t>ECA920000001</t>
  </si>
  <si>
    <t>굴착기(무한궤도)</t>
  </si>
  <si>
    <t>0.2㎥</t>
  </si>
  <si>
    <t>ECA920000003</t>
  </si>
  <si>
    <t>0.6㎥</t>
  </si>
  <si>
    <t>ECA920000005</t>
  </si>
  <si>
    <t>1.0㎥</t>
  </si>
  <si>
    <t>ECA920000015</t>
  </si>
  <si>
    <t>진동롤러(핸드가이드식)</t>
  </si>
  <si>
    <t>0.7 TON</t>
  </si>
  <si>
    <t>ECA920000017</t>
  </si>
  <si>
    <t>진동롤러(자주식)</t>
  </si>
  <si>
    <t>10 TON</t>
  </si>
  <si>
    <t>ECA920000030</t>
  </si>
  <si>
    <t>트럭탑재형 크레인</t>
  </si>
  <si>
    <t>ECA920000046</t>
  </si>
  <si>
    <t>물탱크(살수차)</t>
  </si>
  <si>
    <t>5500ℓ</t>
  </si>
  <si>
    <t>L001010101000075</t>
  </si>
  <si>
    <t>노 무 비</t>
  </si>
  <si>
    <t>내선전공</t>
  </si>
  <si>
    <t>인</t>
  </si>
  <si>
    <t>L001010101000078</t>
  </si>
  <si>
    <t>저압케이블전공</t>
  </si>
  <si>
    <t>L001010101000081</t>
  </si>
  <si>
    <t>배전전공</t>
  </si>
  <si>
    <t>L001010101000002</t>
  </si>
  <si>
    <t>보통인부</t>
  </si>
  <si>
    <t>L001010101000003</t>
  </si>
  <si>
    <t>특별인부</t>
  </si>
  <si>
    <t>L001010101000034</t>
  </si>
  <si>
    <t>줄눈공</t>
  </si>
  <si>
    <t>L001010101000050</t>
  </si>
  <si>
    <t>일반기계운전사</t>
  </si>
  <si>
    <t>L001010101000049</t>
  </si>
  <si>
    <t>화물차운전사</t>
  </si>
  <si>
    <t>L001010101000048</t>
  </si>
  <si>
    <t>건설기계운전사</t>
  </si>
  <si>
    <t>L001010101000001</t>
  </si>
  <si>
    <t>작업반장</t>
  </si>
  <si>
    <t>[ 성환읍 복모리 경로당 신축공사(전기) ] - 합산자재목록</t>
  </si>
  <si>
    <t>59750337003</t>
  </si>
  <si>
    <t>59750337005</t>
  </si>
  <si>
    <t>59751467016</t>
  </si>
  <si>
    <t>59753097002</t>
  </si>
  <si>
    <t>59753097003</t>
  </si>
  <si>
    <t>59753097004</t>
  </si>
  <si>
    <t>59753077002</t>
  </si>
  <si>
    <t>59753017043</t>
  </si>
  <si>
    <t>59753017065</t>
  </si>
  <si>
    <t>MM496797011</t>
  </si>
  <si>
    <t>MM496797031</t>
  </si>
  <si>
    <t>59754887002</t>
  </si>
  <si>
    <t>59754887006</t>
  </si>
  <si>
    <t>59754877101</t>
  </si>
  <si>
    <t>59754877009</t>
  </si>
  <si>
    <t>59754877010</t>
  </si>
  <si>
    <t>59754877021</t>
  </si>
  <si>
    <t>59759017061</t>
  </si>
  <si>
    <t>59759017063</t>
  </si>
  <si>
    <t>59753767011</t>
  </si>
  <si>
    <t>59753767041</t>
  </si>
  <si>
    <t>59753777102</t>
  </si>
  <si>
    <t>59753777111</t>
  </si>
  <si>
    <t>59753767201</t>
  </si>
  <si>
    <t>59753767231</t>
  </si>
  <si>
    <t>59753767281</t>
  </si>
  <si>
    <t>59753857061</t>
  </si>
  <si>
    <t>59753857111</t>
  </si>
  <si>
    <t>59753857171</t>
  </si>
  <si>
    <t>MM562876807</t>
  </si>
  <si>
    <t>59759017113</t>
  </si>
  <si>
    <t>59759017115</t>
  </si>
  <si>
    <t>53060807001</t>
  </si>
  <si>
    <t>53060327011</t>
  </si>
  <si>
    <t>MM481669624</t>
  </si>
  <si>
    <t>E1450927201</t>
  </si>
  <si>
    <t>E1450927202</t>
  </si>
  <si>
    <t>E1450927204</t>
  </si>
  <si>
    <t>E1450927206</t>
  </si>
  <si>
    <t>E1450927208</t>
  </si>
  <si>
    <t>MM449604031</t>
  </si>
  <si>
    <t>E1450287521</t>
  </si>
  <si>
    <t>E1450287522</t>
  </si>
  <si>
    <t>E1450287564</t>
  </si>
  <si>
    <t>E1450358406</t>
  </si>
  <si>
    <t>E1450358417</t>
  </si>
  <si>
    <t>59301517001</t>
  </si>
  <si>
    <t>59301517002</t>
  </si>
  <si>
    <t>59301517003</t>
  </si>
  <si>
    <t>MM775587175</t>
  </si>
  <si>
    <t>59350317205</t>
  </si>
  <si>
    <t>59350317206</t>
  </si>
  <si>
    <t>59350317121</t>
  </si>
  <si>
    <t>59350317122</t>
  </si>
  <si>
    <t>59350317207</t>
  </si>
  <si>
    <t>59350317208</t>
  </si>
  <si>
    <t>59750427102</t>
  </si>
  <si>
    <t>59750427105</t>
  </si>
  <si>
    <t>59750440005</t>
  </si>
  <si>
    <t>MM300041309</t>
  </si>
  <si>
    <t>MM300041311</t>
  </si>
  <si>
    <t>56300217297</t>
  </si>
  <si>
    <t>56800447191</t>
  </si>
  <si>
    <t>56100017110</t>
  </si>
  <si>
    <t>91400167011</t>
  </si>
  <si>
    <t>MM916855631</t>
  </si>
  <si>
    <t>MM910888250</t>
  </si>
  <si>
    <t>MM059871842</t>
  </si>
  <si>
    <t>MM059871843</t>
  </si>
  <si>
    <t>MM059934264</t>
  </si>
  <si>
    <t>MM906782332</t>
  </si>
  <si>
    <t>MM023926908</t>
  </si>
  <si>
    <t>MM023926919</t>
  </si>
  <si>
    <t>MM023926925</t>
  </si>
  <si>
    <t>MM024013709</t>
  </si>
  <si>
    <t>MM057014204</t>
  </si>
  <si>
    <t>MM024013708</t>
  </si>
  <si>
    <t>MM023926924</t>
  </si>
  <si>
    <t>MM023926917</t>
  </si>
  <si>
    <t>MM023926913</t>
  </si>
  <si>
    <t>MM023926916</t>
  </si>
  <si>
    <t>MM023906503</t>
  </si>
  <si>
    <t>MM023906505</t>
  </si>
  <si>
    <t>MM026677271</t>
  </si>
  <si>
    <t>MM023906537</t>
  </si>
  <si>
    <t>MM023906516</t>
  </si>
  <si>
    <t>MM023906518</t>
  </si>
  <si>
    <t>MM023906530</t>
  </si>
  <si>
    <t>MM031593134</t>
  </si>
  <si>
    <t>MM059936454</t>
  </si>
  <si>
    <t>MM059936455</t>
  </si>
  <si>
    <t>MM059936456</t>
  </si>
  <si>
    <t>MM059936457</t>
  </si>
  <si>
    <t>MM059936458</t>
  </si>
  <si>
    <t>MM059936459</t>
  </si>
  <si>
    <t>MM059936460</t>
  </si>
  <si>
    <t>MM023926912</t>
  </si>
  <si>
    <t>CA900000101</t>
  </si>
  <si>
    <t>CA900000103</t>
  </si>
  <si>
    <t>CA900000105</t>
  </si>
  <si>
    <t>CA900000115</t>
  </si>
  <si>
    <t>CA900000117</t>
  </si>
  <si>
    <t>CA900000130</t>
  </si>
  <si>
    <t>CA900000146</t>
  </si>
  <si>
    <t>56900017016</t>
  </si>
  <si>
    <t>56900017076</t>
  </si>
  <si>
    <t>56900017031</t>
  </si>
  <si>
    <t>56900017041</t>
  </si>
  <si>
    <t>56900017118</t>
  </si>
  <si>
    <t>56900017091</t>
  </si>
  <si>
    <t>56900017058</t>
  </si>
  <si>
    <t>56900017059</t>
  </si>
  <si>
    <t>56900017002</t>
  </si>
  <si>
    <t>56900017074</t>
  </si>
  <si>
    <t>133</t>
  </si>
  <si>
    <t>공종줄</t>
    <phoneticPr fontId="3" type="noConversion"/>
  </si>
  <si>
    <t>㎥_</t>
  </si>
  <si>
    <t>56930220040</t>
  </si>
  <si>
    <t>ABB103100000</t>
  </si>
  <si>
    <t>제 10호</t>
  </si>
  <si>
    <t>터파기(기계90%,인력10%)</t>
  </si>
  <si>
    <t>보통토사</t>
  </si>
  <si>
    <t>MM023926876</t>
  </si>
  <si>
    <t>EMM023926876</t>
  </si>
  <si>
    <t>제 11호</t>
  </si>
  <si>
    <t>56959000043</t>
  </si>
  <si>
    <t>E56959000043</t>
  </si>
  <si>
    <t>제 15호</t>
  </si>
  <si>
    <t>맨  홀</t>
  </si>
  <si>
    <t>56959000081</t>
  </si>
  <si>
    <t>E56959000081</t>
  </si>
  <si>
    <t>제 16호</t>
  </si>
  <si>
    <t>관로구방수(저압)</t>
  </si>
  <si>
    <t>Φ30</t>
  </si>
  <si>
    <t>MM021317936</t>
  </si>
  <si>
    <t>EMM021317936</t>
  </si>
  <si>
    <t>제 17호</t>
  </si>
  <si>
    <t>Φ40</t>
  </si>
  <si>
    <t>MM031593135</t>
  </si>
  <si>
    <t>EMM031593135</t>
  </si>
  <si>
    <t>제 18호</t>
  </si>
  <si>
    <t>Φ18×2400mm×3EA</t>
  </si>
  <si>
    <t>56950120028</t>
  </si>
  <si>
    <t>EAA110130000</t>
  </si>
  <si>
    <t>제 19호</t>
  </si>
  <si>
    <t>파이프행가</t>
  </si>
  <si>
    <t>28 C</t>
  </si>
  <si>
    <t>56950120042</t>
  </si>
  <si>
    <t>EAA110150000</t>
  </si>
  <si>
    <t>제 20호</t>
  </si>
  <si>
    <t>42 C</t>
  </si>
  <si>
    <t>56959000046</t>
  </si>
  <si>
    <t>E56959000046</t>
  </si>
  <si>
    <t>제 21호</t>
  </si>
  <si>
    <t>천장 타공</t>
  </si>
  <si>
    <t>등기구(다운라이트)</t>
  </si>
  <si>
    <t>5975A337003</t>
  </si>
  <si>
    <t>EKA144000010S</t>
  </si>
  <si>
    <t>제 22호</t>
  </si>
  <si>
    <t>5975A337005</t>
  </si>
  <si>
    <t>EKA164000010S</t>
  </si>
  <si>
    <t>제 23호</t>
  </si>
  <si>
    <t>5975B467016</t>
  </si>
  <si>
    <t>EKA364000010S</t>
  </si>
  <si>
    <t>제 24호</t>
  </si>
  <si>
    <t>5975D097002</t>
  </si>
  <si>
    <t>E59753097002</t>
  </si>
  <si>
    <t>제 25호</t>
  </si>
  <si>
    <t>5975D097003</t>
  </si>
  <si>
    <t>E59753097003</t>
  </si>
  <si>
    <t>제 26호</t>
  </si>
  <si>
    <t>5975D097004</t>
  </si>
  <si>
    <t>E59753097004</t>
  </si>
  <si>
    <t>제 27호</t>
  </si>
  <si>
    <t>5975D077002</t>
  </si>
  <si>
    <t>E59753077002</t>
  </si>
  <si>
    <t>제 28호</t>
  </si>
  <si>
    <t>40㎜(가로등,신호,구내)</t>
  </si>
  <si>
    <t>56959000082</t>
  </si>
  <si>
    <t>E56959000082</t>
  </si>
  <si>
    <t>제 29호</t>
  </si>
  <si>
    <t>56959000083</t>
  </si>
  <si>
    <t>E56959000083</t>
  </si>
  <si>
    <t>제 30호</t>
  </si>
  <si>
    <t>5975D767011</t>
  </si>
  <si>
    <t>EKK211000010S</t>
  </si>
  <si>
    <t>제 31호</t>
  </si>
  <si>
    <t>5975D767041</t>
  </si>
  <si>
    <t>EKK221000010S</t>
  </si>
  <si>
    <t>제 32호</t>
  </si>
  <si>
    <t>5975D777102</t>
  </si>
  <si>
    <t>EKK231000011S</t>
  </si>
  <si>
    <t>제 33호</t>
  </si>
  <si>
    <t>5975D777111</t>
  </si>
  <si>
    <t>EKK231000020S</t>
  </si>
  <si>
    <t>제 34호</t>
  </si>
  <si>
    <t>5975D857061</t>
  </si>
  <si>
    <t>E59753857061</t>
  </si>
  <si>
    <t>제 35호</t>
  </si>
  <si>
    <t>5975D857111</t>
  </si>
  <si>
    <t>E59753857111</t>
  </si>
  <si>
    <t>제 36호</t>
  </si>
  <si>
    <t>5975D857171</t>
  </si>
  <si>
    <t>E59753857171</t>
  </si>
  <si>
    <t>제 37호</t>
  </si>
  <si>
    <t>56959000084</t>
  </si>
  <si>
    <t>E56959000084</t>
  </si>
  <si>
    <t>제 38호</t>
  </si>
  <si>
    <t>56959000085</t>
  </si>
  <si>
    <t>E56959000085</t>
  </si>
  <si>
    <t>제 39호</t>
  </si>
  <si>
    <t>E145A927201</t>
  </si>
  <si>
    <t>EOC315000010S</t>
  </si>
  <si>
    <t>제 40호</t>
  </si>
  <si>
    <t>E145A927202</t>
  </si>
  <si>
    <t>EOC325000020S</t>
  </si>
  <si>
    <t>제 41호</t>
  </si>
  <si>
    <t>E145A927204</t>
  </si>
  <si>
    <t>EOC345000040S</t>
  </si>
  <si>
    <t>제 42호</t>
  </si>
  <si>
    <t>E145A927206</t>
  </si>
  <si>
    <t>EOC365000010S</t>
  </si>
  <si>
    <t>제 43호</t>
  </si>
  <si>
    <t>56959000086</t>
  </si>
  <si>
    <t>E56959000086</t>
  </si>
  <si>
    <t>제 44호</t>
  </si>
  <si>
    <t>E145A287521</t>
  </si>
  <si>
    <t>ELD621000020S</t>
  </si>
  <si>
    <t>제 45호</t>
  </si>
  <si>
    <t>E145A287522</t>
  </si>
  <si>
    <t>ELD631000020S</t>
  </si>
  <si>
    <t>제 46호</t>
  </si>
  <si>
    <t>E145A287564</t>
  </si>
  <si>
    <t>ELD651000040S</t>
  </si>
  <si>
    <t>제 47호</t>
  </si>
  <si>
    <t>E145A358406</t>
  </si>
  <si>
    <t>ELKB22000010S</t>
  </si>
  <si>
    <t>제 48호</t>
  </si>
  <si>
    <t>E145A358417</t>
  </si>
  <si>
    <t>ELKB34000010S</t>
  </si>
  <si>
    <t>제 49호</t>
  </si>
  <si>
    <t>5930B517001</t>
  </si>
  <si>
    <t>EMK111000010S</t>
  </si>
  <si>
    <t>제 50호</t>
  </si>
  <si>
    <t>5930B517002</t>
  </si>
  <si>
    <t>E59301517002</t>
  </si>
  <si>
    <t>제 51호</t>
  </si>
  <si>
    <t>5930B517003</t>
  </si>
  <si>
    <t>E59301517003</t>
  </si>
  <si>
    <t>제 52호</t>
  </si>
  <si>
    <t>56959000087</t>
  </si>
  <si>
    <t>E56959000087</t>
  </si>
  <si>
    <t>제 53호</t>
  </si>
  <si>
    <t>5935A317205</t>
  </si>
  <si>
    <t>E59350317205</t>
  </si>
  <si>
    <t>제 54호</t>
  </si>
  <si>
    <t>5935A317206</t>
  </si>
  <si>
    <t>E59350317206</t>
  </si>
  <si>
    <t>제 55호</t>
  </si>
  <si>
    <t>5935A317121</t>
  </si>
  <si>
    <t>E59350317121</t>
  </si>
  <si>
    <t>제 56호</t>
  </si>
  <si>
    <t>5935A317122</t>
  </si>
  <si>
    <t>E59350317122</t>
  </si>
  <si>
    <t>제 57호</t>
  </si>
  <si>
    <t>5935A317207</t>
  </si>
  <si>
    <t>E59350317207</t>
  </si>
  <si>
    <t>제 58호</t>
  </si>
  <si>
    <t>5935A317208</t>
  </si>
  <si>
    <t>E59350317208</t>
  </si>
  <si>
    <t>제 59호</t>
  </si>
  <si>
    <t>5975A427105</t>
  </si>
  <si>
    <t>EOA131000010S</t>
  </si>
  <si>
    <t>제 60호</t>
  </si>
  <si>
    <t>5975A440005</t>
  </si>
  <si>
    <t>E59750440005</t>
  </si>
  <si>
    <t>제 61호</t>
  </si>
  <si>
    <t>56959000088</t>
  </si>
  <si>
    <t>E56959000088</t>
  </si>
  <si>
    <t>제 62호</t>
  </si>
  <si>
    <t>56959000089</t>
  </si>
  <si>
    <t>E56959000089</t>
  </si>
  <si>
    <t>제 63호</t>
  </si>
  <si>
    <t>56959000090</t>
  </si>
  <si>
    <t>E56959000090</t>
  </si>
  <si>
    <t>제 64호</t>
  </si>
  <si>
    <t>56959000091</t>
  </si>
  <si>
    <t>E56959000091</t>
  </si>
  <si>
    <t>제 65호</t>
  </si>
  <si>
    <t>56959000092</t>
  </si>
  <si>
    <t>E56959000092</t>
  </si>
  <si>
    <t>제 66호</t>
  </si>
  <si>
    <t>56959000093</t>
  </si>
  <si>
    <t>E56959000093</t>
  </si>
  <si>
    <t>제 67호</t>
  </si>
  <si>
    <t>56959000094</t>
  </si>
  <si>
    <t>E56959000094</t>
  </si>
  <si>
    <t>제 68호</t>
  </si>
  <si>
    <t>56959000095</t>
  </si>
  <si>
    <t>E56959000095</t>
  </si>
  <si>
    <t>제 69호</t>
  </si>
  <si>
    <t>56959000096</t>
  </si>
  <si>
    <t>E56959000096</t>
  </si>
  <si>
    <t>제 70호</t>
  </si>
  <si>
    <t>56959000097</t>
  </si>
  <si>
    <t>E56959000097</t>
  </si>
  <si>
    <t>제 71호</t>
  </si>
  <si>
    <t>56959000098</t>
  </si>
  <si>
    <t>E56959000098</t>
  </si>
  <si>
    <t>제 72호</t>
  </si>
  <si>
    <t>합계줄</t>
  </si>
  <si>
    <t>( 합       계 )</t>
  </si>
  <si>
    <t>[ 성환읍 복모리 경로당 신축공사(전기) ]</t>
  </si>
  <si>
    <t>0101</t>
  </si>
  <si>
    <t>0102</t>
  </si>
  <si>
    <t>0103</t>
  </si>
  <si>
    <t>0104</t>
  </si>
  <si>
    <t>0201</t>
  </si>
  <si>
    <t>도급자관급</t>
  </si>
  <si>
    <t>2.도급자관급::2-1.조명기구</t>
  </si>
  <si>
    <t>총줄수-&gt;</t>
  </si>
  <si>
    <t>185</t>
  </si>
  <si>
    <t>도급자관급</t>
    <phoneticPr fontId="3" type="noConversion"/>
  </si>
  <si>
    <t>본 파일은 이지테크에서 2번 옵션으로 만들었습니다.</t>
  </si>
  <si>
    <t>조명기구(TYPE_AA)</t>
  </si>
  <si>
    <t>조명기구(TYPE_AB)</t>
  </si>
  <si>
    <t>조명기구(TYPE_AC)</t>
  </si>
  <si>
    <t>조명기구(TYPE_AD)</t>
  </si>
  <si>
    <t>조명기구(TYPE_BA)</t>
  </si>
  <si>
    <t>조명기구(TYPE_CA)</t>
  </si>
  <si>
    <t>조명기구(TYPE_DA)</t>
  </si>
  <si>
    <t>조달수수료</t>
    <phoneticPr fontId="3" type="noConversion"/>
  </si>
  <si>
    <t>0.54%(MAS,3자단가)</t>
    <phoneticPr fontId="3" type="noConversion"/>
  </si>
  <si>
    <t>식</t>
    <phoneticPr fontId="3" type="noConversion"/>
  </si>
  <si>
    <t>천원미만절상</t>
    <phoneticPr fontId="3" type="noConversion"/>
  </si>
  <si>
    <t>1.전기공사::1-1.전기공사::1-1-1.전력간선설비공사</t>
    <phoneticPr fontId="3" type="noConversion"/>
  </si>
  <si>
    <t>1.전기공사::1-1.전기공사::1-1-2.냉난방전원설비공사</t>
  </si>
  <si>
    <t>1.전기공사::1-1.전기공사::1-1-3.전열설비공사</t>
  </si>
  <si>
    <t>1.전기공사::1-1.전기공사::1-1-4.전등설비공사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</si>
</sst>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 "/>
    <numFmt numFmtId="177" formatCode="#,###;\-#,###"/>
  </numFmts>
  <fonts count="11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돋움체"/>
      <family val="3"/>
      <charset val="129"/>
    </font>
    <font>
      <sz val="12"/>
      <name val="돋움체"/>
      <family val="3"/>
      <charset val="129"/>
    </font>
    <font>
      <sz val="18"/>
      <name val="돋움체"/>
      <family val="3"/>
      <charset val="129"/>
    </font>
    <font>
      <sz val="16"/>
      <name val="돋움"/>
      <family val="3"/>
      <charset val="129"/>
    </font>
    <font>
      <b/>
      <sz val="11"/>
      <name val="돋움"/>
      <family val="3"/>
      <charset val="129"/>
    </font>
    <font>
      <sz val="11"/>
      <color indexed="8"/>
      <name val="돋움"/>
      <family val="3"/>
      <charset val="129"/>
    </font>
    <font>
      <b/>
      <sz val="12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1" fillId="0" borderId="0">
      <alignment vertical="center"/>
    </xf>
  </cellStyleXfs>
  <cellXfs count="63">
    <xf numFmtId="0" fontId="0" fillId="0" borderId="0" xfId="0"/>
    <xf numFmtId="49" fontId="4" fillId="0" borderId="0" xfId="0" applyNumberFormat="1" applyFont="1" applyAlignment="1">
      <alignment horizontal="left"/>
    </xf>
    <xf numFmtId="0" fontId="4" fillId="0" borderId="0" xfId="0" applyFont="1"/>
    <xf numFmtId="49" fontId="4" fillId="0" borderId="1" xfId="0" applyNumberFormat="1" applyFont="1" applyBorder="1" applyAlignment="1">
      <alignment horizontal="left"/>
    </xf>
    <xf numFmtId="49" fontId="4" fillId="0" borderId="2" xfId="0" applyNumberFormat="1" applyFont="1" applyBorder="1" applyAlignment="1">
      <alignment horizontal="left"/>
    </xf>
    <xf numFmtId="49" fontId="4" fillId="0" borderId="3" xfId="0" applyNumberFormat="1" applyFont="1" applyBorder="1" applyAlignment="1">
      <alignment horizontal="left"/>
    </xf>
    <xf numFmtId="0" fontId="4" fillId="0" borderId="1" xfId="0" applyFont="1" applyBorder="1"/>
    <xf numFmtId="0" fontId="4" fillId="0" borderId="3" xfId="0" applyFont="1" applyBorder="1"/>
    <xf numFmtId="0" fontId="7" fillId="2" borderId="1" xfId="0" applyFont="1" applyFill="1" applyBorder="1" applyAlignment="1">
      <alignment horizontal="center"/>
    </xf>
    <xf numFmtId="49" fontId="8" fillId="0" borderId="0" xfId="0" applyNumberFormat="1" applyFont="1" applyAlignment="1">
      <alignment horizontal="right"/>
    </xf>
    <xf numFmtId="177" fontId="4" fillId="0" borderId="3" xfId="0" applyNumberFormat="1" applyFont="1" applyBorder="1"/>
    <xf numFmtId="177" fontId="4" fillId="0" borderId="1" xfId="0" applyNumberFormat="1" applyFont="1" applyBorder="1"/>
    <xf numFmtId="176" fontId="4" fillId="0" borderId="0" xfId="0" applyNumberFormat="1" applyFont="1" applyAlignment="1">
      <alignment horizontal="center"/>
    </xf>
    <xf numFmtId="49" fontId="4" fillId="3" borderId="6" xfId="0" applyNumberFormat="1" applyFont="1" applyFill="1" applyBorder="1" applyAlignment="1">
      <alignment horizontal="left"/>
    </xf>
    <xf numFmtId="0" fontId="4" fillId="3" borderId="4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"/>
    </xf>
    <xf numFmtId="0" fontId="4" fillId="0" borderId="2" xfId="0" applyFont="1" applyBorder="1"/>
    <xf numFmtId="177" fontId="4" fillId="0" borderId="2" xfId="0" applyNumberFormat="1" applyFont="1" applyBorder="1"/>
    <xf numFmtId="0" fontId="9" fillId="3" borderId="1" xfId="0" applyFont="1" applyFill="1" applyBorder="1"/>
    <xf numFmtId="49" fontId="4" fillId="0" borderId="1" xfId="0" applyNumberFormat="1" applyFont="1" applyBorder="1" applyAlignment="1">
      <alignment vertical="center" shrinkToFit="1"/>
    </xf>
    <xf numFmtId="0" fontId="4" fillId="0" borderId="0" xfId="0" applyFont="1" applyAlignment="1">
      <alignment vertical="center" shrinkToFit="1"/>
    </xf>
    <xf numFmtId="49" fontId="4" fillId="0" borderId="0" xfId="0" applyNumberFormat="1" applyFont="1" applyAlignment="1">
      <alignment vertical="center" shrinkToFit="1"/>
    </xf>
    <xf numFmtId="49" fontId="4" fillId="0" borderId="0" xfId="0" applyNumberFormat="1" applyFont="1" applyAlignment="1">
      <alignment horizontal="center" vertical="center" shrinkToFit="1"/>
    </xf>
    <xf numFmtId="49" fontId="4" fillId="0" borderId="1" xfId="0" applyNumberFormat="1" applyFont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 shrinkToFit="1"/>
    </xf>
    <xf numFmtId="177" fontId="4" fillId="0" borderId="1" xfId="0" applyNumberFormat="1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4" fillId="0" borderId="1" xfId="0" applyFont="1" applyBorder="1" applyAlignment="1">
      <alignment vertical="center" shrinkToFit="1"/>
    </xf>
    <xf numFmtId="177" fontId="4" fillId="0" borderId="1" xfId="0" applyNumberFormat="1" applyFont="1" applyBorder="1" applyAlignment="1">
      <alignment vertical="center" shrinkToFit="1"/>
    </xf>
    <xf numFmtId="177" fontId="4" fillId="0" borderId="0" xfId="0" applyNumberFormat="1" applyFont="1" applyAlignment="1">
      <alignment vertical="center" shrinkToFit="1"/>
    </xf>
    <xf numFmtId="0" fontId="4" fillId="0" borderId="0" xfId="0" applyFont="1" applyAlignment="1">
      <alignment horizontal="right" vertical="center" shrinkToFit="1"/>
    </xf>
    <xf numFmtId="177" fontId="4" fillId="0" borderId="0" xfId="0" applyNumberFormat="1" applyFont="1" applyAlignment="1">
      <alignment horizontal="center" vertical="center" shrinkToFit="1"/>
    </xf>
    <xf numFmtId="177" fontId="4" fillId="0" borderId="1" xfId="1" applyNumberFormat="1" applyFont="1" applyBorder="1" applyAlignment="1">
      <alignment vertical="center" shrinkToFit="1"/>
    </xf>
    <xf numFmtId="177" fontId="4" fillId="0" borderId="1" xfId="2" applyNumberFormat="1" applyFont="1" applyBorder="1" applyAlignment="1">
      <alignment vertical="center" shrinkToFit="1"/>
    </xf>
    <xf numFmtId="0" fontId="4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49" fontId="4" fillId="0" borderId="0" xfId="0" applyNumberFormat="1" applyFont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49" fontId="5" fillId="0" borderId="0" xfId="0" applyNumberFormat="1" applyFont="1" applyAlignment="1">
      <alignment horizontal="left" vertical="center" shrinkToFit="1"/>
    </xf>
    <xf numFmtId="0" fontId="0" fillId="0" borderId="0" xfId="0" applyAlignment="1">
      <alignment vertical="center" shrinkToFit="1"/>
    </xf>
    <xf numFmtId="49" fontId="4" fillId="0" borderId="1" xfId="0" applyNumberFormat="1" applyFont="1" applyBorder="1" applyAlignment="1">
      <alignment horizontal="center" vertical="center" shrinkToFit="1"/>
    </xf>
    <xf numFmtId="177" fontId="4" fillId="0" borderId="1" xfId="0" applyNumberFormat="1" applyFont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 shrinkToFit="1"/>
    </xf>
    <xf numFmtId="49" fontId="4" fillId="0" borderId="13" xfId="0" applyNumberFormat="1" applyFont="1" applyBorder="1" applyAlignment="1">
      <alignment vertical="center" shrinkToFit="1"/>
    </xf>
    <xf numFmtId="0" fontId="0" fillId="0" borderId="15" xfId="0" applyBorder="1" applyAlignment="1">
      <alignment vertical="center" shrinkToFit="1"/>
    </xf>
    <xf numFmtId="0" fontId="0" fillId="0" borderId="14" xfId="0" applyBorder="1" applyAlignment="1">
      <alignment vertical="center" shrinkToFit="1"/>
    </xf>
    <xf numFmtId="0" fontId="0" fillId="0" borderId="0" xfId="0" applyAlignment="1">
      <alignment horizontal="left" vertical="center" shrinkToFit="1"/>
    </xf>
    <xf numFmtId="49" fontId="0" fillId="0" borderId="1" xfId="0" applyNumberFormat="1" applyBorder="1" applyAlignment="1">
      <alignment vertical="center" shrinkToFit="1"/>
    </xf>
    <xf numFmtId="0" fontId="0" fillId="0" borderId="1" xfId="0" applyBorder="1" applyAlignment="1">
      <alignment horizontal="center" vertical="center" shrinkToFit="1"/>
    </xf>
    <xf numFmtId="0" fontId="0" fillId="0" borderId="1" xfId="0" applyBorder="1" applyAlignment="1">
      <alignment vertical="center" shrinkToFit="1"/>
    </xf>
    <xf numFmtId="177" fontId="4" fillId="0" borderId="0" xfId="0" applyNumberFormat="1" applyFont="1" applyAlignment="1">
      <alignment horizontal="center" vertical="center" shrinkToFit="1"/>
    </xf>
    <xf numFmtId="0" fontId="10" fillId="4" borderId="7" xfId="0" applyFont="1" applyFill="1" applyBorder="1" applyAlignment="1">
      <alignment horizontal="center" vertical="center"/>
    </xf>
    <xf numFmtId="0" fontId="10" fillId="4" borderId="8" xfId="0" applyFont="1" applyFill="1" applyBorder="1" applyAlignment="1">
      <alignment horizontal="center" vertical="center"/>
    </xf>
    <xf numFmtId="0" fontId="10" fillId="4" borderId="9" xfId="0" applyFont="1" applyFill="1" applyBorder="1" applyAlignment="1">
      <alignment horizontal="center" vertical="center"/>
    </xf>
    <xf numFmtId="0" fontId="10" fillId="4" borderId="10" xfId="0" applyFont="1" applyFill="1" applyBorder="1" applyAlignment="1">
      <alignment horizontal="center" vertical="center"/>
    </xf>
    <xf numFmtId="0" fontId="10" fillId="4" borderId="11" xfId="0" applyFont="1" applyFill="1" applyBorder="1" applyAlignment="1">
      <alignment horizontal="center" vertical="center"/>
    </xf>
    <xf numFmtId="0" fontId="10" fillId="4" borderId="12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6" fillId="4" borderId="9" xfId="0" applyFont="1" applyFill="1" applyBorder="1" applyAlignment="1">
      <alignment horizontal="center" vertical="center"/>
    </xf>
    <xf numFmtId="0" fontId="6" fillId="4" borderId="10" xfId="0" applyFont="1" applyFill="1" applyBorder="1" applyAlignment="1">
      <alignment horizontal="center" vertical="center"/>
    </xf>
    <xf numFmtId="0" fontId="6" fillId="4" borderId="11" xfId="0" applyFont="1" applyFill="1" applyBorder="1" applyAlignment="1">
      <alignment horizontal="center" vertical="center"/>
    </xf>
    <xf numFmtId="0" fontId="6" fillId="4" borderId="12" xfId="0" applyFont="1" applyFill="1" applyBorder="1" applyAlignment="1">
      <alignment horizontal="center" vertical="center"/>
    </xf>
  </cellXfs>
  <cellStyles count="4">
    <cellStyle name="쉼표 [0]" xfId="1" builtinId="6"/>
    <cellStyle name="쉼표 [0] 3" xfId="2" xr:uid="{7C3CE147-8EB2-4A20-A8CA-5FA98CE9F78A}"/>
    <cellStyle name="표준" xfId="0" builtinId="0"/>
    <cellStyle name="표준 4 2 2 3" xfId="3" xr:uid="{197D863C-F546-4E75-BB33-C10B9AE9546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419100</xdr:colOff>
      <xdr:row>14</xdr:row>
      <xdr:rowOff>85725</xdr:rowOff>
    </xdr:from>
    <xdr:to>
      <xdr:col>13</xdr:col>
      <xdr:colOff>400050</xdr:colOff>
      <xdr:row>30</xdr:row>
      <xdr:rowOff>28575</xdr:rowOff>
    </xdr:to>
    <xdr:pic>
      <xdr:nvPicPr>
        <xdr:cNvPr id="9226" name="Picture 10">
          <a:extLst>
            <a:ext uri="{FF2B5EF4-FFF2-40B4-BE49-F238E27FC236}">
              <a16:creationId xmlns:a16="http://schemas.microsoft.com/office/drawing/2014/main" id="{351D3746-F676-4F53-BE44-968BE405E8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91725" y="2514600"/>
          <a:ext cx="5286375" cy="2724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542925</xdr:colOff>
      <xdr:row>21</xdr:row>
      <xdr:rowOff>47625</xdr:rowOff>
    </xdr:from>
    <xdr:to>
      <xdr:col>1</xdr:col>
      <xdr:colOff>5467350</xdr:colOff>
      <xdr:row>31</xdr:row>
      <xdr:rowOff>190500</xdr:rowOff>
    </xdr:to>
    <xdr:sp macro="" textlink="">
      <xdr:nvSpPr>
        <xdr:cNvPr id="7175" name="Rectangle 7">
          <a:extLst>
            <a:ext uri="{FF2B5EF4-FFF2-40B4-BE49-F238E27FC236}">
              <a16:creationId xmlns:a16="http://schemas.microsoft.com/office/drawing/2014/main" id="{20C58769-A46E-4C7C-82ED-85782229D23F}"/>
            </a:ext>
          </a:extLst>
        </xdr:cNvPr>
        <xdr:cNvSpPr>
          <a:spLocks noChangeArrowheads="1"/>
        </xdr:cNvSpPr>
      </xdr:nvSpPr>
      <xdr:spPr bwMode="auto">
        <a:xfrm>
          <a:off x="942975" y="5067300"/>
          <a:ext cx="4924425" cy="25241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1</xdr:col>
      <xdr:colOff>600075</xdr:colOff>
      <xdr:row>21</xdr:row>
      <xdr:rowOff>133350</xdr:rowOff>
    </xdr:from>
    <xdr:to>
      <xdr:col>1</xdr:col>
      <xdr:colOff>2781300</xdr:colOff>
      <xdr:row>31</xdr:row>
      <xdr:rowOff>133350</xdr:rowOff>
    </xdr:to>
    <xdr:pic>
      <xdr:nvPicPr>
        <xdr:cNvPr id="7176" name="Picture 8" descr="행높이팝업">
          <a:extLst>
            <a:ext uri="{FF2B5EF4-FFF2-40B4-BE49-F238E27FC236}">
              <a16:creationId xmlns:a16="http://schemas.microsoft.com/office/drawing/2014/main" id="{E182F931-98AC-4D39-AD6F-5CF1784375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0125" y="5153025"/>
          <a:ext cx="2181225" cy="2381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3295650</xdr:colOff>
      <xdr:row>24</xdr:row>
      <xdr:rowOff>104775</xdr:rowOff>
    </xdr:from>
    <xdr:to>
      <xdr:col>1</xdr:col>
      <xdr:colOff>4953000</xdr:colOff>
      <xdr:row>28</xdr:row>
      <xdr:rowOff>66675</xdr:rowOff>
    </xdr:to>
    <xdr:pic>
      <xdr:nvPicPr>
        <xdr:cNvPr id="7177" name="Picture 9" descr="행높이">
          <a:extLst>
            <a:ext uri="{FF2B5EF4-FFF2-40B4-BE49-F238E27FC236}">
              <a16:creationId xmlns:a16="http://schemas.microsoft.com/office/drawing/2014/main" id="{EFF472D9-9590-410C-9E4F-78D999E33C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95700" y="5838825"/>
          <a:ext cx="1657350" cy="914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E185"/>
  <sheetViews>
    <sheetView tabSelected="1" view="pageBreakPreview" topLeftCell="D1" zoomScale="85" zoomScaleNormal="85" zoomScaleSheetLayoutView="85" workbookViewId="0">
      <pane ySplit="3" topLeftCell="A4" activePane="bottomLeft" state="frozen"/>
      <selection activeCell="E34" sqref="E34"/>
      <selection pane="bottomLeft" activeCell="I6" sqref="I6"/>
    </sheetView>
  </sheetViews>
  <sheetFormatPr defaultRowHeight="23.1" customHeight="1" x14ac:dyDescent="0.15"/>
  <cols>
    <col min="1" max="1" width="12.109375" style="21" hidden="1" customWidth="1"/>
    <col min="2" max="2" width="17.44140625" style="21" hidden="1" customWidth="1"/>
    <col min="3" max="3" width="20.6640625" style="21" hidden="1" customWidth="1"/>
    <col min="4" max="4" width="24.33203125" style="21" customWidth="1"/>
    <col min="5" max="5" width="25.33203125" style="21" customWidth="1"/>
    <col min="6" max="6" width="4.21875" style="26" customWidth="1"/>
    <col min="7" max="7" width="10" style="35" customWidth="1"/>
    <col min="8" max="8" width="13" style="29" customWidth="1"/>
    <col min="9" max="9" width="13.21875" style="29" customWidth="1"/>
    <col min="10" max="10" width="5.5546875" style="29" hidden="1" customWidth="1"/>
    <col min="11" max="11" width="10.44140625" style="29" customWidth="1"/>
    <col min="12" max="12" width="11.77734375" style="29" customWidth="1"/>
    <col min="13" max="13" width="8.44140625" style="29" customWidth="1"/>
    <col min="14" max="14" width="9.109375" style="29" customWidth="1"/>
    <col min="15" max="15" width="6" style="29" hidden="1" customWidth="1"/>
    <col min="16" max="16" width="13" style="29" customWidth="1"/>
    <col min="17" max="17" width="11.109375" style="21" customWidth="1"/>
    <col min="18" max="26" width="8.88671875" style="20"/>
    <col min="27" max="31" width="11.77734375" style="29" customWidth="1"/>
    <col min="32" max="16384" width="8.88671875" style="20"/>
  </cols>
  <sheetData>
    <row r="1" spans="1:31" ht="23.1" customHeight="1" x14ac:dyDescent="0.15">
      <c r="A1" s="21" t="s">
        <v>727</v>
      </c>
      <c r="B1" s="21" t="s">
        <v>728</v>
      </c>
      <c r="D1" s="38" t="s">
        <v>719</v>
      </c>
      <c r="E1" s="39"/>
      <c r="F1" s="39"/>
      <c r="G1" s="39"/>
      <c r="H1" s="39"/>
      <c r="I1" s="39"/>
      <c r="J1" s="39"/>
      <c r="K1" s="39"/>
      <c r="L1" s="39"/>
      <c r="M1" s="39"/>
      <c r="N1" s="39"/>
      <c r="W1" s="37" t="s">
        <v>47</v>
      </c>
      <c r="X1" s="37"/>
      <c r="Y1" s="37"/>
      <c r="Z1" s="26"/>
      <c r="AA1" s="26" t="s">
        <v>52</v>
      </c>
      <c r="AB1" s="26"/>
      <c r="AC1" s="26"/>
      <c r="AD1" s="26"/>
      <c r="AE1" s="26"/>
    </row>
    <row r="2" spans="1:31" s="26" customFormat="1" ht="23.1" customHeight="1" x14ac:dyDescent="0.15">
      <c r="A2" s="36" t="s">
        <v>40</v>
      </c>
      <c r="B2" s="36" t="s">
        <v>20</v>
      </c>
      <c r="C2" s="36" t="s">
        <v>19</v>
      </c>
      <c r="D2" s="40" t="s">
        <v>44</v>
      </c>
      <c r="E2" s="40" t="s">
        <v>45</v>
      </c>
      <c r="F2" s="42" t="s">
        <v>0</v>
      </c>
      <c r="G2" s="42" t="s">
        <v>1</v>
      </c>
      <c r="H2" s="41" t="s">
        <v>21</v>
      </c>
      <c r="I2" s="41"/>
      <c r="J2" s="41" t="s">
        <v>22</v>
      </c>
      <c r="K2" s="41"/>
      <c r="L2" s="41"/>
      <c r="M2" s="41" t="s">
        <v>23</v>
      </c>
      <c r="N2" s="41"/>
      <c r="O2" s="25"/>
      <c r="P2" s="41" t="s">
        <v>26</v>
      </c>
      <c r="Q2" s="40" t="s">
        <v>25</v>
      </c>
      <c r="W2" s="26" t="s">
        <v>48</v>
      </c>
      <c r="X2" s="26" t="s">
        <v>49</v>
      </c>
      <c r="Y2" s="26" t="s">
        <v>50</v>
      </c>
      <c r="Z2" s="26" t="s">
        <v>51</v>
      </c>
      <c r="AA2" s="31" t="s">
        <v>94</v>
      </c>
      <c r="AB2" s="31" t="s">
        <v>93</v>
      </c>
      <c r="AC2" s="31" t="s">
        <v>53</v>
      </c>
      <c r="AD2" s="31" t="s">
        <v>55</v>
      </c>
      <c r="AE2" s="31" t="s">
        <v>54</v>
      </c>
    </row>
    <row r="3" spans="1:31" s="26" customFormat="1" ht="23.1" customHeight="1" x14ac:dyDescent="0.15">
      <c r="A3" s="36"/>
      <c r="B3" s="36"/>
      <c r="C3" s="36"/>
      <c r="D3" s="40"/>
      <c r="E3" s="40"/>
      <c r="F3" s="42"/>
      <c r="G3" s="42"/>
      <c r="H3" s="25" t="s">
        <v>27</v>
      </c>
      <c r="I3" s="25" t="s">
        <v>28</v>
      </c>
      <c r="J3" s="25" t="s">
        <v>1</v>
      </c>
      <c r="K3" s="25" t="s">
        <v>27</v>
      </c>
      <c r="L3" s="25" t="s">
        <v>28</v>
      </c>
      <c r="M3" s="25" t="s">
        <v>29</v>
      </c>
      <c r="N3" s="25" t="s">
        <v>28</v>
      </c>
      <c r="O3" s="25" t="s">
        <v>30</v>
      </c>
      <c r="P3" s="41"/>
      <c r="Q3" s="40"/>
      <c r="W3" s="20"/>
      <c r="X3" s="20"/>
      <c r="Y3" s="20"/>
      <c r="Z3" s="20"/>
      <c r="AA3" s="29"/>
      <c r="AB3" s="29"/>
      <c r="AC3" s="29"/>
      <c r="AD3" s="29">
        <f>IF(옵션!$C$11 =0, "1", 옵션!$C$11)</f>
        <v>1</v>
      </c>
      <c r="AE3" s="29">
        <f>IF(옵션!$C$12 =0, "1", 옵션!$C$12)</f>
        <v>1</v>
      </c>
    </row>
    <row r="4" spans="1:31" ht="23.1" customHeight="1" x14ac:dyDescent="0.15">
      <c r="B4" s="21" t="s">
        <v>522</v>
      </c>
      <c r="D4" s="43" t="s">
        <v>742</v>
      </c>
      <c r="E4" s="44"/>
      <c r="F4" s="44"/>
      <c r="G4" s="44"/>
      <c r="H4" s="44"/>
      <c r="I4" s="44"/>
      <c r="J4" s="44"/>
      <c r="K4" s="44"/>
      <c r="L4" s="44"/>
      <c r="M4" s="44"/>
      <c r="N4" s="44"/>
      <c r="O4" s="44"/>
      <c r="P4" s="44"/>
      <c r="Q4" s="45"/>
    </row>
    <row r="5" spans="1:31" ht="23.1" customHeight="1" x14ac:dyDescent="0.15">
      <c r="A5" s="21" t="s">
        <v>566</v>
      </c>
      <c r="B5" s="21" t="s">
        <v>720</v>
      </c>
      <c r="C5" s="21" t="s">
        <v>567</v>
      </c>
      <c r="D5" s="19" t="s">
        <v>109</v>
      </c>
      <c r="E5" s="19" t="s">
        <v>113</v>
      </c>
      <c r="F5" s="24" t="s">
        <v>111</v>
      </c>
      <c r="G5" s="34">
        <v>16</v>
      </c>
      <c r="H5" s="28"/>
      <c r="I5" s="32"/>
      <c r="J5" s="28"/>
      <c r="K5" s="28"/>
      <c r="L5" s="32"/>
      <c r="M5" s="28"/>
      <c r="N5" s="32"/>
      <c r="O5" s="28"/>
      <c r="P5" s="28"/>
      <c r="Q5" s="19" t="s">
        <v>568</v>
      </c>
      <c r="AB5" s="29">
        <f>I5</f>
        <v>0</v>
      </c>
      <c r="AC5" s="29">
        <f>G5*H5</f>
        <v>0</v>
      </c>
    </row>
    <row r="6" spans="1:31" ht="23.1" customHeight="1" x14ac:dyDescent="0.15">
      <c r="A6" s="21" t="s">
        <v>569</v>
      </c>
      <c r="B6" s="21" t="s">
        <v>720</v>
      </c>
      <c r="C6" s="21" t="s">
        <v>570</v>
      </c>
      <c r="D6" s="19" t="s">
        <v>115</v>
      </c>
      <c r="E6" s="19" t="s">
        <v>116</v>
      </c>
      <c r="F6" s="24" t="s">
        <v>111</v>
      </c>
      <c r="G6" s="34">
        <v>4</v>
      </c>
      <c r="H6" s="28"/>
      <c r="I6" s="32"/>
      <c r="J6" s="28"/>
      <c r="K6" s="28"/>
      <c r="L6" s="32"/>
      <c r="M6" s="28"/>
      <c r="N6" s="32"/>
      <c r="O6" s="28"/>
      <c r="P6" s="28"/>
      <c r="Q6" s="19" t="s">
        <v>571</v>
      </c>
      <c r="AB6" s="29">
        <f>I6</f>
        <v>0</v>
      </c>
      <c r="AC6" s="29">
        <f>G6*H6</f>
        <v>0</v>
      </c>
    </row>
    <row r="7" spans="1:31" ht="23.1" customHeight="1" x14ac:dyDescent="0.15">
      <c r="A7" s="21" t="s">
        <v>578</v>
      </c>
      <c r="B7" s="21" t="s">
        <v>720</v>
      </c>
      <c r="C7" s="21" t="s">
        <v>579</v>
      </c>
      <c r="D7" s="19" t="s">
        <v>118</v>
      </c>
      <c r="E7" s="19" t="s">
        <v>123</v>
      </c>
      <c r="F7" s="24" t="s">
        <v>111</v>
      </c>
      <c r="G7" s="34">
        <v>13</v>
      </c>
      <c r="H7" s="28"/>
      <c r="I7" s="32"/>
      <c r="J7" s="28"/>
      <c r="K7" s="28"/>
      <c r="L7" s="32"/>
      <c r="M7" s="28"/>
      <c r="N7" s="32"/>
      <c r="O7" s="28"/>
      <c r="P7" s="28"/>
      <c r="Q7" s="19" t="s">
        <v>580</v>
      </c>
      <c r="AA7" s="29">
        <f>I7</f>
        <v>0</v>
      </c>
      <c r="AC7" s="29">
        <f>G7*H7</f>
        <v>0</v>
      </c>
    </row>
    <row r="8" spans="1:31" ht="23.1" customHeight="1" x14ac:dyDescent="0.15">
      <c r="A8" s="21" t="s">
        <v>581</v>
      </c>
      <c r="B8" s="21" t="s">
        <v>720</v>
      </c>
      <c r="C8" s="21" t="s">
        <v>582</v>
      </c>
      <c r="D8" s="19" t="s">
        <v>125</v>
      </c>
      <c r="E8" s="19" t="s">
        <v>584</v>
      </c>
      <c r="F8" s="24" t="s">
        <v>111</v>
      </c>
      <c r="G8" s="34">
        <v>16</v>
      </c>
      <c r="H8" s="28"/>
      <c r="I8" s="32"/>
      <c r="J8" s="28"/>
      <c r="K8" s="28"/>
      <c r="L8" s="32"/>
      <c r="M8" s="28"/>
      <c r="N8" s="32"/>
      <c r="O8" s="28"/>
      <c r="P8" s="28"/>
      <c r="Q8" s="19" t="s">
        <v>583</v>
      </c>
      <c r="AB8" s="29">
        <f>I8</f>
        <v>0</v>
      </c>
      <c r="AC8" s="29">
        <f>G8*H8</f>
        <v>0</v>
      </c>
    </row>
    <row r="9" spans="1:31" ht="23.1" customHeight="1" x14ac:dyDescent="0.15">
      <c r="A9" s="21" t="s">
        <v>425</v>
      </c>
      <c r="B9" s="21" t="s">
        <v>720</v>
      </c>
      <c r="C9" s="21" t="s">
        <v>155</v>
      </c>
      <c r="D9" s="19" t="s">
        <v>153</v>
      </c>
      <c r="E9" s="19" t="s">
        <v>156</v>
      </c>
      <c r="F9" s="24" t="s">
        <v>130</v>
      </c>
      <c r="G9" s="34">
        <v>1</v>
      </c>
      <c r="H9" s="28"/>
      <c r="I9" s="32"/>
      <c r="J9" s="28"/>
      <c r="K9" s="28"/>
      <c r="L9" s="32"/>
      <c r="M9" s="28"/>
      <c r="N9" s="32"/>
      <c r="O9" s="28"/>
      <c r="P9" s="28"/>
      <c r="Q9" s="19"/>
    </row>
    <row r="10" spans="1:31" ht="23.1" customHeight="1" x14ac:dyDescent="0.15">
      <c r="A10" s="21" t="s">
        <v>603</v>
      </c>
      <c r="B10" s="21" t="s">
        <v>720</v>
      </c>
      <c r="C10" s="21" t="s">
        <v>604</v>
      </c>
      <c r="D10" s="19" t="s">
        <v>175</v>
      </c>
      <c r="E10" s="19" t="s">
        <v>176</v>
      </c>
      <c r="F10" s="24" t="s">
        <v>130</v>
      </c>
      <c r="G10" s="34">
        <v>1</v>
      </c>
      <c r="H10" s="28"/>
      <c r="I10" s="32"/>
      <c r="J10" s="28"/>
      <c r="K10" s="28"/>
      <c r="L10" s="32"/>
      <c r="M10" s="28"/>
      <c r="N10" s="32"/>
      <c r="O10" s="28"/>
      <c r="P10" s="28"/>
      <c r="Q10" s="19" t="s">
        <v>605</v>
      </c>
    </row>
    <row r="11" spans="1:31" ht="23.1" customHeight="1" x14ac:dyDescent="0.15">
      <c r="A11" s="21" t="s">
        <v>606</v>
      </c>
      <c r="B11" s="21" t="s">
        <v>720</v>
      </c>
      <c r="C11" s="21" t="s">
        <v>607</v>
      </c>
      <c r="D11" s="19" t="s">
        <v>175</v>
      </c>
      <c r="E11" s="19" t="s">
        <v>178</v>
      </c>
      <c r="F11" s="24" t="s">
        <v>130</v>
      </c>
      <c r="G11" s="34">
        <v>1</v>
      </c>
      <c r="H11" s="28"/>
      <c r="I11" s="32"/>
      <c r="J11" s="28"/>
      <c r="K11" s="28"/>
      <c r="L11" s="32"/>
      <c r="M11" s="28"/>
      <c r="N11" s="32"/>
      <c r="O11" s="28"/>
      <c r="P11" s="28"/>
      <c r="Q11" s="19" t="s">
        <v>608</v>
      </c>
    </row>
    <row r="12" spans="1:31" ht="23.1" customHeight="1" x14ac:dyDescent="0.15">
      <c r="A12" s="21" t="s">
        <v>609</v>
      </c>
      <c r="B12" s="21" t="s">
        <v>720</v>
      </c>
      <c r="C12" s="21" t="s">
        <v>610</v>
      </c>
      <c r="D12" s="19" t="s">
        <v>175</v>
      </c>
      <c r="E12" s="19" t="s">
        <v>180</v>
      </c>
      <c r="F12" s="24" t="s">
        <v>130</v>
      </c>
      <c r="G12" s="34">
        <v>1</v>
      </c>
      <c r="H12" s="28"/>
      <c r="I12" s="32"/>
      <c r="J12" s="28"/>
      <c r="K12" s="28"/>
      <c r="L12" s="32"/>
      <c r="M12" s="28"/>
      <c r="N12" s="32"/>
      <c r="O12" s="28"/>
      <c r="P12" s="28"/>
      <c r="Q12" s="19" t="s">
        <v>611</v>
      </c>
    </row>
    <row r="13" spans="1:31" ht="23.1" customHeight="1" x14ac:dyDescent="0.15">
      <c r="A13" s="21" t="s">
        <v>612</v>
      </c>
      <c r="B13" s="21" t="s">
        <v>720</v>
      </c>
      <c r="C13" s="21" t="s">
        <v>613</v>
      </c>
      <c r="D13" s="19" t="s">
        <v>182</v>
      </c>
      <c r="E13" s="19" t="s">
        <v>183</v>
      </c>
      <c r="F13" s="24" t="s">
        <v>130</v>
      </c>
      <c r="G13" s="34">
        <v>1</v>
      </c>
      <c r="H13" s="28"/>
      <c r="I13" s="32"/>
      <c r="J13" s="28"/>
      <c r="K13" s="28"/>
      <c r="L13" s="32"/>
      <c r="M13" s="28"/>
      <c r="N13" s="32"/>
      <c r="O13" s="28"/>
      <c r="P13" s="28"/>
      <c r="Q13" s="19" t="s">
        <v>614</v>
      </c>
    </row>
    <row r="14" spans="1:31" ht="23.1" customHeight="1" x14ac:dyDescent="0.15">
      <c r="A14" s="21" t="s">
        <v>618</v>
      </c>
      <c r="B14" s="21" t="s">
        <v>720</v>
      </c>
      <c r="C14" s="21" t="s">
        <v>619</v>
      </c>
      <c r="D14" s="19" t="s">
        <v>198</v>
      </c>
      <c r="E14" s="19" t="s">
        <v>199</v>
      </c>
      <c r="F14" s="24" t="s">
        <v>111</v>
      </c>
      <c r="G14" s="34">
        <v>15</v>
      </c>
      <c r="H14" s="28"/>
      <c r="I14" s="32"/>
      <c r="J14" s="28"/>
      <c r="K14" s="28"/>
      <c r="L14" s="32"/>
      <c r="M14" s="28"/>
      <c r="N14" s="32"/>
      <c r="O14" s="28"/>
      <c r="P14" s="28"/>
      <c r="Q14" s="19" t="s">
        <v>620</v>
      </c>
      <c r="AC14" s="29">
        <f t="shared" ref="AC14:AC19" si="0">G14*H14</f>
        <v>0</v>
      </c>
    </row>
    <row r="15" spans="1:31" ht="23.1" customHeight="1" x14ac:dyDescent="0.15">
      <c r="A15" s="21" t="s">
        <v>624</v>
      </c>
      <c r="B15" s="21" t="s">
        <v>720</v>
      </c>
      <c r="C15" s="21" t="s">
        <v>625</v>
      </c>
      <c r="D15" s="19" t="s">
        <v>198</v>
      </c>
      <c r="E15" s="19" t="s">
        <v>203</v>
      </c>
      <c r="F15" s="24" t="s">
        <v>111</v>
      </c>
      <c r="G15" s="34">
        <v>33</v>
      </c>
      <c r="H15" s="28"/>
      <c r="I15" s="32"/>
      <c r="J15" s="28"/>
      <c r="K15" s="28"/>
      <c r="L15" s="32"/>
      <c r="M15" s="28"/>
      <c r="N15" s="32"/>
      <c r="O15" s="28"/>
      <c r="P15" s="28"/>
      <c r="Q15" s="19" t="s">
        <v>626</v>
      </c>
      <c r="AC15" s="29">
        <f t="shared" si="0"/>
        <v>0</v>
      </c>
    </row>
    <row r="16" spans="1:31" ht="23.1" customHeight="1" x14ac:dyDescent="0.15">
      <c r="A16" s="21" t="s">
        <v>627</v>
      </c>
      <c r="B16" s="21" t="s">
        <v>720</v>
      </c>
      <c r="C16" s="21" t="s">
        <v>628</v>
      </c>
      <c r="D16" s="19" t="s">
        <v>198</v>
      </c>
      <c r="E16" s="19" t="s">
        <v>205</v>
      </c>
      <c r="F16" s="24" t="s">
        <v>111</v>
      </c>
      <c r="G16" s="34">
        <v>20</v>
      </c>
      <c r="H16" s="28"/>
      <c r="I16" s="32"/>
      <c r="J16" s="28"/>
      <c r="K16" s="28"/>
      <c r="L16" s="32"/>
      <c r="M16" s="28"/>
      <c r="N16" s="32"/>
      <c r="O16" s="28"/>
      <c r="P16" s="28"/>
      <c r="Q16" s="19" t="s">
        <v>629</v>
      </c>
      <c r="AC16" s="29">
        <f t="shared" si="0"/>
        <v>0</v>
      </c>
    </row>
    <row r="17" spans="1:29" ht="23.1" customHeight="1" x14ac:dyDescent="0.15">
      <c r="A17" s="21" t="s">
        <v>630</v>
      </c>
      <c r="B17" s="21" t="s">
        <v>720</v>
      </c>
      <c r="C17" s="21" t="s">
        <v>631</v>
      </c>
      <c r="D17" s="19" t="s">
        <v>209</v>
      </c>
      <c r="E17" s="19" t="s">
        <v>203</v>
      </c>
      <c r="F17" s="24" t="s">
        <v>111</v>
      </c>
      <c r="G17" s="34">
        <v>6</v>
      </c>
      <c r="H17" s="28"/>
      <c r="I17" s="32"/>
      <c r="J17" s="28"/>
      <c r="K17" s="28"/>
      <c r="L17" s="32"/>
      <c r="M17" s="28"/>
      <c r="N17" s="32"/>
      <c r="O17" s="28"/>
      <c r="P17" s="28"/>
      <c r="Q17" s="19" t="s">
        <v>632</v>
      </c>
      <c r="AC17" s="29">
        <f t="shared" si="0"/>
        <v>0</v>
      </c>
    </row>
    <row r="18" spans="1:29" ht="23.1" customHeight="1" x14ac:dyDescent="0.15">
      <c r="A18" s="21" t="s">
        <v>633</v>
      </c>
      <c r="B18" s="21" t="s">
        <v>720</v>
      </c>
      <c r="C18" s="21" t="s">
        <v>634</v>
      </c>
      <c r="D18" s="19" t="s">
        <v>211</v>
      </c>
      <c r="E18" s="19" t="s">
        <v>212</v>
      </c>
      <c r="F18" s="24" t="s">
        <v>111</v>
      </c>
      <c r="G18" s="34">
        <v>15</v>
      </c>
      <c r="H18" s="28"/>
      <c r="I18" s="32"/>
      <c r="J18" s="28"/>
      <c r="K18" s="28"/>
      <c r="L18" s="32"/>
      <c r="M18" s="28"/>
      <c r="N18" s="32"/>
      <c r="O18" s="28"/>
      <c r="P18" s="28"/>
      <c r="Q18" s="19" t="s">
        <v>635</v>
      </c>
      <c r="AC18" s="29">
        <f t="shared" si="0"/>
        <v>0</v>
      </c>
    </row>
    <row r="19" spans="1:29" ht="23.1" customHeight="1" x14ac:dyDescent="0.15">
      <c r="A19" s="21" t="s">
        <v>639</v>
      </c>
      <c r="B19" s="21" t="s">
        <v>720</v>
      </c>
      <c r="C19" s="21" t="s">
        <v>640</v>
      </c>
      <c r="D19" s="19" t="s">
        <v>211</v>
      </c>
      <c r="E19" s="19" t="s">
        <v>216</v>
      </c>
      <c r="F19" s="24" t="s">
        <v>111</v>
      </c>
      <c r="G19" s="34">
        <v>25</v>
      </c>
      <c r="H19" s="28"/>
      <c r="I19" s="32"/>
      <c r="J19" s="28"/>
      <c r="K19" s="28"/>
      <c r="L19" s="32"/>
      <c r="M19" s="28"/>
      <c r="N19" s="32"/>
      <c r="O19" s="28"/>
      <c r="P19" s="28"/>
      <c r="Q19" s="19" t="s">
        <v>641</v>
      </c>
      <c r="AC19" s="29">
        <f t="shared" si="0"/>
        <v>0</v>
      </c>
    </row>
    <row r="20" spans="1:29" ht="23.1" customHeight="1" x14ac:dyDescent="0.15">
      <c r="A20" s="21" t="s">
        <v>678</v>
      </c>
      <c r="B20" s="21" t="s">
        <v>720</v>
      </c>
      <c r="C20" s="21" t="s">
        <v>679</v>
      </c>
      <c r="D20" s="19" t="s">
        <v>245</v>
      </c>
      <c r="E20" s="19" t="s">
        <v>248</v>
      </c>
      <c r="F20" s="24" t="s">
        <v>130</v>
      </c>
      <c r="G20" s="34">
        <v>1</v>
      </c>
      <c r="H20" s="28"/>
      <c r="I20" s="32"/>
      <c r="J20" s="28"/>
      <c r="K20" s="28"/>
      <c r="L20" s="32"/>
      <c r="M20" s="28"/>
      <c r="N20" s="32"/>
      <c r="O20" s="28"/>
      <c r="P20" s="28"/>
      <c r="Q20" s="19" t="s">
        <v>680</v>
      </c>
    </row>
    <row r="21" spans="1:29" ht="23.1" customHeight="1" x14ac:dyDescent="0.15">
      <c r="A21" s="21" t="s">
        <v>681</v>
      </c>
      <c r="B21" s="21" t="s">
        <v>720</v>
      </c>
      <c r="C21" s="21" t="s">
        <v>682</v>
      </c>
      <c r="D21" s="19" t="s">
        <v>250</v>
      </c>
      <c r="E21" s="19" t="s">
        <v>251</v>
      </c>
      <c r="F21" s="24" t="s">
        <v>111</v>
      </c>
      <c r="G21" s="34">
        <v>9</v>
      </c>
      <c r="H21" s="28"/>
      <c r="I21" s="32"/>
      <c r="J21" s="28"/>
      <c r="K21" s="28"/>
      <c r="L21" s="32"/>
      <c r="M21" s="28"/>
      <c r="N21" s="32"/>
      <c r="O21" s="28"/>
      <c r="P21" s="28"/>
      <c r="Q21" s="19" t="s">
        <v>683</v>
      </c>
    </row>
    <row r="22" spans="1:29" ht="23.1" customHeight="1" x14ac:dyDescent="0.15">
      <c r="A22" s="21" t="s">
        <v>466</v>
      </c>
      <c r="B22" s="21" t="s">
        <v>720</v>
      </c>
      <c r="C22" s="21" t="s">
        <v>252</v>
      </c>
      <c r="D22" s="19" t="s">
        <v>253</v>
      </c>
      <c r="E22" s="19"/>
      <c r="F22" s="24" t="s">
        <v>130</v>
      </c>
      <c r="G22" s="34">
        <v>6</v>
      </c>
      <c r="H22" s="28"/>
      <c r="I22" s="32"/>
      <c r="J22" s="28"/>
      <c r="K22" s="28"/>
      <c r="L22" s="32"/>
      <c r="M22" s="28"/>
      <c r="N22" s="32"/>
      <c r="O22" s="28"/>
      <c r="P22" s="28"/>
      <c r="Q22" s="19"/>
    </row>
    <row r="23" spans="1:29" ht="23.1" customHeight="1" x14ac:dyDescent="0.15">
      <c r="A23" s="21" t="s">
        <v>684</v>
      </c>
      <c r="B23" s="21" t="s">
        <v>720</v>
      </c>
      <c r="C23" s="21" t="s">
        <v>685</v>
      </c>
      <c r="D23" s="19" t="s">
        <v>255</v>
      </c>
      <c r="E23" s="19" t="s">
        <v>256</v>
      </c>
      <c r="F23" s="24" t="s">
        <v>130</v>
      </c>
      <c r="G23" s="34">
        <v>3</v>
      </c>
      <c r="H23" s="28"/>
      <c r="I23" s="32"/>
      <c r="J23" s="28"/>
      <c r="K23" s="28"/>
      <c r="L23" s="32"/>
      <c r="M23" s="28"/>
      <c r="N23" s="32"/>
      <c r="O23" s="28"/>
      <c r="P23" s="28"/>
      <c r="Q23" s="19" t="s">
        <v>686</v>
      </c>
    </row>
    <row r="24" spans="1:29" ht="23.1" customHeight="1" x14ac:dyDescent="0.15">
      <c r="A24" s="21" t="s">
        <v>554</v>
      </c>
      <c r="B24" s="21" t="s">
        <v>720</v>
      </c>
      <c r="C24" s="21" t="s">
        <v>555</v>
      </c>
      <c r="D24" s="19" t="s">
        <v>552</v>
      </c>
      <c r="E24" s="19" t="s">
        <v>557</v>
      </c>
      <c r="F24" s="24" t="s">
        <v>340</v>
      </c>
      <c r="G24" s="34">
        <v>8</v>
      </c>
      <c r="H24" s="28"/>
      <c r="I24" s="32"/>
      <c r="J24" s="28"/>
      <c r="K24" s="28"/>
      <c r="L24" s="32"/>
      <c r="M24" s="28"/>
      <c r="N24" s="32"/>
      <c r="O24" s="28"/>
      <c r="P24" s="28"/>
      <c r="Q24" s="19" t="s">
        <v>556</v>
      </c>
    </row>
    <row r="25" spans="1:29" ht="23.1" customHeight="1" x14ac:dyDescent="0.15">
      <c r="A25" s="21" t="s">
        <v>524</v>
      </c>
      <c r="B25" s="21" t="s">
        <v>720</v>
      </c>
      <c r="C25" s="21" t="s">
        <v>525</v>
      </c>
      <c r="D25" s="19" t="s">
        <v>527</v>
      </c>
      <c r="E25" s="19" t="s">
        <v>528</v>
      </c>
      <c r="F25" s="24" t="s">
        <v>267</v>
      </c>
      <c r="G25" s="34">
        <v>5.04</v>
      </c>
      <c r="H25" s="28"/>
      <c r="I25" s="32"/>
      <c r="J25" s="28"/>
      <c r="K25" s="28"/>
      <c r="L25" s="32"/>
      <c r="M25" s="28"/>
      <c r="N25" s="32"/>
      <c r="O25" s="28"/>
      <c r="P25" s="28"/>
      <c r="Q25" s="19" t="s">
        <v>526</v>
      </c>
    </row>
    <row r="26" spans="1:29" ht="23.1" customHeight="1" x14ac:dyDescent="0.15">
      <c r="A26" s="21" t="s">
        <v>532</v>
      </c>
      <c r="B26" s="21" t="s">
        <v>720</v>
      </c>
      <c r="C26" s="21" t="s">
        <v>533</v>
      </c>
      <c r="D26" s="19" t="s">
        <v>535</v>
      </c>
      <c r="E26" s="19" t="s">
        <v>259</v>
      </c>
      <c r="F26" s="24" t="s">
        <v>295</v>
      </c>
      <c r="G26" s="34">
        <v>1</v>
      </c>
      <c r="H26" s="28"/>
      <c r="I26" s="32"/>
      <c r="J26" s="28"/>
      <c r="K26" s="28"/>
      <c r="L26" s="32"/>
      <c r="M26" s="28"/>
      <c r="N26" s="32"/>
      <c r="O26" s="28"/>
      <c r="P26" s="28"/>
      <c r="Q26" s="19" t="s">
        <v>534</v>
      </c>
    </row>
    <row r="27" spans="1:29" ht="23.1" customHeight="1" x14ac:dyDescent="0.15">
      <c r="A27" s="21" t="s">
        <v>536</v>
      </c>
      <c r="B27" s="21" t="s">
        <v>720</v>
      </c>
      <c r="C27" s="21" t="s">
        <v>537</v>
      </c>
      <c r="D27" s="19" t="s">
        <v>539</v>
      </c>
      <c r="E27" s="19" t="s">
        <v>540</v>
      </c>
      <c r="F27" s="24" t="s">
        <v>340</v>
      </c>
      <c r="G27" s="34">
        <v>2</v>
      </c>
      <c r="H27" s="28"/>
      <c r="I27" s="32"/>
      <c r="J27" s="28"/>
      <c r="K27" s="28"/>
      <c r="L27" s="32"/>
      <c r="M27" s="28"/>
      <c r="N27" s="32"/>
      <c r="O27" s="28"/>
      <c r="P27" s="28"/>
      <c r="Q27" s="19" t="s">
        <v>538</v>
      </c>
    </row>
    <row r="28" spans="1:29" ht="23.1" customHeight="1" x14ac:dyDescent="0.15">
      <c r="A28" s="21" t="s">
        <v>541</v>
      </c>
      <c r="B28" s="21" t="s">
        <v>720</v>
      </c>
      <c r="C28" s="21" t="s">
        <v>542</v>
      </c>
      <c r="D28" s="19" t="s">
        <v>539</v>
      </c>
      <c r="E28" s="19" t="s">
        <v>544</v>
      </c>
      <c r="F28" s="24" t="s">
        <v>340</v>
      </c>
      <c r="G28" s="34">
        <v>1</v>
      </c>
      <c r="H28" s="28"/>
      <c r="I28" s="32"/>
      <c r="J28" s="28"/>
      <c r="K28" s="28"/>
      <c r="L28" s="32"/>
      <c r="M28" s="28"/>
      <c r="N28" s="32"/>
      <c r="O28" s="28"/>
      <c r="P28" s="28"/>
      <c r="Q28" s="19" t="s">
        <v>543</v>
      </c>
    </row>
    <row r="29" spans="1:29" ht="23.1" customHeight="1" x14ac:dyDescent="0.15">
      <c r="A29" s="21" t="s">
        <v>687</v>
      </c>
      <c r="B29" s="21" t="s">
        <v>720</v>
      </c>
      <c r="C29" s="21" t="s">
        <v>688</v>
      </c>
      <c r="D29" s="19" t="s">
        <v>273</v>
      </c>
      <c r="E29" s="19" t="s">
        <v>216</v>
      </c>
      <c r="F29" s="24" t="s">
        <v>111</v>
      </c>
      <c r="G29" s="34">
        <v>26</v>
      </c>
      <c r="H29" s="28"/>
      <c r="I29" s="32"/>
      <c r="J29" s="28"/>
      <c r="K29" s="28"/>
      <c r="L29" s="32"/>
      <c r="M29" s="28"/>
      <c r="N29" s="32"/>
      <c r="O29" s="28"/>
      <c r="P29" s="28"/>
      <c r="Q29" s="19" t="s">
        <v>689</v>
      </c>
      <c r="AC29" s="29">
        <f>G29*H29</f>
        <v>0</v>
      </c>
    </row>
    <row r="30" spans="1:29" ht="23.1" customHeight="1" x14ac:dyDescent="0.15">
      <c r="A30" s="21" t="s">
        <v>545</v>
      </c>
      <c r="B30" s="21" t="s">
        <v>720</v>
      </c>
      <c r="C30" s="21" t="s">
        <v>546</v>
      </c>
      <c r="D30" s="19" t="s">
        <v>245</v>
      </c>
      <c r="E30" s="19" t="s">
        <v>548</v>
      </c>
      <c r="F30" s="24" t="s">
        <v>340</v>
      </c>
      <c r="G30" s="34">
        <v>1</v>
      </c>
      <c r="H30" s="28"/>
      <c r="I30" s="32"/>
      <c r="J30" s="28"/>
      <c r="K30" s="28"/>
      <c r="L30" s="32"/>
      <c r="M30" s="28"/>
      <c r="N30" s="32"/>
      <c r="O30" s="28"/>
      <c r="P30" s="28"/>
      <c r="Q30" s="19" t="s">
        <v>547</v>
      </c>
    </row>
    <row r="31" spans="1:29" ht="23.1" customHeight="1" x14ac:dyDescent="0.15">
      <c r="A31" s="21" t="s">
        <v>529</v>
      </c>
      <c r="B31" s="21" t="s">
        <v>720</v>
      </c>
      <c r="C31" s="21" t="s">
        <v>530</v>
      </c>
      <c r="D31" s="19" t="s">
        <v>307</v>
      </c>
      <c r="E31" s="19" t="s">
        <v>308</v>
      </c>
      <c r="F31" s="24" t="s">
        <v>523</v>
      </c>
      <c r="G31" s="34">
        <v>5.04</v>
      </c>
      <c r="H31" s="28"/>
      <c r="I31" s="32"/>
      <c r="J31" s="28"/>
      <c r="K31" s="28"/>
      <c r="L31" s="32"/>
      <c r="M31" s="28"/>
      <c r="N31" s="32"/>
      <c r="O31" s="28"/>
      <c r="P31" s="28"/>
      <c r="Q31" s="19" t="s">
        <v>531</v>
      </c>
    </row>
    <row r="32" spans="1:29" ht="23.1" customHeight="1" x14ac:dyDescent="0.15">
      <c r="A32" s="21" t="s">
        <v>693</v>
      </c>
      <c r="B32" s="21" t="s">
        <v>720</v>
      </c>
      <c r="C32" s="21" t="s">
        <v>694</v>
      </c>
      <c r="D32" s="19" t="s">
        <v>277</v>
      </c>
      <c r="E32" s="19" t="s">
        <v>278</v>
      </c>
      <c r="F32" s="24" t="s">
        <v>279</v>
      </c>
      <c r="G32" s="34">
        <v>1</v>
      </c>
      <c r="H32" s="28"/>
      <c r="I32" s="32"/>
      <c r="J32" s="28"/>
      <c r="K32" s="28"/>
      <c r="L32" s="32"/>
      <c r="M32" s="28"/>
      <c r="N32" s="32"/>
      <c r="O32" s="28"/>
      <c r="P32" s="28"/>
      <c r="Q32" s="19" t="s">
        <v>695</v>
      </c>
    </row>
    <row r="33" spans="1:31" ht="23.1" customHeight="1" x14ac:dyDescent="0.15">
      <c r="A33" s="21" t="s">
        <v>475</v>
      </c>
      <c r="B33" s="21" t="s">
        <v>720</v>
      </c>
      <c r="C33" s="21" t="s">
        <v>280</v>
      </c>
      <c r="D33" s="19" t="s">
        <v>277</v>
      </c>
      <c r="E33" s="19" t="s">
        <v>281</v>
      </c>
      <c r="F33" s="24" t="s">
        <v>279</v>
      </c>
      <c r="G33" s="34">
        <v>1</v>
      </c>
      <c r="H33" s="28"/>
      <c r="I33" s="32"/>
      <c r="J33" s="28"/>
      <c r="K33" s="28"/>
      <c r="L33" s="32"/>
      <c r="M33" s="28"/>
      <c r="N33" s="32"/>
      <c r="O33" s="28"/>
      <c r="P33" s="28"/>
      <c r="Q33" s="19"/>
    </row>
    <row r="34" spans="1:31" ht="23.1" customHeight="1" x14ac:dyDescent="0.15">
      <c r="D34" s="19"/>
      <c r="E34" s="19"/>
      <c r="F34" s="24"/>
      <c r="G34" s="34"/>
      <c r="H34" s="28"/>
      <c r="I34" s="32"/>
      <c r="J34" s="28"/>
      <c r="K34" s="28"/>
      <c r="L34" s="32"/>
      <c r="M34" s="28"/>
      <c r="N34" s="32"/>
      <c r="O34" s="28"/>
      <c r="P34" s="28"/>
      <c r="Q34" s="19"/>
      <c r="AE34" s="29">
        <f>TRUNC(SUM(AE4:AE33))</f>
        <v>0</v>
      </c>
    </row>
    <row r="35" spans="1:31" ht="23.1" customHeight="1" x14ac:dyDescent="0.15">
      <c r="D35" s="19"/>
      <c r="E35" s="19"/>
      <c r="F35" s="24"/>
      <c r="G35" s="34"/>
      <c r="H35" s="28"/>
      <c r="I35" s="32"/>
      <c r="J35" s="28"/>
      <c r="K35" s="28"/>
      <c r="L35" s="32"/>
      <c r="M35" s="28"/>
      <c r="N35" s="32"/>
      <c r="O35" s="28"/>
      <c r="P35" s="28"/>
      <c r="Q35" s="19"/>
    </row>
    <row r="36" spans="1:31" ht="23.1" customHeight="1" x14ac:dyDescent="0.15">
      <c r="D36" s="19"/>
      <c r="E36" s="19"/>
      <c r="F36" s="24"/>
      <c r="G36" s="34"/>
      <c r="H36" s="28"/>
      <c r="I36" s="32"/>
      <c r="J36" s="28"/>
      <c r="K36" s="28"/>
      <c r="L36" s="32"/>
      <c r="M36" s="28"/>
      <c r="N36" s="32"/>
      <c r="O36" s="28"/>
      <c r="P36" s="28"/>
      <c r="Q36" s="19"/>
    </row>
    <row r="37" spans="1:31" ht="23.1" customHeight="1" x14ac:dyDescent="0.15">
      <c r="D37" s="19"/>
      <c r="E37" s="19"/>
      <c r="F37" s="24"/>
      <c r="G37" s="34"/>
      <c r="H37" s="28"/>
      <c r="I37" s="32"/>
      <c r="J37" s="28"/>
      <c r="K37" s="28"/>
      <c r="L37" s="32"/>
      <c r="M37" s="28"/>
      <c r="N37" s="32"/>
      <c r="O37" s="28"/>
      <c r="P37" s="28"/>
      <c r="Q37" s="19"/>
    </row>
    <row r="38" spans="1:31" ht="23.1" customHeight="1" x14ac:dyDescent="0.15">
      <c r="D38" s="19"/>
      <c r="E38" s="19"/>
      <c r="F38" s="24"/>
      <c r="G38" s="34"/>
      <c r="H38" s="28"/>
      <c r="I38" s="32"/>
      <c r="J38" s="28"/>
      <c r="K38" s="28"/>
      <c r="L38" s="32"/>
      <c r="M38" s="28"/>
      <c r="N38" s="32"/>
      <c r="O38" s="28"/>
      <c r="P38" s="28"/>
      <c r="Q38" s="19"/>
    </row>
    <row r="39" spans="1:31" ht="23.1" customHeight="1" x14ac:dyDescent="0.15">
      <c r="D39" s="19"/>
      <c r="E39" s="19"/>
      <c r="F39" s="24"/>
      <c r="G39" s="34"/>
      <c r="H39" s="28"/>
      <c r="I39" s="32"/>
      <c r="J39" s="28"/>
      <c r="K39" s="28"/>
      <c r="L39" s="32"/>
      <c r="M39" s="28"/>
      <c r="N39" s="32"/>
      <c r="O39" s="28"/>
      <c r="P39" s="28"/>
      <c r="Q39" s="19"/>
    </row>
    <row r="40" spans="1:31" ht="23.1" customHeight="1" x14ac:dyDescent="0.15">
      <c r="D40" s="19"/>
      <c r="E40" s="19"/>
      <c r="F40" s="24"/>
      <c r="G40" s="34"/>
      <c r="H40" s="28"/>
      <c r="I40" s="32"/>
      <c r="J40" s="28"/>
      <c r="K40" s="28"/>
      <c r="L40" s="32"/>
      <c r="M40" s="28"/>
      <c r="N40" s="32"/>
      <c r="O40" s="28"/>
      <c r="P40" s="28"/>
      <c r="Q40" s="19"/>
    </row>
    <row r="41" spans="1:31" ht="23.1" customHeight="1" x14ac:dyDescent="0.15">
      <c r="D41" s="19"/>
      <c r="E41" s="19"/>
      <c r="F41" s="24"/>
      <c r="G41" s="34"/>
      <c r="H41" s="28"/>
      <c r="I41" s="32"/>
      <c r="J41" s="28"/>
      <c r="K41" s="28"/>
      <c r="L41" s="32"/>
      <c r="M41" s="28"/>
      <c r="N41" s="32"/>
      <c r="O41" s="28"/>
      <c r="P41" s="28"/>
      <c r="Q41" s="19"/>
    </row>
    <row r="42" spans="1:31" ht="23.1" customHeight="1" x14ac:dyDescent="0.15">
      <c r="D42" s="19"/>
      <c r="E42" s="19"/>
      <c r="F42" s="24"/>
      <c r="G42" s="34"/>
      <c r="H42" s="28"/>
      <c r="I42" s="32"/>
      <c r="J42" s="28"/>
      <c r="K42" s="28"/>
      <c r="L42" s="32"/>
      <c r="M42" s="28"/>
      <c r="N42" s="32"/>
      <c r="O42" s="28"/>
      <c r="P42" s="28"/>
      <c r="Q42" s="19"/>
    </row>
    <row r="43" spans="1:31" ht="23.1" customHeight="1" x14ac:dyDescent="0.15">
      <c r="D43" s="19"/>
      <c r="E43" s="19"/>
      <c r="F43" s="24"/>
      <c r="G43" s="34"/>
      <c r="H43" s="28"/>
      <c r="I43" s="32"/>
      <c r="J43" s="28"/>
      <c r="K43" s="28"/>
      <c r="L43" s="32"/>
      <c r="M43" s="28"/>
      <c r="N43" s="32"/>
      <c r="O43" s="28"/>
      <c r="P43" s="28"/>
      <c r="Q43" s="19"/>
    </row>
    <row r="44" spans="1:31" ht="23.1" customHeight="1" x14ac:dyDescent="0.15">
      <c r="D44" s="19"/>
      <c r="E44" s="19"/>
      <c r="F44" s="24"/>
      <c r="G44" s="34"/>
      <c r="H44" s="28"/>
      <c r="I44" s="32"/>
      <c r="J44" s="28"/>
      <c r="K44" s="28"/>
      <c r="L44" s="32"/>
      <c r="M44" s="28"/>
      <c r="N44" s="32"/>
      <c r="O44" s="28"/>
      <c r="P44" s="28"/>
      <c r="Q44" s="19"/>
    </row>
    <row r="45" spans="1:31" ht="23.1" customHeight="1" x14ac:dyDescent="0.15">
      <c r="D45" s="19"/>
      <c r="E45" s="19"/>
      <c r="F45" s="24"/>
      <c r="G45" s="34"/>
      <c r="H45" s="28"/>
      <c r="I45" s="32"/>
      <c r="J45" s="28"/>
      <c r="K45" s="28"/>
      <c r="L45" s="32"/>
      <c r="M45" s="28"/>
      <c r="N45" s="32"/>
      <c r="O45" s="28"/>
      <c r="P45" s="28"/>
      <c r="Q45" s="19"/>
    </row>
    <row r="46" spans="1:31" ht="23.1" customHeight="1" x14ac:dyDescent="0.15">
      <c r="D46" s="19"/>
      <c r="E46" s="19"/>
      <c r="F46" s="24"/>
      <c r="G46" s="34"/>
      <c r="H46" s="28"/>
      <c r="I46" s="32"/>
      <c r="J46" s="28"/>
      <c r="K46" s="28"/>
      <c r="L46" s="32"/>
      <c r="M46" s="28"/>
      <c r="N46" s="32"/>
      <c r="O46" s="28"/>
      <c r="P46" s="28"/>
      <c r="Q46" s="19"/>
    </row>
    <row r="47" spans="1:31" ht="23.1" customHeight="1" x14ac:dyDescent="0.15">
      <c r="D47" s="19"/>
      <c r="E47" s="19"/>
      <c r="F47" s="24"/>
      <c r="G47" s="34"/>
      <c r="H47" s="28"/>
      <c r="I47" s="32"/>
      <c r="J47" s="28"/>
      <c r="K47" s="28"/>
      <c r="L47" s="32"/>
      <c r="M47" s="28"/>
      <c r="N47" s="32"/>
      <c r="O47" s="28"/>
      <c r="P47" s="28"/>
      <c r="Q47" s="19"/>
    </row>
    <row r="48" spans="1:31" ht="23.1" customHeight="1" x14ac:dyDescent="0.15">
      <c r="D48" s="19"/>
      <c r="E48" s="19"/>
      <c r="F48" s="24"/>
      <c r="G48" s="34"/>
      <c r="H48" s="28"/>
      <c r="I48" s="32"/>
      <c r="J48" s="28"/>
      <c r="K48" s="28"/>
      <c r="L48" s="32"/>
      <c r="M48" s="28"/>
      <c r="N48" s="32"/>
      <c r="O48" s="28"/>
      <c r="P48" s="28"/>
      <c r="Q48" s="19"/>
    </row>
    <row r="49" spans="1:29" ht="23.1" customHeight="1" x14ac:dyDescent="0.15">
      <c r="D49" s="19"/>
      <c r="E49" s="19"/>
      <c r="F49" s="24"/>
      <c r="G49" s="34"/>
      <c r="H49" s="28"/>
      <c r="I49" s="32"/>
      <c r="J49" s="28"/>
      <c r="K49" s="28"/>
      <c r="L49" s="32"/>
      <c r="M49" s="28"/>
      <c r="N49" s="32"/>
      <c r="O49" s="28"/>
      <c r="P49" s="28"/>
      <c r="Q49" s="19"/>
    </row>
    <row r="50" spans="1:29" ht="23.1" customHeight="1" x14ac:dyDescent="0.15">
      <c r="D50" s="19"/>
      <c r="E50" s="19"/>
      <c r="F50" s="24"/>
      <c r="G50" s="34"/>
      <c r="H50" s="28"/>
      <c r="I50" s="32"/>
      <c r="J50" s="28"/>
      <c r="K50" s="28"/>
      <c r="L50" s="32"/>
      <c r="M50" s="28"/>
      <c r="N50" s="32"/>
      <c r="O50" s="28"/>
      <c r="P50" s="28"/>
      <c r="Q50" s="19"/>
    </row>
    <row r="51" spans="1:29" ht="23.1" customHeight="1" x14ac:dyDescent="0.15">
      <c r="D51" s="19"/>
      <c r="E51" s="19"/>
      <c r="F51" s="24"/>
      <c r="G51" s="34"/>
      <c r="H51" s="28"/>
      <c r="I51" s="32"/>
      <c r="J51" s="28"/>
      <c r="K51" s="28"/>
      <c r="L51" s="32"/>
      <c r="M51" s="28"/>
      <c r="N51" s="32"/>
      <c r="O51" s="28"/>
      <c r="P51" s="28"/>
      <c r="Q51" s="19"/>
    </row>
    <row r="52" spans="1:29" ht="23.1" customHeight="1" x14ac:dyDescent="0.15">
      <c r="D52" s="19"/>
      <c r="E52" s="19"/>
      <c r="F52" s="24"/>
      <c r="G52" s="34"/>
      <c r="H52" s="28"/>
      <c r="I52" s="32"/>
      <c r="J52" s="28"/>
      <c r="K52" s="28"/>
      <c r="L52" s="32"/>
      <c r="M52" s="28"/>
      <c r="N52" s="32"/>
      <c r="O52" s="28"/>
      <c r="P52" s="28"/>
      <c r="Q52" s="19"/>
    </row>
    <row r="53" spans="1:29" ht="23.1" customHeight="1" x14ac:dyDescent="0.15">
      <c r="D53" s="19"/>
      <c r="E53" s="19"/>
      <c r="F53" s="24"/>
      <c r="G53" s="34"/>
      <c r="H53" s="28"/>
      <c r="I53" s="32"/>
      <c r="J53" s="28"/>
      <c r="K53" s="28"/>
      <c r="L53" s="32"/>
      <c r="M53" s="28"/>
      <c r="N53" s="32"/>
      <c r="O53" s="28"/>
      <c r="P53" s="28"/>
      <c r="Q53" s="19"/>
    </row>
    <row r="54" spans="1:29" ht="23.1" customHeight="1" x14ac:dyDescent="0.15">
      <c r="D54" s="19"/>
      <c r="E54" s="19"/>
      <c r="F54" s="24"/>
      <c r="G54" s="34"/>
      <c r="H54" s="28"/>
      <c r="I54" s="32"/>
      <c r="J54" s="28"/>
      <c r="K54" s="28"/>
      <c r="L54" s="32"/>
      <c r="M54" s="28"/>
      <c r="N54" s="32"/>
      <c r="O54" s="28"/>
      <c r="P54" s="28"/>
      <c r="Q54" s="19"/>
    </row>
    <row r="55" spans="1:29" ht="23.1" customHeight="1" x14ac:dyDescent="0.15">
      <c r="B55" s="21" t="s">
        <v>717</v>
      </c>
      <c r="D55" s="19" t="s">
        <v>718</v>
      </c>
      <c r="E55" s="19"/>
      <c r="F55" s="24"/>
      <c r="G55" s="34"/>
      <c r="H55" s="28"/>
      <c r="I55" s="32">
        <f>TRUNC(SUM(I4:I54))</f>
        <v>0</v>
      </c>
      <c r="J55" s="28"/>
      <c r="K55" s="28"/>
      <c r="L55" s="32">
        <f>TRUNC(SUM(L4:L54))</f>
        <v>0</v>
      </c>
      <c r="M55" s="28"/>
      <c r="N55" s="32">
        <f>TRUNC(SUM(N4:N54))</f>
        <v>0</v>
      </c>
      <c r="O55" s="28" t="str">
        <f>IF((H55+K55+M55)=0, "", (H55+K55+M55))</f>
        <v/>
      </c>
      <c r="P55" s="28">
        <f>TRUNC(SUM(P4:P54))</f>
        <v>0</v>
      </c>
      <c r="Q55" s="19"/>
    </row>
    <row r="56" spans="1:29" ht="23.1" customHeight="1" x14ac:dyDescent="0.15">
      <c r="B56" s="21" t="s">
        <v>522</v>
      </c>
      <c r="D56" s="43" t="s">
        <v>743</v>
      </c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44"/>
      <c r="P56" s="44"/>
      <c r="Q56" s="45"/>
    </row>
    <row r="57" spans="1:29" ht="23.1" customHeight="1" x14ac:dyDescent="0.15">
      <c r="A57" s="21" t="s">
        <v>563</v>
      </c>
      <c r="B57" s="21" t="s">
        <v>721</v>
      </c>
      <c r="C57" s="21" t="s">
        <v>564</v>
      </c>
      <c r="D57" s="19" t="s">
        <v>109</v>
      </c>
      <c r="E57" s="19" t="s">
        <v>110</v>
      </c>
      <c r="F57" s="24" t="s">
        <v>111</v>
      </c>
      <c r="G57" s="34">
        <v>4</v>
      </c>
      <c r="H57" s="28" t="e">
        <f>#REF!</f>
        <v>#REF!</v>
      </c>
      <c r="I57" s="32" t="e">
        <f t="shared" ref="I57:I74" si="1">TRUNC(G57*H57)</f>
        <v>#REF!</v>
      </c>
      <c r="J57" s="28">
        <v>4</v>
      </c>
      <c r="K57" s="28" t="e">
        <f>#REF!</f>
        <v>#REF!</v>
      </c>
      <c r="L57" s="32" t="e">
        <f t="shared" ref="L57:L74" si="2">TRUNC(G57*K57)</f>
        <v>#REF!</v>
      </c>
      <c r="M57" s="28" t="e">
        <f>#REF!</f>
        <v>#REF!</v>
      </c>
      <c r="N57" s="32" t="e">
        <f t="shared" ref="N57:N74" si="3">TRUNC(G57*M57)</f>
        <v>#REF!</v>
      </c>
      <c r="O57" s="28" t="e">
        <f t="shared" ref="O57:O74" si="4">IF((H57+K57+M57)=0, "", (H57+K57+M57))</f>
        <v>#REF!</v>
      </c>
      <c r="P57" s="28" t="e">
        <f t="shared" ref="P57:P74" si="5">SUM(I57,L57,N57)</f>
        <v>#REF!</v>
      </c>
      <c r="Q57" s="19" t="s">
        <v>565</v>
      </c>
      <c r="AB57" s="29" t="e">
        <f>I57</f>
        <v>#REF!</v>
      </c>
      <c r="AC57" s="29" t="e">
        <f>G57*H57</f>
        <v>#REF!</v>
      </c>
    </row>
    <row r="58" spans="1:29" ht="23.1" customHeight="1" x14ac:dyDescent="0.15">
      <c r="A58" s="21" t="s">
        <v>572</v>
      </c>
      <c r="B58" s="21" t="s">
        <v>721</v>
      </c>
      <c r="C58" s="21" t="s">
        <v>573</v>
      </c>
      <c r="D58" s="19" t="s">
        <v>118</v>
      </c>
      <c r="E58" s="19" t="s">
        <v>119</v>
      </c>
      <c r="F58" s="24" t="s">
        <v>111</v>
      </c>
      <c r="G58" s="34">
        <v>65</v>
      </c>
      <c r="H58" s="28" t="e">
        <f>#REF!</f>
        <v>#REF!</v>
      </c>
      <c r="I58" s="32" t="e">
        <f t="shared" si="1"/>
        <v>#REF!</v>
      </c>
      <c r="J58" s="28">
        <v>65</v>
      </c>
      <c r="K58" s="28" t="e">
        <f>#REF!</f>
        <v>#REF!</v>
      </c>
      <c r="L58" s="32" t="e">
        <f t="shared" si="2"/>
        <v>#REF!</v>
      </c>
      <c r="M58" s="28" t="e">
        <f>#REF!</f>
        <v>#REF!</v>
      </c>
      <c r="N58" s="32" t="e">
        <f t="shared" si="3"/>
        <v>#REF!</v>
      </c>
      <c r="O58" s="28" t="e">
        <f t="shared" si="4"/>
        <v>#REF!</v>
      </c>
      <c r="P58" s="28" t="e">
        <f t="shared" si="5"/>
        <v>#REF!</v>
      </c>
      <c r="Q58" s="19" t="s">
        <v>574</v>
      </c>
      <c r="AA58" s="29" t="e">
        <f>I58</f>
        <v>#REF!</v>
      </c>
      <c r="AC58" s="29" t="e">
        <f>G58*H58</f>
        <v>#REF!</v>
      </c>
    </row>
    <row r="59" spans="1:29" ht="23.1" customHeight="1" x14ac:dyDescent="0.15">
      <c r="A59" s="21" t="s">
        <v>578</v>
      </c>
      <c r="B59" s="21" t="s">
        <v>721</v>
      </c>
      <c r="C59" s="21" t="s">
        <v>579</v>
      </c>
      <c r="D59" s="19" t="s">
        <v>118</v>
      </c>
      <c r="E59" s="19" t="s">
        <v>123</v>
      </c>
      <c r="F59" s="24" t="s">
        <v>111</v>
      </c>
      <c r="G59" s="34">
        <v>7</v>
      </c>
      <c r="H59" s="28" t="e">
        <f>#REF!</f>
        <v>#REF!</v>
      </c>
      <c r="I59" s="32" t="e">
        <f t="shared" si="1"/>
        <v>#REF!</v>
      </c>
      <c r="J59" s="28">
        <v>7</v>
      </c>
      <c r="K59" s="28" t="e">
        <f>#REF!</f>
        <v>#REF!</v>
      </c>
      <c r="L59" s="32" t="e">
        <f t="shared" si="2"/>
        <v>#REF!</v>
      </c>
      <c r="M59" s="28" t="e">
        <f>#REF!</f>
        <v>#REF!</v>
      </c>
      <c r="N59" s="32" t="e">
        <f t="shared" si="3"/>
        <v>#REF!</v>
      </c>
      <c r="O59" s="28" t="e">
        <f t="shared" si="4"/>
        <v>#REF!</v>
      </c>
      <c r="P59" s="28" t="e">
        <f t="shared" si="5"/>
        <v>#REF!</v>
      </c>
      <c r="Q59" s="19" t="s">
        <v>580</v>
      </c>
      <c r="AA59" s="29" t="e">
        <f>I59</f>
        <v>#REF!</v>
      </c>
      <c r="AC59" s="29" t="e">
        <f>G59*H59</f>
        <v>#REF!</v>
      </c>
    </row>
    <row r="60" spans="1:29" ht="23.1" customHeight="1" x14ac:dyDescent="0.15">
      <c r="A60" s="21" t="s">
        <v>414</v>
      </c>
      <c r="B60" s="21" t="s">
        <v>721</v>
      </c>
      <c r="C60" s="21" t="s">
        <v>127</v>
      </c>
      <c r="D60" s="19" t="s">
        <v>128</v>
      </c>
      <c r="E60" s="19" t="s">
        <v>129</v>
      </c>
      <c r="F60" s="24" t="s">
        <v>130</v>
      </c>
      <c r="G60" s="34">
        <v>6</v>
      </c>
      <c r="H60" s="28" t="e">
        <f>합산자재!H11</f>
        <v>#REF!</v>
      </c>
      <c r="I60" s="32" t="e">
        <f t="shared" si="1"/>
        <v>#REF!</v>
      </c>
      <c r="J60" s="28">
        <v>6</v>
      </c>
      <c r="K60" s="28">
        <f>합산자재!I11</f>
        <v>0</v>
      </c>
      <c r="L60" s="32">
        <f t="shared" si="2"/>
        <v>0</v>
      </c>
      <c r="M60" s="28">
        <f>합산자재!J11</f>
        <v>0</v>
      </c>
      <c r="N60" s="32">
        <f t="shared" si="3"/>
        <v>0</v>
      </c>
      <c r="O60" s="28" t="e">
        <f t="shared" si="4"/>
        <v>#REF!</v>
      </c>
      <c r="P60" s="28" t="e">
        <f t="shared" si="5"/>
        <v>#REF!</v>
      </c>
      <c r="Q60" s="19"/>
    </row>
    <row r="61" spans="1:29" ht="23.1" customHeight="1" x14ac:dyDescent="0.15">
      <c r="A61" s="21" t="s">
        <v>415</v>
      </c>
      <c r="B61" s="21" t="s">
        <v>721</v>
      </c>
      <c r="C61" s="21" t="s">
        <v>131</v>
      </c>
      <c r="D61" s="19" t="s">
        <v>128</v>
      </c>
      <c r="E61" s="19" t="s">
        <v>132</v>
      </c>
      <c r="F61" s="24" t="s">
        <v>130</v>
      </c>
      <c r="G61" s="34">
        <v>2</v>
      </c>
      <c r="H61" s="28" t="e">
        <f>합산자재!H12</f>
        <v>#REF!</v>
      </c>
      <c r="I61" s="32" t="e">
        <f t="shared" si="1"/>
        <v>#REF!</v>
      </c>
      <c r="J61" s="28">
        <v>2</v>
      </c>
      <c r="K61" s="28">
        <f>합산자재!I12</f>
        <v>0</v>
      </c>
      <c r="L61" s="32">
        <f t="shared" si="2"/>
        <v>0</v>
      </c>
      <c r="M61" s="28">
        <f>합산자재!J12</f>
        <v>0</v>
      </c>
      <c r="N61" s="32">
        <f t="shared" si="3"/>
        <v>0</v>
      </c>
      <c r="O61" s="28" t="e">
        <f t="shared" si="4"/>
        <v>#REF!</v>
      </c>
      <c r="P61" s="28" t="e">
        <f t="shared" si="5"/>
        <v>#REF!</v>
      </c>
      <c r="Q61" s="19"/>
    </row>
    <row r="62" spans="1:29" ht="23.1" customHeight="1" x14ac:dyDescent="0.15">
      <c r="A62" s="21" t="s">
        <v>585</v>
      </c>
      <c r="B62" s="21" t="s">
        <v>721</v>
      </c>
      <c r="C62" s="21" t="s">
        <v>586</v>
      </c>
      <c r="D62" s="19" t="s">
        <v>128</v>
      </c>
      <c r="E62" s="19" t="s">
        <v>134</v>
      </c>
      <c r="F62" s="24" t="s">
        <v>111</v>
      </c>
      <c r="G62" s="34">
        <v>6</v>
      </c>
      <c r="H62" s="28" t="e">
        <f>#REF!</f>
        <v>#REF!</v>
      </c>
      <c r="I62" s="32" t="e">
        <f t="shared" si="1"/>
        <v>#REF!</v>
      </c>
      <c r="J62" s="28">
        <v>6</v>
      </c>
      <c r="K62" s="28" t="e">
        <f>#REF!</f>
        <v>#REF!</v>
      </c>
      <c r="L62" s="32" t="e">
        <f t="shared" si="2"/>
        <v>#REF!</v>
      </c>
      <c r="M62" s="28" t="e">
        <f>#REF!</f>
        <v>#REF!</v>
      </c>
      <c r="N62" s="32" t="e">
        <f t="shared" si="3"/>
        <v>#REF!</v>
      </c>
      <c r="O62" s="28" t="e">
        <f t="shared" si="4"/>
        <v>#REF!</v>
      </c>
      <c r="P62" s="28" t="e">
        <f t="shared" si="5"/>
        <v>#REF!</v>
      </c>
      <c r="Q62" s="19" t="s">
        <v>587</v>
      </c>
      <c r="AC62" s="29" t="e">
        <f>G62*H62</f>
        <v>#REF!</v>
      </c>
    </row>
    <row r="63" spans="1:29" ht="23.1" customHeight="1" x14ac:dyDescent="0.15">
      <c r="A63" s="21" t="s">
        <v>588</v>
      </c>
      <c r="B63" s="21" t="s">
        <v>721</v>
      </c>
      <c r="C63" s="21" t="s">
        <v>589</v>
      </c>
      <c r="D63" s="19" t="s">
        <v>128</v>
      </c>
      <c r="E63" s="19" t="s">
        <v>136</v>
      </c>
      <c r="F63" s="24" t="s">
        <v>111</v>
      </c>
      <c r="G63" s="34">
        <v>1</v>
      </c>
      <c r="H63" s="28" t="e">
        <f>#REF!</f>
        <v>#REF!</v>
      </c>
      <c r="I63" s="32" t="e">
        <f t="shared" si="1"/>
        <v>#REF!</v>
      </c>
      <c r="J63" s="28">
        <v>1</v>
      </c>
      <c r="K63" s="28" t="e">
        <f>#REF!</f>
        <v>#REF!</v>
      </c>
      <c r="L63" s="32" t="e">
        <f t="shared" si="2"/>
        <v>#REF!</v>
      </c>
      <c r="M63" s="28" t="e">
        <f>#REF!</f>
        <v>#REF!</v>
      </c>
      <c r="N63" s="32" t="e">
        <f t="shared" si="3"/>
        <v>#REF!</v>
      </c>
      <c r="O63" s="28" t="e">
        <f t="shared" si="4"/>
        <v>#REF!</v>
      </c>
      <c r="P63" s="28" t="e">
        <f t="shared" si="5"/>
        <v>#REF!</v>
      </c>
      <c r="Q63" s="19" t="s">
        <v>590</v>
      </c>
      <c r="AC63" s="29" t="e">
        <f>G63*H63</f>
        <v>#REF!</v>
      </c>
    </row>
    <row r="64" spans="1:29" ht="23.1" customHeight="1" x14ac:dyDescent="0.15">
      <c r="A64" s="21" t="s">
        <v>424</v>
      </c>
      <c r="B64" s="21" t="s">
        <v>721</v>
      </c>
      <c r="C64" s="21" t="s">
        <v>152</v>
      </c>
      <c r="D64" s="19" t="s">
        <v>153</v>
      </c>
      <c r="E64" s="19" t="s">
        <v>154</v>
      </c>
      <c r="F64" s="24" t="s">
        <v>130</v>
      </c>
      <c r="G64" s="34">
        <v>1</v>
      </c>
      <c r="H64" s="28" t="e">
        <f>합산자재!H21</f>
        <v>#REF!</v>
      </c>
      <c r="I64" s="32" t="e">
        <f t="shared" si="1"/>
        <v>#REF!</v>
      </c>
      <c r="J64" s="28">
        <v>1</v>
      </c>
      <c r="K64" s="28">
        <f>합산자재!I21</f>
        <v>0</v>
      </c>
      <c r="L64" s="32">
        <f t="shared" si="2"/>
        <v>0</v>
      </c>
      <c r="M64" s="28">
        <f>합산자재!J21</f>
        <v>0</v>
      </c>
      <c r="N64" s="32">
        <f t="shared" si="3"/>
        <v>0</v>
      </c>
      <c r="O64" s="28" t="e">
        <f t="shared" si="4"/>
        <v>#REF!</v>
      </c>
      <c r="P64" s="28" t="e">
        <f t="shared" si="5"/>
        <v>#REF!</v>
      </c>
      <c r="Q64" s="19"/>
    </row>
    <row r="65" spans="1:31" ht="23.1" customHeight="1" x14ac:dyDescent="0.15">
      <c r="A65" s="21" t="s">
        <v>594</v>
      </c>
      <c r="B65" s="21" t="s">
        <v>721</v>
      </c>
      <c r="C65" s="21" t="s">
        <v>595</v>
      </c>
      <c r="D65" s="19" t="s">
        <v>158</v>
      </c>
      <c r="E65" s="19" t="s">
        <v>161</v>
      </c>
      <c r="F65" s="24" t="s">
        <v>130</v>
      </c>
      <c r="G65" s="34">
        <v>3</v>
      </c>
      <c r="H65" s="28" t="e">
        <f>#REF!</f>
        <v>#REF!</v>
      </c>
      <c r="I65" s="32" t="e">
        <f t="shared" si="1"/>
        <v>#REF!</v>
      </c>
      <c r="J65" s="28">
        <v>3</v>
      </c>
      <c r="K65" s="28" t="e">
        <f>#REF!</f>
        <v>#REF!</v>
      </c>
      <c r="L65" s="32" t="e">
        <f t="shared" si="2"/>
        <v>#REF!</v>
      </c>
      <c r="M65" s="28" t="e">
        <f>#REF!</f>
        <v>#REF!</v>
      </c>
      <c r="N65" s="32" t="e">
        <f t="shared" si="3"/>
        <v>#REF!</v>
      </c>
      <c r="O65" s="28" t="e">
        <f t="shared" si="4"/>
        <v>#REF!</v>
      </c>
      <c r="P65" s="28" t="e">
        <f t="shared" si="5"/>
        <v>#REF!</v>
      </c>
      <c r="Q65" s="19" t="s">
        <v>596</v>
      </c>
    </row>
    <row r="66" spans="1:31" ht="23.1" customHeight="1" x14ac:dyDescent="0.15">
      <c r="A66" s="21" t="s">
        <v>597</v>
      </c>
      <c r="B66" s="21" t="s">
        <v>721</v>
      </c>
      <c r="C66" s="21" t="s">
        <v>598</v>
      </c>
      <c r="D66" s="19" t="s">
        <v>163</v>
      </c>
      <c r="E66" s="19" t="s">
        <v>164</v>
      </c>
      <c r="F66" s="24" t="s">
        <v>130</v>
      </c>
      <c r="G66" s="34">
        <v>7</v>
      </c>
      <c r="H66" s="28" t="e">
        <f>#REF!</f>
        <v>#REF!</v>
      </c>
      <c r="I66" s="32" t="e">
        <f t="shared" si="1"/>
        <v>#REF!</v>
      </c>
      <c r="J66" s="28">
        <v>7</v>
      </c>
      <c r="K66" s="28" t="e">
        <f>#REF!</f>
        <v>#REF!</v>
      </c>
      <c r="L66" s="32" t="e">
        <f t="shared" si="2"/>
        <v>#REF!</v>
      </c>
      <c r="M66" s="28" t="e">
        <f>#REF!</f>
        <v>#REF!</v>
      </c>
      <c r="N66" s="32" t="e">
        <f t="shared" si="3"/>
        <v>#REF!</v>
      </c>
      <c r="O66" s="28" t="e">
        <f t="shared" si="4"/>
        <v>#REF!</v>
      </c>
      <c r="P66" s="28" t="e">
        <f t="shared" si="5"/>
        <v>#REF!</v>
      </c>
      <c r="Q66" s="19" t="s">
        <v>599</v>
      </c>
    </row>
    <row r="67" spans="1:31" ht="23.1" customHeight="1" x14ac:dyDescent="0.15">
      <c r="A67" s="21" t="s">
        <v>600</v>
      </c>
      <c r="B67" s="21" t="s">
        <v>721</v>
      </c>
      <c r="C67" s="21" t="s">
        <v>601</v>
      </c>
      <c r="D67" s="19" t="s">
        <v>163</v>
      </c>
      <c r="E67" s="19" t="s">
        <v>166</v>
      </c>
      <c r="F67" s="24" t="s">
        <v>130</v>
      </c>
      <c r="G67" s="34">
        <v>1</v>
      </c>
      <c r="H67" s="28" t="e">
        <f>#REF!</f>
        <v>#REF!</v>
      </c>
      <c r="I67" s="32" t="e">
        <f t="shared" si="1"/>
        <v>#REF!</v>
      </c>
      <c r="J67" s="28">
        <v>1</v>
      </c>
      <c r="K67" s="28" t="e">
        <f>#REF!</f>
        <v>#REF!</v>
      </c>
      <c r="L67" s="32" t="e">
        <f t="shared" si="2"/>
        <v>#REF!</v>
      </c>
      <c r="M67" s="28" t="e">
        <f>#REF!</f>
        <v>#REF!</v>
      </c>
      <c r="N67" s="32" t="e">
        <f t="shared" si="3"/>
        <v>#REF!</v>
      </c>
      <c r="O67" s="28" t="e">
        <f t="shared" si="4"/>
        <v>#REF!</v>
      </c>
      <c r="P67" s="28" t="e">
        <f t="shared" si="5"/>
        <v>#REF!</v>
      </c>
      <c r="Q67" s="19" t="s">
        <v>602</v>
      </c>
    </row>
    <row r="68" spans="1:31" ht="23.1" customHeight="1" x14ac:dyDescent="0.15">
      <c r="A68" s="21" t="s">
        <v>431</v>
      </c>
      <c r="B68" s="21" t="s">
        <v>721</v>
      </c>
      <c r="C68" s="21" t="s">
        <v>170</v>
      </c>
      <c r="D68" s="19" t="s">
        <v>168</v>
      </c>
      <c r="E68" s="19" t="s">
        <v>171</v>
      </c>
      <c r="F68" s="24" t="s">
        <v>130</v>
      </c>
      <c r="G68" s="34">
        <v>3</v>
      </c>
      <c r="H68" s="28" t="e">
        <f>합산자재!H28</f>
        <v>#REF!</v>
      </c>
      <c r="I68" s="32" t="e">
        <f t="shared" si="1"/>
        <v>#REF!</v>
      </c>
      <c r="J68" s="28">
        <v>3</v>
      </c>
      <c r="K68" s="28">
        <f>합산자재!I28</f>
        <v>0</v>
      </c>
      <c r="L68" s="32">
        <f t="shared" si="2"/>
        <v>0</v>
      </c>
      <c r="M68" s="28">
        <f>합산자재!J28</f>
        <v>0</v>
      </c>
      <c r="N68" s="32">
        <f t="shared" si="3"/>
        <v>0</v>
      </c>
      <c r="O68" s="28" t="e">
        <f t="shared" si="4"/>
        <v>#REF!</v>
      </c>
      <c r="P68" s="28" t="e">
        <f t="shared" si="5"/>
        <v>#REF!</v>
      </c>
      <c r="Q68" s="19"/>
    </row>
    <row r="69" spans="1:31" ht="23.1" customHeight="1" x14ac:dyDescent="0.15">
      <c r="A69" s="21" t="s">
        <v>603</v>
      </c>
      <c r="B69" s="21" t="s">
        <v>721</v>
      </c>
      <c r="C69" s="21" t="s">
        <v>604</v>
      </c>
      <c r="D69" s="19" t="s">
        <v>175</v>
      </c>
      <c r="E69" s="19" t="s">
        <v>176</v>
      </c>
      <c r="F69" s="24" t="s">
        <v>130</v>
      </c>
      <c r="G69" s="34">
        <v>2</v>
      </c>
      <c r="H69" s="28" t="e">
        <f>#REF!</f>
        <v>#REF!</v>
      </c>
      <c r="I69" s="32" t="e">
        <f t="shared" si="1"/>
        <v>#REF!</v>
      </c>
      <c r="J69" s="28">
        <v>2</v>
      </c>
      <c r="K69" s="28" t="e">
        <f>#REF!</f>
        <v>#REF!</v>
      </c>
      <c r="L69" s="32" t="e">
        <f t="shared" si="2"/>
        <v>#REF!</v>
      </c>
      <c r="M69" s="28" t="e">
        <f>#REF!</f>
        <v>#REF!</v>
      </c>
      <c r="N69" s="32" t="e">
        <f t="shared" si="3"/>
        <v>#REF!</v>
      </c>
      <c r="O69" s="28" t="e">
        <f t="shared" si="4"/>
        <v>#REF!</v>
      </c>
      <c r="P69" s="28" t="e">
        <f t="shared" si="5"/>
        <v>#REF!</v>
      </c>
      <c r="Q69" s="19" t="s">
        <v>605</v>
      </c>
    </row>
    <row r="70" spans="1:31" ht="23.1" customHeight="1" x14ac:dyDescent="0.15">
      <c r="A70" s="21" t="s">
        <v>615</v>
      </c>
      <c r="B70" s="21" t="s">
        <v>721</v>
      </c>
      <c r="C70" s="21" t="s">
        <v>616</v>
      </c>
      <c r="D70" s="19" t="s">
        <v>195</v>
      </c>
      <c r="E70" s="19" t="s">
        <v>196</v>
      </c>
      <c r="F70" s="24" t="s">
        <v>111</v>
      </c>
      <c r="G70" s="34">
        <v>79</v>
      </c>
      <c r="H70" s="28" t="e">
        <f>#REF!</f>
        <v>#REF!</v>
      </c>
      <c r="I70" s="32" t="e">
        <f t="shared" si="1"/>
        <v>#REF!</v>
      </c>
      <c r="J70" s="28">
        <v>79</v>
      </c>
      <c r="K70" s="28" t="e">
        <f>#REF!</f>
        <v>#REF!</v>
      </c>
      <c r="L70" s="32" t="e">
        <f t="shared" si="2"/>
        <v>#REF!</v>
      </c>
      <c r="M70" s="28" t="e">
        <f>#REF!</f>
        <v>#REF!</v>
      </c>
      <c r="N70" s="32" t="e">
        <f t="shared" si="3"/>
        <v>#REF!</v>
      </c>
      <c r="O70" s="28" t="e">
        <f t="shared" si="4"/>
        <v>#REF!</v>
      </c>
      <c r="P70" s="28" t="e">
        <f t="shared" si="5"/>
        <v>#REF!</v>
      </c>
      <c r="Q70" s="19" t="s">
        <v>617</v>
      </c>
      <c r="AC70" s="29" t="e">
        <f>G70*H70</f>
        <v>#REF!</v>
      </c>
    </row>
    <row r="71" spans="1:31" ht="23.1" customHeight="1" x14ac:dyDescent="0.15">
      <c r="A71" s="21" t="s">
        <v>621</v>
      </c>
      <c r="B71" s="21" t="s">
        <v>721</v>
      </c>
      <c r="C71" s="21" t="s">
        <v>622</v>
      </c>
      <c r="D71" s="19" t="s">
        <v>198</v>
      </c>
      <c r="E71" s="19" t="s">
        <v>201</v>
      </c>
      <c r="F71" s="24" t="s">
        <v>111</v>
      </c>
      <c r="G71" s="34">
        <v>14</v>
      </c>
      <c r="H71" s="28" t="e">
        <f>#REF!</f>
        <v>#REF!</v>
      </c>
      <c r="I71" s="32" t="e">
        <f t="shared" si="1"/>
        <v>#REF!</v>
      </c>
      <c r="J71" s="28">
        <v>14</v>
      </c>
      <c r="K71" s="28" t="e">
        <f>#REF!</f>
        <v>#REF!</v>
      </c>
      <c r="L71" s="32" t="e">
        <f t="shared" si="2"/>
        <v>#REF!</v>
      </c>
      <c r="M71" s="28" t="e">
        <f>#REF!</f>
        <v>#REF!</v>
      </c>
      <c r="N71" s="32" t="e">
        <f t="shared" si="3"/>
        <v>#REF!</v>
      </c>
      <c r="O71" s="28" t="e">
        <f t="shared" si="4"/>
        <v>#REF!</v>
      </c>
      <c r="P71" s="28" t="e">
        <f t="shared" si="5"/>
        <v>#REF!</v>
      </c>
      <c r="Q71" s="19" t="s">
        <v>623</v>
      </c>
      <c r="AC71" s="29" t="e">
        <f>G71*H71</f>
        <v>#REF!</v>
      </c>
    </row>
    <row r="72" spans="1:31" ht="23.1" customHeight="1" x14ac:dyDescent="0.15">
      <c r="A72" s="21" t="s">
        <v>636</v>
      </c>
      <c r="B72" s="21" t="s">
        <v>721</v>
      </c>
      <c r="C72" s="21" t="s">
        <v>637</v>
      </c>
      <c r="D72" s="19" t="s">
        <v>211</v>
      </c>
      <c r="E72" s="19" t="s">
        <v>214</v>
      </c>
      <c r="F72" s="24" t="s">
        <v>111</v>
      </c>
      <c r="G72" s="34">
        <v>14</v>
      </c>
      <c r="H72" s="28" t="e">
        <f>#REF!</f>
        <v>#REF!</v>
      </c>
      <c r="I72" s="32" t="e">
        <f t="shared" si="1"/>
        <v>#REF!</v>
      </c>
      <c r="J72" s="28">
        <v>14</v>
      </c>
      <c r="K72" s="28" t="e">
        <f>#REF!</f>
        <v>#REF!</v>
      </c>
      <c r="L72" s="32" t="e">
        <f t="shared" si="2"/>
        <v>#REF!</v>
      </c>
      <c r="M72" s="28" t="e">
        <f>#REF!</f>
        <v>#REF!</v>
      </c>
      <c r="N72" s="32" t="e">
        <f t="shared" si="3"/>
        <v>#REF!</v>
      </c>
      <c r="O72" s="28" t="e">
        <f t="shared" si="4"/>
        <v>#REF!</v>
      </c>
      <c r="P72" s="28" t="e">
        <f t="shared" si="5"/>
        <v>#REF!</v>
      </c>
      <c r="Q72" s="19" t="s">
        <v>638</v>
      </c>
      <c r="AC72" s="29" t="e">
        <f>G72*H72</f>
        <v>#REF!</v>
      </c>
    </row>
    <row r="73" spans="1:31" ht="23.1" customHeight="1" x14ac:dyDescent="0.15">
      <c r="A73" s="21" t="s">
        <v>549</v>
      </c>
      <c r="B73" s="21" t="s">
        <v>721</v>
      </c>
      <c r="C73" s="21" t="s">
        <v>550</v>
      </c>
      <c r="D73" s="19" t="s">
        <v>552</v>
      </c>
      <c r="E73" s="19" t="s">
        <v>553</v>
      </c>
      <c r="F73" s="24" t="s">
        <v>340</v>
      </c>
      <c r="G73" s="34">
        <v>2</v>
      </c>
      <c r="H73" s="28" t="e">
        <f>#REF!</f>
        <v>#REF!</v>
      </c>
      <c r="I73" s="32" t="e">
        <f t="shared" si="1"/>
        <v>#REF!</v>
      </c>
      <c r="J73" s="28">
        <v>2</v>
      </c>
      <c r="K73" s="28" t="e">
        <f>#REF!</f>
        <v>#REF!</v>
      </c>
      <c r="L73" s="32" t="e">
        <f t="shared" si="2"/>
        <v>#REF!</v>
      </c>
      <c r="M73" s="28" t="e">
        <f>#REF!</f>
        <v>#REF!</v>
      </c>
      <c r="N73" s="32" t="e">
        <f t="shared" si="3"/>
        <v>#REF!</v>
      </c>
      <c r="O73" s="28" t="e">
        <f t="shared" si="4"/>
        <v>#REF!</v>
      </c>
      <c r="P73" s="28" t="e">
        <f t="shared" si="5"/>
        <v>#REF!</v>
      </c>
      <c r="Q73" s="19" t="s">
        <v>551</v>
      </c>
    </row>
    <row r="74" spans="1:31" ht="23.1" customHeight="1" x14ac:dyDescent="0.15">
      <c r="A74" s="21" t="s">
        <v>536</v>
      </c>
      <c r="B74" s="21" t="s">
        <v>721</v>
      </c>
      <c r="C74" s="21" t="s">
        <v>537</v>
      </c>
      <c r="D74" s="19" t="s">
        <v>539</v>
      </c>
      <c r="E74" s="19" t="s">
        <v>540</v>
      </c>
      <c r="F74" s="24" t="s">
        <v>340</v>
      </c>
      <c r="G74" s="34">
        <v>1</v>
      </c>
      <c r="H74" s="28" t="e">
        <f>#REF!</f>
        <v>#REF!</v>
      </c>
      <c r="I74" s="32" t="e">
        <f t="shared" si="1"/>
        <v>#REF!</v>
      </c>
      <c r="J74" s="28">
        <v>1</v>
      </c>
      <c r="K74" s="28" t="e">
        <f>#REF!</f>
        <v>#REF!</v>
      </c>
      <c r="L74" s="32" t="e">
        <f t="shared" si="2"/>
        <v>#REF!</v>
      </c>
      <c r="M74" s="28" t="e">
        <f>#REF!</f>
        <v>#REF!</v>
      </c>
      <c r="N74" s="32" t="e">
        <f t="shared" si="3"/>
        <v>#REF!</v>
      </c>
      <c r="O74" s="28" t="e">
        <f t="shared" si="4"/>
        <v>#REF!</v>
      </c>
      <c r="P74" s="28" t="e">
        <f t="shared" si="5"/>
        <v>#REF!</v>
      </c>
      <c r="Q74" s="19" t="s">
        <v>538</v>
      </c>
    </row>
    <row r="75" spans="1:31" ht="23.1" customHeight="1" x14ac:dyDescent="0.15">
      <c r="D75" s="19"/>
      <c r="E75" s="19"/>
      <c r="F75" s="24"/>
      <c r="G75" s="34"/>
      <c r="H75" s="28"/>
      <c r="I75" s="32"/>
      <c r="J75" s="28"/>
      <c r="K75" s="28"/>
      <c r="L75" s="32"/>
      <c r="M75" s="28"/>
      <c r="N75" s="32"/>
      <c r="O75" s="28"/>
      <c r="P75" s="28"/>
      <c r="Q75" s="19"/>
      <c r="AE75" s="29">
        <f>TRUNC(SUM(AE56:AE74))</f>
        <v>0</v>
      </c>
    </row>
    <row r="76" spans="1:31" ht="23.1" customHeight="1" x14ac:dyDescent="0.15">
      <c r="D76" s="19"/>
      <c r="E76" s="19"/>
      <c r="F76" s="24"/>
      <c r="G76" s="34"/>
      <c r="H76" s="28"/>
      <c r="I76" s="32"/>
      <c r="J76" s="28"/>
      <c r="K76" s="28"/>
      <c r="L76" s="32"/>
      <c r="M76" s="28"/>
      <c r="N76" s="32"/>
      <c r="O76" s="28"/>
      <c r="P76" s="28"/>
      <c r="Q76" s="19"/>
    </row>
    <row r="77" spans="1:31" ht="23.1" customHeight="1" x14ac:dyDescent="0.15">
      <c r="D77" s="19"/>
      <c r="E77" s="19"/>
      <c r="F77" s="24"/>
      <c r="G77" s="34"/>
      <c r="H77" s="28"/>
      <c r="I77" s="32"/>
      <c r="J77" s="28"/>
      <c r="K77" s="28"/>
      <c r="L77" s="32"/>
      <c r="M77" s="28"/>
      <c r="N77" s="32"/>
      <c r="O77" s="28"/>
      <c r="P77" s="28"/>
      <c r="Q77" s="19"/>
    </row>
    <row r="78" spans="1:31" ht="23.1" customHeight="1" x14ac:dyDescent="0.15">
      <c r="D78" s="19"/>
      <c r="E78" s="19"/>
      <c r="F78" s="24"/>
      <c r="G78" s="34"/>
      <c r="H78" s="28"/>
      <c r="I78" s="32"/>
      <c r="J78" s="28"/>
      <c r="K78" s="28"/>
      <c r="L78" s="32"/>
      <c r="M78" s="28"/>
      <c r="N78" s="32"/>
      <c r="O78" s="28"/>
      <c r="P78" s="28"/>
      <c r="Q78" s="19"/>
    </row>
    <row r="79" spans="1:31" ht="23.1" customHeight="1" x14ac:dyDescent="0.15">
      <c r="D79" s="19"/>
      <c r="E79" s="19"/>
      <c r="F79" s="24"/>
      <c r="G79" s="34"/>
      <c r="H79" s="28"/>
      <c r="I79" s="32"/>
      <c r="J79" s="28"/>
      <c r="K79" s="28"/>
      <c r="L79" s="32"/>
      <c r="M79" s="28"/>
      <c r="N79" s="32"/>
      <c r="O79" s="28"/>
      <c r="P79" s="28"/>
      <c r="Q79" s="19"/>
    </row>
    <row r="80" spans="1:31" ht="23.1" customHeight="1" x14ac:dyDescent="0.15">
      <c r="D80" s="19"/>
      <c r="E80" s="19"/>
      <c r="F80" s="24"/>
      <c r="G80" s="34"/>
      <c r="H80" s="28"/>
      <c r="I80" s="32"/>
      <c r="J80" s="28"/>
      <c r="K80" s="28"/>
      <c r="L80" s="32"/>
      <c r="M80" s="28"/>
      <c r="N80" s="32"/>
      <c r="O80" s="28"/>
      <c r="P80" s="28"/>
      <c r="Q80" s="19"/>
    </row>
    <row r="81" spans="1:31" ht="23.1" customHeight="1" x14ac:dyDescent="0.15">
      <c r="B81" s="21" t="s">
        <v>717</v>
      </c>
      <c r="D81" s="19" t="s">
        <v>718</v>
      </c>
      <c r="E81" s="19"/>
      <c r="F81" s="24"/>
      <c r="G81" s="34"/>
      <c r="H81" s="28"/>
      <c r="I81" s="32" t="e">
        <f>TRUNC(SUM(I56:I80))</f>
        <v>#REF!</v>
      </c>
      <c r="J81" s="28"/>
      <c r="K81" s="28"/>
      <c r="L81" s="32" t="e">
        <f>TRUNC(SUM(L56:L80))</f>
        <v>#REF!</v>
      </c>
      <c r="M81" s="28"/>
      <c r="N81" s="32" t="e">
        <f>TRUNC(SUM(N56:N80))</f>
        <v>#REF!</v>
      </c>
      <c r="O81" s="28" t="str">
        <f>IF((H81+K81+M81)=0, "", (H81+K81+M81))</f>
        <v/>
      </c>
      <c r="P81" s="28" t="e">
        <f>TRUNC(SUM(P56:P80))</f>
        <v>#REF!</v>
      </c>
      <c r="Q81" s="19"/>
    </row>
    <row r="82" spans="1:31" ht="23.1" customHeight="1" x14ac:dyDescent="0.15">
      <c r="B82" s="21" t="s">
        <v>522</v>
      </c>
      <c r="D82" s="43" t="s">
        <v>744</v>
      </c>
      <c r="E82" s="44"/>
      <c r="F82" s="44"/>
      <c r="G82" s="44"/>
      <c r="H82" s="44"/>
      <c r="I82" s="44"/>
      <c r="J82" s="44"/>
      <c r="K82" s="44"/>
      <c r="L82" s="44"/>
      <c r="M82" s="44"/>
      <c r="N82" s="44"/>
      <c r="O82" s="44"/>
      <c r="P82" s="44"/>
      <c r="Q82" s="45"/>
    </row>
    <row r="83" spans="1:31" ht="23.1" customHeight="1" x14ac:dyDescent="0.15">
      <c r="A83" s="21" t="s">
        <v>572</v>
      </c>
      <c r="B83" s="21" t="s">
        <v>722</v>
      </c>
      <c r="C83" s="21" t="s">
        <v>573</v>
      </c>
      <c r="D83" s="19" t="s">
        <v>118</v>
      </c>
      <c r="E83" s="19" t="s">
        <v>119</v>
      </c>
      <c r="F83" s="24" t="s">
        <v>111</v>
      </c>
      <c r="G83" s="34">
        <v>81</v>
      </c>
      <c r="H83" s="28" t="e">
        <f>#REF!</f>
        <v>#REF!</v>
      </c>
      <c r="I83" s="32" t="e">
        <f t="shared" ref="I83:I94" si="6">TRUNC(G83*H83)</f>
        <v>#REF!</v>
      </c>
      <c r="J83" s="28">
        <v>81</v>
      </c>
      <c r="K83" s="28" t="e">
        <f>#REF!</f>
        <v>#REF!</v>
      </c>
      <c r="L83" s="32" t="e">
        <f t="shared" ref="L83:L94" si="7">TRUNC(G83*K83)</f>
        <v>#REF!</v>
      </c>
      <c r="M83" s="28" t="e">
        <f>#REF!</f>
        <v>#REF!</v>
      </c>
      <c r="N83" s="32" t="e">
        <f t="shared" ref="N83:N94" si="8">TRUNC(G83*M83)</f>
        <v>#REF!</v>
      </c>
      <c r="O83" s="28" t="e">
        <f t="shared" ref="O83:O94" si="9">IF((H83+K83+M83)=0, "", (H83+K83+M83))</f>
        <v>#REF!</v>
      </c>
      <c r="P83" s="28" t="e">
        <f t="shared" ref="P83:P94" si="10">SUM(I83,L83,N83)</f>
        <v>#REF!</v>
      </c>
      <c r="Q83" s="19" t="s">
        <v>574</v>
      </c>
      <c r="AA83" s="29" t="e">
        <f>I83</f>
        <v>#REF!</v>
      </c>
      <c r="AC83" s="29" t="e">
        <f>G83*H83</f>
        <v>#REF!</v>
      </c>
    </row>
    <row r="84" spans="1:31" ht="23.1" customHeight="1" x14ac:dyDescent="0.15">
      <c r="A84" s="21" t="s">
        <v>575</v>
      </c>
      <c r="B84" s="21" t="s">
        <v>722</v>
      </c>
      <c r="C84" s="21" t="s">
        <v>576</v>
      </c>
      <c r="D84" s="19" t="s">
        <v>118</v>
      </c>
      <c r="E84" s="19" t="s">
        <v>121</v>
      </c>
      <c r="F84" s="24" t="s">
        <v>111</v>
      </c>
      <c r="G84" s="34">
        <v>33</v>
      </c>
      <c r="H84" s="28" t="e">
        <f>#REF!</f>
        <v>#REF!</v>
      </c>
      <c r="I84" s="32" t="e">
        <f t="shared" si="6"/>
        <v>#REF!</v>
      </c>
      <c r="J84" s="28">
        <v>33</v>
      </c>
      <c r="K84" s="28" t="e">
        <f>#REF!</f>
        <v>#REF!</v>
      </c>
      <c r="L84" s="32" t="e">
        <f t="shared" si="7"/>
        <v>#REF!</v>
      </c>
      <c r="M84" s="28" t="e">
        <f>#REF!</f>
        <v>#REF!</v>
      </c>
      <c r="N84" s="32" t="e">
        <f t="shared" si="8"/>
        <v>#REF!</v>
      </c>
      <c r="O84" s="28" t="e">
        <f t="shared" si="9"/>
        <v>#REF!</v>
      </c>
      <c r="P84" s="28" t="e">
        <f t="shared" si="10"/>
        <v>#REF!</v>
      </c>
      <c r="Q84" s="19" t="s">
        <v>577</v>
      </c>
      <c r="AA84" s="29" t="e">
        <f>I84</f>
        <v>#REF!</v>
      </c>
      <c r="AC84" s="29" t="e">
        <f>G84*H84</f>
        <v>#REF!</v>
      </c>
    </row>
    <row r="85" spans="1:31" ht="23.1" customHeight="1" x14ac:dyDescent="0.15">
      <c r="A85" s="21" t="s">
        <v>597</v>
      </c>
      <c r="B85" s="21" t="s">
        <v>722</v>
      </c>
      <c r="C85" s="21" t="s">
        <v>598</v>
      </c>
      <c r="D85" s="19" t="s">
        <v>163</v>
      </c>
      <c r="E85" s="19" t="s">
        <v>164</v>
      </c>
      <c r="F85" s="24" t="s">
        <v>130</v>
      </c>
      <c r="G85" s="34">
        <v>13</v>
      </c>
      <c r="H85" s="28" t="e">
        <f>#REF!</f>
        <v>#REF!</v>
      </c>
      <c r="I85" s="32" t="e">
        <f t="shared" si="6"/>
        <v>#REF!</v>
      </c>
      <c r="J85" s="28">
        <v>13</v>
      </c>
      <c r="K85" s="28" t="e">
        <f>#REF!</f>
        <v>#REF!</v>
      </c>
      <c r="L85" s="32" t="e">
        <f t="shared" si="7"/>
        <v>#REF!</v>
      </c>
      <c r="M85" s="28" t="e">
        <f>#REF!</f>
        <v>#REF!</v>
      </c>
      <c r="N85" s="32" t="e">
        <f t="shared" si="8"/>
        <v>#REF!</v>
      </c>
      <c r="O85" s="28" t="e">
        <f t="shared" si="9"/>
        <v>#REF!</v>
      </c>
      <c r="P85" s="28" t="e">
        <f t="shared" si="10"/>
        <v>#REF!</v>
      </c>
      <c r="Q85" s="19" t="s">
        <v>599</v>
      </c>
    </row>
    <row r="86" spans="1:31" ht="23.1" customHeight="1" x14ac:dyDescent="0.15">
      <c r="A86" s="21" t="s">
        <v>600</v>
      </c>
      <c r="B86" s="21" t="s">
        <v>722</v>
      </c>
      <c r="C86" s="21" t="s">
        <v>601</v>
      </c>
      <c r="D86" s="19" t="s">
        <v>163</v>
      </c>
      <c r="E86" s="19" t="s">
        <v>166</v>
      </c>
      <c r="F86" s="24" t="s">
        <v>130</v>
      </c>
      <c r="G86" s="34">
        <v>16</v>
      </c>
      <c r="H86" s="28" t="e">
        <f>#REF!</f>
        <v>#REF!</v>
      </c>
      <c r="I86" s="32" t="e">
        <f t="shared" si="6"/>
        <v>#REF!</v>
      </c>
      <c r="J86" s="28">
        <v>16</v>
      </c>
      <c r="K86" s="28" t="e">
        <f>#REF!</f>
        <v>#REF!</v>
      </c>
      <c r="L86" s="32" t="e">
        <f t="shared" si="7"/>
        <v>#REF!</v>
      </c>
      <c r="M86" s="28" t="e">
        <f>#REF!</f>
        <v>#REF!</v>
      </c>
      <c r="N86" s="32" t="e">
        <f t="shared" si="8"/>
        <v>#REF!</v>
      </c>
      <c r="O86" s="28" t="e">
        <f t="shared" si="9"/>
        <v>#REF!</v>
      </c>
      <c r="P86" s="28" t="e">
        <f t="shared" si="10"/>
        <v>#REF!</v>
      </c>
      <c r="Q86" s="19" t="s">
        <v>602</v>
      </c>
    </row>
    <row r="87" spans="1:31" ht="23.1" customHeight="1" x14ac:dyDescent="0.15">
      <c r="A87" s="21" t="s">
        <v>432</v>
      </c>
      <c r="B87" s="21" t="s">
        <v>722</v>
      </c>
      <c r="C87" s="21" t="s">
        <v>172</v>
      </c>
      <c r="D87" s="19" t="s">
        <v>168</v>
      </c>
      <c r="E87" s="19" t="s">
        <v>173</v>
      </c>
      <c r="F87" s="24" t="s">
        <v>130</v>
      </c>
      <c r="G87" s="34">
        <v>16</v>
      </c>
      <c r="H87" s="28" t="e">
        <f>합산자재!H29</f>
        <v>#REF!</v>
      </c>
      <c r="I87" s="32" t="e">
        <f t="shared" si="6"/>
        <v>#REF!</v>
      </c>
      <c r="J87" s="28">
        <v>16</v>
      </c>
      <c r="K87" s="28">
        <f>합산자재!I29</f>
        <v>0</v>
      </c>
      <c r="L87" s="32">
        <f t="shared" si="7"/>
        <v>0</v>
      </c>
      <c r="M87" s="28">
        <f>합산자재!J29</f>
        <v>0</v>
      </c>
      <c r="N87" s="32">
        <f t="shared" si="8"/>
        <v>0</v>
      </c>
      <c r="O87" s="28" t="e">
        <f t="shared" si="9"/>
        <v>#REF!</v>
      </c>
      <c r="P87" s="28" t="e">
        <f t="shared" si="10"/>
        <v>#REF!</v>
      </c>
      <c r="Q87" s="19"/>
    </row>
    <row r="88" spans="1:31" ht="23.1" customHeight="1" x14ac:dyDescent="0.15">
      <c r="A88" s="21" t="s">
        <v>660</v>
      </c>
      <c r="B88" s="21" t="s">
        <v>722</v>
      </c>
      <c r="C88" s="21" t="s">
        <v>661</v>
      </c>
      <c r="D88" s="19" t="s">
        <v>233</v>
      </c>
      <c r="E88" s="19" t="s">
        <v>234</v>
      </c>
      <c r="F88" s="24" t="s">
        <v>130</v>
      </c>
      <c r="G88" s="34">
        <v>2</v>
      </c>
      <c r="H88" s="28" t="e">
        <f>#REF!</f>
        <v>#REF!</v>
      </c>
      <c r="I88" s="32" t="e">
        <f t="shared" si="6"/>
        <v>#REF!</v>
      </c>
      <c r="J88" s="28">
        <v>2</v>
      </c>
      <c r="K88" s="28" t="e">
        <f>#REF!</f>
        <v>#REF!</v>
      </c>
      <c r="L88" s="32" t="e">
        <f t="shared" si="7"/>
        <v>#REF!</v>
      </c>
      <c r="M88" s="28" t="e">
        <f>#REF!</f>
        <v>#REF!</v>
      </c>
      <c r="N88" s="32" t="e">
        <f t="shared" si="8"/>
        <v>#REF!</v>
      </c>
      <c r="O88" s="28" t="e">
        <f t="shared" si="9"/>
        <v>#REF!</v>
      </c>
      <c r="P88" s="28" t="e">
        <f t="shared" si="10"/>
        <v>#REF!</v>
      </c>
      <c r="Q88" s="19" t="s">
        <v>662</v>
      </c>
    </row>
    <row r="89" spans="1:31" ht="23.1" customHeight="1" x14ac:dyDescent="0.15">
      <c r="A89" s="21" t="s">
        <v>663</v>
      </c>
      <c r="B89" s="21" t="s">
        <v>722</v>
      </c>
      <c r="C89" s="21" t="s">
        <v>664</v>
      </c>
      <c r="D89" s="19" t="s">
        <v>233</v>
      </c>
      <c r="E89" s="19" t="s">
        <v>236</v>
      </c>
      <c r="F89" s="24" t="s">
        <v>130</v>
      </c>
      <c r="G89" s="34">
        <v>17</v>
      </c>
      <c r="H89" s="28" t="e">
        <f>#REF!</f>
        <v>#REF!</v>
      </c>
      <c r="I89" s="32" t="e">
        <f t="shared" si="6"/>
        <v>#REF!</v>
      </c>
      <c r="J89" s="28">
        <v>17</v>
      </c>
      <c r="K89" s="28" t="e">
        <f>#REF!</f>
        <v>#REF!</v>
      </c>
      <c r="L89" s="32" t="e">
        <f t="shared" si="7"/>
        <v>#REF!</v>
      </c>
      <c r="M89" s="28" t="e">
        <f>#REF!</f>
        <v>#REF!</v>
      </c>
      <c r="N89" s="32" t="e">
        <f t="shared" si="8"/>
        <v>#REF!</v>
      </c>
      <c r="O89" s="28" t="e">
        <f t="shared" si="9"/>
        <v>#REF!</v>
      </c>
      <c r="P89" s="28" t="e">
        <f t="shared" si="10"/>
        <v>#REF!</v>
      </c>
      <c r="Q89" s="19" t="s">
        <v>665</v>
      </c>
    </row>
    <row r="90" spans="1:31" ht="23.1" customHeight="1" x14ac:dyDescent="0.15">
      <c r="A90" s="21" t="s">
        <v>669</v>
      </c>
      <c r="B90" s="21" t="s">
        <v>722</v>
      </c>
      <c r="C90" s="21" t="s">
        <v>670</v>
      </c>
      <c r="D90" s="19" t="s">
        <v>233</v>
      </c>
      <c r="E90" s="19" t="s">
        <v>240</v>
      </c>
      <c r="F90" s="24" t="s">
        <v>130</v>
      </c>
      <c r="G90" s="34">
        <v>2</v>
      </c>
      <c r="H90" s="28" t="e">
        <f>#REF!</f>
        <v>#REF!</v>
      </c>
      <c r="I90" s="32" t="e">
        <f t="shared" si="6"/>
        <v>#REF!</v>
      </c>
      <c r="J90" s="28">
        <v>2</v>
      </c>
      <c r="K90" s="28" t="e">
        <f>#REF!</f>
        <v>#REF!</v>
      </c>
      <c r="L90" s="32" t="e">
        <f t="shared" si="7"/>
        <v>#REF!</v>
      </c>
      <c r="M90" s="28" t="e">
        <f>#REF!</f>
        <v>#REF!</v>
      </c>
      <c r="N90" s="32" t="e">
        <f t="shared" si="8"/>
        <v>#REF!</v>
      </c>
      <c r="O90" s="28" t="e">
        <f t="shared" si="9"/>
        <v>#REF!</v>
      </c>
      <c r="P90" s="28" t="e">
        <f t="shared" si="10"/>
        <v>#REF!</v>
      </c>
      <c r="Q90" s="19" t="s">
        <v>671</v>
      </c>
    </row>
    <row r="91" spans="1:31" ht="23.1" customHeight="1" x14ac:dyDescent="0.15">
      <c r="A91" s="21" t="s">
        <v>672</v>
      </c>
      <c r="B91" s="21" t="s">
        <v>722</v>
      </c>
      <c r="C91" s="21" t="s">
        <v>673</v>
      </c>
      <c r="D91" s="19" t="s">
        <v>242</v>
      </c>
      <c r="E91" s="19" t="s">
        <v>234</v>
      </c>
      <c r="F91" s="24" t="s">
        <v>130</v>
      </c>
      <c r="G91" s="34">
        <v>5</v>
      </c>
      <c r="H91" s="28" t="e">
        <f>#REF!</f>
        <v>#REF!</v>
      </c>
      <c r="I91" s="32" t="e">
        <f t="shared" si="6"/>
        <v>#REF!</v>
      </c>
      <c r="J91" s="28">
        <v>5</v>
      </c>
      <c r="K91" s="28" t="e">
        <f>#REF!</f>
        <v>#REF!</v>
      </c>
      <c r="L91" s="32" t="e">
        <f t="shared" si="7"/>
        <v>#REF!</v>
      </c>
      <c r="M91" s="28" t="e">
        <f>#REF!</f>
        <v>#REF!</v>
      </c>
      <c r="N91" s="32" t="e">
        <f t="shared" si="8"/>
        <v>#REF!</v>
      </c>
      <c r="O91" s="28" t="e">
        <f t="shared" si="9"/>
        <v>#REF!</v>
      </c>
      <c r="P91" s="28" t="e">
        <f t="shared" si="10"/>
        <v>#REF!</v>
      </c>
      <c r="Q91" s="19" t="s">
        <v>674</v>
      </c>
    </row>
    <row r="92" spans="1:31" ht="23.1" customHeight="1" x14ac:dyDescent="0.15">
      <c r="A92" s="21" t="s">
        <v>675</v>
      </c>
      <c r="B92" s="21" t="s">
        <v>722</v>
      </c>
      <c r="C92" s="21" t="s">
        <v>676</v>
      </c>
      <c r="D92" s="19" t="s">
        <v>242</v>
      </c>
      <c r="E92" s="19" t="s">
        <v>236</v>
      </c>
      <c r="F92" s="24" t="s">
        <v>130</v>
      </c>
      <c r="G92" s="34">
        <v>2</v>
      </c>
      <c r="H92" s="28" t="e">
        <f>#REF!</f>
        <v>#REF!</v>
      </c>
      <c r="I92" s="32" t="e">
        <f t="shared" si="6"/>
        <v>#REF!</v>
      </c>
      <c r="J92" s="28">
        <v>2</v>
      </c>
      <c r="K92" s="28" t="e">
        <f>#REF!</f>
        <v>#REF!</v>
      </c>
      <c r="L92" s="32" t="e">
        <f t="shared" si="7"/>
        <v>#REF!</v>
      </c>
      <c r="M92" s="28" t="e">
        <f>#REF!</f>
        <v>#REF!</v>
      </c>
      <c r="N92" s="32" t="e">
        <f t="shared" si="8"/>
        <v>#REF!</v>
      </c>
      <c r="O92" s="28" t="e">
        <f t="shared" si="9"/>
        <v>#REF!</v>
      </c>
      <c r="P92" s="28" t="e">
        <f t="shared" si="10"/>
        <v>#REF!</v>
      </c>
      <c r="Q92" s="19" t="s">
        <v>677</v>
      </c>
    </row>
    <row r="93" spans="1:31" ht="23.1" customHeight="1" x14ac:dyDescent="0.15">
      <c r="A93" s="21" t="s">
        <v>690</v>
      </c>
      <c r="B93" s="21" t="s">
        <v>722</v>
      </c>
      <c r="C93" s="21" t="s">
        <v>691</v>
      </c>
      <c r="D93" s="19" t="s">
        <v>195</v>
      </c>
      <c r="E93" s="19" t="s">
        <v>275</v>
      </c>
      <c r="F93" s="24" t="s">
        <v>111</v>
      </c>
      <c r="G93" s="34">
        <v>443</v>
      </c>
      <c r="H93" s="28" t="e">
        <f>#REF!</f>
        <v>#REF!</v>
      </c>
      <c r="I93" s="32" t="e">
        <f t="shared" si="6"/>
        <v>#REF!</v>
      </c>
      <c r="J93" s="28">
        <v>443</v>
      </c>
      <c r="K93" s="28" t="e">
        <f>#REF!</f>
        <v>#REF!</v>
      </c>
      <c r="L93" s="32" t="e">
        <f t="shared" si="7"/>
        <v>#REF!</v>
      </c>
      <c r="M93" s="28" t="e">
        <f>#REF!</f>
        <v>#REF!</v>
      </c>
      <c r="N93" s="32" t="e">
        <f t="shared" si="8"/>
        <v>#REF!</v>
      </c>
      <c r="O93" s="28" t="e">
        <f t="shared" si="9"/>
        <v>#REF!</v>
      </c>
      <c r="P93" s="28" t="e">
        <f t="shared" si="10"/>
        <v>#REF!</v>
      </c>
      <c r="Q93" s="19" t="s">
        <v>692</v>
      </c>
      <c r="AC93" s="29" t="e">
        <f>G93*H93</f>
        <v>#REF!</v>
      </c>
    </row>
    <row r="94" spans="1:31" ht="23.1" customHeight="1" x14ac:dyDescent="0.15">
      <c r="A94" s="21" t="s">
        <v>476</v>
      </c>
      <c r="B94" s="21" t="s">
        <v>722</v>
      </c>
      <c r="C94" s="21" t="s">
        <v>282</v>
      </c>
      <c r="D94" s="19" t="s">
        <v>283</v>
      </c>
      <c r="E94" s="19" t="s">
        <v>284</v>
      </c>
      <c r="F94" s="24" t="s">
        <v>285</v>
      </c>
      <c r="G94" s="34">
        <v>1</v>
      </c>
      <c r="H94" s="28" t="e">
        <f>합산자재!H73</f>
        <v>#REF!</v>
      </c>
      <c r="I94" s="32" t="e">
        <f t="shared" si="6"/>
        <v>#REF!</v>
      </c>
      <c r="J94" s="28">
        <v>1</v>
      </c>
      <c r="K94" s="28">
        <f>합산자재!I73</f>
        <v>0</v>
      </c>
      <c r="L94" s="32">
        <f t="shared" si="7"/>
        <v>0</v>
      </c>
      <c r="M94" s="28">
        <f>합산자재!J73</f>
        <v>0</v>
      </c>
      <c r="N94" s="32">
        <f t="shared" si="8"/>
        <v>0</v>
      </c>
      <c r="O94" s="28" t="e">
        <f t="shared" si="9"/>
        <v>#REF!</v>
      </c>
      <c r="P94" s="28" t="e">
        <f t="shared" si="10"/>
        <v>#REF!</v>
      </c>
      <c r="Q94" s="19"/>
    </row>
    <row r="95" spans="1:31" ht="23.1" customHeight="1" x14ac:dyDescent="0.15">
      <c r="D95" s="19"/>
      <c r="E95" s="19"/>
      <c r="F95" s="24"/>
      <c r="G95" s="34"/>
      <c r="H95" s="28"/>
      <c r="I95" s="32"/>
      <c r="J95" s="28"/>
      <c r="K95" s="28"/>
      <c r="L95" s="32"/>
      <c r="M95" s="28"/>
      <c r="N95" s="32"/>
      <c r="O95" s="28"/>
      <c r="P95" s="28"/>
      <c r="Q95" s="19"/>
      <c r="AE95" s="29">
        <f>TRUNC(SUM(AE82:AE94))</f>
        <v>0</v>
      </c>
    </row>
    <row r="96" spans="1:31" ht="23.1" customHeight="1" x14ac:dyDescent="0.15">
      <c r="D96" s="19"/>
      <c r="E96" s="19"/>
      <c r="F96" s="24"/>
      <c r="G96" s="34"/>
      <c r="H96" s="28"/>
      <c r="I96" s="32"/>
      <c r="J96" s="28"/>
      <c r="K96" s="28"/>
      <c r="L96" s="32"/>
      <c r="M96" s="28"/>
      <c r="N96" s="32"/>
      <c r="O96" s="28"/>
      <c r="P96" s="28"/>
      <c r="Q96" s="19"/>
    </row>
    <row r="97" spans="1:29" ht="23.1" customHeight="1" x14ac:dyDescent="0.15">
      <c r="D97" s="19"/>
      <c r="E97" s="19"/>
      <c r="F97" s="24"/>
      <c r="G97" s="34"/>
      <c r="H97" s="28"/>
      <c r="I97" s="32"/>
      <c r="J97" s="28"/>
      <c r="K97" s="28"/>
      <c r="L97" s="32"/>
      <c r="M97" s="28"/>
      <c r="N97" s="32"/>
      <c r="O97" s="28"/>
      <c r="P97" s="28"/>
      <c r="Q97" s="19"/>
    </row>
    <row r="98" spans="1:29" ht="23.1" customHeight="1" x14ac:dyDescent="0.15">
      <c r="D98" s="19"/>
      <c r="E98" s="19"/>
      <c r="F98" s="24"/>
      <c r="G98" s="34"/>
      <c r="H98" s="28"/>
      <c r="I98" s="32"/>
      <c r="J98" s="28"/>
      <c r="K98" s="28"/>
      <c r="L98" s="32"/>
      <c r="M98" s="28"/>
      <c r="N98" s="32"/>
      <c r="O98" s="28"/>
      <c r="P98" s="28"/>
      <c r="Q98" s="19"/>
    </row>
    <row r="99" spans="1:29" ht="23.1" customHeight="1" x14ac:dyDescent="0.15">
      <c r="D99" s="19"/>
      <c r="E99" s="19"/>
      <c r="F99" s="24"/>
      <c r="G99" s="34"/>
      <c r="H99" s="28"/>
      <c r="I99" s="32"/>
      <c r="J99" s="28"/>
      <c r="K99" s="28"/>
      <c r="L99" s="32"/>
      <c r="M99" s="28"/>
      <c r="N99" s="32"/>
      <c r="O99" s="28"/>
      <c r="P99" s="28"/>
      <c r="Q99" s="19"/>
    </row>
    <row r="100" spans="1:29" ht="23.1" customHeight="1" x14ac:dyDescent="0.15">
      <c r="D100" s="19"/>
      <c r="E100" s="19"/>
      <c r="F100" s="24"/>
      <c r="G100" s="34"/>
      <c r="H100" s="28"/>
      <c r="I100" s="32"/>
      <c r="J100" s="28"/>
      <c r="K100" s="28"/>
      <c r="L100" s="32"/>
      <c r="M100" s="28"/>
      <c r="N100" s="32"/>
      <c r="O100" s="28"/>
      <c r="P100" s="28"/>
      <c r="Q100" s="19"/>
    </row>
    <row r="101" spans="1:29" ht="23.1" customHeight="1" x14ac:dyDescent="0.15">
      <c r="D101" s="19"/>
      <c r="E101" s="19"/>
      <c r="F101" s="24"/>
      <c r="G101" s="34"/>
      <c r="H101" s="28"/>
      <c r="I101" s="32"/>
      <c r="J101" s="28"/>
      <c r="K101" s="28"/>
      <c r="L101" s="32"/>
      <c r="M101" s="28"/>
      <c r="N101" s="32"/>
      <c r="O101" s="28"/>
      <c r="P101" s="28"/>
      <c r="Q101" s="19"/>
    </row>
    <row r="102" spans="1:29" ht="23.1" customHeight="1" x14ac:dyDescent="0.15">
      <c r="D102" s="19"/>
      <c r="E102" s="19"/>
      <c r="F102" s="24"/>
      <c r="G102" s="34"/>
      <c r="H102" s="28"/>
      <c r="I102" s="32"/>
      <c r="J102" s="28"/>
      <c r="K102" s="28"/>
      <c r="L102" s="32"/>
      <c r="M102" s="28"/>
      <c r="N102" s="32"/>
      <c r="O102" s="28"/>
      <c r="P102" s="28"/>
      <c r="Q102" s="19"/>
    </row>
    <row r="103" spans="1:29" ht="23.1" customHeight="1" x14ac:dyDescent="0.15">
      <c r="D103" s="19"/>
      <c r="E103" s="19"/>
      <c r="F103" s="24"/>
      <c r="G103" s="34"/>
      <c r="H103" s="28"/>
      <c r="I103" s="32"/>
      <c r="J103" s="28"/>
      <c r="K103" s="28"/>
      <c r="L103" s="32"/>
      <c r="M103" s="28"/>
      <c r="N103" s="32"/>
      <c r="O103" s="28"/>
      <c r="P103" s="28"/>
      <c r="Q103" s="19"/>
    </row>
    <row r="104" spans="1:29" ht="23.1" customHeight="1" x14ac:dyDescent="0.15">
      <c r="D104" s="19"/>
      <c r="E104" s="19"/>
      <c r="F104" s="24"/>
      <c r="G104" s="34"/>
      <c r="H104" s="28"/>
      <c r="I104" s="32"/>
      <c r="J104" s="28"/>
      <c r="K104" s="28"/>
      <c r="L104" s="32"/>
      <c r="M104" s="28"/>
      <c r="N104" s="32"/>
      <c r="O104" s="28"/>
      <c r="P104" s="28"/>
      <c r="Q104" s="19"/>
    </row>
    <row r="105" spans="1:29" ht="23.1" customHeight="1" x14ac:dyDescent="0.15">
      <c r="D105" s="19"/>
      <c r="E105" s="19"/>
      <c r="F105" s="24"/>
      <c r="G105" s="34"/>
      <c r="H105" s="28"/>
      <c r="I105" s="32"/>
      <c r="J105" s="28"/>
      <c r="K105" s="28"/>
      <c r="L105" s="32"/>
      <c r="M105" s="28"/>
      <c r="N105" s="32"/>
      <c r="O105" s="28"/>
      <c r="P105" s="28"/>
      <c r="Q105" s="19"/>
    </row>
    <row r="106" spans="1:29" ht="23.1" customHeight="1" x14ac:dyDescent="0.15">
      <c r="D106" s="19"/>
      <c r="E106" s="19"/>
      <c r="F106" s="24"/>
      <c r="G106" s="34"/>
      <c r="H106" s="28"/>
      <c r="I106" s="32"/>
      <c r="J106" s="28"/>
      <c r="K106" s="28"/>
      <c r="L106" s="32"/>
      <c r="M106" s="28"/>
      <c r="N106" s="32"/>
      <c r="O106" s="28"/>
      <c r="P106" s="28"/>
      <c r="Q106" s="19"/>
    </row>
    <row r="107" spans="1:29" ht="23.1" customHeight="1" x14ac:dyDescent="0.15">
      <c r="B107" s="21" t="s">
        <v>717</v>
      </c>
      <c r="D107" s="19" t="s">
        <v>718</v>
      </c>
      <c r="E107" s="19"/>
      <c r="F107" s="24"/>
      <c r="G107" s="34"/>
      <c r="H107" s="28"/>
      <c r="I107" s="32" t="e">
        <f>TRUNC(SUM(I82:I106))</f>
        <v>#REF!</v>
      </c>
      <c r="J107" s="28"/>
      <c r="K107" s="28"/>
      <c r="L107" s="32" t="e">
        <f>TRUNC(SUM(L82:L106))</f>
        <v>#REF!</v>
      </c>
      <c r="M107" s="28"/>
      <c r="N107" s="32" t="e">
        <f>TRUNC(SUM(N82:N106))</f>
        <v>#REF!</v>
      </c>
      <c r="O107" s="28" t="str">
        <f>IF((H107+K107+M107)=0, "", (H107+K107+M107))</f>
        <v/>
      </c>
      <c r="P107" s="28" t="e">
        <f>TRUNC(SUM(P82:P106))</f>
        <v>#REF!</v>
      </c>
      <c r="Q107" s="19"/>
    </row>
    <row r="108" spans="1:29" ht="23.1" customHeight="1" x14ac:dyDescent="0.15">
      <c r="B108" s="21" t="s">
        <v>522</v>
      </c>
      <c r="D108" s="43" t="s">
        <v>745</v>
      </c>
      <c r="E108" s="44"/>
      <c r="F108" s="44"/>
      <c r="G108" s="44"/>
      <c r="H108" s="44"/>
      <c r="I108" s="44"/>
      <c r="J108" s="44"/>
      <c r="K108" s="44"/>
      <c r="L108" s="44"/>
      <c r="M108" s="44"/>
      <c r="N108" s="44"/>
      <c r="O108" s="44"/>
      <c r="P108" s="44"/>
      <c r="Q108" s="45"/>
    </row>
    <row r="109" spans="1:29" ht="23.1" customHeight="1" x14ac:dyDescent="0.15">
      <c r="A109" s="21" t="s">
        <v>572</v>
      </c>
      <c r="B109" s="21" t="s">
        <v>723</v>
      </c>
      <c r="C109" s="21" t="s">
        <v>573</v>
      </c>
      <c r="D109" s="19" t="s">
        <v>118</v>
      </c>
      <c r="E109" s="19" t="s">
        <v>119</v>
      </c>
      <c r="F109" s="24" t="s">
        <v>111</v>
      </c>
      <c r="G109" s="34">
        <v>87</v>
      </c>
      <c r="H109" s="28" t="e">
        <f>#REF!</f>
        <v>#REF!</v>
      </c>
      <c r="I109" s="32" t="e">
        <f t="shared" ref="I109:I135" si="11">TRUNC(G109*H109)</f>
        <v>#REF!</v>
      </c>
      <c r="J109" s="28">
        <v>87</v>
      </c>
      <c r="K109" s="28" t="e">
        <f>#REF!</f>
        <v>#REF!</v>
      </c>
      <c r="L109" s="32" t="e">
        <f t="shared" ref="L109:L135" si="12">TRUNC(G109*K109)</f>
        <v>#REF!</v>
      </c>
      <c r="M109" s="28" t="e">
        <f>#REF!</f>
        <v>#REF!</v>
      </c>
      <c r="N109" s="32" t="e">
        <f t="shared" ref="N109:N135" si="13">TRUNC(G109*M109)</f>
        <v>#REF!</v>
      </c>
      <c r="O109" s="28" t="e">
        <f t="shared" ref="O109:O135" si="14">IF((H109+K109+M109)=0, "", (H109+K109+M109))</f>
        <v>#REF!</v>
      </c>
      <c r="P109" s="28" t="e">
        <f t="shared" ref="P109:P135" si="15">SUM(I109,L109,N109)</f>
        <v>#REF!</v>
      </c>
      <c r="Q109" s="19" t="s">
        <v>574</v>
      </c>
      <c r="AA109" s="29" t="e">
        <f>I109</f>
        <v>#REF!</v>
      </c>
      <c r="AC109" s="29" t="e">
        <f>G109*H109</f>
        <v>#REF!</v>
      </c>
    </row>
    <row r="110" spans="1:29" ht="23.1" customHeight="1" x14ac:dyDescent="0.15">
      <c r="A110" s="21" t="s">
        <v>575</v>
      </c>
      <c r="B110" s="21" t="s">
        <v>723</v>
      </c>
      <c r="C110" s="21" t="s">
        <v>576</v>
      </c>
      <c r="D110" s="19" t="s">
        <v>118</v>
      </c>
      <c r="E110" s="19" t="s">
        <v>121</v>
      </c>
      <c r="F110" s="24" t="s">
        <v>111</v>
      </c>
      <c r="G110" s="34">
        <v>2</v>
      </c>
      <c r="H110" s="28" t="e">
        <f>#REF!</f>
        <v>#REF!</v>
      </c>
      <c r="I110" s="32" t="e">
        <f t="shared" si="11"/>
        <v>#REF!</v>
      </c>
      <c r="J110" s="28">
        <v>2</v>
      </c>
      <c r="K110" s="28" t="e">
        <f>#REF!</f>
        <v>#REF!</v>
      </c>
      <c r="L110" s="32" t="e">
        <f t="shared" si="12"/>
        <v>#REF!</v>
      </c>
      <c r="M110" s="28" t="e">
        <f>#REF!</f>
        <v>#REF!</v>
      </c>
      <c r="N110" s="32" t="e">
        <f t="shared" si="13"/>
        <v>#REF!</v>
      </c>
      <c r="O110" s="28" t="e">
        <f t="shared" si="14"/>
        <v>#REF!</v>
      </c>
      <c r="P110" s="28" t="e">
        <f t="shared" si="15"/>
        <v>#REF!</v>
      </c>
      <c r="Q110" s="19" t="s">
        <v>577</v>
      </c>
      <c r="AA110" s="29" t="e">
        <f>I110</f>
        <v>#REF!</v>
      </c>
      <c r="AC110" s="29" t="e">
        <f>G110*H110</f>
        <v>#REF!</v>
      </c>
    </row>
    <row r="111" spans="1:29" ht="23.1" customHeight="1" x14ac:dyDescent="0.15">
      <c r="A111" s="21" t="s">
        <v>578</v>
      </c>
      <c r="B111" s="21" t="s">
        <v>723</v>
      </c>
      <c r="C111" s="21" t="s">
        <v>579</v>
      </c>
      <c r="D111" s="19" t="s">
        <v>118</v>
      </c>
      <c r="E111" s="19" t="s">
        <v>123</v>
      </c>
      <c r="F111" s="24" t="s">
        <v>111</v>
      </c>
      <c r="G111" s="34">
        <v>6</v>
      </c>
      <c r="H111" s="28" t="e">
        <f>#REF!</f>
        <v>#REF!</v>
      </c>
      <c r="I111" s="32" t="e">
        <f t="shared" si="11"/>
        <v>#REF!</v>
      </c>
      <c r="J111" s="28">
        <v>6</v>
      </c>
      <c r="K111" s="28" t="e">
        <f>#REF!</f>
        <v>#REF!</v>
      </c>
      <c r="L111" s="32" t="e">
        <f t="shared" si="12"/>
        <v>#REF!</v>
      </c>
      <c r="M111" s="28" t="e">
        <f>#REF!</f>
        <v>#REF!</v>
      </c>
      <c r="N111" s="32" t="e">
        <f t="shared" si="13"/>
        <v>#REF!</v>
      </c>
      <c r="O111" s="28" t="e">
        <f t="shared" si="14"/>
        <v>#REF!</v>
      </c>
      <c r="P111" s="28" t="e">
        <f t="shared" si="15"/>
        <v>#REF!</v>
      </c>
      <c r="Q111" s="19" t="s">
        <v>580</v>
      </c>
      <c r="AA111" s="29" t="e">
        <f>I111</f>
        <v>#REF!</v>
      </c>
      <c r="AC111" s="29" t="e">
        <f>G111*H111</f>
        <v>#REF!</v>
      </c>
    </row>
    <row r="112" spans="1:29" ht="23.1" customHeight="1" x14ac:dyDescent="0.15">
      <c r="A112" s="21" t="s">
        <v>414</v>
      </c>
      <c r="B112" s="21" t="s">
        <v>723</v>
      </c>
      <c r="C112" s="21" t="s">
        <v>127</v>
      </c>
      <c r="D112" s="19" t="s">
        <v>128</v>
      </c>
      <c r="E112" s="19" t="s">
        <v>129</v>
      </c>
      <c r="F112" s="24" t="s">
        <v>130</v>
      </c>
      <c r="G112" s="34">
        <v>32</v>
      </c>
      <c r="H112" s="28" t="e">
        <f>합산자재!H11</f>
        <v>#REF!</v>
      </c>
      <c r="I112" s="32" t="e">
        <f t="shared" si="11"/>
        <v>#REF!</v>
      </c>
      <c r="J112" s="28">
        <v>32</v>
      </c>
      <c r="K112" s="28">
        <f>합산자재!I11</f>
        <v>0</v>
      </c>
      <c r="L112" s="32">
        <f t="shared" si="12"/>
        <v>0</v>
      </c>
      <c r="M112" s="28">
        <f>합산자재!J11</f>
        <v>0</v>
      </c>
      <c r="N112" s="32">
        <f t="shared" si="13"/>
        <v>0</v>
      </c>
      <c r="O112" s="28" t="e">
        <f t="shared" si="14"/>
        <v>#REF!</v>
      </c>
      <c r="P112" s="28" t="e">
        <f t="shared" si="15"/>
        <v>#REF!</v>
      </c>
      <c r="Q112" s="19"/>
    </row>
    <row r="113" spans="1:29" ht="23.1" customHeight="1" x14ac:dyDescent="0.15">
      <c r="A113" s="21" t="s">
        <v>585</v>
      </c>
      <c r="B113" s="21" t="s">
        <v>723</v>
      </c>
      <c r="C113" s="21" t="s">
        <v>586</v>
      </c>
      <c r="D113" s="19" t="s">
        <v>128</v>
      </c>
      <c r="E113" s="19" t="s">
        <v>134</v>
      </c>
      <c r="F113" s="24" t="s">
        <v>111</v>
      </c>
      <c r="G113" s="34">
        <v>32</v>
      </c>
      <c r="H113" s="28" t="e">
        <f>#REF!</f>
        <v>#REF!</v>
      </c>
      <c r="I113" s="32" t="e">
        <f t="shared" si="11"/>
        <v>#REF!</v>
      </c>
      <c r="J113" s="28">
        <v>32</v>
      </c>
      <c r="K113" s="28" t="e">
        <f>#REF!</f>
        <v>#REF!</v>
      </c>
      <c r="L113" s="32" t="e">
        <f t="shared" si="12"/>
        <v>#REF!</v>
      </c>
      <c r="M113" s="28" t="e">
        <f>#REF!</f>
        <v>#REF!</v>
      </c>
      <c r="N113" s="32" t="e">
        <f t="shared" si="13"/>
        <v>#REF!</v>
      </c>
      <c r="O113" s="28" t="e">
        <f t="shared" si="14"/>
        <v>#REF!</v>
      </c>
      <c r="P113" s="28" t="e">
        <f t="shared" si="15"/>
        <v>#REF!</v>
      </c>
      <c r="Q113" s="19" t="s">
        <v>587</v>
      </c>
      <c r="AC113" s="29" t="e">
        <f>G113*H113</f>
        <v>#REF!</v>
      </c>
    </row>
    <row r="114" spans="1:29" ht="23.1" customHeight="1" x14ac:dyDescent="0.15">
      <c r="A114" s="21" t="s">
        <v>591</v>
      </c>
      <c r="B114" s="21" t="s">
        <v>723</v>
      </c>
      <c r="C114" s="21" t="s">
        <v>592</v>
      </c>
      <c r="D114" s="19" t="s">
        <v>158</v>
      </c>
      <c r="E114" s="19" t="s">
        <v>159</v>
      </c>
      <c r="F114" s="24" t="s">
        <v>130</v>
      </c>
      <c r="G114" s="34">
        <v>15</v>
      </c>
      <c r="H114" s="28" t="e">
        <f>#REF!</f>
        <v>#REF!</v>
      </c>
      <c r="I114" s="32" t="e">
        <f t="shared" si="11"/>
        <v>#REF!</v>
      </c>
      <c r="J114" s="28">
        <v>15</v>
      </c>
      <c r="K114" s="28" t="e">
        <f>#REF!</f>
        <v>#REF!</v>
      </c>
      <c r="L114" s="32" t="e">
        <f t="shared" si="12"/>
        <v>#REF!</v>
      </c>
      <c r="M114" s="28" t="e">
        <f>#REF!</f>
        <v>#REF!</v>
      </c>
      <c r="N114" s="32" t="e">
        <f t="shared" si="13"/>
        <v>#REF!</v>
      </c>
      <c r="O114" s="28" t="e">
        <f t="shared" si="14"/>
        <v>#REF!</v>
      </c>
      <c r="P114" s="28" t="e">
        <f t="shared" si="15"/>
        <v>#REF!</v>
      </c>
      <c r="Q114" s="19" t="s">
        <v>593</v>
      </c>
    </row>
    <row r="115" spans="1:29" ht="23.1" customHeight="1" x14ac:dyDescent="0.15">
      <c r="A115" s="21" t="s">
        <v>594</v>
      </c>
      <c r="B115" s="21" t="s">
        <v>723</v>
      </c>
      <c r="C115" s="21" t="s">
        <v>595</v>
      </c>
      <c r="D115" s="19" t="s">
        <v>158</v>
      </c>
      <c r="E115" s="19" t="s">
        <v>161</v>
      </c>
      <c r="F115" s="24" t="s">
        <v>130</v>
      </c>
      <c r="G115" s="34">
        <v>4</v>
      </c>
      <c r="H115" s="28" t="e">
        <f>#REF!</f>
        <v>#REF!</v>
      </c>
      <c r="I115" s="32" t="e">
        <f t="shared" si="11"/>
        <v>#REF!</v>
      </c>
      <c r="J115" s="28">
        <v>4</v>
      </c>
      <c r="K115" s="28" t="e">
        <f>#REF!</f>
        <v>#REF!</v>
      </c>
      <c r="L115" s="32" t="e">
        <f t="shared" si="12"/>
        <v>#REF!</v>
      </c>
      <c r="M115" s="28" t="e">
        <f>#REF!</f>
        <v>#REF!</v>
      </c>
      <c r="N115" s="32" t="e">
        <f t="shared" si="13"/>
        <v>#REF!</v>
      </c>
      <c r="O115" s="28" t="e">
        <f t="shared" si="14"/>
        <v>#REF!</v>
      </c>
      <c r="P115" s="28" t="e">
        <f t="shared" si="15"/>
        <v>#REF!</v>
      </c>
      <c r="Q115" s="19" t="s">
        <v>596</v>
      </c>
    </row>
    <row r="116" spans="1:29" ht="23.1" customHeight="1" x14ac:dyDescent="0.15">
      <c r="A116" s="21" t="s">
        <v>597</v>
      </c>
      <c r="B116" s="21" t="s">
        <v>723</v>
      </c>
      <c r="C116" s="21" t="s">
        <v>598</v>
      </c>
      <c r="D116" s="19" t="s">
        <v>163</v>
      </c>
      <c r="E116" s="19" t="s">
        <v>164</v>
      </c>
      <c r="F116" s="24" t="s">
        <v>130</v>
      </c>
      <c r="G116" s="34">
        <v>11</v>
      </c>
      <c r="H116" s="28" t="e">
        <f>#REF!</f>
        <v>#REF!</v>
      </c>
      <c r="I116" s="32" t="e">
        <f t="shared" si="11"/>
        <v>#REF!</v>
      </c>
      <c r="J116" s="28">
        <v>11</v>
      </c>
      <c r="K116" s="28" t="e">
        <f>#REF!</f>
        <v>#REF!</v>
      </c>
      <c r="L116" s="32" t="e">
        <f t="shared" si="12"/>
        <v>#REF!</v>
      </c>
      <c r="M116" s="28" t="e">
        <f>#REF!</f>
        <v>#REF!</v>
      </c>
      <c r="N116" s="32" t="e">
        <f t="shared" si="13"/>
        <v>#REF!</v>
      </c>
      <c r="O116" s="28" t="e">
        <f t="shared" si="14"/>
        <v>#REF!</v>
      </c>
      <c r="P116" s="28" t="e">
        <f t="shared" si="15"/>
        <v>#REF!</v>
      </c>
      <c r="Q116" s="19" t="s">
        <v>599</v>
      </c>
    </row>
    <row r="117" spans="1:29" ht="23.1" customHeight="1" x14ac:dyDescent="0.15">
      <c r="A117" s="21" t="s">
        <v>430</v>
      </c>
      <c r="B117" s="21" t="s">
        <v>723</v>
      </c>
      <c r="C117" s="21" t="s">
        <v>167</v>
      </c>
      <c r="D117" s="19" t="s">
        <v>168</v>
      </c>
      <c r="E117" s="19" t="s">
        <v>169</v>
      </c>
      <c r="F117" s="24" t="s">
        <v>130</v>
      </c>
      <c r="G117" s="34">
        <v>15</v>
      </c>
      <c r="H117" s="28" t="e">
        <f>합산자재!H27</f>
        <v>#REF!</v>
      </c>
      <c r="I117" s="32" t="e">
        <f t="shared" si="11"/>
        <v>#REF!</v>
      </c>
      <c r="J117" s="28">
        <v>15</v>
      </c>
      <c r="K117" s="28">
        <f>합산자재!I27</f>
        <v>0</v>
      </c>
      <c r="L117" s="32">
        <f t="shared" si="12"/>
        <v>0</v>
      </c>
      <c r="M117" s="28">
        <f>합산자재!J27</f>
        <v>0</v>
      </c>
      <c r="N117" s="32">
        <f t="shared" si="13"/>
        <v>0</v>
      </c>
      <c r="O117" s="28" t="e">
        <f t="shared" si="14"/>
        <v>#REF!</v>
      </c>
      <c r="P117" s="28" t="e">
        <f t="shared" si="15"/>
        <v>#REF!</v>
      </c>
      <c r="Q117" s="19"/>
    </row>
    <row r="118" spans="1:29" ht="23.1" customHeight="1" x14ac:dyDescent="0.15">
      <c r="A118" s="21" t="s">
        <v>431</v>
      </c>
      <c r="B118" s="21" t="s">
        <v>723</v>
      </c>
      <c r="C118" s="21" t="s">
        <v>170</v>
      </c>
      <c r="D118" s="19" t="s">
        <v>168</v>
      </c>
      <c r="E118" s="19" t="s">
        <v>171</v>
      </c>
      <c r="F118" s="24" t="s">
        <v>130</v>
      </c>
      <c r="G118" s="34">
        <v>4</v>
      </c>
      <c r="H118" s="28" t="e">
        <f>합산자재!H28</f>
        <v>#REF!</v>
      </c>
      <c r="I118" s="32" t="e">
        <f t="shared" si="11"/>
        <v>#REF!</v>
      </c>
      <c r="J118" s="28">
        <v>4</v>
      </c>
      <c r="K118" s="28">
        <f>합산자재!I28</f>
        <v>0</v>
      </c>
      <c r="L118" s="32">
        <f t="shared" si="12"/>
        <v>0</v>
      </c>
      <c r="M118" s="28">
        <f>합산자재!J28</f>
        <v>0</v>
      </c>
      <c r="N118" s="32">
        <f t="shared" si="13"/>
        <v>0</v>
      </c>
      <c r="O118" s="28" t="e">
        <f t="shared" si="14"/>
        <v>#REF!</v>
      </c>
      <c r="P118" s="28" t="e">
        <f t="shared" si="15"/>
        <v>#REF!</v>
      </c>
      <c r="Q118" s="19"/>
    </row>
    <row r="119" spans="1:29" ht="23.1" customHeight="1" x14ac:dyDescent="0.15">
      <c r="A119" s="21" t="s">
        <v>615</v>
      </c>
      <c r="B119" s="21" t="s">
        <v>723</v>
      </c>
      <c r="C119" s="21" t="s">
        <v>616</v>
      </c>
      <c r="D119" s="19" t="s">
        <v>195</v>
      </c>
      <c r="E119" s="19" t="s">
        <v>196</v>
      </c>
      <c r="F119" s="24" t="s">
        <v>111</v>
      </c>
      <c r="G119" s="34">
        <v>374</v>
      </c>
      <c r="H119" s="28" t="e">
        <f>#REF!</f>
        <v>#REF!</v>
      </c>
      <c r="I119" s="32" t="e">
        <f t="shared" si="11"/>
        <v>#REF!</v>
      </c>
      <c r="J119" s="28">
        <v>374</v>
      </c>
      <c r="K119" s="28" t="e">
        <f>#REF!</f>
        <v>#REF!</v>
      </c>
      <c r="L119" s="32" t="e">
        <f t="shared" si="12"/>
        <v>#REF!</v>
      </c>
      <c r="M119" s="28" t="e">
        <f>#REF!</f>
        <v>#REF!</v>
      </c>
      <c r="N119" s="32" t="e">
        <f t="shared" si="13"/>
        <v>#REF!</v>
      </c>
      <c r="O119" s="28" t="e">
        <f t="shared" si="14"/>
        <v>#REF!</v>
      </c>
      <c r="P119" s="28" t="e">
        <f t="shared" si="15"/>
        <v>#REF!</v>
      </c>
      <c r="Q119" s="19" t="s">
        <v>617</v>
      </c>
      <c r="AC119" s="29" t="e">
        <f>G119*H119</f>
        <v>#REF!</v>
      </c>
    </row>
    <row r="120" spans="1:29" ht="23.1" customHeight="1" x14ac:dyDescent="0.15">
      <c r="A120" s="21" t="s">
        <v>642</v>
      </c>
      <c r="B120" s="21" t="s">
        <v>723</v>
      </c>
      <c r="C120" s="21" t="s">
        <v>643</v>
      </c>
      <c r="D120" s="19" t="s">
        <v>218</v>
      </c>
      <c r="E120" s="19" t="s">
        <v>219</v>
      </c>
      <c r="F120" s="24" t="s">
        <v>111</v>
      </c>
      <c r="G120" s="34">
        <v>2</v>
      </c>
      <c r="H120" s="28" t="e">
        <f>#REF!</f>
        <v>#REF!</v>
      </c>
      <c r="I120" s="32" t="e">
        <f t="shared" si="11"/>
        <v>#REF!</v>
      </c>
      <c r="J120" s="28">
        <v>2</v>
      </c>
      <c r="K120" s="28" t="e">
        <f>#REF!</f>
        <v>#REF!</v>
      </c>
      <c r="L120" s="32" t="e">
        <f t="shared" si="12"/>
        <v>#REF!</v>
      </c>
      <c r="M120" s="28" t="e">
        <f>#REF!</f>
        <v>#REF!</v>
      </c>
      <c r="N120" s="32" t="e">
        <f t="shared" si="13"/>
        <v>#REF!</v>
      </c>
      <c r="O120" s="28" t="e">
        <f t="shared" si="14"/>
        <v>#REF!</v>
      </c>
      <c r="P120" s="28" t="e">
        <f t="shared" si="15"/>
        <v>#REF!</v>
      </c>
      <c r="Q120" s="19" t="s">
        <v>644</v>
      </c>
      <c r="AC120" s="29" t="e">
        <f>G120*H120</f>
        <v>#REF!</v>
      </c>
    </row>
    <row r="121" spans="1:29" ht="23.1" customHeight="1" x14ac:dyDescent="0.15">
      <c r="A121" s="21" t="s">
        <v>645</v>
      </c>
      <c r="B121" s="21" t="s">
        <v>723</v>
      </c>
      <c r="C121" s="21" t="s">
        <v>646</v>
      </c>
      <c r="D121" s="19" t="s">
        <v>218</v>
      </c>
      <c r="E121" s="19" t="s">
        <v>221</v>
      </c>
      <c r="F121" s="24" t="s">
        <v>111</v>
      </c>
      <c r="G121" s="34">
        <v>7</v>
      </c>
      <c r="H121" s="28" t="e">
        <f>#REF!</f>
        <v>#REF!</v>
      </c>
      <c r="I121" s="32" t="e">
        <f t="shared" si="11"/>
        <v>#REF!</v>
      </c>
      <c r="J121" s="28">
        <v>7</v>
      </c>
      <c r="K121" s="28" t="e">
        <f>#REF!</f>
        <v>#REF!</v>
      </c>
      <c r="L121" s="32" t="e">
        <f t="shared" si="12"/>
        <v>#REF!</v>
      </c>
      <c r="M121" s="28" t="e">
        <f>#REF!</f>
        <v>#REF!</v>
      </c>
      <c r="N121" s="32" t="e">
        <f t="shared" si="13"/>
        <v>#REF!</v>
      </c>
      <c r="O121" s="28" t="e">
        <f t="shared" si="14"/>
        <v>#REF!</v>
      </c>
      <c r="P121" s="28" t="e">
        <f t="shared" si="15"/>
        <v>#REF!</v>
      </c>
      <c r="Q121" s="19" t="s">
        <v>647</v>
      </c>
      <c r="AC121" s="29" t="e">
        <f>G121*H121</f>
        <v>#REF!</v>
      </c>
    </row>
    <row r="122" spans="1:29" ht="23.1" customHeight="1" x14ac:dyDescent="0.15">
      <c r="A122" s="21" t="s">
        <v>648</v>
      </c>
      <c r="B122" s="21" t="s">
        <v>723</v>
      </c>
      <c r="C122" s="21" t="s">
        <v>649</v>
      </c>
      <c r="D122" s="19" t="s">
        <v>223</v>
      </c>
      <c r="E122" s="19" t="s">
        <v>224</v>
      </c>
      <c r="F122" s="24" t="s">
        <v>130</v>
      </c>
      <c r="G122" s="34">
        <v>5</v>
      </c>
      <c r="H122" s="28" t="e">
        <f>#REF!</f>
        <v>#REF!</v>
      </c>
      <c r="I122" s="32" t="e">
        <f t="shared" si="11"/>
        <v>#REF!</v>
      </c>
      <c r="J122" s="28">
        <v>5</v>
      </c>
      <c r="K122" s="28" t="e">
        <f>#REF!</f>
        <v>#REF!</v>
      </c>
      <c r="L122" s="32" t="e">
        <f t="shared" si="12"/>
        <v>#REF!</v>
      </c>
      <c r="M122" s="28" t="e">
        <f>#REF!</f>
        <v>#REF!</v>
      </c>
      <c r="N122" s="32" t="e">
        <f t="shared" si="13"/>
        <v>#REF!</v>
      </c>
      <c r="O122" s="28" t="e">
        <f t="shared" si="14"/>
        <v>#REF!</v>
      </c>
      <c r="P122" s="28" t="e">
        <f t="shared" si="15"/>
        <v>#REF!</v>
      </c>
      <c r="Q122" s="19" t="s">
        <v>650</v>
      </c>
    </row>
    <row r="123" spans="1:29" ht="23.1" customHeight="1" x14ac:dyDescent="0.15">
      <c r="A123" s="21" t="s">
        <v>651</v>
      </c>
      <c r="B123" s="21" t="s">
        <v>723</v>
      </c>
      <c r="C123" s="21" t="s">
        <v>652</v>
      </c>
      <c r="D123" s="19" t="s">
        <v>223</v>
      </c>
      <c r="E123" s="19" t="s">
        <v>226</v>
      </c>
      <c r="F123" s="24" t="s">
        <v>130</v>
      </c>
      <c r="G123" s="34">
        <v>3</v>
      </c>
      <c r="H123" s="28" t="e">
        <f>#REF!</f>
        <v>#REF!</v>
      </c>
      <c r="I123" s="32" t="e">
        <f t="shared" si="11"/>
        <v>#REF!</v>
      </c>
      <c r="J123" s="28">
        <v>3</v>
      </c>
      <c r="K123" s="28" t="e">
        <f>#REF!</f>
        <v>#REF!</v>
      </c>
      <c r="L123" s="32" t="e">
        <f t="shared" si="12"/>
        <v>#REF!</v>
      </c>
      <c r="M123" s="28" t="e">
        <f>#REF!</f>
        <v>#REF!</v>
      </c>
      <c r="N123" s="32" t="e">
        <f t="shared" si="13"/>
        <v>#REF!</v>
      </c>
      <c r="O123" s="28" t="e">
        <f t="shared" si="14"/>
        <v>#REF!</v>
      </c>
      <c r="P123" s="28" t="e">
        <f t="shared" si="15"/>
        <v>#REF!</v>
      </c>
      <c r="Q123" s="19" t="s">
        <v>653</v>
      </c>
    </row>
    <row r="124" spans="1:29" ht="23.1" customHeight="1" x14ac:dyDescent="0.15">
      <c r="A124" s="21" t="s">
        <v>654</v>
      </c>
      <c r="B124" s="21" t="s">
        <v>723</v>
      </c>
      <c r="C124" s="21" t="s">
        <v>655</v>
      </c>
      <c r="D124" s="19" t="s">
        <v>223</v>
      </c>
      <c r="E124" s="19" t="s">
        <v>228</v>
      </c>
      <c r="F124" s="24" t="s">
        <v>130</v>
      </c>
      <c r="G124" s="34">
        <v>1</v>
      </c>
      <c r="H124" s="28" t="e">
        <f>#REF!</f>
        <v>#REF!</v>
      </c>
      <c r="I124" s="32" t="e">
        <f t="shared" si="11"/>
        <v>#REF!</v>
      </c>
      <c r="J124" s="28">
        <v>1</v>
      </c>
      <c r="K124" s="28" t="e">
        <f>#REF!</f>
        <v>#REF!</v>
      </c>
      <c r="L124" s="32" t="e">
        <f t="shared" si="12"/>
        <v>#REF!</v>
      </c>
      <c r="M124" s="28" t="e">
        <f>#REF!</f>
        <v>#REF!</v>
      </c>
      <c r="N124" s="32" t="e">
        <f t="shared" si="13"/>
        <v>#REF!</v>
      </c>
      <c r="O124" s="28" t="e">
        <f t="shared" si="14"/>
        <v>#REF!</v>
      </c>
      <c r="P124" s="28" t="e">
        <f t="shared" si="15"/>
        <v>#REF!</v>
      </c>
      <c r="Q124" s="19" t="s">
        <v>656</v>
      </c>
    </row>
    <row r="125" spans="1:29" ht="23.1" customHeight="1" x14ac:dyDescent="0.15">
      <c r="A125" s="21" t="s">
        <v>657</v>
      </c>
      <c r="B125" s="21" t="s">
        <v>723</v>
      </c>
      <c r="C125" s="21" t="s">
        <v>658</v>
      </c>
      <c r="D125" s="19" t="s">
        <v>230</v>
      </c>
      <c r="E125" s="19" t="s">
        <v>231</v>
      </c>
      <c r="F125" s="24" t="s">
        <v>130</v>
      </c>
      <c r="G125" s="34">
        <v>1</v>
      </c>
      <c r="H125" s="28" t="e">
        <f>#REF!</f>
        <v>#REF!</v>
      </c>
      <c r="I125" s="32" t="e">
        <f t="shared" si="11"/>
        <v>#REF!</v>
      </c>
      <c r="J125" s="28">
        <v>1</v>
      </c>
      <c r="K125" s="28" t="e">
        <f>#REF!</f>
        <v>#REF!</v>
      </c>
      <c r="L125" s="32" t="e">
        <f t="shared" si="12"/>
        <v>#REF!</v>
      </c>
      <c r="M125" s="28" t="e">
        <f>#REF!</f>
        <v>#REF!</v>
      </c>
      <c r="N125" s="32" t="e">
        <f t="shared" si="13"/>
        <v>#REF!</v>
      </c>
      <c r="O125" s="28" t="e">
        <f t="shared" si="14"/>
        <v>#REF!</v>
      </c>
      <c r="P125" s="28" t="e">
        <f t="shared" si="15"/>
        <v>#REF!</v>
      </c>
      <c r="Q125" s="19" t="s">
        <v>659</v>
      </c>
    </row>
    <row r="126" spans="1:29" ht="23.1" customHeight="1" x14ac:dyDescent="0.15">
      <c r="A126" s="21" t="s">
        <v>660</v>
      </c>
      <c r="B126" s="21" t="s">
        <v>723</v>
      </c>
      <c r="C126" s="21" t="s">
        <v>661</v>
      </c>
      <c r="D126" s="19" t="s">
        <v>233</v>
      </c>
      <c r="E126" s="19" t="s">
        <v>234</v>
      </c>
      <c r="F126" s="24" t="s">
        <v>130</v>
      </c>
      <c r="G126" s="34">
        <v>1</v>
      </c>
      <c r="H126" s="28" t="e">
        <f>#REF!</f>
        <v>#REF!</v>
      </c>
      <c r="I126" s="32" t="e">
        <f t="shared" si="11"/>
        <v>#REF!</v>
      </c>
      <c r="J126" s="28">
        <v>1</v>
      </c>
      <c r="K126" s="28" t="e">
        <f>#REF!</f>
        <v>#REF!</v>
      </c>
      <c r="L126" s="32" t="e">
        <f t="shared" si="12"/>
        <v>#REF!</v>
      </c>
      <c r="M126" s="28" t="e">
        <f>#REF!</f>
        <v>#REF!</v>
      </c>
      <c r="N126" s="32" t="e">
        <f t="shared" si="13"/>
        <v>#REF!</v>
      </c>
      <c r="O126" s="28" t="e">
        <f t="shared" si="14"/>
        <v>#REF!</v>
      </c>
      <c r="P126" s="28" t="e">
        <f t="shared" si="15"/>
        <v>#REF!</v>
      </c>
      <c r="Q126" s="19" t="s">
        <v>662</v>
      </c>
    </row>
    <row r="127" spans="1:29" ht="23.1" customHeight="1" x14ac:dyDescent="0.15">
      <c r="A127" s="21" t="s">
        <v>666</v>
      </c>
      <c r="B127" s="21" t="s">
        <v>723</v>
      </c>
      <c r="C127" s="21" t="s">
        <v>667</v>
      </c>
      <c r="D127" s="19" t="s">
        <v>233</v>
      </c>
      <c r="E127" s="19" t="s">
        <v>238</v>
      </c>
      <c r="F127" s="24" t="s">
        <v>130</v>
      </c>
      <c r="G127" s="34">
        <v>2</v>
      </c>
      <c r="H127" s="28" t="e">
        <f>#REF!</f>
        <v>#REF!</v>
      </c>
      <c r="I127" s="32" t="e">
        <f t="shared" si="11"/>
        <v>#REF!</v>
      </c>
      <c r="J127" s="28">
        <v>2</v>
      </c>
      <c r="K127" s="28" t="e">
        <f>#REF!</f>
        <v>#REF!</v>
      </c>
      <c r="L127" s="32" t="e">
        <f t="shared" si="12"/>
        <v>#REF!</v>
      </c>
      <c r="M127" s="28" t="e">
        <f>#REF!</f>
        <v>#REF!</v>
      </c>
      <c r="N127" s="32" t="e">
        <f t="shared" si="13"/>
        <v>#REF!</v>
      </c>
      <c r="O127" s="28" t="e">
        <f t="shared" si="14"/>
        <v>#REF!</v>
      </c>
      <c r="P127" s="28" t="e">
        <f t="shared" si="15"/>
        <v>#REF!</v>
      </c>
      <c r="Q127" s="19" t="s">
        <v>668</v>
      </c>
    </row>
    <row r="128" spans="1:29" ht="23.1" customHeight="1" x14ac:dyDescent="0.15">
      <c r="A128" s="21" t="s">
        <v>558</v>
      </c>
      <c r="B128" s="21" t="s">
        <v>723</v>
      </c>
      <c r="C128" s="21" t="s">
        <v>559</v>
      </c>
      <c r="D128" s="19" t="s">
        <v>561</v>
      </c>
      <c r="E128" s="19" t="s">
        <v>562</v>
      </c>
      <c r="F128" s="24" t="s">
        <v>340</v>
      </c>
      <c r="G128" s="34">
        <v>9</v>
      </c>
      <c r="H128" s="28" t="e">
        <f>#REF!</f>
        <v>#REF!</v>
      </c>
      <c r="I128" s="32" t="e">
        <f t="shared" si="11"/>
        <v>#REF!</v>
      </c>
      <c r="J128" s="28">
        <v>9</v>
      </c>
      <c r="K128" s="28" t="e">
        <f>#REF!</f>
        <v>#REF!</v>
      </c>
      <c r="L128" s="32" t="e">
        <f t="shared" si="12"/>
        <v>#REF!</v>
      </c>
      <c r="M128" s="28" t="e">
        <f>#REF!</f>
        <v>#REF!</v>
      </c>
      <c r="N128" s="32" t="e">
        <f t="shared" si="13"/>
        <v>#REF!</v>
      </c>
      <c r="O128" s="28" t="e">
        <f t="shared" si="14"/>
        <v>#REF!</v>
      </c>
      <c r="P128" s="28" t="e">
        <f t="shared" si="15"/>
        <v>#REF!</v>
      </c>
      <c r="Q128" s="19" t="s">
        <v>560</v>
      </c>
    </row>
    <row r="129" spans="1:31" ht="23.1" customHeight="1" x14ac:dyDescent="0.15">
      <c r="A129" s="21" t="s">
        <v>696</v>
      </c>
      <c r="B129" s="21" t="s">
        <v>723</v>
      </c>
      <c r="C129" s="21" t="s">
        <v>697</v>
      </c>
      <c r="D129" s="19" t="s">
        <v>731</v>
      </c>
      <c r="E129" s="19" t="s">
        <v>343</v>
      </c>
      <c r="F129" s="24" t="s">
        <v>130</v>
      </c>
      <c r="G129" s="34">
        <v>1</v>
      </c>
      <c r="H129" s="28" t="e">
        <f>#REF!</f>
        <v>#REF!</v>
      </c>
      <c r="I129" s="32" t="e">
        <f t="shared" si="11"/>
        <v>#REF!</v>
      </c>
      <c r="J129" s="28">
        <v>1</v>
      </c>
      <c r="K129" s="28" t="e">
        <f>#REF!</f>
        <v>#REF!</v>
      </c>
      <c r="L129" s="32" t="e">
        <f t="shared" si="12"/>
        <v>#REF!</v>
      </c>
      <c r="M129" s="28" t="e">
        <f>#REF!</f>
        <v>#REF!</v>
      </c>
      <c r="N129" s="32" t="e">
        <f t="shared" si="13"/>
        <v>#REF!</v>
      </c>
      <c r="O129" s="28" t="e">
        <f t="shared" si="14"/>
        <v>#REF!</v>
      </c>
      <c r="P129" s="28" t="e">
        <f t="shared" si="15"/>
        <v>#REF!</v>
      </c>
      <c r="Q129" s="19" t="s">
        <v>698</v>
      </c>
    </row>
    <row r="130" spans="1:31" ht="23.1" customHeight="1" x14ac:dyDescent="0.15">
      <c r="A130" s="21" t="s">
        <v>699</v>
      </c>
      <c r="B130" s="21" t="s">
        <v>723</v>
      </c>
      <c r="C130" s="21" t="s">
        <v>700</v>
      </c>
      <c r="D130" s="19" t="s">
        <v>732</v>
      </c>
      <c r="E130" s="19" t="s">
        <v>346</v>
      </c>
      <c r="F130" s="24" t="s">
        <v>130</v>
      </c>
      <c r="G130" s="34">
        <v>2</v>
      </c>
      <c r="H130" s="28" t="e">
        <f>#REF!</f>
        <v>#REF!</v>
      </c>
      <c r="I130" s="32" t="e">
        <f t="shared" si="11"/>
        <v>#REF!</v>
      </c>
      <c r="J130" s="28">
        <v>2</v>
      </c>
      <c r="K130" s="28" t="e">
        <f>#REF!</f>
        <v>#REF!</v>
      </c>
      <c r="L130" s="32" t="e">
        <f t="shared" si="12"/>
        <v>#REF!</v>
      </c>
      <c r="M130" s="28" t="e">
        <f>#REF!</f>
        <v>#REF!</v>
      </c>
      <c r="N130" s="32" t="e">
        <f t="shared" si="13"/>
        <v>#REF!</v>
      </c>
      <c r="O130" s="28" t="e">
        <f t="shared" si="14"/>
        <v>#REF!</v>
      </c>
      <c r="P130" s="28" t="e">
        <f t="shared" si="15"/>
        <v>#REF!</v>
      </c>
      <c r="Q130" s="19" t="s">
        <v>701</v>
      </c>
    </row>
    <row r="131" spans="1:31" ht="23.1" customHeight="1" x14ac:dyDescent="0.15">
      <c r="A131" s="21" t="s">
        <v>702</v>
      </c>
      <c r="B131" s="21" t="s">
        <v>723</v>
      </c>
      <c r="C131" s="21" t="s">
        <v>703</v>
      </c>
      <c r="D131" s="19" t="s">
        <v>733</v>
      </c>
      <c r="E131" s="19" t="s">
        <v>349</v>
      </c>
      <c r="F131" s="24" t="s">
        <v>130</v>
      </c>
      <c r="G131" s="34">
        <v>2</v>
      </c>
      <c r="H131" s="28" t="e">
        <f>#REF!</f>
        <v>#REF!</v>
      </c>
      <c r="I131" s="32" t="e">
        <f t="shared" si="11"/>
        <v>#REF!</v>
      </c>
      <c r="J131" s="28">
        <v>2</v>
      </c>
      <c r="K131" s="28" t="e">
        <f>#REF!</f>
        <v>#REF!</v>
      </c>
      <c r="L131" s="32" t="e">
        <f t="shared" si="12"/>
        <v>#REF!</v>
      </c>
      <c r="M131" s="28" t="e">
        <f>#REF!</f>
        <v>#REF!</v>
      </c>
      <c r="N131" s="32" t="e">
        <f t="shared" si="13"/>
        <v>#REF!</v>
      </c>
      <c r="O131" s="28" t="e">
        <f t="shared" si="14"/>
        <v>#REF!</v>
      </c>
      <c r="P131" s="28" t="e">
        <f t="shared" si="15"/>
        <v>#REF!</v>
      </c>
      <c r="Q131" s="19" t="s">
        <v>704</v>
      </c>
    </row>
    <row r="132" spans="1:31" ht="23.1" customHeight="1" x14ac:dyDescent="0.15">
      <c r="A132" s="21" t="s">
        <v>705</v>
      </c>
      <c r="B132" s="21" t="s">
        <v>723</v>
      </c>
      <c r="C132" s="21" t="s">
        <v>706</v>
      </c>
      <c r="D132" s="19" t="s">
        <v>734</v>
      </c>
      <c r="E132" s="19" t="s">
        <v>352</v>
      </c>
      <c r="F132" s="24" t="s">
        <v>130</v>
      </c>
      <c r="G132" s="34">
        <v>1</v>
      </c>
      <c r="H132" s="28" t="e">
        <f>#REF!</f>
        <v>#REF!</v>
      </c>
      <c r="I132" s="32" t="e">
        <f t="shared" si="11"/>
        <v>#REF!</v>
      </c>
      <c r="J132" s="28">
        <v>1</v>
      </c>
      <c r="K132" s="28" t="e">
        <f>#REF!</f>
        <v>#REF!</v>
      </c>
      <c r="L132" s="32" t="e">
        <f t="shared" si="12"/>
        <v>#REF!</v>
      </c>
      <c r="M132" s="28" t="e">
        <f>#REF!</f>
        <v>#REF!</v>
      </c>
      <c r="N132" s="32" t="e">
        <f t="shared" si="13"/>
        <v>#REF!</v>
      </c>
      <c r="O132" s="28" t="e">
        <f t="shared" si="14"/>
        <v>#REF!</v>
      </c>
      <c r="P132" s="28" t="e">
        <f t="shared" si="15"/>
        <v>#REF!</v>
      </c>
      <c r="Q132" s="19" t="s">
        <v>707</v>
      </c>
    </row>
    <row r="133" spans="1:31" ht="23.1" customHeight="1" x14ac:dyDescent="0.15">
      <c r="A133" s="21" t="s">
        <v>708</v>
      </c>
      <c r="B133" s="21" t="s">
        <v>723</v>
      </c>
      <c r="C133" s="21" t="s">
        <v>709</v>
      </c>
      <c r="D133" s="19" t="s">
        <v>735</v>
      </c>
      <c r="E133" s="19" t="s">
        <v>355</v>
      </c>
      <c r="F133" s="24" t="s">
        <v>130</v>
      </c>
      <c r="G133" s="34">
        <v>9</v>
      </c>
      <c r="H133" s="28" t="e">
        <f>#REF!</f>
        <v>#REF!</v>
      </c>
      <c r="I133" s="32" t="e">
        <f t="shared" si="11"/>
        <v>#REF!</v>
      </c>
      <c r="J133" s="28">
        <v>9</v>
      </c>
      <c r="K133" s="28" t="e">
        <f>#REF!</f>
        <v>#REF!</v>
      </c>
      <c r="L133" s="32" t="e">
        <f t="shared" si="12"/>
        <v>#REF!</v>
      </c>
      <c r="M133" s="28" t="e">
        <f>#REF!</f>
        <v>#REF!</v>
      </c>
      <c r="N133" s="32" t="e">
        <f t="shared" si="13"/>
        <v>#REF!</v>
      </c>
      <c r="O133" s="28" t="e">
        <f t="shared" si="14"/>
        <v>#REF!</v>
      </c>
      <c r="P133" s="28" t="e">
        <f t="shared" si="15"/>
        <v>#REF!</v>
      </c>
      <c r="Q133" s="19" t="s">
        <v>710</v>
      </c>
    </row>
    <row r="134" spans="1:31" ht="23.1" customHeight="1" x14ac:dyDescent="0.15">
      <c r="A134" s="21" t="s">
        <v>711</v>
      </c>
      <c r="B134" s="21" t="s">
        <v>723</v>
      </c>
      <c r="C134" s="21" t="s">
        <v>712</v>
      </c>
      <c r="D134" s="19" t="s">
        <v>736</v>
      </c>
      <c r="E134" s="19" t="s">
        <v>358</v>
      </c>
      <c r="F134" s="24" t="s">
        <v>130</v>
      </c>
      <c r="G134" s="34">
        <v>1</v>
      </c>
      <c r="H134" s="28" t="e">
        <f>#REF!</f>
        <v>#REF!</v>
      </c>
      <c r="I134" s="32" t="e">
        <f t="shared" si="11"/>
        <v>#REF!</v>
      </c>
      <c r="J134" s="28">
        <v>1</v>
      </c>
      <c r="K134" s="28" t="e">
        <f>#REF!</f>
        <v>#REF!</v>
      </c>
      <c r="L134" s="32" t="e">
        <f t="shared" si="12"/>
        <v>#REF!</v>
      </c>
      <c r="M134" s="28" t="e">
        <f>#REF!</f>
        <v>#REF!</v>
      </c>
      <c r="N134" s="32" t="e">
        <f t="shared" si="13"/>
        <v>#REF!</v>
      </c>
      <c r="O134" s="28" t="e">
        <f t="shared" si="14"/>
        <v>#REF!</v>
      </c>
      <c r="P134" s="28" t="e">
        <f t="shared" si="15"/>
        <v>#REF!</v>
      </c>
      <c r="Q134" s="19" t="s">
        <v>713</v>
      </c>
    </row>
    <row r="135" spans="1:31" ht="23.1" customHeight="1" x14ac:dyDescent="0.15">
      <c r="A135" s="21" t="s">
        <v>714</v>
      </c>
      <c r="B135" s="21" t="s">
        <v>723</v>
      </c>
      <c r="C135" s="21" t="s">
        <v>715</v>
      </c>
      <c r="D135" s="19" t="s">
        <v>737</v>
      </c>
      <c r="E135" s="19" t="s">
        <v>361</v>
      </c>
      <c r="F135" s="24" t="s">
        <v>130</v>
      </c>
      <c r="G135" s="34">
        <v>1</v>
      </c>
      <c r="H135" s="28" t="e">
        <f>#REF!</f>
        <v>#REF!</v>
      </c>
      <c r="I135" s="32" t="e">
        <f t="shared" si="11"/>
        <v>#REF!</v>
      </c>
      <c r="J135" s="28">
        <v>1</v>
      </c>
      <c r="K135" s="28" t="e">
        <f>#REF!</f>
        <v>#REF!</v>
      </c>
      <c r="L135" s="32" t="e">
        <f t="shared" si="12"/>
        <v>#REF!</v>
      </c>
      <c r="M135" s="28" t="e">
        <f>#REF!</f>
        <v>#REF!</v>
      </c>
      <c r="N135" s="32" t="e">
        <f t="shared" si="13"/>
        <v>#REF!</v>
      </c>
      <c r="O135" s="28" t="e">
        <f t="shared" si="14"/>
        <v>#REF!</v>
      </c>
      <c r="P135" s="28" t="e">
        <f t="shared" si="15"/>
        <v>#REF!</v>
      </c>
      <c r="Q135" s="19" t="s">
        <v>716</v>
      </c>
    </row>
    <row r="136" spans="1:31" ht="23.1" customHeight="1" x14ac:dyDescent="0.15">
      <c r="D136" s="19"/>
      <c r="E136" s="19"/>
      <c r="F136" s="24"/>
      <c r="G136" s="34"/>
      <c r="H136" s="28"/>
      <c r="I136" s="32"/>
      <c r="J136" s="28"/>
      <c r="K136" s="28"/>
      <c r="L136" s="32"/>
      <c r="M136" s="28"/>
      <c r="N136" s="32"/>
      <c r="O136" s="28"/>
      <c r="P136" s="28"/>
      <c r="Q136" s="19"/>
      <c r="AE136" s="29">
        <f>TRUNC(SUM(AE108:AE135))</f>
        <v>0</v>
      </c>
    </row>
    <row r="137" spans="1:31" ht="23.1" customHeight="1" x14ac:dyDescent="0.15">
      <c r="D137" s="19"/>
      <c r="E137" s="19"/>
      <c r="F137" s="24"/>
      <c r="G137" s="34"/>
      <c r="H137" s="28"/>
      <c r="I137" s="32"/>
      <c r="J137" s="28"/>
      <c r="K137" s="28"/>
      <c r="L137" s="32"/>
      <c r="M137" s="28"/>
      <c r="N137" s="32"/>
      <c r="O137" s="28"/>
      <c r="P137" s="28"/>
      <c r="Q137" s="19"/>
    </row>
    <row r="138" spans="1:31" ht="23.1" customHeight="1" x14ac:dyDescent="0.15">
      <c r="D138" s="19"/>
      <c r="E138" s="19"/>
      <c r="F138" s="24"/>
      <c r="G138" s="34"/>
      <c r="H138" s="28"/>
      <c r="I138" s="32"/>
      <c r="J138" s="28"/>
      <c r="K138" s="28"/>
      <c r="L138" s="32"/>
      <c r="M138" s="28"/>
      <c r="N138" s="32"/>
      <c r="O138" s="28"/>
      <c r="P138" s="28"/>
      <c r="Q138" s="19"/>
    </row>
    <row r="139" spans="1:31" ht="23.1" customHeight="1" x14ac:dyDescent="0.15">
      <c r="D139" s="19"/>
      <c r="E139" s="19"/>
      <c r="F139" s="24"/>
      <c r="G139" s="34"/>
      <c r="H139" s="28"/>
      <c r="I139" s="32"/>
      <c r="J139" s="28"/>
      <c r="K139" s="28"/>
      <c r="L139" s="32"/>
      <c r="M139" s="28"/>
      <c r="N139" s="32"/>
      <c r="O139" s="28"/>
      <c r="P139" s="28"/>
      <c r="Q139" s="19"/>
    </row>
    <row r="140" spans="1:31" ht="23.1" customHeight="1" x14ac:dyDescent="0.15">
      <c r="D140" s="19"/>
      <c r="E140" s="19"/>
      <c r="F140" s="24"/>
      <c r="G140" s="34"/>
      <c r="H140" s="28"/>
      <c r="I140" s="32"/>
      <c r="J140" s="28"/>
      <c r="K140" s="28"/>
      <c r="L140" s="32"/>
      <c r="M140" s="28"/>
      <c r="N140" s="32"/>
      <c r="O140" s="28"/>
      <c r="P140" s="28"/>
      <c r="Q140" s="19"/>
    </row>
    <row r="141" spans="1:31" ht="23.1" customHeight="1" x14ac:dyDescent="0.15">
      <c r="D141" s="19"/>
      <c r="E141" s="19"/>
      <c r="F141" s="24"/>
      <c r="G141" s="34"/>
      <c r="H141" s="28"/>
      <c r="I141" s="32"/>
      <c r="J141" s="28"/>
      <c r="K141" s="28"/>
      <c r="L141" s="32"/>
      <c r="M141" s="28"/>
      <c r="N141" s="32"/>
      <c r="O141" s="28"/>
      <c r="P141" s="28"/>
      <c r="Q141" s="19"/>
    </row>
    <row r="142" spans="1:31" ht="23.1" customHeight="1" x14ac:dyDescent="0.15">
      <c r="D142" s="19"/>
      <c r="E142" s="19"/>
      <c r="F142" s="24"/>
      <c r="G142" s="34"/>
      <c r="H142" s="28"/>
      <c r="I142" s="32"/>
      <c r="J142" s="28"/>
      <c r="K142" s="28"/>
      <c r="L142" s="32"/>
      <c r="M142" s="28"/>
      <c r="N142" s="32"/>
      <c r="O142" s="28"/>
      <c r="P142" s="28"/>
      <c r="Q142" s="19"/>
    </row>
    <row r="143" spans="1:31" ht="23.1" customHeight="1" x14ac:dyDescent="0.15">
      <c r="D143" s="19"/>
      <c r="E143" s="19"/>
      <c r="F143" s="24"/>
      <c r="G143" s="34"/>
      <c r="H143" s="28"/>
      <c r="I143" s="32"/>
      <c r="J143" s="28"/>
      <c r="K143" s="28"/>
      <c r="L143" s="32"/>
      <c r="M143" s="28"/>
      <c r="N143" s="32"/>
      <c r="O143" s="28"/>
      <c r="P143" s="28"/>
      <c r="Q143" s="19"/>
    </row>
    <row r="144" spans="1:31" ht="23.1" customHeight="1" x14ac:dyDescent="0.15">
      <c r="D144" s="19"/>
      <c r="E144" s="19"/>
      <c r="F144" s="24"/>
      <c r="G144" s="34"/>
      <c r="H144" s="28"/>
      <c r="I144" s="32"/>
      <c r="J144" s="28"/>
      <c r="K144" s="28"/>
      <c r="L144" s="32"/>
      <c r="M144" s="28"/>
      <c r="N144" s="32"/>
      <c r="O144" s="28"/>
      <c r="P144" s="28"/>
      <c r="Q144" s="19"/>
    </row>
    <row r="145" spans="2:17" ht="23.1" customHeight="1" x14ac:dyDescent="0.15">
      <c r="D145" s="19"/>
      <c r="E145" s="19"/>
      <c r="F145" s="24"/>
      <c r="G145" s="34"/>
      <c r="H145" s="28"/>
      <c r="I145" s="32"/>
      <c r="J145" s="28"/>
      <c r="K145" s="28"/>
      <c r="L145" s="32"/>
      <c r="M145" s="28"/>
      <c r="N145" s="32"/>
      <c r="O145" s="28"/>
      <c r="P145" s="28"/>
      <c r="Q145" s="19"/>
    </row>
    <row r="146" spans="2:17" ht="23.1" customHeight="1" x14ac:dyDescent="0.15">
      <c r="D146" s="19"/>
      <c r="E146" s="19"/>
      <c r="F146" s="24"/>
      <c r="G146" s="34"/>
      <c r="H146" s="28"/>
      <c r="I146" s="32"/>
      <c r="J146" s="28"/>
      <c r="K146" s="28"/>
      <c r="L146" s="32"/>
      <c r="M146" s="28"/>
      <c r="N146" s="32"/>
      <c r="O146" s="28"/>
      <c r="P146" s="28"/>
      <c r="Q146" s="19"/>
    </row>
    <row r="147" spans="2:17" ht="23.1" customHeight="1" x14ac:dyDescent="0.15">
      <c r="D147" s="19"/>
      <c r="E147" s="19"/>
      <c r="F147" s="24"/>
      <c r="G147" s="34"/>
      <c r="H147" s="28"/>
      <c r="I147" s="32"/>
      <c r="J147" s="28"/>
      <c r="K147" s="28"/>
      <c r="L147" s="32"/>
      <c r="M147" s="28"/>
      <c r="N147" s="32"/>
      <c r="O147" s="28"/>
      <c r="P147" s="28"/>
      <c r="Q147" s="19"/>
    </row>
    <row r="148" spans="2:17" ht="23.1" customHeight="1" x14ac:dyDescent="0.15">
      <c r="D148" s="19"/>
      <c r="E148" s="19"/>
      <c r="F148" s="24"/>
      <c r="G148" s="34"/>
      <c r="H148" s="28"/>
      <c r="I148" s="32"/>
      <c r="J148" s="28"/>
      <c r="K148" s="28"/>
      <c r="L148" s="32"/>
      <c r="M148" s="28"/>
      <c r="N148" s="32"/>
      <c r="O148" s="28"/>
      <c r="P148" s="28"/>
      <c r="Q148" s="19"/>
    </row>
    <row r="149" spans="2:17" ht="23.1" customHeight="1" x14ac:dyDescent="0.15">
      <c r="D149" s="19"/>
      <c r="E149" s="19"/>
      <c r="F149" s="24"/>
      <c r="G149" s="34"/>
      <c r="H149" s="28"/>
      <c r="I149" s="32"/>
      <c r="J149" s="28"/>
      <c r="K149" s="28"/>
      <c r="L149" s="32"/>
      <c r="M149" s="28"/>
      <c r="N149" s="32"/>
      <c r="O149" s="28"/>
      <c r="P149" s="28"/>
      <c r="Q149" s="19"/>
    </row>
    <row r="150" spans="2:17" ht="23.1" customHeight="1" x14ac:dyDescent="0.15">
      <c r="D150" s="19"/>
      <c r="E150" s="19"/>
      <c r="F150" s="24"/>
      <c r="G150" s="34"/>
      <c r="H150" s="28"/>
      <c r="I150" s="32"/>
      <c r="J150" s="28"/>
      <c r="K150" s="28"/>
      <c r="L150" s="32"/>
      <c r="M150" s="28"/>
      <c r="N150" s="32"/>
      <c r="O150" s="28"/>
      <c r="P150" s="28"/>
      <c r="Q150" s="19"/>
    </row>
    <row r="151" spans="2:17" ht="23.1" customHeight="1" x14ac:dyDescent="0.15">
      <c r="D151" s="19"/>
      <c r="E151" s="19"/>
      <c r="F151" s="24"/>
      <c r="G151" s="34"/>
      <c r="H151" s="28"/>
      <c r="I151" s="32"/>
      <c r="J151" s="28"/>
      <c r="K151" s="28"/>
      <c r="L151" s="32"/>
      <c r="M151" s="28"/>
      <c r="N151" s="32"/>
      <c r="O151" s="28"/>
      <c r="P151" s="28"/>
      <c r="Q151" s="19"/>
    </row>
    <row r="152" spans="2:17" ht="23.1" customHeight="1" x14ac:dyDescent="0.15">
      <c r="D152" s="19"/>
      <c r="E152" s="19"/>
      <c r="F152" s="24"/>
      <c r="G152" s="34"/>
      <c r="H152" s="28"/>
      <c r="I152" s="32"/>
      <c r="J152" s="28"/>
      <c r="K152" s="28"/>
      <c r="L152" s="32"/>
      <c r="M152" s="28"/>
      <c r="N152" s="32"/>
      <c r="O152" s="28"/>
      <c r="P152" s="28"/>
      <c r="Q152" s="19"/>
    </row>
    <row r="153" spans="2:17" ht="23.1" customHeight="1" x14ac:dyDescent="0.15">
      <c r="D153" s="19"/>
      <c r="E153" s="19"/>
      <c r="F153" s="24"/>
      <c r="G153" s="34"/>
      <c r="H153" s="28"/>
      <c r="I153" s="32"/>
      <c r="J153" s="28"/>
      <c r="K153" s="28"/>
      <c r="L153" s="32"/>
      <c r="M153" s="28"/>
      <c r="N153" s="32"/>
      <c r="O153" s="28"/>
      <c r="P153" s="28"/>
      <c r="Q153" s="19"/>
    </row>
    <row r="154" spans="2:17" ht="23.1" customHeight="1" x14ac:dyDescent="0.15">
      <c r="D154" s="19"/>
      <c r="E154" s="19"/>
      <c r="F154" s="24"/>
      <c r="G154" s="34"/>
      <c r="H154" s="28"/>
      <c r="I154" s="32"/>
      <c r="J154" s="28"/>
      <c r="K154" s="28"/>
      <c r="L154" s="32"/>
      <c r="M154" s="28"/>
      <c r="N154" s="32"/>
      <c r="O154" s="28"/>
      <c r="P154" s="28"/>
      <c r="Q154" s="19"/>
    </row>
    <row r="155" spans="2:17" ht="23.1" customHeight="1" x14ac:dyDescent="0.15">
      <c r="D155" s="19"/>
      <c r="E155" s="19"/>
      <c r="F155" s="24"/>
      <c r="G155" s="34"/>
      <c r="H155" s="28"/>
      <c r="I155" s="32"/>
      <c r="J155" s="28"/>
      <c r="K155" s="28"/>
      <c r="L155" s="32"/>
      <c r="M155" s="28"/>
      <c r="N155" s="32"/>
      <c r="O155" s="28"/>
      <c r="P155" s="28"/>
      <c r="Q155" s="19"/>
    </row>
    <row r="156" spans="2:17" ht="23.1" customHeight="1" x14ac:dyDescent="0.15">
      <c r="D156" s="19"/>
      <c r="E156" s="19"/>
      <c r="F156" s="24"/>
      <c r="G156" s="34"/>
      <c r="H156" s="28"/>
      <c r="I156" s="32"/>
      <c r="J156" s="28"/>
      <c r="K156" s="28"/>
      <c r="L156" s="32"/>
      <c r="M156" s="28"/>
      <c r="N156" s="32"/>
      <c r="O156" s="28"/>
      <c r="P156" s="28"/>
      <c r="Q156" s="19"/>
    </row>
    <row r="157" spans="2:17" ht="23.1" customHeight="1" x14ac:dyDescent="0.15">
      <c r="D157" s="19"/>
      <c r="E157" s="19"/>
      <c r="F157" s="24"/>
      <c r="G157" s="34"/>
      <c r="H157" s="28"/>
      <c r="I157" s="32"/>
      <c r="J157" s="28"/>
      <c r="K157" s="28"/>
      <c r="L157" s="32"/>
      <c r="M157" s="28"/>
      <c r="N157" s="32"/>
      <c r="O157" s="28"/>
      <c r="P157" s="28"/>
      <c r="Q157" s="19"/>
    </row>
    <row r="158" spans="2:17" ht="23.1" customHeight="1" x14ac:dyDescent="0.15">
      <c r="D158" s="19"/>
      <c r="E158" s="19"/>
      <c r="F158" s="24"/>
      <c r="G158" s="34"/>
      <c r="H158" s="28"/>
      <c r="I158" s="32"/>
      <c r="J158" s="28"/>
      <c r="K158" s="28"/>
      <c r="L158" s="32"/>
      <c r="M158" s="28"/>
      <c r="N158" s="32"/>
      <c r="O158" s="28"/>
      <c r="P158" s="28"/>
      <c r="Q158" s="19"/>
    </row>
    <row r="159" spans="2:17" ht="23.1" customHeight="1" x14ac:dyDescent="0.15">
      <c r="B159" s="21" t="s">
        <v>717</v>
      </c>
      <c r="D159" s="19" t="s">
        <v>718</v>
      </c>
      <c r="E159" s="19"/>
      <c r="F159" s="24"/>
      <c r="G159" s="34"/>
      <c r="H159" s="28"/>
      <c r="I159" s="32" t="e">
        <f>TRUNC(SUM(I108:I158))</f>
        <v>#REF!</v>
      </c>
      <c r="J159" s="28"/>
      <c r="K159" s="28"/>
      <c r="L159" s="32" t="e">
        <f>TRUNC(SUM(L108:L158))</f>
        <v>#REF!</v>
      </c>
      <c r="M159" s="28"/>
      <c r="N159" s="32" t="e">
        <f>TRUNC(SUM(N108:N158))</f>
        <v>#REF!</v>
      </c>
      <c r="O159" s="28" t="str">
        <f>IF((H159+K159+M159)=0, "", (H159+K159+M159))</f>
        <v/>
      </c>
      <c r="P159" s="28" t="e">
        <f>TRUNC(SUM(P108:P158))</f>
        <v>#REF!</v>
      </c>
      <c r="Q159" s="19"/>
    </row>
    <row r="160" spans="2:17" ht="23.1" customHeight="1" x14ac:dyDescent="0.15">
      <c r="B160" s="21" t="s">
        <v>522</v>
      </c>
      <c r="D160" s="43" t="s">
        <v>726</v>
      </c>
      <c r="E160" s="44"/>
      <c r="F160" s="44"/>
      <c r="G160" s="44"/>
      <c r="H160" s="44"/>
      <c r="I160" s="44"/>
      <c r="J160" s="44"/>
      <c r="K160" s="44"/>
      <c r="L160" s="44"/>
      <c r="M160" s="44"/>
      <c r="N160" s="44"/>
      <c r="O160" s="44"/>
      <c r="P160" s="44"/>
      <c r="Q160" s="45"/>
    </row>
    <row r="161" spans="1:31" ht="23.1" customHeight="1" x14ac:dyDescent="0.15">
      <c r="A161" s="21" t="s">
        <v>496</v>
      </c>
      <c r="B161" s="21" t="s">
        <v>724</v>
      </c>
      <c r="C161" s="21" t="s">
        <v>341</v>
      </c>
      <c r="D161" s="19" t="s">
        <v>731</v>
      </c>
      <c r="E161" s="19" t="s">
        <v>343</v>
      </c>
      <c r="F161" s="24" t="s">
        <v>130</v>
      </c>
      <c r="G161" s="34">
        <v>1</v>
      </c>
      <c r="H161" s="28" t="e">
        <f>합산자재!H93</f>
        <v>#REF!</v>
      </c>
      <c r="I161" s="32" t="e">
        <f t="shared" ref="I161:I167" si="16">TRUNC(G161*H161)</f>
        <v>#REF!</v>
      </c>
      <c r="J161" s="28">
        <v>1</v>
      </c>
      <c r="K161" s="28"/>
      <c r="L161" s="32">
        <f t="shared" ref="L161:L167" si="17">TRUNC(G161*K161)</f>
        <v>0</v>
      </c>
      <c r="M161" s="28">
        <f>합산자재!J93</f>
        <v>0</v>
      </c>
      <c r="N161" s="32">
        <f t="shared" ref="N161:N167" si="18">TRUNC(G161*M161)</f>
        <v>0</v>
      </c>
      <c r="O161" s="28" t="e">
        <f t="shared" ref="O161:O167" si="19">IF((H161+K161+M161)=0, "", (H161+K161+M161))</f>
        <v>#REF!</v>
      </c>
      <c r="P161" s="28" t="e">
        <f t="shared" ref="P161:P167" si="20">SUM(I161,L161,N161)</f>
        <v>#REF!</v>
      </c>
      <c r="Q161" s="19" t="s">
        <v>725</v>
      </c>
    </row>
    <row r="162" spans="1:31" ht="23.1" customHeight="1" x14ac:dyDescent="0.15">
      <c r="A162" s="21" t="s">
        <v>497</v>
      </c>
      <c r="B162" s="21" t="s">
        <v>724</v>
      </c>
      <c r="C162" s="21" t="s">
        <v>344</v>
      </c>
      <c r="D162" s="19" t="s">
        <v>732</v>
      </c>
      <c r="E162" s="19" t="s">
        <v>346</v>
      </c>
      <c r="F162" s="24" t="s">
        <v>130</v>
      </c>
      <c r="G162" s="34">
        <v>2</v>
      </c>
      <c r="H162" s="28" t="e">
        <f>합산자재!H94</f>
        <v>#REF!</v>
      </c>
      <c r="I162" s="32" t="e">
        <f t="shared" si="16"/>
        <v>#REF!</v>
      </c>
      <c r="J162" s="28">
        <v>2</v>
      </c>
      <c r="K162" s="28"/>
      <c r="L162" s="32">
        <f t="shared" si="17"/>
        <v>0</v>
      </c>
      <c r="M162" s="28">
        <f>합산자재!J94</f>
        <v>0</v>
      </c>
      <c r="N162" s="32">
        <f t="shared" si="18"/>
        <v>0</v>
      </c>
      <c r="O162" s="28" t="e">
        <f t="shared" si="19"/>
        <v>#REF!</v>
      </c>
      <c r="P162" s="28" t="e">
        <f t="shared" si="20"/>
        <v>#REF!</v>
      </c>
      <c r="Q162" s="19" t="s">
        <v>725</v>
      </c>
    </row>
    <row r="163" spans="1:31" ht="23.1" customHeight="1" x14ac:dyDescent="0.15">
      <c r="A163" s="21" t="s">
        <v>498</v>
      </c>
      <c r="B163" s="21" t="s">
        <v>724</v>
      </c>
      <c r="C163" s="21" t="s">
        <v>347</v>
      </c>
      <c r="D163" s="19" t="s">
        <v>733</v>
      </c>
      <c r="E163" s="19" t="s">
        <v>349</v>
      </c>
      <c r="F163" s="24" t="s">
        <v>130</v>
      </c>
      <c r="G163" s="34">
        <v>2</v>
      </c>
      <c r="H163" s="28" t="e">
        <f>합산자재!H95</f>
        <v>#REF!</v>
      </c>
      <c r="I163" s="32" t="e">
        <f t="shared" si="16"/>
        <v>#REF!</v>
      </c>
      <c r="J163" s="28">
        <v>2</v>
      </c>
      <c r="K163" s="28"/>
      <c r="L163" s="32">
        <f t="shared" si="17"/>
        <v>0</v>
      </c>
      <c r="M163" s="28">
        <f>합산자재!J95</f>
        <v>0</v>
      </c>
      <c r="N163" s="32">
        <f t="shared" si="18"/>
        <v>0</v>
      </c>
      <c r="O163" s="28" t="e">
        <f t="shared" si="19"/>
        <v>#REF!</v>
      </c>
      <c r="P163" s="28" t="e">
        <f t="shared" si="20"/>
        <v>#REF!</v>
      </c>
      <c r="Q163" s="19" t="s">
        <v>725</v>
      </c>
    </row>
    <row r="164" spans="1:31" ht="23.1" customHeight="1" x14ac:dyDescent="0.15">
      <c r="A164" s="21" t="s">
        <v>499</v>
      </c>
      <c r="B164" s="21" t="s">
        <v>724</v>
      </c>
      <c r="C164" s="21" t="s">
        <v>350</v>
      </c>
      <c r="D164" s="19" t="s">
        <v>734</v>
      </c>
      <c r="E164" s="19" t="s">
        <v>352</v>
      </c>
      <c r="F164" s="24" t="s">
        <v>130</v>
      </c>
      <c r="G164" s="34">
        <v>1</v>
      </c>
      <c r="H164" s="28" t="e">
        <f>합산자재!H96</f>
        <v>#REF!</v>
      </c>
      <c r="I164" s="32" t="e">
        <f t="shared" si="16"/>
        <v>#REF!</v>
      </c>
      <c r="J164" s="28">
        <v>1</v>
      </c>
      <c r="K164" s="28"/>
      <c r="L164" s="32">
        <f t="shared" si="17"/>
        <v>0</v>
      </c>
      <c r="M164" s="28">
        <f>합산자재!J96</f>
        <v>0</v>
      </c>
      <c r="N164" s="32">
        <f t="shared" si="18"/>
        <v>0</v>
      </c>
      <c r="O164" s="28" t="e">
        <f t="shared" si="19"/>
        <v>#REF!</v>
      </c>
      <c r="P164" s="28" t="e">
        <f t="shared" si="20"/>
        <v>#REF!</v>
      </c>
      <c r="Q164" s="19" t="s">
        <v>725</v>
      </c>
    </row>
    <row r="165" spans="1:31" ht="23.1" customHeight="1" x14ac:dyDescent="0.15">
      <c r="A165" s="21" t="s">
        <v>500</v>
      </c>
      <c r="B165" s="21" t="s">
        <v>724</v>
      </c>
      <c r="C165" s="21" t="s">
        <v>353</v>
      </c>
      <c r="D165" s="19" t="s">
        <v>735</v>
      </c>
      <c r="E165" s="19" t="s">
        <v>355</v>
      </c>
      <c r="F165" s="24" t="s">
        <v>130</v>
      </c>
      <c r="G165" s="34">
        <v>9</v>
      </c>
      <c r="H165" s="28" t="e">
        <f>합산자재!H97</f>
        <v>#REF!</v>
      </c>
      <c r="I165" s="32" t="e">
        <f t="shared" si="16"/>
        <v>#REF!</v>
      </c>
      <c r="J165" s="28">
        <v>9</v>
      </c>
      <c r="K165" s="28"/>
      <c r="L165" s="32">
        <f t="shared" si="17"/>
        <v>0</v>
      </c>
      <c r="M165" s="28">
        <f>합산자재!J97</f>
        <v>0</v>
      </c>
      <c r="N165" s="32">
        <f t="shared" si="18"/>
        <v>0</v>
      </c>
      <c r="O165" s="28" t="e">
        <f t="shared" si="19"/>
        <v>#REF!</v>
      </c>
      <c r="P165" s="28" t="e">
        <f t="shared" si="20"/>
        <v>#REF!</v>
      </c>
      <c r="Q165" s="19" t="s">
        <v>725</v>
      </c>
    </row>
    <row r="166" spans="1:31" ht="23.1" customHeight="1" x14ac:dyDescent="0.15">
      <c r="A166" s="21" t="s">
        <v>501</v>
      </c>
      <c r="B166" s="21" t="s">
        <v>724</v>
      </c>
      <c r="C166" s="21" t="s">
        <v>356</v>
      </c>
      <c r="D166" s="19" t="s">
        <v>736</v>
      </c>
      <c r="E166" s="19" t="s">
        <v>358</v>
      </c>
      <c r="F166" s="24" t="s">
        <v>130</v>
      </c>
      <c r="G166" s="34">
        <v>1</v>
      </c>
      <c r="H166" s="28" t="e">
        <f>합산자재!H98</f>
        <v>#REF!</v>
      </c>
      <c r="I166" s="32" t="e">
        <f t="shared" si="16"/>
        <v>#REF!</v>
      </c>
      <c r="J166" s="28">
        <v>1</v>
      </c>
      <c r="K166" s="28"/>
      <c r="L166" s="32">
        <f t="shared" si="17"/>
        <v>0</v>
      </c>
      <c r="M166" s="28">
        <f>합산자재!J98</f>
        <v>0</v>
      </c>
      <c r="N166" s="32">
        <f t="shared" si="18"/>
        <v>0</v>
      </c>
      <c r="O166" s="28" t="e">
        <f t="shared" si="19"/>
        <v>#REF!</v>
      </c>
      <c r="P166" s="28" t="e">
        <f t="shared" si="20"/>
        <v>#REF!</v>
      </c>
      <c r="Q166" s="19" t="s">
        <v>725</v>
      </c>
    </row>
    <row r="167" spans="1:31" ht="23.1" customHeight="1" x14ac:dyDescent="0.15">
      <c r="A167" s="21" t="s">
        <v>502</v>
      </c>
      <c r="B167" s="21" t="s">
        <v>724</v>
      </c>
      <c r="C167" s="21" t="s">
        <v>359</v>
      </c>
      <c r="D167" s="19" t="s">
        <v>737</v>
      </c>
      <c r="E167" s="19" t="s">
        <v>361</v>
      </c>
      <c r="F167" s="24" t="s">
        <v>130</v>
      </c>
      <c r="G167" s="34">
        <v>1</v>
      </c>
      <c r="H167" s="28" t="e">
        <f>합산자재!H99</f>
        <v>#REF!</v>
      </c>
      <c r="I167" s="32" t="e">
        <f t="shared" si="16"/>
        <v>#REF!</v>
      </c>
      <c r="J167" s="28">
        <v>1</v>
      </c>
      <c r="K167" s="28"/>
      <c r="L167" s="32">
        <f t="shared" si="17"/>
        <v>0</v>
      </c>
      <c r="M167" s="28">
        <f>합산자재!J99</f>
        <v>0</v>
      </c>
      <c r="N167" s="32">
        <f t="shared" si="18"/>
        <v>0</v>
      </c>
      <c r="O167" s="28" t="e">
        <f t="shared" si="19"/>
        <v>#REF!</v>
      </c>
      <c r="P167" s="28" t="e">
        <f t="shared" si="20"/>
        <v>#REF!</v>
      </c>
      <c r="Q167" s="19" t="s">
        <v>725</v>
      </c>
    </row>
    <row r="168" spans="1:31" ht="23.1" customHeight="1" x14ac:dyDescent="0.15">
      <c r="D168" s="19"/>
      <c r="E168" s="19"/>
      <c r="F168" s="24"/>
      <c r="G168" s="34"/>
      <c r="H168" s="28"/>
      <c r="I168" s="33"/>
      <c r="J168" s="28"/>
      <c r="K168" s="28"/>
      <c r="L168" s="33"/>
      <c r="M168" s="28"/>
      <c r="N168" s="33"/>
      <c r="O168" s="28"/>
      <c r="P168" s="28"/>
      <c r="Q168" s="19"/>
      <c r="AE168" s="29">
        <f>TRUNC(SUM(AE160:AE167))</f>
        <v>0</v>
      </c>
    </row>
    <row r="169" spans="1:31" ht="23.1" customHeight="1" x14ac:dyDescent="0.15">
      <c r="D169" s="19" t="s">
        <v>738</v>
      </c>
      <c r="E169" s="19" t="s">
        <v>739</v>
      </c>
      <c r="F169" s="24" t="s">
        <v>740</v>
      </c>
      <c r="G169" s="34">
        <v>1</v>
      </c>
      <c r="H169" s="28" t="e">
        <f>TRUNC(SUM(I160:I168)*0.54%)</f>
        <v>#REF!</v>
      </c>
      <c r="I169" s="33" t="e">
        <f t="shared" ref="I169" si="21">TRUNC(G169*H169)</f>
        <v>#REF!</v>
      </c>
      <c r="J169" s="28"/>
      <c r="K169" s="28"/>
      <c r="L169" s="33"/>
      <c r="M169" s="28"/>
      <c r="N169" s="33"/>
      <c r="O169" s="28"/>
      <c r="P169" s="28" t="e">
        <f t="shared" ref="P169" si="22">SUM(I169,L169,N169)</f>
        <v>#REF!</v>
      </c>
      <c r="Q169" s="23"/>
    </row>
    <row r="170" spans="1:31" ht="23.1" customHeight="1" x14ac:dyDescent="0.15">
      <c r="D170" s="19"/>
      <c r="E170" s="19"/>
      <c r="F170" s="24"/>
      <c r="G170" s="34"/>
      <c r="H170" s="28"/>
      <c r="I170" s="32"/>
      <c r="J170" s="28"/>
      <c r="K170" s="28"/>
      <c r="L170" s="32"/>
      <c r="M170" s="28"/>
      <c r="N170" s="32"/>
      <c r="O170" s="28"/>
      <c r="P170" s="28"/>
      <c r="Q170" s="19"/>
    </row>
    <row r="171" spans="1:31" ht="23.1" customHeight="1" x14ac:dyDescent="0.15">
      <c r="D171" s="19"/>
      <c r="E171" s="19"/>
      <c r="F171" s="24"/>
      <c r="G171" s="34"/>
      <c r="H171" s="28"/>
      <c r="I171" s="32"/>
      <c r="J171" s="28"/>
      <c r="K171" s="28"/>
      <c r="L171" s="32"/>
      <c r="M171" s="28"/>
      <c r="N171" s="32"/>
      <c r="O171" s="28"/>
      <c r="P171" s="28"/>
      <c r="Q171" s="19"/>
    </row>
    <row r="172" spans="1:31" ht="23.1" customHeight="1" x14ac:dyDescent="0.15">
      <c r="D172" s="19"/>
      <c r="E172" s="19"/>
      <c r="F172" s="24"/>
      <c r="G172" s="34"/>
      <c r="H172" s="28"/>
      <c r="I172" s="32"/>
      <c r="J172" s="28"/>
      <c r="K172" s="28"/>
      <c r="L172" s="32"/>
      <c r="M172" s="28"/>
      <c r="N172" s="32"/>
      <c r="O172" s="28"/>
      <c r="P172" s="28"/>
      <c r="Q172" s="19"/>
    </row>
    <row r="173" spans="1:31" ht="23.1" customHeight="1" x14ac:dyDescent="0.15">
      <c r="D173" s="19"/>
      <c r="E173" s="19"/>
      <c r="F173" s="24"/>
      <c r="G173" s="34"/>
      <c r="H173" s="28"/>
      <c r="I173" s="32"/>
      <c r="J173" s="28"/>
      <c r="K173" s="28"/>
      <c r="L173" s="32"/>
      <c r="M173" s="28"/>
      <c r="N173" s="32"/>
      <c r="O173" s="28"/>
      <c r="P173" s="28"/>
      <c r="Q173" s="19"/>
    </row>
    <row r="174" spans="1:31" ht="23.1" customHeight="1" x14ac:dyDescent="0.15">
      <c r="D174" s="19"/>
      <c r="E174" s="19"/>
      <c r="F174" s="24"/>
      <c r="G174" s="34"/>
      <c r="H174" s="28"/>
      <c r="I174" s="32"/>
      <c r="J174" s="28"/>
      <c r="K174" s="28"/>
      <c r="L174" s="32"/>
      <c r="M174" s="28"/>
      <c r="N174" s="32"/>
      <c r="O174" s="28"/>
      <c r="P174" s="28"/>
      <c r="Q174" s="19"/>
    </row>
    <row r="175" spans="1:31" ht="23.1" customHeight="1" x14ac:dyDescent="0.15">
      <c r="D175" s="19"/>
      <c r="E175" s="19"/>
      <c r="F175" s="24"/>
      <c r="G175" s="34"/>
      <c r="H175" s="28"/>
      <c r="I175" s="32"/>
      <c r="J175" s="28"/>
      <c r="K175" s="28"/>
      <c r="L175" s="32"/>
      <c r="M175" s="28"/>
      <c r="N175" s="32"/>
      <c r="O175" s="28"/>
      <c r="P175" s="28"/>
      <c r="Q175" s="19"/>
    </row>
    <row r="176" spans="1:31" ht="23.1" customHeight="1" x14ac:dyDescent="0.15">
      <c r="D176" s="19"/>
      <c r="E176" s="19"/>
      <c r="F176" s="24"/>
      <c r="G176" s="34"/>
      <c r="H176" s="28"/>
      <c r="I176" s="32"/>
      <c r="J176" s="28"/>
      <c r="K176" s="28"/>
      <c r="L176" s="32"/>
      <c r="M176" s="28"/>
      <c r="N176" s="32"/>
      <c r="O176" s="28"/>
      <c r="P176" s="28"/>
      <c r="Q176" s="19"/>
    </row>
    <row r="177" spans="2:17" ht="23.1" customHeight="1" x14ac:dyDescent="0.15">
      <c r="D177" s="19"/>
      <c r="E177" s="19"/>
      <c r="F177" s="24"/>
      <c r="G177" s="34"/>
      <c r="H177" s="28"/>
      <c r="I177" s="32"/>
      <c r="J177" s="28"/>
      <c r="K177" s="28"/>
      <c r="L177" s="32"/>
      <c r="M177" s="28"/>
      <c r="N177" s="32"/>
      <c r="O177" s="28"/>
      <c r="P177" s="28"/>
      <c r="Q177" s="19"/>
    </row>
    <row r="178" spans="2:17" ht="23.1" customHeight="1" x14ac:dyDescent="0.15">
      <c r="D178" s="19"/>
      <c r="E178" s="19"/>
      <c r="F178" s="24"/>
      <c r="G178" s="34"/>
      <c r="H178" s="28"/>
      <c r="I178" s="32"/>
      <c r="J178" s="28"/>
      <c r="K178" s="28"/>
      <c r="L178" s="32"/>
      <c r="M178" s="28"/>
      <c r="N178" s="32"/>
      <c r="O178" s="28"/>
      <c r="P178" s="28"/>
      <c r="Q178" s="19"/>
    </row>
    <row r="179" spans="2:17" ht="23.1" customHeight="1" x14ac:dyDescent="0.15">
      <c r="D179" s="19"/>
      <c r="E179" s="19"/>
      <c r="F179" s="24"/>
      <c r="G179" s="34"/>
      <c r="H179" s="28"/>
      <c r="I179" s="32"/>
      <c r="J179" s="28"/>
      <c r="K179" s="28"/>
      <c r="L179" s="32"/>
      <c r="M179" s="28"/>
      <c r="N179" s="32"/>
      <c r="O179" s="28"/>
      <c r="P179" s="28"/>
      <c r="Q179" s="19"/>
    </row>
    <row r="180" spans="2:17" ht="23.1" customHeight="1" x14ac:dyDescent="0.15">
      <c r="D180" s="19"/>
      <c r="E180" s="19"/>
      <c r="F180" s="24"/>
      <c r="G180" s="34"/>
      <c r="H180" s="28"/>
      <c r="I180" s="32"/>
      <c r="J180" s="28"/>
      <c r="K180" s="28"/>
      <c r="L180" s="32"/>
      <c r="M180" s="28"/>
      <c r="N180" s="32"/>
      <c r="O180" s="28"/>
      <c r="P180" s="28"/>
      <c r="Q180" s="19"/>
    </row>
    <row r="181" spans="2:17" ht="23.1" customHeight="1" x14ac:dyDescent="0.15">
      <c r="D181" s="19"/>
      <c r="E181" s="19"/>
      <c r="F181" s="24"/>
      <c r="G181" s="34"/>
      <c r="H181" s="28"/>
      <c r="I181" s="32"/>
      <c r="J181" s="28"/>
      <c r="K181" s="28"/>
      <c r="L181" s="32"/>
      <c r="M181" s="28"/>
      <c r="N181" s="32"/>
      <c r="O181" s="28"/>
      <c r="P181" s="28"/>
      <c r="Q181" s="19"/>
    </row>
    <row r="182" spans="2:17" ht="23.1" customHeight="1" x14ac:dyDescent="0.15">
      <c r="D182" s="19"/>
      <c r="E182" s="19"/>
      <c r="F182" s="24"/>
      <c r="G182" s="34"/>
      <c r="H182" s="28"/>
      <c r="I182" s="32"/>
      <c r="J182" s="28"/>
      <c r="K182" s="28"/>
      <c r="L182" s="32"/>
      <c r="M182" s="28"/>
      <c r="N182" s="32"/>
      <c r="O182" s="28"/>
      <c r="P182" s="28"/>
      <c r="Q182" s="19"/>
    </row>
    <row r="183" spans="2:17" ht="23.1" customHeight="1" x14ac:dyDescent="0.15">
      <c r="D183" s="19"/>
      <c r="E183" s="19"/>
      <c r="F183" s="24"/>
      <c r="G183" s="34"/>
      <c r="H183" s="28"/>
      <c r="I183" s="32"/>
      <c r="J183" s="28"/>
      <c r="K183" s="28"/>
      <c r="L183" s="32"/>
      <c r="M183" s="28"/>
      <c r="N183" s="32"/>
      <c r="O183" s="28"/>
      <c r="P183" s="28"/>
      <c r="Q183" s="19"/>
    </row>
    <row r="184" spans="2:17" ht="23.1" customHeight="1" x14ac:dyDescent="0.15">
      <c r="D184" s="19"/>
      <c r="E184" s="19"/>
      <c r="F184" s="24"/>
      <c r="G184" s="34"/>
      <c r="H184" s="28"/>
      <c r="I184" s="32"/>
      <c r="J184" s="28"/>
      <c r="K184" s="28"/>
      <c r="L184" s="32"/>
      <c r="M184" s="28"/>
      <c r="N184" s="32"/>
      <c r="O184" s="28"/>
      <c r="P184" s="28"/>
      <c r="Q184" s="19"/>
    </row>
    <row r="185" spans="2:17" ht="23.1" customHeight="1" x14ac:dyDescent="0.15">
      <c r="B185" s="21" t="s">
        <v>717</v>
      </c>
      <c r="D185" s="19" t="s">
        <v>718</v>
      </c>
      <c r="E185" s="19"/>
      <c r="F185" s="24"/>
      <c r="G185" s="34"/>
      <c r="H185" s="28"/>
      <c r="I185" s="33" t="e">
        <f>ROUNDUP(SUM(I160:I184),-3)</f>
        <v>#REF!</v>
      </c>
      <c r="J185" s="28"/>
      <c r="K185" s="28"/>
      <c r="L185" s="33">
        <f>TRUNC(SUM(L160:L184))</f>
        <v>0</v>
      </c>
      <c r="M185" s="28"/>
      <c r="N185" s="33">
        <f>TRUNC(SUM(N160:N184))</f>
        <v>0</v>
      </c>
      <c r="O185" s="28" t="str">
        <f>IF((H185+K185+M185)=0, "", (H185+K185+M185))</f>
        <v/>
      </c>
      <c r="P185" s="33" t="e">
        <f>ROUNDUP(SUM(P160:P184),-3)</f>
        <v>#REF!</v>
      </c>
      <c r="Q185" s="19" t="s">
        <v>741</v>
      </c>
    </row>
  </sheetData>
  <mergeCells count="19">
    <mergeCell ref="D4:Q4"/>
    <mergeCell ref="D56:Q56"/>
    <mergeCell ref="D82:Q82"/>
    <mergeCell ref="D108:Q108"/>
    <mergeCell ref="D160:Q160"/>
    <mergeCell ref="A2:A3"/>
    <mergeCell ref="B2:B3"/>
    <mergeCell ref="C2:C3"/>
    <mergeCell ref="W1:Y1"/>
    <mergeCell ref="D1:N1"/>
    <mergeCell ref="E2:E3"/>
    <mergeCell ref="D2:D3"/>
    <mergeCell ref="J2:L2"/>
    <mergeCell ref="M2:N2"/>
    <mergeCell ref="G2:G3"/>
    <mergeCell ref="H2:I2"/>
    <mergeCell ref="P2:P3"/>
    <mergeCell ref="F2:F3"/>
    <mergeCell ref="Q2:Q3"/>
  </mergeCells>
  <phoneticPr fontId="3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75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M133"/>
  <sheetViews>
    <sheetView topLeftCell="C1" zoomScaleNormal="100" workbookViewId="0">
      <pane ySplit="3" topLeftCell="A4" activePane="bottomLeft" state="frozen"/>
      <selection activeCell="I21" sqref="I21"/>
      <selection pane="bottomLeft" activeCell="I21" sqref="I21"/>
    </sheetView>
  </sheetViews>
  <sheetFormatPr defaultRowHeight="21.6" customHeight="1" x14ac:dyDescent="0.15"/>
  <cols>
    <col min="1" max="1" width="6.6640625" style="30" hidden="1" customWidth="1"/>
    <col min="2" max="2" width="8.5546875" style="21" hidden="1" customWidth="1"/>
    <col min="3" max="3" width="16.77734375" style="21" customWidth="1"/>
    <col min="4" max="4" width="24.33203125" style="21" customWidth="1"/>
    <col min="5" max="5" width="25.33203125" style="21" customWidth="1"/>
    <col min="6" max="6" width="4.77734375" style="26" customWidth="1"/>
    <col min="7" max="7" width="11.21875" style="20" customWidth="1"/>
    <col min="8" max="8" width="13.88671875" style="29" customWidth="1"/>
    <col min="9" max="9" width="11.6640625" style="29" customWidth="1"/>
    <col min="10" max="10" width="10" style="29" customWidth="1"/>
    <col min="11" max="11" width="7" style="29" customWidth="1"/>
    <col min="12" max="12" width="14.6640625" style="29" customWidth="1"/>
    <col min="13" max="13" width="12.33203125" style="20" customWidth="1"/>
    <col min="14" max="16384" width="8.88671875" style="20"/>
  </cols>
  <sheetData>
    <row r="1" spans="1:13" ht="21.6" customHeight="1" x14ac:dyDescent="0.15">
      <c r="B1" s="21" t="s">
        <v>521</v>
      </c>
      <c r="C1" s="46" t="s">
        <v>406</v>
      </c>
      <c r="D1" s="46"/>
      <c r="E1" s="46"/>
      <c r="F1" s="46"/>
      <c r="G1" s="46"/>
      <c r="H1" s="46"/>
      <c r="K1" s="50"/>
      <c r="L1" s="50"/>
    </row>
    <row r="2" spans="1:13" ht="21.6" customHeight="1" x14ac:dyDescent="0.15">
      <c r="A2" s="26" t="s">
        <v>41</v>
      </c>
      <c r="B2" s="22" t="s">
        <v>42</v>
      </c>
      <c r="C2" s="40" t="s">
        <v>18</v>
      </c>
      <c r="D2" s="40" t="s">
        <v>44</v>
      </c>
      <c r="E2" s="40" t="s">
        <v>45</v>
      </c>
      <c r="F2" s="42" t="s">
        <v>0</v>
      </c>
      <c r="G2" s="42" t="s">
        <v>1</v>
      </c>
      <c r="H2" s="41" t="s">
        <v>21</v>
      </c>
      <c r="I2" s="41" t="s">
        <v>22</v>
      </c>
      <c r="J2" s="41" t="s">
        <v>23</v>
      </c>
      <c r="K2" s="41" t="s">
        <v>24</v>
      </c>
      <c r="L2" s="41" t="s">
        <v>8</v>
      </c>
      <c r="M2" s="42" t="s">
        <v>43</v>
      </c>
    </row>
    <row r="3" spans="1:13" ht="21.6" customHeight="1" x14ac:dyDescent="0.15">
      <c r="C3" s="47"/>
      <c r="D3" s="47"/>
      <c r="E3" s="47"/>
      <c r="F3" s="48"/>
      <c r="G3" s="49"/>
      <c r="H3" s="49"/>
      <c r="I3" s="49"/>
      <c r="J3" s="49"/>
      <c r="K3" s="49"/>
      <c r="L3" s="49"/>
      <c r="M3" s="49"/>
    </row>
    <row r="4" spans="1:13" ht="21.6" customHeight="1" x14ac:dyDescent="0.15">
      <c r="B4" s="21" t="s">
        <v>407</v>
      </c>
      <c r="C4" s="19" t="s">
        <v>108</v>
      </c>
      <c r="D4" s="19" t="s">
        <v>109</v>
      </c>
      <c r="E4" s="19" t="s">
        <v>110</v>
      </c>
      <c r="F4" s="24" t="s">
        <v>111</v>
      </c>
      <c r="G4" s="27">
        <v>4.4000000000000004</v>
      </c>
      <c r="H4" s="28" t="e">
        <f>ROUNDDOWN(#REF!*옵션!$D$11, 0)</f>
        <v>#REF!</v>
      </c>
      <c r="I4" s="28"/>
      <c r="J4" s="28"/>
      <c r="K4" s="28"/>
      <c r="L4" s="28" t="e">
        <f t="shared" ref="L4:L35" si="0">SUM(H4,I4,J4)</f>
        <v>#REF!</v>
      </c>
      <c r="M4" s="27"/>
    </row>
    <row r="5" spans="1:13" ht="21.6" customHeight="1" x14ac:dyDescent="0.15">
      <c r="B5" s="21" t="s">
        <v>408</v>
      </c>
      <c r="C5" s="19" t="s">
        <v>112</v>
      </c>
      <c r="D5" s="19" t="s">
        <v>109</v>
      </c>
      <c r="E5" s="19" t="s">
        <v>113</v>
      </c>
      <c r="F5" s="24" t="s">
        <v>111</v>
      </c>
      <c r="G5" s="27">
        <v>17.600000000000001</v>
      </c>
      <c r="H5" s="28" t="e">
        <f>ROUNDDOWN(#REF!*옵션!$D$11, 0)</f>
        <v>#REF!</v>
      </c>
      <c r="I5" s="28"/>
      <c r="J5" s="28"/>
      <c r="K5" s="28"/>
      <c r="L5" s="28" t="e">
        <f t="shared" si="0"/>
        <v>#REF!</v>
      </c>
      <c r="M5" s="27"/>
    </row>
    <row r="6" spans="1:13" ht="21.6" customHeight="1" x14ac:dyDescent="0.15">
      <c r="B6" s="21" t="s">
        <v>409</v>
      </c>
      <c r="C6" s="19" t="s">
        <v>114</v>
      </c>
      <c r="D6" s="19" t="s">
        <v>115</v>
      </c>
      <c r="E6" s="19" t="s">
        <v>116</v>
      </c>
      <c r="F6" s="24" t="s">
        <v>111</v>
      </c>
      <c r="G6" s="27">
        <v>4.4000000000000004</v>
      </c>
      <c r="H6" s="28" t="e">
        <f>ROUNDDOWN(#REF!*옵션!$D$11, 0)</f>
        <v>#REF!</v>
      </c>
      <c r="I6" s="28"/>
      <c r="J6" s="28"/>
      <c r="K6" s="28"/>
      <c r="L6" s="28" t="e">
        <f t="shared" si="0"/>
        <v>#REF!</v>
      </c>
      <c r="M6" s="27"/>
    </row>
    <row r="7" spans="1:13" ht="21.6" customHeight="1" x14ac:dyDescent="0.15">
      <c r="B7" s="21" t="s">
        <v>410</v>
      </c>
      <c r="C7" s="19" t="s">
        <v>117</v>
      </c>
      <c r="D7" s="19" t="s">
        <v>118</v>
      </c>
      <c r="E7" s="19" t="s">
        <v>119</v>
      </c>
      <c r="F7" s="24" t="s">
        <v>111</v>
      </c>
      <c r="G7" s="27">
        <v>256.3</v>
      </c>
      <c r="H7" s="28" t="e">
        <f>ROUNDDOWN(#REF!*옵션!$D$11, 0)</f>
        <v>#REF!</v>
      </c>
      <c r="I7" s="28"/>
      <c r="J7" s="28"/>
      <c r="K7" s="28"/>
      <c r="L7" s="28" t="e">
        <f t="shared" si="0"/>
        <v>#REF!</v>
      </c>
      <c r="M7" s="27"/>
    </row>
    <row r="8" spans="1:13" ht="21.6" customHeight="1" x14ac:dyDescent="0.15">
      <c r="B8" s="21" t="s">
        <v>411</v>
      </c>
      <c r="C8" s="19" t="s">
        <v>120</v>
      </c>
      <c r="D8" s="19" t="s">
        <v>118</v>
      </c>
      <c r="E8" s="19" t="s">
        <v>121</v>
      </c>
      <c r="F8" s="24" t="s">
        <v>111</v>
      </c>
      <c r="G8" s="27">
        <v>38.5</v>
      </c>
      <c r="H8" s="28" t="e">
        <f>ROUNDDOWN(#REF!*옵션!$D$11, 0)</f>
        <v>#REF!</v>
      </c>
      <c r="I8" s="28"/>
      <c r="J8" s="28"/>
      <c r="K8" s="28"/>
      <c r="L8" s="28" t="e">
        <f t="shared" si="0"/>
        <v>#REF!</v>
      </c>
      <c r="M8" s="27"/>
    </row>
    <row r="9" spans="1:13" ht="21.6" customHeight="1" x14ac:dyDescent="0.15">
      <c r="B9" s="21" t="s">
        <v>412</v>
      </c>
      <c r="C9" s="19" t="s">
        <v>122</v>
      </c>
      <c r="D9" s="19" t="s">
        <v>118</v>
      </c>
      <c r="E9" s="19" t="s">
        <v>123</v>
      </c>
      <c r="F9" s="24" t="s">
        <v>111</v>
      </c>
      <c r="G9" s="27">
        <v>28.6</v>
      </c>
      <c r="H9" s="28" t="e">
        <f>ROUNDDOWN(#REF!*옵션!$D$11, 0)</f>
        <v>#REF!</v>
      </c>
      <c r="I9" s="28"/>
      <c r="J9" s="28"/>
      <c r="K9" s="28"/>
      <c r="L9" s="28" t="e">
        <f t="shared" si="0"/>
        <v>#REF!</v>
      </c>
      <c r="M9" s="27"/>
    </row>
    <row r="10" spans="1:13" ht="21.6" customHeight="1" x14ac:dyDescent="0.15">
      <c r="B10" s="21" t="s">
        <v>413</v>
      </c>
      <c r="C10" s="19" t="s">
        <v>124</v>
      </c>
      <c r="D10" s="19" t="s">
        <v>125</v>
      </c>
      <c r="E10" s="19" t="s">
        <v>126</v>
      </c>
      <c r="F10" s="24" t="s">
        <v>111</v>
      </c>
      <c r="G10" s="27">
        <v>16.48</v>
      </c>
      <c r="H10" s="28" t="e">
        <f>ROUNDDOWN(#REF!*옵션!$D$11, 0)</f>
        <v>#REF!</v>
      </c>
      <c r="I10" s="28"/>
      <c r="J10" s="28"/>
      <c r="K10" s="28"/>
      <c r="L10" s="28" t="e">
        <f t="shared" si="0"/>
        <v>#REF!</v>
      </c>
      <c r="M10" s="27"/>
    </row>
    <row r="11" spans="1:13" ht="21.6" customHeight="1" x14ac:dyDescent="0.15">
      <c r="B11" s="21" t="s">
        <v>414</v>
      </c>
      <c r="C11" s="19" t="s">
        <v>127</v>
      </c>
      <c r="D11" s="19" t="s">
        <v>128</v>
      </c>
      <c r="E11" s="19" t="s">
        <v>129</v>
      </c>
      <c r="F11" s="24" t="s">
        <v>130</v>
      </c>
      <c r="G11" s="27">
        <v>38</v>
      </c>
      <c r="H11" s="28" t="e">
        <f>ROUNDDOWN(#REF!*옵션!$D$11, 0)</f>
        <v>#REF!</v>
      </c>
      <c r="I11" s="28"/>
      <c r="J11" s="28"/>
      <c r="K11" s="28"/>
      <c r="L11" s="28" t="e">
        <f t="shared" si="0"/>
        <v>#REF!</v>
      </c>
      <c r="M11" s="27"/>
    </row>
    <row r="12" spans="1:13" ht="21.6" customHeight="1" x14ac:dyDescent="0.15">
      <c r="B12" s="21" t="s">
        <v>415</v>
      </c>
      <c r="C12" s="19" t="s">
        <v>131</v>
      </c>
      <c r="D12" s="19" t="s">
        <v>128</v>
      </c>
      <c r="E12" s="19" t="s">
        <v>132</v>
      </c>
      <c r="F12" s="24" t="s">
        <v>130</v>
      </c>
      <c r="G12" s="27">
        <v>2</v>
      </c>
      <c r="H12" s="28" t="e">
        <f>ROUNDDOWN(#REF!*옵션!$D$11, 0)</f>
        <v>#REF!</v>
      </c>
      <c r="I12" s="28"/>
      <c r="J12" s="28"/>
      <c r="K12" s="28"/>
      <c r="L12" s="28" t="e">
        <f t="shared" si="0"/>
        <v>#REF!</v>
      </c>
      <c r="M12" s="27"/>
    </row>
    <row r="13" spans="1:13" ht="21.6" customHeight="1" x14ac:dyDescent="0.15">
      <c r="B13" s="21" t="s">
        <v>416</v>
      </c>
      <c r="C13" s="19" t="s">
        <v>133</v>
      </c>
      <c r="D13" s="19" t="s">
        <v>128</v>
      </c>
      <c r="E13" s="19" t="s">
        <v>134</v>
      </c>
      <c r="F13" s="24" t="s">
        <v>111</v>
      </c>
      <c r="G13" s="27">
        <v>41.8</v>
      </c>
      <c r="H13" s="28" t="e">
        <f>ROUNDDOWN(#REF!*옵션!$D$11, 0)</f>
        <v>#REF!</v>
      </c>
      <c r="I13" s="28"/>
      <c r="J13" s="28"/>
      <c r="K13" s="28"/>
      <c r="L13" s="28" t="e">
        <f t="shared" si="0"/>
        <v>#REF!</v>
      </c>
      <c r="M13" s="27"/>
    </row>
    <row r="14" spans="1:13" ht="21.6" customHeight="1" x14ac:dyDescent="0.15">
      <c r="B14" s="21" t="s">
        <v>417</v>
      </c>
      <c r="C14" s="19" t="s">
        <v>135</v>
      </c>
      <c r="D14" s="19" t="s">
        <v>128</v>
      </c>
      <c r="E14" s="19" t="s">
        <v>136</v>
      </c>
      <c r="F14" s="24" t="s">
        <v>111</v>
      </c>
      <c r="G14" s="27">
        <v>1.1000000000000001</v>
      </c>
      <c r="H14" s="28" t="e">
        <f>ROUNDDOWN(#REF!*옵션!$D$11, 0)</f>
        <v>#REF!</v>
      </c>
      <c r="I14" s="28"/>
      <c r="J14" s="28"/>
      <c r="K14" s="28"/>
      <c r="L14" s="28" t="e">
        <f t="shared" si="0"/>
        <v>#REF!</v>
      </c>
      <c r="M14" s="27"/>
    </row>
    <row r="15" spans="1:13" ht="21.6" customHeight="1" x14ac:dyDescent="0.15">
      <c r="B15" s="21" t="s">
        <v>418</v>
      </c>
      <c r="C15" s="19" t="s">
        <v>137</v>
      </c>
      <c r="D15" s="19" t="s">
        <v>138</v>
      </c>
      <c r="E15" s="19" t="s">
        <v>139</v>
      </c>
      <c r="F15" s="24" t="s">
        <v>130</v>
      </c>
      <c r="G15" s="27">
        <v>4</v>
      </c>
      <c r="H15" s="28" t="e">
        <f>ROUNDDOWN(#REF!*옵션!$D$11, 0)</f>
        <v>#REF!</v>
      </c>
      <c r="I15" s="28"/>
      <c r="J15" s="28"/>
      <c r="K15" s="28"/>
      <c r="L15" s="28" t="e">
        <f t="shared" si="0"/>
        <v>#REF!</v>
      </c>
      <c r="M15" s="27"/>
    </row>
    <row r="16" spans="1:13" ht="21.6" customHeight="1" x14ac:dyDescent="0.15">
      <c r="B16" s="21" t="s">
        <v>419</v>
      </c>
      <c r="C16" s="19" t="s">
        <v>140</v>
      </c>
      <c r="D16" s="19" t="s">
        <v>141</v>
      </c>
      <c r="E16" s="19"/>
      <c r="F16" s="24" t="s">
        <v>130</v>
      </c>
      <c r="G16" s="27">
        <v>4</v>
      </c>
      <c r="H16" s="28" t="e">
        <f>ROUNDDOWN(#REF!*옵션!$D$11, 0)</f>
        <v>#REF!</v>
      </c>
      <c r="I16" s="28"/>
      <c r="J16" s="28"/>
      <c r="K16" s="28"/>
      <c r="L16" s="28" t="e">
        <f t="shared" si="0"/>
        <v>#REF!</v>
      </c>
      <c r="M16" s="27"/>
    </row>
    <row r="17" spans="2:13" ht="21.6" customHeight="1" x14ac:dyDescent="0.15">
      <c r="B17" s="21" t="s">
        <v>420</v>
      </c>
      <c r="C17" s="19" t="s">
        <v>142</v>
      </c>
      <c r="D17" s="19" t="s">
        <v>143</v>
      </c>
      <c r="E17" s="19" t="s">
        <v>144</v>
      </c>
      <c r="F17" s="24" t="s">
        <v>130</v>
      </c>
      <c r="G17" s="27">
        <v>3</v>
      </c>
      <c r="H17" s="28" t="e">
        <f>ROUNDDOWN(#REF!*옵션!$D$11, 0)</f>
        <v>#REF!</v>
      </c>
      <c r="I17" s="28"/>
      <c r="J17" s="28"/>
      <c r="K17" s="28"/>
      <c r="L17" s="28" t="e">
        <f t="shared" si="0"/>
        <v>#REF!</v>
      </c>
      <c r="M17" s="27"/>
    </row>
    <row r="18" spans="2:13" ht="21.6" customHeight="1" x14ac:dyDescent="0.15">
      <c r="B18" s="21" t="s">
        <v>421</v>
      </c>
      <c r="C18" s="19" t="s">
        <v>145</v>
      </c>
      <c r="D18" s="19" t="s">
        <v>143</v>
      </c>
      <c r="E18" s="19" t="s">
        <v>146</v>
      </c>
      <c r="F18" s="24" t="s">
        <v>130</v>
      </c>
      <c r="G18" s="27">
        <v>1</v>
      </c>
      <c r="H18" s="28" t="e">
        <f>ROUNDDOWN(#REF!*옵션!$D$11, 0)</f>
        <v>#REF!</v>
      </c>
      <c r="I18" s="28"/>
      <c r="J18" s="28"/>
      <c r="K18" s="28"/>
      <c r="L18" s="28" t="e">
        <f t="shared" si="0"/>
        <v>#REF!</v>
      </c>
      <c r="M18" s="27"/>
    </row>
    <row r="19" spans="2:13" ht="21.6" customHeight="1" x14ac:dyDescent="0.15">
      <c r="B19" s="21" t="s">
        <v>422</v>
      </c>
      <c r="C19" s="19" t="s">
        <v>147</v>
      </c>
      <c r="D19" s="19" t="s">
        <v>148</v>
      </c>
      <c r="E19" s="19" t="s">
        <v>149</v>
      </c>
      <c r="F19" s="24" t="s">
        <v>130</v>
      </c>
      <c r="G19" s="27">
        <v>1</v>
      </c>
      <c r="H19" s="28" t="e">
        <f>ROUNDDOWN(#REF!*옵션!$D$11, 0)</f>
        <v>#REF!</v>
      </c>
      <c r="I19" s="28"/>
      <c r="J19" s="28"/>
      <c r="K19" s="28"/>
      <c r="L19" s="28" t="e">
        <f t="shared" si="0"/>
        <v>#REF!</v>
      </c>
      <c r="M19" s="27"/>
    </row>
    <row r="20" spans="2:13" ht="21.6" customHeight="1" x14ac:dyDescent="0.15">
      <c r="B20" s="21" t="s">
        <v>423</v>
      </c>
      <c r="C20" s="19" t="s">
        <v>150</v>
      </c>
      <c r="D20" s="19" t="s">
        <v>148</v>
      </c>
      <c r="E20" s="19" t="s">
        <v>151</v>
      </c>
      <c r="F20" s="24" t="s">
        <v>130</v>
      </c>
      <c r="G20" s="27">
        <v>3</v>
      </c>
      <c r="H20" s="28" t="e">
        <f>ROUNDDOWN(#REF!*옵션!$D$11, 0)</f>
        <v>#REF!</v>
      </c>
      <c r="I20" s="28"/>
      <c r="J20" s="28"/>
      <c r="K20" s="28"/>
      <c r="L20" s="28" t="e">
        <f t="shared" si="0"/>
        <v>#REF!</v>
      </c>
      <c r="M20" s="27"/>
    </row>
    <row r="21" spans="2:13" ht="21.6" customHeight="1" x14ac:dyDescent="0.15">
      <c r="B21" s="21" t="s">
        <v>424</v>
      </c>
      <c r="C21" s="19" t="s">
        <v>152</v>
      </c>
      <c r="D21" s="19" t="s">
        <v>153</v>
      </c>
      <c r="E21" s="19" t="s">
        <v>154</v>
      </c>
      <c r="F21" s="24" t="s">
        <v>130</v>
      </c>
      <c r="G21" s="27">
        <v>1</v>
      </c>
      <c r="H21" s="28" t="e">
        <f>ROUNDDOWN(#REF!*옵션!$D$11, 0)</f>
        <v>#REF!</v>
      </c>
      <c r="I21" s="28"/>
      <c r="J21" s="28"/>
      <c r="K21" s="28"/>
      <c r="L21" s="28" t="e">
        <f t="shared" si="0"/>
        <v>#REF!</v>
      </c>
      <c r="M21" s="27"/>
    </row>
    <row r="22" spans="2:13" ht="21.6" customHeight="1" x14ac:dyDescent="0.15">
      <c r="B22" s="21" t="s">
        <v>425</v>
      </c>
      <c r="C22" s="19" t="s">
        <v>155</v>
      </c>
      <c r="D22" s="19" t="s">
        <v>153</v>
      </c>
      <c r="E22" s="19" t="s">
        <v>156</v>
      </c>
      <c r="F22" s="24" t="s">
        <v>130</v>
      </c>
      <c r="G22" s="27">
        <v>1</v>
      </c>
      <c r="H22" s="28" t="e">
        <f>ROUNDDOWN(#REF!*옵션!$D$11, 0)</f>
        <v>#REF!</v>
      </c>
      <c r="I22" s="28"/>
      <c r="J22" s="28"/>
      <c r="K22" s="28"/>
      <c r="L22" s="28" t="e">
        <f t="shared" si="0"/>
        <v>#REF!</v>
      </c>
      <c r="M22" s="27"/>
    </row>
    <row r="23" spans="2:13" ht="21.6" customHeight="1" x14ac:dyDescent="0.15">
      <c r="B23" s="21" t="s">
        <v>426</v>
      </c>
      <c r="C23" s="19" t="s">
        <v>157</v>
      </c>
      <c r="D23" s="19" t="s">
        <v>158</v>
      </c>
      <c r="E23" s="19" t="s">
        <v>159</v>
      </c>
      <c r="F23" s="24" t="s">
        <v>130</v>
      </c>
      <c r="G23" s="27">
        <v>15</v>
      </c>
      <c r="H23" s="28" t="e">
        <f>ROUNDDOWN(#REF!*옵션!$D$11, 0)</f>
        <v>#REF!</v>
      </c>
      <c r="I23" s="28"/>
      <c r="J23" s="28"/>
      <c r="K23" s="28"/>
      <c r="L23" s="28" t="e">
        <f t="shared" si="0"/>
        <v>#REF!</v>
      </c>
      <c r="M23" s="27"/>
    </row>
    <row r="24" spans="2:13" ht="21.6" customHeight="1" x14ac:dyDescent="0.15">
      <c r="B24" s="21" t="s">
        <v>427</v>
      </c>
      <c r="C24" s="19" t="s">
        <v>160</v>
      </c>
      <c r="D24" s="19" t="s">
        <v>158</v>
      </c>
      <c r="E24" s="19" t="s">
        <v>161</v>
      </c>
      <c r="F24" s="24" t="s">
        <v>130</v>
      </c>
      <c r="G24" s="27">
        <v>7</v>
      </c>
      <c r="H24" s="28" t="e">
        <f>ROUNDDOWN(#REF!*옵션!$D$11, 0)</f>
        <v>#REF!</v>
      </c>
      <c r="I24" s="28"/>
      <c r="J24" s="28"/>
      <c r="K24" s="28"/>
      <c r="L24" s="28" t="e">
        <f t="shared" si="0"/>
        <v>#REF!</v>
      </c>
      <c r="M24" s="27"/>
    </row>
    <row r="25" spans="2:13" ht="21.6" customHeight="1" x14ac:dyDescent="0.15">
      <c r="B25" s="21" t="s">
        <v>428</v>
      </c>
      <c r="C25" s="19" t="s">
        <v>162</v>
      </c>
      <c r="D25" s="19" t="s">
        <v>163</v>
      </c>
      <c r="E25" s="19" t="s">
        <v>164</v>
      </c>
      <c r="F25" s="24" t="s">
        <v>130</v>
      </c>
      <c r="G25" s="27">
        <v>31</v>
      </c>
      <c r="H25" s="28" t="e">
        <f>ROUNDDOWN(#REF!*옵션!$D$11, 0)</f>
        <v>#REF!</v>
      </c>
      <c r="I25" s="28"/>
      <c r="J25" s="28"/>
      <c r="K25" s="28"/>
      <c r="L25" s="28" t="e">
        <f t="shared" si="0"/>
        <v>#REF!</v>
      </c>
      <c r="M25" s="27"/>
    </row>
    <row r="26" spans="2:13" ht="21.6" customHeight="1" x14ac:dyDescent="0.15">
      <c r="B26" s="21" t="s">
        <v>429</v>
      </c>
      <c r="C26" s="19" t="s">
        <v>165</v>
      </c>
      <c r="D26" s="19" t="s">
        <v>163</v>
      </c>
      <c r="E26" s="19" t="s">
        <v>166</v>
      </c>
      <c r="F26" s="24" t="s">
        <v>130</v>
      </c>
      <c r="G26" s="27">
        <v>17</v>
      </c>
      <c r="H26" s="28" t="e">
        <f>ROUNDDOWN(#REF!*옵션!$D$11, 0)</f>
        <v>#REF!</v>
      </c>
      <c r="I26" s="28"/>
      <c r="J26" s="28"/>
      <c r="K26" s="28"/>
      <c r="L26" s="28" t="e">
        <f t="shared" si="0"/>
        <v>#REF!</v>
      </c>
      <c r="M26" s="27"/>
    </row>
    <row r="27" spans="2:13" ht="21.6" customHeight="1" x14ac:dyDescent="0.15">
      <c r="B27" s="21" t="s">
        <v>430</v>
      </c>
      <c r="C27" s="19" t="s">
        <v>167</v>
      </c>
      <c r="D27" s="19" t="s">
        <v>168</v>
      </c>
      <c r="E27" s="19" t="s">
        <v>169</v>
      </c>
      <c r="F27" s="24" t="s">
        <v>130</v>
      </c>
      <c r="G27" s="27">
        <v>15</v>
      </c>
      <c r="H27" s="28" t="e">
        <f>ROUNDDOWN(#REF!*옵션!$D$11, 0)</f>
        <v>#REF!</v>
      </c>
      <c r="I27" s="28"/>
      <c r="J27" s="28"/>
      <c r="K27" s="28"/>
      <c r="L27" s="28" t="e">
        <f t="shared" si="0"/>
        <v>#REF!</v>
      </c>
      <c r="M27" s="27"/>
    </row>
    <row r="28" spans="2:13" ht="21.6" customHeight="1" x14ac:dyDescent="0.15">
      <c r="B28" s="21" t="s">
        <v>431</v>
      </c>
      <c r="C28" s="19" t="s">
        <v>170</v>
      </c>
      <c r="D28" s="19" t="s">
        <v>168</v>
      </c>
      <c r="E28" s="19" t="s">
        <v>171</v>
      </c>
      <c r="F28" s="24" t="s">
        <v>130</v>
      </c>
      <c r="G28" s="27">
        <v>7</v>
      </c>
      <c r="H28" s="28" t="e">
        <f>ROUNDDOWN(#REF!*옵션!$D$11, 0)</f>
        <v>#REF!</v>
      </c>
      <c r="I28" s="28"/>
      <c r="J28" s="28"/>
      <c r="K28" s="28"/>
      <c r="L28" s="28" t="e">
        <f t="shared" si="0"/>
        <v>#REF!</v>
      </c>
      <c r="M28" s="27"/>
    </row>
    <row r="29" spans="2:13" ht="21.6" customHeight="1" x14ac:dyDescent="0.15">
      <c r="B29" s="21" t="s">
        <v>432</v>
      </c>
      <c r="C29" s="19" t="s">
        <v>172</v>
      </c>
      <c r="D29" s="19" t="s">
        <v>168</v>
      </c>
      <c r="E29" s="19" t="s">
        <v>173</v>
      </c>
      <c r="F29" s="24" t="s">
        <v>130</v>
      </c>
      <c r="G29" s="27">
        <v>16</v>
      </c>
      <c r="H29" s="28" t="e">
        <f>ROUNDDOWN(#REF!*옵션!$D$11, 0)</f>
        <v>#REF!</v>
      </c>
      <c r="I29" s="28"/>
      <c r="J29" s="28"/>
      <c r="K29" s="28"/>
      <c r="L29" s="28" t="e">
        <f t="shared" si="0"/>
        <v>#REF!</v>
      </c>
      <c r="M29" s="27"/>
    </row>
    <row r="30" spans="2:13" ht="21.6" customHeight="1" x14ac:dyDescent="0.15">
      <c r="B30" s="21" t="s">
        <v>433</v>
      </c>
      <c r="C30" s="19" t="s">
        <v>174</v>
      </c>
      <c r="D30" s="19" t="s">
        <v>175</v>
      </c>
      <c r="E30" s="19" t="s">
        <v>176</v>
      </c>
      <c r="F30" s="24" t="s">
        <v>130</v>
      </c>
      <c r="G30" s="27">
        <v>3</v>
      </c>
      <c r="H30" s="28" t="e">
        <f>ROUNDDOWN(#REF!*옵션!$D$11, 0)</f>
        <v>#REF!</v>
      </c>
      <c r="I30" s="28"/>
      <c r="J30" s="28"/>
      <c r="K30" s="28"/>
      <c r="L30" s="28" t="e">
        <f t="shared" si="0"/>
        <v>#REF!</v>
      </c>
      <c r="M30" s="27"/>
    </row>
    <row r="31" spans="2:13" ht="21.6" customHeight="1" x14ac:dyDescent="0.15">
      <c r="B31" s="21" t="s">
        <v>434</v>
      </c>
      <c r="C31" s="19" t="s">
        <v>177</v>
      </c>
      <c r="D31" s="19" t="s">
        <v>175</v>
      </c>
      <c r="E31" s="19" t="s">
        <v>178</v>
      </c>
      <c r="F31" s="24" t="s">
        <v>130</v>
      </c>
      <c r="G31" s="27">
        <v>1</v>
      </c>
      <c r="H31" s="28" t="e">
        <f>ROUNDDOWN(#REF!*옵션!$D$11, 0)</f>
        <v>#REF!</v>
      </c>
      <c r="I31" s="28"/>
      <c r="J31" s="28"/>
      <c r="K31" s="28"/>
      <c r="L31" s="28" t="e">
        <f t="shared" si="0"/>
        <v>#REF!</v>
      </c>
      <c r="M31" s="27"/>
    </row>
    <row r="32" spans="2:13" ht="21.6" customHeight="1" x14ac:dyDescent="0.15">
      <c r="B32" s="21" t="s">
        <v>435</v>
      </c>
      <c r="C32" s="19" t="s">
        <v>179</v>
      </c>
      <c r="D32" s="19" t="s">
        <v>175</v>
      </c>
      <c r="E32" s="19" t="s">
        <v>180</v>
      </c>
      <c r="F32" s="24" t="s">
        <v>130</v>
      </c>
      <c r="G32" s="27">
        <v>1</v>
      </c>
      <c r="H32" s="28" t="e">
        <f>ROUNDDOWN(#REF!*옵션!$D$11, 0)</f>
        <v>#REF!</v>
      </c>
      <c r="I32" s="28"/>
      <c r="J32" s="28"/>
      <c r="K32" s="28"/>
      <c r="L32" s="28" t="e">
        <f t="shared" si="0"/>
        <v>#REF!</v>
      </c>
      <c r="M32" s="27"/>
    </row>
    <row r="33" spans="2:13" ht="21.6" customHeight="1" x14ac:dyDescent="0.15">
      <c r="B33" s="21" t="s">
        <v>436</v>
      </c>
      <c r="C33" s="19" t="s">
        <v>181</v>
      </c>
      <c r="D33" s="19" t="s">
        <v>182</v>
      </c>
      <c r="E33" s="19" t="s">
        <v>183</v>
      </c>
      <c r="F33" s="24" t="s">
        <v>130</v>
      </c>
      <c r="G33" s="27">
        <v>1</v>
      </c>
      <c r="H33" s="28" t="e">
        <f>ROUNDDOWN(#REF!*옵션!$D$11, 0)</f>
        <v>#REF!</v>
      </c>
      <c r="I33" s="28"/>
      <c r="J33" s="28"/>
      <c r="K33" s="28"/>
      <c r="L33" s="28" t="e">
        <f t="shared" si="0"/>
        <v>#REF!</v>
      </c>
      <c r="M33" s="27"/>
    </row>
    <row r="34" spans="2:13" ht="21.6" customHeight="1" x14ac:dyDescent="0.15">
      <c r="B34" s="21" t="s">
        <v>437</v>
      </c>
      <c r="C34" s="19" t="s">
        <v>184</v>
      </c>
      <c r="D34" s="19" t="s">
        <v>153</v>
      </c>
      <c r="E34" s="19" t="s">
        <v>185</v>
      </c>
      <c r="F34" s="24" t="s">
        <v>130</v>
      </c>
      <c r="G34" s="27">
        <v>2</v>
      </c>
      <c r="H34" s="28" t="e">
        <f>ROUNDDOWN(#REF!*옵션!$D$11, 0)</f>
        <v>#REF!</v>
      </c>
      <c r="I34" s="28"/>
      <c r="J34" s="28"/>
      <c r="K34" s="28"/>
      <c r="L34" s="28" t="e">
        <f t="shared" si="0"/>
        <v>#REF!</v>
      </c>
      <c r="M34" s="27"/>
    </row>
    <row r="35" spans="2:13" ht="21.6" customHeight="1" x14ac:dyDescent="0.15">
      <c r="B35" s="21" t="s">
        <v>438</v>
      </c>
      <c r="C35" s="19" t="s">
        <v>186</v>
      </c>
      <c r="D35" s="19" t="s">
        <v>153</v>
      </c>
      <c r="E35" s="19" t="s">
        <v>187</v>
      </c>
      <c r="F35" s="24" t="s">
        <v>130</v>
      </c>
      <c r="G35" s="27">
        <v>8</v>
      </c>
      <c r="H35" s="28" t="e">
        <f>ROUNDDOWN(#REF!*옵션!$D$11, 0)</f>
        <v>#REF!</v>
      </c>
      <c r="I35" s="28"/>
      <c r="J35" s="28"/>
      <c r="K35" s="28"/>
      <c r="L35" s="28" t="e">
        <f t="shared" si="0"/>
        <v>#REF!</v>
      </c>
      <c r="M35" s="27"/>
    </row>
    <row r="36" spans="2:13" ht="21.6" customHeight="1" x14ac:dyDescent="0.15">
      <c r="B36" s="21" t="s">
        <v>439</v>
      </c>
      <c r="C36" s="19" t="s">
        <v>188</v>
      </c>
      <c r="D36" s="19" t="s">
        <v>189</v>
      </c>
      <c r="E36" s="19" t="s">
        <v>190</v>
      </c>
      <c r="F36" s="24" t="s">
        <v>130</v>
      </c>
      <c r="G36" s="27">
        <v>10</v>
      </c>
      <c r="H36" s="28" t="e">
        <f>ROUNDDOWN(#REF!*옵션!$D$11, 0)</f>
        <v>#REF!</v>
      </c>
      <c r="I36" s="28"/>
      <c r="J36" s="28"/>
      <c r="K36" s="28"/>
      <c r="L36" s="28" t="e">
        <f t="shared" ref="L36:L67" si="1">SUM(H36,I36,J36)</f>
        <v>#REF!</v>
      </c>
      <c r="M36" s="27"/>
    </row>
    <row r="37" spans="2:13" ht="21.6" customHeight="1" x14ac:dyDescent="0.15">
      <c r="B37" s="21" t="s">
        <v>440</v>
      </c>
      <c r="C37" s="19" t="s">
        <v>191</v>
      </c>
      <c r="D37" s="19" t="s">
        <v>192</v>
      </c>
      <c r="E37" s="19" t="s">
        <v>193</v>
      </c>
      <c r="F37" s="24" t="s">
        <v>130</v>
      </c>
      <c r="G37" s="27">
        <v>10</v>
      </c>
      <c r="H37" s="28" t="e">
        <f>ROUNDDOWN(#REF!*옵션!$D$11, 0)</f>
        <v>#REF!</v>
      </c>
      <c r="I37" s="28"/>
      <c r="J37" s="28"/>
      <c r="K37" s="28"/>
      <c r="L37" s="28" t="e">
        <f t="shared" si="1"/>
        <v>#REF!</v>
      </c>
      <c r="M37" s="27"/>
    </row>
    <row r="38" spans="2:13" ht="21.6" customHeight="1" x14ac:dyDescent="0.15">
      <c r="B38" s="21" t="s">
        <v>441</v>
      </c>
      <c r="C38" s="19" t="s">
        <v>194</v>
      </c>
      <c r="D38" s="19" t="s">
        <v>195</v>
      </c>
      <c r="E38" s="19" t="s">
        <v>196</v>
      </c>
      <c r="F38" s="24" t="s">
        <v>111</v>
      </c>
      <c r="G38" s="27">
        <v>498.3</v>
      </c>
      <c r="H38" s="28" t="e">
        <f>ROUNDDOWN(#REF!*옵션!$D$11, 0)</f>
        <v>#REF!</v>
      </c>
      <c r="I38" s="28"/>
      <c r="J38" s="28"/>
      <c r="K38" s="28"/>
      <c r="L38" s="28" t="e">
        <f t="shared" si="1"/>
        <v>#REF!</v>
      </c>
      <c r="M38" s="27"/>
    </row>
    <row r="39" spans="2:13" ht="21.6" customHeight="1" x14ac:dyDescent="0.15">
      <c r="B39" s="21" t="s">
        <v>442</v>
      </c>
      <c r="C39" s="19" t="s">
        <v>197</v>
      </c>
      <c r="D39" s="19" t="s">
        <v>198</v>
      </c>
      <c r="E39" s="19" t="s">
        <v>199</v>
      </c>
      <c r="F39" s="24" t="s">
        <v>111</v>
      </c>
      <c r="G39" s="27">
        <v>16.5</v>
      </c>
      <c r="H39" s="28" t="e">
        <f>ROUNDDOWN(#REF!*옵션!$D$11, 0)</f>
        <v>#REF!</v>
      </c>
      <c r="I39" s="28"/>
      <c r="J39" s="28"/>
      <c r="K39" s="28"/>
      <c r="L39" s="28" t="e">
        <f t="shared" si="1"/>
        <v>#REF!</v>
      </c>
      <c r="M39" s="27"/>
    </row>
    <row r="40" spans="2:13" ht="21.6" customHeight="1" x14ac:dyDescent="0.15">
      <c r="B40" s="21" t="s">
        <v>443</v>
      </c>
      <c r="C40" s="19" t="s">
        <v>200</v>
      </c>
      <c r="D40" s="19" t="s">
        <v>198</v>
      </c>
      <c r="E40" s="19" t="s">
        <v>201</v>
      </c>
      <c r="F40" s="24" t="s">
        <v>111</v>
      </c>
      <c r="G40" s="27">
        <v>15.4</v>
      </c>
      <c r="H40" s="28" t="e">
        <f>ROUNDDOWN(#REF!*옵션!$D$11, 0)</f>
        <v>#REF!</v>
      </c>
      <c r="I40" s="28"/>
      <c r="J40" s="28"/>
      <c r="K40" s="28"/>
      <c r="L40" s="28" t="e">
        <f t="shared" si="1"/>
        <v>#REF!</v>
      </c>
      <c r="M40" s="27"/>
    </row>
    <row r="41" spans="2:13" ht="21.6" customHeight="1" x14ac:dyDescent="0.15">
      <c r="B41" s="21" t="s">
        <v>444</v>
      </c>
      <c r="C41" s="19" t="s">
        <v>202</v>
      </c>
      <c r="D41" s="19" t="s">
        <v>198</v>
      </c>
      <c r="E41" s="19" t="s">
        <v>203</v>
      </c>
      <c r="F41" s="24" t="s">
        <v>111</v>
      </c>
      <c r="G41" s="27">
        <v>36.299999999999997</v>
      </c>
      <c r="H41" s="28" t="e">
        <f>ROUNDDOWN(#REF!*옵션!$D$11, 0)</f>
        <v>#REF!</v>
      </c>
      <c r="I41" s="28"/>
      <c r="J41" s="28"/>
      <c r="K41" s="28"/>
      <c r="L41" s="28" t="e">
        <f t="shared" si="1"/>
        <v>#REF!</v>
      </c>
      <c r="M41" s="27"/>
    </row>
    <row r="42" spans="2:13" ht="21.6" customHeight="1" x14ac:dyDescent="0.15">
      <c r="B42" s="21" t="s">
        <v>445</v>
      </c>
      <c r="C42" s="19" t="s">
        <v>204</v>
      </c>
      <c r="D42" s="19" t="s">
        <v>198</v>
      </c>
      <c r="E42" s="19" t="s">
        <v>205</v>
      </c>
      <c r="F42" s="24" t="s">
        <v>111</v>
      </c>
      <c r="G42" s="27">
        <v>22</v>
      </c>
      <c r="H42" s="28" t="e">
        <f>ROUNDDOWN(#REF!*옵션!$D$11, 0)</f>
        <v>#REF!</v>
      </c>
      <c r="I42" s="28"/>
      <c r="J42" s="28"/>
      <c r="K42" s="28"/>
      <c r="L42" s="28" t="e">
        <f t="shared" si="1"/>
        <v>#REF!</v>
      </c>
      <c r="M42" s="27"/>
    </row>
    <row r="43" spans="2:13" ht="21.6" customHeight="1" x14ac:dyDescent="0.15">
      <c r="B43" s="21" t="s">
        <v>446</v>
      </c>
      <c r="C43" s="19" t="s">
        <v>206</v>
      </c>
      <c r="D43" s="19" t="s">
        <v>198</v>
      </c>
      <c r="E43" s="19" t="s">
        <v>207</v>
      </c>
      <c r="F43" s="24" t="s">
        <v>111</v>
      </c>
      <c r="G43" s="27">
        <v>5</v>
      </c>
      <c r="H43" s="28" t="e">
        <f>ROUNDDOWN(#REF!*옵션!$D$11, 0)</f>
        <v>#REF!</v>
      </c>
      <c r="I43" s="28"/>
      <c r="J43" s="28"/>
      <c r="K43" s="28"/>
      <c r="L43" s="28" t="e">
        <f t="shared" si="1"/>
        <v>#REF!</v>
      </c>
      <c r="M43" s="27"/>
    </row>
    <row r="44" spans="2:13" ht="21.6" customHeight="1" x14ac:dyDescent="0.15">
      <c r="B44" s="21" t="s">
        <v>447</v>
      </c>
      <c r="C44" s="19" t="s">
        <v>208</v>
      </c>
      <c r="D44" s="19" t="s">
        <v>209</v>
      </c>
      <c r="E44" s="19" t="s">
        <v>203</v>
      </c>
      <c r="F44" s="24" t="s">
        <v>111</v>
      </c>
      <c r="G44" s="27">
        <v>6.6</v>
      </c>
      <c r="H44" s="28" t="e">
        <f>ROUNDDOWN(#REF!*옵션!$D$11, 0)</f>
        <v>#REF!</v>
      </c>
      <c r="I44" s="28"/>
      <c r="J44" s="28"/>
      <c r="K44" s="28"/>
      <c r="L44" s="28" t="e">
        <f t="shared" si="1"/>
        <v>#REF!</v>
      </c>
      <c r="M44" s="27"/>
    </row>
    <row r="45" spans="2:13" ht="21.6" customHeight="1" x14ac:dyDescent="0.15">
      <c r="B45" s="21" t="s">
        <v>448</v>
      </c>
      <c r="C45" s="19" t="s">
        <v>210</v>
      </c>
      <c r="D45" s="19" t="s">
        <v>211</v>
      </c>
      <c r="E45" s="19" t="s">
        <v>212</v>
      </c>
      <c r="F45" s="24" t="s">
        <v>111</v>
      </c>
      <c r="G45" s="27">
        <v>15.75</v>
      </c>
      <c r="H45" s="28" t="e">
        <f>ROUNDDOWN(#REF!*옵션!$D$11, 0)</f>
        <v>#REF!</v>
      </c>
      <c r="I45" s="28"/>
      <c r="J45" s="28"/>
      <c r="K45" s="28"/>
      <c r="L45" s="28" t="e">
        <f t="shared" si="1"/>
        <v>#REF!</v>
      </c>
      <c r="M45" s="27"/>
    </row>
    <row r="46" spans="2:13" ht="21.6" customHeight="1" x14ac:dyDescent="0.15">
      <c r="B46" s="21" t="s">
        <v>449</v>
      </c>
      <c r="C46" s="19" t="s">
        <v>213</v>
      </c>
      <c r="D46" s="19" t="s">
        <v>211</v>
      </c>
      <c r="E46" s="19" t="s">
        <v>214</v>
      </c>
      <c r="F46" s="24" t="s">
        <v>111</v>
      </c>
      <c r="G46" s="27">
        <v>14.7</v>
      </c>
      <c r="H46" s="28" t="e">
        <f>ROUNDDOWN(#REF!*옵션!$D$11, 0)</f>
        <v>#REF!</v>
      </c>
      <c r="I46" s="28"/>
      <c r="J46" s="28"/>
      <c r="K46" s="28"/>
      <c r="L46" s="28" t="e">
        <f t="shared" si="1"/>
        <v>#REF!</v>
      </c>
      <c r="M46" s="27"/>
    </row>
    <row r="47" spans="2:13" ht="21.6" customHeight="1" x14ac:dyDescent="0.15">
      <c r="B47" s="21" t="s">
        <v>450</v>
      </c>
      <c r="C47" s="19" t="s">
        <v>215</v>
      </c>
      <c r="D47" s="19" t="s">
        <v>211</v>
      </c>
      <c r="E47" s="19" t="s">
        <v>216</v>
      </c>
      <c r="F47" s="24" t="s">
        <v>111</v>
      </c>
      <c r="G47" s="27">
        <v>26.25</v>
      </c>
      <c r="H47" s="28" t="e">
        <f>ROUNDDOWN(#REF!*옵션!$D$11, 0)</f>
        <v>#REF!</v>
      </c>
      <c r="I47" s="28"/>
      <c r="J47" s="28"/>
      <c r="K47" s="28"/>
      <c r="L47" s="28" t="e">
        <f t="shared" si="1"/>
        <v>#REF!</v>
      </c>
      <c r="M47" s="27"/>
    </row>
    <row r="48" spans="2:13" ht="21.6" customHeight="1" x14ac:dyDescent="0.15">
      <c r="B48" s="21" t="s">
        <v>451</v>
      </c>
      <c r="C48" s="19" t="s">
        <v>217</v>
      </c>
      <c r="D48" s="19" t="s">
        <v>218</v>
      </c>
      <c r="E48" s="19" t="s">
        <v>219</v>
      </c>
      <c r="F48" s="24" t="s">
        <v>111</v>
      </c>
      <c r="G48" s="27">
        <v>2.1</v>
      </c>
      <c r="H48" s="28" t="e">
        <f>ROUNDDOWN(#REF!*옵션!$D$11, 0)</f>
        <v>#REF!</v>
      </c>
      <c r="I48" s="28"/>
      <c r="J48" s="28"/>
      <c r="K48" s="28"/>
      <c r="L48" s="28" t="e">
        <f t="shared" si="1"/>
        <v>#REF!</v>
      </c>
      <c r="M48" s="27"/>
    </row>
    <row r="49" spans="2:13" ht="21.6" customHeight="1" x14ac:dyDescent="0.15">
      <c r="B49" s="21" t="s">
        <v>452</v>
      </c>
      <c r="C49" s="19" t="s">
        <v>220</v>
      </c>
      <c r="D49" s="19" t="s">
        <v>218</v>
      </c>
      <c r="E49" s="19" t="s">
        <v>221</v>
      </c>
      <c r="F49" s="24" t="s">
        <v>111</v>
      </c>
      <c r="G49" s="27">
        <v>7.35</v>
      </c>
      <c r="H49" s="28" t="e">
        <f>ROUNDDOWN(#REF!*옵션!$D$11, 0)</f>
        <v>#REF!</v>
      </c>
      <c r="I49" s="28"/>
      <c r="J49" s="28"/>
      <c r="K49" s="28"/>
      <c r="L49" s="28" t="e">
        <f t="shared" si="1"/>
        <v>#REF!</v>
      </c>
      <c r="M49" s="27"/>
    </row>
    <row r="50" spans="2:13" ht="21.6" customHeight="1" x14ac:dyDescent="0.15">
      <c r="B50" s="21" t="s">
        <v>453</v>
      </c>
      <c r="C50" s="19" t="s">
        <v>222</v>
      </c>
      <c r="D50" s="19" t="s">
        <v>223</v>
      </c>
      <c r="E50" s="19" t="s">
        <v>224</v>
      </c>
      <c r="F50" s="24" t="s">
        <v>130</v>
      </c>
      <c r="G50" s="27">
        <v>5</v>
      </c>
      <c r="H50" s="28" t="e">
        <f>ROUNDDOWN(#REF!*옵션!$D$11, 0)</f>
        <v>#REF!</v>
      </c>
      <c r="I50" s="28"/>
      <c r="J50" s="28"/>
      <c r="K50" s="28"/>
      <c r="L50" s="28" t="e">
        <f t="shared" si="1"/>
        <v>#REF!</v>
      </c>
      <c r="M50" s="27"/>
    </row>
    <row r="51" spans="2:13" ht="21.6" customHeight="1" x14ac:dyDescent="0.15">
      <c r="B51" s="21" t="s">
        <v>454</v>
      </c>
      <c r="C51" s="19" t="s">
        <v>225</v>
      </c>
      <c r="D51" s="19" t="s">
        <v>223</v>
      </c>
      <c r="E51" s="19" t="s">
        <v>226</v>
      </c>
      <c r="F51" s="24" t="s">
        <v>130</v>
      </c>
      <c r="G51" s="27">
        <v>3</v>
      </c>
      <c r="H51" s="28" t="e">
        <f>ROUNDDOWN(#REF!*옵션!$D$11, 0)</f>
        <v>#REF!</v>
      </c>
      <c r="I51" s="28"/>
      <c r="J51" s="28"/>
      <c r="K51" s="28"/>
      <c r="L51" s="28" t="e">
        <f t="shared" si="1"/>
        <v>#REF!</v>
      </c>
      <c r="M51" s="27"/>
    </row>
    <row r="52" spans="2:13" ht="21.6" customHeight="1" x14ac:dyDescent="0.15">
      <c r="B52" s="21" t="s">
        <v>455</v>
      </c>
      <c r="C52" s="19" t="s">
        <v>227</v>
      </c>
      <c r="D52" s="19" t="s">
        <v>223</v>
      </c>
      <c r="E52" s="19" t="s">
        <v>228</v>
      </c>
      <c r="F52" s="24" t="s">
        <v>130</v>
      </c>
      <c r="G52" s="27">
        <v>1</v>
      </c>
      <c r="H52" s="28" t="e">
        <f>ROUNDDOWN(#REF!*옵션!$D$11, 0)</f>
        <v>#REF!</v>
      </c>
      <c r="I52" s="28"/>
      <c r="J52" s="28"/>
      <c r="K52" s="28"/>
      <c r="L52" s="28" t="e">
        <f t="shared" si="1"/>
        <v>#REF!</v>
      </c>
      <c r="M52" s="27"/>
    </row>
    <row r="53" spans="2:13" ht="21.6" customHeight="1" x14ac:dyDescent="0.15">
      <c r="B53" s="21" t="s">
        <v>456</v>
      </c>
      <c r="C53" s="19" t="s">
        <v>229</v>
      </c>
      <c r="D53" s="19" t="s">
        <v>230</v>
      </c>
      <c r="E53" s="19" t="s">
        <v>231</v>
      </c>
      <c r="F53" s="24" t="s">
        <v>130</v>
      </c>
      <c r="G53" s="27">
        <v>1</v>
      </c>
      <c r="H53" s="28" t="e">
        <f>ROUNDDOWN(#REF!*옵션!$D$11, 0)</f>
        <v>#REF!</v>
      </c>
      <c r="I53" s="28"/>
      <c r="J53" s="28"/>
      <c r="K53" s="28"/>
      <c r="L53" s="28" t="e">
        <f t="shared" si="1"/>
        <v>#REF!</v>
      </c>
      <c r="M53" s="27"/>
    </row>
    <row r="54" spans="2:13" ht="21.6" customHeight="1" x14ac:dyDescent="0.15">
      <c r="B54" s="21" t="s">
        <v>457</v>
      </c>
      <c r="C54" s="19" t="s">
        <v>232</v>
      </c>
      <c r="D54" s="19" t="s">
        <v>233</v>
      </c>
      <c r="E54" s="19" t="s">
        <v>234</v>
      </c>
      <c r="F54" s="24" t="s">
        <v>130</v>
      </c>
      <c r="G54" s="27">
        <v>3</v>
      </c>
      <c r="H54" s="28" t="e">
        <f>ROUNDDOWN(#REF!*옵션!$D$11, 0)</f>
        <v>#REF!</v>
      </c>
      <c r="I54" s="28"/>
      <c r="J54" s="28"/>
      <c r="K54" s="28"/>
      <c r="L54" s="28" t="e">
        <f t="shared" si="1"/>
        <v>#REF!</v>
      </c>
      <c r="M54" s="27"/>
    </row>
    <row r="55" spans="2:13" ht="21.6" customHeight="1" x14ac:dyDescent="0.15">
      <c r="B55" s="21" t="s">
        <v>458</v>
      </c>
      <c r="C55" s="19" t="s">
        <v>235</v>
      </c>
      <c r="D55" s="19" t="s">
        <v>233</v>
      </c>
      <c r="E55" s="19" t="s">
        <v>236</v>
      </c>
      <c r="F55" s="24" t="s">
        <v>130</v>
      </c>
      <c r="G55" s="27">
        <v>17</v>
      </c>
      <c r="H55" s="28" t="e">
        <f>ROUNDDOWN(#REF!*옵션!$D$11, 0)</f>
        <v>#REF!</v>
      </c>
      <c r="I55" s="28"/>
      <c r="J55" s="28"/>
      <c r="K55" s="28"/>
      <c r="L55" s="28" t="e">
        <f t="shared" si="1"/>
        <v>#REF!</v>
      </c>
      <c r="M55" s="27"/>
    </row>
    <row r="56" spans="2:13" ht="21.6" customHeight="1" x14ac:dyDescent="0.15">
      <c r="B56" s="21" t="s">
        <v>459</v>
      </c>
      <c r="C56" s="19" t="s">
        <v>237</v>
      </c>
      <c r="D56" s="19" t="s">
        <v>233</v>
      </c>
      <c r="E56" s="19" t="s">
        <v>238</v>
      </c>
      <c r="F56" s="24" t="s">
        <v>130</v>
      </c>
      <c r="G56" s="27">
        <v>2</v>
      </c>
      <c r="H56" s="28" t="e">
        <f>ROUNDDOWN(#REF!*옵션!$D$11, 0)</f>
        <v>#REF!</v>
      </c>
      <c r="I56" s="28"/>
      <c r="J56" s="28"/>
      <c r="K56" s="28"/>
      <c r="L56" s="28" t="e">
        <f t="shared" si="1"/>
        <v>#REF!</v>
      </c>
      <c r="M56" s="27"/>
    </row>
    <row r="57" spans="2:13" ht="21.6" customHeight="1" x14ac:dyDescent="0.15">
      <c r="B57" s="21" t="s">
        <v>460</v>
      </c>
      <c r="C57" s="19" t="s">
        <v>239</v>
      </c>
      <c r="D57" s="19" t="s">
        <v>233</v>
      </c>
      <c r="E57" s="19" t="s">
        <v>240</v>
      </c>
      <c r="F57" s="24" t="s">
        <v>130</v>
      </c>
      <c r="G57" s="27">
        <v>2</v>
      </c>
      <c r="H57" s="28" t="e">
        <f>ROUNDDOWN(#REF!*옵션!$D$11, 0)</f>
        <v>#REF!</v>
      </c>
      <c r="I57" s="28"/>
      <c r="J57" s="28"/>
      <c r="K57" s="28"/>
      <c r="L57" s="28" t="e">
        <f t="shared" si="1"/>
        <v>#REF!</v>
      </c>
      <c r="M57" s="27"/>
    </row>
    <row r="58" spans="2:13" ht="21.6" customHeight="1" x14ac:dyDescent="0.15">
      <c r="B58" s="21" t="s">
        <v>461</v>
      </c>
      <c r="C58" s="19" t="s">
        <v>241</v>
      </c>
      <c r="D58" s="19" t="s">
        <v>242</v>
      </c>
      <c r="E58" s="19" t="s">
        <v>234</v>
      </c>
      <c r="F58" s="24" t="s">
        <v>130</v>
      </c>
      <c r="G58" s="27">
        <v>5</v>
      </c>
      <c r="H58" s="28" t="e">
        <f>ROUNDDOWN(#REF!*옵션!$D$11, 0)</f>
        <v>#REF!</v>
      </c>
      <c r="I58" s="28"/>
      <c r="J58" s="28"/>
      <c r="K58" s="28"/>
      <c r="L58" s="28" t="e">
        <f t="shared" si="1"/>
        <v>#REF!</v>
      </c>
      <c r="M58" s="27"/>
    </row>
    <row r="59" spans="2:13" ht="21.6" customHeight="1" x14ac:dyDescent="0.15">
      <c r="B59" s="21" t="s">
        <v>462</v>
      </c>
      <c r="C59" s="19" t="s">
        <v>243</v>
      </c>
      <c r="D59" s="19" t="s">
        <v>242</v>
      </c>
      <c r="E59" s="19" t="s">
        <v>236</v>
      </c>
      <c r="F59" s="24" t="s">
        <v>130</v>
      </c>
      <c r="G59" s="27">
        <v>2</v>
      </c>
      <c r="H59" s="28" t="e">
        <f>ROUNDDOWN(#REF!*옵션!$D$11, 0)</f>
        <v>#REF!</v>
      </c>
      <c r="I59" s="28"/>
      <c r="J59" s="28"/>
      <c r="K59" s="28"/>
      <c r="L59" s="28" t="e">
        <f t="shared" si="1"/>
        <v>#REF!</v>
      </c>
      <c r="M59" s="27"/>
    </row>
    <row r="60" spans="2:13" ht="21.6" customHeight="1" x14ac:dyDescent="0.15">
      <c r="B60" s="21" t="s">
        <v>463</v>
      </c>
      <c r="C60" s="19" t="s">
        <v>244</v>
      </c>
      <c r="D60" s="19" t="s">
        <v>245</v>
      </c>
      <c r="E60" s="19" t="s">
        <v>246</v>
      </c>
      <c r="F60" s="24" t="s">
        <v>130</v>
      </c>
      <c r="G60" s="27">
        <v>1</v>
      </c>
      <c r="H60" s="28" t="e">
        <f>ROUNDDOWN(#REF!*옵션!$D$11, 0)</f>
        <v>#REF!</v>
      </c>
      <c r="I60" s="28"/>
      <c r="J60" s="28"/>
      <c r="K60" s="28"/>
      <c r="L60" s="28" t="e">
        <f t="shared" si="1"/>
        <v>#REF!</v>
      </c>
      <c r="M60" s="27"/>
    </row>
    <row r="61" spans="2:13" ht="21.6" customHeight="1" x14ac:dyDescent="0.15">
      <c r="B61" s="21" t="s">
        <v>464</v>
      </c>
      <c r="C61" s="19" t="s">
        <v>247</v>
      </c>
      <c r="D61" s="19" t="s">
        <v>245</v>
      </c>
      <c r="E61" s="19" t="s">
        <v>248</v>
      </c>
      <c r="F61" s="24" t="s">
        <v>130</v>
      </c>
      <c r="G61" s="27">
        <v>4</v>
      </c>
      <c r="H61" s="28" t="e">
        <f>ROUNDDOWN(#REF!*옵션!$D$11, 0)</f>
        <v>#REF!</v>
      </c>
      <c r="I61" s="28"/>
      <c r="J61" s="28"/>
      <c r="K61" s="28"/>
      <c r="L61" s="28" t="e">
        <f t="shared" si="1"/>
        <v>#REF!</v>
      </c>
      <c r="M61" s="27"/>
    </row>
    <row r="62" spans="2:13" ht="21.6" customHeight="1" x14ac:dyDescent="0.15">
      <c r="B62" s="21" t="s">
        <v>465</v>
      </c>
      <c r="C62" s="19" t="s">
        <v>249</v>
      </c>
      <c r="D62" s="19" t="s">
        <v>250</v>
      </c>
      <c r="E62" s="19" t="s">
        <v>251</v>
      </c>
      <c r="F62" s="24" t="s">
        <v>111</v>
      </c>
      <c r="G62" s="27">
        <v>9</v>
      </c>
      <c r="H62" s="28" t="e">
        <f>ROUNDDOWN(#REF!*옵션!$D$11, 0)</f>
        <v>#REF!</v>
      </c>
      <c r="I62" s="28"/>
      <c r="J62" s="28"/>
      <c r="K62" s="28"/>
      <c r="L62" s="28" t="e">
        <f t="shared" si="1"/>
        <v>#REF!</v>
      </c>
      <c r="M62" s="27"/>
    </row>
    <row r="63" spans="2:13" ht="21.6" customHeight="1" x14ac:dyDescent="0.15">
      <c r="B63" s="21" t="s">
        <v>466</v>
      </c>
      <c r="C63" s="19" t="s">
        <v>252</v>
      </c>
      <c r="D63" s="19" t="s">
        <v>253</v>
      </c>
      <c r="E63" s="19"/>
      <c r="F63" s="24" t="s">
        <v>130</v>
      </c>
      <c r="G63" s="27">
        <v>6</v>
      </c>
      <c r="H63" s="28" t="e">
        <f>ROUNDDOWN(#REF!*옵션!$D$11, 0)</f>
        <v>#REF!</v>
      </c>
      <c r="I63" s="28"/>
      <c r="J63" s="28"/>
      <c r="K63" s="28"/>
      <c r="L63" s="28" t="e">
        <f t="shared" si="1"/>
        <v>#REF!</v>
      </c>
      <c r="M63" s="27"/>
    </row>
    <row r="64" spans="2:13" ht="21.6" customHeight="1" x14ac:dyDescent="0.15">
      <c r="B64" s="21" t="s">
        <v>467</v>
      </c>
      <c r="C64" s="19" t="s">
        <v>254</v>
      </c>
      <c r="D64" s="19" t="s">
        <v>255</v>
      </c>
      <c r="E64" s="19" t="s">
        <v>256</v>
      </c>
      <c r="F64" s="24" t="s">
        <v>130</v>
      </c>
      <c r="G64" s="27">
        <v>3</v>
      </c>
      <c r="H64" s="28" t="e">
        <f>ROUNDDOWN(#REF!*옵션!$D$11, 0)</f>
        <v>#REF!</v>
      </c>
      <c r="I64" s="28"/>
      <c r="J64" s="28"/>
      <c r="K64" s="28"/>
      <c r="L64" s="28" t="e">
        <f t="shared" si="1"/>
        <v>#REF!</v>
      </c>
      <c r="M64" s="27"/>
    </row>
    <row r="65" spans="2:13" ht="21.6" customHeight="1" x14ac:dyDescent="0.15">
      <c r="B65" s="21" t="s">
        <v>468</v>
      </c>
      <c r="C65" s="19" t="s">
        <v>257</v>
      </c>
      <c r="D65" s="19" t="s">
        <v>258</v>
      </c>
      <c r="E65" s="19" t="s">
        <v>259</v>
      </c>
      <c r="F65" s="24" t="s">
        <v>260</v>
      </c>
      <c r="G65" s="27">
        <v>1</v>
      </c>
      <c r="H65" s="28" t="e">
        <f>ROUNDDOWN(#REF!*옵션!$D$11, 0)</f>
        <v>#REF!</v>
      </c>
      <c r="I65" s="28"/>
      <c r="J65" s="28"/>
      <c r="K65" s="28"/>
      <c r="L65" s="28" t="e">
        <f t="shared" si="1"/>
        <v>#REF!</v>
      </c>
      <c r="M65" s="27"/>
    </row>
    <row r="66" spans="2:13" ht="21.6" customHeight="1" x14ac:dyDescent="0.15">
      <c r="B66" s="21" t="s">
        <v>469</v>
      </c>
      <c r="C66" s="19" t="s">
        <v>261</v>
      </c>
      <c r="D66" s="19" t="s">
        <v>262</v>
      </c>
      <c r="E66" s="19" t="s">
        <v>263</v>
      </c>
      <c r="F66" s="24" t="s">
        <v>260</v>
      </c>
      <c r="G66" s="27">
        <v>1</v>
      </c>
      <c r="H66" s="28" t="e">
        <f>ROUNDDOWN(#REF!*옵션!$D$11, 0)</f>
        <v>#REF!</v>
      </c>
      <c r="I66" s="28"/>
      <c r="J66" s="28"/>
      <c r="K66" s="28"/>
      <c r="L66" s="28" t="e">
        <f t="shared" si="1"/>
        <v>#REF!</v>
      </c>
      <c r="M66" s="27"/>
    </row>
    <row r="67" spans="2:13" ht="21.6" customHeight="1" x14ac:dyDescent="0.15">
      <c r="B67" s="21" t="s">
        <v>470</v>
      </c>
      <c r="C67" s="19" t="s">
        <v>264</v>
      </c>
      <c r="D67" s="19" t="s">
        <v>265</v>
      </c>
      <c r="E67" s="19" t="s">
        <v>266</v>
      </c>
      <c r="F67" s="24" t="s">
        <v>267</v>
      </c>
      <c r="G67" s="27">
        <v>0.37180000000000002</v>
      </c>
      <c r="H67" s="28" t="e">
        <f>ROUNDDOWN(#REF!*옵션!$D$11, 0)</f>
        <v>#REF!</v>
      </c>
      <c r="I67" s="28"/>
      <c r="J67" s="28"/>
      <c r="K67" s="28"/>
      <c r="L67" s="28" t="e">
        <f t="shared" si="1"/>
        <v>#REF!</v>
      </c>
      <c r="M67" s="27"/>
    </row>
    <row r="68" spans="2:13" ht="21.6" customHeight="1" x14ac:dyDescent="0.15">
      <c r="B68" s="21" t="s">
        <v>471</v>
      </c>
      <c r="C68" s="19" t="s">
        <v>268</v>
      </c>
      <c r="D68" s="19" t="s">
        <v>269</v>
      </c>
      <c r="E68" s="19" t="s">
        <v>270</v>
      </c>
      <c r="F68" s="24" t="s">
        <v>271</v>
      </c>
      <c r="G68" s="27">
        <v>34.514600000000002</v>
      </c>
      <c r="H68" s="28" t="e">
        <f>ROUNDDOWN(#REF!*옵션!$D$11, 0)</f>
        <v>#REF!</v>
      </c>
      <c r="I68" s="28"/>
      <c r="J68" s="28"/>
      <c r="K68" s="28"/>
      <c r="L68" s="28" t="e">
        <f t="shared" ref="L68:L99" si="2">SUM(H68,I68,J68)</f>
        <v>#REF!</v>
      </c>
      <c r="M68" s="27"/>
    </row>
    <row r="69" spans="2:13" ht="21.6" customHeight="1" x14ac:dyDescent="0.15">
      <c r="B69" s="21" t="s">
        <v>472</v>
      </c>
      <c r="C69" s="19" t="s">
        <v>272</v>
      </c>
      <c r="D69" s="19" t="s">
        <v>273</v>
      </c>
      <c r="E69" s="19" t="s">
        <v>216</v>
      </c>
      <c r="F69" s="24" t="s">
        <v>111</v>
      </c>
      <c r="G69" s="27">
        <v>26.78</v>
      </c>
      <c r="H69" s="28" t="e">
        <f>ROUNDDOWN(#REF!*옵션!$D$11, 0)</f>
        <v>#REF!</v>
      </c>
      <c r="I69" s="28"/>
      <c r="J69" s="28"/>
      <c r="K69" s="28"/>
      <c r="L69" s="28" t="e">
        <f t="shared" si="2"/>
        <v>#REF!</v>
      </c>
      <c r="M69" s="27"/>
    </row>
    <row r="70" spans="2:13" ht="21.6" customHeight="1" x14ac:dyDescent="0.15">
      <c r="B70" s="21" t="s">
        <v>473</v>
      </c>
      <c r="C70" s="19" t="s">
        <v>274</v>
      </c>
      <c r="D70" s="19" t="s">
        <v>195</v>
      </c>
      <c r="E70" s="19" t="s">
        <v>275</v>
      </c>
      <c r="F70" s="24" t="s">
        <v>111</v>
      </c>
      <c r="G70" s="27">
        <v>487.3</v>
      </c>
      <c r="H70" s="28" t="e">
        <f>ROUNDDOWN(#REF!*옵션!$D$11, 0)</f>
        <v>#REF!</v>
      </c>
      <c r="I70" s="28"/>
      <c r="J70" s="28"/>
      <c r="K70" s="28"/>
      <c r="L70" s="28" t="e">
        <f t="shared" si="2"/>
        <v>#REF!</v>
      </c>
      <c r="M70" s="27"/>
    </row>
    <row r="71" spans="2:13" ht="21.6" customHeight="1" x14ac:dyDescent="0.15">
      <c r="B71" s="21" t="s">
        <v>474</v>
      </c>
      <c r="C71" s="19" t="s">
        <v>276</v>
      </c>
      <c r="D71" s="19" t="s">
        <v>277</v>
      </c>
      <c r="E71" s="19" t="s">
        <v>278</v>
      </c>
      <c r="F71" s="24" t="s">
        <v>279</v>
      </c>
      <c r="G71" s="27">
        <v>1</v>
      </c>
      <c r="H71" s="28" t="e">
        <f>ROUNDDOWN(#REF!*옵션!$D$11, 0)</f>
        <v>#REF!</v>
      </c>
      <c r="I71" s="28"/>
      <c r="J71" s="28"/>
      <c r="K71" s="28"/>
      <c r="L71" s="28" t="e">
        <f t="shared" si="2"/>
        <v>#REF!</v>
      </c>
      <c r="M71" s="27"/>
    </row>
    <row r="72" spans="2:13" ht="21.6" customHeight="1" x14ac:dyDescent="0.15">
      <c r="B72" s="21" t="s">
        <v>475</v>
      </c>
      <c r="C72" s="19" t="s">
        <v>280</v>
      </c>
      <c r="D72" s="19" t="s">
        <v>277</v>
      </c>
      <c r="E72" s="19" t="s">
        <v>281</v>
      </c>
      <c r="F72" s="24" t="s">
        <v>279</v>
      </c>
      <c r="G72" s="27">
        <v>1</v>
      </c>
      <c r="H72" s="28" t="e">
        <f>ROUNDDOWN(#REF!*옵션!$D$11, 0)</f>
        <v>#REF!</v>
      </c>
      <c r="I72" s="28"/>
      <c r="J72" s="28"/>
      <c r="K72" s="28"/>
      <c r="L72" s="28" t="e">
        <f t="shared" si="2"/>
        <v>#REF!</v>
      </c>
      <c r="M72" s="27"/>
    </row>
    <row r="73" spans="2:13" ht="21.6" customHeight="1" x14ac:dyDescent="0.15">
      <c r="B73" s="21" t="s">
        <v>476</v>
      </c>
      <c r="C73" s="19" t="s">
        <v>282</v>
      </c>
      <c r="D73" s="19" t="s">
        <v>283</v>
      </c>
      <c r="E73" s="19" t="s">
        <v>284</v>
      </c>
      <c r="F73" s="24" t="s">
        <v>285</v>
      </c>
      <c r="G73" s="27">
        <v>1</v>
      </c>
      <c r="H73" s="28" t="e">
        <f>ROUNDDOWN(#REF!*옵션!$D$11, 0)</f>
        <v>#REF!</v>
      </c>
      <c r="I73" s="28"/>
      <c r="J73" s="28"/>
      <c r="K73" s="28"/>
      <c r="L73" s="28" t="e">
        <f t="shared" si="2"/>
        <v>#REF!</v>
      </c>
      <c r="M73" s="27"/>
    </row>
    <row r="74" spans="2:13" ht="21.6" customHeight="1" x14ac:dyDescent="0.15">
      <c r="B74" s="21" t="s">
        <v>477</v>
      </c>
      <c r="C74" s="19" t="s">
        <v>286</v>
      </c>
      <c r="D74" s="19" t="s">
        <v>287</v>
      </c>
      <c r="E74" s="19" t="s">
        <v>288</v>
      </c>
      <c r="F74" s="24" t="s">
        <v>130</v>
      </c>
      <c r="G74" s="27">
        <v>9</v>
      </c>
      <c r="H74" s="28" t="e">
        <f>ROUNDDOWN(#REF!*옵션!$D$11, 0)</f>
        <v>#REF!</v>
      </c>
      <c r="I74" s="28"/>
      <c r="J74" s="28"/>
      <c r="K74" s="28"/>
      <c r="L74" s="28" t="e">
        <f t="shared" si="2"/>
        <v>#REF!</v>
      </c>
      <c r="M74" s="27"/>
    </row>
    <row r="75" spans="2:13" ht="21.6" customHeight="1" x14ac:dyDescent="0.15">
      <c r="B75" s="21" t="s">
        <v>478</v>
      </c>
      <c r="C75" s="19" t="s">
        <v>289</v>
      </c>
      <c r="D75" s="19" t="s">
        <v>290</v>
      </c>
      <c r="E75" s="19" t="s">
        <v>291</v>
      </c>
      <c r="F75" s="24" t="s">
        <v>267</v>
      </c>
      <c r="G75" s="27">
        <v>1.2710999999999999</v>
      </c>
      <c r="H75" s="28" t="e">
        <f>ROUNDDOWN(#REF!*옵션!$D$11, 0)</f>
        <v>#REF!</v>
      </c>
      <c r="I75" s="28"/>
      <c r="J75" s="28"/>
      <c r="K75" s="28"/>
      <c r="L75" s="28" t="e">
        <f t="shared" si="2"/>
        <v>#REF!</v>
      </c>
      <c r="M75" s="27"/>
    </row>
    <row r="76" spans="2:13" ht="21.6" customHeight="1" x14ac:dyDescent="0.15">
      <c r="B76" s="21" t="s">
        <v>479</v>
      </c>
      <c r="C76" s="19" t="s">
        <v>292</v>
      </c>
      <c r="D76" s="19" t="s">
        <v>293</v>
      </c>
      <c r="E76" s="19" t="s">
        <v>294</v>
      </c>
      <c r="F76" s="24" t="s">
        <v>295</v>
      </c>
      <c r="G76" s="27">
        <v>5.7270000000000003</v>
      </c>
      <c r="H76" s="28" t="e">
        <f>ROUNDDOWN(#REF!*옵션!$D$11, 0)</f>
        <v>#REF!</v>
      </c>
      <c r="I76" s="28"/>
      <c r="J76" s="28">
        <v>138.19999999999999</v>
      </c>
      <c r="K76" s="28"/>
      <c r="L76" s="28" t="e">
        <f t="shared" si="2"/>
        <v>#REF!</v>
      </c>
      <c r="M76" s="27"/>
    </row>
    <row r="77" spans="2:13" ht="21.6" customHeight="1" x14ac:dyDescent="0.15">
      <c r="B77" s="21" t="s">
        <v>480</v>
      </c>
      <c r="C77" s="19" t="s">
        <v>296</v>
      </c>
      <c r="D77" s="19" t="s">
        <v>297</v>
      </c>
      <c r="E77" s="19" t="s">
        <v>294</v>
      </c>
      <c r="F77" s="24" t="s">
        <v>295</v>
      </c>
      <c r="G77" s="27">
        <v>5.04</v>
      </c>
      <c r="H77" s="28" t="e">
        <f>ROUNDDOWN(#REF!*옵션!$D$11, 0)</f>
        <v>#REF!</v>
      </c>
      <c r="I77" s="28"/>
      <c r="J77" s="28">
        <v>52.4</v>
      </c>
      <c r="K77" s="28"/>
      <c r="L77" s="28" t="e">
        <f t="shared" si="2"/>
        <v>#REF!</v>
      </c>
      <c r="M77" s="27"/>
    </row>
    <row r="78" spans="2:13" ht="21.6" customHeight="1" x14ac:dyDescent="0.15">
      <c r="B78" s="21" t="s">
        <v>481</v>
      </c>
      <c r="C78" s="19" t="s">
        <v>298</v>
      </c>
      <c r="D78" s="19" t="s">
        <v>299</v>
      </c>
      <c r="E78" s="19" t="s">
        <v>300</v>
      </c>
      <c r="F78" s="24" t="s">
        <v>295</v>
      </c>
      <c r="G78" s="27">
        <v>0.33800000000000002</v>
      </c>
      <c r="H78" s="28" t="e">
        <f>ROUNDDOWN(#REF!*옵션!$D$11, 0)</f>
        <v>#REF!</v>
      </c>
      <c r="I78" s="28"/>
      <c r="J78" s="28">
        <v>175</v>
      </c>
      <c r="K78" s="28"/>
      <c r="L78" s="28" t="e">
        <f t="shared" si="2"/>
        <v>#REF!</v>
      </c>
      <c r="M78" s="27"/>
    </row>
    <row r="79" spans="2:13" ht="21.6" customHeight="1" x14ac:dyDescent="0.15">
      <c r="B79" s="21" t="s">
        <v>482</v>
      </c>
      <c r="C79" s="19" t="s">
        <v>301</v>
      </c>
      <c r="D79" s="19" t="s">
        <v>299</v>
      </c>
      <c r="E79" s="19" t="s">
        <v>302</v>
      </c>
      <c r="F79" s="24" t="s">
        <v>295</v>
      </c>
      <c r="G79" s="27">
        <v>0.33800000000000002</v>
      </c>
      <c r="H79" s="28" t="e">
        <f>ROUNDDOWN(#REF!*옵션!$D$11, 0)</f>
        <v>#REF!</v>
      </c>
      <c r="I79" s="28"/>
      <c r="J79" s="28"/>
      <c r="K79" s="28"/>
      <c r="L79" s="28" t="e">
        <f t="shared" si="2"/>
        <v>#REF!</v>
      </c>
      <c r="M79" s="27"/>
    </row>
    <row r="80" spans="2:13" ht="21.6" customHeight="1" x14ac:dyDescent="0.15">
      <c r="B80" s="21" t="s">
        <v>483</v>
      </c>
      <c r="C80" s="19" t="s">
        <v>303</v>
      </c>
      <c r="D80" s="19" t="s">
        <v>304</v>
      </c>
      <c r="E80" s="19" t="s">
        <v>305</v>
      </c>
      <c r="F80" s="24" t="s">
        <v>267</v>
      </c>
      <c r="G80" s="27"/>
      <c r="H80" s="28" t="e">
        <f>ROUNDDOWN(#REF!*옵션!$D$11, 0)</f>
        <v>#REF!</v>
      </c>
      <c r="I80" s="28"/>
      <c r="J80" s="28"/>
      <c r="K80" s="28"/>
      <c r="L80" s="28" t="e">
        <f t="shared" si="2"/>
        <v>#REF!</v>
      </c>
      <c r="M80" s="27"/>
    </row>
    <row r="81" spans="2:13" ht="21.6" customHeight="1" x14ac:dyDescent="0.15">
      <c r="B81" s="21" t="s">
        <v>484</v>
      </c>
      <c r="C81" s="19" t="s">
        <v>306</v>
      </c>
      <c r="D81" s="19" t="s">
        <v>307</v>
      </c>
      <c r="E81" s="19" t="s">
        <v>308</v>
      </c>
      <c r="F81" s="24" t="s">
        <v>267</v>
      </c>
      <c r="G81" s="27">
        <v>5.04</v>
      </c>
      <c r="H81" s="28" t="e">
        <f>ROUNDDOWN(#REF!*옵션!$D$11, 0)</f>
        <v>#REF!</v>
      </c>
      <c r="I81" s="28"/>
      <c r="J81" s="28"/>
      <c r="K81" s="28"/>
      <c r="L81" s="28" t="e">
        <f t="shared" si="2"/>
        <v>#REF!</v>
      </c>
      <c r="M81" s="27"/>
    </row>
    <row r="82" spans="2:13" ht="21.6" customHeight="1" x14ac:dyDescent="0.15">
      <c r="B82" s="21" t="s">
        <v>485</v>
      </c>
      <c r="C82" s="19" t="s">
        <v>309</v>
      </c>
      <c r="D82" s="19" t="s">
        <v>310</v>
      </c>
      <c r="E82" s="19" t="s">
        <v>311</v>
      </c>
      <c r="F82" s="24" t="s">
        <v>267</v>
      </c>
      <c r="G82" s="27">
        <v>5.7270000000000003</v>
      </c>
      <c r="H82" s="28" t="e">
        <f>ROUNDDOWN(#REF!*옵션!$D$11, 0)</f>
        <v>#REF!</v>
      </c>
      <c r="I82" s="28"/>
      <c r="J82" s="28"/>
      <c r="K82" s="28"/>
      <c r="L82" s="28" t="e">
        <f t="shared" si="2"/>
        <v>#REF!</v>
      </c>
      <c r="M82" s="27"/>
    </row>
    <row r="83" spans="2:13" ht="21.6" customHeight="1" x14ac:dyDescent="0.15">
      <c r="B83" s="21" t="s">
        <v>486</v>
      </c>
      <c r="C83" s="19" t="s">
        <v>312</v>
      </c>
      <c r="D83" s="19" t="s">
        <v>313</v>
      </c>
      <c r="E83" s="19" t="s">
        <v>314</v>
      </c>
      <c r="F83" s="24" t="s">
        <v>295</v>
      </c>
      <c r="G83" s="27">
        <v>0.22869999999999999</v>
      </c>
      <c r="H83" s="28" t="e">
        <f>ROUNDDOWN(#REF!*옵션!$D$11, 0)</f>
        <v>#REF!</v>
      </c>
      <c r="I83" s="28"/>
      <c r="J83" s="28">
        <v>1607.6</v>
      </c>
      <c r="K83" s="28"/>
      <c r="L83" s="28" t="e">
        <f t="shared" si="2"/>
        <v>#REF!</v>
      </c>
      <c r="M83" s="27"/>
    </row>
    <row r="84" spans="2:13" ht="21.6" customHeight="1" x14ac:dyDescent="0.15">
      <c r="B84" s="21" t="s">
        <v>487</v>
      </c>
      <c r="C84" s="19" t="s">
        <v>315</v>
      </c>
      <c r="D84" s="19" t="s">
        <v>316</v>
      </c>
      <c r="E84" s="19" t="s">
        <v>317</v>
      </c>
      <c r="F84" s="24" t="s">
        <v>267</v>
      </c>
      <c r="G84" s="27">
        <v>1.944</v>
      </c>
      <c r="H84" s="28" t="e">
        <f>ROUNDDOWN(#REF!*옵션!$D$11, 0)</f>
        <v>#REF!</v>
      </c>
      <c r="I84" s="28"/>
      <c r="J84" s="28"/>
      <c r="K84" s="28"/>
      <c r="L84" s="28" t="e">
        <f t="shared" si="2"/>
        <v>#REF!</v>
      </c>
      <c r="M84" s="27"/>
    </row>
    <row r="85" spans="2:13" ht="21.6" customHeight="1" x14ac:dyDescent="0.15">
      <c r="B85" s="21" t="s">
        <v>488</v>
      </c>
      <c r="C85" s="19" t="s">
        <v>318</v>
      </c>
      <c r="D85" s="19" t="s">
        <v>319</v>
      </c>
      <c r="E85" s="19" t="s">
        <v>320</v>
      </c>
      <c r="F85" s="24" t="s">
        <v>295</v>
      </c>
      <c r="G85" s="27">
        <v>9.3700000000000006E-2</v>
      </c>
      <c r="H85" s="28" t="e">
        <f>ROUNDDOWN(#REF!*옵션!$D$11, 0)</f>
        <v>#REF!</v>
      </c>
      <c r="I85" s="28"/>
      <c r="J85" s="28"/>
      <c r="K85" s="28"/>
      <c r="L85" s="28" t="e">
        <f t="shared" si="2"/>
        <v>#REF!</v>
      </c>
      <c r="M85" s="27"/>
    </row>
    <row r="86" spans="2:13" ht="21.6" customHeight="1" x14ac:dyDescent="0.15">
      <c r="B86" s="21" t="s">
        <v>489</v>
      </c>
      <c r="C86" s="19" t="s">
        <v>321</v>
      </c>
      <c r="D86" s="19" t="s">
        <v>322</v>
      </c>
      <c r="E86" s="19" t="s">
        <v>323</v>
      </c>
      <c r="F86" s="24" t="s">
        <v>295</v>
      </c>
      <c r="G86" s="27">
        <v>3.0599999999999999E-2</v>
      </c>
      <c r="H86" s="28" t="e">
        <f>ROUNDDOWN(#REF!*옵션!$D$11, 0)</f>
        <v>#REF!</v>
      </c>
      <c r="I86" s="28"/>
      <c r="J86" s="28"/>
      <c r="K86" s="28"/>
      <c r="L86" s="28" t="e">
        <f t="shared" si="2"/>
        <v>#REF!</v>
      </c>
      <c r="M86" s="27"/>
    </row>
    <row r="87" spans="2:13" ht="21.6" customHeight="1" x14ac:dyDescent="0.15">
      <c r="B87" s="21" t="s">
        <v>490</v>
      </c>
      <c r="C87" s="19" t="s">
        <v>324</v>
      </c>
      <c r="D87" s="19" t="s">
        <v>325</v>
      </c>
      <c r="E87" s="19" t="s">
        <v>323</v>
      </c>
      <c r="F87" s="24" t="s">
        <v>295</v>
      </c>
      <c r="G87" s="27">
        <v>3.5900000000000001E-2</v>
      </c>
      <c r="H87" s="28" t="e">
        <f>ROUNDDOWN(#REF!*옵션!$D$11, 0)</f>
        <v>#REF!</v>
      </c>
      <c r="I87" s="28"/>
      <c r="J87" s="28"/>
      <c r="K87" s="28"/>
      <c r="L87" s="28" t="e">
        <f t="shared" si="2"/>
        <v>#REF!</v>
      </c>
      <c r="M87" s="27"/>
    </row>
    <row r="88" spans="2:13" ht="21.6" customHeight="1" x14ac:dyDescent="0.15">
      <c r="B88" s="21" t="s">
        <v>491</v>
      </c>
      <c r="C88" s="19" t="s">
        <v>326</v>
      </c>
      <c r="D88" s="19" t="s">
        <v>327</v>
      </c>
      <c r="E88" s="19" t="s">
        <v>328</v>
      </c>
      <c r="F88" s="24" t="s">
        <v>295</v>
      </c>
      <c r="G88" s="27">
        <v>8.3299999999999999E-2</v>
      </c>
      <c r="H88" s="28" t="e">
        <f>ROUNDDOWN(#REF!*옵션!$D$11, 0)</f>
        <v>#REF!</v>
      </c>
      <c r="I88" s="28"/>
      <c r="J88" s="28"/>
      <c r="K88" s="28"/>
      <c r="L88" s="28" t="e">
        <f t="shared" si="2"/>
        <v>#REF!</v>
      </c>
      <c r="M88" s="27"/>
    </row>
    <row r="89" spans="2:13" ht="21.6" customHeight="1" x14ac:dyDescent="0.15">
      <c r="B89" s="21" t="s">
        <v>492</v>
      </c>
      <c r="C89" s="19" t="s">
        <v>329</v>
      </c>
      <c r="D89" s="19" t="s">
        <v>330</v>
      </c>
      <c r="E89" s="19" t="s">
        <v>331</v>
      </c>
      <c r="F89" s="24" t="s">
        <v>295</v>
      </c>
      <c r="G89" s="27">
        <v>7.5999999999999998E-2</v>
      </c>
      <c r="H89" s="28" t="e">
        <f>ROUNDDOWN(#REF!*옵션!$D$11, 0)</f>
        <v>#REF!</v>
      </c>
      <c r="I89" s="28"/>
      <c r="J89" s="28"/>
      <c r="K89" s="28"/>
      <c r="L89" s="28" t="e">
        <f t="shared" si="2"/>
        <v>#REF!</v>
      </c>
      <c r="M89" s="27"/>
    </row>
    <row r="90" spans="2:13" ht="21.6" customHeight="1" x14ac:dyDescent="0.15">
      <c r="B90" s="21" t="s">
        <v>493</v>
      </c>
      <c r="C90" s="19" t="s">
        <v>332</v>
      </c>
      <c r="D90" s="19" t="s">
        <v>333</v>
      </c>
      <c r="E90" s="19" t="s">
        <v>331</v>
      </c>
      <c r="F90" s="24" t="s">
        <v>295</v>
      </c>
      <c r="G90" s="27">
        <v>1.7999999999999999E-2</v>
      </c>
      <c r="H90" s="28" t="e">
        <f>ROUNDDOWN(#REF!*옵션!$D$11, 0)</f>
        <v>#REF!</v>
      </c>
      <c r="I90" s="28"/>
      <c r="J90" s="28"/>
      <c r="K90" s="28"/>
      <c r="L90" s="28" t="e">
        <f t="shared" si="2"/>
        <v>#REF!</v>
      </c>
      <c r="M90" s="27"/>
    </row>
    <row r="91" spans="2:13" ht="21.6" customHeight="1" x14ac:dyDescent="0.15">
      <c r="B91" s="21" t="s">
        <v>494</v>
      </c>
      <c r="C91" s="19" t="s">
        <v>334</v>
      </c>
      <c r="D91" s="19" t="s">
        <v>335</v>
      </c>
      <c r="E91" s="19" t="s">
        <v>336</v>
      </c>
      <c r="F91" s="24" t="s">
        <v>295</v>
      </c>
      <c r="G91" s="27">
        <v>0.45600000000000002</v>
      </c>
      <c r="H91" s="28" t="e">
        <f>ROUNDDOWN(#REF!*옵션!$D$11, 0)</f>
        <v>#REF!</v>
      </c>
      <c r="I91" s="28"/>
      <c r="J91" s="28"/>
      <c r="K91" s="28"/>
      <c r="L91" s="28" t="e">
        <f t="shared" si="2"/>
        <v>#REF!</v>
      </c>
      <c r="M91" s="27"/>
    </row>
    <row r="92" spans="2:13" ht="21.6" customHeight="1" x14ac:dyDescent="0.15">
      <c r="B92" s="21" t="s">
        <v>495</v>
      </c>
      <c r="C92" s="19" t="s">
        <v>337</v>
      </c>
      <c r="D92" s="19" t="s">
        <v>338</v>
      </c>
      <c r="E92" s="19" t="s">
        <v>339</v>
      </c>
      <c r="F92" s="24" t="s">
        <v>340</v>
      </c>
      <c r="G92" s="27">
        <v>1</v>
      </c>
      <c r="H92" s="28" t="e">
        <f>ROUNDDOWN(#REF!*옵션!$D$11, 0)</f>
        <v>#REF!</v>
      </c>
      <c r="I92" s="28"/>
      <c r="J92" s="28"/>
      <c r="K92" s="28"/>
      <c r="L92" s="28" t="e">
        <f t="shared" si="2"/>
        <v>#REF!</v>
      </c>
      <c r="M92" s="27"/>
    </row>
    <row r="93" spans="2:13" ht="21.6" customHeight="1" x14ac:dyDescent="0.15">
      <c r="B93" s="21" t="s">
        <v>496</v>
      </c>
      <c r="C93" s="19" t="s">
        <v>341</v>
      </c>
      <c r="D93" s="19" t="s">
        <v>342</v>
      </c>
      <c r="E93" s="19" t="s">
        <v>343</v>
      </c>
      <c r="F93" s="24" t="s">
        <v>130</v>
      </c>
      <c r="G93" s="27">
        <v>1</v>
      </c>
      <c r="H93" s="28" t="e">
        <f>ROUNDDOWN(#REF!*옵션!$D$11, 0)</f>
        <v>#REF!</v>
      </c>
      <c r="I93" s="28"/>
      <c r="J93" s="28"/>
      <c r="K93" s="28"/>
      <c r="L93" s="28" t="e">
        <f t="shared" si="2"/>
        <v>#REF!</v>
      </c>
      <c r="M93" s="27"/>
    </row>
    <row r="94" spans="2:13" ht="21.6" customHeight="1" x14ac:dyDescent="0.15">
      <c r="B94" s="21" t="s">
        <v>497</v>
      </c>
      <c r="C94" s="19" t="s">
        <v>344</v>
      </c>
      <c r="D94" s="19" t="s">
        <v>345</v>
      </c>
      <c r="E94" s="19" t="s">
        <v>346</v>
      </c>
      <c r="F94" s="24" t="s">
        <v>130</v>
      </c>
      <c r="G94" s="27">
        <v>2</v>
      </c>
      <c r="H94" s="28" t="e">
        <f>ROUNDDOWN(#REF!*옵션!$D$11, 0)</f>
        <v>#REF!</v>
      </c>
      <c r="I94" s="28"/>
      <c r="J94" s="28"/>
      <c r="K94" s="28"/>
      <c r="L94" s="28" t="e">
        <f t="shared" si="2"/>
        <v>#REF!</v>
      </c>
      <c r="M94" s="27"/>
    </row>
    <row r="95" spans="2:13" ht="21.6" customHeight="1" x14ac:dyDescent="0.15">
      <c r="B95" s="21" t="s">
        <v>498</v>
      </c>
      <c r="C95" s="19" t="s">
        <v>347</v>
      </c>
      <c r="D95" s="19" t="s">
        <v>348</v>
      </c>
      <c r="E95" s="19" t="s">
        <v>349</v>
      </c>
      <c r="F95" s="24" t="s">
        <v>130</v>
      </c>
      <c r="G95" s="27">
        <v>2</v>
      </c>
      <c r="H95" s="28" t="e">
        <f>ROUNDDOWN(#REF!*옵션!$D$11, 0)</f>
        <v>#REF!</v>
      </c>
      <c r="I95" s="28"/>
      <c r="J95" s="28"/>
      <c r="K95" s="28"/>
      <c r="L95" s="28" t="e">
        <f t="shared" si="2"/>
        <v>#REF!</v>
      </c>
      <c r="M95" s="27"/>
    </row>
    <row r="96" spans="2:13" ht="21.6" customHeight="1" x14ac:dyDescent="0.15">
      <c r="B96" s="21" t="s">
        <v>499</v>
      </c>
      <c r="C96" s="19" t="s">
        <v>350</v>
      </c>
      <c r="D96" s="19" t="s">
        <v>351</v>
      </c>
      <c r="E96" s="19" t="s">
        <v>352</v>
      </c>
      <c r="F96" s="24" t="s">
        <v>130</v>
      </c>
      <c r="G96" s="27">
        <v>1</v>
      </c>
      <c r="H96" s="28" t="e">
        <f>ROUNDDOWN(#REF!*옵션!$D$11, 0)</f>
        <v>#REF!</v>
      </c>
      <c r="I96" s="28"/>
      <c r="J96" s="28"/>
      <c r="K96" s="28"/>
      <c r="L96" s="28" t="e">
        <f t="shared" si="2"/>
        <v>#REF!</v>
      </c>
      <c r="M96" s="27"/>
    </row>
    <row r="97" spans="2:13" ht="21.6" customHeight="1" x14ac:dyDescent="0.15">
      <c r="B97" s="21" t="s">
        <v>500</v>
      </c>
      <c r="C97" s="19" t="s">
        <v>353</v>
      </c>
      <c r="D97" s="19" t="s">
        <v>354</v>
      </c>
      <c r="E97" s="19" t="s">
        <v>355</v>
      </c>
      <c r="F97" s="24" t="s">
        <v>130</v>
      </c>
      <c r="G97" s="27">
        <v>9</v>
      </c>
      <c r="H97" s="28" t="e">
        <f>ROUNDDOWN(#REF!*옵션!$D$11, 0)</f>
        <v>#REF!</v>
      </c>
      <c r="I97" s="28"/>
      <c r="J97" s="28"/>
      <c r="K97" s="28"/>
      <c r="L97" s="28" t="e">
        <f t="shared" si="2"/>
        <v>#REF!</v>
      </c>
      <c r="M97" s="27"/>
    </row>
    <row r="98" spans="2:13" ht="21.6" customHeight="1" x14ac:dyDescent="0.15">
      <c r="B98" s="21" t="s">
        <v>501</v>
      </c>
      <c r="C98" s="19" t="s">
        <v>356</v>
      </c>
      <c r="D98" s="19" t="s">
        <v>357</v>
      </c>
      <c r="E98" s="19" t="s">
        <v>358</v>
      </c>
      <c r="F98" s="24" t="s">
        <v>130</v>
      </c>
      <c r="G98" s="27">
        <v>1</v>
      </c>
      <c r="H98" s="28" t="e">
        <f>ROUNDDOWN(#REF!*옵션!$D$11, 0)</f>
        <v>#REF!</v>
      </c>
      <c r="I98" s="28"/>
      <c r="J98" s="28"/>
      <c r="K98" s="28"/>
      <c r="L98" s="28" t="e">
        <f t="shared" si="2"/>
        <v>#REF!</v>
      </c>
      <c r="M98" s="27"/>
    </row>
    <row r="99" spans="2:13" ht="21.6" customHeight="1" x14ac:dyDescent="0.15">
      <c r="B99" s="21" t="s">
        <v>502</v>
      </c>
      <c r="C99" s="19" t="s">
        <v>359</v>
      </c>
      <c r="D99" s="19" t="s">
        <v>360</v>
      </c>
      <c r="E99" s="19" t="s">
        <v>361</v>
      </c>
      <c r="F99" s="24" t="s">
        <v>130</v>
      </c>
      <c r="G99" s="27">
        <v>1</v>
      </c>
      <c r="H99" s="28" t="e">
        <f>ROUNDDOWN(#REF!*옵션!$D$11, 0)</f>
        <v>#REF!</v>
      </c>
      <c r="I99" s="28"/>
      <c r="J99" s="28"/>
      <c r="K99" s="28"/>
      <c r="L99" s="28" t="e">
        <f t="shared" si="2"/>
        <v>#REF!</v>
      </c>
      <c r="M99" s="27"/>
    </row>
    <row r="100" spans="2:13" ht="21.6" customHeight="1" x14ac:dyDescent="0.15">
      <c r="B100" s="21" t="s">
        <v>503</v>
      </c>
      <c r="C100" s="19" t="s">
        <v>362</v>
      </c>
      <c r="D100" s="19" t="s">
        <v>363</v>
      </c>
      <c r="E100" s="19" t="s">
        <v>364</v>
      </c>
      <c r="F100" s="24" t="s">
        <v>365</v>
      </c>
      <c r="G100" s="27">
        <v>11.4399</v>
      </c>
      <c r="H100" s="28" t="e">
        <f>ROUNDDOWN(#REF!*옵션!$D$11, 0)</f>
        <v>#REF!</v>
      </c>
      <c r="I100" s="28"/>
      <c r="J100" s="28"/>
      <c r="K100" s="28"/>
      <c r="L100" s="28" t="e">
        <f t="shared" ref="L100:L117" si="3">SUM(H100,I100,J100)</f>
        <v>#REF!</v>
      </c>
      <c r="M100" s="27"/>
    </row>
    <row r="101" spans="2:13" ht="21.6" customHeight="1" x14ac:dyDescent="0.15">
      <c r="B101" s="21" t="s">
        <v>504</v>
      </c>
      <c r="C101" s="19" t="s">
        <v>366</v>
      </c>
      <c r="D101" s="19" t="s">
        <v>367</v>
      </c>
      <c r="E101" s="19" t="s">
        <v>368</v>
      </c>
      <c r="F101" s="24" t="s">
        <v>285</v>
      </c>
      <c r="G101" s="27">
        <v>9.2899999999999996E-2</v>
      </c>
      <c r="H101" s="28" t="e">
        <f>#REF!</f>
        <v>#REF!</v>
      </c>
      <c r="I101" s="28" t="e">
        <f>#REF!</f>
        <v>#REF!</v>
      </c>
      <c r="J101" s="28" t="e">
        <f>#REF!</f>
        <v>#REF!</v>
      </c>
      <c r="K101" s="28"/>
      <c r="L101" s="28" t="e">
        <f t="shared" si="3"/>
        <v>#REF!</v>
      </c>
      <c r="M101" s="27"/>
    </row>
    <row r="102" spans="2:13" ht="21.6" customHeight="1" x14ac:dyDescent="0.15">
      <c r="B102" s="21" t="s">
        <v>505</v>
      </c>
      <c r="C102" s="19" t="s">
        <v>369</v>
      </c>
      <c r="D102" s="19" t="s">
        <v>367</v>
      </c>
      <c r="E102" s="19" t="s">
        <v>370</v>
      </c>
      <c r="F102" s="24" t="s">
        <v>285</v>
      </c>
      <c r="G102" s="27">
        <v>2.9000000000000001E-2</v>
      </c>
      <c r="H102" s="28" t="e">
        <f>#REF!</f>
        <v>#REF!</v>
      </c>
      <c r="I102" s="28" t="e">
        <f>#REF!</f>
        <v>#REF!</v>
      </c>
      <c r="J102" s="28" t="e">
        <f>#REF!</f>
        <v>#REF!</v>
      </c>
      <c r="K102" s="28"/>
      <c r="L102" s="28" t="e">
        <f t="shared" si="3"/>
        <v>#REF!</v>
      </c>
      <c r="M102" s="27"/>
    </row>
    <row r="103" spans="2:13" ht="21.6" customHeight="1" x14ac:dyDescent="0.15">
      <c r="B103" s="21" t="s">
        <v>506</v>
      </c>
      <c r="C103" s="19" t="s">
        <v>371</v>
      </c>
      <c r="D103" s="19" t="s">
        <v>367</v>
      </c>
      <c r="E103" s="19" t="s">
        <v>372</v>
      </c>
      <c r="F103" s="24" t="s">
        <v>285</v>
      </c>
      <c r="G103" s="27">
        <v>3.4000000000000002E-2</v>
      </c>
      <c r="H103" s="28" t="e">
        <f>#REF!</f>
        <v>#REF!</v>
      </c>
      <c r="I103" s="28" t="e">
        <f>#REF!</f>
        <v>#REF!</v>
      </c>
      <c r="J103" s="28" t="e">
        <f>#REF!</f>
        <v>#REF!</v>
      </c>
      <c r="K103" s="28"/>
      <c r="L103" s="28" t="e">
        <f t="shared" si="3"/>
        <v>#REF!</v>
      </c>
      <c r="M103" s="27"/>
    </row>
    <row r="104" spans="2:13" ht="21.6" customHeight="1" x14ac:dyDescent="0.15">
      <c r="B104" s="21" t="s">
        <v>507</v>
      </c>
      <c r="C104" s="19" t="s">
        <v>373</v>
      </c>
      <c r="D104" s="19" t="s">
        <v>374</v>
      </c>
      <c r="E104" s="19" t="s">
        <v>375</v>
      </c>
      <c r="F104" s="24" t="s">
        <v>285</v>
      </c>
      <c r="G104" s="27">
        <v>0.16520000000000001</v>
      </c>
      <c r="H104" s="28" t="e">
        <f>#REF!</f>
        <v>#REF!</v>
      </c>
      <c r="I104" s="28" t="e">
        <f>#REF!</f>
        <v>#REF!</v>
      </c>
      <c r="J104" s="28" t="e">
        <f>#REF!</f>
        <v>#REF!</v>
      </c>
      <c r="K104" s="28"/>
      <c r="L104" s="28" t="e">
        <f t="shared" si="3"/>
        <v>#REF!</v>
      </c>
      <c r="M104" s="27"/>
    </row>
    <row r="105" spans="2:13" ht="21.6" customHeight="1" x14ac:dyDescent="0.15">
      <c r="B105" s="21" t="s">
        <v>508</v>
      </c>
      <c r="C105" s="19" t="s">
        <v>376</v>
      </c>
      <c r="D105" s="19" t="s">
        <v>377</v>
      </c>
      <c r="E105" s="19" t="s">
        <v>378</v>
      </c>
      <c r="F105" s="24" t="s">
        <v>285</v>
      </c>
      <c r="G105" s="27">
        <v>3.9199999999999999E-2</v>
      </c>
      <c r="H105" s="28" t="e">
        <f>#REF!</f>
        <v>#REF!</v>
      </c>
      <c r="I105" s="28" t="e">
        <f>#REF!</f>
        <v>#REF!</v>
      </c>
      <c r="J105" s="28" t="e">
        <f>#REF!</f>
        <v>#REF!</v>
      </c>
      <c r="K105" s="28"/>
      <c r="L105" s="28" t="e">
        <f t="shared" si="3"/>
        <v>#REF!</v>
      </c>
      <c r="M105" s="27"/>
    </row>
    <row r="106" spans="2:13" ht="21.6" customHeight="1" x14ac:dyDescent="0.15">
      <c r="B106" s="21" t="s">
        <v>509</v>
      </c>
      <c r="C106" s="19" t="s">
        <v>379</v>
      </c>
      <c r="D106" s="19" t="s">
        <v>380</v>
      </c>
      <c r="E106" s="19" t="s">
        <v>378</v>
      </c>
      <c r="F106" s="24" t="s">
        <v>285</v>
      </c>
      <c r="G106" s="27">
        <v>0.59230000000000005</v>
      </c>
      <c r="H106" s="28" t="e">
        <f>#REF!</f>
        <v>#REF!</v>
      </c>
      <c r="I106" s="28" t="e">
        <f>#REF!</f>
        <v>#REF!</v>
      </c>
      <c r="J106" s="28" t="e">
        <f>#REF!</f>
        <v>#REF!</v>
      </c>
      <c r="K106" s="28"/>
      <c r="L106" s="28" t="e">
        <f t="shared" si="3"/>
        <v>#REF!</v>
      </c>
      <c r="M106" s="27"/>
    </row>
    <row r="107" spans="2:13" ht="21.6" customHeight="1" x14ac:dyDescent="0.15">
      <c r="B107" s="21" t="s">
        <v>510</v>
      </c>
      <c r="C107" s="19" t="s">
        <v>381</v>
      </c>
      <c r="D107" s="19" t="s">
        <v>382</v>
      </c>
      <c r="E107" s="19" t="s">
        <v>383</v>
      </c>
      <c r="F107" s="24" t="s">
        <v>285</v>
      </c>
      <c r="G107" s="27">
        <v>5.8599999999999999E-2</v>
      </c>
      <c r="H107" s="28" t="e">
        <f>#REF!</f>
        <v>#REF!</v>
      </c>
      <c r="I107" s="28" t="e">
        <f>#REF!</f>
        <v>#REF!</v>
      </c>
      <c r="J107" s="28" t="e">
        <f>#REF!</f>
        <v>#REF!</v>
      </c>
      <c r="K107" s="28"/>
      <c r="L107" s="28" t="e">
        <f t="shared" si="3"/>
        <v>#REF!</v>
      </c>
      <c r="M107" s="27"/>
    </row>
    <row r="108" spans="2:13" ht="21.6" customHeight="1" x14ac:dyDescent="0.15">
      <c r="B108" s="21" t="s">
        <v>511</v>
      </c>
      <c r="C108" s="19" t="s">
        <v>384</v>
      </c>
      <c r="D108" s="19" t="s">
        <v>385</v>
      </c>
      <c r="E108" s="19" t="s">
        <v>386</v>
      </c>
      <c r="F108" s="24" t="s">
        <v>387</v>
      </c>
      <c r="G108" s="27">
        <v>51.837499999999999</v>
      </c>
      <c r="H108" s="28"/>
      <c r="I108" s="28" t="e">
        <f>ROUNDDOWN(#REF!, 0)</f>
        <v>#REF!</v>
      </c>
      <c r="J108" s="28"/>
      <c r="K108" s="28"/>
      <c r="L108" s="28" t="e">
        <f t="shared" si="3"/>
        <v>#REF!</v>
      </c>
      <c r="M108" s="27"/>
    </row>
    <row r="109" spans="2:13" ht="21.6" customHeight="1" x14ac:dyDescent="0.15">
      <c r="B109" s="21" t="s">
        <v>512</v>
      </c>
      <c r="C109" s="19" t="s">
        <v>388</v>
      </c>
      <c r="D109" s="19" t="s">
        <v>385</v>
      </c>
      <c r="E109" s="19" t="s">
        <v>389</v>
      </c>
      <c r="F109" s="24" t="s">
        <v>387</v>
      </c>
      <c r="G109" s="27">
        <v>3.1368999999999998</v>
      </c>
      <c r="H109" s="28"/>
      <c r="I109" s="28" t="e">
        <f>ROUNDDOWN(#REF!, 0)</f>
        <v>#REF!</v>
      </c>
      <c r="J109" s="28"/>
      <c r="K109" s="28"/>
      <c r="L109" s="28" t="e">
        <f t="shared" si="3"/>
        <v>#REF!</v>
      </c>
      <c r="M109" s="27"/>
    </row>
    <row r="110" spans="2:13" ht="21.6" customHeight="1" x14ac:dyDescent="0.15">
      <c r="B110" s="21" t="s">
        <v>513</v>
      </c>
      <c r="C110" s="19" t="s">
        <v>390</v>
      </c>
      <c r="D110" s="19" t="s">
        <v>385</v>
      </c>
      <c r="E110" s="19" t="s">
        <v>391</v>
      </c>
      <c r="F110" s="24" t="s">
        <v>387</v>
      </c>
      <c r="G110" s="27">
        <v>0.82799999999999996</v>
      </c>
      <c r="H110" s="28"/>
      <c r="I110" s="28" t="e">
        <f>ROUNDDOWN(#REF!, 0)</f>
        <v>#REF!</v>
      </c>
      <c r="J110" s="28"/>
      <c r="K110" s="28"/>
      <c r="L110" s="28" t="e">
        <f t="shared" si="3"/>
        <v>#REF!</v>
      </c>
      <c r="M110" s="27"/>
    </row>
    <row r="111" spans="2:13" ht="21.6" customHeight="1" x14ac:dyDescent="0.15">
      <c r="B111" s="21" t="s">
        <v>514</v>
      </c>
      <c r="C111" s="19" t="s">
        <v>392</v>
      </c>
      <c r="D111" s="19" t="s">
        <v>385</v>
      </c>
      <c r="E111" s="19" t="s">
        <v>393</v>
      </c>
      <c r="F111" s="24" t="s">
        <v>387</v>
      </c>
      <c r="G111" s="27">
        <v>2.7515000000000001</v>
      </c>
      <c r="H111" s="28"/>
      <c r="I111" s="28" t="e">
        <f>ROUNDDOWN(#REF!, 0)</f>
        <v>#REF!</v>
      </c>
      <c r="J111" s="28"/>
      <c r="K111" s="28"/>
      <c r="L111" s="28" t="e">
        <f t="shared" si="3"/>
        <v>#REF!</v>
      </c>
      <c r="M111" s="27"/>
    </row>
    <row r="112" spans="2:13" ht="21.6" customHeight="1" x14ac:dyDescent="0.15">
      <c r="B112" s="21" t="s">
        <v>515</v>
      </c>
      <c r="C112" s="19" t="s">
        <v>394</v>
      </c>
      <c r="D112" s="19" t="s">
        <v>385</v>
      </c>
      <c r="E112" s="19" t="s">
        <v>395</v>
      </c>
      <c r="F112" s="24" t="s">
        <v>387</v>
      </c>
      <c r="G112" s="27">
        <v>1.7586999999999999</v>
      </c>
      <c r="H112" s="28"/>
      <c r="I112" s="28" t="e">
        <f>ROUNDDOWN(#REF!, 0)</f>
        <v>#REF!</v>
      </c>
      <c r="J112" s="28"/>
      <c r="K112" s="28"/>
      <c r="L112" s="28" t="e">
        <f t="shared" si="3"/>
        <v>#REF!</v>
      </c>
      <c r="M112" s="27"/>
    </row>
    <row r="113" spans="2:13" ht="21.6" customHeight="1" x14ac:dyDescent="0.15">
      <c r="B113" s="21" t="s">
        <v>516</v>
      </c>
      <c r="C113" s="19" t="s">
        <v>396</v>
      </c>
      <c r="D113" s="19" t="s">
        <v>385</v>
      </c>
      <c r="E113" s="19" t="s">
        <v>397</v>
      </c>
      <c r="F113" s="24" t="s">
        <v>387</v>
      </c>
      <c r="G113" s="27">
        <v>0.03</v>
      </c>
      <c r="H113" s="28"/>
      <c r="I113" s="28" t="e">
        <f>ROUNDDOWN(#REF!, 0)</f>
        <v>#REF!</v>
      </c>
      <c r="J113" s="28"/>
      <c r="K113" s="28"/>
      <c r="L113" s="28" t="e">
        <f t="shared" si="3"/>
        <v>#REF!</v>
      </c>
      <c r="M113" s="27"/>
    </row>
    <row r="114" spans="2:13" ht="21.6" customHeight="1" x14ac:dyDescent="0.15">
      <c r="B114" s="21" t="s">
        <v>517</v>
      </c>
      <c r="C114" s="19" t="s">
        <v>398</v>
      </c>
      <c r="D114" s="19" t="s">
        <v>385</v>
      </c>
      <c r="E114" s="19" t="s">
        <v>399</v>
      </c>
      <c r="F114" s="24" t="s">
        <v>387</v>
      </c>
      <c r="G114" s="27">
        <v>0.1507</v>
      </c>
      <c r="H114" s="28"/>
      <c r="I114" s="28" t="e">
        <f>ROUNDDOWN(#REF!, 0)</f>
        <v>#REF!</v>
      </c>
      <c r="J114" s="28"/>
      <c r="K114" s="28"/>
      <c r="L114" s="28" t="e">
        <f t="shared" si="3"/>
        <v>#REF!</v>
      </c>
      <c r="M114" s="27"/>
    </row>
    <row r="115" spans="2:13" ht="21.6" customHeight="1" x14ac:dyDescent="0.15">
      <c r="B115" s="21" t="s">
        <v>518</v>
      </c>
      <c r="C115" s="19" t="s">
        <v>400</v>
      </c>
      <c r="D115" s="19" t="s">
        <v>385</v>
      </c>
      <c r="E115" s="19" t="s">
        <v>401</v>
      </c>
      <c r="F115" s="24" t="s">
        <v>387</v>
      </c>
      <c r="G115" s="27">
        <v>0.47489999999999999</v>
      </c>
      <c r="H115" s="28"/>
      <c r="I115" s="28" t="e">
        <f>ROUNDDOWN(#REF!, 0)</f>
        <v>#REF!</v>
      </c>
      <c r="J115" s="28"/>
      <c r="K115" s="28"/>
      <c r="L115" s="28" t="e">
        <f t="shared" si="3"/>
        <v>#REF!</v>
      </c>
      <c r="M115" s="27"/>
    </row>
    <row r="116" spans="2:13" ht="21.6" customHeight="1" x14ac:dyDescent="0.15">
      <c r="B116" s="21" t="s">
        <v>519</v>
      </c>
      <c r="C116" s="19" t="s">
        <v>402</v>
      </c>
      <c r="D116" s="19" t="s">
        <v>385</v>
      </c>
      <c r="E116" s="19" t="s">
        <v>403</v>
      </c>
      <c r="F116" s="24" t="s">
        <v>387</v>
      </c>
      <c r="G116" s="27">
        <v>0.2135</v>
      </c>
      <c r="H116" s="28"/>
      <c r="I116" s="28" t="e">
        <f>ROUNDDOWN(#REF!, 0)</f>
        <v>#REF!</v>
      </c>
      <c r="J116" s="28"/>
      <c r="K116" s="28"/>
      <c r="L116" s="28" t="e">
        <f t="shared" si="3"/>
        <v>#REF!</v>
      </c>
      <c r="M116" s="27"/>
    </row>
    <row r="117" spans="2:13" ht="21.6" customHeight="1" x14ac:dyDescent="0.15">
      <c r="B117" s="21" t="s">
        <v>520</v>
      </c>
      <c r="C117" s="19" t="s">
        <v>404</v>
      </c>
      <c r="D117" s="19" t="s">
        <v>385</v>
      </c>
      <c r="E117" s="19" t="s">
        <v>405</v>
      </c>
      <c r="F117" s="24" t="s">
        <v>387</v>
      </c>
      <c r="G117" s="27">
        <v>0.28000000000000003</v>
      </c>
      <c r="H117" s="28"/>
      <c r="I117" s="28" t="e">
        <f>ROUNDDOWN(#REF!, 0)</f>
        <v>#REF!</v>
      </c>
      <c r="J117" s="28"/>
      <c r="K117" s="28"/>
      <c r="L117" s="28" t="e">
        <f t="shared" si="3"/>
        <v>#REF!</v>
      </c>
      <c r="M117" s="27"/>
    </row>
    <row r="118" spans="2:13" ht="21.6" customHeight="1" x14ac:dyDescent="0.15">
      <c r="C118" s="19"/>
      <c r="D118" s="19"/>
      <c r="E118" s="19"/>
      <c r="F118" s="24"/>
      <c r="G118" s="27"/>
      <c r="H118" s="28"/>
      <c r="I118" s="28"/>
      <c r="J118" s="28"/>
      <c r="K118" s="28"/>
      <c r="L118" s="28"/>
      <c r="M118" s="27"/>
    </row>
    <row r="119" spans="2:13" ht="21.6" customHeight="1" x14ac:dyDescent="0.15">
      <c r="C119" s="19"/>
      <c r="D119" s="19"/>
      <c r="E119" s="19"/>
      <c r="F119" s="24"/>
      <c r="G119" s="27"/>
      <c r="H119" s="28"/>
      <c r="I119" s="28"/>
      <c r="J119" s="28"/>
      <c r="K119" s="28"/>
      <c r="L119" s="28"/>
      <c r="M119" s="27"/>
    </row>
    <row r="120" spans="2:13" ht="21.6" customHeight="1" x14ac:dyDescent="0.15">
      <c r="C120" s="19"/>
      <c r="D120" s="19"/>
      <c r="E120" s="19"/>
      <c r="F120" s="24"/>
      <c r="G120" s="27"/>
      <c r="H120" s="28"/>
      <c r="I120" s="28"/>
      <c r="J120" s="28"/>
      <c r="K120" s="28"/>
      <c r="L120" s="28"/>
      <c r="M120" s="27"/>
    </row>
    <row r="121" spans="2:13" ht="21.6" customHeight="1" x14ac:dyDescent="0.15">
      <c r="C121" s="19"/>
      <c r="D121" s="19"/>
      <c r="E121" s="19"/>
      <c r="F121" s="24"/>
      <c r="G121" s="27"/>
      <c r="H121" s="28"/>
      <c r="I121" s="28"/>
      <c r="J121" s="28"/>
      <c r="K121" s="28"/>
      <c r="L121" s="28"/>
      <c r="M121" s="27"/>
    </row>
    <row r="122" spans="2:13" ht="21.6" customHeight="1" x14ac:dyDescent="0.15">
      <c r="C122" s="19"/>
      <c r="D122" s="19"/>
      <c r="E122" s="19"/>
      <c r="F122" s="24"/>
      <c r="G122" s="27"/>
      <c r="H122" s="28"/>
      <c r="I122" s="28"/>
      <c r="J122" s="28"/>
      <c r="K122" s="28"/>
      <c r="L122" s="28"/>
      <c r="M122" s="27"/>
    </row>
    <row r="123" spans="2:13" ht="21.6" customHeight="1" x14ac:dyDescent="0.15">
      <c r="C123" s="19"/>
      <c r="D123" s="19"/>
      <c r="E123" s="19"/>
      <c r="F123" s="24"/>
      <c r="G123" s="27"/>
      <c r="H123" s="28"/>
      <c r="I123" s="28"/>
      <c r="J123" s="28"/>
      <c r="K123" s="28"/>
      <c r="L123" s="28"/>
      <c r="M123" s="27"/>
    </row>
    <row r="124" spans="2:13" ht="21.6" customHeight="1" x14ac:dyDescent="0.15">
      <c r="C124" s="19"/>
      <c r="D124" s="19"/>
      <c r="E124" s="19"/>
      <c r="F124" s="24"/>
      <c r="G124" s="27"/>
      <c r="H124" s="28"/>
      <c r="I124" s="28"/>
      <c r="J124" s="28"/>
      <c r="K124" s="28"/>
      <c r="L124" s="28"/>
      <c r="M124" s="27"/>
    </row>
    <row r="125" spans="2:13" ht="21.6" customHeight="1" x14ac:dyDescent="0.15">
      <c r="C125" s="19"/>
      <c r="D125" s="19"/>
      <c r="E125" s="19"/>
      <c r="F125" s="24"/>
      <c r="G125" s="27"/>
      <c r="H125" s="28"/>
      <c r="I125" s="28"/>
      <c r="J125" s="28"/>
      <c r="K125" s="28"/>
      <c r="L125" s="28"/>
      <c r="M125" s="27"/>
    </row>
    <row r="126" spans="2:13" ht="21.6" customHeight="1" x14ac:dyDescent="0.15">
      <c r="C126" s="19"/>
      <c r="D126" s="19"/>
      <c r="E126" s="19"/>
      <c r="F126" s="24"/>
      <c r="G126" s="27"/>
      <c r="H126" s="28"/>
      <c r="I126" s="28"/>
      <c r="J126" s="28"/>
      <c r="K126" s="28"/>
      <c r="L126" s="28"/>
      <c r="M126" s="27"/>
    </row>
    <row r="127" spans="2:13" ht="21.6" customHeight="1" x14ac:dyDescent="0.15">
      <c r="C127" s="19"/>
      <c r="D127" s="19"/>
      <c r="E127" s="19"/>
      <c r="F127" s="24"/>
      <c r="G127" s="27"/>
      <c r="H127" s="28"/>
      <c r="I127" s="28"/>
      <c r="J127" s="28"/>
      <c r="K127" s="28"/>
      <c r="L127" s="28"/>
      <c r="M127" s="27"/>
    </row>
    <row r="128" spans="2:13" ht="21.6" customHeight="1" x14ac:dyDescent="0.15">
      <c r="C128" s="19"/>
      <c r="D128" s="19"/>
      <c r="E128" s="19"/>
      <c r="F128" s="24"/>
      <c r="G128" s="27"/>
      <c r="H128" s="28"/>
      <c r="I128" s="28"/>
      <c r="J128" s="28"/>
      <c r="K128" s="28"/>
      <c r="L128" s="28"/>
      <c r="M128" s="27"/>
    </row>
    <row r="129" spans="3:13" ht="21.6" customHeight="1" x14ac:dyDescent="0.15">
      <c r="C129" s="19"/>
      <c r="D129" s="19"/>
      <c r="E129" s="19"/>
      <c r="F129" s="24"/>
      <c r="G129" s="27"/>
      <c r="H129" s="28"/>
      <c r="I129" s="28"/>
      <c r="J129" s="28"/>
      <c r="K129" s="28"/>
      <c r="L129" s="28"/>
      <c r="M129" s="27"/>
    </row>
    <row r="130" spans="3:13" ht="21.6" customHeight="1" x14ac:dyDescent="0.15">
      <c r="C130" s="19"/>
      <c r="D130" s="19"/>
      <c r="E130" s="19"/>
      <c r="F130" s="24"/>
      <c r="G130" s="27"/>
      <c r="H130" s="28"/>
      <c r="I130" s="28"/>
      <c r="J130" s="28"/>
      <c r="K130" s="28"/>
      <c r="L130" s="28"/>
      <c r="M130" s="27"/>
    </row>
    <row r="131" spans="3:13" ht="21.6" customHeight="1" x14ac:dyDescent="0.15">
      <c r="C131" s="19"/>
      <c r="D131" s="19"/>
      <c r="E131" s="19"/>
      <c r="F131" s="24"/>
      <c r="G131" s="27"/>
      <c r="H131" s="28"/>
      <c r="I131" s="28"/>
      <c r="J131" s="28"/>
      <c r="K131" s="28"/>
      <c r="L131" s="28"/>
      <c r="M131" s="27"/>
    </row>
    <row r="132" spans="3:13" ht="21.6" customHeight="1" x14ac:dyDescent="0.15">
      <c r="C132" s="19"/>
      <c r="D132" s="19"/>
      <c r="E132" s="19"/>
      <c r="F132" s="24"/>
      <c r="G132" s="27"/>
      <c r="H132" s="28"/>
      <c r="I132" s="28"/>
      <c r="J132" s="28"/>
      <c r="K132" s="28"/>
      <c r="L132" s="28"/>
      <c r="M132" s="27"/>
    </row>
    <row r="133" spans="3:13" ht="21.6" customHeight="1" x14ac:dyDescent="0.15">
      <c r="C133" s="19"/>
      <c r="D133" s="19"/>
      <c r="E133" s="19"/>
      <c r="F133" s="24"/>
      <c r="G133" s="27"/>
      <c r="H133" s="28"/>
      <c r="I133" s="28"/>
      <c r="J133" s="28"/>
      <c r="K133" s="28"/>
      <c r="L133" s="28"/>
      <c r="M133" s="27"/>
    </row>
  </sheetData>
  <mergeCells count="13">
    <mergeCell ref="L2:L3"/>
    <mergeCell ref="M2:M3"/>
    <mergeCell ref="K2:K3"/>
    <mergeCell ref="K1:L1"/>
    <mergeCell ref="I2:I3"/>
    <mergeCell ref="J2:J3"/>
    <mergeCell ref="C1:H1"/>
    <mergeCell ref="C2:C3"/>
    <mergeCell ref="D2:D3"/>
    <mergeCell ref="E2:E3"/>
    <mergeCell ref="F2:F3"/>
    <mergeCell ref="G2:G3"/>
    <mergeCell ref="H2:H3"/>
  </mergeCells>
  <phoneticPr fontId="3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8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M45"/>
  <sheetViews>
    <sheetView workbookViewId="0">
      <selection activeCell="A11" sqref="A11"/>
    </sheetView>
  </sheetViews>
  <sheetFormatPr defaultRowHeight="13.5" x14ac:dyDescent="0.15"/>
  <cols>
    <col min="1" max="1" width="36.109375" style="1" customWidth="1"/>
    <col min="2" max="2" width="15.109375" style="2" bestFit="1" customWidth="1"/>
    <col min="3" max="6" width="15.109375" style="2" customWidth="1"/>
    <col min="7" max="7" width="8.6640625" style="2" customWidth="1"/>
    <col min="8" max="8" width="8.77734375" style="2" customWidth="1"/>
    <col min="9" max="16384" width="8.88671875" style="2"/>
  </cols>
  <sheetData>
    <row r="1" spans="1:13" ht="14.25" thickBot="1" x14ac:dyDescent="0.2">
      <c r="A1" s="13" t="s">
        <v>3</v>
      </c>
      <c r="B1" s="14" t="s">
        <v>7</v>
      </c>
      <c r="C1" s="14" t="s">
        <v>5</v>
      </c>
      <c r="D1" s="14" t="s">
        <v>6</v>
      </c>
      <c r="E1" s="14" t="s">
        <v>46</v>
      </c>
      <c r="F1" s="15" t="s">
        <v>8</v>
      </c>
      <c r="H1" s="12"/>
    </row>
    <row r="2" spans="1:13" x14ac:dyDescent="0.15">
      <c r="A2" s="5" t="s">
        <v>9</v>
      </c>
      <c r="B2" s="10" t="e">
        <f>#REF!</f>
        <v>#REF!</v>
      </c>
      <c r="C2" s="10" t="e">
        <f>#REF!</f>
        <v>#REF!</v>
      </c>
      <c r="D2" s="10" t="e">
        <f>#REF!</f>
        <v>#REF!</v>
      </c>
      <c r="E2" s="10"/>
      <c r="F2" s="10" t="e">
        <f t="shared" ref="F2:F8" si="0">SUM(B2,C2,D2)</f>
        <v>#REF!</v>
      </c>
    </row>
    <row r="3" spans="1:13" x14ac:dyDescent="0.15">
      <c r="A3" s="3" t="s">
        <v>729</v>
      </c>
      <c r="B3" s="11" t="e">
        <f>#REF!</f>
        <v>#REF!</v>
      </c>
      <c r="C3" s="11" t="e">
        <f>#REF!</f>
        <v>#REF!</v>
      </c>
      <c r="D3" s="11" t="e">
        <f>#REF!</f>
        <v>#REF!</v>
      </c>
      <c r="E3" s="11"/>
      <c r="F3" s="10" t="e">
        <f t="shared" si="0"/>
        <v>#REF!</v>
      </c>
      <c r="H3" s="57" t="s">
        <v>99</v>
      </c>
      <c r="I3" s="58"/>
      <c r="J3" s="58"/>
      <c r="K3" s="58"/>
      <c r="L3" s="58"/>
      <c r="M3" s="59"/>
    </row>
    <row r="4" spans="1:13" x14ac:dyDescent="0.15">
      <c r="A4" s="3" t="s">
        <v>3</v>
      </c>
      <c r="B4" s="11"/>
      <c r="C4" s="11"/>
      <c r="D4" s="11"/>
      <c r="E4" s="11"/>
      <c r="F4" s="11">
        <f t="shared" si="0"/>
        <v>0</v>
      </c>
      <c r="H4" s="60"/>
      <c r="I4" s="61"/>
      <c r="J4" s="61"/>
      <c r="K4" s="61"/>
      <c r="L4" s="61"/>
      <c r="M4" s="62"/>
    </row>
    <row r="5" spans="1:13" x14ac:dyDescent="0.15">
      <c r="A5" s="3" t="s">
        <v>3</v>
      </c>
      <c r="B5" s="11"/>
      <c r="C5" s="11" t="s">
        <v>4</v>
      </c>
      <c r="D5" s="11"/>
      <c r="E5" s="11"/>
      <c r="F5" s="11">
        <f t="shared" si="0"/>
        <v>0</v>
      </c>
    </row>
    <row r="6" spans="1:13" x14ac:dyDescent="0.15">
      <c r="A6" s="3" t="s">
        <v>3</v>
      </c>
      <c r="B6" s="11"/>
      <c r="C6" s="11"/>
      <c r="D6" s="11"/>
      <c r="E6" s="11"/>
      <c r="F6" s="11">
        <f t="shared" si="0"/>
        <v>0</v>
      </c>
      <c r="H6" s="51" t="s">
        <v>100</v>
      </c>
      <c r="I6" s="52"/>
      <c r="J6" s="52"/>
      <c r="K6" s="52"/>
      <c r="L6" s="52"/>
      <c r="M6" s="53"/>
    </row>
    <row r="7" spans="1:13" x14ac:dyDescent="0.15">
      <c r="A7" s="3"/>
      <c r="B7" s="11"/>
      <c r="C7" s="11"/>
      <c r="D7" s="11"/>
      <c r="E7" s="11"/>
      <c r="F7" s="11">
        <f t="shared" si="0"/>
        <v>0</v>
      </c>
      <c r="H7" s="54"/>
      <c r="I7" s="55"/>
      <c r="J7" s="55"/>
      <c r="K7" s="55"/>
      <c r="L7" s="55"/>
      <c r="M7" s="56"/>
    </row>
    <row r="8" spans="1:13" x14ac:dyDescent="0.15">
      <c r="A8" s="3"/>
      <c r="B8" s="11"/>
      <c r="C8" s="11"/>
      <c r="D8" s="11"/>
      <c r="E8" s="11"/>
      <c r="F8" s="11">
        <f t="shared" si="0"/>
        <v>0</v>
      </c>
    </row>
    <row r="9" spans="1:13" ht="14.25" thickBot="1" x14ac:dyDescent="0.2">
      <c r="B9" s="17"/>
      <c r="C9" s="17"/>
      <c r="D9" s="17"/>
      <c r="E9" s="17"/>
      <c r="F9" s="17"/>
      <c r="H9" s="51" t="s">
        <v>101</v>
      </c>
      <c r="I9" s="52"/>
      <c r="J9" s="52"/>
      <c r="K9" s="52"/>
      <c r="L9" s="52"/>
      <c r="M9" s="53"/>
    </row>
    <row r="10" spans="1:13" ht="14.25" thickBot="1" x14ac:dyDescent="0.2">
      <c r="A10" s="13"/>
      <c r="B10" s="14" t="s">
        <v>11</v>
      </c>
      <c r="C10" s="14" t="s">
        <v>13</v>
      </c>
      <c r="D10" s="14" t="s">
        <v>62</v>
      </c>
      <c r="E10" s="14" t="s">
        <v>95</v>
      </c>
      <c r="F10" s="15"/>
      <c r="H10" s="54"/>
      <c r="I10" s="55"/>
      <c r="J10" s="55"/>
      <c r="K10" s="55"/>
      <c r="L10" s="55"/>
      <c r="M10" s="56"/>
    </row>
    <row r="11" spans="1:13" x14ac:dyDescent="0.15">
      <c r="A11" s="5" t="s">
        <v>96</v>
      </c>
      <c r="B11" s="7">
        <v>100</v>
      </c>
      <c r="C11" s="7">
        <v>1</v>
      </c>
      <c r="D11" s="7">
        <f>$B$11/100</f>
        <v>1</v>
      </c>
      <c r="E11" s="7"/>
      <c r="F11" s="7"/>
    </row>
    <row r="12" spans="1:13" x14ac:dyDescent="0.15">
      <c r="A12" s="3" t="s">
        <v>97</v>
      </c>
      <c r="B12" s="6">
        <v>100</v>
      </c>
      <c r="C12" s="6">
        <v>1</v>
      </c>
      <c r="D12" s="7">
        <f>$B$12/100</f>
        <v>1</v>
      </c>
      <c r="E12" s="6">
        <v>2</v>
      </c>
      <c r="F12" s="6"/>
      <c r="H12" s="51" t="s">
        <v>102</v>
      </c>
      <c r="I12" s="52"/>
      <c r="J12" s="52"/>
      <c r="K12" s="52"/>
      <c r="L12" s="52"/>
      <c r="M12" s="53"/>
    </row>
    <row r="13" spans="1:13" x14ac:dyDescent="0.15">
      <c r="A13" s="3" t="s">
        <v>98</v>
      </c>
      <c r="B13" s="6">
        <v>100</v>
      </c>
      <c r="C13" s="6">
        <v>1</v>
      </c>
      <c r="D13" s="7">
        <f>$B$13/100</f>
        <v>1</v>
      </c>
      <c r="E13" s="6">
        <v>5</v>
      </c>
      <c r="F13" s="6"/>
      <c r="H13" s="54"/>
      <c r="I13" s="55"/>
      <c r="J13" s="55"/>
      <c r="K13" s="55"/>
      <c r="L13" s="55"/>
      <c r="M13" s="56"/>
    </row>
    <row r="14" spans="1:13" x14ac:dyDescent="0.15">
      <c r="A14" s="3"/>
      <c r="B14" s="6"/>
      <c r="C14" s="6"/>
      <c r="D14" s="6"/>
      <c r="E14" s="6"/>
      <c r="F14" s="6"/>
    </row>
    <row r="15" spans="1:13" x14ac:dyDescent="0.15">
      <c r="A15" s="3"/>
      <c r="B15" s="6"/>
      <c r="C15" s="6"/>
      <c r="D15" s="6"/>
      <c r="E15" s="6"/>
      <c r="F15" s="6"/>
    </row>
    <row r="16" spans="1:13" x14ac:dyDescent="0.15">
      <c r="A16" s="3"/>
      <c r="B16" s="6"/>
      <c r="C16" s="6"/>
      <c r="D16" s="6"/>
      <c r="E16" s="6"/>
      <c r="F16" s="6"/>
    </row>
    <row r="17" spans="1:6" x14ac:dyDescent="0.15">
      <c r="A17" s="3"/>
      <c r="B17" s="6"/>
      <c r="C17" s="6"/>
      <c r="D17" s="6"/>
      <c r="E17" s="6"/>
      <c r="F17" s="6"/>
    </row>
    <row r="18" spans="1:6" x14ac:dyDescent="0.15">
      <c r="A18" s="3" t="s">
        <v>2</v>
      </c>
      <c r="B18" s="6"/>
      <c r="C18" s="6"/>
      <c r="D18" s="6"/>
      <c r="E18" s="6"/>
      <c r="F18" s="6"/>
    </row>
    <row r="19" spans="1:6" ht="14.25" thickBot="1" x14ac:dyDescent="0.2">
      <c r="A19" s="4" t="s">
        <v>4</v>
      </c>
      <c r="B19" s="16"/>
      <c r="C19" s="16"/>
      <c r="D19" s="16"/>
      <c r="E19" s="16"/>
      <c r="F19" s="16"/>
    </row>
    <row r="20" spans="1:6" ht="14.25" thickBot="1" x14ac:dyDescent="0.2">
      <c r="A20" s="13" t="s">
        <v>56</v>
      </c>
      <c r="B20" s="14" t="s">
        <v>11</v>
      </c>
      <c r="C20" s="14"/>
      <c r="D20" s="14" t="s">
        <v>62</v>
      </c>
      <c r="E20" s="14"/>
      <c r="F20" s="15"/>
    </row>
    <row r="21" spans="1:6" x14ac:dyDescent="0.15">
      <c r="A21" s="5" t="s">
        <v>57</v>
      </c>
      <c r="B21" s="7">
        <f>B11</f>
        <v>100</v>
      </c>
      <c r="C21" s="7"/>
      <c r="D21" s="7">
        <f>$B$21/100</f>
        <v>1</v>
      </c>
      <c r="E21" s="7"/>
      <c r="F21" s="7"/>
    </row>
    <row r="22" spans="1:6" x14ac:dyDescent="0.15">
      <c r="A22" s="3" t="s">
        <v>58</v>
      </c>
      <c r="B22" s="6">
        <f>B11</f>
        <v>100</v>
      </c>
      <c r="C22" s="7"/>
      <c r="D22" s="7">
        <f>$B$22/100</f>
        <v>1</v>
      </c>
      <c r="E22" s="6"/>
      <c r="F22" s="6"/>
    </row>
    <row r="23" spans="1:6" x14ac:dyDescent="0.15">
      <c r="A23" s="3" t="s">
        <v>61</v>
      </c>
      <c r="B23" s="6">
        <f>B11</f>
        <v>100</v>
      </c>
      <c r="C23" s="7"/>
      <c r="D23" s="7">
        <f>$B$23/100</f>
        <v>1</v>
      </c>
      <c r="E23" s="6"/>
      <c r="F23" s="6"/>
    </row>
    <row r="24" spans="1:6" x14ac:dyDescent="0.15">
      <c r="A24" s="3" t="s">
        <v>59</v>
      </c>
      <c r="B24" s="6">
        <f>B11</f>
        <v>100</v>
      </c>
      <c r="C24" s="7"/>
      <c r="D24" s="7">
        <f>$B$24/100</f>
        <v>1</v>
      </c>
      <c r="E24" s="6"/>
      <c r="F24" s="6"/>
    </row>
    <row r="25" spans="1:6" x14ac:dyDescent="0.15">
      <c r="A25" s="3" t="s">
        <v>60</v>
      </c>
      <c r="B25" s="6">
        <f>B11</f>
        <v>100</v>
      </c>
      <c r="C25" s="7"/>
      <c r="D25" s="7">
        <f>$B$25/100</f>
        <v>1</v>
      </c>
      <c r="E25" s="6"/>
      <c r="F25" s="6"/>
    </row>
    <row r="26" spans="1:6" x14ac:dyDescent="0.15">
      <c r="A26" s="3"/>
      <c r="B26" s="6"/>
      <c r="C26" s="6"/>
      <c r="D26" s="6"/>
      <c r="E26" s="6"/>
      <c r="F26" s="6"/>
    </row>
    <row r="27" spans="1:6" x14ac:dyDescent="0.15">
      <c r="A27" s="3"/>
      <c r="B27" s="6"/>
      <c r="C27" s="6"/>
      <c r="D27" s="6"/>
      <c r="E27" s="6"/>
      <c r="F27" s="6"/>
    </row>
    <row r="28" spans="1:6" x14ac:dyDescent="0.15">
      <c r="A28" s="3"/>
      <c r="B28" s="6"/>
      <c r="C28" s="6"/>
      <c r="D28" s="6"/>
      <c r="E28" s="6"/>
      <c r="F28" s="6"/>
    </row>
    <row r="29" spans="1:6" ht="14.25" customHeight="1" thickBot="1" x14ac:dyDescent="0.2">
      <c r="A29" s="4"/>
      <c r="B29" s="16"/>
      <c r="C29" s="16"/>
      <c r="D29" s="16"/>
      <c r="E29" s="16"/>
      <c r="F29" s="16"/>
    </row>
    <row r="30" spans="1:6" ht="14.25" customHeight="1" thickBot="1" x14ac:dyDescent="0.2">
      <c r="A30" s="13" t="s">
        <v>88</v>
      </c>
      <c r="B30" s="14" t="s">
        <v>89</v>
      </c>
      <c r="C30" s="14" t="s">
        <v>90</v>
      </c>
      <c r="D30" s="14" t="s">
        <v>91</v>
      </c>
      <c r="E30" s="14"/>
      <c r="F30" s="15"/>
    </row>
    <row r="31" spans="1:6" x14ac:dyDescent="0.15">
      <c r="A31" s="5" t="s">
        <v>92</v>
      </c>
      <c r="B31" s="7">
        <v>15</v>
      </c>
      <c r="C31" s="7">
        <v>15</v>
      </c>
      <c r="D31" s="7">
        <v>20</v>
      </c>
      <c r="E31" s="7"/>
      <c r="F31" s="7"/>
    </row>
    <row r="32" spans="1:6" x14ac:dyDescent="0.15">
      <c r="A32" s="5" t="s">
        <v>87</v>
      </c>
      <c r="B32" s="6">
        <v>40</v>
      </c>
      <c r="C32" s="6">
        <v>40</v>
      </c>
      <c r="D32" s="6">
        <v>40</v>
      </c>
      <c r="E32" s="6"/>
      <c r="F32" s="6"/>
    </row>
    <row r="33" spans="1:13" x14ac:dyDescent="0.15">
      <c r="A33" s="3" t="s">
        <v>14</v>
      </c>
      <c r="B33" s="6">
        <v>2</v>
      </c>
      <c r="C33" s="6"/>
      <c r="D33" s="6"/>
      <c r="E33" s="6"/>
      <c r="F33" s="6"/>
      <c r="H33" s="51" t="s">
        <v>730</v>
      </c>
      <c r="I33" s="52"/>
      <c r="J33" s="52"/>
      <c r="K33" s="52"/>
      <c r="L33" s="52"/>
      <c r="M33" s="53"/>
    </row>
    <row r="34" spans="1:13" x14ac:dyDescent="0.15">
      <c r="A34" s="3" t="s">
        <v>15</v>
      </c>
      <c r="B34" s="6"/>
      <c r="C34" s="6"/>
      <c r="D34" s="6"/>
      <c r="E34" s="6"/>
      <c r="F34" s="6"/>
      <c r="H34" s="54"/>
      <c r="I34" s="55"/>
      <c r="J34" s="55"/>
      <c r="K34" s="55"/>
      <c r="L34" s="55"/>
      <c r="M34" s="56"/>
    </row>
    <row r="35" spans="1:13" x14ac:dyDescent="0.15">
      <c r="A35" s="3" t="s">
        <v>16</v>
      </c>
      <c r="B35" s="6">
        <v>2</v>
      </c>
      <c r="C35" s="6"/>
      <c r="D35" s="6"/>
      <c r="E35" s="6"/>
      <c r="F35" s="6"/>
    </row>
    <row r="36" spans="1:13" x14ac:dyDescent="0.15">
      <c r="A36" s="3" t="s">
        <v>17</v>
      </c>
      <c r="B36" s="6">
        <v>3</v>
      </c>
      <c r="C36" s="6"/>
      <c r="D36" s="6"/>
      <c r="E36" s="6"/>
      <c r="F36" s="6"/>
    </row>
    <row r="37" spans="1:13" x14ac:dyDescent="0.15">
      <c r="A37" s="3"/>
      <c r="B37" s="6"/>
      <c r="C37" s="6"/>
      <c r="D37" s="6"/>
      <c r="E37" s="6"/>
      <c r="F37" s="6"/>
    </row>
    <row r="38" spans="1:13" x14ac:dyDescent="0.15">
      <c r="A38" s="3"/>
      <c r="B38" s="6"/>
      <c r="C38" s="6"/>
      <c r="D38" s="6"/>
      <c r="E38" s="6"/>
      <c r="F38" s="6"/>
    </row>
    <row r="39" spans="1:13" ht="14.25" thickBot="1" x14ac:dyDescent="0.2">
      <c r="A39" s="4"/>
      <c r="B39" s="16"/>
      <c r="C39" s="16"/>
      <c r="D39" s="16"/>
      <c r="E39" s="16"/>
      <c r="F39" s="16"/>
    </row>
    <row r="40" spans="1:13" ht="14.25" thickBot="1" x14ac:dyDescent="0.2">
      <c r="A40" s="13" t="s">
        <v>10</v>
      </c>
      <c r="B40" s="14" t="s">
        <v>11</v>
      </c>
      <c r="C40" s="14" t="s">
        <v>12</v>
      </c>
      <c r="D40" s="14"/>
      <c r="E40" s="14"/>
      <c r="F40" s="15"/>
    </row>
    <row r="41" spans="1:13" x14ac:dyDescent="0.15">
      <c r="A41" s="1" t="s">
        <v>103</v>
      </c>
      <c r="B41" s="2">
        <v>100</v>
      </c>
      <c r="C41" s="2">
        <v>5</v>
      </c>
    </row>
    <row r="42" spans="1:13" x14ac:dyDescent="0.15">
      <c r="A42" s="1" t="s">
        <v>104</v>
      </c>
      <c r="B42" s="2">
        <v>100</v>
      </c>
      <c r="C42" s="2">
        <v>5</v>
      </c>
    </row>
    <row r="43" spans="1:13" x14ac:dyDescent="0.15">
      <c r="A43" s="1" t="s">
        <v>105</v>
      </c>
      <c r="B43" s="2">
        <v>100</v>
      </c>
      <c r="C43" s="2">
        <v>5</v>
      </c>
    </row>
    <row r="44" spans="1:13" x14ac:dyDescent="0.15">
      <c r="A44" s="1" t="s">
        <v>106</v>
      </c>
      <c r="B44" s="2">
        <v>100</v>
      </c>
      <c r="C44" s="2">
        <v>5</v>
      </c>
    </row>
    <row r="45" spans="1:13" x14ac:dyDescent="0.15">
      <c r="A45" s="1" t="s">
        <v>107</v>
      </c>
      <c r="B45" s="2">
        <v>100</v>
      </c>
      <c r="C45" s="2">
        <v>5</v>
      </c>
    </row>
  </sheetData>
  <mergeCells count="5">
    <mergeCell ref="H33:M34"/>
    <mergeCell ref="H3:M4"/>
    <mergeCell ref="H6:M7"/>
    <mergeCell ref="H9:M10"/>
    <mergeCell ref="H12:M13"/>
  </mergeCells>
  <phoneticPr fontId="3" type="noConversion"/>
  <printOptions horizontalCentered="1"/>
  <pageMargins left="0.35433070866141736" right="0.35433070866141736" top="0.59055118110236227" bottom="0.59055118110236227" header="0.51181102362204722" footer="0.51181102362204722"/>
  <pageSetup paperSize="9" orientation="landscape" verticalDpi="30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B34"/>
  <sheetViews>
    <sheetView workbookViewId="0"/>
  </sheetViews>
  <sheetFormatPr defaultRowHeight="18.95" customHeight="1" x14ac:dyDescent="0.15"/>
  <cols>
    <col min="1" max="1" width="4.6640625" style="9" customWidth="1"/>
    <col min="2" max="2" width="73" customWidth="1"/>
  </cols>
  <sheetData>
    <row r="1" spans="1:2" ht="20.25" x14ac:dyDescent="0.25">
      <c r="B1" s="8" t="s">
        <v>33</v>
      </c>
    </row>
    <row r="2" spans="1:2" ht="18.95" customHeight="1" x14ac:dyDescent="0.15">
      <c r="A2" s="9" t="s">
        <v>31</v>
      </c>
      <c r="B2" t="s">
        <v>63</v>
      </c>
    </row>
    <row r="3" spans="1:2" ht="18.95" customHeight="1" x14ac:dyDescent="0.15">
      <c r="B3" t="s">
        <v>64</v>
      </c>
    </row>
    <row r="4" spans="1:2" ht="18.95" customHeight="1" x14ac:dyDescent="0.15">
      <c r="A4" s="9" t="s">
        <v>36</v>
      </c>
      <c r="B4" t="s">
        <v>65</v>
      </c>
    </row>
    <row r="5" spans="1:2" ht="18.95" customHeight="1" x14ac:dyDescent="0.15">
      <c r="B5" t="s">
        <v>66</v>
      </c>
    </row>
    <row r="6" spans="1:2" ht="18.95" customHeight="1" x14ac:dyDescent="0.15">
      <c r="A6" s="9" t="s">
        <v>32</v>
      </c>
      <c r="B6" t="s">
        <v>67</v>
      </c>
    </row>
    <row r="7" spans="1:2" ht="18.95" customHeight="1" x14ac:dyDescent="0.15">
      <c r="A7" s="9" t="s">
        <v>34</v>
      </c>
      <c r="B7" t="s">
        <v>68</v>
      </c>
    </row>
    <row r="8" spans="1:2" ht="18.95" customHeight="1" x14ac:dyDescent="0.15">
      <c r="B8" t="s">
        <v>35</v>
      </c>
    </row>
    <row r="9" spans="1:2" ht="18.95" customHeight="1" x14ac:dyDescent="0.15">
      <c r="B9" t="s">
        <v>69</v>
      </c>
    </row>
    <row r="10" spans="1:2" ht="18.95" customHeight="1" x14ac:dyDescent="0.15">
      <c r="B10" t="s">
        <v>70</v>
      </c>
    </row>
    <row r="11" spans="1:2" ht="18.95" customHeight="1" x14ac:dyDescent="0.15">
      <c r="A11" s="9" t="s">
        <v>2</v>
      </c>
      <c r="B11" t="s">
        <v>71</v>
      </c>
    </row>
    <row r="12" spans="1:2" ht="18.95" customHeight="1" x14ac:dyDescent="0.15">
      <c r="A12" s="9" t="s">
        <v>37</v>
      </c>
      <c r="B12" t="s">
        <v>72</v>
      </c>
    </row>
    <row r="13" spans="1:2" ht="18.95" customHeight="1" x14ac:dyDescent="0.15">
      <c r="B13" t="s">
        <v>73</v>
      </c>
    </row>
    <row r="14" spans="1:2" ht="18.95" customHeight="1" x14ac:dyDescent="0.15">
      <c r="B14" t="s">
        <v>74</v>
      </c>
    </row>
    <row r="15" spans="1:2" ht="18.95" customHeight="1" x14ac:dyDescent="0.15">
      <c r="B15" t="s">
        <v>75</v>
      </c>
    </row>
    <row r="16" spans="1:2" ht="18.95" customHeight="1" x14ac:dyDescent="0.15">
      <c r="B16" t="s">
        <v>39</v>
      </c>
    </row>
    <row r="17" spans="1:2" ht="18.95" customHeight="1" x14ac:dyDescent="0.15">
      <c r="A17" s="9" t="s">
        <v>38</v>
      </c>
      <c r="B17" t="s">
        <v>76</v>
      </c>
    </row>
    <row r="18" spans="1:2" ht="18.95" customHeight="1" x14ac:dyDescent="0.15">
      <c r="A18" s="9" t="s">
        <v>77</v>
      </c>
      <c r="B18" s="18" t="s">
        <v>78</v>
      </c>
    </row>
    <row r="19" spans="1:2" ht="18.95" customHeight="1" x14ac:dyDescent="0.15">
      <c r="A19" s="9" t="s">
        <v>79</v>
      </c>
      <c r="B19" t="s">
        <v>80</v>
      </c>
    </row>
    <row r="20" spans="1:2" ht="18.95" customHeight="1" x14ac:dyDescent="0.15">
      <c r="A20" s="9" t="s">
        <v>84</v>
      </c>
      <c r="B20" t="s">
        <v>85</v>
      </c>
    </row>
    <row r="21" spans="1:2" ht="18.95" customHeight="1" x14ac:dyDescent="0.15">
      <c r="A21" s="9" t="s">
        <v>86</v>
      </c>
      <c r="B21" t="s">
        <v>81</v>
      </c>
    </row>
    <row r="33" spans="2:2" ht="18.95" customHeight="1" x14ac:dyDescent="0.15">
      <c r="B33" t="s">
        <v>82</v>
      </c>
    </row>
    <row r="34" spans="2:2" ht="18.95" customHeight="1" x14ac:dyDescent="0.15">
      <c r="B34" t="s">
        <v>83</v>
      </c>
    </row>
  </sheetData>
  <phoneticPr fontId="3" type="noConversion"/>
  <pageMargins left="0.75" right="0.75" top="1" bottom="1" header="0.5" footer="0.5"/>
  <pageSetup paperSize="9" orientation="portrait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3</vt:i4>
      </vt:variant>
    </vt:vector>
  </HeadingPairs>
  <TitlesOfParts>
    <vt:vector size="7" baseType="lpstr">
      <vt:lpstr>내역서(전기)</vt:lpstr>
      <vt:lpstr>합산자재</vt:lpstr>
      <vt:lpstr>옵션</vt:lpstr>
      <vt:lpstr>사용설명</vt:lpstr>
      <vt:lpstr>'내역서(전기)'!Print_Area</vt:lpstr>
      <vt:lpstr>'내역서(전기)'!Print_Titles</vt:lpstr>
      <vt:lpstr>합산자재!Print_Titles</vt:lpstr>
    </vt:vector>
  </TitlesOfParts>
  <Company>이지테크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이지테크</dc:creator>
  <cp:lastModifiedBy>user</cp:lastModifiedBy>
  <cp:lastPrinted>2012-05-12T23:39:48Z</cp:lastPrinted>
  <dcterms:created xsi:type="dcterms:W3CDTF">2002-09-09T02:35:17Z</dcterms:created>
  <dcterms:modified xsi:type="dcterms:W3CDTF">2026-10-13T06:47:11Z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yNDA5IiwibG9nVGltZSI6IjIwMjYtMTAtMTNUMDY6NDY6MzRaIiwicElEIjoxLCJwcm9jZXNzSWQiOjI1OTE2LCJwcm9jZXNzTmFtZSI6IkVYQ0VMLkVYRSIsInRyYWNlSWQiOiI4MTg2MDJCRUZENjE0RTQxQUE4N0FDQzNCRDFCNDgzOSIsInVzZXJDb2RlIjoiaG9uZ2syMTE0In0sIm5vZGUyIjp7ImRzZCI6IjAxMDAwMDAwMDAwMDI0MDkiLCJsb2dUaW1lIjoiMjAyNi0xMC0xM1QwNjo0NjozNFoiLCJwSUQiOjEsInByb2Nlc3NJZCI6MjU5MTYsInByb2Nlc3NOYW1lIjoiRVhDRUwuRVhFIiwidHJhY2VJZCI6IjgxODYwMkJFRkQ2MTRFNDFBQTg3QUNDM0JEMUI0ODM5IiwidXNlckNvZGUiOiJob25nazIxMTQifSwibm9kZTMiOnsiZHNkIjoiMDEwMDAwMDAwMDAwMjQwOSIsImxvZ1RpbWUiOiIyMDI2LTEwLTEzVDA2OjQ2OjM0WiIsInBJRCI6MSwicHJvY2Vzc0lkIjoyNTkxNiwicHJvY2Vzc05hbWUiOiJFWENFTC5FWEUiLCJ0cmFjZUlkIjoiODE4NjAyQkVGRDYxNEU0MUFBODdBQ0MzQkQxQjQ4MzkiLCJ1c2VyQ29kZSI6ImhvbmdrMjExNCJ9LCJub2RlNCI6eyJkc2QiOiIwMTAwMDAwMDAwMDAyNDA5IiwibG9nVGltZSI6IjIwMjYtMTAtMTNUMDY6NDc6MTFaIiwicElEIjoxLCJwcm9jZXNzSWQiOjI1OTE2LCJwcm9jZXNzTmFtZSI6IkVYQ0VMLkVYRSIsInRyYWNlSWQiOiIwNTY0OUEzNEQ2MDY0RDZDODVEQTZDRUEzNDVBNTY4MyIsInVzZXJDb2RlIjoiaG9uZ2syMTE0In0sIm5vZGU1Ijp7ImRzZCI6IjAwMDAwMDAwMDAwMDAwMDAiLCJsb2dUaW1lIjoiMjAyNi0xMC0xM1QwNjo0NzoxOVoiLCJwSUQiOjIwNDgsInByb2Nlc3NJZCI6MjU3MDQsInByb2Nlc3NOYW1lIjoiRVhDRUwuRVhFIiwidHJhY2VJZCI6IjNGRDFFMzUwRDdGNDRGQUE5MjI0MUYwQTk4QTQ1RTVFIiwidXNlckNvZGUiOiJob25nazIxMTQifSwibm9kZUNvdW50IjozLCJyb290VHJhY2VJZCI6IjgxODYwMkJFRkQ2MTRFNDFBQTg3QUNDM0JEMUI0ODM5In0=</vt:lpwstr>
  </property>
</Properties>
</file>