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D:\이정환\2026\서류\선도단지사업\숲가꾸기실시설계\숲가꾸기실시설계\2차\"/>
    </mc:Choice>
  </mc:AlternateContent>
  <xr:revisionPtr revIDLastSave="0" documentId="13_ncr:1_{A056F7DC-35B6-4267-B2E3-1AAAF01452E9}" xr6:coauthVersionLast="36" xr6:coauthVersionMax="36" xr10:uidLastSave="{00000000-0000-0000-0000-000000000000}"/>
  <bookViews>
    <workbookView xWindow="32760" yWindow="32760" windowWidth="14415" windowHeight="12675" activeTab="1" xr2:uid="{00000000-000D-0000-FFFF-FFFF00000000}"/>
  </bookViews>
  <sheets>
    <sheet name="기초 자료" sheetId="1" r:id="rId1"/>
    <sheet name="예정가격평정서" sheetId="5" r:id="rId2"/>
    <sheet name="용역비 산출서(숲가꾸기)" sheetId="2" r:id="rId3"/>
    <sheet name="대상지 내역" sheetId="4" r:id="rId4"/>
    <sheet name="엔지니어링손해배상공제" sheetId="3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4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d">#REF!</definedName>
    <definedName name="_xlnm.Database">#REF!</definedName>
    <definedName name="ddddd">#REF!</definedName>
    <definedName name="dddddddddddd">#REF!</definedName>
    <definedName name="_xlnm.Print_Area" localSheetId="0">'기초 자료'!$A$1:$F$28</definedName>
    <definedName name="_xlnm.Print_Area" localSheetId="3">'대상지 내역'!$A$1:$P$12</definedName>
    <definedName name="_xlnm.Print_Area" localSheetId="4">엔지니어링손해배상공제!$A$1:$K$49</definedName>
    <definedName name="_xlnm.Print_Area" localSheetId="1">예정가격평정서!$A$1:$G$25</definedName>
    <definedName name="_xlnm.Print_Area" localSheetId="2">'용역비 산출서(숲가꾸기)'!$A$1:$J$59</definedName>
    <definedName name="_xlnm.Print_Area">#REF!</definedName>
    <definedName name="_xlnm.Print_Titles">#REF!</definedName>
    <definedName name="_xlnm.Recorder">#REF!</definedName>
    <definedName name="U형측구">#REF!</definedName>
    <definedName name="가나다">#REF!</definedName>
    <definedName name="가나다라마바사">#REF!</definedName>
    <definedName name="공사명">#REF!</definedName>
    <definedName name="기경수정">#REF!</definedName>
    <definedName name="ㄹㄴ">#REF!</definedName>
    <definedName name="ㅁㄴㅇㄹㄹ호ㅓ">[1]단재적표!#REF!</definedName>
    <definedName name="ㅁㄹ">#REF!</definedName>
    <definedName name="ㅁㄹㄻㄻㄹ">#REF!</definedName>
    <definedName name="면적">[1]단재적표!$B$1:$C$311</definedName>
    <definedName name="비목1">#REF!</definedName>
    <definedName name="비목2">#REF!</definedName>
    <definedName name="비목3">#REF!</definedName>
    <definedName name="비목4">#REF!</definedName>
    <definedName name="산물대운반1구역">#REF!</definedName>
    <definedName name="산물대운반2구역">#REF!</definedName>
    <definedName name="수">[2]단재적표!$B$1:$C$311</definedName>
    <definedName name="ㅇㄴㄹㄴㅇㅎㄹㄴㅇㅎㄴㅇ">[1]단재적표!#REF!</definedName>
    <definedName name="일위2">#REF!</definedName>
    <definedName name="전석쌓기">#REF!</definedName>
    <definedName name="참">#REF!</definedName>
    <definedName name="출장지">INDIRECT("데이타!A4:a"&amp;COUNTA(#REF!)+3)</definedName>
    <definedName name="토공2">'[3]1'!$A$1:$O$51</definedName>
    <definedName name="표준지">[4]단재적표!$B$1:$C$311</definedName>
    <definedName name="한ㅇㅇㄹㅇ">[1]단재적표!$B$239:$AY$273</definedName>
    <definedName name="호">#REF!</definedName>
    <definedName name="호지별번호">#REF!</definedName>
    <definedName name="ㅓㄴㄹ">#REF!</definedName>
  </definedNames>
  <calcPr calcId="191029"/>
</workbook>
</file>

<file path=xl/calcChain.xml><?xml version="1.0" encoding="utf-8"?>
<calcChain xmlns="http://schemas.openxmlformats.org/spreadsheetml/2006/main">
  <c r="J40" i="2" l="1"/>
  <c r="U10" i="4" l="1"/>
  <c r="U9" i="4"/>
  <c r="S10" i="4"/>
  <c r="S9" i="4"/>
  <c r="S8" i="4" l="1"/>
  <c r="U8" i="4" s="1"/>
  <c r="S7" i="4" l="1"/>
  <c r="U7" i="4" s="1"/>
  <c r="G31" i="2" l="1"/>
  <c r="S6" i="4" l="1"/>
  <c r="U6" i="4" s="1"/>
  <c r="G24" i="2" l="1"/>
  <c r="I6" i="2" l="1"/>
  <c r="H59" i="2" l="1"/>
  <c r="I20" i="2" s="1"/>
  <c r="G59" i="2"/>
  <c r="E59" i="2"/>
  <c r="I59" i="2" l="1"/>
  <c r="I8" i="2" s="1"/>
  <c r="E7" i="2"/>
  <c r="I7" i="2" l="1"/>
  <c r="G14" i="2" l="1"/>
  <c r="G17" i="2" s="1"/>
  <c r="H51" i="2"/>
  <c r="G51" i="2"/>
  <c r="F5" i="4" l="1"/>
  <c r="M12" i="2" s="1"/>
  <c r="E5" i="4"/>
  <c r="S5" i="4" s="1"/>
  <c r="U5" i="4" s="1"/>
  <c r="D5" i="4"/>
  <c r="G6" i="2"/>
  <c r="C3" i="2"/>
  <c r="D6" i="2"/>
  <c r="D10" i="2"/>
  <c r="F10" i="2"/>
  <c r="H10" i="2"/>
  <c r="D11" i="2"/>
  <c r="F11" i="2"/>
  <c r="D13" i="2"/>
  <c r="F13" i="2"/>
  <c r="H13" i="2"/>
  <c r="D14" i="2"/>
  <c r="F14" i="2"/>
  <c r="D16" i="2"/>
  <c r="F16" i="2"/>
  <c r="H16" i="2"/>
  <c r="D17" i="2"/>
  <c r="F17" i="2"/>
  <c r="D19" i="2"/>
  <c r="F19" i="2"/>
  <c r="H19" i="2"/>
  <c r="D20" i="2"/>
  <c r="F20" i="2"/>
  <c r="H20" i="2"/>
  <c r="J22" i="2"/>
  <c r="D24" i="2"/>
  <c r="J26" i="2"/>
  <c r="J27" i="2"/>
  <c r="J28" i="2"/>
  <c r="J29" i="2"/>
  <c r="J30" i="2"/>
  <c r="C33" i="2"/>
  <c r="C34" i="2"/>
  <c r="E51" i="2"/>
  <c r="I51" i="2"/>
  <c r="G7" i="2" l="1"/>
  <c r="G8" i="2"/>
  <c r="C20" i="2"/>
  <c r="E6" i="1"/>
  <c r="C5" i="5" s="1"/>
  <c r="G20" i="2"/>
  <c r="G16" i="2"/>
  <c r="G19" i="2"/>
  <c r="G13" i="2"/>
  <c r="I10" i="2"/>
  <c r="J10" i="2" s="1"/>
  <c r="I11" i="2"/>
  <c r="J11" i="2" s="1"/>
  <c r="C16" i="2"/>
  <c r="C17" i="2"/>
  <c r="M6" i="2"/>
  <c r="I3" i="2"/>
  <c r="C6" i="2" l="1"/>
  <c r="C31" i="2"/>
  <c r="J31" i="2" s="1"/>
  <c r="C13" i="2"/>
  <c r="C19" i="2"/>
  <c r="C14" i="2"/>
  <c r="J20" i="2"/>
  <c r="J16" i="2"/>
  <c r="J9" i="2"/>
  <c r="J17" i="2"/>
  <c r="J19" i="2" l="1"/>
  <c r="J18" i="2" s="1"/>
  <c r="J6" i="2"/>
  <c r="J14" i="2"/>
  <c r="J13" i="2"/>
  <c r="J24" i="2"/>
  <c r="C25" i="2" s="1"/>
  <c r="J7" i="2"/>
  <c r="J15" i="2"/>
  <c r="J12" i="2" l="1"/>
  <c r="J21" i="2" s="1"/>
  <c r="J33" i="2" s="1"/>
  <c r="J34" i="2" s="1"/>
  <c r="J25" i="2"/>
  <c r="J23" i="2" s="1"/>
  <c r="J32" i="2" s="1"/>
  <c r="J35" i="2" l="1"/>
  <c r="J37" i="2" s="1"/>
  <c r="J36" i="2" l="1"/>
  <c r="J38" i="2" s="1"/>
  <c r="J39" i="2" s="1"/>
  <c r="J42" i="2" s="1"/>
  <c r="C12" i="5" l="1"/>
  <c r="C11" i="5" l="1"/>
  <c r="C15" i="5"/>
  <c r="C14" i="5" s="1"/>
</calcChain>
</file>

<file path=xl/sharedStrings.xml><?xml version="1.0" encoding="utf-8"?>
<sst xmlns="http://schemas.openxmlformats.org/spreadsheetml/2006/main" count="316" uniqueCount="240">
  <si>
    <t>기초 자료</t>
  </si>
  <si>
    <t xml:space="preserve"> □ 인건비, 재료비 단가</t>
  </si>
  <si>
    <t>구  분</t>
  </si>
  <si>
    <t>단가</t>
  </si>
  <si>
    <t>규격</t>
  </si>
  <si>
    <t>비  고</t>
  </si>
  <si>
    <t xml:space="preserve"> □ 원가계산 법정 요율 등</t>
  </si>
  <si>
    <t>적용기준</t>
  </si>
  <si>
    <t>요율</t>
  </si>
  <si>
    <t>단위</t>
  </si>
  <si>
    <t>비    고</t>
  </si>
  <si>
    <t>%</t>
  </si>
  <si>
    <t>개 소</t>
    <phoneticPr fontId="9" type="noConversion"/>
  </si>
  <si>
    <t>면적</t>
    <phoneticPr fontId="9" type="noConversion"/>
  </si>
  <si>
    <t>ha</t>
    <phoneticPr fontId="9" type="noConversion"/>
  </si>
  <si>
    <t>구분</t>
    <phoneticPr fontId="9" type="noConversion"/>
  </si>
  <si>
    <t>항목</t>
    <phoneticPr fontId="9" type="noConversion"/>
  </si>
  <si>
    <t>금  액(원)</t>
    <phoneticPr fontId="9" type="noConversion"/>
  </si>
  <si>
    <t>단위</t>
    <phoneticPr fontId="9" type="noConversion"/>
  </si>
  <si>
    <t>종류</t>
    <phoneticPr fontId="9" type="noConversion"/>
  </si>
  <si>
    <t>증률</t>
    <phoneticPr fontId="9" type="noConversion"/>
  </si>
  <si>
    <t>소        계</t>
    <phoneticPr fontId="9" type="noConversion"/>
  </si>
  <si>
    <t>직접경비</t>
    <phoneticPr fontId="9" type="noConversion"/>
  </si>
  <si>
    <t>기    술    료</t>
    <phoneticPr fontId="9" type="noConversion"/>
  </si>
  <si>
    <t>직접인건비+직접경비+제경비+기술료</t>
    <phoneticPr fontId="9" type="noConversion"/>
  </si>
  <si>
    <t>총원가 x 10%</t>
    <phoneticPr fontId="9" type="noConversion"/>
  </si>
  <si>
    <t>구    분</t>
    <phoneticPr fontId="9" type="noConversion"/>
  </si>
  <si>
    <t>할인·할증요소</t>
    <phoneticPr fontId="9" type="noConversion"/>
  </si>
  <si>
    <t>단위작업 (%)</t>
    <phoneticPr fontId="9" type="noConversion"/>
  </si>
  <si>
    <t>계</t>
    <phoneticPr fontId="9" type="noConversion"/>
  </si>
  <si>
    <t xml:space="preserve"> □ 사업현황</t>
    <phoneticPr fontId="2" type="noConversion"/>
  </si>
  <si>
    <t>사업년도</t>
    <phoneticPr fontId="2" type="noConversion"/>
  </si>
  <si>
    <t>기번</t>
    <phoneticPr fontId="2" type="noConversion"/>
  </si>
  <si>
    <t>작성일</t>
    <phoneticPr fontId="2" type="noConversion"/>
  </si>
  <si>
    <t>도급자</t>
    <phoneticPr fontId="2" type="noConversion"/>
  </si>
  <si>
    <t>확인자</t>
    <phoneticPr fontId="2" type="noConversion"/>
  </si>
  <si>
    <t>사업면적</t>
    <phoneticPr fontId="2" type="noConversion"/>
  </si>
  <si>
    <t>사업명</t>
    <phoneticPr fontId="2" type="noConversion"/>
  </si>
  <si>
    <t>작업종</t>
    <phoneticPr fontId="2" type="noConversion"/>
  </si>
  <si>
    <t>개소</t>
    <phoneticPr fontId="2" type="noConversion"/>
  </si>
  <si>
    <t>수종</t>
    <phoneticPr fontId="2" type="noConversion"/>
  </si>
  <si>
    <t>조사자</t>
    <phoneticPr fontId="2" type="noConversion"/>
  </si>
  <si>
    <t>작성자</t>
    <phoneticPr fontId="2" type="noConversion"/>
  </si>
  <si>
    <t>※ 엔지니어링 기술자 노임단가는 당해연도 건설 및 기타부문 적용</t>
    <phoneticPr fontId="9" type="noConversion"/>
  </si>
  <si>
    <t>제    경    비</t>
    <phoneticPr fontId="9" type="noConversion"/>
  </si>
  <si>
    <t>낙    찰    율</t>
    <phoneticPr fontId="9" type="noConversion"/>
  </si>
  <si>
    <t>합          계</t>
    <phoneticPr fontId="9" type="noConversion"/>
  </si>
  <si>
    <t>총    원    가</t>
    <phoneticPr fontId="9" type="noConversion"/>
  </si>
  <si>
    <t>부 가 가 치 세</t>
    <phoneticPr fontId="9" type="noConversion"/>
  </si>
  <si>
    <t>변  경  재  계</t>
    <phoneticPr fontId="9" type="noConversion"/>
  </si>
  <si>
    <t>재          계</t>
    <phoneticPr fontId="9" type="noConversion"/>
  </si>
  <si>
    <t>천원단위 미만 절사</t>
    <phoneticPr fontId="9" type="noConversion"/>
  </si>
  <si>
    <t>용역비 산출</t>
    <phoneticPr fontId="9" type="noConversion"/>
  </si>
  <si>
    <t>ha</t>
    <phoneticPr fontId="2" type="noConversion"/>
  </si>
  <si>
    <t>할인
∙
할증</t>
    <phoneticPr fontId="9" type="noConversion"/>
  </si>
  <si>
    <t>%</t>
    <phoneticPr fontId="9" type="noConversion"/>
  </si>
  <si>
    <r>
      <t xml:space="preserve">품
</t>
    </r>
    <r>
      <rPr>
        <sz val="11"/>
        <rFont val="굴림"/>
        <family val="3"/>
        <charset val="129"/>
      </rPr>
      <t>(인원, 수량, 요율)</t>
    </r>
    <phoneticPr fontId="9" type="noConversion"/>
  </si>
  <si>
    <r>
      <t xml:space="preserve">수량
</t>
    </r>
    <r>
      <rPr>
        <sz val="11"/>
        <rFont val="굴림"/>
        <family val="3"/>
        <charset val="129"/>
      </rPr>
      <t>(면적, 수량)</t>
    </r>
    <phoneticPr fontId="9" type="noConversion"/>
  </si>
  <si>
    <r>
      <t xml:space="preserve">단가
</t>
    </r>
    <r>
      <rPr>
        <sz val="11"/>
        <rFont val="굴림"/>
        <family val="3"/>
        <charset val="129"/>
      </rPr>
      <t>(금액)</t>
    </r>
    <phoneticPr fontId="9" type="noConversion"/>
  </si>
  <si>
    <t>1단계보험료</t>
    <phoneticPr fontId="2" type="noConversion"/>
  </si>
  <si>
    <t>2단계보험료</t>
    <phoneticPr fontId="2" type="noConversion"/>
  </si>
  <si>
    <t>1단계보험료</t>
    <phoneticPr fontId="9" type="noConversion"/>
  </si>
  <si>
    <t>2단계보험료</t>
    <phoneticPr fontId="9" type="noConversion"/>
  </si>
  <si>
    <t>직접인건비+직접경비+제경비+기술료</t>
    <phoneticPr fontId="2" type="noConversion"/>
  </si>
  <si>
    <t xml:space="preserve"> - 고급기술자</t>
    <phoneticPr fontId="9" type="noConversion"/>
  </si>
  <si>
    <t xml:space="preserve"> - 초급기술자</t>
    <phoneticPr fontId="9" type="noConversion"/>
  </si>
  <si>
    <t>초급기술자</t>
    <phoneticPr fontId="9" type="noConversion"/>
  </si>
  <si>
    <t>설계도서작성</t>
    <phoneticPr fontId="9" type="noConversion"/>
  </si>
  <si>
    <t>재료유인비</t>
    <phoneticPr fontId="9" type="noConversion"/>
  </si>
  <si>
    <t>재  료  비</t>
    <phoneticPr fontId="9" type="noConversion"/>
  </si>
  <si>
    <t>수성페인트</t>
    <phoneticPr fontId="9" type="noConversion"/>
  </si>
  <si>
    <t>원</t>
    <phoneticPr fontId="9" type="noConversion"/>
  </si>
  <si>
    <t>사전조사</t>
    <phoneticPr fontId="9" type="noConversion"/>
  </si>
  <si>
    <t>직접인건비</t>
    <phoneticPr fontId="2" type="noConversion"/>
  </si>
  <si>
    <t>표준지조사</t>
    <phoneticPr fontId="9" type="noConversion"/>
  </si>
  <si>
    <t>표준지조사(산물수집)</t>
    <phoneticPr fontId="9" type="noConversion"/>
  </si>
  <si>
    <t>- 산물비수집</t>
    <phoneticPr fontId="9" type="noConversion"/>
  </si>
  <si>
    <t>- 산물수집</t>
    <phoneticPr fontId="9" type="noConversion"/>
  </si>
  <si>
    <t>%</t>
    <phoneticPr fontId="2" type="noConversion"/>
  </si>
  <si>
    <t xml:space="preserve"> o 조사계절</t>
    <phoneticPr fontId="9" type="noConversion"/>
  </si>
  <si>
    <t xml:space="preserve"> o 산물수집</t>
    <phoneticPr fontId="9" type="noConversion"/>
  </si>
  <si>
    <t>직접인건비+직접경비+제경비+기술료</t>
    <phoneticPr fontId="16" type="noConversion"/>
  </si>
  <si>
    <t/>
  </si>
  <si>
    <t>고급기술자</t>
  </si>
  <si>
    <t>원</t>
  </si>
  <si>
    <t>초급기술자</t>
  </si>
  <si>
    <t>재료유인비</t>
  </si>
  <si>
    <t>5부/1건</t>
  </si>
  <si>
    <t>설계서 20,000/부, 설계도 10,000/부</t>
  </si>
  <si>
    <t>페인트</t>
  </si>
  <si>
    <t>원/ℓ</t>
  </si>
  <si>
    <t>제경비</t>
  </si>
  <si>
    <t>직접인건비</t>
  </si>
  <si>
    <t>기술료</t>
  </si>
  <si>
    <t>(직접인건비 + 제경비)</t>
  </si>
  <si>
    <t>인/ha</t>
  </si>
  <si>
    <t>건</t>
  </si>
  <si>
    <t>부/건</t>
  </si>
  <si>
    <t>- 페인트</t>
  </si>
  <si>
    <t>ℓ/ha</t>
  </si>
  <si>
    <t>- 잡품</t>
  </si>
  <si>
    <t>산물활용 수집설계</t>
  </si>
  <si>
    <t>순원가(직접인건비+직접경비+제경비+기술료)*0.16%</t>
    <phoneticPr fontId="16" type="noConversion"/>
  </si>
  <si>
    <t>순원가(직접인건비+직접경비+제경비+기술료)*0.816%</t>
    <phoneticPr fontId="16" type="noConversion"/>
  </si>
  <si>
    <t>이정환</t>
    <phoneticPr fontId="16" type="noConversion"/>
  </si>
  <si>
    <t>사업종</t>
    <phoneticPr fontId="9" type="noConversion"/>
  </si>
  <si>
    <t>개 소</t>
    <phoneticPr fontId="9" type="noConversion"/>
  </si>
  <si>
    <t>소반
면적</t>
    <phoneticPr fontId="9" type="noConversion"/>
  </si>
  <si>
    <t>임종</t>
    <phoneticPr fontId="9" type="noConversion"/>
  </si>
  <si>
    <t>임상</t>
    <phoneticPr fontId="9" type="noConversion"/>
  </si>
  <si>
    <t>주요
수종</t>
    <phoneticPr fontId="9" type="noConversion"/>
  </si>
  <si>
    <t>조림
년도</t>
    <phoneticPr fontId="9" type="noConversion"/>
  </si>
  <si>
    <t>산림기능</t>
    <phoneticPr fontId="9" type="noConversion"/>
  </si>
  <si>
    <t>경영
계획구</t>
    <phoneticPr fontId="9" type="noConversion"/>
  </si>
  <si>
    <t>경제림단지</t>
    <phoneticPr fontId="9" type="noConversion"/>
  </si>
  <si>
    <t>주기능</t>
    <phoneticPr fontId="9" type="noConversion"/>
  </si>
  <si>
    <t>합 계</t>
    <phoneticPr fontId="9" type="noConversion"/>
  </si>
  <si>
    <t>목재생산림</t>
  </si>
  <si>
    <t>임업용테이프</t>
    <phoneticPr fontId="16" type="noConversion"/>
  </si>
  <si>
    <t>최근
사업
이력</t>
    <phoneticPr fontId="9" type="noConversion"/>
  </si>
  <si>
    <t>계획
면적</t>
    <phoneticPr fontId="9" type="noConversion"/>
  </si>
  <si>
    <t>수집
면적</t>
    <phoneticPr fontId="41" type="noConversion"/>
  </si>
  <si>
    <t>비고</t>
    <phoneticPr fontId="9" type="noConversion"/>
  </si>
  <si>
    <t>보조</t>
    <phoneticPr fontId="9" type="noConversion"/>
  </si>
  <si>
    <t xml:space="preserve"> o 집단화정도</t>
    <phoneticPr fontId="9" type="noConversion"/>
  </si>
  <si>
    <t>설계도서작성</t>
    <phoneticPr fontId="16" type="noConversion"/>
  </si>
  <si>
    <t>사업대상지 현황 조사 및
구역확정</t>
    <phoneticPr fontId="9" type="noConversion"/>
  </si>
  <si>
    <t>평균면적이 10~30ha 미만</t>
    <phoneticPr fontId="16" type="noConversion"/>
  </si>
  <si>
    <t>- 임업용테이프</t>
    <phoneticPr fontId="9" type="noConversion"/>
  </si>
  <si>
    <t>Roll/ha</t>
    <phoneticPr fontId="9" type="noConversion"/>
  </si>
  <si>
    <t>백색테이프</t>
    <phoneticPr fontId="9" type="noConversion"/>
  </si>
  <si>
    <t>봉평</t>
  </si>
  <si>
    <t>예 정 가 격 평 정 서</t>
  </si>
  <si>
    <t>1월</t>
    <phoneticPr fontId="62" type="noConversion"/>
  </si>
  <si>
    <t>1일</t>
    <phoneticPr fontId="62" type="noConversion"/>
  </si>
  <si>
    <t xml:space="preserve">  □ 사   업   명  : </t>
    <phoneticPr fontId="63" type="noConversion"/>
  </si>
  <si>
    <t>2월</t>
    <phoneticPr fontId="62" type="noConversion"/>
  </si>
  <si>
    <t>3일</t>
  </si>
  <si>
    <t xml:space="preserve">  □ 사 업 장 소  : </t>
    <phoneticPr fontId="63" type="noConversion"/>
  </si>
  <si>
    <t>3월</t>
  </si>
  <si>
    <t>4일</t>
  </si>
  <si>
    <t xml:space="preserve">  □ 사업량(면적) : </t>
    <phoneticPr fontId="63" type="noConversion"/>
  </si>
  <si>
    <t>4월</t>
  </si>
  <si>
    <t>5일</t>
  </si>
  <si>
    <t xml:space="preserve">  □ 사 업 기 간  : </t>
    <phoneticPr fontId="63" type="noConversion"/>
  </si>
  <si>
    <t>5월</t>
  </si>
  <si>
    <t>6일</t>
  </si>
  <si>
    <t xml:space="preserve">  □ 예 산 과 목  : </t>
    <phoneticPr fontId="63" type="noConversion"/>
  </si>
  <si>
    <t>6월</t>
  </si>
  <si>
    <t>7일</t>
  </si>
  <si>
    <t xml:space="preserve">  □ 계 약 방 법  : </t>
    <phoneticPr fontId="63" type="noConversion"/>
  </si>
  <si>
    <t>수의계약</t>
    <phoneticPr fontId="62" type="noConversion"/>
  </si>
  <si>
    <t>7월</t>
  </si>
  <si>
    <t>8일</t>
  </si>
  <si>
    <t>8월</t>
  </si>
  <si>
    <t>9월</t>
  </si>
  <si>
    <t>9일</t>
  </si>
  <si>
    <t>설계금액</t>
    <phoneticPr fontId="63" type="noConversion"/>
  </si>
  <si>
    <t>원정</t>
    <phoneticPr fontId="63" type="noConversion"/>
  </si>
  <si>
    <t>10월</t>
  </si>
  <si>
    <t>10일</t>
  </si>
  <si>
    <t>(</t>
  </si>
  <si>
    <t>)</t>
  </si>
  <si>
    <t>11월</t>
  </si>
  <si>
    <t>11일</t>
  </si>
  <si>
    <t>12월</t>
  </si>
  <si>
    <t>12일</t>
  </si>
  <si>
    <t>평 정 액</t>
    <phoneticPr fontId="63" type="noConversion"/>
  </si>
  <si>
    <t>원정</t>
    <phoneticPr fontId="2" type="noConversion"/>
  </si>
  <si>
    <t>13일</t>
  </si>
  <si>
    <t>14일</t>
  </si>
  <si>
    <t>15일</t>
  </si>
  <si>
    <t>16일</t>
  </si>
  <si>
    <t>17일</t>
  </si>
  <si>
    <t>위와 같이 평정함.</t>
    <phoneticPr fontId="63" type="noConversion"/>
  </si>
  <si>
    <t>18일</t>
  </si>
  <si>
    <t>19일</t>
  </si>
  <si>
    <t>20일</t>
  </si>
  <si>
    <t>21일</t>
  </si>
  <si>
    <t xml:space="preserve"> 평정관 : </t>
    <phoneticPr fontId="63" type="noConversion"/>
  </si>
  <si>
    <t>평창국유림관리소장</t>
    <phoneticPr fontId="62" type="noConversion"/>
  </si>
  <si>
    <t>22일</t>
  </si>
  <si>
    <t>23일</t>
  </si>
  <si>
    <t>24일</t>
  </si>
  <si>
    <t>25일</t>
  </si>
  <si>
    <t>26일</t>
  </si>
  <si>
    <t>27일</t>
  </si>
  <si>
    <t>28일</t>
  </si>
  <si>
    <t>29일</t>
  </si>
  <si>
    <t>30일</t>
  </si>
  <si>
    <t>31일</t>
  </si>
  <si>
    <t>1월~5월</t>
    <phoneticPr fontId="16" type="noConversion"/>
  </si>
  <si>
    <t>사전조사·확인(간벌)</t>
    <phoneticPr fontId="16" type="noConversion"/>
  </si>
  <si>
    <t>○ 할인·할증률 산정(어린)</t>
    <phoneticPr fontId="9" type="noConversion"/>
  </si>
  <si>
    <t>○ 할인·할증률 산정(간벌)</t>
    <phoneticPr fontId="9" type="noConversion"/>
  </si>
  <si>
    <t>숲가꾸기 설계,감리 및 사업시행 지침</t>
    <phoneticPr fontId="16" type="noConversion"/>
  </si>
  <si>
    <t>엔지니어링 손해배상보험</t>
    <phoneticPr fontId="16" type="noConversion"/>
  </si>
  <si>
    <t>현황조사 및 구역확정</t>
    <phoneticPr fontId="16" type="noConversion"/>
  </si>
  <si>
    <t>ha</t>
  </si>
  <si>
    <t>비수집</t>
  </si>
  <si>
    <t>수집</t>
  </si>
  <si>
    <t>1534-302-420-02 (숲가꾸기 실시설계비)</t>
    <phoneticPr fontId="9" type="noConversion"/>
  </si>
  <si>
    <t>2026년</t>
    <phoneticPr fontId="16" type="noConversion"/>
  </si>
  <si>
    <t>중급기술자</t>
    <phoneticPr fontId="16" type="noConversion"/>
  </si>
  <si>
    <t>26년 엔지니어링 기술부문별 단가(기타)</t>
  </si>
  <si>
    <t>물가정보</t>
    <phoneticPr fontId="16" type="noConversion"/>
  </si>
  <si>
    <t>낙엽송, 잣나무 등</t>
    <phoneticPr fontId="16" type="noConversion"/>
  </si>
  <si>
    <t>Roll</t>
    <phoneticPr fontId="2" type="noConversion"/>
  </si>
  <si>
    <t>기번</t>
    <phoneticPr fontId="9" type="noConversion"/>
  </si>
  <si>
    <t>유비통상 2026년 마킹테이프 견적서(세액 10% 제외)</t>
    <phoneticPr fontId="16" type="noConversion"/>
  </si>
  <si>
    <t>솎아베기</t>
    <phoneticPr fontId="2" type="noConversion"/>
  </si>
  <si>
    <t>평창 봉평 덕거 134임반 3소반</t>
  </si>
  <si>
    <t>인</t>
    <phoneticPr fontId="61" type="noConversion"/>
  </si>
  <si>
    <t>침</t>
    <phoneticPr fontId="61" type="noConversion"/>
  </si>
  <si>
    <t>잣나무, 낙엽송</t>
    <phoneticPr fontId="61" type="noConversion"/>
  </si>
  <si>
    <t>1971, 1975</t>
    <phoneticPr fontId="61" type="noConversion"/>
  </si>
  <si>
    <t>2026년 숲가꾸기사업 실시설계용역(봉평 2차) 대상지 내역서</t>
    <phoneticPr fontId="9" type="noConversion"/>
  </si>
  <si>
    <t>2026년 숲가꾸기사업 실시설계용역(봉평 2차)</t>
    <phoneticPr fontId="16" type="noConversion"/>
  </si>
  <si>
    <t>솎아베기(수익)</t>
    <phoneticPr fontId="16" type="noConversion"/>
  </si>
  <si>
    <t>평창군 봉평면 덕거리 134임반 3소반</t>
    <phoneticPr fontId="16" type="noConversion"/>
  </si>
  <si>
    <t>어린나무</t>
    <phoneticPr fontId="41" type="noConversion"/>
  </si>
  <si>
    <t>평창 봉평 흥정 87임반 3소반</t>
    <phoneticPr fontId="41" type="noConversion"/>
  </si>
  <si>
    <t>평창 봉평 덕거 132임반 1소반</t>
    <phoneticPr fontId="41" type="noConversion"/>
  </si>
  <si>
    <t>인</t>
    <phoneticPr fontId="41" type="noConversion"/>
  </si>
  <si>
    <t>침</t>
    <phoneticPr fontId="41" type="noConversion"/>
  </si>
  <si>
    <t>낙엽송</t>
    <phoneticPr fontId="41" type="noConversion"/>
  </si>
  <si>
    <t>편성</t>
    <phoneticPr fontId="41" type="noConversion"/>
  </si>
  <si>
    <t>활</t>
    <phoneticPr fontId="41" type="noConversion"/>
  </si>
  <si>
    <t>돌배,마가목,산겨릅,아까시</t>
    <phoneticPr fontId="41" type="noConversion"/>
  </si>
  <si>
    <t>2026년 숲가꾸기사업 실시설계 용역(봉평 2차)</t>
    <phoneticPr fontId="9" type="noConversion"/>
  </si>
  <si>
    <t>평창군 봉평면 덕거리 134임반 3소반 외 2개소</t>
    <phoneticPr fontId="2" type="noConversion"/>
  </si>
  <si>
    <t xml:space="preserve">2026년 </t>
    <phoneticPr fontId="62" type="noConversion"/>
  </si>
  <si>
    <t>과학기술서기관  이 명 규</t>
    <phoneticPr fontId="9" type="noConversion"/>
  </si>
  <si>
    <t xml:space="preserve"> 착수일로부터  40일까지</t>
    <phoneticPr fontId="63" type="noConversion"/>
  </si>
  <si>
    <t>강혜원</t>
    <phoneticPr fontId="16" type="noConversion"/>
  </si>
  <si>
    <t>10월~11월</t>
    <phoneticPr fontId="16" type="noConversion"/>
  </si>
  <si>
    <t>사전조사·확인</t>
    <phoneticPr fontId="16" type="noConversion"/>
  </si>
  <si>
    <t>표준지조사(어린)</t>
    <phoneticPr fontId="9" type="noConversion"/>
  </si>
  <si>
    <t>어린나무 표준지</t>
    <phoneticPr fontId="9" type="noConversion"/>
  </si>
  <si>
    <t>만원단위 미만 절사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</si>
</sst>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3">
    <numFmt numFmtId="6" formatCode="&quot;₩&quot;#,##0;[Red]\-&quot;₩&quot;#,##0"/>
    <numFmt numFmtId="41" formatCode="_-* #,##0_-;\-* #,##0_-;_-* &quot;-&quot;_-;_-@_-"/>
    <numFmt numFmtId="43" formatCode="_-* #,##0.00_-;\-* #,##0.00_-;_-* &quot;-&quot;??_-;_-@_-"/>
    <numFmt numFmtId="176" formatCode="0.0_ "/>
    <numFmt numFmtId="177" formatCode="_-* #,##0_-;\-* #,##0_-;_-* \-_-;_-@_-"/>
    <numFmt numFmtId="178" formatCode="_-* #,##0.00_-;\-* #,##0.00_-;_-* \-_-;_-@_-"/>
    <numFmt numFmtId="179" formatCode="#,##0.00_);[Red]\(#,##0.00\)"/>
    <numFmt numFmtId="180" formatCode="0&quot;%&quot;"/>
    <numFmt numFmtId="181" formatCode="_-* #,##0.00_-;\-* #,##0.00_-;_-* &quot;-&quot;_-;_-@_-"/>
    <numFmt numFmtId="182" formatCode="_-* #,##0.0_-;\-* #,##0.0_-;_-* &quot;-&quot;_-;_-@_-"/>
    <numFmt numFmtId="183" formatCode="0_);[Red]\(0\)"/>
    <numFmt numFmtId="184" formatCode="0.0_);[Red]\(0.0\)"/>
    <numFmt numFmtId="185" formatCode="0.00_);[Red]\(0.00\)"/>
    <numFmt numFmtId="186" formatCode="0.000_);[Red]\(0.000\)"/>
    <numFmt numFmtId="187" formatCode="_(\$* #,##0_);_(\$* \(#,##0\);_(\$* \-??_);_(@_)"/>
    <numFmt numFmtId="188" formatCode="\$#,##0"/>
    <numFmt numFmtId="189" formatCode="_ * #,##0_ ;_ * \-#,##0_ ;_ * \-_ ;_ @_ "/>
    <numFmt numFmtId="190" formatCode="_ * #,##0.00_ ;_ * \-#,##0.00_ ;_ * \-??_ ;_ @_ "/>
    <numFmt numFmtId="191" formatCode="_(\$* #,##0_);_(\$* \(#,##0\);_(\$* \-_);_(@_)"/>
    <numFmt numFmtId="192" formatCode="_(\$* #,##0.00_);_(\$* \(#,##0.00\);_(\$* \-??_);_(@_)"/>
    <numFmt numFmtId="193" formatCode="&quot;₩$&quot;#,##0_);&quot;₩(₩$&quot;#,##0&quot;₩)&quot;"/>
    <numFmt numFmtId="194" formatCode="&quot;₩&quot;\$#,##0_);&quot;₩&quot;\(&quot;₩&quot;\$#,##0&quot;₩&quot;\)"/>
    <numFmt numFmtId="195" formatCode="_-* #,##0.00\ _B_F_-;\-* #,##0.00\ _B_F_-;_-* \-??\ _B_F_-;_-@_-"/>
    <numFmt numFmtId="196" formatCode="_-* #,##0.00\ _B_F_-;\-* #,##0.00\ _B_F_-;_-* &quot;-&quot;??\ _B_F_-;_-@_-"/>
    <numFmt numFmtId="197" formatCode="0.0"/>
    <numFmt numFmtId="198" formatCode="\ ##.#0\ \ &quot;ha&quot;"/>
    <numFmt numFmtId="199" formatCode="General\ \ \ \ \ \ \ \ \ \ \ &quot;ha&quot;"/>
    <numFmt numFmtId="200" formatCode="#,##0.00\ &quot;㎥&quot;"/>
    <numFmt numFmtId="201" formatCode="General\ &quot;일&quot;"/>
    <numFmt numFmtId="202" formatCode="[DBNum4][$-412]General"/>
    <numFmt numFmtId="203" formatCode="_-&quot;₩&quot;* #,##0_-;&quot;₩&quot;\!\-&quot;₩&quot;* #,##0_-;_-&quot;₩&quot;* &quot;-&quot;_-;_-@_-"/>
    <numFmt numFmtId="204" formatCode="&quot;₩&quot;#,##0;[Red]&quot;₩&quot;\!\-&quot;₩&quot;#,##0"/>
    <numFmt numFmtId="205" formatCode="_-* #,##0.000_-;\-* #,##0.000_-;_-* &quot;-&quot;??_-;_-@_-"/>
  </numFmts>
  <fonts count="7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</font>
    <font>
      <sz val="14"/>
      <name val="돋움"/>
      <family val="3"/>
    </font>
    <font>
      <sz val="12"/>
      <name val="돋움"/>
      <family val="3"/>
    </font>
    <font>
      <sz val="11"/>
      <name val="돋움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b/>
      <sz val="22"/>
      <name val="굴림"/>
      <family val="3"/>
      <charset val="129"/>
    </font>
    <font>
      <b/>
      <sz val="18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</font>
    <font>
      <sz val="10"/>
      <name val="Arial"/>
      <family val="2"/>
    </font>
    <font>
      <sz val="10"/>
      <name val="돋움체"/>
      <family val="3"/>
    </font>
    <font>
      <sz val="10"/>
      <name val="MS Sans Serif"/>
      <family val="2"/>
    </font>
    <font>
      <b/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1"/>
      <name val="Helv"/>
      <family val="2"/>
    </font>
    <font>
      <sz val="11"/>
      <color indexed="14"/>
      <name val="Calibri"/>
      <family val="2"/>
    </font>
    <font>
      <b/>
      <sz val="11"/>
      <name val="돋움"/>
      <family val="3"/>
    </font>
    <font>
      <u/>
      <sz val="11"/>
      <color indexed="20"/>
      <name val="돋움"/>
      <family val="3"/>
    </font>
    <font>
      <sz val="11"/>
      <color indexed="8"/>
      <name val="Calibri"/>
      <family val="2"/>
    </font>
    <font>
      <sz val="11"/>
      <name val="굴림체"/>
      <family val="3"/>
      <charset val="129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1"/>
    </font>
    <font>
      <sz val="10"/>
      <color indexed="0"/>
      <name val="Arial"/>
      <family val="2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0"/>
      <color rgb="FF000000"/>
      <name val="돋움"/>
      <family val="3"/>
    </font>
    <font>
      <sz val="10"/>
      <color rgb="FF000000"/>
      <name val="바탕"/>
      <family val="1"/>
      <charset val="129"/>
    </font>
    <font>
      <sz val="9"/>
      <name val="굴림"/>
      <family val="3"/>
      <charset val="129"/>
    </font>
    <font>
      <sz val="24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굴림"/>
      <family val="3"/>
      <charset val="129"/>
    </font>
    <font>
      <b/>
      <sz val="14"/>
      <color theme="1"/>
      <name val="굴림"/>
      <family val="3"/>
      <charset val="129"/>
    </font>
    <font>
      <u/>
      <sz val="14"/>
      <name val="굴림"/>
      <family val="3"/>
      <charset val="129"/>
    </font>
    <font>
      <b/>
      <sz val="16"/>
      <name val="굴림"/>
      <family val="3"/>
      <charset val="129"/>
    </font>
    <font>
      <sz val="12"/>
      <name val="굴림체"/>
      <family val="3"/>
      <charset val="129"/>
    </font>
    <font>
      <sz val="18"/>
      <name val="굴림"/>
      <family val="3"/>
      <charset val="129"/>
    </font>
    <font>
      <b/>
      <i/>
      <sz val="16"/>
      <name val="문체부 궁체 흘림체"/>
      <family val="1"/>
      <charset val="129"/>
    </font>
    <font>
      <sz val="9"/>
      <name val="돋움체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0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8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80">
    <xf numFmtId="0" fontId="0" fillId="0" borderId="0">
      <alignment vertical="center"/>
    </xf>
    <xf numFmtId="0" fontId="18" fillId="0" borderId="0"/>
    <xf numFmtId="0" fontId="19" fillId="0" borderId="0"/>
    <xf numFmtId="0" fontId="3" fillId="0" borderId="0" applyFill="0" applyBorder="0" applyProtection="0">
      <alignment vertical="center"/>
    </xf>
    <xf numFmtId="0" fontId="3" fillId="0" borderId="0" applyFill="0" applyBorder="0" applyProtection="0">
      <alignment vertical="center"/>
    </xf>
    <xf numFmtId="0" fontId="20" fillId="0" borderId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187" fontId="3" fillId="0" borderId="0" applyFill="0" applyBorder="0" applyProtection="0">
      <alignment vertical="center"/>
    </xf>
    <xf numFmtId="188" fontId="3" fillId="0" borderId="0" applyFill="0" applyBorder="0" applyProtection="0">
      <alignment vertical="center"/>
    </xf>
    <xf numFmtId="0" fontId="21" fillId="0" borderId="0"/>
    <xf numFmtId="0" fontId="19" fillId="0" borderId="0"/>
    <xf numFmtId="0" fontId="22" fillId="0" borderId="0"/>
    <xf numFmtId="0" fontId="23" fillId="0" borderId="0"/>
    <xf numFmtId="177" fontId="3" fillId="0" borderId="0" applyFill="0" applyBorder="0" applyProtection="0">
      <alignment vertical="center"/>
    </xf>
    <xf numFmtId="189" fontId="3" fillId="0" borderId="0" applyFill="0" applyBorder="0" applyProtection="0">
      <alignment vertical="center"/>
    </xf>
    <xf numFmtId="190" fontId="3" fillId="0" borderId="0" applyFill="0" applyBorder="0" applyProtection="0">
      <alignment vertical="center"/>
    </xf>
    <xf numFmtId="3" fontId="3" fillId="0" borderId="0" applyFill="0" applyBorder="0" applyProtection="0">
      <alignment vertical="center"/>
    </xf>
    <xf numFmtId="3" fontId="19" fillId="0" borderId="0" applyFont="0" applyFill="0" applyBorder="0" applyAlignment="0" applyProtection="0"/>
    <xf numFmtId="191" fontId="3" fillId="0" borderId="0" applyFill="0" applyBorder="0" applyProtection="0">
      <alignment vertical="center"/>
    </xf>
    <xf numFmtId="192" fontId="3" fillId="0" borderId="0" applyFill="0" applyBorder="0" applyProtection="0">
      <alignment vertical="center"/>
    </xf>
    <xf numFmtId="193" fontId="3" fillId="0" borderId="0" applyFill="0" applyBorder="0" applyProtection="0">
      <alignment vertical="center"/>
    </xf>
    <xf numFmtId="194" fontId="3" fillId="0" borderId="0" applyFont="0" applyFill="0" applyBorder="0" applyAlignment="0" applyProtection="0"/>
    <xf numFmtId="0" fontId="3" fillId="0" borderId="0" applyFill="0" applyBorder="0" applyProtection="0">
      <alignment vertical="center"/>
    </xf>
    <xf numFmtId="0" fontId="19" fillId="0" borderId="0" applyFont="0" applyFill="0" applyBorder="0" applyAlignment="0" applyProtection="0"/>
    <xf numFmtId="2" fontId="3" fillId="0" borderId="0" applyFill="0" applyBorder="0" applyProtection="0">
      <alignment vertical="center"/>
    </xf>
    <xf numFmtId="2" fontId="19" fillId="0" borderId="0" applyFont="0" applyFill="0" applyBorder="0" applyAlignment="0" applyProtection="0"/>
    <xf numFmtId="0" fontId="24" fillId="6" borderId="0" applyNumberFormat="0" applyBorder="0" applyProtection="0">
      <alignment vertical="center"/>
    </xf>
    <xf numFmtId="38" fontId="24" fillId="7" borderId="0" applyNumberFormat="0" applyBorder="0" applyAlignment="0" applyProtection="0"/>
    <xf numFmtId="0" fontId="25" fillId="0" borderId="0">
      <alignment horizontal="left"/>
    </xf>
    <xf numFmtId="0" fontId="26" fillId="0" borderId="0">
      <alignment horizontal="left"/>
    </xf>
    <xf numFmtId="0" fontId="25" fillId="0" borderId="1" applyNumberFormat="0" applyProtection="0">
      <alignment vertical="center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0" fontId="25" fillId="0" borderId="4">
      <alignment horizontal="left"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Alignment="0" applyProtection="0"/>
    <xf numFmtId="0" fontId="25" fillId="0" borderId="0" applyNumberFormat="0" applyFill="0" applyBorder="0" applyProtection="0">
      <alignment vertical="center"/>
    </xf>
    <xf numFmtId="0" fontId="25" fillId="0" borderId="0" applyNumberFormat="0" applyFill="0" applyBorder="0" applyAlignment="0" applyProtection="0"/>
    <xf numFmtId="0" fontId="24" fillId="6" borderId="0" applyNumberFormat="0" applyBorder="0" applyProtection="0">
      <alignment vertical="center"/>
    </xf>
    <xf numFmtId="10" fontId="24" fillId="7" borderId="5" applyNumberFormat="0" applyBorder="0" applyAlignment="0" applyProtection="0"/>
    <xf numFmtId="0" fontId="28" fillId="0" borderId="6"/>
    <xf numFmtId="0" fontId="29" fillId="0" borderId="7"/>
    <xf numFmtId="195" fontId="3" fillId="0" borderId="0"/>
    <xf numFmtId="196" fontId="3" fillId="0" borderId="0"/>
    <xf numFmtId="0" fontId="19" fillId="0" borderId="0"/>
    <xf numFmtId="40" fontId="3" fillId="0" borderId="0">
      <alignment vertical="center"/>
    </xf>
    <xf numFmtId="10" fontId="3" fillId="0" borderId="0" applyFill="0" applyBorder="0" applyProtection="0">
      <alignment vertical="center"/>
    </xf>
    <xf numFmtId="10" fontId="19" fillId="0" borderId="0" applyFont="0" applyFill="0" applyBorder="0" applyAlignment="0" applyProtection="0"/>
    <xf numFmtId="0" fontId="28" fillId="0" borderId="0"/>
    <xf numFmtId="0" fontId="29" fillId="0" borderId="0"/>
    <xf numFmtId="0" fontId="3" fillId="0" borderId="8" applyNumberFormat="0" applyFill="0" applyProtection="0">
      <alignment vertical="center"/>
    </xf>
    <xf numFmtId="0" fontId="19" fillId="0" borderId="9" applyNumberFormat="0" applyFont="0" applyFill="0" applyAlignment="0" applyProtection="0"/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" borderId="102" applyNumberFormat="0" applyAlignment="0" applyProtection="0">
      <alignment vertical="center"/>
    </xf>
    <xf numFmtId="0" fontId="48" fillId="3" borderId="102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0" borderId="10">
      <alignment vertical="center"/>
    </xf>
    <xf numFmtId="0" fontId="31" fillId="0" borderId="11">
      <alignment vertical="center"/>
    </xf>
    <xf numFmtId="0" fontId="32" fillId="0" borderId="0" applyNumberFormat="0" applyFill="0" applyBorder="0" applyProtection="0">
      <alignment vertical="center"/>
    </xf>
    <xf numFmtId="0" fontId="33" fillId="30" borderId="103" applyNumberFormat="0" applyFont="0" applyAlignment="0" applyProtection="0">
      <alignment vertical="center"/>
    </xf>
    <xf numFmtId="0" fontId="33" fillId="30" borderId="103" applyNumberFormat="0" applyFont="0" applyAlignment="0" applyProtection="0">
      <alignment vertical="center"/>
    </xf>
    <xf numFmtId="9" fontId="3" fillId="0" borderId="0" applyFill="0" applyBorder="0" applyProtection="0">
      <alignment vertical="center"/>
    </xf>
    <xf numFmtId="9" fontId="3" fillId="0" borderId="0" applyFill="0" applyBorder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3" fillId="0" borderId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104" applyNumberFormat="0" applyAlignment="0" applyProtection="0">
      <alignment vertical="center"/>
    </xf>
    <xf numFmtId="0" fontId="51" fillId="32" borderId="104" applyNumberFormat="0" applyAlignment="0" applyProtection="0">
      <alignment vertical="center"/>
    </xf>
    <xf numFmtId="177" fontId="3" fillId="0" borderId="0" applyFill="0" applyBorder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3" fillId="0" borderId="0" applyFill="0" applyBorder="0" applyProtection="0">
      <alignment vertical="center"/>
    </xf>
    <xf numFmtId="41" fontId="6" fillId="0" borderId="0" applyFont="0" applyFill="0" applyBorder="0" applyAlignment="0" applyProtection="0"/>
    <xf numFmtId="177" fontId="3" fillId="0" borderId="0" applyFill="0" applyBorder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9" fillId="0" borderId="0"/>
    <xf numFmtId="0" fontId="52" fillId="0" borderId="105" applyNumberFormat="0" applyFill="0" applyAlignment="0" applyProtection="0">
      <alignment vertical="center"/>
    </xf>
    <xf numFmtId="0" fontId="52" fillId="0" borderId="105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4" fillId="33" borderId="102" applyNumberFormat="0" applyAlignment="0" applyProtection="0">
      <alignment vertical="center"/>
    </xf>
    <xf numFmtId="0" fontId="54" fillId="33" borderId="102" applyNumberFormat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06" applyNumberFormat="0" applyFill="0" applyAlignment="0" applyProtection="0">
      <alignment vertical="center"/>
    </xf>
    <xf numFmtId="0" fontId="36" fillId="0" borderId="106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56" fillId="3" borderId="107" applyNumberFormat="0" applyAlignment="0" applyProtection="0">
      <alignment vertical="center"/>
    </xf>
    <xf numFmtId="0" fontId="56" fillId="3" borderId="107" applyNumberFormat="0" applyAlignment="0" applyProtection="0">
      <alignment vertical="center"/>
    </xf>
    <xf numFmtId="189" fontId="3" fillId="0" borderId="0" applyFill="0" applyBorder="0" applyProtection="0">
      <alignment vertical="center"/>
    </xf>
    <xf numFmtId="190" fontId="3" fillId="0" borderId="0" applyFill="0" applyBorder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9" fillId="0" borderId="0"/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34" fillId="0" borderId="0">
      <alignment vertical="center"/>
    </xf>
    <xf numFmtId="0" fontId="6" fillId="0" borderId="0"/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" fillId="0" borderId="0"/>
    <xf numFmtId="0" fontId="34" fillId="0" borderId="0">
      <alignment vertical="center"/>
    </xf>
    <xf numFmtId="203" fontId="6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</cellStyleXfs>
  <cellXfs count="402">
    <xf numFmtId="0" fontId="0" fillId="0" borderId="0" xfId="0">
      <alignment vertical="center"/>
    </xf>
    <xf numFmtId="0" fontId="4" fillId="0" borderId="0" xfId="160" applyFont="1">
      <alignment vertical="center"/>
    </xf>
    <xf numFmtId="0" fontId="5" fillId="0" borderId="0" xfId="160" applyFont="1" applyBorder="1">
      <alignment vertical="center"/>
    </xf>
    <xf numFmtId="0" fontId="5" fillId="0" borderId="0" xfId="160" applyFont="1">
      <alignment vertical="center"/>
    </xf>
    <xf numFmtId="177" fontId="5" fillId="0" borderId="0" xfId="120" applyFont="1" applyFill="1" applyBorder="1" applyAlignment="1" applyProtection="1">
      <alignment vertical="center"/>
    </xf>
    <xf numFmtId="0" fontId="5" fillId="0" borderId="0" xfId="160" applyFont="1" applyAlignment="1">
      <alignment horizontal="center" vertical="center"/>
    </xf>
    <xf numFmtId="0" fontId="7" fillId="0" borderId="0" xfId="164" applyFont="1">
      <alignment vertical="center"/>
    </xf>
    <xf numFmtId="0" fontId="7" fillId="0" borderId="0" xfId="164" applyNumberFormat="1" applyFont="1">
      <alignment vertical="center"/>
    </xf>
    <xf numFmtId="0" fontId="11" fillId="0" borderId="15" xfId="160" applyFont="1" applyBorder="1" applyAlignment="1">
      <alignment horizontal="left" vertical="center"/>
    </xf>
    <xf numFmtId="0" fontId="11" fillId="0" borderId="0" xfId="160" applyFont="1" applyBorder="1" applyAlignment="1">
      <alignment horizontal="left" vertical="center"/>
    </xf>
    <xf numFmtId="0" fontId="11" fillId="0" borderId="16" xfId="160" applyFont="1" applyBorder="1" applyAlignment="1">
      <alignment horizontal="left" vertical="center"/>
    </xf>
    <xf numFmtId="0" fontId="7" fillId="0" borderId="17" xfId="160" applyFont="1" applyBorder="1" applyAlignment="1">
      <alignment horizontal="center" vertical="center"/>
    </xf>
    <xf numFmtId="0" fontId="7" fillId="0" borderId="18" xfId="160" applyFont="1" applyBorder="1" applyAlignment="1">
      <alignment horizontal="center" vertical="center"/>
    </xf>
    <xf numFmtId="0" fontId="7" fillId="0" borderId="19" xfId="160" applyFont="1" applyBorder="1" applyAlignment="1">
      <alignment horizontal="center" vertical="center"/>
    </xf>
    <xf numFmtId="0" fontId="7" fillId="0" borderId="20" xfId="160" applyFont="1" applyBorder="1" applyAlignment="1">
      <alignment horizontal="center" vertical="center"/>
    </xf>
    <xf numFmtId="0" fontId="7" fillId="10" borderId="21" xfId="160" applyNumberFormat="1" applyFont="1" applyFill="1" applyBorder="1" applyAlignment="1">
      <alignment vertical="center"/>
    </xf>
    <xf numFmtId="0" fontId="7" fillId="0" borderId="22" xfId="160" applyFont="1" applyBorder="1" applyAlignment="1">
      <alignment horizontal="center" vertical="center"/>
    </xf>
    <xf numFmtId="0" fontId="7" fillId="0" borderId="23" xfId="160" applyFont="1" applyBorder="1" applyAlignment="1">
      <alignment horizontal="center" vertical="center"/>
    </xf>
    <xf numFmtId="0" fontId="13" fillId="0" borderId="15" xfId="160" applyFont="1" applyBorder="1">
      <alignment vertical="center"/>
    </xf>
    <xf numFmtId="0" fontId="13" fillId="0" borderId="0" xfId="160" applyFont="1" applyBorder="1">
      <alignment vertical="center"/>
    </xf>
    <xf numFmtId="0" fontId="13" fillId="0" borderId="16" xfId="160" applyFont="1" applyBorder="1">
      <alignment vertical="center"/>
    </xf>
    <xf numFmtId="49" fontId="7" fillId="0" borderId="24" xfId="160" applyNumberFormat="1" applyFont="1" applyFill="1" applyBorder="1" applyAlignment="1">
      <alignment horizontal="center" vertical="center"/>
    </xf>
    <xf numFmtId="178" fontId="7" fillId="0" borderId="25" xfId="120" applyNumberFormat="1" applyFont="1" applyFill="1" applyBorder="1" applyAlignment="1" applyProtection="1">
      <alignment horizontal="center" vertical="center"/>
    </xf>
    <xf numFmtId="0" fontId="7" fillId="0" borderId="25" xfId="160" applyFont="1" applyBorder="1" applyAlignment="1">
      <alignment horizontal="center" vertical="center"/>
    </xf>
    <xf numFmtId="0" fontId="7" fillId="0" borderId="26" xfId="160" applyNumberFormat="1" applyFont="1" applyBorder="1" applyAlignment="1">
      <alignment horizontal="center" vertical="center"/>
    </xf>
    <xf numFmtId="177" fontId="7" fillId="11" borderId="27" xfId="120" applyFont="1" applyFill="1" applyBorder="1" applyAlignment="1" applyProtection="1">
      <alignment horizontal="right" vertical="center"/>
    </xf>
    <xf numFmtId="0" fontId="7" fillId="0" borderId="27" xfId="160" applyFont="1" applyBorder="1" applyAlignment="1">
      <alignment horizontal="center" vertical="center"/>
    </xf>
    <xf numFmtId="0" fontId="7" fillId="0" borderId="28" xfId="160" applyFont="1" applyBorder="1" applyAlignment="1">
      <alignment horizontal="center" vertical="center"/>
    </xf>
    <xf numFmtId="0" fontId="7" fillId="0" borderId="29" xfId="160" applyFont="1" applyBorder="1" applyAlignment="1">
      <alignment horizontal="center" vertical="center"/>
    </xf>
    <xf numFmtId="183" fontId="7" fillId="11" borderId="29" xfId="120" applyNumberFormat="1" applyFont="1" applyFill="1" applyBorder="1" applyAlignment="1" applyProtection="1">
      <alignment horizontal="center" vertical="center"/>
    </xf>
    <xf numFmtId="0" fontId="7" fillId="0" borderId="30" xfId="160" applyFont="1" applyBorder="1" applyAlignment="1">
      <alignment horizontal="center" vertical="center"/>
    </xf>
    <xf numFmtId="0" fontId="7" fillId="0" borderId="31" xfId="160" applyFont="1" applyBorder="1" applyAlignment="1">
      <alignment horizontal="center" vertical="center"/>
    </xf>
    <xf numFmtId="0" fontId="10" fillId="0" borderId="15" xfId="164" applyFont="1" applyBorder="1" applyAlignment="1">
      <alignment horizontal="left" vertical="center"/>
    </xf>
    <xf numFmtId="0" fontId="10" fillId="0" borderId="0" xfId="164" applyFont="1" applyBorder="1" applyAlignment="1">
      <alignment horizontal="left" vertical="center"/>
    </xf>
    <xf numFmtId="0" fontId="10" fillId="0" borderId="16" xfId="164" applyFont="1" applyBorder="1" applyAlignment="1">
      <alignment horizontal="left" vertical="center"/>
    </xf>
    <xf numFmtId="176" fontId="8" fillId="35" borderId="32" xfId="164" applyNumberFormat="1" applyFont="1" applyFill="1" applyBorder="1" applyAlignment="1">
      <alignment horizontal="right" vertical="center"/>
    </xf>
    <xf numFmtId="0" fontId="8" fillId="36" borderId="33" xfId="164" applyFont="1" applyFill="1" applyBorder="1" applyAlignment="1">
      <alignment horizontal="left" vertical="center"/>
    </xf>
    <xf numFmtId="0" fontId="7" fillId="36" borderId="34" xfId="164" applyFont="1" applyFill="1" applyBorder="1" applyAlignment="1">
      <alignment horizontal="center" vertical="center"/>
    </xf>
    <xf numFmtId="0" fontId="8" fillId="36" borderId="34" xfId="164" applyFont="1" applyFill="1" applyBorder="1" applyAlignment="1">
      <alignment horizontal="center" vertical="center"/>
    </xf>
    <xf numFmtId="41" fontId="7" fillId="0" borderId="35" xfId="122" applyNumberFormat="1" applyFont="1" applyBorder="1">
      <alignment vertical="center"/>
    </xf>
    <xf numFmtId="0" fontId="8" fillId="35" borderId="5" xfId="164" applyFont="1" applyFill="1" applyBorder="1">
      <alignment vertical="center"/>
    </xf>
    <xf numFmtId="41" fontId="8" fillId="35" borderId="35" xfId="164" applyNumberFormat="1" applyFont="1" applyFill="1" applyBorder="1">
      <alignment vertical="center"/>
    </xf>
    <xf numFmtId="181" fontId="8" fillId="35" borderId="36" xfId="122" applyNumberFormat="1" applyFont="1" applyFill="1" applyBorder="1">
      <alignment vertical="center"/>
    </xf>
    <xf numFmtId="0" fontId="8" fillId="35" borderId="4" xfId="164" applyFont="1" applyFill="1" applyBorder="1">
      <alignment vertical="center"/>
    </xf>
    <xf numFmtId="181" fontId="8" fillId="35" borderId="4" xfId="122" applyNumberFormat="1" applyFont="1" applyFill="1" applyBorder="1">
      <alignment vertical="center"/>
    </xf>
    <xf numFmtId="0" fontId="8" fillId="35" borderId="4" xfId="164" applyFont="1" applyFill="1" applyBorder="1" applyAlignment="1">
      <alignment horizontal="center" vertical="center"/>
    </xf>
    <xf numFmtId="41" fontId="8" fillId="35" borderId="4" xfId="122" applyFont="1" applyFill="1" applyBorder="1">
      <alignment vertical="center"/>
    </xf>
    <xf numFmtId="0" fontId="7" fillId="0" borderId="5" xfId="164" applyFont="1" applyBorder="1">
      <alignment vertical="center"/>
    </xf>
    <xf numFmtId="0" fontId="7" fillId="0" borderId="37" xfId="164" applyFont="1" applyBorder="1">
      <alignment vertical="center"/>
    </xf>
    <xf numFmtId="41" fontId="14" fillId="0" borderId="38" xfId="164" applyNumberFormat="1" applyFont="1" applyBorder="1" applyAlignment="1">
      <alignment vertical="center"/>
    </xf>
    <xf numFmtId="0" fontId="7" fillId="35" borderId="39" xfId="164" applyFont="1" applyFill="1" applyBorder="1">
      <alignment vertical="center"/>
    </xf>
    <xf numFmtId="41" fontId="8" fillId="35" borderId="40" xfId="122" applyNumberFormat="1" applyFont="1" applyFill="1" applyBorder="1">
      <alignment vertical="center"/>
    </xf>
    <xf numFmtId="186" fontId="14" fillId="0" borderId="38" xfId="164" applyNumberFormat="1" applyFont="1" applyBorder="1" applyAlignment="1">
      <alignment vertical="center"/>
    </xf>
    <xf numFmtId="0" fontId="8" fillId="36" borderId="41" xfId="164" applyFont="1" applyFill="1" applyBorder="1" applyAlignment="1">
      <alignment horizontal="center" vertical="center"/>
    </xf>
    <xf numFmtId="186" fontId="7" fillId="11" borderId="29" xfId="120" applyNumberFormat="1" applyFont="1" applyFill="1" applyBorder="1" applyAlignment="1" applyProtection="1">
      <alignment horizontal="center" vertical="center"/>
    </xf>
    <xf numFmtId="186" fontId="7" fillId="11" borderId="31" xfId="120" applyNumberFormat="1" applyFont="1" applyFill="1" applyBorder="1" applyAlignment="1" applyProtection="1">
      <alignment horizontal="center" vertical="center"/>
    </xf>
    <xf numFmtId="0" fontId="7" fillId="0" borderId="42" xfId="164" applyFont="1" applyBorder="1" applyAlignment="1">
      <alignment horizontal="center" vertical="center"/>
    </xf>
    <xf numFmtId="0" fontId="8" fillId="36" borderId="43" xfId="164" applyFont="1" applyFill="1" applyBorder="1" applyAlignment="1">
      <alignment horizontal="center" vertical="center"/>
    </xf>
    <xf numFmtId="0" fontId="7" fillId="0" borderId="19" xfId="160" applyNumberFormat="1" applyFont="1" applyBorder="1" applyAlignment="1">
      <alignment horizontal="center" vertical="center"/>
    </xf>
    <xf numFmtId="177" fontId="7" fillId="11" borderId="44" xfId="120" applyFont="1" applyFill="1" applyBorder="1" applyAlignment="1" applyProtection="1">
      <alignment horizontal="right" vertical="center"/>
    </xf>
    <xf numFmtId="0" fontId="7" fillId="0" borderId="44" xfId="160" applyFont="1" applyBorder="1" applyAlignment="1">
      <alignment horizontal="center" vertical="center"/>
    </xf>
    <xf numFmtId="0" fontId="7" fillId="0" borderId="22" xfId="160" applyNumberFormat="1" applyFont="1" applyBorder="1" applyAlignment="1">
      <alignment horizontal="center" vertical="center"/>
    </xf>
    <xf numFmtId="177" fontId="7" fillId="11" borderId="45" xfId="120" applyFont="1" applyFill="1" applyBorder="1" applyAlignment="1" applyProtection="1">
      <alignment horizontal="right" vertical="center"/>
    </xf>
    <xf numFmtId="0" fontId="7" fillId="0" borderId="45" xfId="160" applyFont="1" applyBorder="1" applyAlignment="1">
      <alignment horizontal="center" vertical="center"/>
    </xf>
    <xf numFmtId="0" fontId="8" fillId="0" borderId="46" xfId="164" applyFont="1" applyFill="1" applyBorder="1">
      <alignment vertical="center"/>
    </xf>
    <xf numFmtId="181" fontId="7" fillId="0" borderId="37" xfId="122" applyNumberFormat="1" applyFont="1" applyFill="1" applyBorder="1">
      <alignment vertical="center"/>
    </xf>
    <xf numFmtId="0" fontId="7" fillId="0" borderId="46" xfId="164" applyFont="1" applyFill="1" applyBorder="1" applyAlignment="1">
      <alignment horizontal="center" vertical="center"/>
    </xf>
    <xf numFmtId="179" fontId="7" fillId="0" borderId="46" xfId="122" applyNumberFormat="1" applyFont="1" applyFill="1" applyBorder="1" applyAlignment="1">
      <alignment vertical="center"/>
    </xf>
    <xf numFmtId="41" fontId="7" fillId="0" borderId="46" xfId="122" applyFont="1" applyFill="1" applyBorder="1">
      <alignment vertical="center"/>
    </xf>
    <xf numFmtId="0" fontId="7" fillId="0" borderId="47" xfId="164" applyFont="1" applyFill="1" applyBorder="1" applyAlignment="1">
      <alignment horizontal="center" vertical="center"/>
    </xf>
    <xf numFmtId="180" fontId="7" fillId="0" borderId="42" xfId="122" applyNumberFormat="1" applyFont="1" applyFill="1" applyBorder="1" applyAlignment="1">
      <alignment horizontal="center" vertical="center"/>
    </xf>
    <xf numFmtId="0" fontId="8" fillId="0" borderId="48" xfId="164" applyFont="1" applyFill="1" applyBorder="1">
      <alignment vertical="center"/>
    </xf>
    <xf numFmtId="0" fontId="7" fillId="0" borderId="49" xfId="164" applyFont="1" applyFill="1" applyBorder="1">
      <alignment vertical="center"/>
    </xf>
    <xf numFmtId="179" fontId="7" fillId="0" borderId="37" xfId="122" applyNumberFormat="1" applyFont="1" applyFill="1" applyBorder="1" applyAlignment="1">
      <alignment vertical="center"/>
    </xf>
    <xf numFmtId="0" fontId="7" fillId="0" borderId="49" xfId="164" applyFont="1" applyFill="1" applyBorder="1" applyAlignment="1">
      <alignment horizontal="center" vertical="center"/>
    </xf>
    <xf numFmtId="41" fontId="7" fillId="0" borderId="37" xfId="122" applyFont="1" applyFill="1" applyBorder="1">
      <alignment vertical="center"/>
    </xf>
    <xf numFmtId="41" fontId="7" fillId="0" borderId="50" xfId="164" applyNumberFormat="1" applyFont="1" applyFill="1" applyBorder="1">
      <alignment vertical="center"/>
    </xf>
    <xf numFmtId="0" fontId="7" fillId="0" borderId="47" xfId="164" quotePrefix="1" applyFont="1" applyBorder="1">
      <alignment vertical="center"/>
    </xf>
    <xf numFmtId="181" fontId="7" fillId="0" borderId="46" xfId="122" applyNumberFormat="1" applyFont="1" applyFill="1" applyBorder="1">
      <alignment vertical="center"/>
    </xf>
    <xf numFmtId="0" fontId="7" fillId="0" borderId="0" xfId="164" applyFont="1" applyBorder="1" applyAlignment="1">
      <alignment horizontal="center" vertical="center"/>
    </xf>
    <xf numFmtId="179" fontId="7" fillId="0" borderId="46" xfId="122" applyNumberFormat="1" applyFont="1" applyBorder="1" applyAlignment="1">
      <alignment vertical="center"/>
    </xf>
    <xf numFmtId="41" fontId="7" fillId="0" borderId="46" xfId="122" applyFont="1" applyBorder="1">
      <alignment vertical="center"/>
    </xf>
    <xf numFmtId="41" fontId="7" fillId="0" borderId="16" xfId="122" applyNumberFormat="1" applyFont="1" applyBorder="1">
      <alignment vertical="center"/>
    </xf>
    <xf numFmtId="0" fontId="7" fillId="0" borderId="51" xfId="164" quotePrefix="1" applyFont="1" applyBorder="1">
      <alignment vertical="center"/>
    </xf>
    <xf numFmtId="0" fontId="7" fillId="0" borderId="11" xfId="164" applyFont="1" applyBorder="1" applyAlignment="1">
      <alignment horizontal="center" vertical="center"/>
    </xf>
    <xf numFmtId="179" fontId="7" fillId="0" borderId="42" xfId="122" applyNumberFormat="1" applyFont="1" applyBorder="1" applyAlignment="1">
      <alignment vertical="center"/>
    </xf>
    <xf numFmtId="41" fontId="7" fillId="0" borderId="42" xfId="122" applyFont="1" applyBorder="1">
      <alignment vertical="center"/>
    </xf>
    <xf numFmtId="0" fontId="8" fillId="0" borderId="37" xfId="164" applyFont="1" applyFill="1" applyBorder="1">
      <alignment vertical="center"/>
    </xf>
    <xf numFmtId="0" fontId="8" fillId="0" borderId="52" xfId="164" applyFont="1" applyFill="1" applyBorder="1">
      <alignment vertical="center"/>
    </xf>
    <xf numFmtId="183" fontId="7" fillId="0" borderId="5" xfId="122" applyNumberFormat="1" applyFont="1" applyFill="1" applyBorder="1">
      <alignment vertical="center"/>
    </xf>
    <xf numFmtId="0" fontId="7" fillId="0" borderId="5" xfId="164" applyFont="1" applyFill="1" applyBorder="1" applyAlignment="1">
      <alignment horizontal="center" vertical="center"/>
    </xf>
    <xf numFmtId="183" fontId="7" fillId="0" borderId="5" xfId="122" applyNumberFormat="1" applyFont="1" applyFill="1" applyBorder="1" applyAlignment="1">
      <alignment vertical="center"/>
    </xf>
    <xf numFmtId="41" fontId="7" fillId="0" borderId="5" xfId="122" applyFont="1" applyFill="1" applyBorder="1">
      <alignment vertical="center"/>
    </xf>
    <xf numFmtId="0" fontId="7" fillId="0" borderId="36" xfId="164" applyFont="1" applyFill="1" applyBorder="1" applyAlignment="1">
      <alignment horizontal="center" vertical="center"/>
    </xf>
    <xf numFmtId="0" fontId="7" fillId="0" borderId="5" xfId="164" applyFont="1" applyFill="1" applyBorder="1">
      <alignment vertical="center"/>
    </xf>
    <xf numFmtId="41" fontId="7" fillId="0" borderId="53" xfId="122" applyNumberFormat="1" applyFont="1" applyFill="1" applyBorder="1">
      <alignment vertical="center"/>
    </xf>
    <xf numFmtId="0" fontId="8" fillId="0" borderId="49" xfId="164" applyFont="1" applyFill="1" applyBorder="1">
      <alignment vertical="center"/>
    </xf>
    <xf numFmtId="181" fontId="7" fillId="0" borderId="37" xfId="122" applyNumberFormat="1" applyFont="1" applyFill="1" applyBorder="1" applyAlignment="1">
      <alignment vertical="center"/>
    </xf>
    <xf numFmtId="0" fontId="7" fillId="0" borderId="37" xfId="164" applyFont="1" applyFill="1" applyBorder="1" applyAlignment="1">
      <alignment horizontal="center" vertical="center" shrinkToFit="1"/>
    </xf>
    <xf numFmtId="41" fontId="7" fillId="0" borderId="53" xfId="164" applyNumberFormat="1" applyFont="1" applyFill="1" applyBorder="1">
      <alignment vertical="center"/>
    </xf>
    <xf numFmtId="0" fontId="7" fillId="0" borderId="0" xfId="164" quotePrefix="1" applyFont="1" applyBorder="1">
      <alignment vertical="center"/>
    </xf>
    <xf numFmtId="185" fontId="7" fillId="0" borderId="46" xfId="122" applyNumberFormat="1" applyFont="1" applyBorder="1" applyAlignment="1">
      <alignment vertical="center"/>
    </xf>
    <xf numFmtId="0" fontId="7" fillId="0" borderId="46" xfId="164" applyFont="1" applyBorder="1" applyAlignment="1">
      <alignment horizontal="center" vertical="center" shrinkToFit="1"/>
    </xf>
    <xf numFmtId="41" fontId="7" fillId="0" borderId="54" xfId="122" applyNumberFormat="1" applyFont="1" applyBorder="1">
      <alignment vertical="center"/>
    </xf>
    <xf numFmtId="41" fontId="7" fillId="0" borderId="46" xfId="122" applyNumberFormat="1" applyFont="1" applyBorder="1">
      <alignment vertical="center"/>
    </xf>
    <xf numFmtId="183" fontId="7" fillId="0" borderId="46" xfId="122" applyNumberFormat="1" applyFont="1" applyBorder="1" applyAlignment="1">
      <alignment vertical="center"/>
    </xf>
    <xf numFmtId="0" fontId="7" fillId="0" borderId="0" xfId="164" applyFont="1" applyBorder="1">
      <alignment vertical="center"/>
    </xf>
    <xf numFmtId="176" fontId="7" fillId="0" borderId="0" xfId="164" applyNumberFormat="1" applyFont="1" applyBorder="1" applyAlignment="1">
      <alignment horizontal="center" vertical="center"/>
    </xf>
    <xf numFmtId="0" fontId="7" fillId="0" borderId="37" xfId="164" applyFont="1" applyFill="1" applyBorder="1" applyAlignment="1">
      <alignment horizontal="center" vertical="center"/>
    </xf>
    <xf numFmtId="0" fontId="7" fillId="0" borderId="48" xfId="164" applyFont="1" applyFill="1" applyBorder="1" applyAlignment="1">
      <alignment horizontal="center" vertical="center"/>
    </xf>
    <xf numFmtId="0" fontId="7" fillId="0" borderId="46" xfId="164" quotePrefix="1" applyFont="1" applyBorder="1">
      <alignment vertical="center"/>
    </xf>
    <xf numFmtId="0" fontId="7" fillId="0" borderId="46" xfId="164" applyFont="1" applyBorder="1" applyAlignment="1">
      <alignment horizontal="center" vertical="center"/>
    </xf>
    <xf numFmtId="0" fontId="7" fillId="0" borderId="47" xfId="164" applyFont="1" applyBorder="1" applyAlignment="1">
      <alignment horizontal="center" vertical="center"/>
    </xf>
    <xf numFmtId="0" fontId="7" fillId="0" borderId="42" xfId="164" quotePrefix="1" applyFont="1" applyBorder="1">
      <alignment vertical="center"/>
    </xf>
    <xf numFmtId="0" fontId="7" fillId="0" borderId="51" xfId="164" applyFont="1" applyBorder="1" applyAlignment="1">
      <alignment horizontal="center" vertical="center"/>
    </xf>
    <xf numFmtId="184" fontId="7" fillId="10" borderId="44" xfId="160" applyNumberFormat="1" applyFont="1" applyFill="1" applyBorder="1" applyAlignment="1">
      <alignment vertical="center"/>
    </xf>
    <xf numFmtId="176" fontId="7" fillId="0" borderId="0" xfId="164" applyNumberFormat="1" applyFont="1">
      <alignment vertical="center"/>
    </xf>
    <xf numFmtId="0" fontId="6" fillId="0" borderId="0" xfId="161">
      <alignment vertical="center"/>
    </xf>
    <xf numFmtId="0" fontId="42" fillId="0" borderId="5" xfId="161" applyFont="1" applyBorder="1" applyAlignment="1">
      <alignment horizontal="center" vertical="center"/>
    </xf>
    <xf numFmtId="182" fontId="42" fillId="0" borderId="5" xfId="121" applyNumberFormat="1" applyFont="1" applyBorder="1" applyAlignment="1">
      <alignment horizontal="center" vertical="center"/>
    </xf>
    <xf numFmtId="0" fontId="43" fillId="0" borderId="0" xfId="161" applyFont="1" applyAlignment="1">
      <alignment vertical="center" shrinkToFit="1"/>
    </xf>
    <xf numFmtId="0" fontId="6" fillId="0" borderId="0" xfId="161" applyAlignment="1">
      <alignment horizontal="center" vertical="center"/>
    </xf>
    <xf numFmtId="182" fontId="44" fillId="0" borderId="0" xfId="121" applyNumberFormat="1" applyFont="1" applyAlignment="1">
      <alignment horizontal="center" vertical="center"/>
    </xf>
    <xf numFmtId="0" fontId="6" fillId="0" borderId="0" xfId="161" applyAlignment="1">
      <alignment horizontal="center" vertical="center" wrapText="1"/>
    </xf>
    <xf numFmtId="182" fontId="44" fillId="0" borderId="0" xfId="121" applyNumberFormat="1" applyFont="1">
      <alignment vertical="center"/>
    </xf>
    <xf numFmtId="0" fontId="6" fillId="0" borderId="0" xfId="161" applyAlignment="1">
      <alignment vertical="center" wrapText="1"/>
    </xf>
    <xf numFmtId="182" fontId="42" fillId="0" borderId="36" xfId="121" applyNumberFormat="1" applyFont="1" applyBorder="1" applyAlignment="1">
      <alignment horizontal="center" vertical="center"/>
    </xf>
    <xf numFmtId="0" fontId="43" fillId="0" borderId="5" xfId="161" applyFont="1" applyBorder="1" applyAlignment="1">
      <alignment horizontal="center" vertical="center" shrinkToFit="1"/>
    </xf>
    <xf numFmtId="182" fontId="43" fillId="0" borderId="5" xfId="121" applyNumberFormat="1" applyFont="1" applyBorder="1" applyAlignment="1">
      <alignment horizontal="center" vertical="center" shrinkToFit="1"/>
    </xf>
    <xf numFmtId="176" fontId="58" fillId="0" borderId="109" xfId="161" applyNumberFormat="1" applyFont="1" applyBorder="1" applyAlignment="1">
      <alignment horizontal="center" vertical="center" wrapText="1"/>
    </xf>
    <xf numFmtId="182" fontId="43" fillId="0" borderId="109" xfId="121" applyNumberFormat="1" applyFont="1" applyBorder="1" applyAlignment="1">
      <alignment horizontal="center" vertical="center" shrinkToFit="1"/>
    </xf>
    <xf numFmtId="0" fontId="43" fillId="0" borderId="109" xfId="161" applyFont="1" applyBorder="1" applyAlignment="1">
      <alignment horizontal="center" vertical="center" shrinkToFit="1"/>
    </xf>
    <xf numFmtId="0" fontId="43" fillId="0" borderId="110" xfId="161" applyFont="1" applyBorder="1" applyAlignment="1">
      <alignment horizontal="center" vertical="center" shrinkToFit="1"/>
    </xf>
    <xf numFmtId="0" fontId="42" fillId="0" borderId="36" xfId="161" applyFont="1" applyBorder="1" applyAlignment="1">
      <alignment horizontal="center" vertical="center"/>
    </xf>
    <xf numFmtId="0" fontId="43" fillId="0" borderId="111" xfId="161" applyFont="1" applyBorder="1" applyAlignment="1">
      <alignment horizontal="center" vertical="center" shrinkToFit="1"/>
    </xf>
    <xf numFmtId="180" fontId="7" fillId="0" borderId="36" xfId="122" applyNumberFormat="1" applyFont="1" applyFill="1" applyBorder="1" applyAlignment="1">
      <alignment vertical="center"/>
    </xf>
    <xf numFmtId="180" fontId="7" fillId="36" borderId="39" xfId="122" applyNumberFormat="1" applyFont="1" applyFill="1" applyBorder="1" applyAlignment="1">
      <alignment vertical="center"/>
    </xf>
    <xf numFmtId="180" fontId="7" fillId="0" borderId="97" xfId="122" applyNumberFormat="1" applyFont="1" applyFill="1" applyBorder="1" applyAlignment="1">
      <alignment vertical="center"/>
    </xf>
    <xf numFmtId="180" fontId="7" fillId="0" borderId="42" xfId="122" applyNumberFormat="1" applyFont="1" applyBorder="1" applyAlignment="1">
      <alignment vertical="center"/>
    </xf>
    <xf numFmtId="41" fontId="7" fillId="36" borderId="43" xfId="122" applyFont="1" applyFill="1" applyBorder="1" applyAlignment="1">
      <alignment vertical="center"/>
    </xf>
    <xf numFmtId="181" fontId="7" fillId="0" borderId="5" xfId="122" applyNumberFormat="1" applyFont="1" applyFill="1" applyBorder="1">
      <alignment vertical="center"/>
    </xf>
    <xf numFmtId="197" fontId="7" fillId="0" borderId="0" xfId="164" applyNumberFormat="1" applyFont="1">
      <alignment vertical="center"/>
    </xf>
    <xf numFmtId="186" fontId="7" fillId="0" borderId="46" xfId="122" applyNumberFormat="1" applyFont="1" applyBorder="1" applyAlignment="1">
      <alignment vertical="center"/>
    </xf>
    <xf numFmtId="0" fontId="57" fillId="0" borderId="5" xfId="161" applyFont="1" applyFill="1" applyBorder="1" applyAlignment="1">
      <alignment horizontal="center" vertical="center" wrapText="1"/>
    </xf>
    <xf numFmtId="176" fontId="58" fillId="0" borderId="5" xfId="161" applyNumberFormat="1" applyFont="1" applyFill="1" applyBorder="1" applyAlignment="1">
      <alignment horizontal="center" vertical="center" wrapText="1"/>
    </xf>
    <xf numFmtId="43" fontId="6" fillId="0" borderId="0" xfId="161" applyNumberFormat="1">
      <alignment vertical="center"/>
    </xf>
    <xf numFmtId="0" fontId="57" fillId="0" borderId="109" xfId="161" applyFont="1" applyFill="1" applyBorder="1" applyAlignment="1">
      <alignment horizontal="center" vertical="center" wrapText="1"/>
    </xf>
    <xf numFmtId="0" fontId="34" fillId="0" borderId="0" xfId="176">
      <alignment vertical="center"/>
    </xf>
    <xf numFmtId="0" fontId="34" fillId="0" borderId="0" xfId="176" applyAlignment="1">
      <alignment horizontal="center" vertical="center"/>
    </xf>
    <xf numFmtId="0" fontId="15" fillId="0" borderId="15" xfId="175" applyFont="1" applyBorder="1" applyAlignment="1" applyProtection="1">
      <alignment horizontal="center" vertical="center"/>
      <protection hidden="1"/>
    </xf>
    <xf numFmtId="0" fontId="15" fillId="0" borderId="0" xfId="175" applyFont="1" applyBorder="1" applyAlignment="1" applyProtection="1">
      <alignment horizontal="center" vertical="center"/>
      <protection hidden="1"/>
    </xf>
    <xf numFmtId="0" fontId="15" fillId="0" borderId="16" xfId="175" applyFont="1" applyBorder="1" applyAlignment="1" applyProtection="1">
      <alignment horizontal="center" vertical="center"/>
      <protection hidden="1"/>
    </xf>
    <xf numFmtId="0" fontId="12" fillId="0" borderId="0" xfId="175" applyNumberFormat="1" applyFont="1" applyBorder="1" applyAlignment="1" applyProtection="1">
      <alignment horizontal="left" vertical="center"/>
      <protection locked="0" hidden="1"/>
    </xf>
    <xf numFmtId="0" fontId="13" fillId="0" borderId="0" xfId="175" applyNumberFormat="1" applyFont="1" applyBorder="1" applyAlignment="1" applyProtection="1">
      <alignment horizontal="left" vertical="center"/>
      <protection hidden="1"/>
    </xf>
    <xf numFmtId="0" fontId="13" fillId="0" borderId="0" xfId="175" applyFont="1" applyBorder="1" applyAlignment="1" applyProtection="1">
      <alignment horizontal="left" vertical="center"/>
      <protection hidden="1"/>
    </xf>
    <xf numFmtId="0" fontId="13" fillId="0" borderId="16" xfId="175" applyFont="1" applyBorder="1" applyAlignment="1" applyProtection="1">
      <alignment horizontal="left" vertical="center"/>
      <protection hidden="1"/>
    </xf>
    <xf numFmtId="198" fontId="12" fillId="0" borderId="0" xfId="175" applyNumberFormat="1" applyFont="1" applyBorder="1" applyAlignment="1" applyProtection="1">
      <alignment horizontal="left" vertical="center"/>
      <protection hidden="1"/>
    </xf>
    <xf numFmtId="199" fontId="12" fillId="0" borderId="0" xfId="175" applyNumberFormat="1" applyFont="1" applyBorder="1" applyAlignment="1" applyProtection="1">
      <alignment vertical="center"/>
      <protection locked="0" hidden="1"/>
    </xf>
    <xf numFmtId="200" fontId="12" fillId="0" borderId="0" xfId="175" applyNumberFormat="1" applyFont="1" applyBorder="1" applyAlignment="1" applyProtection="1">
      <alignment horizontal="right" vertical="center"/>
      <protection locked="0" hidden="1"/>
    </xf>
    <xf numFmtId="199" fontId="8" fillId="0" borderId="16" xfId="175" applyNumberFormat="1" applyFont="1" applyBorder="1" applyAlignment="1" applyProtection="1">
      <alignment vertical="center"/>
      <protection locked="0" hidden="1"/>
    </xf>
    <xf numFmtId="0" fontId="64" fillId="0" borderId="0" xfId="175" applyFont="1" applyBorder="1" applyAlignment="1" applyProtection="1">
      <alignment vertical="center"/>
      <protection hidden="1"/>
    </xf>
    <xf numFmtId="201" fontId="12" fillId="0" borderId="0" xfId="175" applyNumberFormat="1" applyFont="1" applyBorder="1" applyAlignment="1" applyProtection="1">
      <alignment horizontal="left" vertical="center"/>
      <protection hidden="1"/>
    </xf>
    <xf numFmtId="0" fontId="13" fillId="0" borderId="0" xfId="175" applyFont="1" applyBorder="1" applyAlignment="1" applyProtection="1">
      <alignment vertical="center"/>
      <protection hidden="1"/>
    </xf>
    <xf numFmtId="0" fontId="13" fillId="0" borderId="16" xfId="175" applyFont="1" applyBorder="1" applyAlignment="1" applyProtection="1">
      <alignment vertical="center"/>
      <protection hidden="1"/>
    </xf>
    <xf numFmtId="0" fontId="12" fillId="0" borderId="0" xfId="175" applyFont="1" applyBorder="1" applyAlignment="1" applyProtection="1">
      <alignment vertical="center"/>
      <protection hidden="1"/>
    </xf>
    <xf numFmtId="0" fontId="13" fillId="0" borderId="0" xfId="175" applyFont="1" applyBorder="1" applyAlignment="1" applyProtection="1">
      <alignment horizontal="center" vertical="center"/>
      <protection hidden="1"/>
    </xf>
    <xf numFmtId="41" fontId="12" fillId="0" borderId="0" xfId="175" applyNumberFormat="1" applyFont="1" applyBorder="1" applyAlignment="1" applyProtection="1">
      <alignment horizontal="left" vertical="center"/>
      <protection hidden="1"/>
    </xf>
    <xf numFmtId="49" fontId="12" fillId="0" borderId="0" xfId="175" applyNumberFormat="1" applyFont="1" applyBorder="1" applyAlignment="1" applyProtection="1">
      <alignment vertical="center"/>
      <protection hidden="1"/>
    </xf>
    <xf numFmtId="0" fontId="7" fillId="0" borderId="0" xfId="175" applyFont="1" applyBorder="1" applyAlignment="1" applyProtection="1">
      <alignment vertical="center"/>
      <protection hidden="1"/>
    </xf>
    <xf numFmtId="0" fontId="7" fillId="0" borderId="16" xfId="175" applyFont="1" applyBorder="1" applyAlignment="1" applyProtection="1">
      <alignment vertical="center"/>
      <protection hidden="1"/>
    </xf>
    <xf numFmtId="0" fontId="7" fillId="0" borderId="15" xfId="175" applyFont="1" applyBorder="1" applyAlignment="1" applyProtection="1">
      <alignment vertical="center"/>
      <protection hidden="1"/>
    </xf>
    <xf numFmtId="0" fontId="65" fillId="0" borderId="15" xfId="175" applyFont="1" applyBorder="1" applyAlignment="1" applyProtection="1">
      <alignment horizontal="center" vertical="center"/>
      <protection hidden="1"/>
    </xf>
    <xf numFmtId="0" fontId="12" fillId="0" borderId="59" xfId="175" applyFont="1" applyBorder="1" applyAlignment="1" applyProtection="1">
      <alignment horizontal="center" vertical="center"/>
      <protection hidden="1"/>
    </xf>
    <xf numFmtId="0" fontId="12" fillId="0" borderId="61" xfId="175" applyFont="1" applyBorder="1" applyAlignment="1" applyProtection="1">
      <alignment horizontal="left" vertical="center"/>
      <protection hidden="1"/>
    </xf>
    <xf numFmtId="0" fontId="65" fillId="0" borderId="16" xfId="175" applyFont="1" applyBorder="1" applyAlignment="1" applyProtection="1">
      <alignment horizontal="center" vertical="center"/>
      <protection hidden="1"/>
    </xf>
    <xf numFmtId="0" fontId="13" fillId="0" borderId="15" xfId="175" applyFont="1" applyBorder="1" applyAlignment="1" applyProtection="1">
      <alignment vertical="center"/>
      <protection hidden="1"/>
    </xf>
    <xf numFmtId="0" fontId="13" fillId="0" borderId="115" xfId="175" applyFont="1" applyBorder="1" applyAlignment="1" applyProtection="1">
      <alignment horizontal="right" vertical="center"/>
      <protection hidden="1"/>
    </xf>
    <xf numFmtId="0" fontId="12" fillId="0" borderId="116" xfId="175" applyFont="1" applyBorder="1" applyAlignment="1" applyProtection="1">
      <alignment vertical="center"/>
      <protection hidden="1"/>
    </xf>
    <xf numFmtId="0" fontId="13" fillId="0" borderId="116" xfId="175" applyFont="1" applyBorder="1" applyAlignment="1" applyProtection="1">
      <alignment horizontal="left" vertical="center"/>
      <protection hidden="1"/>
    </xf>
    <xf numFmtId="0" fontId="7" fillId="0" borderId="0" xfId="175" applyFont="1" applyBorder="1" applyAlignment="1" applyProtection="1">
      <alignment horizontal="right" vertical="center"/>
      <protection hidden="1"/>
    </xf>
    <xf numFmtId="6" fontId="8" fillId="0" borderId="0" xfId="175" applyNumberFormat="1" applyFont="1" applyFill="1" applyBorder="1" applyAlignment="1" applyProtection="1">
      <alignment horizontal="center" vertical="center"/>
      <protection hidden="1"/>
    </xf>
    <xf numFmtId="0" fontId="8" fillId="0" borderId="0" xfId="175" applyFont="1" applyFill="1" applyBorder="1" applyAlignment="1" applyProtection="1">
      <alignment horizontal="center" vertical="center"/>
      <protection hidden="1"/>
    </xf>
    <xf numFmtId="0" fontId="7" fillId="0" borderId="0" xfId="175" applyFont="1" applyBorder="1" applyAlignment="1" applyProtection="1">
      <alignment horizontal="left" vertical="center"/>
      <protection hidden="1"/>
    </xf>
    <xf numFmtId="0" fontId="67" fillId="0" borderId="0" xfId="176" applyFont="1">
      <alignment vertical="center"/>
    </xf>
    <xf numFmtId="0" fontId="67" fillId="0" borderId="0" xfId="176" applyFont="1" applyAlignment="1">
      <alignment horizontal="center" vertical="center"/>
    </xf>
    <xf numFmtId="0" fontId="15" fillId="0" borderId="0" xfId="175" applyFont="1" applyBorder="1" applyAlignment="1" applyProtection="1">
      <alignment vertical="center"/>
      <protection hidden="1"/>
    </xf>
    <xf numFmtId="0" fontId="15" fillId="0" borderId="16" xfId="175" applyFont="1" applyBorder="1" applyAlignment="1" applyProtection="1">
      <alignment vertical="center"/>
      <protection hidden="1"/>
    </xf>
    <xf numFmtId="0" fontId="8" fillId="0" borderId="15" xfId="175" applyFont="1" applyBorder="1" applyAlignment="1" applyProtection="1">
      <alignment horizontal="right" vertical="center"/>
      <protection hidden="1"/>
    </xf>
    <xf numFmtId="0" fontId="8" fillId="0" borderId="0" xfId="175" applyFont="1" applyBorder="1" applyAlignment="1" applyProtection="1">
      <alignment horizontal="right" vertical="center"/>
      <protection hidden="1"/>
    </xf>
    <xf numFmtId="0" fontId="15" fillId="0" borderId="15" xfId="175" applyFont="1" applyBorder="1" applyAlignment="1" applyProtection="1">
      <alignment vertical="center"/>
      <protection hidden="1"/>
    </xf>
    <xf numFmtId="0" fontId="12" fillId="0" borderId="0" xfId="175" applyFont="1" applyBorder="1" applyAlignment="1" applyProtection="1">
      <alignment horizontal="centerContinuous" vertical="center"/>
      <protection hidden="1"/>
    </xf>
    <xf numFmtId="0" fontId="15" fillId="0" borderId="0" xfId="175" applyFont="1" applyBorder="1" applyAlignment="1" applyProtection="1">
      <alignment horizontal="centerContinuous" vertical="center"/>
      <protection hidden="1"/>
    </xf>
    <xf numFmtId="0" fontId="13" fillId="0" borderId="16" xfId="175" applyFont="1" applyBorder="1" applyAlignment="1" applyProtection="1">
      <alignment horizontal="center" vertical="center"/>
      <protection hidden="1"/>
    </xf>
    <xf numFmtId="0" fontId="12" fillId="39" borderId="0" xfId="175" applyFont="1" applyFill="1" applyBorder="1" applyAlignment="1" applyProtection="1">
      <alignment horizontal="right" vertical="center"/>
      <protection locked="0" hidden="1"/>
    </xf>
    <xf numFmtId="0" fontId="12" fillId="39" borderId="0" xfId="175" applyFont="1" applyFill="1" applyBorder="1" applyAlignment="1" applyProtection="1">
      <alignment horizontal="center" vertical="center"/>
      <protection locked="0" hidden="1"/>
    </xf>
    <xf numFmtId="0" fontId="7" fillId="0" borderId="15" xfId="175" applyFont="1" applyBorder="1" applyAlignment="1" applyProtection="1">
      <alignment horizontal="center" vertical="center"/>
      <protection hidden="1"/>
    </xf>
    <xf numFmtId="0" fontId="66" fillId="0" borderId="0" xfId="175" applyFont="1" applyBorder="1" applyAlignment="1" applyProtection="1">
      <alignment horizontal="right" vertical="center"/>
      <protection hidden="1"/>
    </xf>
    <xf numFmtId="0" fontId="66" fillId="0" borderId="0" xfId="175" applyFont="1" applyBorder="1" applyAlignment="1" applyProtection="1">
      <alignment vertical="center"/>
      <protection hidden="1"/>
    </xf>
    <xf numFmtId="0" fontId="66" fillId="0" borderId="0" xfId="175" applyFont="1" applyBorder="1" applyAlignment="1" applyProtection="1">
      <alignment horizontal="left" vertical="center"/>
      <protection hidden="1"/>
    </xf>
    <xf numFmtId="0" fontId="68" fillId="0" borderId="15" xfId="175" applyFont="1" applyBorder="1" applyAlignment="1" applyProtection="1">
      <alignment horizontal="left" vertical="center" wrapText="1"/>
      <protection hidden="1"/>
    </xf>
    <xf numFmtId="0" fontId="68" fillId="0" borderId="0" xfId="175" applyFont="1" applyBorder="1" applyAlignment="1" applyProtection="1">
      <alignment vertical="center"/>
      <protection hidden="1"/>
    </xf>
    <xf numFmtId="0" fontId="66" fillId="0" borderId="0" xfId="175" applyFont="1" applyBorder="1" applyAlignment="1" applyProtection="1">
      <alignment horizontal="right" vertical="center"/>
      <protection locked="0" hidden="1"/>
    </xf>
    <xf numFmtId="0" fontId="69" fillId="0" borderId="0" xfId="175" applyFont="1" applyBorder="1" applyAlignment="1" applyProtection="1">
      <alignment horizontal="center" vertical="center"/>
      <protection hidden="1"/>
    </xf>
    <xf numFmtId="0" fontId="68" fillId="0" borderId="16" xfId="175" applyFont="1" applyBorder="1" applyAlignment="1" applyProtection="1">
      <alignment horizontal="left" vertical="center"/>
      <protection hidden="1"/>
    </xf>
    <xf numFmtId="0" fontId="68" fillId="0" borderId="115" xfId="175" applyFont="1" applyBorder="1" applyAlignment="1" applyProtection="1">
      <alignment horizontal="left" vertical="center"/>
      <protection hidden="1"/>
    </xf>
    <xf numFmtId="0" fontId="68" fillId="0" borderId="7" xfId="175" applyFont="1" applyBorder="1" applyAlignment="1" applyProtection="1">
      <alignment horizontal="left" vertical="center"/>
      <protection hidden="1"/>
    </xf>
    <xf numFmtId="0" fontId="68" fillId="0" borderId="116" xfId="175" applyFont="1" applyBorder="1" applyAlignment="1" applyProtection="1">
      <alignment horizontal="left" vertical="center"/>
      <protection hidden="1"/>
    </xf>
    <xf numFmtId="180" fontId="7" fillId="0" borderId="46" xfId="122" applyNumberFormat="1" applyFont="1" applyFill="1" applyBorder="1" applyAlignment="1">
      <alignment horizontal="center" vertical="center"/>
    </xf>
    <xf numFmtId="0" fontId="6" fillId="0" borderId="35" xfId="161" applyFont="1" applyBorder="1" applyAlignment="1">
      <alignment horizontal="center" vertical="center"/>
    </xf>
    <xf numFmtId="0" fontId="6" fillId="0" borderId="53" xfId="161" applyFont="1" applyBorder="1" applyAlignment="1">
      <alignment horizontal="center" vertical="center"/>
    </xf>
    <xf numFmtId="0" fontId="8" fillId="0" borderId="5" xfId="164" applyFont="1" applyFill="1" applyBorder="1">
      <alignment vertical="center"/>
    </xf>
    <xf numFmtId="179" fontId="7" fillId="0" borderId="5" xfId="122" applyNumberFormat="1" applyFont="1" applyFill="1" applyBorder="1" applyAlignment="1">
      <alignment vertical="center"/>
    </xf>
    <xf numFmtId="41" fontId="7" fillId="0" borderId="5" xfId="122" applyNumberFormat="1" applyFont="1" applyFill="1" applyBorder="1">
      <alignment vertical="center"/>
    </xf>
    <xf numFmtId="9" fontId="7" fillId="0" borderId="46" xfId="179" applyFont="1" applyFill="1" applyBorder="1" applyAlignment="1">
      <alignment horizontal="center" vertical="center"/>
    </xf>
    <xf numFmtId="9" fontId="7" fillId="0" borderId="5" xfId="179" applyFont="1" applyFill="1" applyBorder="1" applyAlignment="1">
      <alignment horizontal="center" vertical="center"/>
    </xf>
    <xf numFmtId="9" fontId="7" fillId="0" borderId="37" xfId="179" applyFont="1" applyFill="1" applyBorder="1" applyAlignment="1">
      <alignment horizontal="center" vertical="center"/>
    </xf>
    <xf numFmtId="9" fontId="7" fillId="0" borderId="46" xfId="179" applyFont="1" applyBorder="1" applyAlignment="1">
      <alignment horizontal="center" vertical="center"/>
    </xf>
    <xf numFmtId="9" fontId="7" fillId="0" borderId="42" xfId="179" applyFont="1" applyBorder="1" applyAlignment="1">
      <alignment horizontal="center" vertical="center"/>
    </xf>
    <xf numFmtId="0" fontId="70" fillId="0" borderId="109" xfId="161" applyFont="1" applyBorder="1" applyAlignment="1">
      <alignment horizontal="center" vertical="center" wrapText="1" shrinkToFit="1"/>
    </xf>
    <xf numFmtId="0" fontId="70" fillId="0" borderId="37" xfId="161" applyFont="1" applyBorder="1" applyAlignment="1">
      <alignment horizontal="center" vertical="center" shrinkToFit="1"/>
    </xf>
    <xf numFmtId="0" fontId="70" fillId="0" borderId="109" xfId="161" applyFont="1" applyBorder="1" applyAlignment="1">
      <alignment horizontal="center" vertical="center" shrinkToFit="1"/>
    </xf>
    <xf numFmtId="41" fontId="7" fillId="0" borderId="0" xfId="178" applyFont="1">
      <alignment vertical="center"/>
    </xf>
    <xf numFmtId="181" fontId="7" fillId="0" borderId="0" xfId="178" applyNumberFormat="1" applyFont="1">
      <alignment vertical="center"/>
    </xf>
    <xf numFmtId="180" fontId="7" fillId="0" borderId="117" xfId="122" applyNumberFormat="1" applyFont="1" applyBorder="1" applyAlignment="1">
      <alignment vertical="center"/>
    </xf>
    <xf numFmtId="180" fontId="7" fillId="0" borderId="5" xfId="122" applyNumberFormat="1" applyFont="1" applyFill="1" applyBorder="1" applyAlignment="1">
      <alignment vertical="center"/>
    </xf>
    <xf numFmtId="180" fontId="7" fillId="0" borderId="43" xfId="122" applyNumberFormat="1" applyFont="1" applyFill="1" applyBorder="1" applyAlignment="1">
      <alignment vertical="center"/>
    </xf>
    <xf numFmtId="180" fontId="7" fillId="37" borderId="39" xfId="122" applyNumberFormat="1" applyFont="1" applyFill="1" applyBorder="1" applyAlignment="1">
      <alignment vertical="center"/>
    </xf>
    <xf numFmtId="183" fontId="7" fillId="0" borderId="0" xfId="164" applyNumberFormat="1" applyFont="1">
      <alignment vertical="center"/>
    </xf>
    <xf numFmtId="183" fontId="7" fillId="0" borderId="0" xfId="164" applyNumberFormat="1" applyFont="1" applyAlignment="1">
      <alignment horizontal="center" vertical="center"/>
    </xf>
    <xf numFmtId="183" fontId="7" fillId="0" borderId="0" xfId="122" applyNumberFormat="1" applyFont="1">
      <alignment vertical="center"/>
    </xf>
    <xf numFmtId="184" fontId="7" fillId="0" borderId="0" xfId="164" applyNumberFormat="1" applyFont="1">
      <alignment vertical="center"/>
    </xf>
    <xf numFmtId="0" fontId="40" fillId="0" borderId="0" xfId="161" applyFont="1" applyAlignment="1">
      <alignment vertical="center"/>
    </xf>
    <xf numFmtId="43" fontId="43" fillId="0" borderId="0" xfId="161" applyNumberFormat="1" applyFont="1" applyAlignment="1">
      <alignment vertical="center" shrinkToFit="1"/>
    </xf>
    <xf numFmtId="176" fontId="58" fillId="0" borderId="86" xfId="161" applyNumberFormat="1" applyFont="1" applyBorder="1" applyAlignment="1">
      <alignment horizontal="center" vertical="center" wrapText="1"/>
    </xf>
    <xf numFmtId="205" fontId="43" fillId="0" borderId="0" xfId="161" applyNumberFormat="1" applyFont="1" applyAlignment="1">
      <alignment vertical="center" shrinkToFit="1"/>
    </xf>
    <xf numFmtId="0" fontId="42" fillId="0" borderId="52" xfId="161" applyFont="1" applyBorder="1" applyAlignment="1">
      <alignment horizontal="center" vertical="center"/>
    </xf>
    <xf numFmtId="0" fontId="43" fillId="0" borderId="86" xfId="161" applyFont="1" applyBorder="1" applyAlignment="1">
      <alignment horizontal="center" vertical="center" shrinkToFit="1"/>
    </xf>
    <xf numFmtId="0" fontId="43" fillId="0" borderId="119" xfId="161" applyFont="1" applyBorder="1" applyAlignment="1">
      <alignment horizontal="center" vertical="center" shrinkToFit="1"/>
    </xf>
    <xf numFmtId="0" fontId="6" fillId="0" borderId="55" xfId="161" applyBorder="1">
      <alignment vertical="center"/>
    </xf>
    <xf numFmtId="0" fontId="43" fillId="0" borderId="108" xfId="161" applyFont="1" applyBorder="1" applyAlignment="1">
      <alignment vertical="center" shrinkToFit="1"/>
    </xf>
    <xf numFmtId="0" fontId="6" fillId="12" borderId="5" xfId="161" applyFill="1" applyBorder="1" applyAlignment="1">
      <alignment horizontal="center" vertical="center"/>
    </xf>
    <xf numFmtId="3" fontId="70" fillId="0" borderId="5" xfId="161" applyNumberFormat="1" applyFont="1" applyBorder="1" applyAlignment="1">
      <alignment horizontal="center" vertical="center" wrapText="1" shrinkToFit="1"/>
    </xf>
    <xf numFmtId="0" fontId="43" fillId="0" borderId="55" xfId="161" applyFont="1" applyBorder="1" applyAlignment="1">
      <alignment horizontal="center" vertical="center" shrinkToFit="1"/>
    </xf>
    <xf numFmtId="0" fontId="43" fillId="0" borderId="85" xfId="161" applyFont="1" applyBorder="1" applyAlignment="1">
      <alignment horizontal="center" vertical="center" shrinkToFit="1"/>
    </xf>
    <xf numFmtId="0" fontId="57" fillId="0" borderId="37" xfId="161" applyFont="1" applyFill="1" applyBorder="1" applyAlignment="1">
      <alignment horizontal="center" vertical="center" wrapText="1"/>
    </xf>
    <xf numFmtId="176" fontId="58" fillId="0" borderId="37" xfId="161" applyNumberFormat="1" applyFont="1" applyFill="1" applyBorder="1" applyAlignment="1">
      <alignment horizontal="center" vertical="center" wrapText="1"/>
    </xf>
    <xf numFmtId="182" fontId="43" fillId="0" borderId="37" xfId="121" applyNumberFormat="1" applyFont="1" applyBorder="1" applyAlignment="1">
      <alignment horizontal="center" vertical="center" shrinkToFit="1"/>
    </xf>
    <xf numFmtId="0" fontId="43" fillId="0" borderId="37" xfId="161" applyFont="1" applyBorder="1" applyAlignment="1">
      <alignment horizontal="center" vertical="center" shrinkToFit="1"/>
    </xf>
    <xf numFmtId="0" fontId="43" fillId="0" borderId="48" xfId="161" applyFont="1" applyBorder="1" applyAlignment="1">
      <alignment horizontal="center" vertical="center" shrinkToFit="1"/>
    </xf>
    <xf numFmtId="49" fontId="70" fillId="0" borderId="5" xfId="161" applyNumberFormat="1" applyFont="1" applyBorder="1" applyAlignment="1">
      <alignment horizontal="center" vertical="center" wrapText="1" shrinkToFit="1"/>
    </xf>
    <xf numFmtId="205" fontId="6" fillId="0" borderId="0" xfId="161" applyNumberFormat="1">
      <alignment vertical="center"/>
    </xf>
    <xf numFmtId="177" fontId="7" fillId="11" borderId="68" xfId="120" applyFont="1" applyFill="1" applyBorder="1" applyAlignment="1" applyProtection="1">
      <alignment horizontal="left" vertical="center" wrapText="1"/>
    </xf>
    <xf numFmtId="177" fontId="7" fillId="11" borderId="118" xfId="120" applyFont="1" applyFill="1" applyBorder="1" applyAlignment="1" applyProtection="1">
      <alignment horizontal="left" vertical="center" wrapText="1"/>
    </xf>
    <xf numFmtId="177" fontId="7" fillId="11" borderId="21" xfId="120" applyFont="1" applyFill="1" applyBorder="1" applyAlignment="1" applyProtection="1">
      <alignment horizontal="left" vertical="center" wrapText="1"/>
    </xf>
    <xf numFmtId="0" fontId="7" fillId="35" borderId="29" xfId="160" applyFont="1" applyFill="1" applyBorder="1" applyAlignment="1">
      <alignment horizontal="left" vertical="center" wrapText="1"/>
    </xf>
    <xf numFmtId="0" fontId="7" fillId="35" borderId="74" xfId="160" applyFont="1" applyFill="1" applyBorder="1" applyAlignment="1">
      <alignment horizontal="left" vertical="center" wrapText="1"/>
    </xf>
    <xf numFmtId="178" fontId="7" fillId="11" borderId="66" xfId="120" applyNumberFormat="1" applyFont="1" applyFill="1" applyBorder="1" applyAlignment="1" applyProtection="1">
      <alignment horizontal="left" vertical="center" wrapText="1" shrinkToFit="1"/>
    </xf>
    <xf numFmtId="178" fontId="7" fillId="11" borderId="67" xfId="120" applyNumberFormat="1" applyFont="1" applyFill="1" applyBorder="1" applyAlignment="1" applyProtection="1">
      <alignment horizontal="left" vertical="center" wrapText="1" shrinkToFit="1"/>
    </xf>
    <xf numFmtId="177" fontId="7" fillId="11" borderId="70" xfId="120" applyFont="1" applyFill="1" applyBorder="1" applyAlignment="1" applyProtection="1">
      <alignment horizontal="left" vertical="center" wrapText="1"/>
    </xf>
    <xf numFmtId="177" fontId="7" fillId="11" borderId="71" xfId="120" applyFont="1" applyFill="1" applyBorder="1" applyAlignment="1" applyProtection="1">
      <alignment horizontal="left" vertical="center" wrapText="1"/>
    </xf>
    <xf numFmtId="0" fontId="12" fillId="0" borderId="75" xfId="160" applyFont="1" applyBorder="1" applyAlignment="1">
      <alignment horizontal="left" vertical="center"/>
    </xf>
    <xf numFmtId="0" fontId="12" fillId="0" borderId="76" xfId="160" applyFont="1" applyBorder="1" applyAlignment="1">
      <alignment horizontal="left" vertical="center"/>
    </xf>
    <xf numFmtId="0" fontId="12" fillId="0" borderId="77" xfId="160" applyFont="1" applyBorder="1" applyAlignment="1">
      <alignment horizontal="left" vertical="center"/>
    </xf>
    <xf numFmtId="0" fontId="7" fillId="0" borderId="29" xfId="160" applyFont="1" applyBorder="1" applyAlignment="1">
      <alignment horizontal="center" vertical="center"/>
    </xf>
    <xf numFmtId="0" fontId="7" fillId="0" borderId="74" xfId="160" applyFont="1" applyBorder="1" applyAlignment="1">
      <alignment horizontal="center" vertical="center"/>
    </xf>
    <xf numFmtId="177" fontId="7" fillId="11" borderId="66" xfId="120" applyFont="1" applyFill="1" applyBorder="1" applyAlignment="1" applyProtection="1">
      <alignment horizontal="left" vertical="center" wrapText="1"/>
    </xf>
    <xf numFmtId="177" fontId="7" fillId="11" borderId="67" xfId="120" applyFont="1" applyFill="1" applyBorder="1" applyAlignment="1" applyProtection="1">
      <alignment horizontal="left" vertical="center" wrapText="1"/>
    </xf>
    <xf numFmtId="0" fontId="7" fillId="10" borderId="70" xfId="160" applyFont="1" applyFill="1" applyBorder="1" applyAlignment="1">
      <alignment horizontal="left" vertical="center"/>
    </xf>
    <xf numFmtId="0" fontId="7" fillId="10" borderId="71" xfId="160" applyFont="1" applyFill="1" applyBorder="1" applyAlignment="1">
      <alignment horizontal="left" vertical="center"/>
    </xf>
    <xf numFmtId="0" fontId="12" fillId="0" borderId="62" xfId="160" applyFont="1" applyBorder="1" applyAlignment="1">
      <alignment horizontal="left" vertical="center"/>
    </xf>
    <xf numFmtId="0" fontId="12" fillId="0" borderId="57" xfId="160" applyFont="1" applyBorder="1" applyAlignment="1">
      <alignment horizontal="left" vertical="center"/>
    </xf>
    <xf numFmtId="0" fontId="12" fillId="0" borderId="63" xfId="160" applyFont="1" applyBorder="1" applyAlignment="1">
      <alignment horizontal="left" vertical="center"/>
    </xf>
    <xf numFmtId="178" fontId="7" fillId="0" borderId="72" xfId="120" applyNumberFormat="1" applyFont="1" applyFill="1" applyBorder="1" applyAlignment="1" applyProtection="1">
      <alignment horizontal="center" vertical="center"/>
    </xf>
    <xf numFmtId="178" fontId="7" fillId="0" borderId="73" xfId="120" applyNumberFormat="1" applyFont="1" applyFill="1" applyBorder="1" applyAlignment="1" applyProtection="1">
      <alignment horizontal="center" vertical="center"/>
    </xf>
    <xf numFmtId="177" fontId="7" fillId="11" borderId="64" xfId="120" applyFont="1" applyFill="1" applyBorder="1" applyAlignment="1" applyProtection="1">
      <alignment horizontal="left" vertical="center" wrapText="1"/>
    </xf>
    <xf numFmtId="177" fontId="7" fillId="11" borderId="65" xfId="120" applyFont="1" applyFill="1" applyBorder="1" applyAlignment="1" applyProtection="1">
      <alignment horizontal="left" vertical="center" wrapText="1"/>
    </xf>
    <xf numFmtId="0" fontId="7" fillId="10" borderId="68" xfId="160" applyFont="1" applyFill="1" applyBorder="1" applyAlignment="1">
      <alignment horizontal="left" vertical="center" wrapText="1" shrinkToFit="1"/>
    </xf>
    <xf numFmtId="0" fontId="7" fillId="10" borderId="69" xfId="160" applyFont="1" applyFill="1" applyBorder="1" applyAlignment="1">
      <alignment horizontal="left" vertical="center" wrapText="1" shrinkToFit="1"/>
    </xf>
    <xf numFmtId="0" fontId="7" fillId="10" borderId="66" xfId="160" applyFont="1" applyFill="1" applyBorder="1" applyAlignment="1">
      <alignment horizontal="left" vertical="center" wrapText="1"/>
    </xf>
    <xf numFmtId="14" fontId="7" fillId="10" borderId="66" xfId="160" applyNumberFormat="1" applyFont="1" applyFill="1" applyBorder="1" applyAlignment="1">
      <alignment horizontal="left" vertical="center"/>
    </xf>
    <xf numFmtId="0" fontId="7" fillId="10" borderId="67" xfId="160" applyFont="1" applyFill="1" applyBorder="1" applyAlignment="1">
      <alignment horizontal="left" vertical="center"/>
    </xf>
    <xf numFmtId="0" fontId="7" fillId="10" borderId="66" xfId="160" applyFont="1" applyFill="1" applyBorder="1" applyAlignment="1">
      <alignment horizontal="left" vertical="center"/>
    </xf>
    <xf numFmtId="0" fontId="10" fillId="0" borderId="59" xfId="164" applyFont="1" applyBorder="1" applyAlignment="1">
      <alignment horizontal="center" vertical="center"/>
    </xf>
    <xf numFmtId="0" fontId="10" fillId="0" borderId="60" xfId="164" applyFont="1" applyBorder="1" applyAlignment="1">
      <alignment horizontal="center" vertical="center"/>
    </xf>
    <xf numFmtId="0" fontId="10" fillId="0" borderId="61" xfId="164" applyFont="1" applyBorder="1" applyAlignment="1">
      <alignment horizontal="center" vertical="center"/>
    </xf>
    <xf numFmtId="0" fontId="7" fillId="10" borderId="64" xfId="160" applyFont="1" applyFill="1" applyBorder="1" applyAlignment="1">
      <alignment horizontal="left" vertical="center" wrapText="1" shrinkToFit="1"/>
    </xf>
    <xf numFmtId="0" fontId="7" fillId="10" borderId="64" xfId="160" applyFont="1" applyFill="1" applyBorder="1" applyAlignment="1">
      <alignment horizontal="left" vertical="center"/>
    </xf>
    <xf numFmtId="0" fontId="7" fillId="10" borderId="65" xfId="160" applyFont="1" applyFill="1" applyBorder="1" applyAlignment="1">
      <alignment horizontal="left" vertical="center"/>
    </xf>
    <xf numFmtId="0" fontId="7" fillId="10" borderId="66" xfId="160" applyFont="1" applyFill="1" applyBorder="1" applyAlignment="1">
      <alignment horizontal="left" vertical="center" wrapText="1" shrinkToFit="1"/>
    </xf>
    <xf numFmtId="0" fontId="12" fillId="0" borderId="15" xfId="175" applyFont="1" applyBorder="1" applyAlignment="1" applyProtection="1">
      <alignment horizontal="left" vertical="center"/>
      <protection hidden="1"/>
    </xf>
    <xf numFmtId="0" fontId="12" fillId="0" borderId="0" xfId="175" applyFont="1" applyBorder="1" applyAlignment="1" applyProtection="1">
      <alignment horizontal="left" vertical="center"/>
      <protection hidden="1"/>
    </xf>
    <xf numFmtId="0" fontId="60" fillId="38" borderId="99" xfId="175" applyFont="1" applyFill="1" applyBorder="1" applyAlignment="1" applyProtection="1">
      <alignment horizontal="center" vertical="center"/>
      <protection hidden="1"/>
    </xf>
    <xf numFmtId="0" fontId="60" fillId="38" borderId="2" xfId="175" applyFont="1" applyFill="1" applyBorder="1" applyAlignment="1" applyProtection="1">
      <alignment horizontal="center" vertical="center"/>
      <protection hidden="1"/>
    </xf>
    <xf numFmtId="0" fontId="60" fillId="38" borderId="100" xfId="175" applyFont="1" applyFill="1" applyBorder="1" applyAlignment="1" applyProtection="1">
      <alignment horizontal="center" vertical="center"/>
      <protection hidden="1"/>
    </xf>
    <xf numFmtId="0" fontId="64" fillId="0" borderId="0" xfId="0" applyFont="1" applyAlignment="1">
      <alignment horizontal="left" vertical="center"/>
    </xf>
    <xf numFmtId="204" fontId="66" fillId="39" borderId="7" xfId="175" applyNumberFormat="1" applyFont="1" applyFill="1" applyBorder="1" applyAlignment="1" applyProtection="1">
      <alignment horizontal="center" vertical="center"/>
      <protection hidden="1"/>
    </xf>
    <xf numFmtId="0" fontId="8" fillId="0" borderId="15" xfId="175" applyFont="1" applyBorder="1" applyAlignment="1" applyProtection="1">
      <alignment horizontal="right" vertical="center"/>
      <protection hidden="1"/>
    </xf>
    <xf numFmtId="0" fontId="8" fillId="0" borderId="0" xfId="175" applyFont="1" applyBorder="1" applyAlignment="1" applyProtection="1">
      <alignment horizontal="right" vertical="center"/>
      <protection hidden="1"/>
    </xf>
    <xf numFmtId="0" fontId="15" fillId="40" borderId="0" xfId="175" applyFont="1" applyFill="1" applyBorder="1" applyAlignment="1" applyProtection="1">
      <alignment vertical="center"/>
      <protection hidden="1"/>
    </xf>
    <xf numFmtId="202" fontId="12" fillId="0" borderId="60" xfId="175" applyNumberFormat="1" applyFont="1" applyBorder="1" applyAlignment="1" applyProtection="1">
      <alignment horizontal="center" vertical="center" shrinkToFit="1"/>
      <protection hidden="1"/>
    </xf>
    <xf numFmtId="204" fontId="66" fillId="0" borderId="7" xfId="177" applyNumberFormat="1" applyFont="1" applyBorder="1" applyAlignment="1" applyProtection="1">
      <alignment horizontal="center" vertical="center"/>
      <protection hidden="1"/>
    </xf>
    <xf numFmtId="202" fontId="12" fillId="39" borderId="60" xfId="175" applyNumberFormat="1" applyFont="1" applyFill="1" applyBorder="1" applyAlignment="1" applyProtection="1">
      <alignment horizontal="center" vertical="center"/>
      <protection hidden="1"/>
    </xf>
    <xf numFmtId="0" fontId="7" fillId="0" borderId="55" xfId="164" applyFont="1" applyBorder="1" applyAlignment="1">
      <alignment horizontal="center" vertical="center"/>
    </xf>
    <xf numFmtId="0" fontId="7" fillId="0" borderId="5" xfId="164" applyFont="1" applyBorder="1" applyAlignment="1">
      <alignment horizontal="center" vertical="center"/>
    </xf>
    <xf numFmtId="181" fontId="7" fillId="0" borderId="5" xfId="122" applyNumberFormat="1" applyFont="1" applyBorder="1" applyAlignment="1">
      <alignment horizontal="center" vertical="center"/>
    </xf>
    <xf numFmtId="180" fontId="7" fillId="0" borderId="42" xfId="122" applyNumberFormat="1" applyFont="1" applyBorder="1" applyAlignment="1">
      <alignment horizontal="center" vertical="center"/>
    </xf>
    <xf numFmtId="180" fontId="7" fillId="0" borderId="36" xfId="164" applyNumberFormat="1" applyFont="1" applyFill="1" applyBorder="1" applyAlignment="1">
      <alignment horizontal="center" vertical="center"/>
    </xf>
    <xf numFmtId="180" fontId="7" fillId="0" borderId="96" xfId="164" applyNumberFormat="1" applyFont="1" applyFill="1" applyBorder="1" applyAlignment="1">
      <alignment horizontal="center" vertical="center"/>
    </xf>
    <xf numFmtId="0" fontId="7" fillId="0" borderId="99" xfId="164" applyFont="1" applyBorder="1" applyAlignment="1">
      <alignment horizontal="left" vertical="center"/>
    </xf>
    <xf numFmtId="0" fontId="7" fillId="0" borderId="2" xfId="164" applyFont="1" applyBorder="1" applyAlignment="1">
      <alignment horizontal="left" vertical="center"/>
    </xf>
    <xf numFmtId="0" fontId="7" fillId="0" borderId="100" xfId="164" applyFont="1" applyBorder="1" applyAlignment="1">
      <alignment horizontal="left" vertical="center"/>
    </xf>
    <xf numFmtId="0" fontId="7" fillId="36" borderId="87" xfId="164" applyFont="1" applyFill="1" applyBorder="1" applyAlignment="1">
      <alignment horizontal="center" vertical="center"/>
    </xf>
    <xf numFmtId="0" fontId="7" fillId="36" borderId="39" xfId="164" applyFont="1" applyFill="1" applyBorder="1" applyAlignment="1">
      <alignment horizontal="center" vertical="center"/>
    </xf>
    <xf numFmtId="180" fontId="7" fillId="36" borderId="39" xfId="122" applyNumberFormat="1" applyFont="1" applyFill="1" applyBorder="1" applyAlignment="1">
      <alignment horizontal="center" vertical="center"/>
    </xf>
    <xf numFmtId="180" fontId="7" fillId="36" borderId="39" xfId="164" quotePrefix="1" applyNumberFormat="1" applyFont="1" applyFill="1" applyBorder="1" applyAlignment="1">
      <alignment horizontal="center" vertical="center"/>
    </xf>
    <xf numFmtId="180" fontId="7" fillId="36" borderId="40" xfId="164" applyNumberFormat="1" applyFont="1" applyFill="1" applyBorder="1" applyAlignment="1">
      <alignment horizontal="center" vertical="center"/>
    </xf>
    <xf numFmtId="181" fontId="59" fillId="0" borderId="112" xfId="122" applyNumberFormat="1" applyFont="1" applyBorder="1" applyAlignment="1">
      <alignment horizontal="center" vertical="center"/>
    </xf>
    <xf numFmtId="181" fontId="59" fillId="0" borderId="113" xfId="122" applyNumberFormat="1" applyFont="1" applyBorder="1" applyAlignment="1">
      <alignment horizontal="center" vertical="center"/>
    </xf>
    <xf numFmtId="180" fontId="7" fillId="0" borderId="97" xfId="122" applyNumberFormat="1" applyFont="1" applyBorder="1" applyAlignment="1">
      <alignment horizontal="center" vertical="center"/>
    </xf>
    <xf numFmtId="180" fontId="7" fillId="0" borderId="98" xfId="122" applyNumberFormat="1" applyFont="1" applyBorder="1" applyAlignment="1">
      <alignment horizontal="center" vertical="center"/>
    </xf>
    <xf numFmtId="180" fontId="7" fillId="0" borderId="97" xfId="164" applyNumberFormat="1" applyFont="1" applyFill="1" applyBorder="1" applyAlignment="1">
      <alignment horizontal="center" vertical="center"/>
    </xf>
    <xf numFmtId="180" fontId="7" fillId="0" borderId="114" xfId="164" applyNumberFormat="1" applyFont="1" applyFill="1" applyBorder="1" applyAlignment="1">
      <alignment horizontal="center" vertical="center"/>
    </xf>
    <xf numFmtId="0" fontId="7" fillId="0" borderId="56" xfId="164" applyFont="1" applyBorder="1" applyAlignment="1">
      <alignment horizontal="center" vertical="center"/>
    </xf>
    <xf numFmtId="0" fontId="7" fillId="0" borderId="42" xfId="164" applyFont="1" applyBorder="1" applyAlignment="1">
      <alignment horizontal="center" vertical="center"/>
    </xf>
    <xf numFmtId="181" fontId="7" fillId="0" borderId="94" xfId="122" applyNumberFormat="1" applyFont="1" applyBorder="1" applyAlignment="1">
      <alignment horizontal="center" vertical="center"/>
    </xf>
    <xf numFmtId="181" fontId="7" fillId="0" borderId="95" xfId="122" applyNumberFormat="1" applyFont="1" applyBorder="1" applyAlignment="1">
      <alignment horizontal="center" vertical="center"/>
    </xf>
    <xf numFmtId="0" fontId="7" fillId="0" borderId="15" xfId="164" applyFont="1" applyBorder="1" applyAlignment="1">
      <alignment horizontal="left" vertical="center"/>
    </xf>
    <xf numFmtId="0" fontId="7" fillId="0" borderId="0" xfId="164" applyFont="1" applyBorder="1" applyAlignment="1">
      <alignment horizontal="left" vertical="center"/>
    </xf>
    <xf numFmtId="0" fontId="7" fillId="0" borderId="16" xfId="164" applyFont="1" applyBorder="1" applyAlignment="1">
      <alignment horizontal="left" vertical="center"/>
    </xf>
    <xf numFmtId="0" fontId="7" fillId="36" borderId="91" xfId="164" applyFont="1" applyFill="1" applyBorder="1" applyAlignment="1">
      <alignment horizontal="center" vertical="center"/>
    </xf>
    <xf numFmtId="0" fontId="7" fillId="36" borderId="41" xfId="164" applyFont="1" applyFill="1" applyBorder="1" applyAlignment="1">
      <alignment horizontal="center" vertical="center"/>
    </xf>
    <xf numFmtId="0" fontId="7" fillId="36" borderId="92" xfId="164" applyFont="1" applyFill="1" applyBorder="1" applyAlignment="1">
      <alignment horizontal="center" vertical="center"/>
    </xf>
    <xf numFmtId="0" fontId="7" fillId="36" borderId="43" xfId="164" applyFont="1" applyFill="1" applyBorder="1" applyAlignment="1">
      <alignment horizontal="center" vertical="center"/>
    </xf>
    <xf numFmtId="181" fontId="7" fillId="36" borderId="41" xfId="122" applyNumberFormat="1" applyFont="1" applyFill="1" applyBorder="1" applyAlignment="1">
      <alignment horizontal="center" vertical="center"/>
    </xf>
    <xf numFmtId="181" fontId="7" fillId="36" borderId="43" xfId="122" applyNumberFormat="1" applyFont="1" applyFill="1" applyBorder="1" applyAlignment="1">
      <alignment horizontal="center" vertical="center"/>
    </xf>
    <xf numFmtId="181" fontId="7" fillId="36" borderId="93" xfId="122" applyNumberFormat="1" applyFont="1" applyFill="1" applyBorder="1" applyAlignment="1">
      <alignment horizontal="center" vertical="center"/>
    </xf>
    <xf numFmtId="0" fontId="7" fillId="37" borderId="43" xfId="164" applyFont="1" applyFill="1" applyBorder="1" applyAlignment="1">
      <alignment horizontal="center" vertical="center" wrapText="1"/>
    </xf>
    <xf numFmtId="0" fontId="7" fillId="37" borderId="83" xfId="164" applyFont="1" applyFill="1" applyBorder="1" applyAlignment="1">
      <alignment horizontal="center" vertical="center"/>
    </xf>
    <xf numFmtId="0" fontId="8" fillId="35" borderId="87" xfId="164" applyFont="1" applyFill="1" applyBorder="1" applyAlignment="1">
      <alignment horizontal="center" vertical="center"/>
    </xf>
    <xf numFmtId="0" fontId="8" fillId="35" borderId="39" xfId="164" applyFont="1" applyFill="1" applyBorder="1" applyAlignment="1">
      <alignment horizontal="center" vertical="center"/>
    </xf>
    <xf numFmtId="181" fontId="7" fillId="35" borderId="88" xfId="122" applyNumberFormat="1" applyFont="1" applyFill="1" applyBorder="1" applyAlignment="1">
      <alignment horizontal="left" vertical="center"/>
    </xf>
    <xf numFmtId="181" fontId="7" fillId="35" borderId="89" xfId="122" applyNumberFormat="1" applyFont="1" applyFill="1" applyBorder="1" applyAlignment="1">
      <alignment horizontal="left" vertical="center"/>
    </xf>
    <xf numFmtId="181" fontId="7" fillId="35" borderId="90" xfId="122" applyNumberFormat="1" applyFont="1" applyFill="1" applyBorder="1" applyAlignment="1">
      <alignment horizontal="left" vertical="center"/>
    </xf>
    <xf numFmtId="0" fontId="8" fillId="0" borderId="85" xfId="164" applyFont="1" applyBorder="1" applyAlignment="1">
      <alignment horizontal="center" vertical="center"/>
    </xf>
    <xf numFmtId="0" fontId="8" fillId="0" borderId="37" xfId="164" applyFont="1" applyBorder="1" applyAlignment="1">
      <alignment horizontal="center" vertical="center"/>
    </xf>
    <xf numFmtId="181" fontId="7" fillId="0" borderId="48" xfId="122" applyNumberFormat="1" applyFont="1" applyBorder="1" applyAlignment="1">
      <alignment horizontal="left" vertical="center"/>
    </xf>
    <xf numFmtId="181" fontId="7" fillId="0" borderId="49" xfId="122" applyNumberFormat="1" applyFont="1" applyBorder="1" applyAlignment="1">
      <alignment horizontal="left" vertical="center"/>
    </xf>
    <xf numFmtId="181" fontId="7" fillId="0" borderId="86" xfId="122" applyNumberFormat="1" applyFont="1" applyBorder="1" applyAlignment="1">
      <alignment horizontal="left" vertical="center"/>
    </xf>
    <xf numFmtId="0" fontId="8" fillId="0" borderId="55" xfId="164" applyFont="1" applyBorder="1" applyAlignment="1">
      <alignment horizontal="center" vertical="center"/>
    </xf>
    <xf numFmtId="0" fontId="8" fillId="0" borderId="5" xfId="164" applyFont="1" applyBorder="1" applyAlignment="1">
      <alignment horizontal="center" vertical="center"/>
    </xf>
    <xf numFmtId="181" fontId="7" fillId="0" borderId="36" xfId="122" applyNumberFormat="1" applyFont="1" applyBorder="1" applyAlignment="1">
      <alignment horizontal="left" vertical="center"/>
    </xf>
    <xf numFmtId="181" fontId="7" fillId="0" borderId="4" xfId="122" applyNumberFormat="1" applyFont="1" applyBorder="1" applyAlignment="1">
      <alignment horizontal="left" vertical="center"/>
    </xf>
    <xf numFmtId="181" fontId="7" fillId="0" borderId="52" xfId="122" applyNumberFormat="1" applyFont="1" applyBorder="1" applyAlignment="1">
      <alignment horizontal="left" vertical="center"/>
    </xf>
    <xf numFmtId="0" fontId="8" fillId="0" borderId="84" xfId="164" applyFont="1" applyBorder="1" applyAlignment="1">
      <alignment horizontal="center" vertical="center" textRotation="255" wrapText="1"/>
    </xf>
    <xf numFmtId="0" fontId="8" fillId="0" borderId="56" xfId="164" applyFont="1" applyBorder="1" applyAlignment="1">
      <alignment horizontal="center" vertical="center" textRotation="255" wrapText="1"/>
    </xf>
    <xf numFmtId="181" fontId="8" fillId="35" borderId="36" xfId="122" applyNumberFormat="1" applyFont="1" applyFill="1" applyBorder="1" applyAlignment="1">
      <alignment horizontal="center" vertical="center"/>
    </xf>
    <xf numFmtId="181" fontId="8" fillId="35" borderId="4" xfId="122" applyNumberFormat="1" applyFont="1" applyFill="1" applyBorder="1" applyAlignment="1">
      <alignment horizontal="center" vertical="center"/>
    </xf>
    <xf numFmtId="181" fontId="8" fillId="35" borderId="52" xfId="122" applyNumberFormat="1" applyFont="1" applyFill="1" applyBorder="1" applyAlignment="1">
      <alignment horizontal="center" vertical="center"/>
    </xf>
    <xf numFmtId="0" fontId="8" fillId="0" borderId="85" xfId="164" applyFont="1" applyBorder="1" applyAlignment="1">
      <alignment horizontal="center" vertical="center" textRotation="255" wrapText="1"/>
    </xf>
    <xf numFmtId="0" fontId="8" fillId="36" borderId="78" xfId="164" applyFont="1" applyFill="1" applyBorder="1" applyAlignment="1">
      <alignment horizontal="center" vertical="center"/>
    </xf>
    <xf numFmtId="0" fontId="8" fillId="36" borderId="79" xfId="164" applyFont="1" applyFill="1" applyBorder="1" applyAlignment="1">
      <alignment horizontal="center" vertical="center"/>
    </xf>
    <xf numFmtId="0" fontId="8" fillId="36" borderId="32" xfId="164" applyNumberFormat="1" applyFont="1" applyFill="1" applyBorder="1" applyAlignment="1">
      <alignment horizontal="left" vertical="center"/>
    </xf>
    <xf numFmtId="0" fontId="8" fillId="36" borderId="80" xfId="164" applyNumberFormat="1" applyFont="1" applyFill="1" applyBorder="1" applyAlignment="1">
      <alignment horizontal="left" vertical="center"/>
    </xf>
    <xf numFmtId="0" fontId="8" fillId="36" borderId="15" xfId="164" applyFont="1" applyFill="1" applyBorder="1" applyAlignment="1">
      <alignment horizontal="center" vertical="center"/>
    </xf>
    <xf numFmtId="0" fontId="8" fillId="36" borderId="81" xfId="164" applyFont="1" applyFill="1" applyBorder="1" applyAlignment="1">
      <alignment horizontal="center" vertical="center"/>
    </xf>
    <xf numFmtId="0" fontId="8" fillId="36" borderId="42" xfId="164" applyFont="1" applyFill="1" applyBorder="1" applyAlignment="1">
      <alignment horizontal="center" vertical="center"/>
    </xf>
    <xf numFmtId="0" fontId="8" fillId="36" borderId="43" xfId="164" applyFont="1" applyFill="1" applyBorder="1" applyAlignment="1">
      <alignment horizontal="center" vertical="center"/>
    </xf>
    <xf numFmtId="0" fontId="8" fillId="36" borderId="0" xfId="164" applyFont="1" applyFill="1" applyBorder="1" applyAlignment="1">
      <alignment horizontal="center" vertical="center" wrapText="1"/>
    </xf>
    <xf numFmtId="0" fontId="8" fillId="36" borderId="0" xfId="164" applyFont="1" applyFill="1" applyBorder="1" applyAlignment="1">
      <alignment horizontal="center" vertical="center"/>
    </xf>
    <xf numFmtId="0" fontId="8" fillId="36" borderId="47" xfId="164" applyFont="1" applyFill="1" applyBorder="1" applyAlignment="1">
      <alignment horizontal="center" vertical="center" wrapText="1"/>
    </xf>
    <xf numFmtId="0" fontId="8" fillId="36" borderId="37" xfId="164" applyFont="1" applyFill="1" applyBorder="1" applyAlignment="1">
      <alignment horizontal="center" vertical="center" wrapText="1"/>
    </xf>
    <xf numFmtId="0" fontId="8" fillId="36" borderId="82" xfId="164" applyFont="1" applyFill="1" applyBorder="1" applyAlignment="1">
      <alignment horizontal="center" vertical="center"/>
    </xf>
    <xf numFmtId="0" fontId="8" fillId="36" borderId="58" xfId="164" applyFont="1" applyFill="1" applyBorder="1" applyAlignment="1">
      <alignment horizontal="center" vertical="center"/>
    </xf>
    <xf numFmtId="0" fontId="8" fillId="36" borderId="83" xfId="164" applyFont="1" applyFill="1" applyBorder="1" applyAlignment="1">
      <alignment horizontal="center" vertical="center"/>
    </xf>
    <xf numFmtId="180" fontId="7" fillId="0" borderId="94" xfId="122" applyNumberFormat="1" applyFont="1" applyBorder="1" applyAlignment="1">
      <alignment horizontal="center" vertical="center"/>
    </xf>
    <xf numFmtId="180" fontId="7" fillId="0" borderId="95" xfId="122" applyNumberFormat="1" applyFont="1" applyBorder="1" applyAlignment="1">
      <alignment horizontal="center" vertical="center"/>
    </xf>
    <xf numFmtId="9" fontId="7" fillId="0" borderId="36" xfId="178" applyNumberFormat="1" applyFont="1" applyFill="1" applyBorder="1" applyAlignment="1">
      <alignment horizontal="right" vertical="center"/>
    </xf>
    <xf numFmtId="9" fontId="7" fillId="0" borderId="96" xfId="178" applyNumberFormat="1" applyFont="1" applyFill="1" applyBorder="1" applyAlignment="1">
      <alignment horizontal="right" vertical="center"/>
    </xf>
    <xf numFmtId="180" fontId="7" fillId="0" borderId="36" xfId="122" applyNumberFormat="1" applyFont="1" applyBorder="1" applyAlignment="1">
      <alignment horizontal="center" vertical="center"/>
    </xf>
    <xf numFmtId="180" fontId="7" fillId="0" borderId="52" xfId="122" applyNumberFormat="1" applyFont="1" applyBorder="1" applyAlignment="1">
      <alignment horizontal="center" vertical="center"/>
    </xf>
    <xf numFmtId="181" fontId="7" fillId="0" borderId="36" xfId="178" applyNumberFormat="1" applyFont="1" applyFill="1" applyBorder="1" applyAlignment="1">
      <alignment horizontal="right" vertical="center"/>
    </xf>
    <xf numFmtId="181" fontId="7" fillId="0" borderId="96" xfId="178" applyNumberFormat="1" applyFont="1" applyFill="1" applyBorder="1" applyAlignment="1">
      <alignment horizontal="right" vertical="center"/>
    </xf>
    <xf numFmtId="181" fontId="7" fillId="0" borderId="97" xfId="178" applyNumberFormat="1" applyFont="1" applyFill="1" applyBorder="1" applyAlignment="1">
      <alignment horizontal="right" vertical="center"/>
    </xf>
    <xf numFmtId="181" fontId="7" fillId="0" borderId="114" xfId="178" applyNumberFormat="1" applyFont="1" applyFill="1" applyBorder="1" applyAlignment="1">
      <alignment horizontal="right" vertical="center"/>
    </xf>
    <xf numFmtId="180" fontId="7" fillId="37" borderId="88" xfId="122" applyNumberFormat="1" applyFont="1" applyFill="1" applyBorder="1" applyAlignment="1">
      <alignment horizontal="center" vertical="center"/>
    </xf>
    <xf numFmtId="180" fontId="7" fillId="37" borderId="90" xfId="122" applyNumberFormat="1" applyFont="1" applyFill="1" applyBorder="1" applyAlignment="1">
      <alignment horizontal="center" vertical="center"/>
    </xf>
    <xf numFmtId="9" fontId="7" fillId="36" borderId="39" xfId="179" quotePrefix="1" applyFont="1" applyFill="1" applyBorder="1" applyAlignment="1">
      <alignment horizontal="right" vertical="center"/>
    </xf>
    <xf numFmtId="9" fontId="7" fillId="36" borderId="40" xfId="179" applyFont="1" applyFill="1" applyBorder="1" applyAlignment="1">
      <alignment horizontal="right" vertical="center"/>
    </xf>
    <xf numFmtId="0" fontId="6" fillId="12" borderId="91" xfId="161" applyFill="1" applyBorder="1" applyAlignment="1">
      <alignment horizontal="center" vertical="center"/>
    </xf>
    <xf numFmtId="0" fontId="6" fillId="12" borderId="55" xfId="161" applyFill="1" applyBorder="1" applyAlignment="1">
      <alignment horizontal="center" vertical="center"/>
    </xf>
    <xf numFmtId="0" fontId="6" fillId="12" borderId="41" xfId="161" applyFill="1" applyBorder="1" applyAlignment="1">
      <alignment horizontal="center" vertical="center" wrapText="1"/>
    </xf>
    <xf numFmtId="0" fontId="6" fillId="12" borderId="5" xfId="161" applyFill="1" applyBorder="1" applyAlignment="1">
      <alignment horizontal="center" vertical="center" wrapText="1"/>
    </xf>
    <xf numFmtId="0" fontId="6" fillId="12" borderId="93" xfId="161" applyFill="1" applyBorder="1" applyAlignment="1">
      <alignment horizontal="center" vertical="center" wrapText="1"/>
    </xf>
    <xf numFmtId="0" fontId="6" fillId="12" borderId="35" xfId="161" applyFill="1" applyBorder="1" applyAlignment="1">
      <alignment horizontal="center" vertical="center"/>
    </xf>
    <xf numFmtId="0" fontId="6" fillId="12" borderId="101" xfId="161" applyFill="1" applyBorder="1" applyAlignment="1">
      <alignment horizontal="center" vertical="center" wrapText="1"/>
    </xf>
    <xf numFmtId="0" fontId="6" fillId="12" borderId="42" xfId="161" applyFill="1" applyBorder="1" applyAlignment="1">
      <alignment horizontal="center" vertical="center"/>
    </xf>
    <xf numFmtId="0" fontId="40" fillId="0" borderId="0" xfId="161" applyFont="1" applyAlignment="1">
      <alignment horizontal="center" vertical="center"/>
    </xf>
    <xf numFmtId="0" fontId="6" fillId="12" borderId="79" xfId="161" applyFill="1" applyBorder="1" applyAlignment="1">
      <alignment horizontal="center" vertical="center"/>
    </xf>
    <xf numFmtId="0" fontId="6" fillId="12" borderId="52" xfId="161" applyFill="1" applyBorder="1" applyAlignment="1">
      <alignment horizontal="center" vertical="center"/>
    </xf>
    <xf numFmtId="0" fontId="6" fillId="12" borderId="41" xfId="161" applyFill="1" applyBorder="1" applyAlignment="1">
      <alignment horizontal="center" vertical="center"/>
    </xf>
    <xf numFmtId="0" fontId="6" fillId="12" borderId="5" xfId="161" applyFill="1" applyBorder="1" applyAlignment="1">
      <alignment horizontal="center" vertical="center"/>
    </xf>
    <xf numFmtId="0" fontId="6" fillId="12" borderId="101" xfId="161" applyFill="1" applyBorder="1" applyAlignment="1">
      <alignment horizontal="center" vertical="center"/>
    </xf>
  </cellXfs>
  <cellStyles count="180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111" xfId="5" xr:uid="{00000000-0005-0000-0000-000004000000}"/>
    <cellStyle name="20% - 강조색1 2" xfId="6" xr:uid="{00000000-0005-0000-0000-000005000000}"/>
    <cellStyle name="20% - 강조색1 3" xfId="7" xr:uid="{00000000-0005-0000-0000-000006000000}"/>
    <cellStyle name="20% - 강조색2 2" xfId="8" xr:uid="{00000000-0005-0000-0000-000007000000}"/>
    <cellStyle name="20% - 강조색2 3" xfId="9" xr:uid="{00000000-0005-0000-0000-000008000000}"/>
    <cellStyle name="20% - 강조색3 2" xfId="10" xr:uid="{00000000-0005-0000-0000-000009000000}"/>
    <cellStyle name="20% - 강조색3 3" xfId="11" xr:uid="{00000000-0005-0000-0000-00000A000000}"/>
    <cellStyle name="20% - 강조색4 2" xfId="12" xr:uid="{00000000-0005-0000-0000-00000B000000}"/>
    <cellStyle name="20% - 강조색4 3" xfId="13" xr:uid="{00000000-0005-0000-0000-00000C000000}"/>
    <cellStyle name="20% - 강조색5 2" xfId="14" xr:uid="{00000000-0005-0000-0000-00000D000000}"/>
    <cellStyle name="20% - 강조색5 3" xfId="15" xr:uid="{00000000-0005-0000-0000-00000E000000}"/>
    <cellStyle name="20% - 강조색6 2" xfId="16" xr:uid="{00000000-0005-0000-0000-00000F000000}"/>
    <cellStyle name="20% - 강조색6 3" xfId="17" xr:uid="{00000000-0005-0000-0000-000010000000}"/>
    <cellStyle name="40% - 강조색1 2" xfId="18" xr:uid="{00000000-0005-0000-0000-000011000000}"/>
    <cellStyle name="40% - 강조색1 3" xfId="19" xr:uid="{00000000-0005-0000-0000-000012000000}"/>
    <cellStyle name="40% - 강조색2 2" xfId="20" xr:uid="{00000000-0005-0000-0000-000013000000}"/>
    <cellStyle name="40% - 강조색2 3" xfId="21" xr:uid="{00000000-0005-0000-0000-000014000000}"/>
    <cellStyle name="40% - 강조색3 2" xfId="22" xr:uid="{00000000-0005-0000-0000-000015000000}"/>
    <cellStyle name="40% - 강조색3 3" xfId="23" xr:uid="{00000000-0005-0000-0000-000016000000}"/>
    <cellStyle name="40% - 강조색4 2" xfId="24" xr:uid="{00000000-0005-0000-0000-000017000000}"/>
    <cellStyle name="40% - 강조색4 3" xfId="25" xr:uid="{00000000-0005-0000-0000-000018000000}"/>
    <cellStyle name="40% - 강조색5 2" xfId="26" xr:uid="{00000000-0005-0000-0000-000019000000}"/>
    <cellStyle name="40% - 강조색5 3" xfId="27" xr:uid="{00000000-0005-0000-0000-00001A000000}"/>
    <cellStyle name="40% - 강조색6 2" xfId="28" xr:uid="{00000000-0005-0000-0000-00001B000000}"/>
    <cellStyle name="40% - 강조색6 3" xfId="29" xr:uid="{00000000-0005-0000-0000-00001C000000}"/>
    <cellStyle name="60% - 강조색1 2" xfId="30" xr:uid="{00000000-0005-0000-0000-00001D000000}"/>
    <cellStyle name="60% - 강조색1 3" xfId="31" xr:uid="{00000000-0005-0000-0000-00001E000000}"/>
    <cellStyle name="60% - 강조색2 2" xfId="32" xr:uid="{00000000-0005-0000-0000-00001F000000}"/>
    <cellStyle name="60% - 강조색2 3" xfId="33" xr:uid="{00000000-0005-0000-0000-000020000000}"/>
    <cellStyle name="60% - 강조색3 2" xfId="34" xr:uid="{00000000-0005-0000-0000-000021000000}"/>
    <cellStyle name="60% - 강조색3 3" xfId="35" xr:uid="{00000000-0005-0000-0000-000022000000}"/>
    <cellStyle name="60% - 강조색4 2" xfId="36" xr:uid="{00000000-0005-0000-0000-000023000000}"/>
    <cellStyle name="60% - 강조색4 3" xfId="37" xr:uid="{00000000-0005-0000-0000-000024000000}"/>
    <cellStyle name="60% - 강조색5 2" xfId="38" xr:uid="{00000000-0005-0000-0000-000025000000}"/>
    <cellStyle name="60% - 강조색5 3" xfId="39" xr:uid="{00000000-0005-0000-0000-000026000000}"/>
    <cellStyle name="60% - 강조색6 2" xfId="40" xr:uid="{00000000-0005-0000-0000-000027000000}"/>
    <cellStyle name="60% - 강조색6 3" xfId="41" xr:uid="{00000000-0005-0000-0000-000028000000}"/>
    <cellStyle name="AeE­ [0]_PERSONAL" xfId="42" xr:uid="{00000000-0005-0000-0000-000029000000}"/>
    <cellStyle name="AeE­_PERSONAL" xfId="43" xr:uid="{00000000-0005-0000-0000-00002A000000}"/>
    <cellStyle name="ALIGNMENT" xfId="44" xr:uid="{00000000-0005-0000-0000-00002B000000}"/>
    <cellStyle name="C￥AØ_PERSONAL" xfId="45" xr:uid="{00000000-0005-0000-0000-00002C000000}"/>
    <cellStyle name="category" xfId="46" xr:uid="{00000000-0005-0000-0000-00002D000000}"/>
    <cellStyle name="category 2" xfId="47" xr:uid="{00000000-0005-0000-0000-00002E000000}"/>
    <cellStyle name="Comma [0] 2" xfId="48" xr:uid="{00000000-0005-0000-0000-00002F000000}"/>
    <cellStyle name="Comma [0]_ SG&amp;A Bridge " xfId="49" xr:uid="{00000000-0005-0000-0000-000030000000}"/>
    <cellStyle name="Comma_ SG&amp;A Bridge " xfId="50" xr:uid="{00000000-0005-0000-0000-000031000000}"/>
    <cellStyle name="Comma0" xfId="51" xr:uid="{00000000-0005-0000-0000-000032000000}"/>
    <cellStyle name="Comma0 2" xfId="52" xr:uid="{00000000-0005-0000-0000-000033000000}"/>
    <cellStyle name="Currency [0]_ SG&amp;A Bridge " xfId="53" xr:uid="{00000000-0005-0000-0000-000034000000}"/>
    <cellStyle name="Currency_ SG&amp;A Bridge " xfId="54" xr:uid="{00000000-0005-0000-0000-000035000000}"/>
    <cellStyle name="Currency0" xfId="55" xr:uid="{00000000-0005-0000-0000-000036000000}"/>
    <cellStyle name="Currency0 2" xfId="56" xr:uid="{00000000-0005-0000-0000-000037000000}"/>
    <cellStyle name="Date" xfId="57" xr:uid="{00000000-0005-0000-0000-000038000000}"/>
    <cellStyle name="Date 2" xfId="58" xr:uid="{00000000-0005-0000-0000-000039000000}"/>
    <cellStyle name="Fixed" xfId="59" xr:uid="{00000000-0005-0000-0000-00003A000000}"/>
    <cellStyle name="Fixed 2" xfId="60" xr:uid="{00000000-0005-0000-0000-00003B000000}"/>
    <cellStyle name="Grey" xfId="61" xr:uid="{00000000-0005-0000-0000-00003C000000}"/>
    <cellStyle name="Grey 2" xfId="62" xr:uid="{00000000-0005-0000-0000-00003D000000}"/>
    <cellStyle name="HEADER" xfId="63" xr:uid="{00000000-0005-0000-0000-00003E000000}"/>
    <cellStyle name="HEADER 2" xfId="64" xr:uid="{00000000-0005-0000-0000-00003F000000}"/>
    <cellStyle name="Header1" xfId="65" xr:uid="{00000000-0005-0000-0000-000040000000}"/>
    <cellStyle name="Header1 2" xfId="66" xr:uid="{00000000-0005-0000-0000-000041000000}"/>
    <cellStyle name="Header2" xfId="67" xr:uid="{00000000-0005-0000-0000-000042000000}"/>
    <cellStyle name="Header2 2" xfId="68" xr:uid="{00000000-0005-0000-0000-000043000000}"/>
    <cellStyle name="Heading 1" xfId="69" xr:uid="{00000000-0005-0000-0000-000044000000}"/>
    <cellStyle name="Heading 1 2" xfId="70" xr:uid="{00000000-0005-0000-0000-000045000000}"/>
    <cellStyle name="Heading 2" xfId="71" xr:uid="{00000000-0005-0000-0000-000046000000}"/>
    <cellStyle name="Heading 2 2" xfId="72" xr:uid="{00000000-0005-0000-0000-000047000000}"/>
    <cellStyle name="Input [yellow]" xfId="73" xr:uid="{00000000-0005-0000-0000-000048000000}"/>
    <cellStyle name="Input [yellow] 2" xfId="74" xr:uid="{00000000-0005-0000-0000-000049000000}"/>
    <cellStyle name="Model" xfId="75" xr:uid="{00000000-0005-0000-0000-00004A000000}"/>
    <cellStyle name="Model 2" xfId="76" xr:uid="{00000000-0005-0000-0000-00004B000000}"/>
    <cellStyle name="Normal - Style1" xfId="77" xr:uid="{00000000-0005-0000-0000-00004C000000}"/>
    <cellStyle name="Normal - Style1 2" xfId="78" xr:uid="{00000000-0005-0000-0000-00004D000000}"/>
    <cellStyle name="Normal_ SG&amp;A Bridge " xfId="79" xr:uid="{00000000-0005-0000-0000-00004E000000}"/>
    <cellStyle name="oh" xfId="80" xr:uid="{00000000-0005-0000-0000-00004F000000}"/>
    <cellStyle name="Percent [2]" xfId="81" xr:uid="{00000000-0005-0000-0000-000050000000}"/>
    <cellStyle name="Percent [2] 2" xfId="82" xr:uid="{00000000-0005-0000-0000-000051000000}"/>
    <cellStyle name="subhead" xfId="83" xr:uid="{00000000-0005-0000-0000-000052000000}"/>
    <cellStyle name="subhead 2" xfId="84" xr:uid="{00000000-0005-0000-0000-000053000000}"/>
    <cellStyle name="Total" xfId="85" xr:uid="{00000000-0005-0000-0000-000054000000}"/>
    <cellStyle name="Total 2" xfId="86" xr:uid="{00000000-0005-0000-0000-000055000000}"/>
    <cellStyle name="강조색1 2" xfId="87" xr:uid="{00000000-0005-0000-0000-000056000000}"/>
    <cellStyle name="강조색1 3" xfId="88" xr:uid="{00000000-0005-0000-0000-000057000000}"/>
    <cellStyle name="강조색2 2" xfId="89" xr:uid="{00000000-0005-0000-0000-000058000000}"/>
    <cellStyle name="강조색2 3" xfId="90" xr:uid="{00000000-0005-0000-0000-000059000000}"/>
    <cellStyle name="강조색3 2" xfId="91" xr:uid="{00000000-0005-0000-0000-00005A000000}"/>
    <cellStyle name="강조색3 3" xfId="92" xr:uid="{00000000-0005-0000-0000-00005B000000}"/>
    <cellStyle name="강조색4 2" xfId="93" xr:uid="{00000000-0005-0000-0000-00005C000000}"/>
    <cellStyle name="강조색4 3" xfId="94" xr:uid="{00000000-0005-0000-0000-00005D000000}"/>
    <cellStyle name="강조색5 2" xfId="95" xr:uid="{00000000-0005-0000-0000-00005E000000}"/>
    <cellStyle name="강조색5 3" xfId="96" xr:uid="{00000000-0005-0000-0000-00005F000000}"/>
    <cellStyle name="강조색6 2" xfId="97" xr:uid="{00000000-0005-0000-0000-000060000000}"/>
    <cellStyle name="강조색6 3" xfId="98" xr:uid="{00000000-0005-0000-0000-000061000000}"/>
    <cellStyle name="경고문 2" xfId="99" xr:uid="{00000000-0005-0000-0000-000062000000}"/>
    <cellStyle name="경고문 3" xfId="100" xr:uid="{00000000-0005-0000-0000-000063000000}"/>
    <cellStyle name="계산 2" xfId="101" xr:uid="{00000000-0005-0000-0000-000064000000}"/>
    <cellStyle name="계산 3" xfId="102" xr:uid="{00000000-0005-0000-0000-000065000000}"/>
    <cellStyle name="나쁨 2" xfId="103" xr:uid="{00000000-0005-0000-0000-000066000000}"/>
    <cellStyle name="나쁨 3" xfId="104" xr:uid="{00000000-0005-0000-0000-000067000000}"/>
    <cellStyle name="네모제목" xfId="105" xr:uid="{00000000-0005-0000-0000-000068000000}"/>
    <cellStyle name="네모제목 2" xfId="106" xr:uid="{00000000-0005-0000-0000-000069000000}"/>
    <cellStyle name="뒤에 오는 하이퍼링크_BOOK1" xfId="107" xr:uid="{00000000-0005-0000-0000-00006A000000}"/>
    <cellStyle name="메모 2" xfId="108" xr:uid="{00000000-0005-0000-0000-00006B000000}"/>
    <cellStyle name="메모 3" xfId="109" xr:uid="{00000000-0005-0000-0000-00006C000000}"/>
    <cellStyle name="백분율" xfId="179" builtinId="5"/>
    <cellStyle name="백분율 2" xfId="110" xr:uid="{00000000-0005-0000-0000-00006D000000}"/>
    <cellStyle name="백분율 3" xfId="111" xr:uid="{00000000-0005-0000-0000-00006E000000}"/>
    <cellStyle name="백분율 4" xfId="112" xr:uid="{00000000-0005-0000-0000-00006F000000}"/>
    <cellStyle name="보통 2" xfId="113" xr:uid="{00000000-0005-0000-0000-000070000000}"/>
    <cellStyle name="보통 3" xfId="114" xr:uid="{00000000-0005-0000-0000-000071000000}"/>
    <cellStyle name="凤준" xfId="115" xr:uid="{00000000-0005-0000-0000-000072000000}"/>
    <cellStyle name="설명 텍스트 2" xfId="116" xr:uid="{00000000-0005-0000-0000-000073000000}"/>
    <cellStyle name="설명 텍스트 3" xfId="117" xr:uid="{00000000-0005-0000-0000-000074000000}"/>
    <cellStyle name="셀 확인 2" xfId="118" xr:uid="{00000000-0005-0000-0000-000075000000}"/>
    <cellStyle name="셀 확인 3" xfId="119" xr:uid="{00000000-0005-0000-0000-000076000000}"/>
    <cellStyle name="쉼표 [0]" xfId="178" builtinId="6"/>
    <cellStyle name="쉼표 [0] 2" xfId="120" xr:uid="{00000000-0005-0000-0000-000077000000}"/>
    <cellStyle name="쉼표 [0] 2 2" xfId="121" xr:uid="{00000000-0005-0000-0000-000078000000}"/>
    <cellStyle name="쉼표 [0] 3" xfId="122" xr:uid="{00000000-0005-0000-0000-000079000000}"/>
    <cellStyle name="쉼표 [0] 3 2" xfId="123" xr:uid="{00000000-0005-0000-0000-00007A000000}"/>
    <cellStyle name="쉼표 [0] 3 3" xfId="124" xr:uid="{00000000-0005-0000-0000-00007B000000}"/>
    <cellStyle name="쉼표 [0] 4" xfId="125" xr:uid="{00000000-0005-0000-0000-00007C000000}"/>
    <cellStyle name="쉼표 [0] 4 2" xfId="126" xr:uid="{00000000-0005-0000-0000-00007D000000}"/>
    <cellStyle name="쉼표 [0] 4 3" xfId="127" xr:uid="{00000000-0005-0000-0000-00007E000000}"/>
    <cellStyle name="쉼표 [0] 5" xfId="128" xr:uid="{00000000-0005-0000-0000-00007F000000}"/>
    <cellStyle name="쉼표 [0] 6" xfId="129" xr:uid="{00000000-0005-0000-0000-000080000000}"/>
    <cellStyle name="스타일 1" xfId="130" xr:uid="{00000000-0005-0000-0000-000081000000}"/>
    <cellStyle name="연결된 셀 2" xfId="131" xr:uid="{00000000-0005-0000-0000-000082000000}"/>
    <cellStyle name="연결된 셀 3" xfId="132" xr:uid="{00000000-0005-0000-0000-000083000000}"/>
    <cellStyle name="요약 2" xfId="133" xr:uid="{00000000-0005-0000-0000-000084000000}"/>
    <cellStyle name="요약 3" xfId="134" xr:uid="{00000000-0005-0000-0000-000085000000}"/>
    <cellStyle name="입력 2" xfId="135" xr:uid="{00000000-0005-0000-0000-000086000000}"/>
    <cellStyle name="입력 3" xfId="136" xr:uid="{00000000-0005-0000-0000-000087000000}"/>
    <cellStyle name="제목 1 2" xfId="137" xr:uid="{00000000-0005-0000-0000-000088000000}"/>
    <cellStyle name="제목 1 3" xfId="138" xr:uid="{00000000-0005-0000-0000-000089000000}"/>
    <cellStyle name="제목 2 2" xfId="139" xr:uid="{00000000-0005-0000-0000-00008A000000}"/>
    <cellStyle name="제목 2 3" xfId="140" xr:uid="{00000000-0005-0000-0000-00008B000000}"/>
    <cellStyle name="제목 3 2" xfId="141" xr:uid="{00000000-0005-0000-0000-00008C000000}"/>
    <cellStyle name="제목 3 3" xfId="142" xr:uid="{00000000-0005-0000-0000-00008D000000}"/>
    <cellStyle name="제목 4 2" xfId="143" xr:uid="{00000000-0005-0000-0000-00008E000000}"/>
    <cellStyle name="제목 4 3" xfId="144" xr:uid="{00000000-0005-0000-0000-00008F000000}"/>
    <cellStyle name="제목 5" xfId="145" xr:uid="{00000000-0005-0000-0000-000090000000}"/>
    <cellStyle name="제목 6" xfId="146" xr:uid="{00000000-0005-0000-0000-000091000000}"/>
    <cellStyle name="좋음 2" xfId="147" xr:uid="{00000000-0005-0000-0000-000092000000}"/>
    <cellStyle name="좋음 3" xfId="148" xr:uid="{00000000-0005-0000-0000-000093000000}"/>
    <cellStyle name="줿㼿㼿㼿" xfId="149" xr:uid="{00000000-0005-0000-0000-000094000000}"/>
    <cellStyle name="줿㼿㼿㼿㼿?" xfId="150" xr:uid="{00000000-0005-0000-0000-000095000000}"/>
    <cellStyle name="줿㼿㼿㼿젿㼿줿㼿㼿" xfId="151" xr:uid="{00000000-0005-0000-0000-000096000000}"/>
    <cellStyle name="출력 2" xfId="152" xr:uid="{00000000-0005-0000-0000-000097000000}"/>
    <cellStyle name="출력 3" xfId="153" xr:uid="{00000000-0005-0000-0000-000098000000}"/>
    <cellStyle name="콤마 [0]_0.상암내역총괄" xfId="154" xr:uid="{00000000-0005-0000-0000-000099000000}"/>
    <cellStyle name="콤마_0.상암내역총괄" xfId="155" xr:uid="{00000000-0005-0000-0000-00009A000000}"/>
    <cellStyle name="통화 [0]_2000년 덩굴류 작업계획" xfId="177" xr:uid="{1CAF2DD1-D55C-4FB5-BFE7-E2053E6ABCEE}"/>
    <cellStyle name="표준" xfId="0" builtinId="0"/>
    <cellStyle name="표준 10" xfId="156" xr:uid="{00000000-0005-0000-0000-00009C000000}"/>
    <cellStyle name="표준 11" xfId="157" xr:uid="{00000000-0005-0000-0000-00009D000000}"/>
    <cellStyle name="표준 12" xfId="158" xr:uid="{00000000-0005-0000-0000-00009E000000}"/>
    <cellStyle name="표준 13" xfId="159" xr:uid="{00000000-0005-0000-0000-00009F000000}"/>
    <cellStyle name="표준 2" xfId="160" xr:uid="{00000000-0005-0000-0000-0000A0000000}"/>
    <cellStyle name="표준 2 2" xfId="161" xr:uid="{00000000-0005-0000-0000-0000A1000000}"/>
    <cellStyle name="표준 2 2 2" xfId="162" xr:uid="{00000000-0005-0000-0000-0000A2000000}"/>
    <cellStyle name="표준 2 3" xfId="163" xr:uid="{00000000-0005-0000-0000-0000A3000000}"/>
    <cellStyle name="표준 3" xfId="164" xr:uid="{00000000-0005-0000-0000-0000A4000000}"/>
    <cellStyle name="표준 3 2" xfId="165" xr:uid="{00000000-0005-0000-0000-0000A5000000}"/>
    <cellStyle name="표준 3 2 2" xfId="176" xr:uid="{C935CA6C-0EDD-4A35-9363-B19C77939518}"/>
    <cellStyle name="표준 4" xfId="166" xr:uid="{00000000-0005-0000-0000-0000A6000000}"/>
    <cellStyle name="표준 4 2" xfId="167" xr:uid="{00000000-0005-0000-0000-0000A7000000}"/>
    <cellStyle name="표준 4 3" xfId="168" xr:uid="{00000000-0005-0000-0000-0000A8000000}"/>
    <cellStyle name="표준 5" xfId="169" xr:uid="{00000000-0005-0000-0000-0000A9000000}"/>
    <cellStyle name="표준 6" xfId="170" xr:uid="{00000000-0005-0000-0000-0000AA000000}"/>
    <cellStyle name="표준 6 2" xfId="171" xr:uid="{00000000-0005-0000-0000-0000AB000000}"/>
    <cellStyle name="표준 7" xfId="172" xr:uid="{00000000-0005-0000-0000-0000AC000000}"/>
    <cellStyle name="표준 8" xfId="173" xr:uid="{00000000-0005-0000-0000-0000AD000000}"/>
    <cellStyle name="표준 9" xfId="174" xr:uid="{00000000-0005-0000-0000-0000AE000000}"/>
    <cellStyle name="표준_원가산출" xfId="175" xr:uid="{6A6327E6-977F-4511-A45F-9FB4B101E668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593912</xdr:colOff>
      <xdr:row>29</xdr:row>
      <xdr:rowOff>179294</xdr:rowOff>
    </xdr:from>
    <xdr:to>
      <xdr:col>3</xdr:col>
      <xdr:colOff>274789</xdr:colOff>
      <xdr:row>30</xdr:row>
      <xdr:rowOff>162730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488293E-E774-4B23-8B1B-F1272DB84939}"/>
            </a:ext>
          </a:extLst>
        </xdr:cNvPr>
        <xdr:cNvSpPr/>
      </xdr:nvSpPr>
      <xdr:spPr>
        <a:xfrm>
          <a:off x="1965512" y="6256244"/>
          <a:ext cx="366677" cy="1929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ko-KR" altLang="en-US"/>
        </a:p>
      </xdr:txBody>
    </xdr:sp>
    <xdr:clientData/>
  </xdr:twoCellAnchor>
  <xdr:twoCellAnchor>
    <xdr:from>
      <xdr:col>2</xdr:col>
      <xdr:colOff>582706</xdr:colOff>
      <xdr:row>42</xdr:row>
      <xdr:rowOff>190500</xdr:rowOff>
    </xdr:from>
    <xdr:to>
      <xdr:col>5</xdr:col>
      <xdr:colOff>291353</xdr:colOff>
      <xdr:row>43</xdr:row>
      <xdr:rowOff>201706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520DB66-2CB6-4504-A4F5-231CF644A96C}"/>
            </a:ext>
          </a:extLst>
        </xdr:cNvPr>
        <xdr:cNvSpPr/>
      </xdr:nvSpPr>
      <xdr:spPr>
        <a:xfrm>
          <a:off x="1954306" y="8991600"/>
          <a:ext cx="1766047" cy="22075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ko-KR" altLang="en-US"/>
        </a:p>
      </xdr:txBody>
    </xdr:sp>
    <xdr:clientData/>
  </xdr:twoCellAnchor>
  <xdr:twoCellAnchor>
    <xdr:from>
      <xdr:col>0</xdr:col>
      <xdr:colOff>392206</xdr:colOff>
      <xdr:row>44</xdr:row>
      <xdr:rowOff>22411</xdr:rowOff>
    </xdr:from>
    <xdr:to>
      <xdr:col>4</xdr:col>
      <xdr:colOff>0</xdr:colOff>
      <xdr:row>45</xdr:row>
      <xdr:rowOff>121023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352A50B3-C2BA-4F5A-A632-8ED163116050}"/>
            </a:ext>
          </a:extLst>
        </xdr:cNvPr>
        <xdr:cNvSpPr/>
      </xdr:nvSpPr>
      <xdr:spPr>
        <a:xfrm>
          <a:off x="392206" y="9242611"/>
          <a:ext cx="2350994" cy="30816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10</xdr:col>
      <xdr:colOff>638175</xdr:colOff>
      <xdr:row>48</xdr:row>
      <xdr:rowOff>209550</xdr:rowOff>
    </xdr:to>
    <xdr:pic>
      <xdr:nvPicPr>
        <xdr:cNvPr id="1214" name="그림 5">
          <a:extLst>
            <a:ext uri="{FF2B5EF4-FFF2-40B4-BE49-F238E27FC236}">
              <a16:creationId xmlns:a16="http://schemas.microsoft.com/office/drawing/2014/main" id="{8733AAAB-F32C-48F3-8172-D35CA9647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7496175" cy="1022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504265</xdr:colOff>
      <xdr:row>28</xdr:row>
      <xdr:rowOff>190500</xdr:rowOff>
    </xdr:from>
    <xdr:to>
      <xdr:col>4</xdr:col>
      <xdr:colOff>224118</xdr:colOff>
      <xdr:row>29</xdr:row>
      <xdr:rowOff>156883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A707135F-E697-45A5-BF6A-88F51065003E}"/>
            </a:ext>
          </a:extLst>
        </xdr:cNvPr>
        <xdr:cNvSpPr/>
      </xdr:nvSpPr>
      <xdr:spPr>
        <a:xfrm>
          <a:off x="2554941" y="6152029"/>
          <a:ext cx="403412" cy="17929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</xdr:col>
      <xdr:colOff>145676</xdr:colOff>
      <xdr:row>40</xdr:row>
      <xdr:rowOff>156882</xdr:rowOff>
    </xdr:from>
    <xdr:to>
      <xdr:col>5</xdr:col>
      <xdr:colOff>112059</xdr:colOff>
      <xdr:row>41</xdr:row>
      <xdr:rowOff>201706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51FCB6CA-6FC6-4F72-B707-291428063FA4}"/>
            </a:ext>
          </a:extLst>
        </xdr:cNvPr>
        <xdr:cNvSpPr/>
      </xdr:nvSpPr>
      <xdr:spPr>
        <a:xfrm>
          <a:off x="829235" y="8673353"/>
          <a:ext cx="2700618" cy="2577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My%20Documents\Documents\2009\&#50896;&#44032;&#44228;&#49328;&#49436;%20&#48143;%20&#49444;&#44228;&#46020;&#49436;\&#49888;&#47532;%20140-&#44032;&#50808;%2010\Documents%20and%20Settings\Owner\My%20Documents\Documents\2009\&#50896;&#44032;&#44228;&#49328;&#49436;%20&#48143;%20&#49444;&#44228;&#46020;&#49436;\&#44228;&#52492;%2033-&#46972;&#50808;%201\98BB3B25828C438a9BB34882D0EEC88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My%20Documents\Documents\2009\&#50896;&#44032;&#44228;&#49328;&#49436;%20&#48143;%20&#49444;&#44228;&#46020;&#49436;\&#49888;&#47532;%20140-&#44032;&#50808;%2010\Documents%20and%20Settings\Owner\Local%20Settings\Temp\HAMONITEMP\&#49714;&#44032;&#44984;&#44592;%20&#50896;&#44032;&#44228;&#49328;.tm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My%20Documents\Documents\2009\&#50896;&#44032;&#44228;&#49328;&#49436;%20&#48143;%20&#49444;&#44228;&#46020;&#49436;\&#49888;&#47532;%20140-&#44032;&#50808;%2010\&#54868;&#51032;&#47532;%20136&#51076;&#48152;\&#54364;&#51456;&#51648;&#50556;&#51109;%20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단재적표"/>
      <sheetName val="솎아베기단가산출서(25-가)"/>
      <sheetName val="솎아베기단가산출서25-나(무육)"/>
      <sheetName val="산물수집단가산출서25-가 (2)"/>
      <sheetName val="산물수집단가산출서25-가"/>
      <sheetName val="표준지조사내역25-가"/>
      <sheetName val="표준지조사내역25-나"/>
      <sheetName val="작업기간산출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  <cell r="D239">
            <v>6</v>
          </cell>
          <cell r="E239">
            <v>8</v>
          </cell>
          <cell r="F239">
            <v>10</v>
          </cell>
          <cell r="G239">
            <v>12</v>
          </cell>
          <cell r="H239">
            <v>14</v>
          </cell>
          <cell r="I239">
            <v>16</v>
          </cell>
          <cell r="J239">
            <v>18</v>
          </cell>
          <cell r="K239">
            <v>20</v>
          </cell>
          <cell r="L239">
            <v>22</v>
          </cell>
          <cell r="M239">
            <v>24</v>
          </cell>
          <cell r="N239">
            <v>26</v>
          </cell>
          <cell r="O239">
            <v>28</v>
          </cell>
          <cell r="P239">
            <v>30</v>
          </cell>
          <cell r="Q239">
            <v>32</v>
          </cell>
          <cell r="R239">
            <v>34</v>
          </cell>
          <cell r="S239">
            <v>36</v>
          </cell>
          <cell r="T239">
            <v>38</v>
          </cell>
          <cell r="U239">
            <v>40</v>
          </cell>
          <cell r="V239">
            <v>42</v>
          </cell>
          <cell r="W239">
            <v>44</v>
          </cell>
          <cell r="X239">
            <v>46</v>
          </cell>
          <cell r="Y239">
            <v>48</v>
          </cell>
          <cell r="Z239">
            <v>50</v>
          </cell>
          <cell r="AA239">
            <v>52</v>
          </cell>
          <cell r="AB239">
            <v>54</v>
          </cell>
          <cell r="AC239">
            <v>56</v>
          </cell>
          <cell r="AD239">
            <v>58</v>
          </cell>
          <cell r="AE239">
            <v>60</v>
          </cell>
          <cell r="AF239">
            <v>62</v>
          </cell>
          <cell r="AG239">
            <v>64</v>
          </cell>
          <cell r="AH239">
            <v>66</v>
          </cell>
          <cell r="AI239">
            <v>68</v>
          </cell>
          <cell r="AJ239">
            <v>70</v>
          </cell>
          <cell r="AK239">
            <v>72</v>
          </cell>
          <cell r="AL239">
            <v>74</v>
          </cell>
          <cell r="AM239">
            <v>76</v>
          </cell>
          <cell r="AN239">
            <v>78</v>
          </cell>
          <cell r="AO239">
            <v>80</v>
          </cell>
          <cell r="AP239">
            <v>82</v>
          </cell>
          <cell r="AQ239">
            <v>84</v>
          </cell>
          <cell r="AR239">
            <v>86</v>
          </cell>
          <cell r="AS239">
            <v>88</v>
          </cell>
          <cell r="AT239">
            <v>90</v>
          </cell>
          <cell r="AU239">
            <v>92</v>
          </cell>
          <cell r="AV239">
            <v>94</v>
          </cell>
          <cell r="AW239">
            <v>96</v>
          </cell>
          <cell r="AX239">
            <v>98</v>
          </cell>
          <cell r="AY239">
            <v>100</v>
          </cell>
        </row>
        <row r="243">
          <cell r="D243">
            <v>8.0999999999999996E-3</v>
          </cell>
          <cell r="E243">
            <v>1.35E-2</v>
          </cell>
          <cell r="F243">
            <v>2.0199999999999999E-2</v>
          </cell>
          <cell r="G243">
            <v>2.8000000000000001E-2</v>
          </cell>
          <cell r="H243">
            <v>3.6999999999999998E-2</v>
          </cell>
          <cell r="I243">
            <v>4.7100000000000003E-2</v>
          </cell>
          <cell r="J243">
            <v>5.8400000000000001E-2</v>
          </cell>
          <cell r="K243">
            <v>7.0699999999999999E-2</v>
          </cell>
          <cell r="L243">
            <v>8.4099999999999994E-2</v>
          </cell>
          <cell r="M243">
            <v>9.8699999999999996E-2</v>
          </cell>
          <cell r="N243">
            <v>0.1143</v>
          </cell>
          <cell r="O243">
            <v>0.13100000000000001</v>
          </cell>
          <cell r="P243">
            <v>0.1487</v>
          </cell>
          <cell r="Q243">
            <v>0.1676</v>
          </cell>
          <cell r="R243">
            <v>0.18759999999999999</v>
          </cell>
          <cell r="S243">
            <v>0.2087</v>
          </cell>
          <cell r="T243">
            <v>0.23080000000000001</v>
          </cell>
          <cell r="U243">
            <v>0.25409999999999999</v>
          </cell>
          <cell r="V243">
            <v>0.27850000000000003</v>
          </cell>
          <cell r="W243">
            <v>0.30399999999999999</v>
          </cell>
          <cell r="X243">
            <v>0.3306</v>
          </cell>
          <cell r="Y243">
            <v>0.3584</v>
          </cell>
          <cell r="Z243">
            <v>0.38729999999999998</v>
          </cell>
          <cell r="AA243">
            <v>0.4173</v>
          </cell>
          <cell r="AB243">
            <v>0.44850000000000001</v>
          </cell>
          <cell r="AC243">
            <v>0.48089999999999999</v>
          </cell>
          <cell r="AD243">
            <v>0.51449999999999996</v>
          </cell>
          <cell r="AE243">
            <v>0.54920000000000002</v>
          </cell>
          <cell r="AF243">
            <v>0.58520000000000005</v>
          </cell>
          <cell r="AG243">
            <v>0.62239999999999995</v>
          </cell>
          <cell r="AH243">
            <v>0.66080000000000005</v>
          </cell>
          <cell r="AI243">
            <v>0.70040000000000002</v>
          </cell>
          <cell r="AJ243">
            <v>0.74129999999999996</v>
          </cell>
          <cell r="AK243">
            <v>0.78339999999999999</v>
          </cell>
          <cell r="AL243">
            <v>0.82679999999999998</v>
          </cell>
          <cell r="AM243">
            <v>0.87160000000000004</v>
          </cell>
          <cell r="AN243">
            <v>0.91759999999999997</v>
          </cell>
          <cell r="AO243">
            <v>0.96489999999999998</v>
          </cell>
          <cell r="AP243">
            <v>1.0136000000000001</v>
          </cell>
          <cell r="AQ243">
            <v>1.0636000000000001</v>
          </cell>
          <cell r="AR243">
            <v>1.115</v>
          </cell>
          <cell r="AS243">
            <v>1.1677</v>
          </cell>
          <cell r="AT243">
            <v>1.2219</v>
          </cell>
          <cell r="AU243">
            <v>1.2774000000000001</v>
          </cell>
          <cell r="AV243">
            <v>1.3344</v>
          </cell>
          <cell r="AW243">
            <v>1.3929</v>
          </cell>
          <cell r="AX243">
            <v>1.4528000000000001</v>
          </cell>
          <cell r="AY243">
            <v>1.5141</v>
          </cell>
        </row>
        <row r="244">
          <cell r="D244">
            <v>9.7000000000000003E-3</v>
          </cell>
          <cell r="E244">
            <v>1.6299999999999999E-2</v>
          </cell>
          <cell r="F244">
            <v>2.4299999999999999E-2</v>
          </cell>
          <cell r="G244">
            <v>3.3700000000000001E-2</v>
          </cell>
          <cell r="H244">
            <v>4.4499999999999998E-2</v>
          </cell>
          <cell r="I244">
            <v>5.67E-2</v>
          </cell>
          <cell r="J244">
            <v>7.0199999999999999E-2</v>
          </cell>
          <cell r="K244">
            <v>8.5000000000000006E-2</v>
          </cell>
          <cell r="L244">
            <v>0.1011</v>
          </cell>
          <cell r="M244">
            <v>0.11849999999999999</v>
          </cell>
          <cell r="N244">
            <v>0.13730000000000001</v>
          </cell>
          <cell r="O244">
            <v>0.1573</v>
          </cell>
          <cell r="P244">
            <v>0.17860000000000001</v>
          </cell>
          <cell r="Q244">
            <v>0.20119999999999999</v>
          </cell>
          <cell r="R244">
            <v>0.22520000000000001</v>
          </cell>
          <cell r="S244">
            <v>0.25040000000000001</v>
          </cell>
          <cell r="T244">
            <v>0.27700000000000002</v>
          </cell>
          <cell r="U244">
            <v>0.30480000000000002</v>
          </cell>
          <cell r="V244">
            <v>0.33400000000000002</v>
          </cell>
          <cell r="W244">
            <v>0.36449999999999999</v>
          </cell>
          <cell r="X244">
            <v>0.39629999999999999</v>
          </cell>
          <cell r="Y244">
            <v>0.42949999999999999</v>
          </cell>
          <cell r="Z244">
            <v>0.46400000000000002</v>
          </cell>
          <cell r="AA244">
            <v>0.49990000000000001</v>
          </cell>
          <cell r="AB244">
            <v>0.53720000000000001</v>
          </cell>
          <cell r="AC244">
            <v>0.57579999999999998</v>
          </cell>
          <cell r="AD244">
            <v>0.6159</v>
          </cell>
          <cell r="AE244">
            <v>0.6573</v>
          </cell>
          <cell r="AF244">
            <v>0.70020000000000004</v>
          </cell>
          <cell r="AG244">
            <v>0.74450000000000005</v>
          </cell>
          <cell r="AH244">
            <v>0.79020000000000001</v>
          </cell>
          <cell r="AI244">
            <v>0.83730000000000004</v>
          </cell>
          <cell r="AJ244">
            <v>0.88600000000000001</v>
          </cell>
          <cell r="AK244">
            <v>0.93610000000000004</v>
          </cell>
          <cell r="AL244">
            <v>0.98770000000000002</v>
          </cell>
          <cell r="AM244">
            <v>1.0407999999999999</v>
          </cell>
          <cell r="AN244">
            <v>1.0953999999999999</v>
          </cell>
          <cell r="AO244">
            <v>1.1516</v>
          </cell>
          <cell r="AP244">
            <v>1.2093</v>
          </cell>
          <cell r="AQ244">
            <v>1.2685999999999999</v>
          </cell>
          <cell r="AR244">
            <v>1.3293999999999999</v>
          </cell>
          <cell r="AS244">
            <v>1.3918999999999999</v>
          </cell>
          <cell r="AT244">
            <v>1.4559</v>
          </cell>
          <cell r="AU244">
            <v>1.5217000000000001</v>
          </cell>
          <cell r="AV244">
            <v>1.589</v>
          </cell>
          <cell r="AW244">
            <v>1.6579999999999999</v>
          </cell>
          <cell r="AX244">
            <v>1.7286999999999999</v>
          </cell>
          <cell r="AY244">
            <v>1.8010999999999999</v>
          </cell>
        </row>
        <row r="245">
          <cell r="D245">
            <v>1.14E-2</v>
          </cell>
          <cell r="E245">
            <v>1.9E-2</v>
          </cell>
          <cell r="F245">
            <v>2.8400000000000002E-2</v>
          </cell>
          <cell r="G245">
            <v>3.9399999999999998E-2</v>
          </cell>
          <cell r="H245">
            <v>5.1999999999999998E-2</v>
          </cell>
          <cell r="I245">
            <v>6.6199999999999995E-2</v>
          </cell>
          <cell r="J245">
            <v>8.1900000000000001E-2</v>
          </cell>
          <cell r="K245">
            <v>9.9199999999999997E-2</v>
          </cell>
          <cell r="L245">
            <v>0.11799999999999999</v>
          </cell>
          <cell r="M245">
            <v>0.1384</v>
          </cell>
          <cell r="N245">
            <v>0.16020000000000001</v>
          </cell>
          <cell r="O245">
            <v>0.18360000000000001</v>
          </cell>
          <cell r="P245">
            <v>0.20849999999999999</v>
          </cell>
          <cell r="Q245">
            <v>0.2349</v>
          </cell>
          <cell r="R245">
            <v>0.26269999999999999</v>
          </cell>
          <cell r="S245">
            <v>0.29210000000000003</v>
          </cell>
          <cell r="T245">
            <v>0.3231</v>
          </cell>
          <cell r="U245">
            <v>0.35549999999999998</v>
          </cell>
          <cell r="V245">
            <v>0.38950000000000001</v>
          </cell>
          <cell r="W245">
            <v>0.42499999999999999</v>
          </cell>
          <cell r="X245">
            <v>0.46210000000000001</v>
          </cell>
          <cell r="Y245">
            <v>0.50070000000000003</v>
          </cell>
          <cell r="Z245">
            <v>0.54090000000000005</v>
          </cell>
          <cell r="AA245">
            <v>0.58260000000000001</v>
          </cell>
          <cell r="AB245">
            <v>0.62590000000000001</v>
          </cell>
          <cell r="AC245">
            <v>0.67090000000000005</v>
          </cell>
          <cell r="AD245">
            <v>0.71740000000000004</v>
          </cell>
          <cell r="AE245">
            <v>0.76549999999999996</v>
          </cell>
          <cell r="AF245">
            <v>0.81530000000000002</v>
          </cell>
          <cell r="AG245">
            <v>0.86670000000000003</v>
          </cell>
          <cell r="AH245">
            <v>0.91979999999999995</v>
          </cell>
          <cell r="AI245">
            <v>0.97450000000000003</v>
          </cell>
          <cell r="AJ245">
            <v>1.0308999999999999</v>
          </cell>
          <cell r="AK245">
            <v>1.089</v>
          </cell>
          <cell r="AL245">
            <v>1.1489</v>
          </cell>
          <cell r="AM245">
            <v>1.2103999999999999</v>
          </cell>
          <cell r="AN245">
            <v>1.2737000000000001</v>
          </cell>
          <cell r="AO245">
            <v>1.3387</v>
          </cell>
          <cell r="AP245">
            <v>1.4055</v>
          </cell>
          <cell r="AQ245">
            <v>1.4742</v>
          </cell>
          <cell r="AR245">
            <v>1.5446</v>
          </cell>
          <cell r="AS245">
            <v>1.6168</v>
          </cell>
          <cell r="AT245">
            <v>1.6909000000000001</v>
          </cell>
          <cell r="AU245">
            <v>1.7667999999999999</v>
          </cell>
          <cell r="AV245">
            <v>1.8446</v>
          </cell>
          <cell r="AW245">
            <v>1.9244000000000001</v>
          </cell>
          <cell r="AX245">
            <v>2.0059999999999998</v>
          </cell>
          <cell r="AY245">
            <v>2.0895000000000001</v>
          </cell>
        </row>
        <row r="246">
          <cell r="D246">
            <v>1.2999999999999999E-2</v>
          </cell>
          <cell r="E246">
            <v>2.18E-2</v>
          </cell>
          <cell r="F246">
            <v>3.2500000000000001E-2</v>
          </cell>
          <cell r="G246">
            <v>4.4999999999999998E-2</v>
          </cell>
          <cell r="H246">
            <v>5.9499999999999997E-2</v>
          </cell>
          <cell r="I246">
            <v>7.5700000000000003E-2</v>
          </cell>
          <cell r="J246">
            <v>9.3700000000000006E-2</v>
          </cell>
          <cell r="K246">
            <v>0.1135</v>
          </cell>
          <cell r="L246">
            <v>0.13500000000000001</v>
          </cell>
          <cell r="M246">
            <v>0.15820000000000001</v>
          </cell>
          <cell r="N246">
            <v>0.1832</v>
          </cell>
          <cell r="O246">
            <v>0.2099</v>
          </cell>
          <cell r="P246">
            <v>0.23830000000000001</v>
          </cell>
          <cell r="Q246">
            <v>0.26840000000000003</v>
          </cell>
          <cell r="R246">
            <v>0.30030000000000001</v>
          </cell>
          <cell r="S246">
            <v>0.33389999999999997</v>
          </cell>
          <cell r="T246">
            <v>0.36919999999999997</v>
          </cell>
          <cell r="U246">
            <v>0.40620000000000001</v>
          </cell>
          <cell r="V246">
            <v>0.44500000000000001</v>
          </cell>
          <cell r="W246">
            <v>0.48549999999999999</v>
          </cell>
          <cell r="X246">
            <v>0.52780000000000005</v>
          </cell>
          <cell r="Y246">
            <v>0.57189999999999996</v>
          </cell>
          <cell r="Z246">
            <v>0.61770000000000003</v>
          </cell>
          <cell r="AA246">
            <v>0.6653</v>
          </cell>
          <cell r="AB246">
            <v>0.7147</v>
          </cell>
          <cell r="AC246">
            <v>0.76590000000000003</v>
          </cell>
          <cell r="AD246">
            <v>0.81889999999999996</v>
          </cell>
          <cell r="AE246">
            <v>0.87380000000000002</v>
          </cell>
          <cell r="AF246">
            <v>0.93049999999999999</v>
          </cell>
          <cell r="AG246">
            <v>0.98899999999999999</v>
          </cell>
          <cell r="AH246">
            <v>1.0495000000000001</v>
          </cell>
          <cell r="AI246">
            <v>1.1117999999999999</v>
          </cell>
          <cell r="AJ246">
            <v>1.1759999999999999</v>
          </cell>
          <cell r="AK246">
            <v>1.2421</v>
          </cell>
          <cell r="AL246">
            <v>1.3102</v>
          </cell>
          <cell r="AM246">
            <v>1.3802000000000001</v>
          </cell>
          <cell r="AN246">
            <v>1.4521999999999999</v>
          </cell>
          <cell r="AO246">
            <v>1.5262</v>
          </cell>
          <cell r="AP246">
            <v>1.6021000000000001</v>
          </cell>
          <cell r="AQ246">
            <v>1.6800999999999999</v>
          </cell>
          <cell r="AR246">
            <v>1.7601</v>
          </cell>
          <cell r="AS246">
            <v>1.8422000000000001</v>
          </cell>
          <cell r="AT246">
            <v>1.9262999999999999</v>
          </cell>
          <cell r="AU246">
            <v>2.0125000000000002</v>
          </cell>
          <cell r="AV246">
            <v>2.1009000000000002</v>
          </cell>
          <cell r="AW246">
            <v>2.1913</v>
          </cell>
          <cell r="AX246">
            <v>2.2839999999999998</v>
          </cell>
          <cell r="AY246">
            <v>2.3786999999999998</v>
          </cell>
        </row>
        <row r="247">
          <cell r="D247">
            <v>1.46E-2</v>
          </cell>
          <cell r="E247">
            <v>2.4500000000000001E-2</v>
          </cell>
          <cell r="F247">
            <v>3.6499999999999998E-2</v>
          </cell>
          <cell r="G247">
            <v>5.0700000000000002E-2</v>
          </cell>
          <cell r="H247">
            <v>6.6900000000000001E-2</v>
          </cell>
          <cell r="I247">
            <v>8.5199999999999998E-2</v>
          </cell>
          <cell r="J247">
            <v>0.1055</v>
          </cell>
          <cell r="K247">
            <v>0.12770000000000001</v>
          </cell>
          <cell r="L247">
            <v>0.15190000000000001</v>
          </cell>
          <cell r="M247">
            <v>0.17810000000000001</v>
          </cell>
          <cell r="N247">
            <v>0.20610000000000001</v>
          </cell>
          <cell r="O247">
            <v>0.23619999999999999</v>
          </cell>
          <cell r="P247">
            <v>0.2681</v>
          </cell>
          <cell r="Q247">
            <v>0.30199999999999999</v>
          </cell>
          <cell r="R247">
            <v>0.33779999999999999</v>
          </cell>
          <cell r="S247">
            <v>0.37559999999999999</v>
          </cell>
          <cell r="T247">
            <v>0.4153</v>
          </cell>
          <cell r="U247">
            <v>0.45689999999999997</v>
          </cell>
          <cell r="V247">
            <v>0.50049999999999994</v>
          </cell>
          <cell r="W247">
            <v>0.54600000000000004</v>
          </cell>
          <cell r="X247">
            <v>0.59350000000000003</v>
          </cell>
          <cell r="Y247">
            <v>0.64300000000000002</v>
          </cell>
          <cell r="Z247">
            <v>0.69450000000000001</v>
          </cell>
          <cell r="AA247">
            <v>0.74790000000000001</v>
          </cell>
          <cell r="AB247">
            <v>0.8034</v>
          </cell>
          <cell r="AC247">
            <v>0.8609</v>
          </cell>
          <cell r="AD247">
            <v>0.92049999999999998</v>
          </cell>
          <cell r="AE247">
            <v>0.98199999999999998</v>
          </cell>
          <cell r="AF247">
            <v>1.0457000000000001</v>
          </cell>
          <cell r="AG247">
            <v>1.1113999999999999</v>
          </cell>
          <cell r="AH247">
            <v>1.1792</v>
          </cell>
          <cell r="AI247">
            <v>1.2491000000000001</v>
          </cell>
          <cell r="AJ247">
            <v>1.3210999999999999</v>
          </cell>
          <cell r="AK247">
            <v>1.3953</v>
          </cell>
          <cell r="AL247">
            <v>1.4716</v>
          </cell>
          <cell r="AM247">
            <v>1.5501</v>
          </cell>
          <cell r="AN247">
            <v>1.6308</v>
          </cell>
          <cell r="AO247">
            <v>1.7137</v>
          </cell>
          <cell r="AP247">
            <v>1.7988999999999999</v>
          </cell>
          <cell r="AQ247">
            <v>1.8862000000000001</v>
          </cell>
          <cell r="AR247">
            <v>1.9759</v>
          </cell>
          <cell r="AS247">
            <v>2.0678000000000001</v>
          </cell>
          <cell r="AT247">
            <v>2.1619999999999999</v>
          </cell>
          <cell r="AU247">
            <v>2.2585999999999999</v>
          </cell>
          <cell r="AV247">
            <v>2.3574999999999999</v>
          </cell>
          <cell r="AW247">
            <v>2.4586999999999999</v>
          </cell>
          <cell r="AX247">
            <v>2.5623999999999998</v>
          </cell>
          <cell r="AY247">
            <v>2.6684000000000001</v>
          </cell>
        </row>
        <row r="248">
          <cell r="D248">
            <v>1.6299999999999999E-2</v>
          </cell>
          <cell r="E248">
            <v>2.7199999999999998E-2</v>
          </cell>
          <cell r="F248">
            <v>4.0599999999999997E-2</v>
          </cell>
          <cell r="G248">
            <v>5.6399999999999999E-2</v>
          </cell>
          <cell r="H248">
            <v>7.4399999999999994E-2</v>
          </cell>
          <cell r="I248">
            <v>9.4700000000000006E-2</v>
          </cell>
          <cell r="J248">
            <v>0.1172</v>
          </cell>
          <cell r="K248">
            <v>0.1419</v>
          </cell>
          <cell r="L248">
            <v>0.16880000000000001</v>
          </cell>
          <cell r="M248">
            <v>0.19789999999999999</v>
          </cell>
          <cell r="N248">
            <v>0.2291</v>
          </cell>
          <cell r="O248">
            <v>0.26240000000000002</v>
          </cell>
          <cell r="P248">
            <v>0.2979</v>
          </cell>
          <cell r="Q248">
            <v>0.33560000000000001</v>
          </cell>
          <cell r="R248">
            <v>0.37530000000000002</v>
          </cell>
          <cell r="S248">
            <v>0.4173</v>
          </cell>
          <cell r="T248">
            <v>0.46129999999999999</v>
          </cell>
          <cell r="U248">
            <v>0.50749999999999995</v>
          </cell>
          <cell r="V248">
            <v>0.55589999999999995</v>
          </cell>
          <cell r="W248">
            <v>0.60650000000000004</v>
          </cell>
          <cell r="X248">
            <v>0.65920000000000001</v>
          </cell>
          <cell r="Y248">
            <v>0.71409999999999996</v>
          </cell>
          <cell r="Z248">
            <v>0.77129999999999999</v>
          </cell>
          <cell r="AA248">
            <v>0.8306</v>
          </cell>
          <cell r="AB248">
            <v>0.8921</v>
          </cell>
          <cell r="AC248">
            <v>0.95589999999999997</v>
          </cell>
          <cell r="AD248">
            <v>1.022</v>
          </cell>
          <cell r="AE248">
            <v>1.0903</v>
          </cell>
          <cell r="AF248">
            <v>1.1609</v>
          </cell>
          <cell r="AG248">
            <v>1.2337</v>
          </cell>
          <cell r="AH248">
            <v>1.3089</v>
          </cell>
          <cell r="AI248">
            <v>1.3864000000000001</v>
          </cell>
          <cell r="AJ248">
            <v>1.4662999999999999</v>
          </cell>
          <cell r="AK248">
            <v>1.5485</v>
          </cell>
          <cell r="AL248">
            <v>1.6331</v>
          </cell>
          <cell r="AM248">
            <v>1.7201</v>
          </cell>
          <cell r="AN248">
            <v>1.8095000000000001</v>
          </cell>
          <cell r="AO248">
            <v>1.9013</v>
          </cell>
          <cell r="AP248">
            <v>1.9956</v>
          </cell>
          <cell r="AQ248">
            <v>2.0924</v>
          </cell>
          <cell r="AR248">
            <v>2.1917</v>
          </cell>
          <cell r="AS248">
            <v>2.2934999999999999</v>
          </cell>
          <cell r="AT248">
            <v>2.3978000000000002</v>
          </cell>
          <cell r="AU248">
            <v>2.5047000000000001</v>
          </cell>
          <cell r="AV248">
            <v>2.6141999999999999</v>
          </cell>
          <cell r="AW248">
            <v>2.7262</v>
          </cell>
          <cell r="AX248">
            <v>2.8409</v>
          </cell>
          <cell r="AY248">
            <v>2.9582999999999999</v>
          </cell>
        </row>
        <row r="249">
          <cell r="D249">
            <v>1.7899999999999999E-2</v>
          </cell>
          <cell r="E249">
            <v>0.03</v>
          </cell>
          <cell r="F249">
            <v>4.4699999999999997E-2</v>
          </cell>
          <cell r="G249">
            <v>6.2E-2</v>
          </cell>
          <cell r="H249">
            <v>8.1900000000000001E-2</v>
          </cell>
          <cell r="I249">
            <v>0.1042</v>
          </cell>
          <cell r="J249">
            <v>0.129</v>
          </cell>
          <cell r="K249">
            <v>0.15620000000000001</v>
          </cell>
          <cell r="L249">
            <v>0.1857</v>
          </cell>
          <cell r="M249">
            <v>0.2177</v>
          </cell>
          <cell r="N249">
            <v>0.252</v>
          </cell>
          <cell r="O249">
            <v>0.28870000000000001</v>
          </cell>
          <cell r="P249">
            <v>0.32769999999999999</v>
          </cell>
          <cell r="Q249">
            <v>0.36909999999999998</v>
          </cell>
          <cell r="R249">
            <v>0.4128</v>
          </cell>
          <cell r="S249">
            <v>0.45889999999999997</v>
          </cell>
          <cell r="T249">
            <v>0.50739999999999996</v>
          </cell>
          <cell r="U249">
            <v>0.55820000000000003</v>
          </cell>
          <cell r="V249">
            <v>0.61140000000000005</v>
          </cell>
          <cell r="W249">
            <v>0.66700000000000004</v>
          </cell>
          <cell r="X249">
            <v>0.72489999999999999</v>
          </cell>
          <cell r="Y249">
            <v>0.7853</v>
          </cell>
          <cell r="Z249">
            <v>0.84799999999999998</v>
          </cell>
          <cell r="AA249">
            <v>0.91320000000000001</v>
          </cell>
          <cell r="AB249">
            <v>0.98089999999999999</v>
          </cell>
          <cell r="AC249">
            <v>1.0509999999999999</v>
          </cell>
          <cell r="AD249">
            <v>1.1234999999999999</v>
          </cell>
          <cell r="AE249">
            <v>1.1984999999999999</v>
          </cell>
          <cell r="AF249">
            <v>1.2761</v>
          </cell>
          <cell r="AG249">
            <v>1.3561000000000001</v>
          </cell>
          <cell r="AH249">
            <v>1.4387000000000001</v>
          </cell>
          <cell r="AI249">
            <v>1.5238</v>
          </cell>
          <cell r="AJ249">
            <v>1.6114999999999999</v>
          </cell>
          <cell r="AK249">
            <v>1.7017</v>
          </cell>
          <cell r="AL249">
            <v>1.7946</v>
          </cell>
          <cell r="AM249">
            <v>1.8900999999999999</v>
          </cell>
          <cell r="AN249">
            <v>1.9882</v>
          </cell>
          <cell r="AO249">
            <v>2.089</v>
          </cell>
          <cell r="AP249">
            <v>2.1924999999999999</v>
          </cell>
          <cell r="AQ249">
            <v>2.2987000000000002</v>
          </cell>
          <cell r="AR249">
            <v>2.4077000000000002</v>
          </cell>
          <cell r="AS249">
            <v>2.5192999999999999</v>
          </cell>
          <cell r="AT249">
            <v>2.6337999999999999</v>
          </cell>
          <cell r="AU249">
            <v>2.7509999999999999</v>
          </cell>
          <cell r="AV249">
            <v>2.8711000000000002</v>
          </cell>
          <cell r="AW249">
            <v>2.9940000000000002</v>
          </cell>
          <cell r="AX249">
            <v>3.1198000000000001</v>
          </cell>
          <cell r="AY249">
            <v>3.2484999999999999</v>
          </cell>
        </row>
        <row r="250">
          <cell r="D250">
            <v>1.95E-2</v>
          </cell>
          <cell r="E250">
            <v>3.27E-2</v>
          </cell>
          <cell r="F250">
            <v>4.8800000000000003E-2</v>
          </cell>
          <cell r="G250">
            <v>6.7699999999999996E-2</v>
          </cell>
          <cell r="H250">
            <v>8.9300000000000004E-2</v>
          </cell>
          <cell r="I250">
            <v>0.1137</v>
          </cell>
          <cell r="J250">
            <v>0.14069999999999999</v>
          </cell>
          <cell r="K250">
            <v>0.1704</v>
          </cell>
          <cell r="L250">
            <v>0.2026</v>
          </cell>
          <cell r="M250">
            <v>0.23749999999999999</v>
          </cell>
          <cell r="N250">
            <v>0.27489999999999998</v>
          </cell>
          <cell r="O250">
            <v>0.31490000000000001</v>
          </cell>
          <cell r="P250">
            <v>0.35749999999999998</v>
          </cell>
          <cell r="Q250">
            <v>0.40260000000000001</v>
          </cell>
          <cell r="R250">
            <v>0.45029999999999998</v>
          </cell>
          <cell r="S250">
            <v>0.50060000000000004</v>
          </cell>
          <cell r="T250">
            <v>0.5534</v>
          </cell>
          <cell r="U250">
            <v>0.60880000000000001</v>
          </cell>
          <cell r="V250">
            <v>0.66679999999999995</v>
          </cell>
          <cell r="W250">
            <v>0.72740000000000005</v>
          </cell>
          <cell r="X250">
            <v>0.79059999999999997</v>
          </cell>
          <cell r="Y250">
            <v>0.85640000000000005</v>
          </cell>
          <cell r="Z250">
            <v>0.92479999999999996</v>
          </cell>
          <cell r="AA250">
            <v>0.99590000000000001</v>
          </cell>
          <cell r="AB250">
            <v>1.0696000000000001</v>
          </cell>
          <cell r="AC250">
            <v>1.1459999999999999</v>
          </cell>
          <cell r="AD250">
            <v>1.2250000000000001</v>
          </cell>
          <cell r="AE250">
            <v>1.3068</v>
          </cell>
          <cell r="AF250">
            <v>1.3913</v>
          </cell>
          <cell r="AG250">
            <v>1.4784999999999999</v>
          </cell>
          <cell r="AH250">
            <v>1.5684</v>
          </cell>
          <cell r="AI250">
            <v>1.6611</v>
          </cell>
          <cell r="AJ250">
            <v>1.7566999999999999</v>
          </cell>
          <cell r="AK250">
            <v>1.855</v>
          </cell>
          <cell r="AL250">
            <v>1.9560999999999999</v>
          </cell>
          <cell r="AM250">
            <v>2.0600999999999998</v>
          </cell>
          <cell r="AN250">
            <v>2.1669999999999998</v>
          </cell>
          <cell r="AO250">
            <v>2.2768000000000002</v>
          </cell>
          <cell r="AP250">
            <v>2.3895</v>
          </cell>
          <cell r="AQ250">
            <v>2.5051000000000001</v>
          </cell>
          <cell r="AR250">
            <v>2.6236999999999999</v>
          </cell>
          <cell r="AS250">
            <v>2.7452000000000001</v>
          </cell>
          <cell r="AT250">
            <v>2.8698000000000001</v>
          </cell>
          <cell r="AU250">
            <v>2.9973999999999998</v>
          </cell>
          <cell r="AV250">
            <v>3.1280999999999999</v>
          </cell>
          <cell r="AW250">
            <v>3.2618999999999998</v>
          </cell>
          <cell r="AX250">
            <v>3.3986999999999998</v>
          </cell>
          <cell r="AY250">
            <v>3.5387</v>
          </cell>
        </row>
        <row r="251">
          <cell r="D251">
            <v>2.12E-2</v>
          </cell>
          <cell r="E251">
            <v>3.5400000000000001E-2</v>
          </cell>
          <cell r="F251">
            <v>5.28E-2</v>
          </cell>
          <cell r="G251">
            <v>7.3300000000000004E-2</v>
          </cell>
          <cell r="H251">
            <v>9.6799999999999997E-2</v>
          </cell>
          <cell r="I251">
            <v>0.1232</v>
          </cell>
          <cell r="J251">
            <v>0.1525</v>
          </cell>
          <cell r="K251">
            <v>0.18459999999999999</v>
          </cell>
          <cell r="L251">
            <v>0.2195</v>
          </cell>
          <cell r="M251">
            <v>0.25729999999999997</v>
          </cell>
          <cell r="N251">
            <v>0.29780000000000001</v>
          </cell>
          <cell r="O251">
            <v>0.3412</v>
          </cell>
          <cell r="P251">
            <v>0.38729999999999998</v>
          </cell>
          <cell r="Q251">
            <v>0.43619999999999998</v>
          </cell>
          <cell r="R251">
            <v>0.48780000000000001</v>
          </cell>
          <cell r="S251">
            <v>0.54220000000000002</v>
          </cell>
          <cell r="T251">
            <v>0.59950000000000003</v>
          </cell>
          <cell r="U251">
            <v>0.65949999999999998</v>
          </cell>
          <cell r="V251">
            <v>0.72219999999999995</v>
          </cell>
          <cell r="W251">
            <v>0.78779999999999994</v>
          </cell>
          <cell r="X251">
            <v>0.85629999999999995</v>
          </cell>
          <cell r="Y251">
            <v>0.92749999999999999</v>
          </cell>
          <cell r="Z251">
            <v>1.0016</v>
          </cell>
          <cell r="AA251">
            <v>1.0785</v>
          </cell>
          <cell r="AB251">
            <v>1.1583000000000001</v>
          </cell>
          <cell r="AC251">
            <v>1.2410000000000001</v>
          </cell>
          <cell r="AD251">
            <v>1.3265</v>
          </cell>
          <cell r="AE251">
            <v>1.415</v>
          </cell>
          <cell r="AF251">
            <v>1.5064</v>
          </cell>
          <cell r="AG251">
            <v>1.6008</v>
          </cell>
          <cell r="AH251">
            <v>1.6981999999999999</v>
          </cell>
          <cell r="AI251">
            <v>1.7985</v>
          </cell>
          <cell r="AJ251">
            <v>1.9017999999999999</v>
          </cell>
          <cell r="AK251">
            <v>2.0082</v>
          </cell>
          <cell r="AL251">
            <v>2.1177000000000001</v>
          </cell>
          <cell r="AM251">
            <v>2.2302</v>
          </cell>
          <cell r="AN251">
            <v>2.3458000000000001</v>
          </cell>
          <cell r="AO251">
            <v>2.4645000000000001</v>
          </cell>
          <cell r="AP251">
            <v>2.5863999999999998</v>
          </cell>
          <cell r="AQ251">
            <v>2.7115</v>
          </cell>
          <cell r="AR251">
            <v>2.8397000000000001</v>
          </cell>
          <cell r="AS251">
            <v>2.9712000000000001</v>
          </cell>
          <cell r="AT251">
            <v>3.1059000000000001</v>
          </cell>
          <cell r="AU251">
            <v>3.2439</v>
          </cell>
          <cell r="AV251">
            <v>3.3852000000000002</v>
          </cell>
          <cell r="AW251">
            <v>3.5297999999999998</v>
          </cell>
          <cell r="AX251">
            <v>3.6778</v>
          </cell>
          <cell r="AY251">
            <v>3.8290999999999999</v>
          </cell>
        </row>
        <row r="252">
          <cell r="D252">
            <v>2.2800000000000001E-2</v>
          </cell>
          <cell r="E252">
            <v>3.8100000000000002E-2</v>
          </cell>
          <cell r="F252">
            <v>5.6899999999999999E-2</v>
          </cell>
          <cell r="G252">
            <v>7.9000000000000001E-2</v>
          </cell>
          <cell r="H252">
            <v>0.1042</v>
          </cell>
          <cell r="I252">
            <v>0.13270000000000001</v>
          </cell>
          <cell r="J252">
            <v>0.16420000000000001</v>
          </cell>
          <cell r="K252">
            <v>0.1988</v>
          </cell>
          <cell r="L252">
            <v>0.2364</v>
          </cell>
          <cell r="M252">
            <v>0.27710000000000001</v>
          </cell>
          <cell r="N252">
            <v>0.32069999999999999</v>
          </cell>
          <cell r="O252">
            <v>0.3674</v>
          </cell>
          <cell r="P252">
            <v>0.41699999999999998</v>
          </cell>
          <cell r="Q252">
            <v>0.46970000000000001</v>
          </cell>
          <cell r="R252">
            <v>0.52529999999999999</v>
          </cell>
          <cell r="S252">
            <v>0.58389999999999997</v>
          </cell>
          <cell r="T252">
            <v>0.64549999999999996</v>
          </cell>
          <cell r="U252">
            <v>0.71009999999999995</v>
          </cell>
          <cell r="V252">
            <v>0.77769999999999995</v>
          </cell>
          <cell r="W252">
            <v>0.84830000000000005</v>
          </cell>
          <cell r="X252">
            <v>0.92190000000000005</v>
          </cell>
          <cell r="Y252">
            <v>0.99860000000000004</v>
          </cell>
          <cell r="Z252">
            <v>1.0783</v>
          </cell>
          <cell r="AA252">
            <v>1.1611</v>
          </cell>
          <cell r="AB252">
            <v>1.2470000000000001</v>
          </cell>
          <cell r="AC252">
            <v>1.3359000000000001</v>
          </cell>
          <cell r="AD252">
            <v>1.4279999999999999</v>
          </cell>
          <cell r="AE252">
            <v>1.5232000000000001</v>
          </cell>
          <cell r="AF252">
            <v>1.6215999999999999</v>
          </cell>
          <cell r="AG252">
            <v>1.7232000000000001</v>
          </cell>
          <cell r="AH252">
            <v>1.8279000000000001</v>
          </cell>
          <cell r="AI252">
            <v>1.9358</v>
          </cell>
          <cell r="AJ252">
            <v>2.0470000000000002</v>
          </cell>
          <cell r="AK252">
            <v>2.1615000000000002</v>
          </cell>
          <cell r="AL252">
            <v>2.2791999999999999</v>
          </cell>
          <cell r="AM252">
            <v>2.4001999999999999</v>
          </cell>
          <cell r="AN252">
            <v>2.5246</v>
          </cell>
          <cell r="AO252">
            <v>2.6522999999999999</v>
          </cell>
          <cell r="AP252">
            <v>2.7833999999999999</v>
          </cell>
          <cell r="AQ252">
            <v>2.9178999999999999</v>
          </cell>
          <cell r="AR252">
            <v>3.0558000000000001</v>
          </cell>
          <cell r="AS252">
            <v>3.1970999999999998</v>
          </cell>
          <cell r="AT252">
            <v>3.3420000000000001</v>
          </cell>
          <cell r="AU252">
            <v>3.4904000000000002</v>
          </cell>
          <cell r="AV252">
            <v>3.6423000000000001</v>
          </cell>
          <cell r="AW252">
            <v>3.7978000000000001</v>
          </cell>
          <cell r="AX252">
            <v>3.9567999999999999</v>
          </cell>
          <cell r="AY252">
            <v>4.1195000000000004</v>
          </cell>
        </row>
        <row r="253">
          <cell r="D253">
            <v>2.4400000000000002E-2</v>
          </cell>
          <cell r="E253">
            <v>4.0899999999999999E-2</v>
          </cell>
          <cell r="F253">
            <v>6.0999999999999999E-2</v>
          </cell>
          <cell r="G253">
            <v>8.4599999999999995E-2</v>
          </cell>
          <cell r="H253">
            <v>0.11169999999999999</v>
          </cell>
          <cell r="I253">
            <v>0.1421</v>
          </cell>
          <cell r="J253">
            <v>0.1759</v>
          </cell>
          <cell r="K253">
            <v>0.21299999999999999</v>
          </cell>
          <cell r="L253">
            <v>0.25330000000000003</v>
          </cell>
          <cell r="M253">
            <v>0.2969</v>
          </cell>
          <cell r="N253">
            <v>0.34360000000000002</v>
          </cell>
          <cell r="O253">
            <v>0.39360000000000001</v>
          </cell>
          <cell r="P253">
            <v>0.44679999999999997</v>
          </cell>
          <cell r="Q253">
            <v>0.50319999999999998</v>
          </cell>
          <cell r="R253">
            <v>0.56279999999999997</v>
          </cell>
          <cell r="S253">
            <v>0.62549999999999994</v>
          </cell>
          <cell r="T253">
            <v>0.6915</v>
          </cell>
          <cell r="U253">
            <v>0.76070000000000004</v>
          </cell>
          <cell r="V253">
            <v>0.83309999999999995</v>
          </cell>
          <cell r="W253">
            <v>0.90869999999999995</v>
          </cell>
          <cell r="X253">
            <v>0.98750000000000004</v>
          </cell>
          <cell r="Y253">
            <v>1.0697000000000001</v>
          </cell>
          <cell r="Z253">
            <v>1.155</v>
          </cell>
          <cell r="AA253">
            <v>1.2437</v>
          </cell>
          <cell r="AB253">
            <v>1.3355999999999999</v>
          </cell>
          <cell r="AC253">
            <v>1.4309000000000001</v>
          </cell>
          <cell r="AD253">
            <v>1.5295000000000001</v>
          </cell>
          <cell r="AE253">
            <v>1.6315</v>
          </cell>
          <cell r="AF253">
            <v>1.7367999999999999</v>
          </cell>
          <cell r="AG253">
            <v>1.8454999999999999</v>
          </cell>
          <cell r="AH253">
            <v>1.9576</v>
          </cell>
          <cell r="AI253">
            <v>2.0731999999999999</v>
          </cell>
          <cell r="AJ253">
            <v>2.1922000000000001</v>
          </cell>
          <cell r="AK253">
            <v>2.3147000000000002</v>
          </cell>
          <cell r="AL253">
            <v>2.4407000000000001</v>
          </cell>
          <cell r="AM253">
            <v>2.5701999999999998</v>
          </cell>
          <cell r="AN253">
            <v>2.7033</v>
          </cell>
          <cell r="AO253">
            <v>2.84</v>
          </cell>
          <cell r="AP253">
            <v>2.9803000000000002</v>
          </cell>
          <cell r="AQ253">
            <v>3.1242000000000001</v>
          </cell>
          <cell r="AR253">
            <v>3.2717999999999998</v>
          </cell>
          <cell r="AS253">
            <v>3.4230999999999998</v>
          </cell>
          <cell r="AT253">
            <v>3.5781000000000001</v>
          </cell>
          <cell r="AU253">
            <v>3.7368999999999999</v>
          </cell>
          <cell r="AV253">
            <v>3.8994</v>
          </cell>
          <cell r="AW253">
            <v>4.0658000000000003</v>
          </cell>
          <cell r="AX253">
            <v>4.2359</v>
          </cell>
          <cell r="AY253">
            <v>4.41</v>
          </cell>
        </row>
        <row r="254">
          <cell r="D254">
            <v>2.6100000000000002E-2</v>
          </cell>
          <cell r="E254">
            <v>4.36E-2</v>
          </cell>
          <cell r="F254">
            <v>6.5000000000000002E-2</v>
          </cell>
          <cell r="G254">
            <v>9.0300000000000005E-2</v>
          </cell>
          <cell r="H254">
            <v>0.1191</v>
          </cell>
          <cell r="I254">
            <v>0.15160000000000001</v>
          </cell>
          <cell r="J254">
            <v>0.18770000000000001</v>
          </cell>
          <cell r="K254">
            <v>0.22720000000000001</v>
          </cell>
          <cell r="L254">
            <v>0.2702</v>
          </cell>
          <cell r="M254">
            <v>0.31669999999999998</v>
          </cell>
          <cell r="N254">
            <v>0.36649999999999999</v>
          </cell>
          <cell r="O254">
            <v>0.41980000000000001</v>
          </cell>
          <cell r="P254">
            <v>0.47660000000000002</v>
          </cell>
          <cell r="Q254">
            <v>0.53669999999999995</v>
          </cell>
          <cell r="R254">
            <v>0.60019999999999996</v>
          </cell>
          <cell r="S254">
            <v>0.66710000000000003</v>
          </cell>
          <cell r="T254">
            <v>0.73750000000000004</v>
          </cell>
          <cell r="U254">
            <v>0.81130000000000002</v>
          </cell>
          <cell r="V254">
            <v>0.88849999999999996</v>
          </cell>
          <cell r="W254">
            <v>0.96909999999999996</v>
          </cell>
          <cell r="X254">
            <v>1.0531999999999999</v>
          </cell>
          <cell r="Y254">
            <v>1.1407</v>
          </cell>
          <cell r="Z254">
            <v>1.2318</v>
          </cell>
          <cell r="AA254">
            <v>1.3263</v>
          </cell>
          <cell r="AB254">
            <v>1.4242999999999999</v>
          </cell>
          <cell r="AC254">
            <v>1.5259</v>
          </cell>
          <cell r="AD254">
            <v>1.631</v>
          </cell>
          <cell r="AE254">
            <v>1.7397</v>
          </cell>
          <cell r="AF254">
            <v>1.8519000000000001</v>
          </cell>
          <cell r="AG254">
            <v>1.9678</v>
          </cell>
          <cell r="AH254">
            <v>2.0872999999999999</v>
          </cell>
          <cell r="AI254">
            <v>2.2105000000000001</v>
          </cell>
          <cell r="AJ254">
            <v>2.3374000000000001</v>
          </cell>
          <cell r="AK254">
            <v>2.4679000000000002</v>
          </cell>
          <cell r="AL254">
            <v>2.6021999999999998</v>
          </cell>
          <cell r="AM254">
            <v>2.7403</v>
          </cell>
          <cell r="AN254">
            <v>2.8820999999999999</v>
          </cell>
          <cell r="AO254">
            <v>3.0278</v>
          </cell>
          <cell r="AP254">
            <v>3.1772999999999998</v>
          </cell>
          <cell r="AQ254">
            <v>3.3306</v>
          </cell>
          <cell r="AR254">
            <v>3.4878999999999998</v>
          </cell>
          <cell r="AS254">
            <v>3.6490999999999998</v>
          </cell>
          <cell r="AT254">
            <v>3.8142</v>
          </cell>
          <cell r="AU254">
            <v>3.9834000000000001</v>
          </cell>
          <cell r="AV254">
            <v>4.1566000000000001</v>
          </cell>
          <cell r="AW254">
            <v>4.3338000000000001</v>
          </cell>
          <cell r="AX254">
            <v>4.5151000000000003</v>
          </cell>
          <cell r="AY254">
            <v>4.7004999999999999</v>
          </cell>
        </row>
        <row r="255">
          <cell r="D255">
            <v>2.7699999999999999E-2</v>
          </cell>
          <cell r="E255">
            <v>4.6300000000000001E-2</v>
          </cell>
          <cell r="F255">
            <v>6.9099999999999995E-2</v>
          </cell>
          <cell r="G255">
            <v>9.5899999999999999E-2</v>
          </cell>
          <cell r="H255">
            <v>0.12659999999999999</v>
          </cell>
          <cell r="I255">
            <v>0.16109999999999999</v>
          </cell>
          <cell r="J255">
            <v>0.19939999999999999</v>
          </cell>
          <cell r="K255">
            <v>0.2414</v>
          </cell>
          <cell r="L255">
            <v>0.28710000000000002</v>
          </cell>
          <cell r="M255">
            <v>0.33639999999999998</v>
          </cell>
          <cell r="N255">
            <v>0.38940000000000002</v>
          </cell>
          <cell r="O255">
            <v>0.4461</v>
          </cell>
          <cell r="P255">
            <v>0.50629999999999997</v>
          </cell>
          <cell r="Q255">
            <v>0.57020000000000004</v>
          </cell>
          <cell r="R255">
            <v>0.63770000000000004</v>
          </cell>
          <cell r="S255">
            <v>0.70879999999999999</v>
          </cell>
          <cell r="T255">
            <v>0.78349999999999997</v>
          </cell>
          <cell r="U255">
            <v>0.8619</v>
          </cell>
          <cell r="V255">
            <v>0.94379999999999997</v>
          </cell>
          <cell r="W255">
            <v>1.0295000000000001</v>
          </cell>
          <cell r="X255">
            <v>1.1188</v>
          </cell>
          <cell r="Y255">
            <v>1.2118</v>
          </cell>
          <cell r="Z255">
            <v>1.3085</v>
          </cell>
          <cell r="AA255">
            <v>1.4088000000000001</v>
          </cell>
          <cell r="AB255">
            <v>1.5129999999999999</v>
          </cell>
          <cell r="AC255">
            <v>1.6208</v>
          </cell>
          <cell r="AD255">
            <v>1.7323999999999999</v>
          </cell>
          <cell r="AE255">
            <v>1.8478000000000001</v>
          </cell>
          <cell r="AF255">
            <v>1.9671000000000001</v>
          </cell>
          <cell r="AG255">
            <v>2.0901000000000001</v>
          </cell>
          <cell r="AH255">
            <v>2.2170000000000001</v>
          </cell>
          <cell r="AI255">
            <v>2.3477999999999999</v>
          </cell>
          <cell r="AJ255">
            <v>2.4824999999999999</v>
          </cell>
          <cell r="AK255">
            <v>2.6211000000000002</v>
          </cell>
          <cell r="AL255">
            <v>2.7637</v>
          </cell>
          <cell r="AM255">
            <v>2.9102999999999999</v>
          </cell>
          <cell r="AN255">
            <v>3.0609000000000002</v>
          </cell>
          <cell r="AO255">
            <v>3.2155</v>
          </cell>
          <cell r="AP255">
            <v>3.3742000000000001</v>
          </cell>
          <cell r="AQ255">
            <v>3.5369999999999999</v>
          </cell>
          <cell r="AR255">
            <v>3.7040000000000002</v>
          </cell>
          <cell r="AS255">
            <v>3.8751000000000002</v>
          </cell>
          <cell r="AT255">
            <v>4.0503999999999998</v>
          </cell>
          <cell r="AU255">
            <v>4.2298999999999998</v>
          </cell>
          <cell r="AV255">
            <v>4.4137000000000004</v>
          </cell>
          <cell r="AW255">
            <v>4.6017999999999999</v>
          </cell>
          <cell r="AX255">
            <v>4.7942</v>
          </cell>
          <cell r="AY255">
            <v>4.9909999999999997</v>
          </cell>
        </row>
        <row r="256">
          <cell r="D256">
            <v>2.93E-2</v>
          </cell>
          <cell r="E256">
            <v>4.9000000000000002E-2</v>
          </cell>
          <cell r="F256">
            <v>7.3200000000000001E-2</v>
          </cell>
          <cell r="G256">
            <v>0.10150000000000001</v>
          </cell>
          <cell r="H256">
            <v>0.13400000000000001</v>
          </cell>
          <cell r="I256">
            <v>0.1706</v>
          </cell>
          <cell r="J256">
            <v>0.21110000000000001</v>
          </cell>
          <cell r="K256">
            <v>0.25559999999999999</v>
          </cell>
          <cell r="L256">
            <v>0.30399999999999999</v>
          </cell>
          <cell r="M256">
            <v>0.35620000000000002</v>
          </cell>
          <cell r="N256">
            <v>0.4123</v>
          </cell>
          <cell r="O256">
            <v>0.4723</v>
          </cell>
          <cell r="P256">
            <v>0.53610000000000002</v>
          </cell>
          <cell r="Q256">
            <v>0.60370000000000001</v>
          </cell>
          <cell r="R256">
            <v>0.67510000000000003</v>
          </cell>
          <cell r="S256">
            <v>0.75039999999999996</v>
          </cell>
          <cell r="T256">
            <v>0.82950000000000002</v>
          </cell>
          <cell r="U256">
            <v>0.91239999999999999</v>
          </cell>
          <cell r="V256">
            <v>0.99919999999999998</v>
          </cell>
          <cell r="W256">
            <v>1.0899000000000001</v>
          </cell>
          <cell r="X256">
            <v>1.1843999999999999</v>
          </cell>
          <cell r="Y256">
            <v>1.2827999999999999</v>
          </cell>
          <cell r="Z256">
            <v>1.3852</v>
          </cell>
          <cell r="AA256">
            <v>1.4914000000000001</v>
          </cell>
          <cell r="AB256">
            <v>1.6015999999999999</v>
          </cell>
          <cell r="AC256">
            <v>1.7158</v>
          </cell>
          <cell r="AD256">
            <v>1.8339000000000001</v>
          </cell>
          <cell r="AE256">
            <v>1.956</v>
          </cell>
          <cell r="AF256">
            <v>2.0821999999999998</v>
          </cell>
          <cell r="AG256">
            <v>2.2124000000000001</v>
          </cell>
          <cell r="AH256">
            <v>2.3466999999999998</v>
          </cell>
          <cell r="AI256">
            <v>2.4851000000000001</v>
          </cell>
          <cell r="AJ256">
            <v>2.6276999999999999</v>
          </cell>
          <cell r="AK256">
            <v>2.7743000000000002</v>
          </cell>
          <cell r="AL256">
            <v>2.9251999999999998</v>
          </cell>
          <cell r="AM256">
            <v>3.0802999999999998</v>
          </cell>
          <cell r="AN256">
            <v>3.2395999999999998</v>
          </cell>
          <cell r="AO256">
            <v>3.4032</v>
          </cell>
          <cell r="AP256">
            <v>3.5712000000000002</v>
          </cell>
          <cell r="AQ256">
            <v>3.7433999999999998</v>
          </cell>
          <cell r="AR256">
            <v>3.92</v>
          </cell>
          <cell r="AS256">
            <v>4.1010999999999997</v>
          </cell>
          <cell r="AT256">
            <v>4.2865000000000002</v>
          </cell>
          <cell r="AU256">
            <v>4.4763999999999999</v>
          </cell>
          <cell r="AV256">
            <v>4.6708999999999996</v>
          </cell>
          <cell r="AW256">
            <v>4.8697999999999997</v>
          </cell>
          <cell r="AX256">
            <v>5.0734000000000004</v>
          </cell>
          <cell r="AY256">
            <v>5.2815000000000003</v>
          </cell>
        </row>
        <row r="257">
          <cell r="D257">
            <v>3.1E-2</v>
          </cell>
          <cell r="E257">
            <v>5.1799999999999999E-2</v>
          </cell>
          <cell r="F257">
            <v>7.7200000000000005E-2</v>
          </cell>
          <cell r="G257">
            <v>0.1072</v>
          </cell>
          <cell r="H257">
            <v>0.14149999999999999</v>
          </cell>
          <cell r="I257">
            <v>0.18010000000000001</v>
          </cell>
          <cell r="J257">
            <v>0.2228</v>
          </cell>
          <cell r="K257">
            <v>0.26979999999999998</v>
          </cell>
          <cell r="L257">
            <v>0.32079999999999997</v>
          </cell>
          <cell r="M257">
            <v>0.376</v>
          </cell>
          <cell r="N257">
            <v>0.43519999999999998</v>
          </cell>
          <cell r="O257">
            <v>0.4985</v>
          </cell>
          <cell r="P257">
            <v>0.56579999999999997</v>
          </cell>
          <cell r="Q257">
            <v>0.63719999999999999</v>
          </cell>
          <cell r="R257">
            <v>0.71260000000000001</v>
          </cell>
          <cell r="S257">
            <v>0.79200000000000004</v>
          </cell>
          <cell r="T257">
            <v>0.87549999999999994</v>
          </cell>
          <cell r="U257">
            <v>0.96299999999999997</v>
          </cell>
          <cell r="V257">
            <v>1.0546</v>
          </cell>
          <cell r="W257">
            <v>1.1503000000000001</v>
          </cell>
          <cell r="X257">
            <v>1.25</v>
          </cell>
          <cell r="Y257">
            <v>1.3539000000000001</v>
          </cell>
          <cell r="Z257">
            <v>1.4619</v>
          </cell>
          <cell r="AA257">
            <v>1.5740000000000001</v>
          </cell>
          <cell r="AB257">
            <v>1.6901999999999999</v>
          </cell>
          <cell r="AC257">
            <v>1.8107</v>
          </cell>
          <cell r="AD257">
            <v>1.9353</v>
          </cell>
          <cell r="AE257">
            <v>2.0642</v>
          </cell>
          <cell r="AF257">
            <v>2.1972999999999998</v>
          </cell>
          <cell r="AG257">
            <v>2.3347000000000002</v>
          </cell>
          <cell r="AH257">
            <v>2.4763999999999999</v>
          </cell>
          <cell r="AI257">
            <v>2.6223999999999998</v>
          </cell>
          <cell r="AJ257">
            <v>2.7728000000000002</v>
          </cell>
          <cell r="AK257">
            <v>2.9275000000000002</v>
          </cell>
          <cell r="AL257">
            <v>3.0867</v>
          </cell>
          <cell r="AM257">
            <v>3.2503000000000002</v>
          </cell>
          <cell r="AN257">
            <v>3.4184000000000001</v>
          </cell>
          <cell r="AO257">
            <v>3.5910000000000002</v>
          </cell>
          <cell r="AP257">
            <v>3.7681</v>
          </cell>
          <cell r="AQ257">
            <v>3.9498000000000002</v>
          </cell>
          <cell r="AR257">
            <v>4.1360999999999999</v>
          </cell>
          <cell r="AS257">
            <v>4.327</v>
          </cell>
          <cell r="AT257">
            <v>4.5225999999999997</v>
          </cell>
          <cell r="AU257">
            <v>4.7229000000000001</v>
          </cell>
          <cell r="AV257">
            <v>4.9279999999999999</v>
          </cell>
          <cell r="AW257">
            <v>5.1378000000000004</v>
          </cell>
          <cell r="AX257">
            <v>5.3525</v>
          </cell>
          <cell r="AY257">
            <v>5.5720000000000001</v>
          </cell>
        </row>
        <row r="258">
          <cell r="D258">
            <v>3.2599999999999997E-2</v>
          </cell>
          <cell r="E258">
            <v>5.45E-2</v>
          </cell>
          <cell r="F258">
            <v>8.1299999999999997E-2</v>
          </cell>
          <cell r="G258">
            <v>0.1128</v>
          </cell>
          <cell r="H258">
            <v>0.1489</v>
          </cell>
          <cell r="I258">
            <v>0.1895</v>
          </cell>
          <cell r="J258">
            <v>0.2346</v>
          </cell>
          <cell r="K258">
            <v>0.28399999999999997</v>
          </cell>
          <cell r="L258">
            <v>0.3377</v>
          </cell>
          <cell r="M258">
            <v>0.39579999999999999</v>
          </cell>
          <cell r="N258">
            <v>0.45810000000000001</v>
          </cell>
          <cell r="O258">
            <v>0.52470000000000006</v>
          </cell>
          <cell r="P258">
            <v>0.59550000000000003</v>
          </cell>
          <cell r="Q258">
            <v>0.67059999999999997</v>
          </cell>
          <cell r="R258">
            <v>0.75</v>
          </cell>
          <cell r="S258">
            <v>0.83360000000000001</v>
          </cell>
          <cell r="T258">
            <v>0.92149999999999999</v>
          </cell>
          <cell r="U258">
            <v>1.0136000000000001</v>
          </cell>
          <cell r="V258">
            <v>1.1100000000000001</v>
          </cell>
          <cell r="W258">
            <v>1.2105999999999999</v>
          </cell>
          <cell r="X258">
            <v>1.3156000000000001</v>
          </cell>
          <cell r="Y258">
            <v>1.4249000000000001</v>
          </cell>
          <cell r="Z258">
            <v>1.5385</v>
          </cell>
          <cell r="AA258">
            <v>1.6565000000000001</v>
          </cell>
          <cell r="AB258">
            <v>1.7788999999999999</v>
          </cell>
          <cell r="AC258">
            <v>1.9056</v>
          </cell>
          <cell r="AD258">
            <v>2.0367999999999999</v>
          </cell>
          <cell r="AE258">
            <v>2.1724000000000001</v>
          </cell>
          <cell r="AF258">
            <v>2.3123999999999998</v>
          </cell>
          <cell r="AG258">
            <v>2.4569999999999999</v>
          </cell>
          <cell r="AH258">
            <v>2.6061000000000001</v>
          </cell>
          <cell r="AI258">
            <v>2.7597</v>
          </cell>
          <cell r="AJ258">
            <v>2.9178999999999999</v>
          </cell>
          <cell r="AK258">
            <v>3.0807000000000002</v>
          </cell>
          <cell r="AL258">
            <v>3.2482000000000002</v>
          </cell>
          <cell r="AM258">
            <v>3.4203000000000001</v>
          </cell>
          <cell r="AN258">
            <v>3.5971000000000002</v>
          </cell>
          <cell r="AO258">
            <v>3.7787000000000002</v>
          </cell>
          <cell r="AP258">
            <v>3.9649999999999999</v>
          </cell>
          <cell r="AQ258">
            <v>4.1562000000000001</v>
          </cell>
          <cell r="AR258">
            <v>4.3521000000000001</v>
          </cell>
          <cell r="AS258">
            <v>4.5529999999999999</v>
          </cell>
          <cell r="AT258">
            <v>4.7587999999999999</v>
          </cell>
          <cell r="AU258">
            <v>4.9695</v>
          </cell>
          <cell r="AV258">
            <v>5.1852</v>
          </cell>
          <cell r="AW258">
            <v>5.4058999999999999</v>
          </cell>
          <cell r="AX258">
            <v>5.6317000000000004</v>
          </cell>
          <cell r="AY258">
            <v>5.8625999999999996</v>
          </cell>
        </row>
        <row r="259">
          <cell r="D259">
            <v>3.4200000000000001E-2</v>
          </cell>
          <cell r="E259">
            <v>5.7200000000000001E-2</v>
          </cell>
          <cell r="F259">
            <v>8.5400000000000004E-2</v>
          </cell>
          <cell r="G259">
            <v>0.11849999999999999</v>
          </cell>
          <cell r="H259">
            <v>0.15640000000000001</v>
          </cell>
          <cell r="I259">
            <v>0.19900000000000001</v>
          </cell>
          <cell r="J259">
            <v>0.24629999999999999</v>
          </cell>
          <cell r="K259">
            <v>0.29820000000000002</v>
          </cell>
          <cell r="L259">
            <v>0.35460000000000003</v>
          </cell>
          <cell r="M259">
            <v>0.41549999999999998</v>
          </cell>
          <cell r="N259">
            <v>0.48099999999999998</v>
          </cell>
          <cell r="O259">
            <v>0.55089999999999995</v>
          </cell>
          <cell r="P259">
            <v>0.62529999999999997</v>
          </cell>
          <cell r="Q259">
            <v>0.70409999999999995</v>
          </cell>
          <cell r="R259">
            <v>0.78739999999999999</v>
          </cell>
          <cell r="S259">
            <v>0.87519999999999998</v>
          </cell>
          <cell r="T259">
            <v>0.96740000000000004</v>
          </cell>
          <cell r="U259">
            <v>1.0641</v>
          </cell>
          <cell r="V259">
            <v>1.1653</v>
          </cell>
          <cell r="W259">
            <v>1.2709999999999999</v>
          </cell>
          <cell r="X259">
            <v>1.3812</v>
          </cell>
          <cell r="Y259">
            <v>1.4959</v>
          </cell>
          <cell r="Z259">
            <v>1.6152</v>
          </cell>
          <cell r="AA259">
            <v>1.7391000000000001</v>
          </cell>
          <cell r="AB259">
            <v>1.8674999999999999</v>
          </cell>
          <cell r="AC259">
            <v>2.0005000000000002</v>
          </cell>
          <cell r="AD259">
            <v>2.1381999999999999</v>
          </cell>
          <cell r="AE259">
            <v>2.2805</v>
          </cell>
          <cell r="AF259">
            <v>2.4275000000000002</v>
          </cell>
          <cell r="AG259">
            <v>2.5792999999999999</v>
          </cell>
          <cell r="AH259">
            <v>2.7357</v>
          </cell>
          <cell r="AI259">
            <v>2.8969999999999998</v>
          </cell>
          <cell r="AJ259">
            <v>3.0630000000000002</v>
          </cell>
          <cell r="AK259">
            <v>3.2339000000000002</v>
          </cell>
          <cell r="AL259">
            <v>3.4097</v>
          </cell>
          <cell r="AM259">
            <v>3.5903</v>
          </cell>
          <cell r="AN259">
            <v>3.7759</v>
          </cell>
          <cell r="AO259">
            <v>3.9664000000000001</v>
          </cell>
          <cell r="AP259">
            <v>4.1619999999999999</v>
          </cell>
          <cell r="AQ259">
            <v>4.3624999999999998</v>
          </cell>
          <cell r="AR259">
            <v>4.5682</v>
          </cell>
          <cell r="AS259">
            <v>4.7789999999999999</v>
          </cell>
          <cell r="AT259">
            <v>4.9949000000000003</v>
          </cell>
          <cell r="AU259">
            <v>5.2160000000000002</v>
          </cell>
          <cell r="AV259">
            <v>5.4423000000000004</v>
          </cell>
          <cell r="AW259">
            <v>5.6738999999999997</v>
          </cell>
          <cell r="AX259">
            <v>5.9108000000000001</v>
          </cell>
          <cell r="AY259">
            <v>6.1531000000000002</v>
          </cell>
        </row>
        <row r="260">
          <cell r="D260">
            <v>3.5799999999999998E-2</v>
          </cell>
          <cell r="E260">
            <v>5.9900000000000002E-2</v>
          </cell>
          <cell r="F260">
            <v>8.9399999999999993E-2</v>
          </cell>
          <cell r="G260">
            <v>0.1241</v>
          </cell>
          <cell r="H260">
            <v>0.1638</v>
          </cell>
          <cell r="I260">
            <v>0.20849999999999999</v>
          </cell>
          <cell r="J260">
            <v>0.25800000000000001</v>
          </cell>
          <cell r="K260">
            <v>0.31240000000000001</v>
          </cell>
          <cell r="L260">
            <v>0.3715</v>
          </cell>
          <cell r="M260">
            <v>0.43530000000000002</v>
          </cell>
          <cell r="N260">
            <v>0.50390000000000001</v>
          </cell>
          <cell r="O260">
            <v>0.57709999999999995</v>
          </cell>
          <cell r="P260">
            <v>0.65500000000000003</v>
          </cell>
          <cell r="Q260">
            <v>0.73760000000000003</v>
          </cell>
          <cell r="R260">
            <v>0.82489999999999997</v>
          </cell>
          <cell r="S260">
            <v>0.91679999999999995</v>
          </cell>
          <cell r="T260">
            <v>1.0134000000000001</v>
          </cell>
          <cell r="U260">
            <v>1.1147</v>
          </cell>
          <cell r="V260">
            <v>1.2206999999999999</v>
          </cell>
          <cell r="W260">
            <v>1.3313999999999999</v>
          </cell>
          <cell r="X260">
            <v>1.4468000000000001</v>
          </cell>
          <cell r="Y260">
            <v>1.5669999999999999</v>
          </cell>
          <cell r="Z260">
            <v>1.6919</v>
          </cell>
          <cell r="AA260">
            <v>1.8216000000000001</v>
          </cell>
          <cell r="AB260">
            <v>1.9560999999999999</v>
          </cell>
          <cell r="AC260">
            <v>2.0954000000000002</v>
          </cell>
          <cell r="AD260">
            <v>2.2395999999999998</v>
          </cell>
          <cell r="AE260">
            <v>2.3887</v>
          </cell>
          <cell r="AF260">
            <v>2.5426000000000002</v>
          </cell>
          <cell r="AG260">
            <v>2.7014999999999998</v>
          </cell>
          <cell r="AH260">
            <v>2.8654000000000002</v>
          </cell>
          <cell r="AI260">
            <v>3.0343</v>
          </cell>
          <cell r="AJ260">
            <v>3.2082000000000002</v>
          </cell>
          <cell r="AK260">
            <v>3.3871000000000002</v>
          </cell>
          <cell r="AL260">
            <v>3.5710999999999999</v>
          </cell>
          <cell r="AM260">
            <v>3.7603</v>
          </cell>
          <cell r="AN260">
            <v>3.9546000000000001</v>
          </cell>
          <cell r="AO260">
            <v>4.1540999999999997</v>
          </cell>
          <cell r="AP260">
            <v>4.3589000000000002</v>
          </cell>
          <cell r="AQ260">
            <v>4.5689000000000002</v>
          </cell>
          <cell r="AR260">
            <v>4.7842000000000002</v>
          </cell>
          <cell r="AS260">
            <v>5.0049000000000001</v>
          </cell>
          <cell r="AT260">
            <v>5.2309999999999999</v>
          </cell>
          <cell r="AU260">
            <v>5.4625000000000004</v>
          </cell>
          <cell r="AV260">
            <v>5.6994999999999996</v>
          </cell>
          <cell r="AW260">
            <v>5.9420000000000002</v>
          </cell>
          <cell r="AX260">
            <v>6.19</v>
          </cell>
          <cell r="AY260">
            <v>6.4436</v>
          </cell>
        </row>
        <row r="261">
          <cell r="D261">
            <v>3.7499999999999999E-2</v>
          </cell>
          <cell r="E261">
            <v>6.2700000000000006E-2</v>
          </cell>
          <cell r="F261">
            <v>9.35E-2</v>
          </cell>
          <cell r="G261">
            <v>0.12970000000000001</v>
          </cell>
          <cell r="H261">
            <v>0.17130000000000001</v>
          </cell>
          <cell r="I261">
            <v>0.218</v>
          </cell>
          <cell r="J261">
            <v>0.2697</v>
          </cell>
          <cell r="K261">
            <v>0.32650000000000001</v>
          </cell>
          <cell r="L261">
            <v>0.38829999999999998</v>
          </cell>
          <cell r="M261">
            <v>0.4551</v>
          </cell>
          <cell r="N261">
            <v>0.52669999999999995</v>
          </cell>
          <cell r="O261">
            <v>0.60329999999999995</v>
          </cell>
          <cell r="P261">
            <v>0.68469999999999998</v>
          </cell>
          <cell r="Q261">
            <v>0.77110000000000001</v>
          </cell>
          <cell r="R261">
            <v>0.86229999999999996</v>
          </cell>
          <cell r="S261">
            <v>0.95840000000000003</v>
          </cell>
          <cell r="T261">
            <v>1.0593999999999999</v>
          </cell>
          <cell r="U261">
            <v>1.1653</v>
          </cell>
          <cell r="V261">
            <v>1.276</v>
          </cell>
          <cell r="W261">
            <v>1.3917999999999999</v>
          </cell>
          <cell r="X261">
            <v>1.5124</v>
          </cell>
          <cell r="Y261">
            <v>1.6379999999999999</v>
          </cell>
          <cell r="Z261">
            <v>1.7685999999999999</v>
          </cell>
          <cell r="AA261">
            <v>1.9040999999999999</v>
          </cell>
          <cell r="AB261">
            <v>2.0447000000000002</v>
          </cell>
          <cell r="AC261">
            <v>2.1903000000000001</v>
          </cell>
          <cell r="AD261">
            <v>2.3410000000000002</v>
          </cell>
          <cell r="AE261">
            <v>2.4967999999999999</v>
          </cell>
          <cell r="AF261">
            <v>2.6577000000000002</v>
          </cell>
          <cell r="AG261">
            <v>2.8237999999999999</v>
          </cell>
          <cell r="AH261">
            <v>2.9950999999999999</v>
          </cell>
          <cell r="AI261">
            <v>3.1715</v>
          </cell>
          <cell r="AJ261">
            <v>3.3532999999999999</v>
          </cell>
          <cell r="AK261">
            <v>3.5402999999999998</v>
          </cell>
          <cell r="AL261">
            <v>3.7326000000000001</v>
          </cell>
          <cell r="AM261">
            <v>3.9302999999999999</v>
          </cell>
          <cell r="AN261">
            <v>4.1333000000000002</v>
          </cell>
          <cell r="AO261">
            <v>4.3418000000000001</v>
          </cell>
          <cell r="AP261">
            <v>4.5557999999999996</v>
          </cell>
          <cell r="AQ261">
            <v>4.7752999999999997</v>
          </cell>
          <cell r="AR261">
            <v>5.0003000000000002</v>
          </cell>
          <cell r="AS261">
            <v>5.2309000000000001</v>
          </cell>
          <cell r="AT261">
            <v>5.4671000000000003</v>
          </cell>
          <cell r="AU261">
            <v>5.7089999999999996</v>
          </cell>
          <cell r="AV261">
            <v>5.9565999999999999</v>
          </cell>
          <cell r="AW261">
            <v>6.21</v>
          </cell>
          <cell r="AX261">
            <v>6.4691999999999998</v>
          </cell>
          <cell r="AY261">
            <v>6.7342000000000004</v>
          </cell>
        </row>
        <row r="262">
          <cell r="D262">
            <v>3.9100000000000003E-2</v>
          </cell>
          <cell r="E262">
            <v>6.54E-2</v>
          </cell>
          <cell r="F262">
            <v>9.7600000000000006E-2</v>
          </cell>
          <cell r="G262">
            <v>0.13539999999999999</v>
          </cell>
          <cell r="H262">
            <v>0.1787</v>
          </cell>
          <cell r="I262">
            <v>0.22739999999999999</v>
          </cell>
          <cell r="J262">
            <v>0.28149999999999997</v>
          </cell>
          <cell r="K262">
            <v>0.3407</v>
          </cell>
          <cell r="L262">
            <v>0.4052</v>
          </cell>
          <cell r="M262">
            <v>0.4748</v>
          </cell>
          <cell r="N262">
            <v>0.54959999999999998</v>
          </cell>
          <cell r="O262">
            <v>0.62949999999999995</v>
          </cell>
          <cell r="P262">
            <v>0.71450000000000002</v>
          </cell>
          <cell r="Q262">
            <v>0.80459999999999998</v>
          </cell>
          <cell r="R262">
            <v>0.89970000000000006</v>
          </cell>
          <cell r="S262">
            <v>1</v>
          </cell>
          <cell r="T262">
            <v>1.1053999999999999</v>
          </cell>
          <cell r="U262">
            <v>1.2158</v>
          </cell>
          <cell r="V262">
            <v>1.3313999999999999</v>
          </cell>
          <cell r="W262">
            <v>1.4520999999999999</v>
          </cell>
          <cell r="X262">
            <v>1.5780000000000001</v>
          </cell>
          <cell r="Y262">
            <v>1.7090000000000001</v>
          </cell>
          <cell r="Z262">
            <v>1.8452</v>
          </cell>
          <cell r="AA262">
            <v>1.9866999999999999</v>
          </cell>
          <cell r="AB262">
            <v>2.1333000000000002</v>
          </cell>
          <cell r="AC262">
            <v>2.2852000000000001</v>
          </cell>
          <cell r="AD262">
            <v>2.4424000000000001</v>
          </cell>
          <cell r="AE262">
            <v>2.605</v>
          </cell>
          <cell r="AF262">
            <v>2.7728000000000002</v>
          </cell>
          <cell r="AG262">
            <v>2.9460999999999999</v>
          </cell>
          <cell r="AH262">
            <v>3.1246999999999998</v>
          </cell>
          <cell r="AI262">
            <v>3.3088000000000002</v>
          </cell>
          <cell r="AJ262">
            <v>3.4984000000000002</v>
          </cell>
          <cell r="AK262">
            <v>3.6934</v>
          </cell>
          <cell r="AL262">
            <v>3.8940000000000001</v>
          </cell>
          <cell r="AM262">
            <v>4.1002000000000001</v>
          </cell>
          <cell r="AN262">
            <v>4.3121</v>
          </cell>
          <cell r="AO262">
            <v>4.5294999999999996</v>
          </cell>
          <cell r="AP262">
            <v>4.7526999999999999</v>
          </cell>
          <cell r="AQ262">
            <v>4.9816000000000003</v>
          </cell>
          <cell r="AR262">
            <v>5.2163000000000004</v>
          </cell>
          <cell r="AS262">
            <v>5.4568000000000003</v>
          </cell>
          <cell r="AT262">
            <v>5.7031999999999998</v>
          </cell>
          <cell r="AU262">
            <v>5.9554999999999998</v>
          </cell>
          <cell r="AV262">
            <v>6.2138</v>
          </cell>
          <cell r="AW262">
            <v>6.4779999999999998</v>
          </cell>
          <cell r="AX262">
            <v>6.7483000000000004</v>
          </cell>
          <cell r="AY262">
            <v>7.0247000000000002</v>
          </cell>
        </row>
        <row r="263">
          <cell r="D263">
            <v>4.07E-2</v>
          </cell>
          <cell r="E263">
            <v>6.8099999999999994E-2</v>
          </cell>
          <cell r="F263">
            <v>0.1016</v>
          </cell>
          <cell r="G263">
            <v>0.14099999999999999</v>
          </cell>
          <cell r="H263">
            <v>0.18609999999999999</v>
          </cell>
          <cell r="I263">
            <v>0.2369</v>
          </cell>
          <cell r="J263">
            <v>0.29320000000000002</v>
          </cell>
          <cell r="K263">
            <v>0.35489999999999999</v>
          </cell>
          <cell r="L263">
            <v>0.42209999999999998</v>
          </cell>
          <cell r="M263">
            <v>0.49459999999999998</v>
          </cell>
          <cell r="N263">
            <v>0.57250000000000001</v>
          </cell>
          <cell r="O263">
            <v>0.65569999999999995</v>
          </cell>
          <cell r="P263">
            <v>0.74419999999999997</v>
          </cell>
          <cell r="Q263">
            <v>0.83799999999999997</v>
          </cell>
          <cell r="R263">
            <v>0.93720000000000003</v>
          </cell>
          <cell r="S263">
            <v>1.0416000000000001</v>
          </cell>
          <cell r="T263">
            <v>1.1513</v>
          </cell>
          <cell r="U263">
            <v>1.2664</v>
          </cell>
          <cell r="V263">
            <v>1.3867</v>
          </cell>
          <cell r="W263">
            <v>1.5125</v>
          </cell>
          <cell r="X263">
            <v>1.6435999999999999</v>
          </cell>
          <cell r="Y263">
            <v>1.78</v>
          </cell>
          <cell r="Z263">
            <v>1.9218999999999999</v>
          </cell>
          <cell r="AA263">
            <v>2.0691999999999999</v>
          </cell>
          <cell r="AB263">
            <v>2.2219000000000002</v>
          </cell>
          <cell r="AC263">
            <v>2.3801000000000001</v>
          </cell>
          <cell r="AD263">
            <v>2.5438999999999998</v>
          </cell>
          <cell r="AE263">
            <v>2.7130999999999998</v>
          </cell>
          <cell r="AF263">
            <v>2.8879000000000001</v>
          </cell>
          <cell r="AG263">
            <v>3.0682999999999998</v>
          </cell>
          <cell r="AH263">
            <v>3.2544</v>
          </cell>
          <cell r="AI263">
            <v>3.4460999999999999</v>
          </cell>
          <cell r="AJ263">
            <v>3.6435</v>
          </cell>
          <cell r="AK263">
            <v>3.8466</v>
          </cell>
          <cell r="AL263">
            <v>4.0555000000000003</v>
          </cell>
          <cell r="AM263">
            <v>4.2702</v>
          </cell>
          <cell r="AN263">
            <v>4.4908000000000001</v>
          </cell>
          <cell r="AO263">
            <v>4.7172000000000001</v>
          </cell>
          <cell r="AP263">
            <v>4.9496000000000002</v>
          </cell>
          <cell r="AQ263">
            <v>5.1879999999999997</v>
          </cell>
          <cell r="AR263">
            <v>5.4324000000000003</v>
          </cell>
          <cell r="AS263">
            <v>5.6828000000000003</v>
          </cell>
          <cell r="AT263">
            <v>5.9393000000000002</v>
          </cell>
          <cell r="AU263">
            <v>6.202</v>
          </cell>
          <cell r="AV263">
            <v>6.4709000000000003</v>
          </cell>
          <cell r="AW263">
            <v>6.7460000000000004</v>
          </cell>
          <cell r="AX263">
            <v>7.0274999999999999</v>
          </cell>
          <cell r="AY263">
            <v>7.3151999999999999</v>
          </cell>
        </row>
        <row r="264">
          <cell r="D264">
            <v>4.24E-2</v>
          </cell>
          <cell r="E264">
            <v>7.0800000000000002E-2</v>
          </cell>
          <cell r="F264">
            <v>0.1057</v>
          </cell>
          <cell r="G264">
            <v>0.1467</v>
          </cell>
          <cell r="H264">
            <v>0.19359999999999999</v>
          </cell>
          <cell r="I264">
            <v>0.24640000000000001</v>
          </cell>
          <cell r="J264">
            <v>0.3049</v>
          </cell>
          <cell r="K264">
            <v>0.36909999999999998</v>
          </cell>
          <cell r="L264">
            <v>0.43890000000000001</v>
          </cell>
          <cell r="M264">
            <v>0.51439999999999997</v>
          </cell>
          <cell r="N264">
            <v>0.59540000000000004</v>
          </cell>
          <cell r="O264">
            <v>0.68189999999999995</v>
          </cell>
          <cell r="P264">
            <v>0.77390000000000003</v>
          </cell>
          <cell r="Q264">
            <v>0.87150000000000005</v>
          </cell>
          <cell r="R264">
            <v>0.97460000000000002</v>
          </cell>
          <cell r="S264">
            <v>1.0831999999999999</v>
          </cell>
          <cell r="T264">
            <v>1.1973</v>
          </cell>
          <cell r="U264">
            <v>1.3169</v>
          </cell>
          <cell r="V264">
            <v>1.4420999999999999</v>
          </cell>
          <cell r="W264">
            <v>1.5728</v>
          </cell>
          <cell r="X264">
            <v>1.7091000000000001</v>
          </cell>
          <cell r="Y264">
            <v>1.851</v>
          </cell>
          <cell r="Z264">
            <v>1.9985999999999999</v>
          </cell>
          <cell r="AA264">
            <v>2.1516999999999999</v>
          </cell>
          <cell r="AB264">
            <v>2.3105000000000002</v>
          </cell>
          <cell r="AC264">
            <v>2.4750000000000001</v>
          </cell>
          <cell r="AD264">
            <v>2.6453000000000002</v>
          </cell>
          <cell r="AE264">
            <v>2.8212000000000002</v>
          </cell>
          <cell r="AF264">
            <v>3.0030000000000001</v>
          </cell>
          <cell r="AG264">
            <v>3.1905999999999999</v>
          </cell>
          <cell r="AH264">
            <v>3.3839999999999999</v>
          </cell>
          <cell r="AI264">
            <v>3.5832999999999999</v>
          </cell>
          <cell r="AJ264">
            <v>3.7885</v>
          </cell>
          <cell r="AK264">
            <v>3.9996999999999998</v>
          </cell>
          <cell r="AL264">
            <v>4.2168999999999999</v>
          </cell>
          <cell r="AM264">
            <v>4.4401999999999999</v>
          </cell>
          <cell r="AN264">
            <v>4.6695000000000002</v>
          </cell>
          <cell r="AO264">
            <v>4.9048999999999996</v>
          </cell>
          <cell r="AP264">
            <v>5.1464999999999996</v>
          </cell>
          <cell r="AQ264">
            <v>5.3943000000000003</v>
          </cell>
          <cell r="AR264">
            <v>5.6483999999999996</v>
          </cell>
          <cell r="AS264">
            <v>5.9086999999999996</v>
          </cell>
          <cell r="AT264">
            <v>6.1753999999999998</v>
          </cell>
          <cell r="AU264">
            <v>6.4485000000000001</v>
          </cell>
          <cell r="AV264">
            <v>6.7281000000000004</v>
          </cell>
          <cell r="AW264">
            <v>7.0141</v>
          </cell>
          <cell r="AX264">
            <v>7.3066000000000004</v>
          </cell>
          <cell r="AY264">
            <v>7.6056999999999997</v>
          </cell>
        </row>
        <row r="265">
          <cell r="D265">
            <v>4.3999999999999997E-2</v>
          </cell>
          <cell r="E265">
            <v>7.3599999999999999E-2</v>
          </cell>
          <cell r="F265">
            <v>0.10979999999999999</v>
          </cell>
          <cell r="G265">
            <v>0.15229999999999999</v>
          </cell>
          <cell r="H265">
            <v>0.20100000000000001</v>
          </cell>
          <cell r="I265">
            <v>0.25580000000000003</v>
          </cell>
          <cell r="J265">
            <v>0.31659999999999999</v>
          </cell>
          <cell r="K265">
            <v>0.38329999999999997</v>
          </cell>
          <cell r="L265">
            <v>0.45579999999999998</v>
          </cell>
          <cell r="M265">
            <v>0.53410000000000002</v>
          </cell>
          <cell r="N265">
            <v>0.61819999999999997</v>
          </cell>
          <cell r="O265">
            <v>0.70809999999999995</v>
          </cell>
          <cell r="P265">
            <v>0.80369999999999997</v>
          </cell>
          <cell r="Q265">
            <v>0.90500000000000003</v>
          </cell>
          <cell r="R265">
            <v>1.012</v>
          </cell>
          <cell r="S265">
            <v>1.1248</v>
          </cell>
          <cell r="T265">
            <v>1.2432000000000001</v>
          </cell>
          <cell r="U265">
            <v>1.3674999999999999</v>
          </cell>
          <cell r="V265">
            <v>1.4974000000000001</v>
          </cell>
          <cell r="W265">
            <v>1.6332</v>
          </cell>
          <cell r="X265">
            <v>1.7746999999999999</v>
          </cell>
          <cell r="Y265">
            <v>1.9219999999999999</v>
          </cell>
          <cell r="Z265">
            <v>2.0752000000000002</v>
          </cell>
          <cell r="AA265">
            <v>2.2342</v>
          </cell>
          <cell r="AB265">
            <v>2.3990999999999998</v>
          </cell>
          <cell r="AC265">
            <v>2.5699000000000001</v>
          </cell>
          <cell r="AD265">
            <v>2.7467000000000001</v>
          </cell>
          <cell r="AE265">
            <v>2.9293999999999998</v>
          </cell>
          <cell r="AF265">
            <v>3.1181000000000001</v>
          </cell>
          <cell r="AG265">
            <v>3.3128000000000002</v>
          </cell>
          <cell r="AH265">
            <v>3.5135999999999998</v>
          </cell>
          <cell r="AI265">
            <v>3.7206000000000001</v>
          </cell>
          <cell r="AJ265">
            <v>3.9336000000000002</v>
          </cell>
          <cell r="AK265">
            <v>4.1528999999999998</v>
          </cell>
          <cell r="AL265">
            <v>4.3784000000000001</v>
          </cell>
          <cell r="AM265">
            <v>4.6101000000000001</v>
          </cell>
          <cell r="AN265">
            <v>4.8482000000000003</v>
          </cell>
          <cell r="AO265">
            <v>5.0926</v>
          </cell>
          <cell r="AP265">
            <v>5.3433999999999999</v>
          </cell>
          <cell r="AQ265">
            <v>5.6006999999999998</v>
          </cell>
          <cell r="AR265">
            <v>5.8643999999999998</v>
          </cell>
          <cell r="AS265">
            <v>6.1346999999999996</v>
          </cell>
          <cell r="AT265">
            <v>6.4115000000000002</v>
          </cell>
          <cell r="AU265">
            <v>6.6950000000000003</v>
          </cell>
          <cell r="AV265">
            <v>6.9851999999999999</v>
          </cell>
          <cell r="AW265">
            <v>7.2820999999999998</v>
          </cell>
          <cell r="AX265">
            <v>7.5857999999999999</v>
          </cell>
          <cell r="AY265">
            <v>7.8963000000000001</v>
          </cell>
        </row>
        <row r="266">
          <cell r="D266">
            <v>4.5600000000000002E-2</v>
          </cell>
          <cell r="E266">
            <v>7.6300000000000007E-2</v>
          </cell>
          <cell r="F266">
            <v>0.1138</v>
          </cell>
          <cell r="G266">
            <v>0.15790000000000001</v>
          </cell>
          <cell r="H266">
            <v>0.20849999999999999</v>
          </cell>
          <cell r="I266">
            <v>0.26529999999999998</v>
          </cell>
          <cell r="J266">
            <v>0.32829999999999998</v>
          </cell>
          <cell r="K266">
            <v>0.39750000000000002</v>
          </cell>
          <cell r="L266">
            <v>0.47270000000000001</v>
          </cell>
          <cell r="M266">
            <v>0.55389999999999995</v>
          </cell>
          <cell r="N266">
            <v>0.6411</v>
          </cell>
          <cell r="O266">
            <v>0.73429999999999995</v>
          </cell>
          <cell r="P266">
            <v>0.83340000000000003</v>
          </cell>
          <cell r="Q266">
            <v>0.93840000000000001</v>
          </cell>
          <cell r="R266">
            <v>1.0494000000000001</v>
          </cell>
          <cell r="S266">
            <v>1.1662999999999999</v>
          </cell>
          <cell r="T266">
            <v>1.2891999999999999</v>
          </cell>
          <cell r="U266">
            <v>1.4179999999999999</v>
          </cell>
          <cell r="V266">
            <v>1.5528</v>
          </cell>
          <cell r="W266">
            <v>1.6935</v>
          </cell>
          <cell r="X266">
            <v>1.8403</v>
          </cell>
          <cell r="Y266">
            <v>1.9930000000000001</v>
          </cell>
          <cell r="Z266">
            <v>2.1518999999999999</v>
          </cell>
          <cell r="AA266">
            <v>2.3167</v>
          </cell>
          <cell r="AB266">
            <v>2.4876999999999998</v>
          </cell>
          <cell r="AC266">
            <v>2.6648000000000001</v>
          </cell>
          <cell r="AD266">
            <v>2.8479999999999999</v>
          </cell>
          <cell r="AE266">
            <v>3.0375000000000001</v>
          </cell>
          <cell r="AF266">
            <v>3.2330999999999999</v>
          </cell>
          <cell r="AG266">
            <v>3.4350999999999998</v>
          </cell>
          <cell r="AH266">
            <v>3.6433</v>
          </cell>
          <cell r="AI266">
            <v>3.8578000000000001</v>
          </cell>
          <cell r="AJ266">
            <v>4.0787000000000004</v>
          </cell>
          <cell r="AK266">
            <v>4.306</v>
          </cell>
          <cell r="AL266">
            <v>4.5397999999999996</v>
          </cell>
          <cell r="AM266">
            <v>4.7801</v>
          </cell>
          <cell r="AN266">
            <v>5.0269000000000004</v>
          </cell>
          <cell r="AO266">
            <v>5.2803000000000004</v>
          </cell>
          <cell r="AP266">
            <v>5.5403000000000002</v>
          </cell>
          <cell r="AQ266">
            <v>5.8070000000000004</v>
          </cell>
          <cell r="AR266">
            <v>6.0804</v>
          </cell>
          <cell r="AS266">
            <v>6.3605999999999998</v>
          </cell>
          <cell r="AT266">
            <v>6.6475999999999997</v>
          </cell>
          <cell r="AU266">
            <v>6.9414999999999996</v>
          </cell>
          <cell r="AV266">
            <v>7.2423000000000002</v>
          </cell>
          <cell r="AW266">
            <v>7.5500999999999996</v>
          </cell>
          <cell r="AX266">
            <v>7.8648999999999996</v>
          </cell>
          <cell r="AY266">
            <v>8.1867999999999999</v>
          </cell>
        </row>
        <row r="267">
          <cell r="D267">
            <v>4.7199999999999999E-2</v>
          </cell>
          <cell r="E267">
            <v>7.9000000000000001E-2</v>
          </cell>
          <cell r="F267">
            <v>0.1179</v>
          </cell>
          <cell r="G267">
            <v>0.1636</v>
          </cell>
          <cell r="H267">
            <v>0.21590000000000001</v>
          </cell>
          <cell r="I267">
            <v>0.27479999999999999</v>
          </cell>
          <cell r="J267">
            <v>0.34</v>
          </cell>
          <cell r="K267">
            <v>0.41160000000000002</v>
          </cell>
          <cell r="L267">
            <v>0.48949999999999999</v>
          </cell>
          <cell r="M267">
            <v>0.57369999999999999</v>
          </cell>
          <cell r="N267">
            <v>0.66400000000000003</v>
          </cell>
          <cell r="O267">
            <v>0.76049999999999995</v>
          </cell>
          <cell r="P267">
            <v>0.86309999999999998</v>
          </cell>
          <cell r="Q267">
            <v>0.97189999999999999</v>
          </cell>
          <cell r="R267">
            <v>1.0868</v>
          </cell>
          <cell r="S267">
            <v>1.2079</v>
          </cell>
          <cell r="T267">
            <v>1.3351</v>
          </cell>
          <cell r="U267">
            <v>1.4684999999999999</v>
          </cell>
          <cell r="V267">
            <v>1.6081000000000001</v>
          </cell>
          <cell r="W267">
            <v>1.7539</v>
          </cell>
          <cell r="X267">
            <v>1.9057999999999999</v>
          </cell>
          <cell r="Y267">
            <v>2.0640000000000001</v>
          </cell>
          <cell r="Z267">
            <v>2.2284999999999999</v>
          </cell>
          <cell r="AA267">
            <v>2.3992</v>
          </cell>
          <cell r="AB267">
            <v>2.5762999999999998</v>
          </cell>
          <cell r="AC267">
            <v>2.7597</v>
          </cell>
          <cell r="AD267">
            <v>2.9493999999999998</v>
          </cell>
          <cell r="AE267">
            <v>3.1456</v>
          </cell>
          <cell r="AF267">
            <v>3.3481999999999998</v>
          </cell>
          <cell r="AG267">
            <v>3.5573000000000001</v>
          </cell>
          <cell r="AH267">
            <v>3.7728999999999999</v>
          </cell>
          <cell r="AI267">
            <v>3.9950000000000001</v>
          </cell>
          <cell r="AJ267">
            <v>4.2237999999999998</v>
          </cell>
          <cell r="AK267">
            <v>4.4592000000000001</v>
          </cell>
          <cell r="AL267">
            <v>4.7012</v>
          </cell>
          <cell r="AM267">
            <v>4.95</v>
          </cell>
          <cell r="AN267">
            <v>5.2055999999999996</v>
          </cell>
          <cell r="AO267">
            <v>5.468</v>
          </cell>
          <cell r="AP267">
            <v>5.7371999999999996</v>
          </cell>
          <cell r="AQ267">
            <v>6.0133000000000001</v>
          </cell>
          <cell r="AR267">
            <v>6.2964000000000002</v>
          </cell>
          <cell r="AS267">
            <v>6.5865</v>
          </cell>
          <cell r="AT267">
            <v>6.8837000000000002</v>
          </cell>
          <cell r="AU267">
            <v>7.1879999999999997</v>
          </cell>
          <cell r="AV267">
            <v>7.4995000000000003</v>
          </cell>
          <cell r="AW267">
            <v>7.8181000000000003</v>
          </cell>
          <cell r="AX267">
            <v>8.1440999999999999</v>
          </cell>
          <cell r="AY267">
            <v>8.4772999999999996</v>
          </cell>
        </row>
        <row r="268">
          <cell r="D268">
            <v>4.8899999999999999E-2</v>
          </cell>
          <cell r="E268">
            <v>8.1699999999999995E-2</v>
          </cell>
          <cell r="F268">
            <v>0.12189999999999999</v>
          </cell>
          <cell r="G268">
            <v>0.16919999999999999</v>
          </cell>
          <cell r="H268">
            <v>0.22339999999999999</v>
          </cell>
          <cell r="I268">
            <v>0.28420000000000001</v>
          </cell>
          <cell r="J268">
            <v>0.3518</v>
          </cell>
          <cell r="K268">
            <v>0.42580000000000001</v>
          </cell>
          <cell r="L268">
            <v>0.50639999999999996</v>
          </cell>
          <cell r="M268">
            <v>0.59340000000000004</v>
          </cell>
          <cell r="N268">
            <v>0.68679999999999997</v>
          </cell>
          <cell r="O268">
            <v>0.78659999999999997</v>
          </cell>
          <cell r="P268">
            <v>0.89280000000000004</v>
          </cell>
          <cell r="Q268">
            <v>1.0054000000000001</v>
          </cell>
          <cell r="R268">
            <v>1.1242000000000001</v>
          </cell>
          <cell r="S268">
            <v>1.2495000000000001</v>
          </cell>
          <cell r="T268">
            <v>1.3811</v>
          </cell>
          <cell r="U268">
            <v>1.5190999999999999</v>
          </cell>
          <cell r="V268">
            <v>1.6634</v>
          </cell>
          <cell r="W268">
            <v>1.8142</v>
          </cell>
          <cell r="X268">
            <v>1.9714</v>
          </cell>
          <cell r="Y268">
            <v>2.1349999999999998</v>
          </cell>
          <cell r="Z268">
            <v>2.3050999999999999</v>
          </cell>
          <cell r="AA268">
            <v>2.4817</v>
          </cell>
          <cell r="AB268">
            <v>2.6648999999999998</v>
          </cell>
          <cell r="AC268">
            <v>2.8544999999999998</v>
          </cell>
          <cell r="AD268">
            <v>3.0508000000000002</v>
          </cell>
          <cell r="AE268">
            <v>3.2536999999999998</v>
          </cell>
          <cell r="AF268">
            <v>3.4632999999999998</v>
          </cell>
          <cell r="AG268">
            <v>3.6795</v>
          </cell>
          <cell r="AH268">
            <v>3.9024999999999999</v>
          </cell>
          <cell r="AI268">
            <v>4.1322999999999999</v>
          </cell>
          <cell r="AJ268">
            <v>4.3689</v>
          </cell>
          <cell r="AK268">
            <v>4.6123000000000003</v>
          </cell>
          <cell r="AL268">
            <v>4.8627000000000002</v>
          </cell>
          <cell r="AM268">
            <v>5.12</v>
          </cell>
          <cell r="AN268">
            <v>5.3842999999999996</v>
          </cell>
          <cell r="AO268">
            <v>5.6555999999999997</v>
          </cell>
          <cell r="AP268">
            <v>5.9340999999999999</v>
          </cell>
          <cell r="AQ268">
            <v>6.2196999999999996</v>
          </cell>
          <cell r="AR268">
            <v>6.5125000000000002</v>
          </cell>
          <cell r="AS268">
            <v>6.8125</v>
          </cell>
          <cell r="AT268">
            <v>7.1197999999999997</v>
          </cell>
          <cell r="AU268">
            <v>7.4344999999999999</v>
          </cell>
          <cell r="AV268">
            <v>7.7565999999999997</v>
          </cell>
          <cell r="AW268">
            <v>8.0861000000000001</v>
          </cell>
          <cell r="AX268">
            <v>8.4231999999999996</v>
          </cell>
          <cell r="AY268">
            <v>8.7677999999999994</v>
          </cell>
        </row>
        <row r="269">
          <cell r="D269">
            <v>5.0500000000000003E-2</v>
          </cell>
          <cell r="E269">
            <v>8.4500000000000006E-2</v>
          </cell>
          <cell r="F269">
            <v>0.126</v>
          </cell>
          <cell r="G269">
            <v>0.17480000000000001</v>
          </cell>
          <cell r="H269">
            <v>0.23080000000000001</v>
          </cell>
          <cell r="I269">
            <v>0.29370000000000002</v>
          </cell>
          <cell r="J269">
            <v>0.36349999999999999</v>
          </cell>
          <cell r="K269">
            <v>0.44</v>
          </cell>
          <cell r="L269">
            <v>0.52329999999999999</v>
          </cell>
          <cell r="M269">
            <v>0.61319999999999997</v>
          </cell>
          <cell r="N269">
            <v>0.7097</v>
          </cell>
          <cell r="O269">
            <v>0.81279999999999997</v>
          </cell>
          <cell r="P269">
            <v>0.92249999999999999</v>
          </cell>
          <cell r="Q269">
            <v>1.0387999999999999</v>
          </cell>
          <cell r="R269">
            <v>1.1617</v>
          </cell>
          <cell r="S269">
            <v>1.2910999999999999</v>
          </cell>
          <cell r="T269">
            <v>1.4271</v>
          </cell>
          <cell r="U269">
            <v>1.5696000000000001</v>
          </cell>
          <cell r="V269">
            <v>1.7188000000000001</v>
          </cell>
          <cell r="W269">
            <v>1.8746</v>
          </cell>
          <cell r="X269">
            <v>2.0369999999999999</v>
          </cell>
          <cell r="Y269">
            <v>2.206</v>
          </cell>
          <cell r="Z269">
            <v>2.3818000000000001</v>
          </cell>
          <cell r="AA269">
            <v>2.5642</v>
          </cell>
          <cell r="AB269">
            <v>2.7534000000000001</v>
          </cell>
          <cell r="AC269">
            <v>2.9493999999999998</v>
          </cell>
          <cell r="AD269">
            <v>3.1522000000000001</v>
          </cell>
          <cell r="AE269">
            <v>3.3618000000000001</v>
          </cell>
          <cell r="AF269">
            <v>3.5783</v>
          </cell>
          <cell r="AG269">
            <v>3.8016999999999999</v>
          </cell>
          <cell r="AH269">
            <v>4.0320999999999998</v>
          </cell>
          <cell r="AI269">
            <v>4.2694999999999999</v>
          </cell>
          <cell r="AJ269">
            <v>4.5138999999999996</v>
          </cell>
          <cell r="AK269">
            <v>4.7653999999999996</v>
          </cell>
          <cell r="AL269">
            <v>5.0240999999999998</v>
          </cell>
          <cell r="AM269">
            <v>5.2899000000000003</v>
          </cell>
          <cell r="AN269">
            <v>5.5629999999999997</v>
          </cell>
          <cell r="AO269">
            <v>5.8433000000000002</v>
          </cell>
          <cell r="AP269">
            <v>6.1310000000000002</v>
          </cell>
          <cell r="AQ269">
            <v>6.4260000000000002</v>
          </cell>
          <cell r="AR269">
            <v>6.7285000000000004</v>
          </cell>
          <cell r="AS269">
            <v>7.0384000000000002</v>
          </cell>
          <cell r="AT269">
            <v>7.3559000000000001</v>
          </cell>
          <cell r="AU269">
            <v>7.681</v>
          </cell>
          <cell r="AV269">
            <v>8.0137</v>
          </cell>
          <cell r="AW269">
            <v>8.3541000000000007</v>
          </cell>
          <cell r="AX269">
            <v>8.7022999999999993</v>
          </cell>
          <cell r="AY269">
            <v>9.0584000000000007</v>
          </cell>
        </row>
        <row r="270">
          <cell r="D270">
            <v>5.21E-2</v>
          </cell>
          <cell r="E270">
            <v>8.72E-2</v>
          </cell>
          <cell r="F270">
            <v>0.13009999999999999</v>
          </cell>
          <cell r="G270">
            <v>0.18049999999999999</v>
          </cell>
          <cell r="H270">
            <v>0.2382</v>
          </cell>
          <cell r="I270">
            <v>0.30320000000000003</v>
          </cell>
          <cell r="J270">
            <v>0.37519999999999998</v>
          </cell>
          <cell r="K270">
            <v>0.45419999999999999</v>
          </cell>
          <cell r="L270">
            <v>0.54010000000000002</v>
          </cell>
          <cell r="M270">
            <v>0.63290000000000002</v>
          </cell>
          <cell r="N270">
            <v>0.73260000000000003</v>
          </cell>
          <cell r="O270">
            <v>0.83899999999999997</v>
          </cell>
          <cell r="P270">
            <v>0.95230000000000004</v>
          </cell>
          <cell r="Q270">
            <v>1.0723</v>
          </cell>
          <cell r="R270">
            <v>1.1991000000000001</v>
          </cell>
          <cell r="S270">
            <v>1.3326</v>
          </cell>
          <cell r="T270">
            <v>1.4730000000000001</v>
          </cell>
          <cell r="U270">
            <v>1.6202000000000001</v>
          </cell>
          <cell r="V270">
            <v>1.7741</v>
          </cell>
          <cell r="W270">
            <v>1.9349000000000001</v>
          </cell>
          <cell r="X270">
            <v>2.1025</v>
          </cell>
          <cell r="Y270">
            <v>2.2770000000000001</v>
          </cell>
          <cell r="Z270">
            <v>2.4584000000000001</v>
          </cell>
          <cell r="AA270">
            <v>2.6467000000000001</v>
          </cell>
          <cell r="AB270">
            <v>2.8420000000000001</v>
          </cell>
          <cell r="AC270">
            <v>3.0442999999999998</v>
          </cell>
          <cell r="AD270">
            <v>3.2536</v>
          </cell>
          <cell r="AE270">
            <v>3.4699</v>
          </cell>
          <cell r="AF270">
            <v>3.6934</v>
          </cell>
          <cell r="AG270">
            <v>3.9239999999999999</v>
          </cell>
          <cell r="AH270">
            <v>4.1616999999999997</v>
          </cell>
          <cell r="AI270">
            <v>4.4066999999999998</v>
          </cell>
          <cell r="AJ270">
            <v>4.6589999999999998</v>
          </cell>
          <cell r="AK270">
            <v>4.9185999999999996</v>
          </cell>
          <cell r="AL270">
            <v>5.1855000000000002</v>
          </cell>
          <cell r="AM270">
            <v>5.4598000000000004</v>
          </cell>
          <cell r="AN270">
            <v>5.7416</v>
          </cell>
          <cell r="AO270">
            <v>6.0309999999999997</v>
          </cell>
          <cell r="AP270">
            <v>6.3277999999999999</v>
          </cell>
          <cell r="AQ270">
            <v>6.6322999999999999</v>
          </cell>
          <cell r="AR270">
            <v>6.9444999999999997</v>
          </cell>
          <cell r="AS270">
            <v>7.2643000000000004</v>
          </cell>
          <cell r="AT270">
            <v>7.5919999999999996</v>
          </cell>
          <cell r="AU270">
            <v>7.9275000000000002</v>
          </cell>
          <cell r="AV270">
            <v>8.2707999999999995</v>
          </cell>
          <cell r="AW270">
            <v>8.6220999999999997</v>
          </cell>
          <cell r="AX270">
            <v>8.9815000000000005</v>
          </cell>
          <cell r="AY270">
            <v>9.3489000000000004</v>
          </cell>
        </row>
        <row r="271">
          <cell r="D271">
            <v>5.3800000000000001E-2</v>
          </cell>
          <cell r="E271">
            <v>8.9899999999999994E-2</v>
          </cell>
          <cell r="F271">
            <v>0.1341</v>
          </cell>
          <cell r="G271">
            <v>0.18609999999999999</v>
          </cell>
          <cell r="H271">
            <v>0.2457</v>
          </cell>
          <cell r="I271">
            <v>0.31259999999999999</v>
          </cell>
          <cell r="J271">
            <v>0.38690000000000002</v>
          </cell>
          <cell r="K271">
            <v>0.46839999999999998</v>
          </cell>
          <cell r="L271">
            <v>0.55700000000000005</v>
          </cell>
          <cell r="M271">
            <v>0.65269999999999995</v>
          </cell>
          <cell r="N271">
            <v>0.75539999999999996</v>
          </cell>
          <cell r="O271">
            <v>0.86519999999999997</v>
          </cell>
          <cell r="P271">
            <v>0.98199999999999998</v>
          </cell>
          <cell r="Q271">
            <v>1.1056999999999999</v>
          </cell>
          <cell r="R271">
            <v>1.2364999999999999</v>
          </cell>
          <cell r="S271">
            <v>1.3742000000000001</v>
          </cell>
          <cell r="T271">
            <v>1.5189999999999999</v>
          </cell>
          <cell r="U271">
            <v>1.6707000000000001</v>
          </cell>
          <cell r="V271">
            <v>1.8293999999999999</v>
          </cell>
          <cell r="W271">
            <v>1.9952000000000001</v>
          </cell>
          <cell r="X271">
            <v>2.1680999999999999</v>
          </cell>
          <cell r="Y271">
            <v>2.3479999999999999</v>
          </cell>
          <cell r="Z271">
            <v>2.5350999999999999</v>
          </cell>
          <cell r="AA271">
            <v>2.7292000000000001</v>
          </cell>
          <cell r="AB271">
            <v>2.9306000000000001</v>
          </cell>
          <cell r="AC271">
            <v>3.1392000000000002</v>
          </cell>
          <cell r="AD271">
            <v>3.355</v>
          </cell>
          <cell r="AE271">
            <v>3.5779999999999998</v>
          </cell>
          <cell r="AF271">
            <v>3.8083999999999998</v>
          </cell>
          <cell r="AG271">
            <v>4.0461999999999998</v>
          </cell>
          <cell r="AH271">
            <v>4.2914000000000003</v>
          </cell>
          <cell r="AI271">
            <v>4.5439999999999996</v>
          </cell>
          <cell r="AJ271">
            <v>4.8041</v>
          </cell>
          <cell r="AK271">
            <v>5.0716999999999999</v>
          </cell>
          <cell r="AL271">
            <v>5.3468999999999998</v>
          </cell>
          <cell r="AM271">
            <v>5.6298000000000004</v>
          </cell>
          <cell r="AN271">
            <v>5.9203000000000001</v>
          </cell>
          <cell r="AO271">
            <v>6.2186000000000003</v>
          </cell>
          <cell r="AP271">
            <v>6.5247000000000002</v>
          </cell>
          <cell r="AQ271">
            <v>6.8385999999999996</v>
          </cell>
          <cell r="AR271">
            <v>7.1604999999999999</v>
          </cell>
          <cell r="AS271">
            <v>7.4901999999999997</v>
          </cell>
          <cell r="AT271">
            <v>7.8280000000000003</v>
          </cell>
          <cell r="AU271">
            <v>8.1738999999999997</v>
          </cell>
          <cell r="AV271">
            <v>8.5279000000000007</v>
          </cell>
          <cell r="AW271">
            <v>8.8901000000000003</v>
          </cell>
          <cell r="AX271">
            <v>9.2606000000000002</v>
          </cell>
          <cell r="AY271">
            <v>9.6394000000000002</v>
          </cell>
        </row>
        <row r="272">
          <cell r="D272">
            <v>5.5399999999999998E-2</v>
          </cell>
          <cell r="E272">
            <v>9.2600000000000002E-2</v>
          </cell>
          <cell r="F272">
            <v>0.13819999999999999</v>
          </cell>
          <cell r="G272">
            <v>0.1918</v>
          </cell>
          <cell r="H272">
            <v>0.25309999999999999</v>
          </cell>
          <cell r="I272">
            <v>0.3221</v>
          </cell>
          <cell r="J272">
            <v>0.39860000000000001</v>
          </cell>
          <cell r="K272">
            <v>0.48259999999999997</v>
          </cell>
          <cell r="L272">
            <v>0.57379999999999998</v>
          </cell>
          <cell r="M272">
            <v>0.6724</v>
          </cell>
          <cell r="N272">
            <v>0.77829999999999999</v>
          </cell>
          <cell r="O272">
            <v>0.89139999999999997</v>
          </cell>
          <cell r="P272">
            <v>1.0117</v>
          </cell>
          <cell r="Q272">
            <v>1.1392</v>
          </cell>
          <cell r="R272">
            <v>1.2739</v>
          </cell>
          <cell r="S272">
            <v>1.4157999999999999</v>
          </cell>
          <cell r="T272">
            <v>1.5649</v>
          </cell>
          <cell r="U272">
            <v>1.7212000000000001</v>
          </cell>
          <cell r="V272">
            <v>1.8848</v>
          </cell>
          <cell r="W272">
            <v>2.0556000000000001</v>
          </cell>
          <cell r="X272">
            <v>2.2336</v>
          </cell>
          <cell r="Y272">
            <v>2.419</v>
          </cell>
          <cell r="Z272">
            <v>2.6116999999999999</v>
          </cell>
          <cell r="AA272">
            <v>2.8117000000000001</v>
          </cell>
          <cell r="AB272">
            <v>3.0192000000000001</v>
          </cell>
          <cell r="AC272">
            <v>3.234</v>
          </cell>
          <cell r="AD272">
            <v>3.4563000000000001</v>
          </cell>
          <cell r="AE272">
            <v>3.6861000000000002</v>
          </cell>
          <cell r="AF272">
            <v>3.9235000000000002</v>
          </cell>
          <cell r="AG272">
            <v>4.1684000000000001</v>
          </cell>
          <cell r="AH272">
            <v>4.4210000000000003</v>
          </cell>
          <cell r="AI272">
            <v>4.6811999999999996</v>
          </cell>
          <cell r="AJ272">
            <v>4.9490999999999996</v>
          </cell>
          <cell r="AK272">
            <v>5.2248000000000001</v>
          </cell>
          <cell r="AL272">
            <v>5.5083000000000002</v>
          </cell>
          <cell r="AM272">
            <v>5.7996999999999996</v>
          </cell>
          <cell r="AN272">
            <v>6.0990000000000002</v>
          </cell>
          <cell r="AO272">
            <v>6.4062999999999999</v>
          </cell>
          <cell r="AP272">
            <v>6.7215999999999996</v>
          </cell>
          <cell r="AQ272">
            <v>7.0449000000000002</v>
          </cell>
          <cell r="AR272">
            <v>7.3765000000000001</v>
          </cell>
          <cell r="AS272">
            <v>7.7161999999999997</v>
          </cell>
          <cell r="AT272">
            <v>8.0640999999999998</v>
          </cell>
          <cell r="AU272">
            <v>8.4204000000000008</v>
          </cell>
          <cell r="AV272">
            <v>8.7850999999999999</v>
          </cell>
          <cell r="AW272">
            <v>9.1582000000000008</v>
          </cell>
          <cell r="AX272">
            <v>9.5396999999999998</v>
          </cell>
          <cell r="AY272">
            <v>9.9298999999999999</v>
          </cell>
        </row>
        <row r="273">
          <cell r="D273">
            <v>5.7000000000000002E-2</v>
          </cell>
          <cell r="E273">
            <v>9.5399999999999999E-2</v>
          </cell>
          <cell r="F273">
            <v>0.14230000000000001</v>
          </cell>
          <cell r="G273">
            <v>0.19739999999999999</v>
          </cell>
          <cell r="H273">
            <v>0.26050000000000001</v>
          </cell>
          <cell r="I273">
            <v>0.33160000000000001</v>
          </cell>
          <cell r="J273">
            <v>0.4103</v>
          </cell>
          <cell r="K273">
            <v>0.49669999999999997</v>
          </cell>
          <cell r="L273">
            <v>0.5907</v>
          </cell>
          <cell r="M273">
            <v>0.69220000000000004</v>
          </cell>
          <cell r="N273">
            <v>0.80120000000000002</v>
          </cell>
          <cell r="O273">
            <v>0.91759999999999997</v>
          </cell>
          <cell r="P273">
            <v>1.0414000000000001</v>
          </cell>
          <cell r="Q273">
            <v>1.1727000000000001</v>
          </cell>
          <cell r="R273">
            <v>1.3112999999999999</v>
          </cell>
          <cell r="S273">
            <v>1.4574</v>
          </cell>
          <cell r="T273">
            <v>1.6108</v>
          </cell>
          <cell r="U273">
            <v>1.7718</v>
          </cell>
          <cell r="V273">
            <v>1.9400999999999999</v>
          </cell>
          <cell r="W273">
            <v>2.1158999999999999</v>
          </cell>
          <cell r="X273">
            <v>2.2991999999999999</v>
          </cell>
          <cell r="Y273">
            <v>2.4900000000000002</v>
          </cell>
          <cell r="Z273">
            <v>2.6882999999999999</v>
          </cell>
          <cell r="AA273">
            <v>2.8942000000000001</v>
          </cell>
          <cell r="AB273">
            <v>3.1076999999999999</v>
          </cell>
          <cell r="AC273">
            <v>3.3289</v>
          </cell>
          <cell r="AD273">
            <v>3.5577000000000001</v>
          </cell>
          <cell r="AE273">
            <v>3.7942</v>
          </cell>
          <cell r="AF273">
            <v>4.0385</v>
          </cell>
          <cell r="AG273">
            <v>4.2906000000000004</v>
          </cell>
          <cell r="AH273">
            <v>4.5506000000000002</v>
          </cell>
          <cell r="AI273">
            <v>4.8183999999999996</v>
          </cell>
          <cell r="AJ273">
            <v>5.0941999999999998</v>
          </cell>
          <cell r="AK273">
            <v>5.3779000000000003</v>
          </cell>
          <cell r="AL273">
            <v>5.6696999999999997</v>
          </cell>
          <cell r="AM273">
            <v>5.9695999999999998</v>
          </cell>
          <cell r="AN273">
            <v>6.2777000000000003</v>
          </cell>
          <cell r="AO273">
            <v>6.5938999999999997</v>
          </cell>
          <cell r="AP273">
            <v>6.9184000000000001</v>
          </cell>
          <cell r="AQ273">
            <v>7.2511999999999999</v>
          </cell>
          <cell r="AR273">
            <v>7.5923999999999996</v>
          </cell>
          <cell r="AS273">
            <v>7.9420999999999999</v>
          </cell>
          <cell r="AT273">
            <v>8.3002000000000002</v>
          </cell>
          <cell r="AU273">
            <v>8.6669</v>
          </cell>
          <cell r="AV273">
            <v>9.0421999999999993</v>
          </cell>
          <cell r="AW273">
            <v>9.4260999999999999</v>
          </cell>
          <cell r="AX273">
            <v>9.8188999999999993</v>
          </cell>
          <cell r="AY273">
            <v>10.2204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기본항목 입력"/>
      <sheetName val="작업기간산출"/>
      <sheetName val="산물수집단가산출서"/>
      <sheetName val="천연림보육단가산출서(낙엽송, 소나무, 활엽수) "/>
      <sheetName val="무육솎아베기단가산출서(잣나무)"/>
      <sheetName val="어린나무가꾸기단가산출서(낙엽송)"/>
      <sheetName val="어린나무가꾸기단가산출서(잣나무) (2)"/>
      <sheetName val="무육표준지조사내역(낙엽송2)"/>
      <sheetName val="무육표준지조사내역(잣나무)"/>
      <sheetName val="단재적표"/>
      <sheetName val="선목품셈(분리발주시사용)"/>
      <sheetName val="재적조서"/>
      <sheetName val="임내정리 단가산출서"/>
      <sheetName val="임내정리 단가산출서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기본자료"/>
      <sheetName val="봉룡천"/>
      <sheetName val="noyim"/>
      <sheetName val="unitpric"/>
      <sheetName val="단재적표"/>
      <sheetName val="반응조"/>
      <sheetName val="토공사"/>
      <sheetName val="부대공Ⅱ"/>
      <sheetName val="(C)원내역"/>
      <sheetName val="기초일위"/>
      <sheetName val="예가평정서표지"/>
      <sheetName val="환경기계공정표 (3)"/>
      <sheetName val="설계기준"/>
      <sheetName val="내역1"/>
      <sheetName val="99노임단가"/>
      <sheetName val="사방댐(2002 부여)"/>
      <sheetName val="직노"/>
      <sheetName val="기안문"/>
      <sheetName val="설계요소"/>
      <sheetName val="수량집계"/>
      <sheetName val="일위대가목록"/>
      <sheetName val="바닥막이1.5"/>
      <sheetName val="계약서"/>
      <sheetName val="일위대가표"/>
      <sheetName val="전기"/>
      <sheetName val="설계예산서"/>
      <sheetName val="200"/>
      <sheetName val="부대단위수량"/>
      <sheetName val="조명시설"/>
      <sheetName val="건축내역"/>
      <sheetName val="교통표지판수량집계표"/>
      <sheetName val="일위대가"/>
      <sheetName val="#2_일위대가목록"/>
      <sheetName val="#3_일위대가목록"/>
      <sheetName val="투입내역"/>
      <sheetName val="원"/>
      <sheetName val="신고조서"/>
      <sheetName val="단위단가"/>
    </sheetNames>
    <sheetDataSet>
      <sheetData sheetId="0">
        <row r="1">
          <cell r="A1" t="str">
            <v>토 공  설 계 명 세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표준지136-1"/>
      <sheetName val="136-9(낙엽송)"/>
      <sheetName val="표준지136-10"/>
      <sheetName val="재적조서"/>
    </sheetNames>
    <sheetDataSet>
      <sheetData sheetId="0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view="pageBreakPreview" zoomScale="85" zoomScaleNormal="80" zoomScaleSheetLayoutView="85" workbookViewId="0">
      <selection activeCell="H13" sqref="H13"/>
    </sheetView>
  </sheetViews>
  <sheetFormatPr defaultColWidth="13" defaultRowHeight="27.75" customHeight="1"/>
  <cols>
    <col min="1" max="1" width="17.25" style="1" customWidth="1"/>
    <col min="2" max="2" width="38.75" style="1" bestFit="1" customWidth="1"/>
    <col min="3" max="3" width="15.75" style="1" customWidth="1"/>
    <col min="4" max="4" width="17.625" style="1" customWidth="1"/>
    <col min="5" max="5" width="18.625" style="1" customWidth="1"/>
    <col min="6" max="6" width="19.5" style="1" customWidth="1"/>
    <col min="7" max="7" width="9.75" style="1" customWidth="1"/>
    <col min="8" max="16384" width="13" style="1"/>
  </cols>
  <sheetData>
    <row r="1" spans="1:7" ht="27">
      <c r="A1" s="282" t="s">
        <v>0</v>
      </c>
      <c r="B1" s="283"/>
      <c r="C1" s="283"/>
      <c r="D1" s="283"/>
      <c r="E1" s="283"/>
      <c r="F1" s="284"/>
    </row>
    <row r="2" spans="1:7" ht="9.9499999999999993" customHeight="1">
      <c r="A2" s="8"/>
      <c r="B2" s="9"/>
      <c r="C2" s="9"/>
      <c r="D2" s="9"/>
      <c r="E2" s="9"/>
      <c r="F2" s="10"/>
    </row>
    <row r="3" spans="1:7" ht="27.75" customHeight="1">
      <c r="A3" s="269" t="s">
        <v>30</v>
      </c>
      <c r="B3" s="270"/>
      <c r="C3" s="270"/>
      <c r="D3" s="270"/>
      <c r="E3" s="270"/>
      <c r="F3" s="271"/>
    </row>
    <row r="4" spans="1:7" ht="27.75" customHeight="1">
      <c r="A4" s="11" t="s">
        <v>37</v>
      </c>
      <c r="B4" s="285" t="s">
        <v>217</v>
      </c>
      <c r="C4" s="285"/>
      <c r="D4" s="12" t="s">
        <v>31</v>
      </c>
      <c r="E4" s="286" t="s">
        <v>202</v>
      </c>
      <c r="F4" s="287"/>
    </row>
    <row r="5" spans="1:7" ht="27.75" customHeight="1">
      <c r="A5" s="13" t="s">
        <v>38</v>
      </c>
      <c r="B5" s="288" t="s">
        <v>218</v>
      </c>
      <c r="C5" s="288"/>
      <c r="D5" s="14" t="s">
        <v>32</v>
      </c>
      <c r="E5" s="281">
        <v>1</v>
      </c>
      <c r="F5" s="280"/>
    </row>
    <row r="6" spans="1:7" ht="27.75" customHeight="1">
      <c r="A6" s="13" t="s">
        <v>39</v>
      </c>
      <c r="B6" s="276" t="s">
        <v>219</v>
      </c>
      <c r="C6" s="277"/>
      <c r="D6" s="14" t="s">
        <v>36</v>
      </c>
      <c r="E6" s="115">
        <f>'대상지 내역'!E5</f>
        <v>64.099999999999994</v>
      </c>
      <c r="F6" s="15" t="s">
        <v>53</v>
      </c>
    </row>
    <row r="7" spans="1:7" ht="27.75" customHeight="1">
      <c r="A7" s="13" t="s">
        <v>40</v>
      </c>
      <c r="B7" s="278" t="s">
        <v>206</v>
      </c>
      <c r="C7" s="278"/>
      <c r="D7" s="14" t="s">
        <v>33</v>
      </c>
      <c r="E7" s="279">
        <v>46287</v>
      </c>
      <c r="F7" s="280"/>
    </row>
    <row r="8" spans="1:7" ht="27.75" customHeight="1">
      <c r="A8" s="13" t="s">
        <v>41</v>
      </c>
      <c r="B8" s="281" t="s">
        <v>234</v>
      </c>
      <c r="C8" s="281"/>
      <c r="D8" s="14" t="s">
        <v>34</v>
      </c>
      <c r="E8" s="281"/>
      <c r="F8" s="280"/>
    </row>
    <row r="9" spans="1:7" ht="27.75" customHeight="1">
      <c r="A9" s="16" t="s">
        <v>42</v>
      </c>
      <c r="B9" s="267" t="s">
        <v>234</v>
      </c>
      <c r="C9" s="267"/>
      <c r="D9" s="17" t="s">
        <v>35</v>
      </c>
      <c r="E9" s="267" t="s">
        <v>104</v>
      </c>
      <c r="F9" s="268"/>
    </row>
    <row r="10" spans="1:7" ht="9.9499999999999993" customHeight="1">
      <c r="A10" s="18"/>
      <c r="B10" s="19"/>
      <c r="C10" s="19"/>
      <c r="D10" s="19"/>
      <c r="E10" s="19"/>
      <c r="F10" s="20"/>
    </row>
    <row r="11" spans="1:7" ht="21.75" customHeight="1">
      <c r="A11" s="269" t="s">
        <v>1</v>
      </c>
      <c r="B11" s="270"/>
      <c r="C11" s="270"/>
      <c r="D11" s="270"/>
      <c r="E11" s="270"/>
      <c r="F11" s="271"/>
    </row>
    <row r="12" spans="1:7" s="3" customFormat="1" ht="24" customHeight="1">
      <c r="A12" s="21" t="s">
        <v>2</v>
      </c>
      <c r="B12" s="22" t="s">
        <v>3</v>
      </c>
      <c r="C12" s="23" t="s">
        <v>4</v>
      </c>
      <c r="D12" s="272" t="s">
        <v>5</v>
      </c>
      <c r="E12" s="272"/>
      <c r="F12" s="273"/>
      <c r="G12" s="2"/>
    </row>
    <row r="13" spans="1:7" s="3" customFormat="1" ht="24" customHeight="1">
      <c r="A13" s="24" t="s">
        <v>83</v>
      </c>
      <c r="B13" s="25">
        <v>301863</v>
      </c>
      <c r="C13" s="26" t="s">
        <v>84</v>
      </c>
      <c r="D13" s="274" t="s">
        <v>204</v>
      </c>
      <c r="E13" s="274"/>
      <c r="F13" s="275"/>
      <c r="G13" s="4"/>
    </row>
    <row r="14" spans="1:7" s="3" customFormat="1" ht="24" customHeight="1">
      <c r="A14" s="24" t="s">
        <v>203</v>
      </c>
      <c r="B14" s="25">
        <v>261545</v>
      </c>
      <c r="C14" s="26"/>
      <c r="D14" s="251" t="s">
        <v>204</v>
      </c>
      <c r="E14" s="252"/>
      <c r="F14" s="253"/>
      <c r="G14" s="4"/>
    </row>
    <row r="15" spans="1:7" s="3" customFormat="1" ht="24" customHeight="1">
      <c r="A15" s="24" t="s">
        <v>85</v>
      </c>
      <c r="B15" s="25">
        <v>229278</v>
      </c>
      <c r="C15" s="26" t="s">
        <v>84</v>
      </c>
      <c r="D15" s="251" t="s">
        <v>204</v>
      </c>
      <c r="E15" s="252"/>
      <c r="F15" s="253"/>
      <c r="G15" s="4"/>
    </row>
    <row r="16" spans="1:7" s="3" customFormat="1" ht="24" customHeight="1">
      <c r="A16" s="24" t="s">
        <v>86</v>
      </c>
      <c r="B16" s="25">
        <v>30000</v>
      </c>
      <c r="C16" s="26" t="s">
        <v>87</v>
      </c>
      <c r="D16" s="265" t="s">
        <v>88</v>
      </c>
      <c r="E16" s="265"/>
      <c r="F16" s="266"/>
      <c r="G16" s="4"/>
    </row>
    <row r="17" spans="1:7" s="3" customFormat="1" ht="24" customHeight="1">
      <c r="A17" s="24" t="s">
        <v>89</v>
      </c>
      <c r="B17" s="25">
        <v>4772</v>
      </c>
      <c r="C17" s="26" t="s">
        <v>90</v>
      </c>
      <c r="D17" s="265" t="s">
        <v>205</v>
      </c>
      <c r="E17" s="265"/>
      <c r="F17" s="266"/>
      <c r="G17" s="4"/>
    </row>
    <row r="18" spans="1:7" s="3" customFormat="1" ht="24" customHeight="1">
      <c r="A18" s="58" t="s">
        <v>118</v>
      </c>
      <c r="B18" s="59">
        <v>4000</v>
      </c>
      <c r="C18" s="60" t="s">
        <v>207</v>
      </c>
      <c r="D18" s="256" t="s">
        <v>209</v>
      </c>
      <c r="E18" s="256"/>
      <c r="F18" s="257"/>
      <c r="G18" s="4"/>
    </row>
    <row r="19" spans="1:7" s="3" customFormat="1" ht="24" customHeight="1">
      <c r="A19" s="58"/>
      <c r="B19" s="59"/>
      <c r="C19" s="60"/>
      <c r="D19" s="256"/>
      <c r="E19" s="256"/>
      <c r="F19" s="257"/>
      <c r="G19" s="4"/>
    </row>
    <row r="20" spans="1:7" s="3" customFormat="1" ht="24" customHeight="1">
      <c r="A20" s="58"/>
      <c r="B20" s="59"/>
      <c r="C20" s="60"/>
      <c r="D20" s="256"/>
      <c r="E20" s="256"/>
      <c r="F20" s="257"/>
      <c r="G20" s="4"/>
    </row>
    <row r="21" spans="1:7" s="3" customFormat="1" ht="24" customHeight="1">
      <c r="A21" s="61"/>
      <c r="B21" s="62"/>
      <c r="C21" s="63"/>
      <c r="D21" s="258"/>
      <c r="E21" s="258"/>
      <c r="F21" s="259"/>
      <c r="G21" s="4"/>
    </row>
    <row r="22" spans="1:7" ht="9.9499999999999993" customHeight="1">
      <c r="A22" s="18"/>
      <c r="B22" s="19"/>
      <c r="C22" s="19"/>
      <c r="D22" s="19"/>
      <c r="E22" s="19"/>
      <c r="F22" s="20"/>
    </row>
    <row r="23" spans="1:7" ht="27.75" customHeight="1">
      <c r="A23" s="260" t="s">
        <v>6</v>
      </c>
      <c r="B23" s="261"/>
      <c r="C23" s="261"/>
      <c r="D23" s="261"/>
      <c r="E23" s="261"/>
      <c r="F23" s="262"/>
    </row>
    <row r="24" spans="1:7" s="5" customFormat="1" ht="27.75" customHeight="1">
      <c r="A24" s="27" t="s">
        <v>2</v>
      </c>
      <c r="B24" s="28" t="s">
        <v>7</v>
      </c>
      <c r="C24" s="28" t="s">
        <v>8</v>
      </c>
      <c r="D24" s="28" t="s">
        <v>9</v>
      </c>
      <c r="E24" s="263" t="s">
        <v>10</v>
      </c>
      <c r="F24" s="264"/>
    </row>
    <row r="25" spans="1:7" s="5" customFormat="1" ht="27.75" customHeight="1">
      <c r="A25" s="27" t="s">
        <v>91</v>
      </c>
      <c r="B25" s="28" t="s">
        <v>92</v>
      </c>
      <c r="C25" s="29">
        <v>110</v>
      </c>
      <c r="D25" s="28" t="s">
        <v>11</v>
      </c>
      <c r="E25" s="254" t="s">
        <v>195</v>
      </c>
      <c r="F25" s="255"/>
    </row>
    <row r="26" spans="1:7" s="5" customFormat="1" ht="27.75" customHeight="1">
      <c r="A26" s="27" t="s">
        <v>93</v>
      </c>
      <c r="B26" s="28" t="s">
        <v>94</v>
      </c>
      <c r="C26" s="29">
        <v>20</v>
      </c>
      <c r="D26" s="28" t="s">
        <v>11</v>
      </c>
      <c r="E26" s="254" t="s">
        <v>195</v>
      </c>
      <c r="F26" s="255"/>
    </row>
    <row r="27" spans="1:7" s="5" customFormat="1" ht="27.75" customHeight="1">
      <c r="A27" s="27" t="s">
        <v>59</v>
      </c>
      <c r="B27" s="28" t="s">
        <v>63</v>
      </c>
      <c r="C27" s="54">
        <v>0.81599999999999995</v>
      </c>
      <c r="D27" s="28" t="s">
        <v>11</v>
      </c>
      <c r="E27" s="254" t="s">
        <v>196</v>
      </c>
      <c r="F27" s="255"/>
    </row>
    <row r="28" spans="1:7" s="5" customFormat="1" ht="27.75" customHeight="1" thickBot="1">
      <c r="A28" s="30" t="s">
        <v>60</v>
      </c>
      <c r="B28" s="31" t="s">
        <v>81</v>
      </c>
      <c r="C28" s="55">
        <v>0.16</v>
      </c>
      <c r="D28" s="31" t="s">
        <v>11</v>
      </c>
      <c r="E28" s="254" t="s">
        <v>196</v>
      </c>
      <c r="F28" s="255"/>
    </row>
    <row r="29" spans="1:7" s="5" customFormat="1" ht="27.75" customHeight="1"/>
  </sheetData>
  <sheetProtection selectLockedCells="1" selectUnlockedCells="1"/>
  <mergeCells count="30">
    <mergeCell ref="A1:F1"/>
    <mergeCell ref="A3:F3"/>
    <mergeCell ref="B4:C4"/>
    <mergeCell ref="E4:F4"/>
    <mergeCell ref="B5:C5"/>
    <mergeCell ref="E5:F5"/>
    <mergeCell ref="B6:C6"/>
    <mergeCell ref="B7:C7"/>
    <mergeCell ref="E7:F7"/>
    <mergeCell ref="B8:C8"/>
    <mergeCell ref="E8:F8"/>
    <mergeCell ref="B9:C9"/>
    <mergeCell ref="E9:F9"/>
    <mergeCell ref="A11:F11"/>
    <mergeCell ref="D12:F12"/>
    <mergeCell ref="D13:F13"/>
    <mergeCell ref="D14:F14"/>
    <mergeCell ref="E27:F27"/>
    <mergeCell ref="E28:F28"/>
    <mergeCell ref="D18:F18"/>
    <mergeCell ref="D19:F19"/>
    <mergeCell ref="D20:F20"/>
    <mergeCell ref="D21:F21"/>
    <mergeCell ref="A23:F23"/>
    <mergeCell ref="E24:F24"/>
    <mergeCell ref="D15:F15"/>
    <mergeCell ref="D16:F16"/>
    <mergeCell ref="D17:F17"/>
    <mergeCell ref="E25:F25"/>
    <mergeCell ref="E26:F26"/>
  </mergeCells>
  <phoneticPr fontId="16" type="noConversion"/>
  <pageMargins left="0.70866141732283472" right="0.70866141732283472" top="0.74803149606299213" bottom="0.74803149606299213" header="0.51181102362204722" footer="0.51181102362204722"/>
  <pageSetup paperSize="9" scale="63" firstPageNumber="0" fitToWidth="9" fitToHeight="9" orientation="portrait" horizontalDpi="300" verticalDpi="300" r:id="rId1"/>
  <headerFooter alignWithMargins="0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9FE45-F01F-4105-87CE-1E691090ADFC}">
  <sheetPr>
    <tabColor indexed="47"/>
    <pageSetUpPr fitToPage="1"/>
  </sheetPr>
  <dimension ref="A1:M32"/>
  <sheetViews>
    <sheetView showZeros="0" tabSelected="1" view="pageBreakPreview" zoomScaleSheetLayoutView="100" workbookViewId="0">
      <selection activeCell="F8" sqref="F8"/>
    </sheetView>
  </sheetViews>
  <sheetFormatPr defaultRowHeight="13.5"/>
  <cols>
    <col min="1" max="1" width="8.625" style="147" customWidth="1"/>
    <col min="2" max="2" width="13.75" style="147" customWidth="1"/>
    <col min="3" max="3" width="35.375" style="147" customWidth="1"/>
    <col min="4" max="4" width="6.25" style="147" customWidth="1"/>
    <col min="5" max="5" width="13.625" style="147" customWidth="1"/>
    <col min="6" max="6" width="12.5" style="147" customWidth="1"/>
    <col min="7" max="7" width="9.875" style="147" customWidth="1"/>
    <col min="8" max="10" width="9" style="147"/>
    <col min="11" max="11" width="9" style="148"/>
    <col min="12" max="13" width="9" style="148" hidden="1" customWidth="1"/>
    <col min="14" max="16384" width="9" style="147"/>
  </cols>
  <sheetData>
    <row r="1" spans="1:13" ht="45" customHeight="1" thickBot="1">
      <c r="A1" s="291" t="s">
        <v>132</v>
      </c>
      <c r="B1" s="292"/>
      <c r="C1" s="292"/>
      <c r="D1" s="292"/>
      <c r="E1" s="292"/>
      <c r="F1" s="292"/>
      <c r="G1" s="293"/>
    </row>
    <row r="2" spans="1:13" ht="15" customHeight="1">
      <c r="A2" s="149"/>
      <c r="B2" s="150"/>
      <c r="C2" s="150"/>
      <c r="D2" s="150"/>
      <c r="E2" s="150"/>
      <c r="F2" s="150"/>
      <c r="G2" s="151"/>
      <c r="L2" s="148" t="s">
        <v>133</v>
      </c>
      <c r="M2" s="148" t="s">
        <v>134</v>
      </c>
    </row>
    <row r="3" spans="1:13" ht="30" customHeight="1">
      <c r="A3" s="289" t="s">
        <v>135</v>
      </c>
      <c r="B3" s="290"/>
      <c r="C3" s="152" t="s">
        <v>229</v>
      </c>
      <c r="D3" s="153"/>
      <c r="E3" s="153"/>
      <c r="F3" s="154"/>
      <c r="G3" s="155"/>
      <c r="L3" s="148" t="s">
        <v>136</v>
      </c>
      <c r="M3" s="148" t="s">
        <v>137</v>
      </c>
    </row>
    <row r="4" spans="1:13" ht="30" customHeight="1">
      <c r="A4" s="289" t="s">
        <v>138</v>
      </c>
      <c r="B4" s="290"/>
      <c r="C4" s="294" t="s">
        <v>230</v>
      </c>
      <c r="D4" s="294"/>
      <c r="E4" s="294"/>
      <c r="F4" s="294"/>
      <c r="G4" s="155"/>
      <c r="L4" s="148" t="s">
        <v>139</v>
      </c>
      <c r="M4" s="148" t="s">
        <v>140</v>
      </c>
    </row>
    <row r="5" spans="1:13" ht="30" customHeight="1">
      <c r="A5" s="289" t="s">
        <v>141</v>
      </c>
      <c r="B5" s="290"/>
      <c r="C5" s="156">
        <f>'기초 자료'!E6</f>
        <v>64.099999999999994</v>
      </c>
      <c r="D5" s="157"/>
      <c r="E5" s="157"/>
      <c r="F5" s="158"/>
      <c r="G5" s="159"/>
      <c r="L5" s="148" t="s">
        <v>142</v>
      </c>
      <c r="M5" s="148" t="s">
        <v>143</v>
      </c>
    </row>
    <row r="6" spans="1:13" ht="30" customHeight="1">
      <c r="A6" s="289" t="s">
        <v>144</v>
      </c>
      <c r="B6" s="290"/>
      <c r="C6" s="160" t="s">
        <v>233</v>
      </c>
      <c r="D6" s="161"/>
      <c r="E6" s="154"/>
      <c r="F6" s="162"/>
      <c r="G6" s="163"/>
      <c r="L6" s="148" t="s">
        <v>145</v>
      </c>
      <c r="M6" s="148" t="s">
        <v>146</v>
      </c>
    </row>
    <row r="7" spans="1:13" ht="30" customHeight="1">
      <c r="A7" s="289" t="s">
        <v>147</v>
      </c>
      <c r="B7" s="290"/>
      <c r="C7" s="164" t="s">
        <v>201</v>
      </c>
      <c r="D7" s="164"/>
      <c r="E7" s="154"/>
      <c r="F7" s="165"/>
      <c r="G7" s="155"/>
      <c r="L7" s="148" t="s">
        <v>148</v>
      </c>
      <c r="M7" s="148" t="s">
        <v>149</v>
      </c>
    </row>
    <row r="8" spans="1:13" ht="30" customHeight="1">
      <c r="A8" s="289" t="s">
        <v>150</v>
      </c>
      <c r="B8" s="290"/>
      <c r="C8" s="166" t="s">
        <v>151</v>
      </c>
      <c r="D8" s="167"/>
      <c r="E8" s="168"/>
      <c r="F8" s="168"/>
      <c r="G8" s="169"/>
      <c r="L8" s="148" t="s">
        <v>152</v>
      </c>
      <c r="M8" s="148" t="s">
        <v>153</v>
      </c>
    </row>
    <row r="9" spans="1:13" ht="30" customHeight="1">
      <c r="A9" s="289"/>
      <c r="B9" s="290"/>
      <c r="C9" s="166"/>
      <c r="D9" s="167"/>
      <c r="E9" s="168"/>
      <c r="F9" s="168"/>
      <c r="G9" s="169"/>
      <c r="L9" s="148" t="s">
        <v>154</v>
      </c>
    </row>
    <row r="10" spans="1:13" ht="24.95" customHeight="1" thickBot="1">
      <c r="A10" s="170"/>
      <c r="B10" s="168"/>
      <c r="C10" s="168"/>
      <c r="D10" s="168"/>
      <c r="E10" s="168"/>
      <c r="F10" s="168"/>
      <c r="G10" s="169"/>
      <c r="L10" s="148" t="s">
        <v>155</v>
      </c>
      <c r="M10" s="148" t="s">
        <v>156</v>
      </c>
    </row>
    <row r="11" spans="1:13" ht="35.1" customHeight="1">
      <c r="A11" s="171"/>
      <c r="B11" s="172" t="s">
        <v>157</v>
      </c>
      <c r="C11" s="299" t="str">
        <f>NUMBERSTRING(C12,1)</f>
        <v>구백오십육만</v>
      </c>
      <c r="D11" s="299"/>
      <c r="E11" s="299"/>
      <c r="F11" s="173" t="s">
        <v>158</v>
      </c>
      <c r="G11" s="174"/>
      <c r="L11" s="148" t="s">
        <v>159</v>
      </c>
      <c r="M11" s="148" t="s">
        <v>160</v>
      </c>
    </row>
    <row r="12" spans="1:13" ht="35.1" customHeight="1" thickBot="1">
      <c r="A12" s="175"/>
      <c r="B12" s="176" t="s">
        <v>161</v>
      </c>
      <c r="C12" s="300">
        <f>'용역비 산출서(숲가꾸기)'!J40</f>
        <v>9560000</v>
      </c>
      <c r="D12" s="300"/>
      <c r="E12" s="300"/>
      <c r="F12" s="177" t="s">
        <v>162</v>
      </c>
      <c r="G12" s="163"/>
      <c r="L12" s="148" t="s">
        <v>163</v>
      </c>
      <c r="M12" s="148" t="s">
        <v>164</v>
      </c>
    </row>
    <row r="13" spans="1:13" ht="24.95" customHeight="1" thickBot="1">
      <c r="A13" s="175"/>
      <c r="B13" s="162"/>
      <c r="C13" s="162"/>
      <c r="D13" s="162"/>
      <c r="E13" s="162"/>
      <c r="F13" s="164"/>
      <c r="G13" s="163"/>
      <c r="L13" s="148" t="s">
        <v>165</v>
      </c>
      <c r="M13" s="148" t="s">
        <v>166</v>
      </c>
    </row>
    <row r="14" spans="1:13" ht="35.1" customHeight="1">
      <c r="A14" s="171"/>
      <c r="B14" s="172" t="s">
        <v>167</v>
      </c>
      <c r="C14" s="301" t="str">
        <f>NUMBERSTRING(C15,1)</f>
        <v>구백오십육만</v>
      </c>
      <c r="D14" s="301"/>
      <c r="E14" s="301"/>
      <c r="F14" s="173" t="s">
        <v>168</v>
      </c>
      <c r="G14" s="174"/>
      <c r="M14" s="148" t="s">
        <v>169</v>
      </c>
    </row>
    <row r="15" spans="1:13" ht="35.1" customHeight="1" thickBot="1">
      <c r="A15" s="175"/>
      <c r="B15" s="176"/>
      <c r="C15" s="295">
        <f>ROUNDDOWN(C12,-4)</f>
        <v>9560000</v>
      </c>
      <c r="D15" s="295"/>
      <c r="E15" s="295"/>
      <c r="F15" s="178"/>
      <c r="G15" s="163"/>
      <c r="M15" s="148" t="s">
        <v>170</v>
      </c>
    </row>
    <row r="16" spans="1:13" s="183" customFormat="1" ht="14.25">
      <c r="A16" s="170"/>
      <c r="B16" s="179"/>
      <c r="C16" s="180"/>
      <c r="D16" s="181"/>
      <c r="E16" s="181"/>
      <c r="F16" s="182"/>
      <c r="G16" s="169"/>
      <c r="K16" s="184"/>
      <c r="L16" s="184"/>
      <c r="M16" s="148" t="s">
        <v>171</v>
      </c>
    </row>
    <row r="17" spans="1:13" ht="24.95" customHeight="1">
      <c r="A17" s="296"/>
      <c r="B17" s="297"/>
      <c r="C17" s="298"/>
      <c r="D17" s="298"/>
      <c r="E17" s="298"/>
      <c r="F17" s="185"/>
      <c r="G17" s="186"/>
      <c r="M17" s="148" t="s">
        <v>172</v>
      </c>
    </row>
    <row r="18" spans="1:13" ht="24.95" customHeight="1">
      <c r="A18" s="187"/>
      <c r="B18" s="188"/>
      <c r="C18" s="150"/>
      <c r="D18" s="150"/>
      <c r="E18" s="150"/>
      <c r="F18" s="150"/>
      <c r="G18" s="151"/>
      <c r="M18" s="148" t="s">
        <v>173</v>
      </c>
    </row>
    <row r="19" spans="1:13" ht="24.95" customHeight="1">
      <c r="A19" s="189"/>
      <c r="B19" s="185"/>
      <c r="C19" s="190" t="s">
        <v>174</v>
      </c>
      <c r="D19" s="190"/>
      <c r="E19" s="190"/>
      <c r="F19" s="191"/>
      <c r="G19" s="186"/>
      <c r="M19" s="148" t="s">
        <v>175</v>
      </c>
    </row>
    <row r="20" spans="1:13" ht="18.75">
      <c r="A20" s="170"/>
      <c r="B20" s="168"/>
      <c r="C20" s="168"/>
      <c r="D20" s="168"/>
      <c r="E20" s="168"/>
      <c r="F20" s="165"/>
      <c r="G20" s="192"/>
      <c r="M20" s="148" t="s">
        <v>176</v>
      </c>
    </row>
    <row r="21" spans="1:13" ht="24.95" customHeight="1">
      <c r="A21" s="189"/>
      <c r="B21" s="185"/>
      <c r="C21" s="193" t="s">
        <v>231</v>
      </c>
      <c r="D21" s="194" t="s">
        <v>155</v>
      </c>
      <c r="E21" s="194"/>
      <c r="F21" s="191"/>
      <c r="G21" s="186"/>
      <c r="M21" s="148" t="s">
        <v>177</v>
      </c>
    </row>
    <row r="22" spans="1:13" s="183" customFormat="1" ht="18.75" customHeight="1">
      <c r="A22" s="170"/>
      <c r="B22" s="168"/>
      <c r="C22" s="168"/>
      <c r="D22" s="168"/>
      <c r="E22" s="168"/>
      <c r="F22" s="168"/>
      <c r="G22" s="169"/>
      <c r="K22" s="184"/>
      <c r="L22" s="184"/>
      <c r="M22" s="148" t="s">
        <v>178</v>
      </c>
    </row>
    <row r="23" spans="1:13" ht="24.95" customHeight="1">
      <c r="A23" s="195"/>
      <c r="B23" s="196"/>
      <c r="C23" s="196" t="s">
        <v>179</v>
      </c>
      <c r="D23" s="197" t="s">
        <v>180</v>
      </c>
      <c r="E23" s="198"/>
      <c r="F23" s="168"/>
      <c r="G23" s="169"/>
      <c r="M23" s="148" t="s">
        <v>181</v>
      </c>
    </row>
    <row r="24" spans="1:13" ht="24.95" customHeight="1">
      <c r="A24" s="199"/>
      <c r="B24" s="200"/>
      <c r="C24" s="200"/>
      <c r="D24" s="197" t="s">
        <v>232</v>
      </c>
      <c r="E24" s="201"/>
      <c r="F24" s="202"/>
      <c r="G24" s="203"/>
      <c r="M24" s="148" t="s">
        <v>182</v>
      </c>
    </row>
    <row r="25" spans="1:13" ht="24.95" customHeight="1" thickBot="1">
      <c r="A25" s="204"/>
      <c r="B25" s="205"/>
      <c r="C25" s="205"/>
      <c r="D25" s="205"/>
      <c r="E25" s="205"/>
      <c r="F25" s="205"/>
      <c r="G25" s="206"/>
      <c r="M25" s="148" t="s">
        <v>183</v>
      </c>
    </row>
    <row r="26" spans="1:13">
      <c r="M26" s="148" t="s">
        <v>184</v>
      </c>
    </row>
    <row r="27" spans="1:13">
      <c r="M27" s="148" t="s">
        <v>185</v>
      </c>
    </row>
    <row r="28" spans="1:13">
      <c r="M28" s="148" t="s">
        <v>186</v>
      </c>
    </row>
    <row r="29" spans="1:13">
      <c r="M29" s="148" t="s">
        <v>187</v>
      </c>
    </row>
    <row r="30" spans="1:13">
      <c r="M30" s="148" t="s">
        <v>188</v>
      </c>
    </row>
    <row r="31" spans="1:13">
      <c r="M31" s="148" t="s">
        <v>189</v>
      </c>
    </row>
    <row r="32" spans="1:13">
      <c r="M32" s="148" t="s">
        <v>190</v>
      </c>
    </row>
  </sheetData>
  <mergeCells count="15">
    <mergeCell ref="C15:E15"/>
    <mergeCell ref="A17:B17"/>
    <mergeCell ref="C17:E17"/>
    <mergeCell ref="A7:B7"/>
    <mergeCell ref="A8:B8"/>
    <mergeCell ref="A9:B9"/>
    <mergeCell ref="C11:E11"/>
    <mergeCell ref="C12:E12"/>
    <mergeCell ref="C14:E14"/>
    <mergeCell ref="A6:B6"/>
    <mergeCell ref="A1:G1"/>
    <mergeCell ref="A3:B3"/>
    <mergeCell ref="A4:B4"/>
    <mergeCell ref="C4:F4"/>
    <mergeCell ref="A5:B5"/>
  </mergeCells>
  <phoneticPr fontId="61" type="noConversion"/>
  <dataValidations count="2">
    <dataValidation type="list" showInputMessage="1" showErrorMessage="1" sqref="D21" xr:uid="{358FB342-2BA2-478A-A906-E19322051555}">
      <formula1>$L$2:$L$13</formula1>
    </dataValidation>
    <dataValidation type="list" allowBlank="1" showInputMessage="1" showErrorMessage="1" sqref="E21" xr:uid="{FAFDA54A-08F9-4E95-8368-4EA4E0A8DF5E}">
      <formula1>$M$2:$M$32</formula1>
    </dataValidation>
  </dataValidation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79" fitToHeight="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63"/>
  <sheetViews>
    <sheetView view="pageBreakPreview" zoomScale="85" zoomScaleNormal="80" zoomScaleSheetLayoutView="85" workbookViewId="0">
      <selection activeCell="M17" sqref="M17"/>
    </sheetView>
  </sheetViews>
  <sheetFormatPr defaultRowHeight="14.25"/>
  <cols>
    <col min="1" max="1" width="4.75" style="6" customWidth="1"/>
    <col min="2" max="2" width="26.625" style="6" customWidth="1"/>
    <col min="3" max="3" width="12.375" style="6" customWidth="1"/>
    <col min="4" max="4" width="8.375" style="6" customWidth="1"/>
    <col min="5" max="5" width="8.5" style="6" customWidth="1"/>
    <col min="6" max="6" width="7.875" style="6" customWidth="1"/>
    <col min="7" max="7" width="12.375" style="6" customWidth="1"/>
    <col min="8" max="8" width="15" style="6" customWidth="1"/>
    <col min="9" max="9" width="11.25" style="6" bestFit="1" customWidth="1"/>
    <col min="10" max="10" width="17" style="6" customWidth="1"/>
    <col min="11" max="12" width="7.375" style="6" customWidth="1"/>
    <col min="13" max="13" width="16.5" style="6" customWidth="1"/>
    <col min="14" max="14" width="14.625" style="6" customWidth="1"/>
    <col min="15" max="15" width="16.5" style="6" customWidth="1"/>
    <col min="16" max="16" width="12.875" style="6" customWidth="1"/>
    <col min="17" max="17" width="13.375" style="6" customWidth="1"/>
    <col min="18" max="20" width="10" style="6" customWidth="1"/>
    <col min="21" max="16384" width="9" style="6"/>
  </cols>
  <sheetData>
    <row r="1" spans="1:21" ht="27">
      <c r="A1" s="282" t="s">
        <v>52</v>
      </c>
      <c r="B1" s="283"/>
      <c r="C1" s="283"/>
      <c r="D1" s="283"/>
      <c r="E1" s="283"/>
      <c r="F1" s="283"/>
      <c r="G1" s="283"/>
      <c r="H1" s="283"/>
      <c r="I1" s="283"/>
      <c r="J1" s="284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9.9499999999999993" customHeight="1" thickBot="1">
      <c r="A2" s="32"/>
      <c r="B2" s="33"/>
      <c r="C2" s="33"/>
      <c r="D2" s="33"/>
      <c r="E2" s="33"/>
      <c r="F2" s="33"/>
      <c r="G2" s="33"/>
      <c r="H2" s="33"/>
      <c r="I2" s="33"/>
      <c r="J2" s="34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30" customHeight="1">
      <c r="A3" s="359" t="s">
        <v>12</v>
      </c>
      <c r="B3" s="360"/>
      <c r="C3" s="361" t="str">
        <f>'기초 자료'!B6</f>
        <v>평창군 봉평면 덕거리 134임반 3소반</v>
      </c>
      <c r="D3" s="362"/>
      <c r="E3" s="362"/>
      <c r="F3" s="362"/>
      <c r="G3" s="362"/>
      <c r="H3" s="53" t="s">
        <v>13</v>
      </c>
      <c r="I3" s="35">
        <f>'대상지 내역'!E5</f>
        <v>64.099999999999994</v>
      </c>
      <c r="J3" s="36" t="s">
        <v>14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30" customHeight="1">
      <c r="A4" s="363" t="s">
        <v>15</v>
      </c>
      <c r="B4" s="365" t="s">
        <v>16</v>
      </c>
      <c r="C4" s="367" t="s">
        <v>57</v>
      </c>
      <c r="D4" s="368"/>
      <c r="E4" s="369" t="s">
        <v>56</v>
      </c>
      <c r="F4" s="368"/>
      <c r="G4" s="369" t="s">
        <v>58</v>
      </c>
      <c r="H4" s="368"/>
      <c r="I4" s="370" t="s">
        <v>54</v>
      </c>
      <c r="J4" s="372" t="s">
        <v>17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25.5" customHeight="1" thickBot="1">
      <c r="A5" s="364"/>
      <c r="B5" s="366"/>
      <c r="C5" s="37"/>
      <c r="D5" s="57" t="s">
        <v>18</v>
      </c>
      <c r="E5" s="38"/>
      <c r="F5" s="57" t="s">
        <v>18</v>
      </c>
      <c r="G5" s="38"/>
      <c r="H5" s="57" t="s">
        <v>19</v>
      </c>
      <c r="I5" s="371" t="s">
        <v>20</v>
      </c>
      <c r="J5" s="373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25.5" customHeight="1" thickTop="1">
      <c r="A6" s="353" t="s">
        <v>73</v>
      </c>
      <c r="B6" s="64" t="s">
        <v>236</v>
      </c>
      <c r="C6" s="65">
        <f>I3</f>
        <v>64.099999999999994</v>
      </c>
      <c r="D6" s="66" t="str">
        <f>J3</f>
        <v>ha</v>
      </c>
      <c r="E6" s="67">
        <v>0.02</v>
      </c>
      <c r="F6" s="66" t="s">
        <v>95</v>
      </c>
      <c r="G6" s="68">
        <f>'기초 자료'!B13</f>
        <v>301863</v>
      </c>
      <c r="H6" s="69" t="s">
        <v>83</v>
      </c>
      <c r="I6" s="70">
        <f>E56</f>
        <v>-5</v>
      </c>
      <c r="J6" s="95">
        <f>INT((C6*E6*G6)*(100+I6)%)</f>
        <v>367638</v>
      </c>
      <c r="K6" s="7"/>
      <c r="L6" s="7" t="s">
        <v>199</v>
      </c>
      <c r="M6" s="116">
        <f>'대상지 내역'!E5-'대상지 내역'!F5</f>
        <v>23.099999999999994</v>
      </c>
      <c r="N6" s="227"/>
      <c r="O6" s="227"/>
      <c r="P6" s="230"/>
      <c r="Q6" s="7"/>
      <c r="R6" s="7"/>
      <c r="S6" s="7"/>
      <c r="T6" s="7"/>
      <c r="U6" s="7"/>
    </row>
    <row r="7" spans="1:21" ht="25.5" hidden="1" customHeight="1">
      <c r="A7" s="353"/>
      <c r="B7" s="210" t="s">
        <v>192</v>
      </c>
      <c r="C7" s="140">
        <v>0</v>
      </c>
      <c r="D7" s="90" t="s">
        <v>198</v>
      </c>
      <c r="E7" s="211">
        <f>E6</f>
        <v>0.02</v>
      </c>
      <c r="F7" s="90" t="s">
        <v>95</v>
      </c>
      <c r="G7" s="92">
        <f>G6</f>
        <v>301863</v>
      </c>
      <c r="H7" s="90" t="s">
        <v>83</v>
      </c>
      <c r="I7" s="214">
        <f>E59</f>
        <v>-5</v>
      </c>
      <c r="J7" s="212">
        <f>INT((C7*E7*G7)*(100+I7)%)</f>
        <v>0</v>
      </c>
      <c r="K7" s="7"/>
      <c r="L7" s="7"/>
      <c r="M7" s="116"/>
      <c r="N7" s="227"/>
      <c r="O7" s="227"/>
      <c r="P7" s="230"/>
      <c r="Q7" s="7"/>
      <c r="R7" s="7"/>
      <c r="S7" s="7"/>
      <c r="T7" s="7"/>
      <c r="U7" s="7"/>
    </row>
    <row r="8" spans="1:21" ht="25.5" hidden="1" customHeight="1">
      <c r="A8" s="353"/>
      <c r="B8" s="210" t="s">
        <v>197</v>
      </c>
      <c r="C8" s="140">
        <v>0</v>
      </c>
      <c r="D8" s="90" t="s">
        <v>198</v>
      </c>
      <c r="E8" s="211">
        <v>0.05</v>
      </c>
      <c r="F8" s="90" t="s">
        <v>95</v>
      </c>
      <c r="G8" s="92">
        <f>G6</f>
        <v>301863</v>
      </c>
      <c r="H8" s="90" t="s">
        <v>83</v>
      </c>
      <c r="I8" s="214">
        <f>I59</f>
        <v>0.05</v>
      </c>
      <c r="J8" s="212"/>
      <c r="K8" s="7"/>
      <c r="L8" s="7"/>
      <c r="M8" s="116"/>
      <c r="N8" s="227"/>
      <c r="O8" s="227"/>
      <c r="P8" s="230"/>
      <c r="Q8" s="7"/>
      <c r="R8" s="7"/>
      <c r="S8" s="7"/>
      <c r="T8" s="7"/>
      <c r="U8" s="7"/>
    </row>
    <row r="9" spans="1:21" ht="25.5" hidden="1" customHeight="1">
      <c r="A9" s="353"/>
      <c r="B9" s="71" t="s">
        <v>74</v>
      </c>
      <c r="C9" s="65"/>
      <c r="D9" s="72"/>
      <c r="E9" s="73"/>
      <c r="F9" s="74"/>
      <c r="G9" s="75"/>
      <c r="H9" s="74"/>
      <c r="I9" s="215"/>
      <c r="J9" s="76">
        <f>SUM(J10:J11)</f>
        <v>0</v>
      </c>
      <c r="K9" s="7"/>
      <c r="L9" s="7"/>
      <c r="M9" s="7"/>
      <c r="N9" s="227"/>
      <c r="O9" s="227"/>
      <c r="P9" s="230"/>
      <c r="Q9" s="7"/>
      <c r="R9" s="7"/>
      <c r="S9" s="7"/>
      <c r="T9" s="7"/>
      <c r="U9" s="7"/>
    </row>
    <row r="10" spans="1:21" ht="25.5" hidden="1" customHeight="1">
      <c r="A10" s="353"/>
      <c r="B10" s="77" t="s">
        <v>64</v>
      </c>
      <c r="C10" s="78"/>
      <c r="D10" s="79" t="str">
        <f>J3</f>
        <v>ha</v>
      </c>
      <c r="E10" s="80"/>
      <c r="F10" s="79" t="str">
        <f>F6</f>
        <v>인/ha</v>
      </c>
      <c r="G10" s="81"/>
      <c r="H10" s="79" t="str">
        <f>H6</f>
        <v>고급기술자</v>
      </c>
      <c r="I10" s="216">
        <f>G51</f>
        <v>0</v>
      </c>
      <c r="J10" s="82">
        <f>INT((C10*E10*G10)*(100+I10)%)</f>
        <v>0</v>
      </c>
      <c r="K10" s="7"/>
      <c r="L10" s="7"/>
      <c r="M10" s="7"/>
      <c r="N10" s="227"/>
      <c r="O10" s="227"/>
      <c r="P10" s="230"/>
      <c r="Q10" s="7"/>
      <c r="R10" s="7"/>
      <c r="S10" s="7"/>
      <c r="T10" s="7"/>
      <c r="U10" s="7"/>
    </row>
    <row r="11" spans="1:21" ht="25.5" hidden="1" customHeight="1">
      <c r="A11" s="353"/>
      <c r="B11" s="83" t="s">
        <v>65</v>
      </c>
      <c r="C11" s="78"/>
      <c r="D11" s="84" t="str">
        <f>J3</f>
        <v>ha</v>
      </c>
      <c r="E11" s="85"/>
      <c r="F11" s="84" t="str">
        <f>F6</f>
        <v>인/ha</v>
      </c>
      <c r="G11" s="86"/>
      <c r="H11" s="84" t="s">
        <v>66</v>
      </c>
      <c r="I11" s="217">
        <f>G51</f>
        <v>0</v>
      </c>
      <c r="J11" s="82">
        <f>INT((C11*E11*G11)*(100+I11)%)</f>
        <v>0</v>
      </c>
      <c r="K11" s="7"/>
      <c r="L11" s="7"/>
      <c r="M11" s="7"/>
      <c r="N11" s="227"/>
      <c r="O11" s="227"/>
      <c r="P11" s="230"/>
      <c r="Q11" s="7"/>
      <c r="R11" s="7"/>
      <c r="S11" s="7"/>
      <c r="T11" s="7"/>
      <c r="U11" s="7"/>
    </row>
    <row r="12" spans="1:21" ht="25.5" customHeight="1">
      <c r="A12" s="353"/>
      <c r="B12" s="71" t="s">
        <v>237</v>
      </c>
      <c r="C12" s="65"/>
      <c r="D12" s="72"/>
      <c r="E12" s="73"/>
      <c r="F12" s="74"/>
      <c r="G12" s="75"/>
      <c r="H12" s="74"/>
      <c r="I12" s="215"/>
      <c r="J12" s="76">
        <f>SUM(J13:J14)</f>
        <v>644140</v>
      </c>
      <c r="K12" s="7"/>
      <c r="L12" s="7" t="s">
        <v>200</v>
      </c>
      <c r="M12" s="141">
        <f>'대상지 내역'!F5</f>
        <v>41</v>
      </c>
      <c r="N12" s="227"/>
      <c r="O12" s="227"/>
      <c r="P12" s="230"/>
      <c r="Q12" s="7"/>
      <c r="R12" s="7"/>
      <c r="S12" s="7"/>
      <c r="T12" s="7"/>
      <c r="U12" s="7"/>
    </row>
    <row r="13" spans="1:21" ht="25.5" customHeight="1">
      <c r="A13" s="353"/>
      <c r="B13" s="77" t="s">
        <v>64</v>
      </c>
      <c r="C13" s="78">
        <f>M6</f>
        <v>23.099999999999994</v>
      </c>
      <c r="D13" s="107" t="str">
        <f>J3</f>
        <v>ha</v>
      </c>
      <c r="E13" s="80">
        <v>0.05</v>
      </c>
      <c r="F13" s="79" t="str">
        <f>F6</f>
        <v>인/ha</v>
      </c>
      <c r="G13" s="81">
        <f>G6</f>
        <v>301863</v>
      </c>
      <c r="H13" s="79" t="str">
        <f>H6</f>
        <v>고급기술자</v>
      </c>
      <c r="I13" s="207">
        <v>5</v>
      </c>
      <c r="J13" s="82">
        <f>INT((C13*E13*G13)*(100+I13)%)</f>
        <v>366084</v>
      </c>
      <c r="K13" s="7"/>
      <c r="L13" s="7"/>
      <c r="M13" s="222"/>
      <c r="N13" s="227"/>
      <c r="O13" s="227"/>
      <c r="P13" s="230"/>
      <c r="Q13" s="7"/>
      <c r="R13" s="7"/>
      <c r="S13" s="7"/>
      <c r="T13" s="7"/>
      <c r="U13" s="7"/>
    </row>
    <row r="14" spans="1:21" ht="25.5" customHeight="1">
      <c r="A14" s="353"/>
      <c r="B14" s="83" t="s">
        <v>65</v>
      </c>
      <c r="C14" s="78">
        <f>M6</f>
        <v>23.099999999999994</v>
      </c>
      <c r="D14" s="84" t="str">
        <f>J3</f>
        <v>ha</v>
      </c>
      <c r="E14" s="85">
        <v>0.05</v>
      </c>
      <c r="F14" s="84" t="str">
        <f>F6</f>
        <v>인/ha</v>
      </c>
      <c r="G14" s="86">
        <f>'기초 자료'!B15</f>
        <v>229278</v>
      </c>
      <c r="H14" s="84" t="s">
        <v>85</v>
      </c>
      <c r="I14" s="70">
        <v>5</v>
      </c>
      <c r="J14" s="82">
        <f>INT((C14*E14*G14)*(100+I14)%)</f>
        <v>278056</v>
      </c>
      <c r="K14" s="7"/>
      <c r="L14" s="7"/>
      <c r="M14" s="7"/>
      <c r="N14" s="227"/>
      <c r="O14" s="227"/>
      <c r="P14" s="230"/>
      <c r="Q14" s="7"/>
      <c r="R14" s="7"/>
      <c r="S14" s="7"/>
      <c r="T14" s="7"/>
      <c r="U14" s="7"/>
    </row>
    <row r="15" spans="1:21" ht="25.5" customHeight="1">
      <c r="A15" s="353"/>
      <c r="B15" s="71" t="s">
        <v>75</v>
      </c>
      <c r="C15" s="65"/>
      <c r="D15" s="72"/>
      <c r="E15" s="73"/>
      <c r="F15" s="74"/>
      <c r="G15" s="75"/>
      <c r="H15" s="74"/>
      <c r="I15" s="213"/>
      <c r="J15" s="76">
        <f>SUM(J16:J17)</f>
        <v>1252164</v>
      </c>
      <c r="K15" s="7"/>
      <c r="L15" s="7"/>
      <c r="M15" s="7"/>
      <c r="N15" s="227"/>
      <c r="O15" s="227"/>
      <c r="P15" s="230"/>
      <c r="Q15" s="7"/>
      <c r="R15" s="7"/>
      <c r="S15" s="7"/>
      <c r="T15" s="7"/>
      <c r="U15" s="7"/>
    </row>
    <row r="16" spans="1:21" ht="25.5" customHeight="1">
      <c r="A16" s="353"/>
      <c r="B16" s="77" t="s">
        <v>64</v>
      </c>
      <c r="C16" s="78">
        <f>M12</f>
        <v>41</v>
      </c>
      <c r="D16" s="79" t="str">
        <f>J3</f>
        <v>ha</v>
      </c>
      <c r="E16" s="80">
        <v>0.05</v>
      </c>
      <c r="F16" s="79" t="str">
        <f>F6</f>
        <v>인/ha</v>
      </c>
      <c r="G16" s="81">
        <f>G6</f>
        <v>301863</v>
      </c>
      <c r="H16" s="79" t="str">
        <f>H6</f>
        <v>고급기술자</v>
      </c>
      <c r="I16" s="207">
        <v>15</v>
      </c>
      <c r="J16" s="82">
        <f>INT((C16*E16*G16)*(100+I16)%)</f>
        <v>711642</v>
      </c>
      <c r="K16" s="7"/>
      <c r="L16" s="7"/>
      <c r="M16" s="7"/>
      <c r="N16" s="227"/>
      <c r="O16" s="227"/>
      <c r="P16" s="230"/>
      <c r="Q16" s="7"/>
      <c r="R16" s="7"/>
      <c r="S16" s="7"/>
      <c r="T16" s="7"/>
      <c r="U16" s="7"/>
    </row>
    <row r="17" spans="1:21" ht="25.5" customHeight="1">
      <c r="A17" s="353"/>
      <c r="B17" s="83" t="s">
        <v>65</v>
      </c>
      <c r="C17" s="78">
        <f>M12</f>
        <v>41</v>
      </c>
      <c r="D17" s="84" t="str">
        <f>J3</f>
        <v>ha</v>
      </c>
      <c r="E17" s="85">
        <v>0.05</v>
      </c>
      <c r="F17" s="84" t="str">
        <f>F6</f>
        <v>인/ha</v>
      </c>
      <c r="G17" s="86">
        <f>G14</f>
        <v>229278</v>
      </c>
      <c r="H17" s="84" t="s">
        <v>85</v>
      </c>
      <c r="I17" s="70">
        <v>15</v>
      </c>
      <c r="J17" s="82">
        <f>INT((C17*E17*G17)*(100+I17)%)</f>
        <v>540522</v>
      </c>
      <c r="K17" s="7"/>
      <c r="L17" s="7"/>
      <c r="M17" s="7"/>
      <c r="N17" s="227"/>
      <c r="O17" s="227"/>
      <c r="P17" s="230"/>
      <c r="Q17" s="7"/>
      <c r="R17" s="7"/>
      <c r="S17" s="7"/>
      <c r="T17" s="7"/>
      <c r="U17" s="7"/>
    </row>
    <row r="18" spans="1:21" ht="25.5" customHeight="1">
      <c r="A18" s="353"/>
      <c r="B18" s="87" t="s">
        <v>67</v>
      </c>
      <c r="C18" s="65"/>
      <c r="D18" s="108"/>
      <c r="E18" s="73"/>
      <c r="F18" s="108"/>
      <c r="G18" s="75"/>
      <c r="H18" s="109"/>
      <c r="I18" s="213"/>
      <c r="J18" s="95">
        <f>SUM(J19:J20)</f>
        <v>1091233</v>
      </c>
      <c r="K18" s="7"/>
      <c r="L18" s="7"/>
      <c r="M18" s="7"/>
      <c r="N18" s="227"/>
      <c r="O18" s="227"/>
      <c r="P18" s="230"/>
      <c r="Q18" s="7"/>
      <c r="R18" s="7"/>
      <c r="S18" s="7"/>
      <c r="T18" s="7"/>
      <c r="U18" s="7"/>
    </row>
    <row r="19" spans="1:21" ht="25.5" customHeight="1">
      <c r="A19" s="353"/>
      <c r="B19" s="110" t="s">
        <v>76</v>
      </c>
      <c r="C19" s="78">
        <f>M6</f>
        <v>23.099999999999994</v>
      </c>
      <c r="D19" s="111" t="str">
        <f>J3</f>
        <v>ha</v>
      </c>
      <c r="E19" s="80">
        <v>0.05</v>
      </c>
      <c r="F19" s="79" t="str">
        <f>F6</f>
        <v>인/ha</v>
      </c>
      <c r="G19" s="81">
        <f>G6</f>
        <v>301863</v>
      </c>
      <c r="H19" s="112" t="str">
        <f>H6</f>
        <v>고급기술자</v>
      </c>
      <c r="I19" s="207">
        <v>0</v>
      </c>
      <c r="J19" s="103">
        <f>INT((C19*E19*G19)*(100+I19)%)</f>
        <v>348651</v>
      </c>
      <c r="K19" s="7"/>
      <c r="L19" s="7"/>
      <c r="M19" s="7"/>
      <c r="N19" s="227"/>
      <c r="O19" s="227"/>
      <c r="P19" s="230"/>
      <c r="Q19" s="7"/>
      <c r="R19" s="7"/>
      <c r="S19" s="7"/>
      <c r="T19" s="7"/>
      <c r="U19" s="7"/>
    </row>
    <row r="20" spans="1:21" ht="25.5" customHeight="1">
      <c r="A20" s="353"/>
      <c r="B20" s="113" t="s">
        <v>77</v>
      </c>
      <c r="C20" s="78">
        <f>M12</f>
        <v>41</v>
      </c>
      <c r="D20" s="56" t="str">
        <f>J3</f>
        <v>ha</v>
      </c>
      <c r="E20" s="85">
        <v>0.05</v>
      </c>
      <c r="F20" s="84" t="str">
        <f>F6</f>
        <v>인/ha</v>
      </c>
      <c r="G20" s="86">
        <f>G6</f>
        <v>301863</v>
      </c>
      <c r="H20" s="114" t="str">
        <f>H6</f>
        <v>고급기술자</v>
      </c>
      <c r="I20" s="70">
        <f>H59</f>
        <v>20</v>
      </c>
      <c r="J20" s="103">
        <f>INT((C20*E20*G20)*(100+I20)%)</f>
        <v>742582</v>
      </c>
      <c r="K20" s="7"/>
      <c r="L20" s="7"/>
      <c r="M20" s="7"/>
      <c r="N20" s="227"/>
      <c r="O20" s="227"/>
      <c r="P20" s="230"/>
      <c r="Q20" s="7"/>
      <c r="R20" s="7"/>
      <c r="S20" s="7"/>
      <c r="T20" s="7"/>
      <c r="U20" s="7"/>
    </row>
    <row r="21" spans="1:21" ht="25.5" customHeight="1">
      <c r="A21" s="354"/>
      <c r="B21" s="40" t="s">
        <v>21</v>
      </c>
      <c r="C21" s="355"/>
      <c r="D21" s="356"/>
      <c r="E21" s="356"/>
      <c r="F21" s="356"/>
      <c r="G21" s="356"/>
      <c r="H21" s="357"/>
      <c r="I21" s="40"/>
      <c r="J21" s="41">
        <f>SUM(J6+IF(J9&gt;0, J9,0)+IF(J12+J15&gt;0,J12+J15,0)+J18)</f>
        <v>3355175</v>
      </c>
      <c r="K21" s="7"/>
      <c r="L21" s="7"/>
      <c r="M21" s="7"/>
      <c r="N21" s="227"/>
      <c r="O21" s="227"/>
      <c r="P21" s="230"/>
      <c r="Q21" s="7"/>
      <c r="R21" s="7"/>
      <c r="S21" s="7"/>
      <c r="T21" s="7"/>
      <c r="U21" s="7"/>
    </row>
    <row r="22" spans="1:21" ht="25.5" customHeight="1">
      <c r="A22" s="358" t="s">
        <v>22</v>
      </c>
      <c r="B22" s="88" t="s">
        <v>86</v>
      </c>
      <c r="C22" s="89">
        <v>1</v>
      </c>
      <c r="D22" s="90" t="s">
        <v>96</v>
      </c>
      <c r="E22" s="91">
        <v>5</v>
      </c>
      <c r="F22" s="90" t="s">
        <v>97</v>
      </c>
      <c r="G22" s="92">
        <v>30000</v>
      </c>
      <c r="H22" s="93" t="s">
        <v>68</v>
      </c>
      <c r="I22" s="94"/>
      <c r="J22" s="95">
        <f>INT(C22*E22*G22)</f>
        <v>150000</v>
      </c>
      <c r="K22" s="7"/>
      <c r="L22" s="7"/>
      <c r="M22" s="7"/>
      <c r="N22" s="227"/>
      <c r="O22" s="227"/>
      <c r="P22" s="230"/>
      <c r="Q22" s="7"/>
      <c r="R22" s="7"/>
      <c r="S22" s="7"/>
      <c r="T22" s="7"/>
      <c r="U22" s="7"/>
    </row>
    <row r="23" spans="1:21" ht="25.5" customHeight="1">
      <c r="A23" s="353"/>
      <c r="B23" s="96" t="s">
        <v>69</v>
      </c>
      <c r="C23" s="65"/>
      <c r="D23" s="72"/>
      <c r="E23" s="97"/>
      <c r="F23" s="74"/>
      <c r="G23" s="75"/>
      <c r="H23" s="74"/>
      <c r="I23" s="98"/>
      <c r="J23" s="99">
        <f>SUM(J24:J31)</f>
        <v>3333</v>
      </c>
      <c r="K23" s="7"/>
      <c r="L23" s="7"/>
      <c r="M23" s="7"/>
      <c r="N23" s="227"/>
      <c r="O23" s="227"/>
      <c r="P23" s="230"/>
      <c r="Q23" s="7"/>
      <c r="R23" s="7"/>
      <c r="S23" s="7"/>
      <c r="T23" s="7"/>
      <c r="U23" s="7"/>
    </row>
    <row r="24" spans="1:21" ht="25.5" customHeight="1">
      <c r="A24" s="353"/>
      <c r="B24" s="100" t="s">
        <v>98</v>
      </c>
      <c r="C24" s="78">
        <v>0</v>
      </c>
      <c r="D24" s="79" t="str">
        <f>J3</f>
        <v>ha</v>
      </c>
      <c r="E24" s="101">
        <v>0.1</v>
      </c>
      <c r="F24" s="79" t="s">
        <v>99</v>
      </c>
      <c r="G24" s="81">
        <f>'기초 자료'!B17</f>
        <v>4772</v>
      </c>
      <c r="H24" s="79" t="s">
        <v>70</v>
      </c>
      <c r="I24" s="102"/>
      <c r="J24" s="103">
        <f>INT(G24*E24*C24)</f>
        <v>0</v>
      </c>
      <c r="K24" s="7"/>
      <c r="L24" s="7"/>
      <c r="M24" s="7"/>
      <c r="N24" s="227"/>
      <c r="O24" s="227"/>
      <c r="P24" s="230"/>
      <c r="Q24" s="7"/>
      <c r="R24" s="7"/>
      <c r="S24" s="7"/>
      <c r="T24" s="7"/>
      <c r="U24" s="7"/>
    </row>
    <row r="25" spans="1:21" ht="25.5" customHeight="1">
      <c r="A25" s="353"/>
      <c r="B25" s="100" t="s">
        <v>100</v>
      </c>
      <c r="C25" s="104">
        <f>J24</f>
        <v>0</v>
      </c>
      <c r="D25" s="79" t="s">
        <v>84</v>
      </c>
      <c r="E25" s="105">
        <v>10</v>
      </c>
      <c r="F25" s="79" t="s">
        <v>11</v>
      </c>
      <c r="G25" s="81"/>
      <c r="H25" s="106"/>
      <c r="I25" s="102"/>
      <c r="J25" s="103">
        <f>INT(C25*E25%)</f>
        <v>0</v>
      </c>
      <c r="K25" s="7"/>
      <c r="L25" s="7"/>
      <c r="M25" s="7"/>
      <c r="N25" s="227"/>
      <c r="O25" s="227"/>
      <c r="P25" s="230"/>
      <c r="Q25" s="7"/>
      <c r="R25" s="7"/>
      <c r="S25" s="7"/>
      <c r="T25" s="7"/>
      <c r="U25" s="7"/>
    </row>
    <row r="26" spans="1:21" ht="25.5" hidden="1" customHeight="1">
      <c r="A26" s="353"/>
      <c r="B26" s="100"/>
      <c r="C26" s="78"/>
      <c r="D26" s="79"/>
      <c r="E26" s="101"/>
      <c r="F26" s="79"/>
      <c r="G26" s="81"/>
      <c r="H26" s="106"/>
      <c r="I26" s="102"/>
      <c r="J26" s="103">
        <f>INT(G26*E26*C26)</f>
        <v>0</v>
      </c>
      <c r="K26" s="7"/>
      <c r="L26" s="7"/>
      <c r="M26" s="7"/>
      <c r="N26" s="227"/>
      <c r="O26" s="227"/>
      <c r="P26" s="227"/>
      <c r="Q26" s="7"/>
      <c r="R26" s="7"/>
      <c r="S26" s="7"/>
      <c r="T26" s="7"/>
      <c r="U26" s="7"/>
    </row>
    <row r="27" spans="1:21" ht="25.5" hidden="1" customHeight="1">
      <c r="A27" s="353"/>
      <c r="B27" s="100"/>
      <c r="C27" s="104"/>
      <c r="D27" s="79" t="s">
        <v>71</v>
      </c>
      <c r="E27" s="105"/>
      <c r="F27" s="79" t="s">
        <v>55</v>
      </c>
      <c r="G27" s="81"/>
      <c r="H27" s="106"/>
      <c r="I27" s="102"/>
      <c r="J27" s="103">
        <f>INT(C27*E27%)</f>
        <v>0</v>
      </c>
      <c r="K27" s="7"/>
      <c r="L27" s="7"/>
      <c r="M27" s="7"/>
      <c r="N27" s="227"/>
      <c r="O27" s="227"/>
      <c r="P27" s="227"/>
      <c r="Q27" s="7"/>
      <c r="R27" s="7"/>
      <c r="S27" s="7"/>
      <c r="T27" s="7"/>
      <c r="U27" s="7"/>
    </row>
    <row r="28" spans="1:21" ht="25.5" hidden="1" customHeight="1">
      <c r="A28" s="353"/>
      <c r="B28" s="100"/>
      <c r="C28" s="78"/>
      <c r="D28" s="79"/>
      <c r="E28" s="101"/>
      <c r="F28" s="79"/>
      <c r="G28" s="81"/>
      <c r="H28" s="106"/>
      <c r="I28" s="102"/>
      <c r="J28" s="103">
        <f>INT(G28*E28*C28)</f>
        <v>0</v>
      </c>
      <c r="K28" s="7"/>
      <c r="L28" s="7"/>
      <c r="M28" s="7"/>
      <c r="N28" s="227"/>
      <c r="O28" s="227"/>
      <c r="P28" s="227"/>
      <c r="Q28" s="7"/>
      <c r="R28" s="7"/>
      <c r="S28" s="7"/>
      <c r="T28" s="7"/>
      <c r="U28" s="7"/>
    </row>
    <row r="29" spans="1:21" ht="25.5" hidden="1" customHeight="1">
      <c r="A29" s="353"/>
      <c r="B29" s="100"/>
      <c r="C29" s="104"/>
      <c r="D29" s="79" t="s">
        <v>71</v>
      </c>
      <c r="E29" s="105"/>
      <c r="F29" s="79" t="s">
        <v>55</v>
      </c>
      <c r="G29" s="81"/>
      <c r="H29" s="106"/>
      <c r="I29" s="102"/>
      <c r="J29" s="103">
        <f>INT(C29*E29%)</f>
        <v>0</v>
      </c>
      <c r="K29" s="7"/>
      <c r="L29" s="7"/>
      <c r="M29" s="7"/>
      <c r="N29" s="227"/>
      <c r="O29" s="227"/>
      <c r="P29" s="227"/>
      <c r="Q29" s="7"/>
      <c r="R29" s="7"/>
      <c r="S29" s="7"/>
      <c r="T29" s="7"/>
      <c r="U29" s="7"/>
    </row>
    <row r="30" spans="1:21" ht="25.5" hidden="1" customHeight="1">
      <c r="A30" s="353"/>
      <c r="B30" s="100"/>
      <c r="C30" s="78"/>
      <c r="D30" s="79"/>
      <c r="E30" s="101"/>
      <c r="F30" s="79"/>
      <c r="G30" s="81"/>
      <c r="H30" s="106"/>
      <c r="I30" s="102"/>
      <c r="J30" s="103">
        <f>INT(G30*E30*C30)</f>
        <v>0</v>
      </c>
      <c r="K30" s="7"/>
      <c r="L30" s="7"/>
      <c r="M30" s="7"/>
      <c r="N30" s="227"/>
      <c r="O30" s="227"/>
      <c r="P30" s="227"/>
      <c r="Q30" s="7"/>
      <c r="R30" s="7"/>
      <c r="S30" s="7"/>
      <c r="T30" s="7"/>
      <c r="U30" s="7"/>
    </row>
    <row r="31" spans="1:21" ht="25.5" customHeight="1">
      <c r="A31" s="353"/>
      <c r="B31" s="100" t="s">
        <v>128</v>
      </c>
      <c r="C31" s="78">
        <f>I3</f>
        <v>64.099999999999994</v>
      </c>
      <c r="D31" s="79" t="s">
        <v>53</v>
      </c>
      <c r="E31" s="142">
        <v>1.2999999999999999E-2</v>
      </c>
      <c r="F31" s="79" t="s">
        <v>129</v>
      </c>
      <c r="G31" s="81">
        <f>'기초 자료'!B18</f>
        <v>4000</v>
      </c>
      <c r="H31" s="79" t="s">
        <v>130</v>
      </c>
      <c r="I31" s="102"/>
      <c r="J31" s="103">
        <f>INT(G31*E31*C31)</f>
        <v>3333</v>
      </c>
      <c r="K31" s="7"/>
      <c r="L31" s="7"/>
      <c r="M31" s="7"/>
      <c r="N31" s="227"/>
      <c r="O31" s="227"/>
      <c r="P31" s="227"/>
      <c r="Q31" s="7"/>
      <c r="R31" s="7"/>
      <c r="S31" s="7"/>
      <c r="T31" s="7"/>
      <c r="U31" s="7"/>
    </row>
    <row r="32" spans="1:21" ht="25.5" customHeight="1">
      <c r="A32" s="354"/>
      <c r="B32" s="40" t="s">
        <v>21</v>
      </c>
      <c r="C32" s="42"/>
      <c r="D32" s="43"/>
      <c r="E32" s="44"/>
      <c r="F32" s="45"/>
      <c r="G32" s="46"/>
      <c r="H32" s="43"/>
      <c r="I32" s="40"/>
      <c r="J32" s="41">
        <f>SUM(J22+J23)</f>
        <v>153333</v>
      </c>
      <c r="K32" s="7"/>
      <c r="L32" s="7"/>
      <c r="M32" s="7"/>
      <c r="N32" s="227"/>
      <c r="O32" s="227"/>
      <c r="P32" s="227"/>
      <c r="Q32" s="7"/>
      <c r="R32" s="7"/>
      <c r="S32" s="7"/>
      <c r="T32" s="7"/>
      <c r="U32" s="7"/>
    </row>
    <row r="33" spans="1:21" ht="25.5" customHeight="1">
      <c r="A33" s="348" t="s">
        <v>44</v>
      </c>
      <c r="B33" s="349"/>
      <c r="C33" s="350" t="str">
        <f>"직접인건비 x "&amp;'기초 자료'!C25&amp;"%"</f>
        <v>직접인건비 x 110%</v>
      </c>
      <c r="D33" s="351"/>
      <c r="E33" s="351"/>
      <c r="F33" s="351"/>
      <c r="G33" s="351"/>
      <c r="H33" s="352"/>
      <c r="I33" s="47"/>
      <c r="J33" s="39">
        <f>INT(J21*'기초 자료'!C25%)</f>
        <v>3690692</v>
      </c>
      <c r="K33" s="7"/>
      <c r="L33" s="7"/>
      <c r="M33" s="7"/>
      <c r="N33" s="227"/>
      <c r="O33" s="227"/>
      <c r="P33" s="227"/>
      <c r="Q33" s="7"/>
      <c r="R33" s="7"/>
      <c r="S33" s="7"/>
      <c r="T33" s="7"/>
      <c r="U33" s="7"/>
    </row>
    <row r="34" spans="1:21" ht="25.5" customHeight="1">
      <c r="A34" s="348" t="s">
        <v>23</v>
      </c>
      <c r="B34" s="349"/>
      <c r="C34" s="350" t="str">
        <f>"(직접인건비 + 제경비) x "&amp;'기초 자료'!C26&amp;"%"</f>
        <v>(직접인건비 + 제경비) x 20%</v>
      </c>
      <c r="D34" s="351"/>
      <c r="E34" s="351"/>
      <c r="F34" s="351"/>
      <c r="G34" s="351"/>
      <c r="H34" s="352"/>
      <c r="I34" s="47"/>
      <c r="J34" s="39">
        <f>INT((J21+J33)*'기초 자료'!C26%)</f>
        <v>1409173</v>
      </c>
      <c r="K34" s="7"/>
      <c r="L34" s="7"/>
      <c r="M34" s="7"/>
      <c r="N34" s="227"/>
      <c r="O34" s="228"/>
      <c r="P34" s="227"/>
      <c r="Q34" s="7"/>
      <c r="R34" s="7"/>
      <c r="S34" s="7"/>
      <c r="T34" s="7"/>
      <c r="U34" s="7"/>
    </row>
    <row r="35" spans="1:21" ht="25.5" customHeight="1">
      <c r="A35" s="348" t="s">
        <v>47</v>
      </c>
      <c r="B35" s="349"/>
      <c r="C35" s="350" t="s">
        <v>24</v>
      </c>
      <c r="D35" s="351"/>
      <c r="E35" s="351"/>
      <c r="F35" s="351"/>
      <c r="G35" s="351"/>
      <c r="H35" s="352"/>
      <c r="I35" s="47"/>
      <c r="J35" s="39">
        <f>SUM(J21,J32,J33,J34)</f>
        <v>8608373</v>
      </c>
      <c r="K35" s="7"/>
      <c r="L35" s="7"/>
      <c r="M35" s="7"/>
      <c r="N35" s="227"/>
      <c r="O35" s="228"/>
      <c r="P35" s="227"/>
      <c r="Q35" s="7"/>
      <c r="R35" s="7"/>
      <c r="S35" s="7"/>
      <c r="T35" s="7"/>
      <c r="U35" s="7"/>
    </row>
    <row r="36" spans="1:21" ht="25.5" customHeight="1">
      <c r="A36" s="348" t="s">
        <v>61</v>
      </c>
      <c r="B36" s="349"/>
      <c r="C36" s="350" t="s">
        <v>103</v>
      </c>
      <c r="D36" s="351"/>
      <c r="E36" s="351"/>
      <c r="F36" s="351"/>
      <c r="G36" s="351"/>
      <c r="H36" s="352"/>
      <c r="I36" s="47"/>
      <c r="J36" s="39">
        <f>INT(J35*0.816%)</f>
        <v>70244</v>
      </c>
      <c r="K36" s="7"/>
      <c r="L36" s="7"/>
      <c r="M36" s="7"/>
      <c r="N36" s="227"/>
      <c r="O36" s="228"/>
      <c r="P36" s="227"/>
      <c r="Q36" s="7"/>
      <c r="R36" s="7"/>
      <c r="S36" s="7"/>
      <c r="T36" s="7"/>
      <c r="U36" s="7"/>
    </row>
    <row r="37" spans="1:21" ht="25.5" customHeight="1">
      <c r="A37" s="348" t="s">
        <v>62</v>
      </c>
      <c r="B37" s="349"/>
      <c r="C37" s="350" t="s">
        <v>102</v>
      </c>
      <c r="D37" s="351"/>
      <c r="E37" s="351"/>
      <c r="F37" s="351"/>
      <c r="G37" s="351"/>
      <c r="H37" s="352"/>
      <c r="I37" s="47"/>
      <c r="J37" s="39">
        <f>INT(J35*0.16%)</f>
        <v>13773</v>
      </c>
      <c r="K37" s="7"/>
      <c r="L37" s="7"/>
      <c r="M37" s="7"/>
      <c r="N37" s="227"/>
      <c r="O37" s="228"/>
      <c r="P37" s="227"/>
      <c r="Q37" s="7"/>
      <c r="R37" s="7"/>
      <c r="S37" s="7"/>
      <c r="T37" s="7"/>
      <c r="U37" s="7"/>
    </row>
    <row r="38" spans="1:21" ht="25.5" customHeight="1">
      <c r="A38" s="343" t="s">
        <v>48</v>
      </c>
      <c r="B38" s="344"/>
      <c r="C38" s="345" t="s">
        <v>25</v>
      </c>
      <c r="D38" s="346"/>
      <c r="E38" s="346"/>
      <c r="F38" s="346"/>
      <c r="G38" s="346"/>
      <c r="H38" s="347"/>
      <c r="I38" s="48"/>
      <c r="J38" s="49">
        <f>INT((J35+J36+J37)*10%)</f>
        <v>869239</v>
      </c>
      <c r="K38" s="7"/>
      <c r="L38" s="7"/>
      <c r="M38" s="7"/>
      <c r="N38" s="227"/>
      <c r="O38" s="228"/>
      <c r="P38" s="227"/>
      <c r="Q38" s="7"/>
      <c r="R38" s="7"/>
      <c r="S38" s="7"/>
      <c r="T38" s="7"/>
      <c r="U38" s="7"/>
    </row>
    <row r="39" spans="1:21" ht="25.5" customHeight="1" thickBot="1">
      <c r="A39" s="348" t="s">
        <v>46</v>
      </c>
      <c r="B39" s="349"/>
      <c r="C39" s="350"/>
      <c r="D39" s="351"/>
      <c r="E39" s="351"/>
      <c r="F39" s="351"/>
      <c r="G39" s="351"/>
      <c r="H39" s="352"/>
      <c r="I39" s="47"/>
      <c r="J39" s="39">
        <f>SUM(J35:J38)</f>
        <v>9561629</v>
      </c>
      <c r="K39" s="7"/>
      <c r="L39" s="7"/>
      <c r="M39" s="7"/>
      <c r="N39" s="227"/>
      <c r="O39" s="229"/>
      <c r="P39" s="227"/>
      <c r="Q39" s="7"/>
      <c r="R39" s="7"/>
      <c r="S39" s="7"/>
      <c r="T39" s="7"/>
      <c r="U39" s="7"/>
    </row>
    <row r="40" spans="1:21" ht="25.5" customHeight="1" thickTop="1" thickBot="1">
      <c r="A40" s="338" t="s">
        <v>50</v>
      </c>
      <c r="B40" s="339"/>
      <c r="C40" s="340" t="s">
        <v>239</v>
      </c>
      <c r="D40" s="341"/>
      <c r="E40" s="341"/>
      <c r="F40" s="341"/>
      <c r="G40" s="341"/>
      <c r="H40" s="342"/>
      <c r="I40" s="50"/>
      <c r="J40" s="51">
        <f>ROUNDDOWN(J39,-4)</f>
        <v>9560000</v>
      </c>
      <c r="K40" s="7"/>
      <c r="L40" s="7"/>
      <c r="M40" s="7"/>
      <c r="N40" s="227"/>
      <c r="O40" s="229"/>
      <c r="P40" s="227"/>
      <c r="Q40" s="7"/>
      <c r="R40" s="7"/>
      <c r="S40" s="7"/>
      <c r="T40" s="7"/>
      <c r="U40" s="7"/>
    </row>
    <row r="41" spans="1:21" ht="25.5" hidden="1" customHeight="1" thickBot="1">
      <c r="A41" s="343" t="s">
        <v>45</v>
      </c>
      <c r="B41" s="344"/>
      <c r="C41" s="345" t="s">
        <v>78</v>
      </c>
      <c r="D41" s="346"/>
      <c r="E41" s="346"/>
      <c r="F41" s="346"/>
      <c r="G41" s="346"/>
      <c r="H41" s="347"/>
      <c r="I41" s="48"/>
      <c r="J41" s="52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25.5" hidden="1" customHeight="1" thickTop="1" thickBot="1">
      <c r="A42" s="338" t="s">
        <v>49</v>
      </c>
      <c r="B42" s="339"/>
      <c r="C42" s="340" t="s">
        <v>51</v>
      </c>
      <c r="D42" s="341"/>
      <c r="E42" s="341"/>
      <c r="F42" s="341"/>
      <c r="G42" s="341"/>
      <c r="H42" s="342"/>
      <c r="I42" s="50"/>
      <c r="J42" s="51">
        <f>ROUNDDOWN(J39*J41%,-3)</f>
        <v>0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25.5" customHeight="1">
      <c r="A43" s="326" t="s">
        <v>43</v>
      </c>
      <c r="B43" s="327"/>
      <c r="C43" s="327"/>
      <c r="D43" s="327"/>
      <c r="E43" s="327"/>
      <c r="F43" s="327"/>
      <c r="G43" s="327"/>
      <c r="H43" s="327"/>
      <c r="I43" s="327"/>
      <c r="J43" s="328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25.5" customHeight="1" thickBot="1">
      <c r="A44" s="326"/>
      <c r="B44" s="327"/>
      <c r="C44" s="327"/>
      <c r="D44" s="327"/>
      <c r="E44" s="327"/>
      <c r="F44" s="327"/>
      <c r="G44" s="327"/>
      <c r="H44" s="327"/>
      <c r="I44" s="327"/>
      <c r="J44" s="328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25.5" hidden="1" customHeight="1" thickBot="1">
      <c r="A45" s="326" t="s">
        <v>193</v>
      </c>
      <c r="B45" s="327"/>
      <c r="C45" s="327"/>
      <c r="D45" s="327"/>
      <c r="E45" s="327"/>
      <c r="F45" s="327"/>
      <c r="G45" s="327"/>
      <c r="H45" s="327"/>
      <c r="I45" s="327"/>
      <c r="J45" s="328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23.25" hidden="1" customHeight="1">
      <c r="A46" s="329" t="s">
        <v>26</v>
      </c>
      <c r="B46" s="330"/>
      <c r="C46" s="333" t="s">
        <v>27</v>
      </c>
      <c r="D46" s="333"/>
      <c r="E46" s="333" t="s">
        <v>28</v>
      </c>
      <c r="F46" s="333"/>
      <c r="G46" s="333"/>
      <c r="H46" s="333"/>
      <c r="I46" s="333"/>
      <c r="J46" s="335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35.25" hidden="1" customHeight="1" thickBot="1">
      <c r="A47" s="331"/>
      <c r="B47" s="332"/>
      <c r="C47" s="334"/>
      <c r="D47" s="334"/>
      <c r="E47" s="334" t="s">
        <v>72</v>
      </c>
      <c r="F47" s="334"/>
      <c r="G47" s="139" t="s">
        <v>74</v>
      </c>
      <c r="H47" s="139" t="s">
        <v>125</v>
      </c>
      <c r="I47" s="336" t="s">
        <v>126</v>
      </c>
      <c r="J47" s="33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25.5" hidden="1" customHeight="1" thickTop="1">
      <c r="A48" s="322" t="s">
        <v>79</v>
      </c>
      <c r="B48" s="323"/>
      <c r="C48" s="324" t="s">
        <v>191</v>
      </c>
      <c r="D48" s="325"/>
      <c r="E48" s="305">
        <v>0</v>
      </c>
      <c r="F48" s="305"/>
      <c r="G48" s="138">
        <v>0</v>
      </c>
      <c r="H48" s="138"/>
      <c r="I48" s="306">
        <v>0</v>
      </c>
      <c r="J48" s="30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25.5" hidden="1" customHeight="1">
      <c r="A49" s="302" t="s">
        <v>80</v>
      </c>
      <c r="B49" s="303"/>
      <c r="C49" s="304" t="s">
        <v>101</v>
      </c>
      <c r="D49" s="304"/>
      <c r="E49" s="305"/>
      <c r="F49" s="305"/>
      <c r="G49" s="135">
        <v>0</v>
      </c>
      <c r="H49" s="135">
        <v>0</v>
      </c>
      <c r="I49" s="306"/>
      <c r="J49" s="30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25.5" hidden="1" customHeight="1" thickBot="1">
      <c r="A50" s="302" t="s">
        <v>124</v>
      </c>
      <c r="B50" s="303"/>
      <c r="C50" s="316" t="s">
        <v>127</v>
      </c>
      <c r="D50" s="317"/>
      <c r="E50" s="318"/>
      <c r="F50" s="319"/>
      <c r="G50" s="137"/>
      <c r="H50" s="137"/>
      <c r="I50" s="320">
        <v>0</v>
      </c>
      <c r="J50" s="321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ht="25.5" hidden="1" customHeight="1" thickTop="1" thickBot="1">
      <c r="A51" s="311" t="s">
        <v>29</v>
      </c>
      <c r="B51" s="312"/>
      <c r="C51" s="312" t="s">
        <v>82</v>
      </c>
      <c r="D51" s="312"/>
      <c r="E51" s="313">
        <f>SUM(E48:F50)</f>
        <v>0</v>
      </c>
      <c r="F51" s="313"/>
      <c r="G51" s="136">
        <f>SUM(G48:G50)</f>
        <v>0</v>
      </c>
      <c r="H51" s="136">
        <f>SUM(H48:H50)</f>
        <v>0</v>
      </c>
      <c r="I51" s="314">
        <f>SUM(I48:J50)</f>
        <v>0</v>
      </c>
      <c r="J51" s="315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25.5" customHeight="1" thickBot="1">
      <c r="A52" s="308"/>
      <c r="B52" s="309"/>
      <c r="C52" s="309"/>
      <c r="D52" s="309"/>
      <c r="E52" s="309"/>
      <c r="F52" s="309"/>
      <c r="G52" s="309"/>
      <c r="H52" s="309"/>
      <c r="I52" s="309"/>
      <c r="J52" s="310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ht="15.95" customHeight="1" thickBot="1">
      <c r="A53" s="326" t="s">
        <v>194</v>
      </c>
      <c r="B53" s="327"/>
      <c r="C53" s="327"/>
      <c r="D53" s="327"/>
      <c r="E53" s="327"/>
      <c r="F53" s="327"/>
      <c r="G53" s="327"/>
      <c r="H53" s="327"/>
      <c r="I53" s="327"/>
      <c r="J53" s="328"/>
    </row>
    <row r="54" spans="1:21" ht="15.95" customHeight="1">
      <c r="A54" s="329" t="s">
        <v>26</v>
      </c>
      <c r="B54" s="330"/>
      <c r="C54" s="333" t="s">
        <v>27</v>
      </c>
      <c r="D54" s="333"/>
      <c r="E54" s="333" t="s">
        <v>28</v>
      </c>
      <c r="F54" s="333"/>
      <c r="G54" s="333"/>
      <c r="H54" s="333"/>
      <c r="I54" s="333"/>
      <c r="J54" s="335"/>
    </row>
    <row r="55" spans="1:21" ht="34.5" customHeight="1" thickBot="1">
      <c r="A55" s="331"/>
      <c r="B55" s="332"/>
      <c r="C55" s="334"/>
      <c r="D55" s="334"/>
      <c r="E55" s="334" t="s">
        <v>72</v>
      </c>
      <c r="F55" s="334"/>
      <c r="G55" s="139" t="s">
        <v>74</v>
      </c>
      <c r="H55" s="139" t="s">
        <v>125</v>
      </c>
      <c r="I55" s="336" t="s">
        <v>238</v>
      </c>
      <c r="J55" s="337"/>
    </row>
    <row r="56" spans="1:21" ht="24.95" customHeight="1" thickTop="1">
      <c r="A56" s="322" t="s">
        <v>79</v>
      </c>
      <c r="B56" s="323"/>
      <c r="C56" s="324" t="s">
        <v>235</v>
      </c>
      <c r="D56" s="325"/>
      <c r="E56" s="374">
        <v>-5</v>
      </c>
      <c r="F56" s="375"/>
      <c r="G56" s="223">
        <v>-5</v>
      </c>
      <c r="H56" s="223">
        <v>0</v>
      </c>
      <c r="I56" s="376">
        <v>0.05</v>
      </c>
      <c r="J56" s="377"/>
      <c r="O56" s="221"/>
      <c r="Q56" s="221"/>
    </row>
    <row r="57" spans="1:21" ht="24.95" customHeight="1" thickBot="1">
      <c r="A57" s="302" t="s">
        <v>80</v>
      </c>
      <c r="B57" s="303"/>
      <c r="C57" s="304" t="s">
        <v>101</v>
      </c>
      <c r="D57" s="304"/>
      <c r="E57" s="378">
        <v>0</v>
      </c>
      <c r="F57" s="379"/>
      <c r="G57" s="224">
        <v>20</v>
      </c>
      <c r="H57" s="224">
        <v>20</v>
      </c>
      <c r="I57" s="380">
        <v>0</v>
      </c>
      <c r="J57" s="381"/>
      <c r="O57" s="221"/>
      <c r="Q57" s="221"/>
    </row>
    <row r="58" spans="1:21" ht="24.95" hidden="1" customHeight="1" thickBot="1">
      <c r="A58" s="302" t="s">
        <v>124</v>
      </c>
      <c r="B58" s="303"/>
      <c r="C58" s="316" t="s">
        <v>127</v>
      </c>
      <c r="D58" s="317"/>
      <c r="E58" s="318">
        <v>0</v>
      </c>
      <c r="F58" s="319"/>
      <c r="G58" s="225">
        <v>0</v>
      </c>
      <c r="H58" s="225">
        <v>0</v>
      </c>
      <c r="I58" s="382">
        <v>0</v>
      </c>
      <c r="J58" s="383"/>
      <c r="O58" s="221"/>
    </row>
    <row r="59" spans="1:21" ht="24.95" customHeight="1" thickTop="1" thickBot="1">
      <c r="A59" s="311" t="s">
        <v>29</v>
      </c>
      <c r="B59" s="312"/>
      <c r="C59" s="312" t="s">
        <v>82</v>
      </c>
      <c r="D59" s="312"/>
      <c r="E59" s="384">
        <f>SUM(E56:F58)</f>
        <v>-5</v>
      </c>
      <c r="F59" s="385"/>
      <c r="G59" s="226">
        <f>SUM(G56:G58)</f>
        <v>15</v>
      </c>
      <c r="H59" s="226">
        <f>SUM(H56:H58)</f>
        <v>20</v>
      </c>
      <c r="I59" s="386">
        <f>SUM(I56:J58)</f>
        <v>0.05</v>
      </c>
      <c r="J59" s="387"/>
      <c r="O59" s="221"/>
    </row>
    <row r="60" spans="1:21" ht="15.95" customHeight="1"/>
    <row r="61" spans="1:21" ht="15.95" customHeight="1"/>
    <row r="62" spans="1:21" ht="15.95" customHeight="1"/>
    <row r="63" spans="1:21" ht="15.95" customHeight="1"/>
    <row r="64" spans="1:21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  <row r="139" ht="15.95" customHeight="1"/>
    <row r="140" ht="15.95" customHeight="1"/>
    <row r="141" ht="15.95" customHeight="1"/>
    <row r="142" ht="15.95" customHeight="1"/>
    <row r="143" ht="15.95" customHeight="1"/>
    <row r="144" ht="15.95" customHeight="1"/>
    <row r="145" ht="15.95" customHeight="1"/>
    <row r="146" ht="15.95" customHeight="1"/>
    <row r="147" ht="15.95" customHeight="1"/>
    <row r="148" ht="15.95" customHeight="1"/>
    <row r="149" ht="15.95" customHeight="1"/>
    <row r="150" ht="15.95" customHeight="1"/>
    <row r="151" ht="15.95" customHeight="1"/>
    <row r="152" ht="15.95" customHeight="1"/>
    <row r="153" ht="15.95" customHeight="1"/>
    <row r="154" ht="15.95" customHeight="1"/>
    <row r="155" ht="15.95" customHeight="1"/>
    <row r="156" ht="15.95" customHeight="1"/>
    <row r="157" ht="15.95" customHeight="1"/>
    <row r="158" ht="15.95" customHeight="1"/>
    <row r="159" ht="15.95" customHeight="1"/>
    <row r="160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  <row r="396" ht="15.95" customHeight="1"/>
    <row r="397" ht="15.95" customHeight="1"/>
    <row r="398" ht="15.95" customHeight="1"/>
    <row r="399" ht="15.95" customHeight="1"/>
    <row r="400" ht="15.95" customHeight="1"/>
    <row r="401" ht="15.95" customHeight="1"/>
    <row r="402" ht="15.95" customHeight="1"/>
    <row r="403" ht="15.95" customHeight="1"/>
    <row r="404" ht="15.95" customHeight="1"/>
    <row r="405" ht="15.95" customHeight="1"/>
    <row r="406" ht="15.95" customHeight="1"/>
    <row r="407" ht="15.95" customHeight="1"/>
    <row r="408" ht="15.95" customHeight="1"/>
    <row r="409" ht="15.95" customHeight="1"/>
    <row r="410" ht="15.95" customHeight="1"/>
    <row r="411" ht="15.95" customHeight="1"/>
    <row r="412" ht="15.95" customHeight="1"/>
    <row r="413" ht="15.95" customHeight="1"/>
    <row r="414" ht="15.95" customHeight="1"/>
    <row r="415" ht="15.95" customHeight="1"/>
    <row r="416" ht="15.95" customHeight="1"/>
    <row r="417" ht="15.95" customHeight="1"/>
    <row r="418" ht="15.95" customHeight="1"/>
    <row r="419" ht="15.95" customHeight="1"/>
    <row r="420" ht="15.95" customHeight="1"/>
    <row r="421" ht="15.95" customHeight="1"/>
    <row r="422" ht="15.95" customHeight="1"/>
    <row r="423" ht="15.95" customHeight="1"/>
    <row r="424" ht="15.95" customHeight="1"/>
    <row r="425" ht="15.95" customHeight="1"/>
    <row r="426" ht="15.95" customHeight="1"/>
    <row r="427" ht="15.95" customHeight="1"/>
    <row r="428" ht="15.95" customHeight="1"/>
    <row r="429" ht="15.95" customHeight="1"/>
    <row r="430" ht="15.95" customHeight="1"/>
    <row r="431" ht="15.95" customHeight="1"/>
    <row r="432" ht="15.95" customHeight="1"/>
    <row r="433" ht="15.95" customHeight="1"/>
    <row r="434" ht="15.95" customHeight="1"/>
    <row r="435" ht="15.95" customHeight="1"/>
    <row r="436" ht="15.95" customHeight="1"/>
    <row r="437" ht="15.95" customHeight="1"/>
    <row r="438" ht="15.95" customHeight="1"/>
    <row r="439" ht="15.95" customHeight="1"/>
    <row r="440" ht="15.95" customHeight="1"/>
    <row r="441" ht="15.95" customHeight="1"/>
    <row r="442" ht="15.95" customHeight="1"/>
    <row r="443" ht="15.95" customHeight="1"/>
    <row r="444" ht="15.95" customHeight="1"/>
    <row r="445" ht="15.95" customHeight="1"/>
    <row r="446" ht="15.95" customHeight="1"/>
    <row r="447" ht="15.95" customHeight="1"/>
    <row r="448" ht="15.95" customHeight="1"/>
    <row r="449" ht="15.95" customHeight="1"/>
    <row r="450" ht="15.95" customHeight="1"/>
    <row r="451" ht="15.95" customHeight="1"/>
    <row r="452" ht="15.95" customHeight="1"/>
    <row r="453" ht="15.95" customHeight="1"/>
    <row r="454" ht="15.95" customHeight="1"/>
    <row r="455" ht="15.95" customHeight="1"/>
    <row r="456" ht="15.95" customHeight="1"/>
    <row r="457" ht="15.95" customHeight="1"/>
    <row r="458" ht="15.95" customHeight="1"/>
    <row r="459" ht="15.95" customHeight="1"/>
    <row r="460" ht="15.95" customHeight="1"/>
    <row r="461" ht="15.95" customHeight="1"/>
    <row r="462" ht="15.95" customHeight="1"/>
    <row r="463" ht="15.95" customHeight="1"/>
  </sheetData>
  <mergeCells count="80">
    <mergeCell ref="A58:B58"/>
    <mergeCell ref="C58:D58"/>
    <mergeCell ref="E58:F58"/>
    <mergeCell ref="I58:J58"/>
    <mergeCell ref="A59:B59"/>
    <mergeCell ref="C59:D59"/>
    <mergeCell ref="E59:F59"/>
    <mergeCell ref="I59:J59"/>
    <mergeCell ref="A56:B56"/>
    <mergeCell ref="C56:D56"/>
    <mergeCell ref="E56:F56"/>
    <mergeCell ref="I56:J56"/>
    <mergeCell ref="A57:B57"/>
    <mergeCell ref="C57:D57"/>
    <mergeCell ref="E57:F57"/>
    <mergeCell ref="I57:J57"/>
    <mergeCell ref="A53:J53"/>
    <mergeCell ref="A54:B55"/>
    <mergeCell ref="C54:D55"/>
    <mergeCell ref="E54:J54"/>
    <mergeCell ref="E55:F55"/>
    <mergeCell ref="I55:J55"/>
    <mergeCell ref="A1:J1"/>
    <mergeCell ref="A3:B3"/>
    <mergeCell ref="C3:G3"/>
    <mergeCell ref="A4:A5"/>
    <mergeCell ref="B4:B5"/>
    <mergeCell ref="C4:D4"/>
    <mergeCell ref="E4:F4"/>
    <mergeCell ref="G4:H4"/>
    <mergeCell ref="I4:I5"/>
    <mergeCell ref="J4:J5"/>
    <mergeCell ref="A6:A21"/>
    <mergeCell ref="C21:H21"/>
    <mergeCell ref="A22:A32"/>
    <mergeCell ref="A33:B33"/>
    <mergeCell ref="C33:H33"/>
    <mergeCell ref="A34:B34"/>
    <mergeCell ref="C34:H34"/>
    <mergeCell ref="A35:B35"/>
    <mergeCell ref="C35:H35"/>
    <mergeCell ref="A36:B36"/>
    <mergeCell ref="C36:H36"/>
    <mergeCell ref="A37:B37"/>
    <mergeCell ref="C37:H37"/>
    <mergeCell ref="A38:B38"/>
    <mergeCell ref="C38:H38"/>
    <mergeCell ref="A39:B39"/>
    <mergeCell ref="C39:H39"/>
    <mergeCell ref="A40:B40"/>
    <mergeCell ref="C40:H40"/>
    <mergeCell ref="A41:B41"/>
    <mergeCell ref="C41:H41"/>
    <mergeCell ref="A42:B42"/>
    <mergeCell ref="C42:H42"/>
    <mergeCell ref="A48:B48"/>
    <mergeCell ref="C48:D48"/>
    <mergeCell ref="E48:F48"/>
    <mergeCell ref="I48:J48"/>
    <mergeCell ref="A43:J43"/>
    <mergeCell ref="A44:J44"/>
    <mergeCell ref="A45:J45"/>
    <mergeCell ref="A46:B47"/>
    <mergeCell ref="C46:D47"/>
    <mergeCell ref="E46:J46"/>
    <mergeCell ref="E47:F47"/>
    <mergeCell ref="I47:J47"/>
    <mergeCell ref="A49:B49"/>
    <mergeCell ref="C49:D49"/>
    <mergeCell ref="E49:F49"/>
    <mergeCell ref="I49:J49"/>
    <mergeCell ref="A52:J52"/>
    <mergeCell ref="A51:B51"/>
    <mergeCell ref="C51:D51"/>
    <mergeCell ref="E51:F51"/>
    <mergeCell ref="I51:J51"/>
    <mergeCell ref="A50:B50"/>
    <mergeCell ref="C50:D50"/>
    <mergeCell ref="E50:F50"/>
    <mergeCell ref="I50:J50"/>
  </mergeCells>
  <phoneticPr fontId="16" type="noConversion"/>
  <pageMargins left="0.53" right="0.54" top="0.75" bottom="0.75" header="0.3" footer="0.3"/>
  <pageSetup paperSize="9" scale="68" fitToWidth="9" fitToHeight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0"/>
  <sheetViews>
    <sheetView view="pageBreakPreview" zoomScale="115" zoomScaleNormal="100" zoomScaleSheetLayoutView="115" workbookViewId="0">
      <selection activeCell="H15" sqref="H15"/>
    </sheetView>
  </sheetViews>
  <sheetFormatPr defaultRowHeight="13.5"/>
  <cols>
    <col min="1" max="1" width="5.5" style="117" bestFit="1" customWidth="1"/>
    <col min="2" max="2" width="7.375" style="117" bestFit="1" customWidth="1"/>
    <col min="3" max="3" width="25.375" style="117" bestFit="1" customWidth="1"/>
    <col min="4" max="6" width="8.5" style="117" bestFit="1" customWidth="1"/>
    <col min="7" max="8" width="4.875" style="117" customWidth="1"/>
    <col min="9" max="9" width="14.625" style="117" customWidth="1"/>
    <col min="10" max="10" width="11.625" style="117" customWidth="1"/>
    <col min="11" max="11" width="10.25" style="117" bestFit="1" customWidth="1"/>
    <col min="12" max="12" width="5.5" style="117" bestFit="1" customWidth="1"/>
    <col min="13" max="13" width="6.625" style="117" customWidth="1"/>
    <col min="14" max="14" width="6.75" style="117" customWidth="1"/>
    <col min="15" max="15" width="5.5" style="117" bestFit="1" customWidth="1"/>
    <col min="16" max="16" width="7.375" style="117" bestFit="1" customWidth="1"/>
    <col min="17" max="18" width="9" style="117"/>
    <col min="19" max="19" width="7.625" style="117" bestFit="1" customWidth="1"/>
    <col min="20" max="16384" width="9" style="117"/>
  </cols>
  <sheetData>
    <row r="1" spans="1:22" ht="37.5" customHeight="1">
      <c r="B1" s="396" t="s">
        <v>216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</row>
    <row r="2" spans="1:22" ht="7.5" customHeight="1" thickBot="1"/>
    <row r="3" spans="1:22" ht="31.5" customHeight="1">
      <c r="A3" s="388" t="s">
        <v>208</v>
      </c>
      <c r="B3" s="397" t="s">
        <v>105</v>
      </c>
      <c r="C3" s="399" t="s">
        <v>106</v>
      </c>
      <c r="D3" s="390" t="s">
        <v>107</v>
      </c>
      <c r="E3" s="390" t="s">
        <v>120</v>
      </c>
      <c r="F3" s="394" t="s">
        <v>121</v>
      </c>
      <c r="G3" s="401" t="s">
        <v>108</v>
      </c>
      <c r="H3" s="401" t="s">
        <v>109</v>
      </c>
      <c r="I3" s="390" t="s">
        <v>110</v>
      </c>
      <c r="J3" s="390" t="s">
        <v>111</v>
      </c>
      <c r="K3" s="399" t="s">
        <v>112</v>
      </c>
      <c r="L3" s="399"/>
      <c r="M3" s="390" t="s">
        <v>113</v>
      </c>
      <c r="N3" s="390" t="s">
        <v>114</v>
      </c>
      <c r="O3" s="390" t="s">
        <v>119</v>
      </c>
      <c r="P3" s="392" t="s">
        <v>122</v>
      </c>
    </row>
    <row r="4" spans="1:22" ht="31.5" customHeight="1">
      <c r="A4" s="389"/>
      <c r="B4" s="398"/>
      <c r="C4" s="400"/>
      <c r="D4" s="400"/>
      <c r="E4" s="400"/>
      <c r="F4" s="395"/>
      <c r="G4" s="395"/>
      <c r="H4" s="395"/>
      <c r="I4" s="400"/>
      <c r="J4" s="400"/>
      <c r="K4" s="240" t="s">
        <v>115</v>
      </c>
      <c r="L4" s="240" t="s">
        <v>123</v>
      </c>
      <c r="M4" s="391"/>
      <c r="N4" s="391"/>
      <c r="O4" s="391"/>
      <c r="P4" s="393"/>
    </row>
    <row r="5" spans="1:22" ht="31.5" customHeight="1">
      <c r="A5" s="238"/>
      <c r="B5" s="235" t="s">
        <v>116</v>
      </c>
      <c r="C5" s="118"/>
      <c r="D5" s="119">
        <f>SUM(D6:D11)</f>
        <v>225</v>
      </c>
      <c r="E5" s="126">
        <f>SUM(E6:E11)</f>
        <v>64.099999999999994</v>
      </c>
      <c r="F5" s="126">
        <f>SUM(F6:F11)</f>
        <v>41</v>
      </c>
      <c r="G5" s="119"/>
      <c r="H5" s="119"/>
      <c r="I5" s="118"/>
      <c r="J5" s="118"/>
      <c r="K5" s="118"/>
      <c r="L5" s="118"/>
      <c r="M5" s="118"/>
      <c r="N5" s="118"/>
      <c r="O5" s="133"/>
      <c r="P5" s="208"/>
      <c r="R5" s="145">
        <v>0.01</v>
      </c>
      <c r="S5" s="234">
        <f>E5*R5</f>
        <v>0.6409999999999999</v>
      </c>
      <c r="T5" s="120">
        <v>0.04</v>
      </c>
      <c r="U5" s="232">
        <f>S5/T5</f>
        <v>16.024999999999999</v>
      </c>
      <c r="V5" s="117">
        <v>11</v>
      </c>
    </row>
    <row r="6" spans="1:22" s="120" customFormat="1" ht="19.5" customHeight="1">
      <c r="A6" s="242">
        <v>1</v>
      </c>
      <c r="B6" s="236" t="s">
        <v>210</v>
      </c>
      <c r="C6" s="143" t="s">
        <v>211</v>
      </c>
      <c r="D6" s="233">
        <v>65</v>
      </c>
      <c r="E6" s="144">
        <v>18</v>
      </c>
      <c r="F6" s="144">
        <v>18</v>
      </c>
      <c r="G6" s="128" t="s">
        <v>212</v>
      </c>
      <c r="H6" s="128" t="s">
        <v>213</v>
      </c>
      <c r="I6" s="219" t="s">
        <v>214</v>
      </c>
      <c r="J6" s="241" t="s">
        <v>215</v>
      </c>
      <c r="K6" s="127" t="s">
        <v>117</v>
      </c>
      <c r="L6" s="127"/>
      <c r="M6" s="127" t="s">
        <v>131</v>
      </c>
      <c r="N6" s="127" t="s">
        <v>131</v>
      </c>
      <c r="O6" s="127">
        <v>2011</v>
      </c>
      <c r="P6" s="209" t="s">
        <v>226</v>
      </c>
      <c r="R6" s="145">
        <v>0.01</v>
      </c>
      <c r="S6" s="234">
        <f>E6*R6</f>
        <v>0.18</v>
      </c>
      <c r="T6" s="120">
        <v>0.04</v>
      </c>
      <c r="U6" s="232">
        <f>S6/T6</f>
        <v>4.5</v>
      </c>
      <c r="V6" s="120">
        <v>4</v>
      </c>
    </row>
    <row r="7" spans="1:22" s="120" customFormat="1" ht="19.5" customHeight="1">
      <c r="A7" s="242">
        <v>2</v>
      </c>
      <c r="B7" s="236" t="s">
        <v>210</v>
      </c>
      <c r="C7" s="143" t="s">
        <v>211</v>
      </c>
      <c r="D7" s="233">
        <v>65</v>
      </c>
      <c r="E7" s="144">
        <v>12.8</v>
      </c>
      <c r="F7" s="144">
        <v>12.8</v>
      </c>
      <c r="G7" s="128" t="s">
        <v>212</v>
      </c>
      <c r="H7" s="128" t="s">
        <v>213</v>
      </c>
      <c r="I7" s="219" t="s">
        <v>214</v>
      </c>
      <c r="J7" s="241" t="s">
        <v>215</v>
      </c>
      <c r="K7" s="127" t="s">
        <v>117</v>
      </c>
      <c r="L7" s="127"/>
      <c r="M7" s="127" t="s">
        <v>131</v>
      </c>
      <c r="N7" s="127" t="s">
        <v>131</v>
      </c>
      <c r="O7" s="127">
        <v>2011</v>
      </c>
      <c r="P7" s="209" t="s">
        <v>226</v>
      </c>
      <c r="R7" s="145">
        <v>0.01</v>
      </c>
      <c r="S7" s="234">
        <f>E7*R7</f>
        <v>0.128</v>
      </c>
      <c r="T7" s="120">
        <v>0.04</v>
      </c>
      <c r="U7" s="232">
        <f t="shared" ref="U7:U10" si="0">S7/T7</f>
        <v>3.2</v>
      </c>
      <c r="V7" s="120">
        <v>5</v>
      </c>
    </row>
    <row r="8" spans="1:22" s="120" customFormat="1" ht="19.5" customHeight="1">
      <c r="A8" s="242">
        <v>3</v>
      </c>
      <c r="B8" s="236" t="s">
        <v>210</v>
      </c>
      <c r="C8" s="143" t="s">
        <v>211</v>
      </c>
      <c r="D8" s="233">
        <v>65</v>
      </c>
      <c r="E8" s="144">
        <v>10.199999999999999</v>
      </c>
      <c r="F8" s="144">
        <v>10.199999999999999</v>
      </c>
      <c r="G8" s="128" t="s">
        <v>212</v>
      </c>
      <c r="H8" s="128" t="s">
        <v>213</v>
      </c>
      <c r="I8" s="219" t="s">
        <v>214</v>
      </c>
      <c r="J8" s="241" t="s">
        <v>215</v>
      </c>
      <c r="K8" s="127" t="s">
        <v>117</v>
      </c>
      <c r="L8" s="127"/>
      <c r="M8" s="127" t="s">
        <v>131</v>
      </c>
      <c r="N8" s="127" t="s">
        <v>131</v>
      </c>
      <c r="O8" s="127">
        <v>2011</v>
      </c>
      <c r="P8" s="209" t="s">
        <v>226</v>
      </c>
      <c r="R8" s="145">
        <v>0.01</v>
      </c>
      <c r="S8" s="234">
        <f t="shared" ref="S8:S10" si="1">E8*R8</f>
        <v>0.10199999999999999</v>
      </c>
      <c r="T8" s="120">
        <v>0.04</v>
      </c>
      <c r="U8" s="232">
        <f t="shared" si="0"/>
        <v>2.5499999999999998</v>
      </c>
      <c r="V8" s="120">
        <v>3</v>
      </c>
    </row>
    <row r="9" spans="1:22" s="120" customFormat="1" ht="19.5" customHeight="1">
      <c r="A9" s="243">
        <v>4</v>
      </c>
      <c r="B9" s="236" t="s">
        <v>220</v>
      </c>
      <c r="C9" s="244" t="s">
        <v>221</v>
      </c>
      <c r="D9" s="233">
        <v>17</v>
      </c>
      <c r="E9" s="245">
        <v>14.3</v>
      </c>
      <c r="F9" s="245"/>
      <c r="G9" s="246" t="s">
        <v>223</v>
      </c>
      <c r="H9" s="246" t="s">
        <v>224</v>
      </c>
      <c r="I9" s="219" t="s">
        <v>225</v>
      </c>
      <c r="J9" s="249">
        <v>2022</v>
      </c>
      <c r="K9" s="127" t="s">
        <v>117</v>
      </c>
      <c r="L9" s="247"/>
      <c r="M9" s="127" t="s">
        <v>131</v>
      </c>
      <c r="N9" s="127" t="s">
        <v>131</v>
      </c>
      <c r="O9" s="248">
        <v>2024</v>
      </c>
      <c r="P9" s="209" t="s">
        <v>226</v>
      </c>
      <c r="R9" s="250">
        <v>5.0000000000000001E-3</v>
      </c>
      <c r="S9" s="234">
        <f t="shared" si="1"/>
        <v>7.1500000000000008E-2</v>
      </c>
      <c r="T9" s="120">
        <v>0.01</v>
      </c>
      <c r="U9" s="232">
        <f t="shared" si="0"/>
        <v>7.15</v>
      </c>
      <c r="V9" s="120">
        <v>8</v>
      </c>
    </row>
    <row r="10" spans="1:22" s="120" customFormat="1" ht="19.5" customHeight="1">
      <c r="A10" s="243">
        <v>5</v>
      </c>
      <c r="B10" s="236" t="s">
        <v>220</v>
      </c>
      <c r="C10" s="244" t="s">
        <v>222</v>
      </c>
      <c r="D10" s="233">
        <v>13</v>
      </c>
      <c r="E10" s="245">
        <v>8.8000000000000007</v>
      </c>
      <c r="F10" s="245"/>
      <c r="G10" s="246" t="s">
        <v>223</v>
      </c>
      <c r="H10" s="246" t="s">
        <v>227</v>
      </c>
      <c r="I10" s="219" t="s">
        <v>228</v>
      </c>
      <c r="J10" s="249">
        <v>2022</v>
      </c>
      <c r="K10" s="127" t="s">
        <v>117</v>
      </c>
      <c r="L10" s="247"/>
      <c r="M10" s="127" t="s">
        <v>131</v>
      </c>
      <c r="N10" s="127" t="s">
        <v>131</v>
      </c>
      <c r="O10" s="248">
        <v>2024</v>
      </c>
      <c r="P10" s="209" t="s">
        <v>226</v>
      </c>
      <c r="R10" s="250">
        <v>5.0000000000000001E-3</v>
      </c>
      <c r="S10" s="234">
        <f t="shared" si="1"/>
        <v>4.4000000000000004E-2</v>
      </c>
      <c r="T10" s="120">
        <v>0.01</v>
      </c>
      <c r="U10" s="232">
        <f t="shared" si="0"/>
        <v>4.4000000000000004</v>
      </c>
      <c r="V10" s="120">
        <v>5</v>
      </c>
    </row>
    <row r="11" spans="1:22" s="120" customFormat="1" ht="19.5" customHeight="1" thickBot="1">
      <c r="A11" s="239"/>
      <c r="B11" s="237"/>
      <c r="C11" s="146"/>
      <c r="D11" s="129"/>
      <c r="E11" s="129"/>
      <c r="F11" s="129"/>
      <c r="G11" s="130"/>
      <c r="H11" s="130"/>
      <c r="I11" s="220"/>
      <c r="J11" s="218"/>
      <c r="K11" s="131"/>
      <c r="L11" s="131"/>
      <c r="M11" s="131"/>
      <c r="N11" s="131"/>
      <c r="O11" s="134"/>
      <c r="P11" s="132"/>
      <c r="R11" s="145"/>
      <c r="S11" s="232"/>
    </row>
    <row r="12" spans="1:22" ht="19.5" customHeight="1">
      <c r="B12" s="121"/>
      <c r="C12" s="121"/>
      <c r="D12" s="122"/>
      <c r="E12" s="122"/>
      <c r="F12" s="122"/>
      <c r="G12" s="122"/>
      <c r="H12" s="122"/>
      <c r="I12" s="121"/>
      <c r="J12" s="121"/>
      <c r="K12" s="121"/>
      <c r="L12" s="121"/>
      <c r="M12" s="121"/>
      <c r="N12" s="121"/>
      <c r="O12" s="121"/>
      <c r="P12" s="123"/>
      <c r="S12" s="120"/>
    </row>
    <row r="13" spans="1:22" ht="19.5" customHeight="1">
      <c r="E13" s="124"/>
      <c r="F13" s="124"/>
      <c r="G13" s="124"/>
      <c r="H13" s="124"/>
      <c r="P13" s="125"/>
      <c r="R13" s="120">
        <v>13.4</v>
      </c>
      <c r="S13" s="120"/>
    </row>
    <row r="14" spans="1:22" ht="19.5" customHeight="1">
      <c r="E14" s="124"/>
      <c r="F14" s="124"/>
      <c r="G14" s="124"/>
      <c r="H14" s="124"/>
      <c r="P14" s="125"/>
      <c r="R14" s="145">
        <v>18.100000000000001</v>
      </c>
      <c r="S14" s="120"/>
    </row>
    <row r="15" spans="1:22" ht="19.5" customHeight="1">
      <c r="C15" s="231"/>
      <c r="D15" s="231"/>
      <c r="E15" s="124"/>
      <c r="F15" s="231"/>
      <c r="G15" s="231"/>
      <c r="H15" s="231"/>
      <c r="I15" s="231"/>
      <c r="J15" s="231"/>
      <c r="K15" s="231"/>
      <c r="L15" s="231"/>
      <c r="M15" s="231"/>
      <c r="N15" s="231"/>
      <c r="O15" s="231"/>
      <c r="P15" s="231"/>
      <c r="Q15" s="231"/>
      <c r="R15" s="145">
        <v>10.8</v>
      </c>
      <c r="S15" s="120"/>
    </row>
    <row r="16" spans="1:22" ht="19.5" customHeight="1">
      <c r="E16" s="124"/>
      <c r="F16" s="124"/>
      <c r="G16" s="124"/>
      <c r="H16" s="124"/>
      <c r="P16" s="125"/>
    </row>
    <row r="17" spans="5:16" ht="19.5" customHeight="1">
      <c r="E17" s="124"/>
      <c r="F17" s="124"/>
      <c r="G17" s="124"/>
      <c r="H17" s="124"/>
      <c r="P17" s="125"/>
    </row>
    <row r="18" spans="5:16" ht="19.5" customHeight="1">
      <c r="E18" s="124"/>
      <c r="F18" s="124"/>
      <c r="G18" s="124"/>
      <c r="H18" s="124"/>
    </row>
    <row r="19" spans="5:16" ht="19.5" customHeight="1">
      <c r="E19" s="124"/>
      <c r="F19" s="124"/>
      <c r="G19" s="124"/>
      <c r="H19" s="124"/>
    </row>
    <row r="20" spans="5:16" ht="16.5">
      <c r="E20" s="124"/>
      <c r="F20" s="124"/>
      <c r="G20" s="124"/>
      <c r="H20" s="124"/>
    </row>
  </sheetData>
  <mergeCells count="16">
    <mergeCell ref="A3:A4"/>
    <mergeCell ref="N3:N4"/>
    <mergeCell ref="P3:P4"/>
    <mergeCell ref="F3:F4"/>
    <mergeCell ref="B1:P1"/>
    <mergeCell ref="B3:B4"/>
    <mergeCell ref="C3:C4"/>
    <mergeCell ref="D3:D4"/>
    <mergeCell ref="E3:E4"/>
    <mergeCell ref="G3:G4"/>
    <mergeCell ref="H3:H4"/>
    <mergeCell ref="I3:I4"/>
    <mergeCell ref="J3:J4"/>
    <mergeCell ref="K3:L3"/>
    <mergeCell ref="M3:M4"/>
    <mergeCell ref="O3:O4"/>
  </mergeCells>
  <phoneticPr fontId="41" type="noConversion"/>
  <printOptions horizontalCentered="1"/>
  <pageMargins left="0.47244094488188981" right="0.51181102362204722" top="0.6692913385826772" bottom="0.59055118110236227" header="0.51181102362204722" footer="0.51181102362204722"/>
  <pageSetup paperSize="9" scale="88" orientation="landscape" r:id="rId1"/>
  <headerFooter alignWithMargins="0"/>
  <colBreaks count="1" manualBreakCount="1">
    <brk id="16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view="pageBreakPreview" topLeftCell="A16" zoomScale="85" zoomScaleNormal="100" zoomScaleSheetLayoutView="85" workbookViewId="0">
      <selection activeCell="O34" sqref="O34"/>
    </sheetView>
  </sheetViews>
  <sheetFormatPr defaultRowHeight="16.5"/>
  <sheetData/>
  <phoneticPr fontId="17" type="noConversion"/>
  <pageMargins left="0.7" right="0.7" top="0.75" bottom="0.75" header="0.3" footer="0.3"/>
  <pageSetup paperSize="9" scale="81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기초 자료</vt:lpstr>
      <vt:lpstr>예정가격평정서</vt:lpstr>
      <vt:lpstr>용역비 산출서(숲가꾸기)</vt:lpstr>
      <vt:lpstr>대상지 내역</vt:lpstr>
      <vt:lpstr>엔지니어링손해배상공제</vt:lpstr>
      <vt:lpstr>'기초 자료'!Print_Area</vt:lpstr>
      <vt:lpstr>'대상지 내역'!Print_Area</vt:lpstr>
      <vt:lpstr>엔지니어링손해배상공제!Print_Area</vt:lpstr>
      <vt:lpstr>예정가격평정서!Print_Area</vt:lpstr>
      <vt:lpstr>'용역비 산출서(숲가꾸기)'!Print_Area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KimSungHwan</dc:creator>
  <cp:lastModifiedBy>Forest_user</cp:lastModifiedBy>
  <cp:lastPrinted>2020-11-13T01:53:57Z</cp:lastPrinted>
  <dcterms:created xsi:type="dcterms:W3CDTF">2014-10-06T06:51:01Z</dcterms:created>
  <dcterms:modified xsi:type="dcterms:W3CDTF">2026-09-28T03:35:17Z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08eda0e2-b370-4fba-a8ca-e678a1b90931</vt:lpwstr>
  </property>
</Properties>
</file>