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2026용역\4-폐기물\11-상주여자고등학교 공간재구조화 증축 공사에 따른 건설폐기물 처리용역\1-공고\"/>
    </mc:Choice>
  </mc:AlternateContent>
  <xr:revisionPtr revIDLastSave="0" documentId="13_ncr:1_{30607081-97F0-4872-9DA1-935DEC160EDF}" xr6:coauthVersionLast="47" xr6:coauthVersionMax="47" xr10:uidLastSave="{00000000-0000-0000-0000-000000000000}"/>
  <bookViews>
    <workbookView xWindow="28680" yWindow="-120" windowWidth="29040" windowHeight="15720" tabRatio="292" xr2:uid="{00000000-000D-0000-FFFF-FFFF00000000}"/>
  </bookViews>
  <sheets>
    <sheet name="내역서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[1]날개벽수량표!#REF!</definedName>
    <definedName name="_Fill" hidden="1">[1]날개벽수량표!#REF!</definedName>
    <definedName name="\a">#N/A</definedName>
    <definedName name="\z">#N/A</definedName>
    <definedName name="a">[0]!집</definedName>
    <definedName name="D">BlankMacro1</definedName>
    <definedName name="_xlnm.Database" localSheetId="0">#REF!</definedName>
    <definedName name="_xlnm.Database">#REF!</definedName>
    <definedName name="dd">BlankMacro1</definedName>
    <definedName name="DDD">BlankMacro1</definedName>
    <definedName name="DDS">BlankMacro1</definedName>
    <definedName name="DDW">BlankMacro1</definedName>
    <definedName name="DKD">BlankMacro1</definedName>
    <definedName name="DKE">BlankMacro1</definedName>
    <definedName name="DS">BlankMacro1</definedName>
    <definedName name="DWS">BlankMacro1</definedName>
    <definedName name="E">BlankMacro1</definedName>
    <definedName name="EXE">BlankMacro1</definedName>
    <definedName name="monitor">#REF!</definedName>
    <definedName name="NO.">#REF!</definedName>
    <definedName name="_xlnm.Print_Area" localSheetId="0">내역서!$A$1:$M$14</definedName>
    <definedName name="_xlnm.Print_Area">'[2]빌딩 안내'!#REF!</definedName>
    <definedName name="Print_Area_MI" localSheetId="0">[3]물가시세!#REF!</definedName>
    <definedName name="Print_Area_MI">[3]물가시세!#REF!</definedName>
    <definedName name="print_titil">#REF!</definedName>
    <definedName name="Print_TITLE">#REF!</definedName>
    <definedName name="_xlnm.Print_Titles" localSheetId="0">내역서!$1:$4</definedName>
    <definedName name="_xlnm.Print_Titles">#REF!</definedName>
    <definedName name="PRINTTITLES">#REF!</definedName>
    <definedName name="Q">BlankMacro1</definedName>
    <definedName name="s">#N/A</definedName>
    <definedName name="T">BlankMacro1</definedName>
    <definedName name="TITLES_PRINT">#REF!</definedName>
    <definedName name="V">BlankMacro1</definedName>
    <definedName name="W">BlankMacro1</definedName>
    <definedName name="X">BlankMacro1</definedName>
    <definedName name="Y">BlankMacro1</definedName>
    <definedName name="Z">BlankMacro1</definedName>
    <definedName name="가">BlankMacro1</definedName>
    <definedName name="가가">BlankMacro1</definedName>
    <definedName name="간접노무비">'[4]단가 (2)'!$H$6</definedName>
    <definedName name="계약방법">[5]사업총괄!$H$8</definedName>
    <definedName name="계약일">[6]사업총괄!$B$13&amp;"년 "&amp;[6]사업총괄!$D$13&amp;"월 "&amp;[6]사업총괄!$F$13&amp;"일"</definedName>
    <definedName name="공급가액">'[4]단가 (2)'!$H$13</definedName>
    <definedName name="공사비">'[4]단가 (2)'!$H$5</definedName>
    <definedName name="관급">#N/A</definedName>
    <definedName name="관급자재대">[0]!관급자재대</definedName>
    <definedName name="관급자재비">'[4]단가 (2)'!$H$16</definedName>
    <definedName name="기성검사일">[5]기성조서!$K$5&amp;"년 "&amp;[5]기성조서!$L$5&amp;"월 "&amp;[5]기성조서!$M$5&amp;"일"</definedName>
    <definedName name="기성일">[5]기성조서!$K$4&amp;"년 "&amp;[5]기성조서!$L$4&amp;"월 "&amp;[5]기성조서!$M$4&amp;"일"</definedName>
    <definedName name="기타경비">'[4]단가 (2)'!$H$9</definedName>
    <definedName name="나">BlankMacro1</definedName>
    <definedName name="남덕">BlankMacro1</definedName>
    <definedName name="내역">BlankMacro1</definedName>
    <definedName name="내역서1">#N/A</definedName>
    <definedName name="내역서다">BlankMacro1</definedName>
    <definedName name="다">BlankMacro1</definedName>
    <definedName name="도급공사">'[4]단가 (2)'!$H$5</definedName>
    <definedName name="도급예산액">'[4]단가 (2)'!$H$15</definedName>
    <definedName name="도급예상액">'[4]단가 (2)'!$H$15</definedName>
    <definedName name="도급자상호">[5]사업총괄!$C$36</definedName>
    <definedName name="도급자성명">[5]사업총괄!$C$37</definedName>
    <definedName name="라">BlankMacro1</definedName>
    <definedName name="ㅁ">[0]!ㅁ</definedName>
    <definedName name="ㅁ1">#REF!</definedName>
    <definedName name="마">BlankMacro1</definedName>
    <definedName name="말">BlankMacro1</definedName>
    <definedName name="목공">#N/A</definedName>
    <definedName name="바">BlankMacro1</definedName>
    <definedName name="방송">BlankMacro1</definedName>
    <definedName name="변경준공예정일">[6]사업총괄!$B$16&amp;"년 "&amp;[6]사업총괄!$D$16&amp;"월 "&amp;[6]사업총괄!$F$16&amp;"일"</definedName>
    <definedName name="부가가치세">'[4]단가 (2)'!$H$14</definedName>
    <definedName name="분전반">BlankMacro1</definedName>
    <definedName name="사">BlankMacro1</definedName>
    <definedName name="산재보험료">'[4]단가 (2)'!$H$7</definedName>
    <definedName name="설계내역서">BlankMacro1</definedName>
    <definedName name="소방공량산출서">BlankMacro1</definedName>
    <definedName name="소방내역">BlankMacro1</definedName>
    <definedName name="소방내역서">BlankMacro1</definedName>
    <definedName name="순공사비">'[4]단가 (2)'!$H$10</definedName>
    <definedName name="순공사원가">'[4]단가 (2)'!$H$10</definedName>
    <definedName name="실지준공일">[6]사업총괄!$H$13&amp;"년 "&amp;[6]사업총괄!$J$13&amp;"월 "&amp;[6]사업총괄!$L$13&amp;"일"</definedName>
    <definedName name="ㅇ01">#REF!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안전관리비">'[4]단가 (2)'!$H$8</definedName>
    <definedName name="원가" localSheetId="0" hidden="1">[7]날개벽수량표!#REF!</definedName>
    <definedName name="원가" hidden="1">[7]날개벽수량표!#REF!</definedName>
    <definedName name="원가계산">[0]!템플리트모듈6</definedName>
    <definedName name="이윤">'[4]단가 (2)'!$H$12</definedName>
    <definedName name="인상익">BlankMacro1</definedName>
    <definedName name="일" hidden="1">#REF!</definedName>
    <definedName name="일반관리비">'[4]단가 (2)'!$H$11</definedName>
    <definedName name="입찰일">[6]사업총괄!$H$7&amp;"년 "&amp;[6]사업총괄!$J$7&amp;"월 "&amp;[6]사업총괄!$L$7&amp;"일"</definedName>
    <definedName name="자">BlankMacro1</definedName>
    <definedName name="자동제어1차공량산출">BlankMacro1</definedName>
    <definedName name="재료비">'[4]단가 (2)'!$J$5</definedName>
    <definedName name="전기내역">BlankMacro1</definedName>
    <definedName name="전기내역1">BlankMacro1</definedName>
    <definedName name="준공검사일">[6]사업총괄!$H$14&amp;"년 "&amp;[6]사업총괄!$J$14&amp;"월 "&amp;[6]사업총괄!$L$14&amp;"일"</definedName>
    <definedName name="준공급지급일">[6]사업총괄!$H$15&amp;"년 "&amp;[6]사업총괄!$J$15&amp;"월 "&amp;[6]사업총괄!$L$15&amp;"일"</definedName>
    <definedName name="준공예정일">[6]사업총괄!$B$15&amp;"년 "&amp;[6]사업총괄!$D$15&amp;"월 "&amp;[6]사업총괄!$F$15&amp;"일"</definedName>
    <definedName name="직접경비">'[4]단가 (2)'!$K$5</definedName>
    <definedName name="직접노무비">'[4]단가 (2)'!$I$5</definedName>
    <definedName name="집">[0]!집</definedName>
    <definedName name="집계서">BlankMacro1</definedName>
    <definedName name="집계표2">집</definedName>
    <definedName name="차">BlankMacro1</definedName>
    <definedName name="착공일">[6]사업총괄!$B$14&amp;"년 "&amp;[6]사업총괄!$D$14&amp;"월 "&amp;[6]사업총괄!$F$14&amp;"일"</definedName>
    <definedName name="창호대가">#N/A</definedName>
    <definedName name="총집계">BlankMacro1</definedName>
    <definedName name="ㅋㅋ">BlankMacro1</definedName>
    <definedName name="템플리트모듈1">[0]!템플리트모듈6</definedName>
    <definedName name="템플리트모듈2">[0]!템플리트모듈6</definedName>
    <definedName name="템플리트모듈3">[0]!템플리트모듈6</definedName>
    <definedName name="템플리트모듈4">[0]!템플리트모듈6</definedName>
    <definedName name="템플리트모듈5">[0]!템플리트모듈6</definedName>
    <definedName name="템플리트모듈6">[0]!템플리트모듈6</definedName>
    <definedName name="통신">BlankMacro1</definedName>
    <definedName name="통신일위대가">BlankMacro1</definedName>
    <definedName name="통신집계">BlankMacro1</definedName>
    <definedName name="폐기물내역서">템플리트모듈6</definedName>
    <definedName name="폐기물집계표">집</definedName>
    <definedName name="품위내역서">BlankMacro1</definedName>
    <definedName name="하자개시일">[6]사업총괄!$B$18&amp;"년 "&amp;[6]사업총괄!$D$18&amp;"월 "&amp;[6]사업총괄!$F$18&amp;"일"</definedName>
    <definedName name="하자만료일">[6]사업총괄!$H$18&amp;"년 "&amp;[6]사업총괄!$J$18&amp;"월 "&amp;[6]사업총괄!$L$18&amp;"일"</definedName>
    <definedName name="한전수탁비">'[4]단가 (2)'!$H$17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9" i="10" l="1"/>
  <c r="AJ9" i="10"/>
  <c r="AI9" i="10"/>
  <c r="AH9" i="10"/>
  <c r="AG9" i="10"/>
  <c r="AF9" i="10"/>
  <c r="AE9" i="10"/>
  <c r="AD9" i="10"/>
  <c r="AC9" i="10"/>
  <c r="AA9" i="10"/>
  <c r="Z9" i="10"/>
  <c r="Y9" i="10"/>
  <c r="X9" i="10"/>
  <c r="W9" i="10"/>
  <c r="V9" i="10"/>
  <c r="U9" i="10"/>
  <c r="T9" i="10"/>
  <c r="S9" i="10"/>
  <c r="R9" i="10"/>
  <c r="O9" i="10"/>
  <c r="H9" i="10"/>
  <c r="F9" i="10"/>
  <c r="AB9" i="10" l="1"/>
  <c r="AK8" i="10"/>
  <c r="AJ8" i="10"/>
  <c r="AI8" i="10"/>
  <c r="AH8" i="10"/>
  <c r="AG8" i="10"/>
  <c r="AF8" i="10"/>
  <c r="AE8" i="10"/>
  <c r="AD8" i="10"/>
  <c r="AC8" i="10"/>
  <c r="AA8" i="10"/>
  <c r="Z8" i="10"/>
  <c r="Y8" i="10"/>
  <c r="X8" i="10"/>
  <c r="W8" i="10"/>
  <c r="V8" i="10"/>
  <c r="U8" i="10"/>
  <c r="T8" i="10"/>
  <c r="S8" i="10"/>
  <c r="R8" i="10"/>
  <c r="O8" i="10"/>
  <c r="H8" i="10"/>
  <c r="F8" i="10"/>
  <c r="AB8" i="10" l="1"/>
  <c r="AK7" i="10"/>
  <c r="AJ7" i="10"/>
  <c r="AI7" i="10"/>
  <c r="AH7" i="10"/>
  <c r="AG7" i="10"/>
  <c r="AF7" i="10"/>
  <c r="AE7" i="10"/>
  <c r="AD7" i="10"/>
  <c r="AC7" i="10"/>
  <c r="AA7" i="10"/>
  <c r="Z7" i="10"/>
  <c r="Y7" i="10"/>
  <c r="X7" i="10"/>
  <c r="W7" i="10"/>
  <c r="V7" i="10"/>
  <c r="U7" i="10"/>
  <c r="T7" i="10"/>
  <c r="S7" i="10"/>
  <c r="R7" i="10"/>
  <c r="O7" i="10"/>
  <c r="H7" i="10"/>
  <c r="F7" i="10"/>
  <c r="AB7" i="10" l="1"/>
  <c r="AK10" i="10" l="1"/>
  <c r="AJ10" i="10"/>
  <c r="AI10" i="10"/>
  <c r="AH10" i="10"/>
  <c r="AG10" i="10"/>
  <c r="AF10" i="10"/>
  <c r="AE10" i="10"/>
  <c r="AD10" i="10"/>
  <c r="AC10" i="10"/>
  <c r="AA10" i="10"/>
  <c r="Z10" i="10"/>
  <c r="Y10" i="10"/>
  <c r="X10" i="10"/>
  <c r="W10" i="10"/>
  <c r="V10" i="10"/>
  <c r="U10" i="10"/>
  <c r="T10" i="10"/>
  <c r="S10" i="10"/>
  <c r="R10" i="10"/>
  <c r="O10" i="10"/>
  <c r="H10" i="10"/>
  <c r="F10" i="10"/>
  <c r="AB10" i="10" l="1"/>
  <c r="AK12" i="10" l="1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O12" i="10"/>
  <c r="AK11" i="10" l="1"/>
  <c r="AJ11" i="10"/>
  <c r="AI11" i="10"/>
  <c r="AH11" i="10"/>
  <c r="AG11" i="10"/>
  <c r="AF11" i="10"/>
  <c r="AE11" i="10"/>
  <c r="AD11" i="10"/>
  <c r="AC11" i="10"/>
  <c r="AA11" i="10"/>
  <c r="Z11" i="10"/>
  <c r="Y11" i="10"/>
  <c r="X11" i="10"/>
  <c r="W11" i="10"/>
  <c r="V11" i="10"/>
  <c r="U11" i="10"/>
  <c r="T11" i="10"/>
  <c r="S11" i="10"/>
  <c r="R11" i="10"/>
  <c r="O11" i="10"/>
  <c r="AK6" i="10" l="1"/>
  <c r="AJ6" i="10"/>
  <c r="AI6" i="10"/>
  <c r="AH6" i="10"/>
  <c r="AG6" i="10"/>
  <c r="AF6" i="10"/>
  <c r="AE6" i="10"/>
  <c r="AD6" i="10"/>
  <c r="AC6" i="10"/>
  <c r="AA6" i="10"/>
  <c r="Z6" i="10"/>
  <c r="Y6" i="10"/>
  <c r="X6" i="10"/>
  <c r="W6" i="10"/>
  <c r="V6" i="10"/>
  <c r="U6" i="10"/>
  <c r="T6" i="10"/>
  <c r="S6" i="10"/>
  <c r="R6" i="10"/>
  <c r="O6" i="10"/>
  <c r="H6" i="10"/>
  <c r="F6" i="10"/>
  <c r="AB6" i="10" l="1"/>
  <c r="H14" i="10"/>
  <c r="F14" i="10"/>
  <c r="AB11" i="10" l="1"/>
  <c r="J14" i="10"/>
  <c r="AK13" i="10"/>
  <c r="AJ13" i="10"/>
  <c r="AI13" i="10"/>
  <c r="AH13" i="10"/>
  <c r="AG13" i="10"/>
  <c r="AF13" i="10"/>
  <c r="AE13" i="10"/>
  <c r="AD13" i="10"/>
  <c r="AC13" i="10"/>
  <c r="AA13" i="10"/>
  <c r="Z13" i="10"/>
  <c r="Y13" i="10"/>
  <c r="X13" i="10"/>
  <c r="W13" i="10"/>
  <c r="V13" i="10"/>
  <c r="U13" i="10"/>
  <c r="T13" i="10"/>
  <c r="S13" i="10"/>
  <c r="R13" i="10"/>
  <c r="O13" i="10"/>
  <c r="AB13" i="10" l="1"/>
  <c r="AL14" i="10"/>
  <c r="Y14" i="10" l="1"/>
  <c r="R14" i="10"/>
  <c r="V14" i="10"/>
  <c r="U14" i="10"/>
  <c r="AD14" i="10"/>
  <c r="AH14" i="10"/>
  <c r="Z14" i="10"/>
  <c r="AE14" i="10"/>
  <c r="AI14" i="10"/>
  <c r="AC14" i="10"/>
  <c r="AG14" i="10"/>
  <c r="AK14" i="10"/>
  <c r="W14" i="10"/>
  <c r="S14" i="10"/>
  <c r="AA14" i="10"/>
  <c r="AF14" i="10"/>
  <c r="AJ14" i="10"/>
  <c r="T14" i="10"/>
  <c r="X14" i="10"/>
  <c r="AB14" i="10" l="1"/>
  <c r="L14" i="10"/>
</calcChain>
</file>

<file path=xl/sharedStrings.xml><?xml version="1.0" encoding="utf-8"?>
<sst xmlns="http://schemas.openxmlformats.org/spreadsheetml/2006/main" count="72" uniqueCount="50">
  <si>
    <t>품      명</t>
  </si>
  <si>
    <t>규      격</t>
  </si>
  <si>
    <t>단위</t>
  </si>
  <si>
    <t>수  량</t>
  </si>
  <si>
    <t>재  료  비</t>
  </si>
  <si>
    <t>노  무  비</t>
  </si>
  <si>
    <t>경      비</t>
  </si>
  <si>
    <t>합      계</t>
  </si>
  <si>
    <t>비고</t>
  </si>
  <si>
    <t>단  가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</si>
  <si>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</si>
  <si>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</si>
  <si>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</si>
  <si>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</si>
  <si>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</si>
  <si>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</si>
  <si>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</si>
  <si>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</si>
  <si>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</si>
  <si>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</si>
  <si>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</si>
  <si>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</si>
  <si>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</si>
  <si>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</si>
  <si>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</si>
  <si>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사용자항목3</t>
  </si>
  <si>
    <t>사용자항목4</t>
  </si>
  <si>
    <t>사용자항목5</t>
  </si>
  <si>
    <t>사용자항목6</t>
  </si>
  <si>
    <t>사용자항목7</t>
  </si>
  <si>
    <t>사용자항목8</t>
  </si>
  <si>
    <t>사용자항목9</t>
  </si>
  <si>
    <t>간접재료비</t>
  </si>
  <si>
    <t>합  계</t>
  </si>
  <si>
    <t>금   액</t>
  </si>
  <si>
    <t>품질관리비</t>
  </si>
  <si>
    <t>미확정설계공정(PS)</t>
  </si>
  <si>
    <t>식</t>
    <phoneticPr fontId="83" type="noConversion"/>
  </si>
  <si>
    <t>TON</t>
  </si>
  <si>
    <t>설  계  내  역  서</t>
    <phoneticPr fontId="83" type="noConversion"/>
  </si>
  <si>
    <t>01. 폐기물처리비</t>
    <phoneticPr fontId="83" type="noConversion"/>
  </si>
  <si>
    <t>폐기물운반비</t>
  </si>
  <si>
    <t>부가가치세</t>
  </si>
  <si>
    <t>폐콘크리트</t>
  </si>
  <si>
    <t>폐아스콘</t>
  </si>
  <si>
    <t>건설폐재류</t>
  </si>
  <si>
    <t>혼합건설폐기물</t>
  </si>
  <si>
    <t>30KM이하,24톤덤프트럭</t>
  </si>
  <si>
    <t>10%</t>
  </si>
  <si>
    <t>□ 건  명 : 상주여자고등학교 공간재구조화 증축공사에 따른 건설폐기물 처리용역</t>
    <phoneticPr fontId="8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</si>
</sst>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.000"/>
    <numFmt numFmtId="178" formatCode="_ * #,##0_ ;_ * \-#,##0_ ;_ * &quot;-&quot;_ ;_ @_ "/>
    <numFmt numFmtId="179" formatCode="_ * #,##0.00_ ;_ * &quot;₩&quot;&quot;₩&quot;&quot;₩&quot;&quot;₩&quot;&quot;₩&quot;&quot;₩&quot;&quot;₩&quot;\-#,##0.00_ ;_ * &quot;-&quot;??_ ;_ @_ "/>
    <numFmt numFmtId="180" formatCode="&quot;₩&quot;#,##0;[Red]&quot;₩&quot;&quot;₩&quot;&quot;₩&quot;&quot;₩&quot;&quot;₩&quot;&quot;₩&quot;&quot;₩&quot;&quot;₩&quot;\-#,##0"/>
    <numFmt numFmtId="181" formatCode="#."/>
    <numFmt numFmtId="182" formatCode="_-* #,##0.0_-;&quot;₩&quot;\!\-* #,##0.0_-;_-* &quot;-&quot;_-;_-@_-"/>
    <numFmt numFmtId="183" formatCode="0.000"/>
    <numFmt numFmtId="184" formatCode="&quot;$&quot;#,##0.00_);\(&quot;$&quot;#,##0.00\)"/>
    <numFmt numFmtId="185" formatCode="_ &quot;₩&quot;* #,##0_ ;_ &quot;₩&quot;* \-#,##0_ ;_ &quot;₩&quot;* &quot;-&quot;_ ;_ @_ "/>
    <numFmt numFmtId="186" formatCode="_ &quot;₩&quot;* #,##0.00_ ;_ &quot;₩&quot;* \-#,##0.00_ ;_ &quot;₩&quot;* &quot;-&quot;??_ ;_ @_ "/>
    <numFmt numFmtId="187" formatCode="_ * #,##0.00_ ;_ * \-#,##0.00_ ;_ * &quot;-&quot;??_ ;_ @_ "/>
    <numFmt numFmtId="188" formatCode="0.000000"/>
    <numFmt numFmtId="189" formatCode="\$#.00"/>
    <numFmt numFmtId="190" formatCode="&quot;$&quot;#,##0_);[Red]\(&quot;$&quot;#,##0\)"/>
    <numFmt numFmtId="191" formatCode="&quot;SFr.&quot;#,##0;&quot;SFr.&quot;\-#,##0"/>
    <numFmt numFmtId="192" formatCode="#,##0.00\ &quot;Pts&quot;;\-#,##0.00\ &quot;Pts&quot;"/>
    <numFmt numFmtId="193" formatCode="_ * #,##0_ ;_ * &quot;₩&quot;\-#,##0_ ;_ * &quot;-&quot;_ ;_ @_ "/>
    <numFmt numFmtId="194" formatCode="m\o\n\th\ d\,\ yyyy"/>
    <numFmt numFmtId="195" formatCode="_ * #,##0.00_ ;_ * &quot;₩&quot;\-#,##0.00_ ;_ * &quot;-&quot;??_ ;_ @_ "/>
    <numFmt numFmtId="196" formatCode="#.00"/>
    <numFmt numFmtId="197" formatCode="%#.00"/>
    <numFmt numFmtId="198" formatCode="#,##0\ &quot;DM&quot;;[Red]\-#,##0\ &quot;DM&quot;"/>
    <numFmt numFmtId="199" formatCode="#,##0.00\ &quot;DM&quot;;[Red]\-#,##0.00\ &quot;DM&quot;"/>
    <numFmt numFmtId="200" formatCode="_(&quot;$&quot;* #,##0.00_);_(&quot;$&quot;* \(#,##0.00\);_(&quot;$&quot;* &quot;-&quot;??_);_(@_)"/>
    <numFmt numFmtId="201" formatCode="#,##0;[Red]#,##0"/>
    <numFmt numFmtId="202" formatCode="_ * #,##0.00_)\ _$_ ;_ * \(#,##0.00\)\ _$_ ;_ * &quot;-&quot;??_)\ _$_ ;_ @_ "/>
    <numFmt numFmtId="203" formatCode="_-* #,##0.00_-;&quot;₩&quot;\!\-* #,##0.00_-;_-* &quot;-&quot;??_-;_-@_-"/>
    <numFmt numFmtId="204" formatCode="000.000"/>
    <numFmt numFmtId="205" formatCode="#,##0_ "/>
    <numFmt numFmtId="206" formatCode="_-* #&quot;₩&quot;\!\!\,##0_-;&quot;₩&quot;&quot;₩&quot;\!\!\-* #&quot;₩&quot;\!\!\,##0_-;_-* &quot;-&quot;_-;_-@_-"/>
    <numFmt numFmtId="207" formatCode="#,##0_);[Red]&quot;₩&quot;\!\-#,##0"/>
  </numFmts>
  <fonts count="9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3"/>
      <name val="돋움체"/>
      <family val="3"/>
      <charset val="129"/>
    </font>
    <font>
      <sz val="12"/>
      <name val="굴림체"/>
      <family val="3"/>
      <charset val="129"/>
    </font>
    <font>
      <sz val="12"/>
      <name val="견명조"/>
      <family val="1"/>
      <charset val="129"/>
    </font>
    <font>
      <sz val="11"/>
      <name val="굴림체"/>
      <family val="3"/>
      <charset val="129"/>
    </font>
    <font>
      <sz val="12"/>
      <name val="¹UAAA¼"/>
      <family val="1"/>
    </font>
    <font>
      <sz val="9"/>
      <name val="바탕체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12"/>
      <name val="¹ÙÅÁÃ¼"/>
      <family val="1"/>
    </font>
    <font>
      <b/>
      <sz val="10"/>
      <name val="Helv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8"/>
      <color indexed="36"/>
      <name val="굴림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8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맑은 고딕"/>
      <family val="2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3">
    <xf numFmtId="0" fontId="0" fillId="0" borderId="0">
      <alignment vertical="center"/>
    </xf>
    <xf numFmtId="0" fontId="4" fillId="0" borderId="2">
      <alignment horizontal="centerContinuous" vertical="center"/>
    </xf>
    <xf numFmtId="3" fontId="5" fillId="0" borderId="0">
      <alignment vertical="center"/>
    </xf>
    <xf numFmtId="176" fontId="5" fillId="0" borderId="0">
      <alignment vertical="center"/>
    </xf>
    <xf numFmtId="4" fontId="5" fillId="0" borderId="0">
      <alignment vertical="center"/>
    </xf>
    <xf numFmtId="177" fontId="5" fillId="0" borderId="0">
      <alignment vertical="center"/>
    </xf>
    <xf numFmtId="0" fontId="4" fillId="0" borderId="2">
      <alignment horizontal="centerContinuous" vertical="center"/>
    </xf>
    <xf numFmtId="178" fontId="6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178" fontId="5" fillId="0" borderId="0" applyFont="0" applyFill="0" applyBorder="0" applyAlignment="0" applyProtection="0"/>
    <xf numFmtId="0" fontId="8" fillId="0" borderId="0"/>
    <xf numFmtId="0" fontId="7" fillId="0" borderId="0"/>
    <xf numFmtId="178" fontId="5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178" fontId="5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179" fontId="5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7" fillId="0" borderId="0"/>
    <xf numFmtId="0" fontId="9" fillId="0" borderId="0"/>
    <xf numFmtId="178" fontId="5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7" fillId="0" borderId="0"/>
    <xf numFmtId="178" fontId="5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/>
    <xf numFmtId="181" fontId="11" fillId="0" borderId="0">
      <protection locked="0"/>
    </xf>
    <xf numFmtId="181" fontId="11" fillId="0" borderId="0">
      <protection locked="0"/>
    </xf>
    <xf numFmtId="181" fontId="11" fillId="0" borderId="0">
      <protection locked="0"/>
    </xf>
    <xf numFmtId="178" fontId="12" fillId="0" borderId="0" applyFont="0" applyFill="0" applyBorder="0" applyAlignment="0" applyProtection="0"/>
    <xf numFmtId="9" fontId="4" fillId="0" borderId="0">
      <alignment vertical="center"/>
    </xf>
    <xf numFmtId="0" fontId="4" fillId="0" borderId="0">
      <alignment vertical="center"/>
    </xf>
    <xf numFmtId="10" fontId="4" fillId="0" borderId="0">
      <alignment vertical="center"/>
    </xf>
    <xf numFmtId="0" fontId="4" fillId="0" borderId="0">
      <alignment vertical="center"/>
    </xf>
    <xf numFmtId="182" fontId="2" fillId="0" borderId="0">
      <alignment vertical="center"/>
    </xf>
    <xf numFmtId="0" fontId="13" fillId="0" borderId="0"/>
    <xf numFmtId="41" fontId="5" fillId="0" borderId="0">
      <alignment horizontal="center" vertical="center"/>
    </xf>
    <xf numFmtId="183" fontId="14" fillId="0" borderId="0">
      <alignment horizontal="center" vertical="center"/>
    </xf>
    <xf numFmtId="0" fontId="13" fillId="0" borderId="0"/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7" fillId="0" borderId="0" applyNumberFormat="0" applyFill="0" applyBorder="0" applyAlignment="0" applyProtection="0"/>
    <xf numFmtId="10" fontId="16" fillId="0" borderId="0" applyFont="0" applyFill="0" applyBorder="0" applyAlignment="0" applyProtection="0"/>
    <xf numFmtId="0" fontId="5" fillId="0" borderId="0"/>
    <xf numFmtId="9" fontId="5" fillId="0" borderId="0">
      <protection locked="0"/>
    </xf>
    <xf numFmtId="0" fontId="17" fillId="0" borderId="3">
      <alignment horizontal="center" vertical="center"/>
    </xf>
    <xf numFmtId="0" fontId="15" fillId="0" borderId="4" applyProtection="0">
      <alignment horizontal="left" vertical="center" wrapText="1"/>
    </xf>
    <xf numFmtId="184" fontId="13" fillId="2" borderId="5">
      <alignment horizontal="center" vertical="center"/>
    </xf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186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/>
    <xf numFmtId="0" fontId="21" fillId="0" borderId="0"/>
    <xf numFmtId="0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/>
    <xf numFmtId="0" fontId="19" fillId="0" borderId="0"/>
    <xf numFmtId="0" fontId="21" fillId="0" borderId="0"/>
    <xf numFmtId="0" fontId="19" fillId="0" borderId="0"/>
    <xf numFmtId="0" fontId="16" fillId="0" borderId="0"/>
    <xf numFmtId="0" fontId="22" fillId="0" borderId="0"/>
    <xf numFmtId="0" fontId="21" fillId="0" borderId="0"/>
    <xf numFmtId="0" fontId="19" fillId="0" borderId="0"/>
    <xf numFmtId="0" fontId="16" fillId="0" borderId="0"/>
    <xf numFmtId="0" fontId="19" fillId="0" borderId="0"/>
    <xf numFmtId="0" fontId="21" fillId="0" borderId="0"/>
    <xf numFmtId="0" fontId="19" fillId="0" borderId="0"/>
    <xf numFmtId="0" fontId="16" fillId="0" borderId="0"/>
    <xf numFmtId="0" fontId="22" fillId="0" borderId="0"/>
    <xf numFmtId="0" fontId="21" fillId="0" borderId="0"/>
    <xf numFmtId="0" fontId="19" fillId="0" borderId="0"/>
    <xf numFmtId="0" fontId="16" fillId="0" borderId="0"/>
    <xf numFmtId="0" fontId="19" fillId="0" borderId="0"/>
    <xf numFmtId="0" fontId="16" fillId="0" borderId="0"/>
    <xf numFmtId="0" fontId="22" fillId="0" borderId="0"/>
    <xf numFmtId="0" fontId="21" fillId="0" borderId="0"/>
    <xf numFmtId="0" fontId="19" fillId="0" borderId="0"/>
    <xf numFmtId="0" fontId="16" fillId="0" borderId="0"/>
    <xf numFmtId="0" fontId="19" fillId="0" borderId="0"/>
    <xf numFmtId="49" fontId="21" fillId="0" borderId="0" applyBorder="0"/>
    <xf numFmtId="0" fontId="2" fillId="0" borderId="0" applyFill="0" applyBorder="0" applyAlignment="0"/>
    <xf numFmtId="0" fontId="23" fillId="0" borderId="0"/>
    <xf numFmtId="4" fontId="11" fillId="0" borderId="0">
      <protection locked="0"/>
    </xf>
    <xf numFmtId="38" fontId="20" fillId="0" borderId="0" applyFont="0" applyFill="0" applyBorder="0" applyAlignment="0" applyProtection="0"/>
    <xf numFmtId="188" fontId="2" fillId="0" borderId="0"/>
    <xf numFmtId="187" fontId="7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25" fillId="0" borderId="0" applyNumberFormat="0" applyAlignment="0">
      <alignment horizontal="left"/>
    </xf>
    <xf numFmtId="0" fontId="9" fillId="0" borderId="0" applyFont="0" applyFill="0" applyBorder="0" applyAlignment="0" applyProtection="0"/>
    <xf numFmtId="189" fontId="11" fillId="0" borderId="0">
      <protection locked="0"/>
    </xf>
    <xf numFmtId="190" fontId="20" fillId="0" borderId="0" applyFont="0" applyFill="0" applyBorder="0" applyAlignment="0" applyProtection="0"/>
    <xf numFmtId="0" fontId="5" fillId="0" borderId="1" applyFill="0" applyBorder="0" applyAlignment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/>
    <xf numFmtId="194" fontId="11" fillId="0" borderId="0">
      <protection locked="0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195" fontId="2" fillId="0" borderId="0"/>
    <xf numFmtId="0" fontId="26" fillId="0" borderId="0" applyNumberFormat="0" applyAlignment="0">
      <alignment horizontal="left"/>
    </xf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196" fontId="11" fillId="0" borderId="0">
      <protection locked="0"/>
    </xf>
    <xf numFmtId="178" fontId="5" fillId="0" borderId="0" applyFont="0" applyFill="0" applyBorder="0" applyAlignment="0" applyProtection="0"/>
    <xf numFmtId="38" fontId="28" fillId="3" borderId="0" applyNumberFormat="0" applyBorder="0" applyAlignment="0" applyProtection="0"/>
    <xf numFmtId="0" fontId="29" fillId="0" borderId="0">
      <alignment horizontal="left"/>
    </xf>
    <xf numFmtId="0" fontId="30" fillId="0" borderId="6" applyNumberFormat="0" applyAlignment="0" applyProtection="0">
      <alignment horizontal="left" vertical="center"/>
    </xf>
    <xf numFmtId="0" fontId="30" fillId="0" borderId="7">
      <alignment horizontal="left" vertical="center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1" fontId="33" fillId="0" borderId="0">
      <protection locked="0"/>
    </xf>
    <xf numFmtId="181" fontId="33" fillId="0" borderId="0">
      <protection locked="0"/>
    </xf>
    <xf numFmtId="0" fontId="34" fillId="0" borderId="0" applyNumberFormat="0" applyFill="0" applyBorder="0" applyAlignment="0" applyProtection="0"/>
    <xf numFmtId="0" fontId="35" fillId="0" borderId="8" applyNumberFormat="0" applyFill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10" fontId="28" fillId="4" borderId="1" applyNumberFormat="0" applyBorder="0" applyAlignment="0" applyProtection="0"/>
    <xf numFmtId="17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7" fillId="0" borderId="9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38" fillId="0" borderId="0"/>
    <xf numFmtId="191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197" fontId="11" fillId="0" borderId="0">
      <protection locked="0"/>
    </xf>
    <xf numFmtId="10" fontId="7" fillId="0" borderId="0" applyFont="0" applyFill="0" applyBorder="0" applyAlignment="0" applyProtection="0"/>
    <xf numFmtId="197" fontId="11" fillId="0" borderId="0">
      <protection locked="0"/>
    </xf>
    <xf numFmtId="30" fontId="40" fillId="0" borderId="0" applyNumberFormat="0" applyFill="0" applyBorder="0" applyAlignment="0" applyProtection="0">
      <alignment horizontal="left"/>
    </xf>
    <xf numFmtId="178" fontId="6" fillId="0" borderId="0" applyFont="0" applyFill="0" applyBorder="0" applyAlignment="0" applyProtection="0"/>
    <xf numFmtId="0" fontId="20" fillId="0" borderId="0"/>
    <xf numFmtId="0" fontId="41" fillId="0" borderId="0">
      <alignment horizontal="center" vertical="center"/>
    </xf>
    <xf numFmtId="0" fontId="37" fillId="0" borderId="0"/>
    <xf numFmtId="40" fontId="42" fillId="0" borderId="0" applyBorder="0">
      <alignment horizontal="right"/>
    </xf>
    <xf numFmtId="0" fontId="43" fillId="3" borderId="0">
      <alignment horizontal="centerContinuous"/>
    </xf>
    <xf numFmtId="0" fontId="44" fillId="0" borderId="0" applyFill="0" applyBorder="0" applyProtection="0">
      <alignment horizontal="centerContinuous" vertical="center"/>
    </xf>
    <xf numFmtId="0" fontId="13" fillId="5" borderId="0" applyFill="0" applyBorder="0" applyProtection="0">
      <alignment horizontal="center" vertical="center"/>
    </xf>
    <xf numFmtId="181" fontId="11" fillId="0" borderId="10">
      <protection locked="0"/>
    </xf>
    <xf numFmtId="0" fontId="45" fillId="0" borderId="11">
      <alignment horizontal="left"/>
    </xf>
    <xf numFmtId="37" fontId="28" fillId="6" borderId="0" applyNumberFormat="0" applyBorder="0" applyAlignment="0" applyProtection="0"/>
    <xf numFmtId="37" fontId="28" fillId="0" borderId="0"/>
    <xf numFmtId="3" fontId="46" fillId="0" borderId="8" applyProtection="0"/>
    <xf numFmtId="198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180" fontId="7" fillId="0" borderId="0" applyFont="0" applyFill="0" applyBorder="0" applyAlignment="0" applyProtection="0"/>
    <xf numFmtId="200" fontId="2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201" fontId="47" fillId="0" borderId="4">
      <alignment horizontal="right" vertical="center"/>
    </xf>
    <xf numFmtId="0" fontId="11" fillId="0" borderId="0">
      <protection locked="0"/>
    </xf>
    <xf numFmtId="0" fontId="48" fillId="0" borderId="0">
      <alignment vertical="center"/>
    </xf>
    <xf numFmtId="0" fontId="49" fillId="0" borderId="4">
      <alignment horizontal="center" vertical="center"/>
    </xf>
    <xf numFmtId="0" fontId="5" fillId="7" borderId="0">
      <alignment horizontal="left"/>
    </xf>
    <xf numFmtId="0" fontId="49" fillId="0" borderId="4">
      <alignment horizontal="center" vertical="center"/>
    </xf>
    <xf numFmtId="0" fontId="11" fillId="0" borderId="0"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15" fillId="5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0" fontId="5" fillId="0" borderId="0"/>
    <xf numFmtId="202" fontId="2" fillId="0" borderId="12" applyBorder="0"/>
    <xf numFmtId="203" fontId="5" fillId="0" borderId="4">
      <alignment vertical="center"/>
    </xf>
    <xf numFmtId="3" fontId="51" fillId="0" borderId="1"/>
    <xf numFmtId="0" fontId="51" fillId="0" borderId="1"/>
    <xf numFmtId="3" fontId="51" fillId="0" borderId="13"/>
    <xf numFmtId="3" fontId="51" fillId="0" borderId="14"/>
    <xf numFmtId="0" fontId="52" fillId="0" borderId="1"/>
    <xf numFmtId="0" fontId="53" fillId="0" borderId="0">
      <alignment horizontal="center"/>
    </xf>
    <xf numFmtId="0" fontId="54" fillId="0" borderId="15">
      <alignment horizontal="center"/>
    </xf>
    <xf numFmtId="3" fontId="55" fillId="0" borderId="0">
      <alignment vertical="center" wrapText="1"/>
    </xf>
    <xf numFmtId="3" fontId="56" fillId="0" borderId="0">
      <alignment vertical="center" wrapText="1"/>
    </xf>
    <xf numFmtId="1" fontId="5" fillId="0" borderId="0"/>
    <xf numFmtId="187" fontId="2" fillId="0" borderId="0">
      <alignment vertical="center"/>
    </xf>
    <xf numFmtId="0" fontId="9" fillId="0" borderId="0"/>
    <xf numFmtId="178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8" fillId="0" borderId="0"/>
    <xf numFmtId="179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8" fillId="0" borderId="0"/>
    <xf numFmtId="179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8" fillId="0" borderId="0"/>
    <xf numFmtId="179" fontId="5" fillId="0" borderId="0" applyFont="0" applyFill="0" applyBorder="0" applyAlignment="0" applyProtection="0"/>
    <xf numFmtId="0" fontId="57" fillId="0" borderId="16"/>
    <xf numFmtId="18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59" fillId="0" borderId="0">
      <alignment vertical="center"/>
    </xf>
    <xf numFmtId="0" fontId="60" fillId="0" borderId="0">
      <alignment horizontal="center" vertical="center"/>
    </xf>
    <xf numFmtId="4" fontId="11" fillId="0" borderId="0">
      <protection locked="0"/>
    </xf>
    <xf numFmtId="205" fontId="2" fillId="0" borderId="0">
      <protection locked="0"/>
    </xf>
    <xf numFmtId="0" fontId="5" fillId="0" borderId="0"/>
    <xf numFmtId="0" fontId="49" fillId="0" borderId="4" applyFill="0" applyProtection="0">
      <alignment horizontal="center" vertical="center"/>
    </xf>
    <xf numFmtId="206" fontId="2" fillId="0" borderId="0" applyFont="0" applyFill="0" applyBorder="0" applyAlignment="0" applyProtection="0"/>
    <xf numFmtId="176" fontId="5" fillId="5" borderId="0" applyFill="0" applyBorder="0" applyProtection="0">
      <alignment horizontal="right"/>
    </xf>
    <xf numFmtId="0" fontId="5" fillId="0" borderId="0" applyFont="0" applyFill="0" applyBorder="0" applyAlignment="0" applyProtection="0"/>
    <xf numFmtId="0" fontId="5" fillId="0" borderId="0">
      <protection locked="0"/>
    </xf>
    <xf numFmtId="0" fontId="2" fillId="0" borderId="0"/>
    <xf numFmtId="0" fontId="2" fillId="0" borderId="0"/>
    <xf numFmtId="0" fontId="5" fillId="0" borderId="4">
      <alignment vertical="center" wrapText="1"/>
    </xf>
    <xf numFmtId="0" fontId="2" fillId="0" borderId="1" applyNumberFormat="0" applyFill="0" applyProtection="0">
      <alignment vertical="center"/>
    </xf>
    <xf numFmtId="0" fontId="17" fillId="0" borderId="3">
      <alignment horizontal="center" vertical="center"/>
    </xf>
    <xf numFmtId="0" fontId="9" fillId="0" borderId="4">
      <alignment horizontal="center" vertical="center" wrapText="1"/>
    </xf>
    <xf numFmtId="0" fontId="11" fillId="0" borderId="17">
      <protection locked="0"/>
    </xf>
    <xf numFmtId="207" fontId="5" fillId="0" borderId="0">
      <protection locked="0"/>
    </xf>
    <xf numFmtId="0" fontId="5" fillId="0" borderId="0">
      <protection locked="0"/>
    </xf>
    <xf numFmtId="205" fontId="2" fillId="0" borderId="0">
      <protection locked="0"/>
    </xf>
    <xf numFmtId="0" fontId="61" fillId="0" borderId="0"/>
    <xf numFmtId="0" fontId="62" fillId="8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5" borderId="0" applyNumberFormat="0" applyBorder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63" fillId="16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1" borderId="0" applyNumberFormat="0" applyBorder="0" applyAlignment="0" applyProtection="0">
      <alignment vertical="center"/>
    </xf>
    <xf numFmtId="0" fontId="63" fillId="22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26" borderId="18" applyNumberFormat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27" borderId="19" applyNumberFormat="0" applyFont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9" borderId="20" applyNumberFormat="0" applyAlignment="0" applyProtection="0">
      <alignment vertical="center"/>
    </xf>
    <xf numFmtId="0" fontId="70" fillId="0" borderId="21" applyNumberFormat="0" applyFill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72" fillId="13" borderId="1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23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6" fillId="0" borderId="25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8" fillId="26" borderId="26" applyNumberFormat="0" applyAlignment="0" applyProtection="0">
      <alignment vertical="center"/>
    </xf>
    <xf numFmtId="41" fontId="79" fillId="0" borderId="0">
      <alignment vertical="center"/>
    </xf>
    <xf numFmtId="0" fontId="80" fillId="0" borderId="0">
      <alignment vertical="center"/>
    </xf>
    <xf numFmtId="41" fontId="2" fillId="0" borderId="0" applyFont="0" applyFill="0" applyBorder="0" applyAlignment="0" applyProtection="0"/>
    <xf numFmtId="0" fontId="81" fillId="0" borderId="0">
      <alignment vertical="center"/>
    </xf>
    <xf numFmtId="41" fontId="8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81" fillId="0" borderId="0">
      <alignment vertical="center"/>
    </xf>
    <xf numFmtId="41" fontId="8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310">
      <alignment vertical="center"/>
    </xf>
    <xf numFmtId="0" fontId="84" fillId="30" borderId="27" xfId="310" applyFont="1" applyFill="1" applyBorder="1" applyAlignment="1">
      <alignment horizontal="center" vertical="center" wrapText="1"/>
    </xf>
    <xf numFmtId="0" fontId="1" fillId="0" borderId="0" xfId="310" applyFill="1">
      <alignment vertical="center"/>
    </xf>
    <xf numFmtId="0" fontId="85" fillId="0" borderId="27" xfId="310" quotePrefix="1" applyFont="1" applyFill="1" applyBorder="1" applyAlignment="1">
      <alignment horizontal="left" vertical="center" shrinkToFit="1"/>
    </xf>
    <xf numFmtId="0" fontId="85" fillId="0" borderId="27" xfId="310" quotePrefix="1" applyFont="1" applyFill="1" applyBorder="1" applyAlignment="1">
      <alignment horizontal="center" vertical="center" shrinkToFit="1"/>
    </xf>
    <xf numFmtId="0" fontId="85" fillId="0" borderId="27" xfId="310" applyFont="1" applyFill="1" applyBorder="1" applyAlignment="1">
      <alignment horizontal="right" vertical="center" shrinkToFit="1"/>
    </xf>
    <xf numFmtId="0" fontId="87" fillId="30" borderId="27" xfId="310" quotePrefix="1" applyFont="1" applyFill="1" applyBorder="1" applyAlignment="1">
      <alignment horizontal="center" vertical="center" shrinkToFit="1"/>
    </xf>
    <xf numFmtId="0" fontId="87" fillId="30" borderId="27" xfId="310" applyFont="1" applyFill="1" applyBorder="1" applyAlignment="1">
      <alignment horizontal="left" vertical="center" shrinkToFit="1"/>
    </xf>
    <xf numFmtId="0" fontId="87" fillId="30" borderId="27" xfId="310" applyFont="1" applyFill="1" applyBorder="1" applyAlignment="1">
      <alignment horizontal="center" vertical="center" shrinkToFit="1"/>
    </xf>
    <xf numFmtId="0" fontId="87" fillId="30" borderId="27" xfId="310" applyFont="1" applyFill="1" applyBorder="1" applyAlignment="1">
      <alignment horizontal="right" vertical="center" shrinkToFit="1"/>
    </xf>
    <xf numFmtId="0" fontId="1" fillId="0" borderId="0" xfId="310" applyAlignment="1">
      <alignment horizontal="left" vertical="center"/>
    </xf>
    <xf numFmtId="0" fontId="1" fillId="0" borderId="0" xfId="310" applyAlignment="1">
      <alignment horizontal="center" vertical="center"/>
    </xf>
    <xf numFmtId="0" fontId="1" fillId="0" borderId="0" xfId="310" applyAlignment="1">
      <alignment horizontal="right" vertical="center"/>
    </xf>
    <xf numFmtId="0" fontId="85" fillId="0" borderId="27" xfId="310" quotePrefix="1" applyNumberFormat="1" applyFont="1" applyFill="1" applyBorder="1" applyAlignment="1">
      <alignment horizontal="left" vertical="center" shrinkToFit="1"/>
    </xf>
    <xf numFmtId="0" fontId="86" fillId="0" borderId="27" xfId="310" applyNumberFormat="1" applyFont="1" applyFill="1" applyBorder="1" applyAlignment="1">
      <alignment horizontal="right" vertical="center" shrinkToFit="1"/>
    </xf>
    <xf numFmtId="0" fontId="87" fillId="30" borderId="27" xfId="310" applyNumberFormat="1" applyFont="1" applyFill="1" applyBorder="1" applyAlignment="1">
      <alignment horizontal="right" vertical="center" shrinkToFit="1"/>
    </xf>
    <xf numFmtId="0" fontId="86" fillId="0" borderId="27" xfId="310" quotePrefix="1" applyNumberFormat="1" applyFont="1" applyFill="1" applyBorder="1" applyAlignment="1">
      <alignment horizontal="right" vertical="center" shrinkToFit="1"/>
    </xf>
    <xf numFmtId="0" fontId="84" fillId="30" borderId="27" xfId="310" applyFont="1" applyFill="1" applyBorder="1" applyAlignment="1">
      <alignment horizontal="center" vertical="center" wrapText="1"/>
    </xf>
    <xf numFmtId="0" fontId="87" fillId="0" borderId="27" xfId="310" quotePrefix="1" applyFont="1" applyFill="1" applyBorder="1" applyAlignment="1">
      <alignment horizontal="left" vertical="center" shrinkToFit="1"/>
    </xf>
    <xf numFmtId="0" fontId="87" fillId="0" borderId="27" xfId="310" applyFont="1" applyFill="1" applyBorder="1" applyAlignment="1">
      <alignment horizontal="left" vertical="center" shrinkToFit="1"/>
    </xf>
    <xf numFmtId="0" fontId="82" fillId="0" borderId="0" xfId="310" applyFont="1" applyAlignment="1">
      <alignment horizontal="center" vertical="center"/>
    </xf>
    <xf numFmtId="0" fontId="88" fillId="0" borderId="0" xfId="310" quotePrefix="1" applyFont="1">
      <alignment vertical="center"/>
    </xf>
    <xf numFmtId="0" fontId="89" fillId="0" borderId="0" xfId="310" applyFont="1">
      <alignment vertical="center"/>
    </xf>
  </cellXfs>
  <cellStyles count="313">
    <cellStyle name="#" xfId="1" xr:uid="{00000000-0005-0000-0000-000000000000}"/>
    <cellStyle name="#,##0" xfId="2" xr:uid="{00000000-0005-0000-0000-000001000000}"/>
    <cellStyle name="#,##0.0" xfId="3" xr:uid="{00000000-0005-0000-0000-000002000000}"/>
    <cellStyle name="#,##0.00" xfId="4" xr:uid="{00000000-0005-0000-0000-000003000000}"/>
    <cellStyle name="#,##0.000" xfId="5" xr:uid="{00000000-0005-0000-0000-000004000000}"/>
    <cellStyle name="#_붙임 4. 예산대비 집행의 적정성 검토 (1)" xfId="6" xr:uid="{00000000-0005-0000-0000-000005000000}"/>
    <cellStyle name="_x0004__x0004__x0019__x001b__x0004_$_x0010__x0010__x0008__x0001_" xfId="7" xr:uid="{00000000-0005-0000-0000-000006000000}"/>
    <cellStyle name="??&amp;O?&amp;H?_x0008__x000f__x0007_?_x0007__x0001__x0001_" xfId="8" xr:uid="{00000000-0005-0000-0000-000007000000}"/>
    <cellStyle name="??&amp;O?&amp;H?_x0008_??_x0007__x0001__x0001_" xfId="9" xr:uid="{00000000-0005-0000-0000-000008000000}"/>
    <cellStyle name="?W?_laroux" xfId="10" xr:uid="{00000000-0005-0000-0000-000009000000}"/>
    <cellStyle name="_(최종본10.18)(가칭)형곡고등학교 교사신축 BTL사업 기본설계용역" xfId="11" xr:uid="{00000000-0005-0000-0000-00000A000000}"/>
    <cellStyle name="_cctv내역서" xfId="12" xr:uid="{00000000-0005-0000-0000-00000B000000}"/>
    <cellStyle name="_강서노인복지관통신관급내역서(방송)" xfId="13" xr:uid="{00000000-0005-0000-0000-00000C000000}"/>
    <cellStyle name="_건축내역" xfId="14" xr:uid="{00000000-0005-0000-0000-00000D000000}"/>
    <cellStyle name="_광평초등학교 도서실 리모델링공사(8.4)" xfId="15" xr:uid="{00000000-0005-0000-0000-00000E000000}"/>
    <cellStyle name="_구포3동공영주차장관급(주차관제)-1" xfId="16" xr:uid="{00000000-0005-0000-0000-00000F000000}"/>
    <cellStyle name="_군위내역서(A동)" xfId="17" xr:uid="{00000000-0005-0000-0000-000010000000}"/>
    <cellStyle name="_김천농공고등학교생활관증축공사-행재정" xfId="18" xr:uid="{00000000-0005-0000-0000-000011000000}"/>
    <cellStyle name="_내역B동" xfId="19" xr:uid="{00000000-0005-0000-0000-000012000000}"/>
    <cellStyle name="_내역서(남구청주차관제)" xfId="20" xr:uid="{00000000-0005-0000-0000-000013000000}"/>
    <cellStyle name="_내역서(전광판)-1" xfId="21" xr:uid="{00000000-0005-0000-0000-000014000000}"/>
    <cellStyle name="_노후창호개체공사" xfId="22" xr:uid="{00000000-0005-0000-0000-000015000000}"/>
    <cellStyle name="_민락동 내역서( 최종)" xfId="23" xr:uid="{00000000-0005-0000-0000-000016000000}"/>
    <cellStyle name="_반여2동공영주차장-1" xfId="24" xr:uid="{00000000-0005-0000-0000-000017000000}"/>
    <cellStyle name="_반여2동사통신내역서" xfId="25" xr:uid="{00000000-0005-0000-0000-000018000000}"/>
    <cellStyle name="_방송내역서" xfId="26" xr:uid="{00000000-0005-0000-0000-000019000000}"/>
    <cellStyle name="_분전반(kd-수산과학원)" xfId="27" xr:uid="{00000000-0005-0000-0000-00001A000000}"/>
    <cellStyle name="_사상구청쓰레기투기-CCTV 내역서" xfId="28" xr:uid="{00000000-0005-0000-0000-00001B000000}"/>
    <cellStyle name="_산동 농협동로지소 청사 신축공사-1" xfId="29" xr:uid="{00000000-0005-0000-0000-00001C000000}"/>
    <cellStyle name="_산동 농협동로지소 청사 신축공사-1_1" xfId="30" xr:uid="{00000000-0005-0000-0000-00001D000000}"/>
    <cellStyle name="_설계서 용지" xfId="31" xr:uid="{00000000-0005-0000-0000-00001E000000}"/>
    <cellStyle name="_설계예산서(참고)" xfId="32" xr:uid="{00000000-0005-0000-0000-00001F000000}"/>
    <cellStyle name="_영주여자고등학교 기숙사 증축 및 기타공사(7.19)" xfId="33" xr:uid="{00000000-0005-0000-0000-000020000000}"/>
    <cellStyle name="_전기내역서" xfId="34" xr:uid="{00000000-0005-0000-0000-000021000000}"/>
    <cellStyle name="_정보관건축내역(2층완성)" xfId="35" xr:uid="{00000000-0005-0000-0000-000022000000}"/>
    <cellStyle name="_천체투영실설치공사" xfId="36" xr:uid="{00000000-0005-0000-0000-000023000000}"/>
    <cellStyle name="_태종대1차" xfId="37" xr:uid="{00000000-0005-0000-0000-000024000000}"/>
    <cellStyle name="_태종대2차" xfId="38" xr:uid="{00000000-0005-0000-0000-000025000000}"/>
    <cellStyle name="_태종대공영주차장통신내역서(총괄)1" xfId="39" xr:uid="{00000000-0005-0000-0000-000026000000}"/>
    <cellStyle name="_통신내역서" xfId="40" xr:uid="{00000000-0005-0000-0000-000027000000}"/>
    <cellStyle name="_표지" xfId="41" xr:uid="{00000000-0005-0000-0000-000028000000}"/>
    <cellStyle name="_항만해운청전기산출근거" xfId="42" xr:uid="{00000000-0005-0000-0000-000029000000}"/>
    <cellStyle name="’E‰Y [0.00]_laroux" xfId="43" xr:uid="{00000000-0005-0000-0000-00002A000000}"/>
    <cellStyle name="’E‰Y_laroux" xfId="44" xr:uid="{00000000-0005-0000-0000-00002B000000}"/>
    <cellStyle name="¤@?e_TEST-1 " xfId="45" xr:uid="{00000000-0005-0000-0000-00002C000000}"/>
    <cellStyle name="" xfId="46" xr:uid="{00000000-0005-0000-0000-00002D000000}"/>
    <cellStyle name="_벽진초등학교 집계표" xfId="47" xr:uid="{00000000-0005-0000-0000-00002E000000}"/>
    <cellStyle name="_붙임 4. 예산대비 집행의 적정성 검토 (1)" xfId="48" xr:uid="{00000000-0005-0000-0000-00002F000000}"/>
    <cellStyle name="_x0007_ _x000d__x000d_­­_x0007_ ­" xfId="49" xr:uid="{00000000-0005-0000-0000-000030000000}"/>
    <cellStyle name="0%" xfId="50" xr:uid="{00000000-0005-0000-0000-000031000000}"/>
    <cellStyle name="0.0%" xfId="51" xr:uid="{00000000-0005-0000-0000-000032000000}"/>
    <cellStyle name="0.00%" xfId="52" xr:uid="{00000000-0005-0000-0000-000033000000}"/>
    <cellStyle name="0.000%" xfId="53" xr:uid="{00000000-0005-0000-0000-000034000000}"/>
    <cellStyle name="0.0000%" xfId="54" xr:uid="{00000000-0005-0000-0000-000035000000}"/>
    <cellStyle name="1" xfId="55" xr:uid="{00000000-0005-0000-0000-000036000000}"/>
    <cellStyle name="1_시민계략공사" xfId="56" xr:uid="{00000000-0005-0000-0000-000037000000}"/>
    <cellStyle name="1_시민계략공사_전기-한남" xfId="57" xr:uid="{00000000-0005-0000-0000-000038000000}"/>
    <cellStyle name="1_양곡부두정비창고전기내역서" xfId="58" xr:uid="{00000000-0005-0000-0000-000039000000}"/>
    <cellStyle name="1_전기내역서" xfId="59" xr:uid="{00000000-0005-0000-0000-00003A000000}"/>
    <cellStyle name="1_통신내역서" xfId="60" xr:uid="{00000000-0005-0000-0000-00003B000000}"/>
    <cellStyle name="19990216" xfId="61" xr:uid="{00000000-0005-0000-0000-00003C000000}"/>
    <cellStyle name="¹eºÐA²_AIAIC°AuCoE² " xfId="62" xr:uid="{00000000-0005-0000-0000-00003D000000}"/>
    <cellStyle name="²" xfId="63" xr:uid="{00000000-0005-0000-0000-00003E000000}"/>
    <cellStyle name="20% - 강조색1 2" xfId="263" xr:uid="{00000000-0005-0000-0000-00003F000000}"/>
    <cellStyle name="20% - 강조색2 2" xfId="264" xr:uid="{00000000-0005-0000-0000-000040000000}"/>
    <cellStyle name="20% - 강조색3 2" xfId="265" xr:uid="{00000000-0005-0000-0000-000041000000}"/>
    <cellStyle name="20% - 강조색4 2" xfId="266" xr:uid="{00000000-0005-0000-0000-000042000000}"/>
    <cellStyle name="20% - 강조색5 2" xfId="267" xr:uid="{00000000-0005-0000-0000-000043000000}"/>
    <cellStyle name="20% - 강조색6 2" xfId="268" xr:uid="{00000000-0005-0000-0000-000044000000}"/>
    <cellStyle name="40% - 강조색1 2" xfId="269" xr:uid="{00000000-0005-0000-0000-000045000000}"/>
    <cellStyle name="40% - 강조색2 2" xfId="270" xr:uid="{00000000-0005-0000-0000-000046000000}"/>
    <cellStyle name="40% - 강조색3 2" xfId="271" xr:uid="{00000000-0005-0000-0000-000047000000}"/>
    <cellStyle name="40% - 강조색4 2" xfId="272" xr:uid="{00000000-0005-0000-0000-000048000000}"/>
    <cellStyle name="40% - 강조색5 2" xfId="273" xr:uid="{00000000-0005-0000-0000-000049000000}"/>
    <cellStyle name="40% - 강조색6 2" xfId="274" xr:uid="{00000000-0005-0000-0000-00004A000000}"/>
    <cellStyle name="60" xfId="64" xr:uid="{00000000-0005-0000-0000-00004B000000}"/>
    <cellStyle name="60% - 강조색1 2" xfId="275" xr:uid="{00000000-0005-0000-0000-00004C000000}"/>
    <cellStyle name="60% - 강조색2 2" xfId="276" xr:uid="{00000000-0005-0000-0000-00004D000000}"/>
    <cellStyle name="60% - 강조색3 2" xfId="277" xr:uid="{00000000-0005-0000-0000-00004E000000}"/>
    <cellStyle name="60% - 강조색4 2" xfId="278" xr:uid="{00000000-0005-0000-0000-00004F000000}"/>
    <cellStyle name="60% - 강조색5 2" xfId="279" xr:uid="{00000000-0005-0000-0000-000050000000}"/>
    <cellStyle name="60% - 강조색6 2" xfId="280" xr:uid="{00000000-0005-0000-0000-000051000000}"/>
    <cellStyle name="90" xfId="65" xr:uid="{00000000-0005-0000-0000-000052000000}"/>
    <cellStyle name="AA" xfId="66" xr:uid="{00000000-0005-0000-0000-000053000000}"/>
    <cellStyle name="Actual Date" xfId="67" xr:uid="{00000000-0005-0000-0000-000054000000}"/>
    <cellStyle name="AeE­ [0]_  A¾  CO  " xfId="68" xr:uid="{00000000-0005-0000-0000-000055000000}"/>
    <cellStyle name="ÅëÈ­ [0]_¸ðÇü¸·" xfId="69" xr:uid="{00000000-0005-0000-0000-000056000000}"/>
    <cellStyle name="AeE­ [0]_°eE¹_11¿a½A " xfId="70" xr:uid="{00000000-0005-0000-0000-000057000000}"/>
    <cellStyle name="AeE­_  A¾  CO  " xfId="71" xr:uid="{00000000-0005-0000-0000-000058000000}"/>
    <cellStyle name="ÅëÈ­_¸ðÇü¸·" xfId="72" xr:uid="{00000000-0005-0000-0000-000059000000}"/>
    <cellStyle name="AeE­_°eE¹_11¿a½A " xfId="73" xr:uid="{00000000-0005-0000-0000-00005A000000}"/>
    <cellStyle name="ALIGNMENT" xfId="74" xr:uid="{00000000-0005-0000-0000-00005B000000}"/>
    <cellStyle name="AoA¤μCAo ¾EA½" xfId="75" xr:uid="{00000000-0005-0000-0000-00005C000000}"/>
    <cellStyle name="AÞ¸¶ [0]_  A¾  CO  " xfId="76" xr:uid="{00000000-0005-0000-0000-00005D000000}"/>
    <cellStyle name="ÄÞ¸¶ [0]_¸ðÇü¸·" xfId="77" xr:uid="{00000000-0005-0000-0000-00005E000000}"/>
    <cellStyle name="AÞ¸¶ [0]_°eE¹_11¿a½A " xfId="78" xr:uid="{00000000-0005-0000-0000-00005F000000}"/>
    <cellStyle name="AÞ¸¶_  A¾  CO  " xfId="79" xr:uid="{00000000-0005-0000-0000-000060000000}"/>
    <cellStyle name="ÄÞ¸¶_¸ðÇü¸·" xfId="80" xr:uid="{00000000-0005-0000-0000-000061000000}"/>
    <cellStyle name="AÞ¸¶_°eE¹_11¿a½A " xfId="81" xr:uid="{00000000-0005-0000-0000-000062000000}"/>
    <cellStyle name="C￥AØ_  A¾  CO  " xfId="82" xr:uid="{00000000-0005-0000-0000-000063000000}"/>
    <cellStyle name="Ç¥ÁØ_¸ðÇü¸·" xfId="83" xr:uid="{00000000-0005-0000-0000-000064000000}"/>
    <cellStyle name="C￥AØ_¿μ¾÷CoE² " xfId="84" xr:uid="{00000000-0005-0000-0000-000065000000}"/>
    <cellStyle name="Ç¥ÁØ_°­´ç (2)" xfId="85" xr:uid="{00000000-0005-0000-0000-000066000000}"/>
    <cellStyle name="C￥AØ_°­´c (2)_광명견적대비1010" xfId="86" xr:uid="{00000000-0005-0000-0000-000067000000}"/>
    <cellStyle name="Ç¥ÁØ_°­´ç (2)_광명견적대비1010" xfId="87" xr:uid="{00000000-0005-0000-0000-000068000000}"/>
    <cellStyle name="C￥AØ_°­´c (2)_광명견적대비1010_동아대부민캠퍼스내역서" xfId="88" xr:uid="{00000000-0005-0000-0000-000069000000}"/>
    <cellStyle name="Ç¥ÁØ_°­´ç (2)_광명견적대비1010_동아대부민캠퍼스내역서" xfId="89" xr:uid="{00000000-0005-0000-0000-00006A000000}"/>
    <cellStyle name="C￥AØ_°­´c (2)_광명견적대비1010_동아대부민캠퍼스내역서_붙임 4. 예산대비 집행의 적정성 검토 (1)" xfId="90" xr:uid="{00000000-0005-0000-0000-00006B000000}"/>
    <cellStyle name="Ç¥ÁØ_°­´ç (2)_광명견적대비1010_붙임 4. 예산대비 집행의 적정성 검토 (1)" xfId="91" xr:uid="{00000000-0005-0000-0000-00006C000000}"/>
    <cellStyle name="C￥AØ_°­´c (2)_광명관급" xfId="92" xr:uid="{00000000-0005-0000-0000-00006D000000}"/>
    <cellStyle name="Ç¥ÁØ_°­´ç (2)_광명관급" xfId="93" xr:uid="{00000000-0005-0000-0000-00006E000000}"/>
    <cellStyle name="C￥AØ_°­´c (2)_광명관급_붙임 4. 예산대비 집행의 적정성 검토 (1)" xfId="94" xr:uid="{00000000-0005-0000-0000-00006F000000}"/>
    <cellStyle name="Ç¥ÁØ_°­´ç (2)_금광" xfId="95" xr:uid="{00000000-0005-0000-0000-000070000000}"/>
    <cellStyle name="C￥AØ_°­´c (2)_금광_동아대부민캠퍼스내역서" xfId="96" xr:uid="{00000000-0005-0000-0000-000071000000}"/>
    <cellStyle name="Ç¥ÁØ_°­´ç (2)_금광_동아대부민캠퍼스내역서" xfId="97" xr:uid="{00000000-0005-0000-0000-000072000000}"/>
    <cellStyle name="C￥AØ_°­´c (2)_금광_동아대부민캠퍼스내역서_붙임 4. 예산대비 집행의 적정성 검토 (1)" xfId="98" xr:uid="{00000000-0005-0000-0000-000073000000}"/>
    <cellStyle name="Ç¥ÁØ_°­´ç (2)_금광_붙임 4. 예산대비 집행의 적정성 검토 (1)" xfId="99" xr:uid="{00000000-0005-0000-0000-000074000000}"/>
    <cellStyle name="C￥AØ_°­´c (2)_삼사" xfId="100" xr:uid="{00000000-0005-0000-0000-000075000000}"/>
    <cellStyle name="Ç¥ÁØ_°­´ç (2)_삼사" xfId="101" xr:uid="{00000000-0005-0000-0000-000076000000}"/>
    <cellStyle name="C￥AØ_°­´c (2)_삼사_동아대부민캠퍼스내역서" xfId="102" xr:uid="{00000000-0005-0000-0000-000077000000}"/>
    <cellStyle name="Ç¥ÁØ_°­´ç (2)_삼사_동아대부민캠퍼스내역서" xfId="103" xr:uid="{00000000-0005-0000-0000-000078000000}"/>
    <cellStyle name="C￥AØ_°­´c (2)_삼사_동아대부민캠퍼스내역서_붙임 4. 예산대비 집행의 적정성 검토 (1)" xfId="104" xr:uid="{00000000-0005-0000-0000-000079000000}"/>
    <cellStyle name="Ç¥ÁØ_°­´ç (2)_삼사_붙임 4. 예산대비 집행의 적정성 검토 (1)" xfId="105" xr:uid="{00000000-0005-0000-0000-00007A000000}"/>
    <cellStyle name="C￥AØ_¼oAI¼º " xfId="106" xr:uid="{00000000-0005-0000-0000-00007B000000}"/>
    <cellStyle name="Calc Currency (0)" xfId="107" xr:uid="{00000000-0005-0000-0000-00007C000000}"/>
    <cellStyle name="category" xfId="108" xr:uid="{00000000-0005-0000-0000-00007D000000}"/>
    <cellStyle name="Comma" xfId="109" xr:uid="{00000000-0005-0000-0000-00007E000000}"/>
    <cellStyle name="Comma [0]" xfId="110" xr:uid="{00000000-0005-0000-0000-00007F000000}"/>
    <cellStyle name="comma zerodec" xfId="111" xr:uid="{00000000-0005-0000-0000-000080000000}"/>
    <cellStyle name="Comma_ SG&amp;A Bridge " xfId="112" xr:uid="{00000000-0005-0000-0000-000081000000}"/>
    <cellStyle name="Comma0" xfId="113" xr:uid="{00000000-0005-0000-0000-000082000000}"/>
    <cellStyle name="Comm뼬_E&amp;ONW2" xfId="114" xr:uid="{00000000-0005-0000-0000-000083000000}"/>
    <cellStyle name="Copied" xfId="115" xr:uid="{00000000-0005-0000-0000-000084000000}"/>
    <cellStyle name="Curren?_x0012_퐀_x0017_?" xfId="116" xr:uid="{00000000-0005-0000-0000-000085000000}"/>
    <cellStyle name="Currency" xfId="117" xr:uid="{00000000-0005-0000-0000-000086000000}"/>
    <cellStyle name="Currency [0]" xfId="118" xr:uid="{00000000-0005-0000-0000-000087000000}"/>
    <cellStyle name="currency-$_표지 " xfId="119" xr:uid="{00000000-0005-0000-0000-000088000000}"/>
    <cellStyle name="Currency_ SG&amp;A Bridge " xfId="120" xr:uid="{00000000-0005-0000-0000-000089000000}"/>
    <cellStyle name="Currency0" xfId="121" xr:uid="{00000000-0005-0000-0000-00008A000000}"/>
    <cellStyle name="Currency1" xfId="122" xr:uid="{00000000-0005-0000-0000-00008B000000}"/>
    <cellStyle name="Date" xfId="123" xr:uid="{00000000-0005-0000-0000-00008C000000}"/>
    <cellStyle name="Dezimal [0]_Ausdruck RUND (D)" xfId="124" xr:uid="{00000000-0005-0000-0000-00008D000000}"/>
    <cellStyle name="Dezimal_Ausdruck RUND (D)" xfId="125" xr:uid="{00000000-0005-0000-0000-00008E000000}"/>
    <cellStyle name="Dollar (zero dec)" xfId="126" xr:uid="{00000000-0005-0000-0000-00008F000000}"/>
    <cellStyle name="Entered" xfId="127" xr:uid="{00000000-0005-0000-0000-000090000000}"/>
    <cellStyle name="F2" xfId="128" xr:uid="{00000000-0005-0000-0000-000091000000}"/>
    <cellStyle name="F3" xfId="129" xr:uid="{00000000-0005-0000-0000-000092000000}"/>
    <cellStyle name="F4" xfId="130" xr:uid="{00000000-0005-0000-0000-000093000000}"/>
    <cellStyle name="F5" xfId="131" xr:uid="{00000000-0005-0000-0000-000094000000}"/>
    <cellStyle name="F6" xfId="132" xr:uid="{00000000-0005-0000-0000-000095000000}"/>
    <cellStyle name="F7" xfId="133" xr:uid="{00000000-0005-0000-0000-000096000000}"/>
    <cellStyle name="F8" xfId="134" xr:uid="{00000000-0005-0000-0000-000097000000}"/>
    <cellStyle name="Fixed" xfId="135" xr:uid="{00000000-0005-0000-0000-000098000000}"/>
    <cellStyle name="ǦǦ_x0003_" xfId="136" xr:uid="{00000000-0005-0000-0000-000099000000}"/>
    <cellStyle name="Grey" xfId="137" xr:uid="{00000000-0005-0000-0000-00009A000000}"/>
    <cellStyle name="HEADER" xfId="138" xr:uid="{00000000-0005-0000-0000-00009B000000}"/>
    <cellStyle name="Header1" xfId="139" xr:uid="{00000000-0005-0000-0000-00009C000000}"/>
    <cellStyle name="Header2" xfId="140" xr:uid="{00000000-0005-0000-0000-00009D000000}"/>
    <cellStyle name="Heading 1" xfId="141" xr:uid="{00000000-0005-0000-0000-00009E000000}"/>
    <cellStyle name="Heading 2" xfId="142" xr:uid="{00000000-0005-0000-0000-00009F000000}"/>
    <cellStyle name="Heading1" xfId="143" xr:uid="{00000000-0005-0000-0000-0000A0000000}"/>
    <cellStyle name="Heading2" xfId="144" xr:uid="{00000000-0005-0000-0000-0000A1000000}"/>
    <cellStyle name="Helv8_PFD4.XLS" xfId="145" xr:uid="{00000000-0005-0000-0000-0000A2000000}"/>
    <cellStyle name="HIGHLIGHT" xfId="146" xr:uid="{00000000-0005-0000-0000-0000A3000000}"/>
    <cellStyle name="Hyperlink" xfId="147" xr:uid="{00000000-0005-0000-0000-0000A4000000}"/>
    <cellStyle name="Input [yellow]" xfId="148" xr:uid="{00000000-0005-0000-0000-0000A5000000}"/>
    <cellStyle name="_x0001__x0002_ĵĵ_x0007_ ĵĵ_x000d__x000d_ƨƬ_x0001__x0002_ƨƬ_x0007__x000d_ǒǓ _x000d_ǜǜ_x000d__x000d_ǪǪ_x0007__x0007__x0005__x0005__x0010__x0001_ဠ" xfId="149" xr:uid="{00000000-0005-0000-0000-0000A6000000}"/>
    <cellStyle name="Milliers [0]_Arabian Spec" xfId="150" xr:uid="{00000000-0005-0000-0000-0000A7000000}"/>
    <cellStyle name="Milliers_Arabian Spec" xfId="151" xr:uid="{00000000-0005-0000-0000-0000A8000000}"/>
    <cellStyle name="Model" xfId="152" xr:uid="{00000000-0005-0000-0000-0000A9000000}"/>
    <cellStyle name="Mon?aire [0]_Arabian Spec" xfId="153" xr:uid="{00000000-0005-0000-0000-0000AA000000}"/>
    <cellStyle name="Mon?aire_Arabian Spec" xfId="154" xr:uid="{00000000-0005-0000-0000-0000AB000000}"/>
    <cellStyle name="no dec" xfId="155" xr:uid="{00000000-0005-0000-0000-0000AC000000}"/>
    <cellStyle name="Normal - Style1" xfId="156" xr:uid="{00000000-0005-0000-0000-0000AD000000}"/>
    <cellStyle name="Normal - Style2" xfId="157" xr:uid="{00000000-0005-0000-0000-0000AE000000}"/>
    <cellStyle name="Normal - Style3" xfId="158" xr:uid="{00000000-0005-0000-0000-0000AF000000}"/>
    <cellStyle name="Normal - Style4" xfId="159" xr:uid="{00000000-0005-0000-0000-0000B0000000}"/>
    <cellStyle name="Normal - Style5" xfId="160" xr:uid="{00000000-0005-0000-0000-0000B1000000}"/>
    <cellStyle name="Normal - Style6" xfId="161" xr:uid="{00000000-0005-0000-0000-0000B2000000}"/>
    <cellStyle name="Normal - Style7" xfId="162" xr:uid="{00000000-0005-0000-0000-0000B3000000}"/>
    <cellStyle name="Normal - Style8" xfId="163" xr:uid="{00000000-0005-0000-0000-0000B4000000}"/>
    <cellStyle name="Normal - 유형1" xfId="164" xr:uid="{00000000-0005-0000-0000-0000B5000000}"/>
    <cellStyle name="Normal_ SG&amp;A Bridge " xfId="165" xr:uid="{00000000-0005-0000-0000-0000B6000000}"/>
    <cellStyle name="Œ…?æ맖?e [0.00]_laroux" xfId="166" xr:uid="{00000000-0005-0000-0000-0000B7000000}"/>
    <cellStyle name="Œ…?æ맖?e_laroux" xfId="167" xr:uid="{00000000-0005-0000-0000-0000B8000000}"/>
    <cellStyle name="oft Excel]_x000d__x000a_Comment=The open=/f lines load custom functions into the Paste Function list._x000d__x000a_Maximized=3_x000d__x000a_AutoFormat=" xfId="168" xr:uid="{00000000-0005-0000-0000-0000B9000000}"/>
    <cellStyle name="Percent" xfId="169" xr:uid="{00000000-0005-0000-0000-0000BA000000}"/>
    <cellStyle name="Percent [2]" xfId="170" xr:uid="{00000000-0005-0000-0000-0000BB000000}"/>
    <cellStyle name="Percent_건강보험 심사평가원 대구지원 사옥 시설공사(9.24)" xfId="171" xr:uid="{00000000-0005-0000-0000-0000BC000000}"/>
    <cellStyle name="RevList" xfId="172" xr:uid="{00000000-0005-0000-0000-0000BD000000}"/>
    <cellStyle name="_x0001__x0002_ƨƬ_x0007__x000d_ǒǓ _x000d_ǜǜ_x000d__x000d_ǪǪ_x0007__x0007__x0005__x0005__x0010__x0001_ဠ" xfId="173" xr:uid="{00000000-0005-0000-0000-0000BE000000}"/>
    <cellStyle name="STANDARD" xfId="174" xr:uid="{00000000-0005-0000-0000-0000BF000000}"/>
    <cellStyle name="STD" xfId="175" xr:uid="{00000000-0005-0000-0000-0000C0000000}"/>
    <cellStyle name="subhead" xfId="176" xr:uid="{00000000-0005-0000-0000-0000C1000000}"/>
    <cellStyle name="Subtotal" xfId="177" xr:uid="{00000000-0005-0000-0000-0000C2000000}"/>
    <cellStyle name="Title" xfId="178" xr:uid="{00000000-0005-0000-0000-0000C3000000}"/>
    <cellStyle name="title [1]" xfId="179" xr:uid="{00000000-0005-0000-0000-0000C4000000}"/>
    <cellStyle name="title [2]" xfId="180" xr:uid="{00000000-0005-0000-0000-0000C5000000}"/>
    <cellStyle name="Total" xfId="181" xr:uid="{00000000-0005-0000-0000-0000C6000000}"/>
    <cellStyle name="UM" xfId="182" xr:uid="{00000000-0005-0000-0000-0000C7000000}"/>
    <cellStyle name="Unprot" xfId="183" xr:uid="{00000000-0005-0000-0000-0000C8000000}"/>
    <cellStyle name="Unprot$" xfId="184" xr:uid="{00000000-0005-0000-0000-0000C9000000}"/>
    <cellStyle name="Unprotect" xfId="185" xr:uid="{00000000-0005-0000-0000-0000CA000000}"/>
    <cellStyle name="W?rung [0]_Ausdruck RUND (D)" xfId="186" xr:uid="{00000000-0005-0000-0000-0000CB000000}"/>
    <cellStyle name="W?rung_Ausdruck RUND (D)" xfId="187" xr:uid="{00000000-0005-0000-0000-0000CC000000}"/>
    <cellStyle name="_x0010__x0001_ဠ" xfId="188" xr:uid="{00000000-0005-0000-0000-0000CD000000}"/>
    <cellStyle name="강조색1 2" xfId="281" xr:uid="{00000000-0005-0000-0000-0000CE000000}"/>
    <cellStyle name="강조색2 2" xfId="282" xr:uid="{00000000-0005-0000-0000-0000CF000000}"/>
    <cellStyle name="강조색3 2" xfId="283" xr:uid="{00000000-0005-0000-0000-0000D0000000}"/>
    <cellStyle name="강조색4 2" xfId="284" xr:uid="{00000000-0005-0000-0000-0000D1000000}"/>
    <cellStyle name="강조색5 2" xfId="285" xr:uid="{00000000-0005-0000-0000-0000D2000000}"/>
    <cellStyle name="강조색6 2" xfId="286" xr:uid="{00000000-0005-0000-0000-0000D3000000}"/>
    <cellStyle name="경고문 2" xfId="287" xr:uid="{00000000-0005-0000-0000-0000D4000000}"/>
    <cellStyle name="계산 2" xfId="288" xr:uid="{00000000-0005-0000-0000-0000D5000000}"/>
    <cellStyle name="고정소숫점" xfId="189" xr:uid="{00000000-0005-0000-0000-0000D6000000}"/>
    <cellStyle name="고정출력1" xfId="190" xr:uid="{00000000-0005-0000-0000-0000D7000000}"/>
    <cellStyle name="고정출력2" xfId="191" xr:uid="{00000000-0005-0000-0000-0000D8000000}"/>
    <cellStyle name="금액" xfId="192" xr:uid="{00000000-0005-0000-0000-0000D9000000}"/>
    <cellStyle name="나쁨 2" xfId="289" xr:uid="{00000000-0005-0000-0000-0000DA000000}"/>
    <cellStyle name="날짜" xfId="193" xr:uid="{00000000-0005-0000-0000-0000DB000000}"/>
    <cellStyle name="내역" xfId="194" xr:uid="{00000000-0005-0000-0000-0000DC000000}"/>
    <cellStyle name="단위" xfId="195" xr:uid="{00000000-0005-0000-0000-0000DD000000}"/>
    <cellStyle name="단위(원)" xfId="196" xr:uid="{00000000-0005-0000-0000-0000DE000000}"/>
    <cellStyle name="단위_붙임 4. 예산대비 집행의 적정성 검토 (1)" xfId="197" xr:uid="{00000000-0005-0000-0000-0000DF000000}"/>
    <cellStyle name="달러" xfId="198" xr:uid="{00000000-0005-0000-0000-0000E0000000}"/>
    <cellStyle name="뒤에 오는 하이퍼링크" xfId="199" xr:uid="{00000000-0005-0000-0000-0000E1000000}"/>
    <cellStyle name="똿뗦먛귟 [0.00]_laroux" xfId="200" xr:uid="{00000000-0005-0000-0000-0000E2000000}"/>
    <cellStyle name="똿뗦먛귟_laroux" xfId="201" xr:uid="{00000000-0005-0000-0000-0000E3000000}"/>
    <cellStyle name="메모 2" xfId="290" xr:uid="{00000000-0005-0000-0000-0000E4000000}"/>
    <cellStyle name="믅됞 [0.00]_laroux" xfId="202" xr:uid="{00000000-0005-0000-0000-0000E5000000}"/>
    <cellStyle name="믅됞_laroux" xfId="203" xr:uid="{00000000-0005-0000-0000-0000E6000000}"/>
    <cellStyle name="백분율 [0]" xfId="204" xr:uid="{00000000-0005-0000-0000-0000E7000000}"/>
    <cellStyle name="백분율 [2]" xfId="205" xr:uid="{00000000-0005-0000-0000-0000E8000000}"/>
    <cellStyle name="보통 2" xfId="291" xr:uid="{00000000-0005-0000-0000-0000E9000000}"/>
    <cellStyle name="뷭?" xfId="206" xr:uid="{00000000-0005-0000-0000-0000EA000000}"/>
    <cellStyle name="빨강" xfId="207" xr:uid="{00000000-0005-0000-0000-0000EB000000}"/>
    <cellStyle name="설계서" xfId="208" xr:uid="{00000000-0005-0000-0000-0000EC000000}"/>
    <cellStyle name="설계서-내용" xfId="209" xr:uid="{00000000-0005-0000-0000-0000ED000000}"/>
    <cellStyle name="설계서-내용-소수점" xfId="210" xr:uid="{00000000-0005-0000-0000-0000EE000000}"/>
    <cellStyle name="설계서-내용-우" xfId="211" xr:uid="{00000000-0005-0000-0000-0000EF000000}"/>
    <cellStyle name="설계서-내용-좌" xfId="212" xr:uid="{00000000-0005-0000-0000-0000F0000000}"/>
    <cellStyle name="설계서-소제목" xfId="213" xr:uid="{00000000-0005-0000-0000-0000F1000000}"/>
    <cellStyle name="설계서-타이틀" xfId="214" xr:uid="{00000000-0005-0000-0000-0000F2000000}"/>
    <cellStyle name="설계서-항목" xfId="215" xr:uid="{00000000-0005-0000-0000-0000F3000000}"/>
    <cellStyle name="설명 텍스트 2" xfId="292" xr:uid="{00000000-0005-0000-0000-0000F4000000}"/>
    <cellStyle name="셀 확인 2" xfId="293" xr:uid="{00000000-0005-0000-0000-0000F5000000}"/>
    <cellStyle name="수당" xfId="216" xr:uid="{00000000-0005-0000-0000-0000F6000000}"/>
    <cellStyle name="수당2" xfId="217" xr:uid="{00000000-0005-0000-0000-0000F7000000}"/>
    <cellStyle name="수량" xfId="218" xr:uid="{00000000-0005-0000-0000-0000F8000000}"/>
    <cellStyle name="숫자(R)" xfId="219" xr:uid="{00000000-0005-0000-0000-0000F9000000}"/>
    <cellStyle name="쉼표 [0] 2" xfId="306" xr:uid="{00000000-0005-0000-0000-0000FA000000}"/>
    <cellStyle name="쉼표 [0] 2 2" xfId="309" xr:uid="{00000000-0005-0000-0000-0000FB000000}"/>
    <cellStyle name="쉼표 [0] 3" xfId="304" xr:uid="{00000000-0005-0000-0000-0000FC000000}"/>
    <cellStyle name="쉼표 [0] 3 2" xfId="312" xr:uid="{00000000-0005-0000-0000-0000FD000000}"/>
    <cellStyle name="쉼표 [0] 4" xfId="308" xr:uid="{00000000-0005-0000-0000-0000FE000000}"/>
    <cellStyle name="스타일 1" xfId="220" xr:uid="{00000000-0005-0000-0000-0000FF000000}"/>
    <cellStyle name="스타일 10" xfId="221" xr:uid="{00000000-0005-0000-0000-000000010000}"/>
    <cellStyle name="스타일 11" xfId="222" xr:uid="{00000000-0005-0000-0000-000001010000}"/>
    <cellStyle name="스타일 12" xfId="223" xr:uid="{00000000-0005-0000-0000-000002010000}"/>
    <cellStyle name="스타일 13" xfId="224" xr:uid="{00000000-0005-0000-0000-000003010000}"/>
    <cellStyle name="스타일 14" xfId="225" xr:uid="{00000000-0005-0000-0000-000004010000}"/>
    <cellStyle name="스타일 15" xfId="226" xr:uid="{00000000-0005-0000-0000-000005010000}"/>
    <cellStyle name="스타일 16" xfId="227" xr:uid="{00000000-0005-0000-0000-000006010000}"/>
    <cellStyle name="스타일 2" xfId="228" xr:uid="{00000000-0005-0000-0000-000007010000}"/>
    <cellStyle name="스타일 3" xfId="229" xr:uid="{00000000-0005-0000-0000-000008010000}"/>
    <cellStyle name="스타일 4" xfId="230" xr:uid="{00000000-0005-0000-0000-000009010000}"/>
    <cellStyle name="스타일 5" xfId="231" xr:uid="{00000000-0005-0000-0000-00000A010000}"/>
    <cellStyle name="스타일 6" xfId="232" xr:uid="{00000000-0005-0000-0000-00000B010000}"/>
    <cellStyle name="스타일 7" xfId="233" xr:uid="{00000000-0005-0000-0000-00000C010000}"/>
    <cellStyle name="스타일 8" xfId="234" xr:uid="{00000000-0005-0000-0000-00000D010000}"/>
    <cellStyle name="스타일 9" xfId="235" xr:uid="{00000000-0005-0000-0000-00000E010000}"/>
    <cellStyle name="안건회계법인" xfId="236" xr:uid="{00000000-0005-0000-0000-00000F010000}"/>
    <cellStyle name="연결된 셀 2" xfId="294" xr:uid="{00000000-0005-0000-0000-000010010000}"/>
    <cellStyle name="요약 2" xfId="295" xr:uid="{00000000-0005-0000-0000-000011010000}"/>
    <cellStyle name="원" xfId="237" xr:uid="{00000000-0005-0000-0000-000012010000}"/>
    <cellStyle name="원_1-3.단가산출서(중기손료)" xfId="238" xr:uid="{00000000-0005-0000-0000-000013010000}"/>
    <cellStyle name="원_관광 농업체험 네트워크 구축사업(금액이하)" xfId="239" xr:uid="{00000000-0005-0000-0000-000014010000}"/>
    <cellStyle name="원_부산체신청전기공사(11.15)" xfId="240" xr:uid="{00000000-0005-0000-0000-000015010000}"/>
    <cellStyle name="원_항만관리사업소청사건립공사(설계변경1)" xfId="241" xr:uid="{00000000-0005-0000-0000-000016010000}"/>
    <cellStyle name="유1" xfId="242" xr:uid="{00000000-0005-0000-0000-000017010000}"/>
    <cellStyle name="유영" xfId="243" xr:uid="{00000000-0005-0000-0000-000018010000}"/>
    <cellStyle name="입력 2" xfId="296" xr:uid="{00000000-0005-0000-0000-000019010000}"/>
    <cellStyle name="자리수" xfId="244" xr:uid="{00000000-0005-0000-0000-00001A010000}"/>
    <cellStyle name="자리수0" xfId="245" xr:uid="{00000000-0005-0000-0000-00001B010000}"/>
    <cellStyle name="제목 1 2" xfId="298" xr:uid="{00000000-0005-0000-0000-00001C010000}"/>
    <cellStyle name="제목 2 2" xfId="299" xr:uid="{00000000-0005-0000-0000-00001D010000}"/>
    <cellStyle name="제목 3 2" xfId="300" xr:uid="{00000000-0005-0000-0000-00001E010000}"/>
    <cellStyle name="제목 4 2" xfId="301" xr:uid="{00000000-0005-0000-0000-00001F010000}"/>
    <cellStyle name="제목 5" xfId="297" xr:uid="{00000000-0005-0000-0000-000020010000}"/>
    <cellStyle name="좋음 2" xfId="302" xr:uid="{00000000-0005-0000-0000-000021010000}"/>
    <cellStyle name="지정되지 않음" xfId="246" xr:uid="{00000000-0005-0000-0000-000022010000}"/>
    <cellStyle name="출력 2" xfId="303" xr:uid="{00000000-0005-0000-0000-000023010000}"/>
    <cellStyle name="코드" xfId="247" xr:uid="{00000000-0005-0000-0000-000024010000}"/>
    <cellStyle name="콤마 [0]" xfId="248" xr:uid="{00000000-0005-0000-0000-000025010000}"/>
    <cellStyle name="콤마 [2]" xfId="249" xr:uid="{00000000-0005-0000-0000-000026010000}"/>
    <cellStyle name="콤마_  종  합  " xfId="250" xr:uid="{00000000-0005-0000-0000-000027010000}"/>
    <cellStyle name="퍼센트" xfId="251" xr:uid="{00000000-0005-0000-0000-000028010000}"/>
    <cellStyle name="표준" xfId="0" builtinId="0"/>
    <cellStyle name="표준 2" xfId="252" xr:uid="{00000000-0005-0000-0000-00002A010000}"/>
    <cellStyle name="표준 2 2" xfId="305" xr:uid="{00000000-0005-0000-0000-00002B010000}"/>
    <cellStyle name="표준 3" xfId="262" xr:uid="{00000000-0005-0000-0000-00002C010000}"/>
    <cellStyle name="표준 3 2" xfId="311" xr:uid="{00000000-0005-0000-0000-00002D010000}"/>
    <cellStyle name="표준 4" xfId="307" xr:uid="{00000000-0005-0000-0000-00002E010000}"/>
    <cellStyle name="표준 5" xfId="310" xr:uid="{00000000-0005-0000-0000-00002F010000}"/>
    <cellStyle name="標準_Akia(F）-8" xfId="253" xr:uid="{00000000-0005-0000-0000-000030010000}"/>
    <cellStyle name="표준1" xfId="254" xr:uid="{00000000-0005-0000-0000-000031010000}"/>
    <cellStyle name="표준2" xfId="255" xr:uid="{00000000-0005-0000-0000-000032010000}"/>
    <cellStyle name="표쥰" xfId="256" xr:uid="{00000000-0005-0000-0000-000033010000}"/>
    <cellStyle name="합계" xfId="257" xr:uid="{00000000-0005-0000-0000-000034010000}"/>
    <cellStyle name="합산" xfId="258" xr:uid="{00000000-0005-0000-0000-000035010000}"/>
    <cellStyle name="해동양식" xfId="259" xr:uid="{00000000-0005-0000-0000-000036010000}"/>
    <cellStyle name="화폐기호" xfId="260" xr:uid="{00000000-0005-0000-0000-000037010000}"/>
    <cellStyle name="화폐기호0" xfId="261" xr:uid="{00000000-0005-0000-0000-000038010000}"/>
  </cellStyles>
  <dxfs count="2">
    <dxf>
      <numFmt numFmtId="208" formatCode="#,###"/>
    </dxf>
    <dxf>
      <numFmt numFmtId="209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45796;&#47785;&#51201;&#44053;&#45817;\5.25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45796;&#47785;&#51201;&#44053;&#45817;\5.25\EXCEL\SHCOOL\&#44221;&#49328;1\&#50745;&#4831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9733;KwonJS_2015&#9733;\&#9733;&#54252;&#54637;&#44277;&#49324;&#54032;&#9733;\&#9733;&#49884;&#49444;&#49324;&#50629;&#51665;&#54665;\&#9733;&#54252;&#54637;_&#49888;&#49444;&#54617;&#44368;&#9733;\&#44032;&#52845;)&#50864;&#54788;&#52488;_&#44368;&#49324;&#49888;&#52629;\&#44277;&#49324;&#51665;&#54665;_&#54252;&#54637;&#51473;&#50521;&#52488;\&#54252;&#54637;&#51473;&#50521;&#52488;&#49888;&#49444;&#45824;&#52404;&#51060;&#51204;&#44277;&#49324;_&#51221;&#49328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884;&#49444;&#49324;&#50629;&#51665;&#54665;\&#50689;&#51452;&#50668;&#44256;\&#44592;&#49689;&#49324;&#51613;&#52629;&#44277;&#49324;-&#50689;&#51452;&#50668;&#4425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일위대가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량산출"/>
      <sheetName val="내역단가"/>
      <sheetName val="일위단가"/>
      <sheetName val="내역서"/>
      <sheetName val="손익분석"/>
      <sheetName val="工완성공사율"/>
      <sheetName val="집계표"/>
      <sheetName val="A 견적"/>
      <sheetName val="재집"/>
      <sheetName val="직재"/>
      <sheetName val="관로공정"/>
      <sheetName val="수로단위수량"/>
      <sheetName val="__MAIN"/>
      <sheetName val="유화견적"/>
      <sheetName val="일위대가"/>
      <sheetName val="노임단가"/>
      <sheetName val="산출금액내역"/>
      <sheetName val="요율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GI-LIST"/>
      <sheetName val="MACRO(MCC)"/>
      <sheetName val="효성CB 1P기초"/>
      <sheetName val="예정(3)"/>
      <sheetName val="동원(3)"/>
      <sheetName val="Sheet5"/>
      <sheetName val="기계경비(시간당)"/>
      <sheetName val="램머"/>
      <sheetName val="1차 내역서"/>
      <sheetName val="단가최종"/>
      <sheetName val="대가목록"/>
      <sheetName val="인건비"/>
      <sheetName val="방송(체육관)"/>
      <sheetName val="설계명세서(종합)"/>
      <sheetName val="소요자재"/>
      <sheetName val="노무산출서"/>
      <sheetName val="산출"/>
      <sheetName val="연결임시"/>
      <sheetName val="내역"/>
      <sheetName val="도급내역"/>
      <sheetName val="한일양산"/>
      <sheetName val="자재단가"/>
      <sheetName val="참조자료"/>
      <sheetName val="능률"/>
      <sheetName val="외주가공"/>
      <sheetName val="회로내역(승인)"/>
      <sheetName val="설비"/>
      <sheetName val="계수시트"/>
      <sheetName val="BSD (2)"/>
      <sheetName val="환율적용표"/>
      <sheetName val="접지불량_안전공사"/>
      <sheetName val="Sheet1 (2)"/>
      <sheetName val="옹벽"/>
      <sheetName val="실행철강하도"/>
      <sheetName val="본체"/>
      <sheetName val="DATA"/>
      <sheetName val="옹벽수량집계표"/>
      <sheetName val="본사인상전"/>
      <sheetName val="기둥(원형)"/>
      <sheetName val="wall"/>
      <sheetName val="실행기초"/>
      <sheetName val="일위목록"/>
      <sheetName val="조경"/>
      <sheetName val="점수계산1-2"/>
      <sheetName val="2.주요계수총괄"/>
      <sheetName val="SHEET PILE단가"/>
      <sheetName val="토사(PE)"/>
      <sheetName val="정부노임단가"/>
      <sheetName val="대치판정"/>
      <sheetName val="98지급계획"/>
      <sheetName val="1.설계조건"/>
      <sheetName val="2000년1차"/>
      <sheetName val="여과지동"/>
      <sheetName val="기초자료"/>
      <sheetName val="교사기준면적(초등)"/>
      <sheetName val="일위_파일"/>
      <sheetName val="기초수량집"/>
      <sheetName val="NOMUBI"/>
      <sheetName val="개요"/>
      <sheetName val="내역서1"/>
      <sheetName val="노무비 근거"/>
      <sheetName val="Sheet1"/>
      <sheetName val="시중노임단가"/>
      <sheetName val="터널조도"/>
      <sheetName val="약품공급2"/>
      <sheetName val="MACRO(전선관)"/>
      <sheetName val="공종단가"/>
      <sheetName val="증감대비"/>
      <sheetName val="종배수관"/>
      <sheetName val="부하계산서"/>
      <sheetName val="969910( R)"/>
      <sheetName val="주소"/>
      <sheetName val="POOM_MOTO"/>
      <sheetName val="POOM_MOTO2"/>
      <sheetName val="인공산출"/>
      <sheetName val="8.석축단위(H=1.5M)"/>
      <sheetName val="말뚝물량"/>
      <sheetName val="sw1"/>
      <sheetName val="수목단가"/>
      <sheetName val="시설수량표"/>
      <sheetName val="식재수량표"/>
      <sheetName val="기존단가 (2)"/>
      <sheetName val="설계내역서"/>
      <sheetName val="Macro1"/>
      <sheetName val="EP0618"/>
      <sheetName val="CTEMCOST"/>
      <sheetName val="신설개소별 총집계표(동해-배전)"/>
      <sheetName val="안평역사 총집계"/>
      <sheetName val="갑지1"/>
      <sheetName val="토공사"/>
      <sheetName val="조명율표"/>
      <sheetName val="건축공사"/>
      <sheetName val="산출명세서"/>
      <sheetName val="257A1"/>
      <sheetName val="Sheet7"/>
      <sheetName val="BASIC (2)"/>
      <sheetName val="Y-WORK"/>
      <sheetName val="환율"/>
      <sheetName val="파일의이용"/>
      <sheetName val="노무비"/>
      <sheetName val="조건"/>
      <sheetName val="공종별내역서"/>
      <sheetName val="단가산출"/>
      <sheetName val="을지"/>
      <sheetName val="MCC제원"/>
      <sheetName val="부하(성남)"/>
      <sheetName val="평가데이터"/>
      <sheetName val="내역서1.화장실개선"/>
      <sheetName val="설계서"/>
      <sheetName val="공종"/>
      <sheetName val="철콘"/>
      <sheetName val="200"/>
      <sheetName val="공사비예산서(토목분)"/>
      <sheetName val="MOTOR"/>
      <sheetName val="설계명세서 (장비)"/>
      <sheetName val="노무비명세서"/>
      <sheetName val="소요자재명세서"/>
      <sheetName val="산출내역"/>
      <sheetName val="검수고1-1층"/>
      <sheetName val="검수고1_1층"/>
      <sheetName val="시험장S자로가로등공사"/>
      <sheetName val="工관리비율"/>
      <sheetName val="Total"/>
      <sheetName val="집계"/>
      <sheetName val="횡배수관토공수량"/>
      <sheetName val="물가시세"/>
      <sheetName val="철집"/>
      <sheetName val="데이타"/>
      <sheetName val="ABUT수량-A1"/>
      <sheetName val="MCCDATA"/>
      <sheetName val="Baby일위대가"/>
      <sheetName val="철거산출근거"/>
      <sheetName val="바닥판"/>
      <sheetName val="물량산출"/>
      <sheetName val="전기일위목록"/>
      <sheetName val="__"/>
      <sheetName val="신우"/>
      <sheetName val="ITEM"/>
      <sheetName val="Customer Databas"/>
      <sheetName val="공사노임"/>
      <sheetName val="DATE"/>
      <sheetName val="주형"/>
      <sheetName val="DOGI"/>
      <sheetName val="콘센트신설"/>
      <sheetName val="NEYOK"/>
      <sheetName val="식재인부"/>
      <sheetName val="2"/>
      <sheetName val="수로BOX"/>
      <sheetName val="전기"/>
      <sheetName val="5.전사투자계획종함안"/>
      <sheetName val="날개수량1.5"/>
      <sheetName val="설계명세서"/>
      <sheetName val="품셈"/>
      <sheetName val="발신정보"/>
      <sheetName val="예가표"/>
      <sheetName val="#REF"/>
      <sheetName val="발전기"/>
      <sheetName val="Sheet13"/>
      <sheetName val="Sheet14"/>
      <sheetName val="INPUT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자재대"/>
      <sheetName val="전기일위대가"/>
      <sheetName val="사통"/>
      <sheetName val="부하LOAD"/>
      <sheetName val="HVAC"/>
      <sheetName val="골재산출"/>
      <sheetName val="4.본실행통합내역서"/>
      <sheetName val="경산"/>
      <sheetName val="일위산출"/>
      <sheetName val="예산조서"/>
      <sheetName val="6호기"/>
      <sheetName val="data spec"/>
      <sheetName val="대가호표"/>
      <sheetName val="TYPE-B 평균H"/>
      <sheetName val="일위대가(가설)"/>
      <sheetName val="내역서01"/>
      <sheetName val="연부97-1"/>
      <sheetName val="평3"/>
      <sheetName val="총계"/>
      <sheetName val="정산내임"/>
      <sheetName val="단가"/>
      <sheetName val="전통건설"/>
      <sheetName val="CPM챠트"/>
      <sheetName val="교각1"/>
      <sheetName val="참조"/>
      <sheetName val="MAT"/>
      <sheetName val="4"/>
      <sheetName val="11"/>
      <sheetName val="8"/>
      <sheetName val="7"/>
      <sheetName val="6"/>
      <sheetName val="5"/>
      <sheetName val="10"/>
      <sheetName val="9"/>
      <sheetName val="수로교총재료집계"/>
      <sheetName val="조도계산서 (도서)"/>
      <sheetName val="일반공사"/>
      <sheetName val="가설공사내역"/>
      <sheetName val="401"/>
      <sheetName val="입고장부 (4)"/>
      <sheetName val="AHU집계"/>
      <sheetName val="공조기휀"/>
      <sheetName val="공조기"/>
      <sheetName val="가도공"/>
      <sheetName val="소방"/>
      <sheetName val="물량집계표"/>
      <sheetName val="자재"/>
      <sheetName val="JUCKEYK"/>
      <sheetName val="COVER"/>
      <sheetName val="H-PILE수량집계"/>
      <sheetName val="할증"/>
      <sheetName val="정렬"/>
      <sheetName val="전기내역"/>
      <sheetName val="간접비계산"/>
      <sheetName val="공종목록표"/>
      <sheetName val="기본자료입력"/>
      <sheetName val="유기공정"/>
      <sheetName val="I一般比"/>
      <sheetName val="001"/>
      <sheetName val="강관산출"/>
      <sheetName val="원가계산서"/>
      <sheetName val="내역서적용수량 (지방도893)"/>
      <sheetName val="우수"/>
      <sheetName val="중기일위대가"/>
      <sheetName val="산출내역서집계표"/>
      <sheetName val="유수전환공사"/>
      <sheetName val="시공계획"/>
      <sheetName val="자료입력"/>
      <sheetName val="FAB별"/>
      <sheetName val="3.공통공사대비"/>
      <sheetName val="전체공내역서"/>
      <sheetName val="J直材4"/>
      <sheetName val="1.1수동입력항목"/>
      <sheetName val="database"/>
      <sheetName val="49일위"/>
      <sheetName val="22일위"/>
      <sheetName val="코드"/>
      <sheetName val="JUCK"/>
      <sheetName val="3BL공동구 수량"/>
      <sheetName val="수량집계"/>
      <sheetName val="견적내용입력"/>
      <sheetName val="01"/>
      <sheetName val="c_balju"/>
      <sheetName val="을지2"/>
      <sheetName val="구천"/>
      <sheetName val="관급"/>
      <sheetName val="견적대비표"/>
      <sheetName val="단가산출서"/>
      <sheetName val="일위대가표 (목록)"/>
      <sheetName val="하조서"/>
      <sheetName val="설치비"/>
      <sheetName val="1호인버트수량"/>
      <sheetName val="기초자료입력"/>
      <sheetName val="단면 (2)"/>
      <sheetName val="가격조사서"/>
      <sheetName val="단가조사"/>
      <sheetName val="공사설계서"/>
      <sheetName val="U-TYPE(1)"/>
      <sheetName val="부대입찰 내역서"/>
      <sheetName val="BID"/>
      <sheetName val="A LINE"/>
      <sheetName val="Sheet6"/>
      <sheetName val="직공비"/>
      <sheetName val="위치도1"/>
      <sheetName val="표층포설및다짐"/>
      <sheetName val="BOQ"/>
      <sheetName val="확정실적"/>
      <sheetName val="CABLE"/>
      <sheetName val="철근량 검토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시세"/>
      <sheetName val="빌딩 안내"/>
      <sheetName val="옹벽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단가 (1)"/>
      <sheetName val="단가 (2)"/>
      <sheetName val="내역서(건축)"/>
      <sheetName val="단가 및 재료비"/>
      <sheetName val="중기사용료산출근거"/>
      <sheetName val="#REF"/>
      <sheetName val="03단가대비(내역자료)"/>
      <sheetName val="을"/>
      <sheetName val="수량산출"/>
      <sheetName val="건축내역"/>
      <sheetName val="가설공사"/>
      <sheetName val="중기일위대가"/>
      <sheetName val="Sheet1"/>
      <sheetName val="잡비계산"/>
      <sheetName val="날개벽수량표"/>
      <sheetName val="내역"/>
      <sheetName val="원가계산서"/>
      <sheetName val="일반문틀 설치"/>
      <sheetName val="샌딩 에폭시 도장"/>
      <sheetName val="스텐문틀설치"/>
      <sheetName val="설계예시"/>
      <sheetName val="데이타"/>
      <sheetName val="식재인부"/>
      <sheetName val="내역서"/>
      <sheetName val="초기화면"/>
      <sheetName val="관급자재"/>
      <sheetName val="데리네이타현황"/>
      <sheetName val="수량산출서"/>
      <sheetName val="입찰안"/>
      <sheetName val="계양가시설"/>
      <sheetName val="평가데이터"/>
      <sheetName val="22전선(P)"/>
      <sheetName val="22전선(L)"/>
      <sheetName val="22전선(R)"/>
      <sheetName val="한강운반비"/>
      <sheetName val="대치판정"/>
      <sheetName val="노임단가"/>
      <sheetName val="AS포장복구 "/>
      <sheetName val="북제주원가"/>
      <sheetName val="단가"/>
      <sheetName val="시설물일위"/>
      <sheetName val="DATE"/>
      <sheetName val="총 원가계산"/>
      <sheetName val="케이블"/>
      <sheetName val="각형맨홀"/>
      <sheetName val="단가산출서 (2)"/>
      <sheetName val="단가산출서"/>
      <sheetName val="물가시세"/>
      <sheetName val="관급자재대"/>
      <sheetName val="설계명세서"/>
      <sheetName val="준검 내역서"/>
      <sheetName val="Total"/>
      <sheetName val="직재"/>
      <sheetName val="재집"/>
      <sheetName val="삭제금지단가"/>
      <sheetName val="기타 정보통신공사"/>
      <sheetName val="평내중"/>
      <sheetName val="총괄내역"/>
      <sheetName val="가로등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원가"/>
      <sheetName val="단면 (2)"/>
      <sheetName val="기둥(원형)"/>
      <sheetName val="교각1"/>
      <sheetName val="COPING"/>
      <sheetName val="가도공"/>
      <sheetName val="총괄메뉴"/>
      <sheetName val="정부노임"/>
      <sheetName val="방화산출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내역서1-2"/>
      <sheetName val="9."/>
      <sheetName val="요율"/>
      <sheetName val="NEYOK"/>
      <sheetName val="약품공급2"/>
      <sheetName val="손익분석"/>
      <sheetName val="MACRO(MCC)"/>
      <sheetName val="방송(체육관)"/>
      <sheetName val="현장경비"/>
      <sheetName val="table"/>
      <sheetName val="건축2"/>
      <sheetName val="공사명입력"/>
      <sheetName val="근로자자료입력"/>
      <sheetName val="참고자료"/>
      <sheetName val="일위대가표"/>
      <sheetName val="인건-측정"/>
      <sheetName val="오억미만"/>
      <sheetName val="수리보고서비"/>
      <sheetName val="실행철강하도"/>
      <sheetName val="예총"/>
      <sheetName val="입력"/>
      <sheetName val="경비_원본"/>
      <sheetName val="단가조사"/>
      <sheetName val="계획금액"/>
      <sheetName val="base"/>
      <sheetName val="48일위"/>
      <sheetName val="1.토공집계표"/>
      <sheetName val="내역서1"/>
      <sheetName val="BOX 단위수량"/>
      <sheetName val="박스제원"/>
      <sheetName val="3BL공동구 수량"/>
      <sheetName val="정부노임단가"/>
      <sheetName val="덕전리"/>
      <sheetName val="빌딩 안내"/>
      <sheetName val="ELECTRIC"/>
      <sheetName val="교각(P1)수량"/>
      <sheetName val="관급_File"/>
      <sheetName val="(전남)시범지구 운영실적 및 결과분석(8월까지)"/>
      <sheetName val="Sheet6"/>
      <sheetName val="콘크리트"/>
      <sheetName val="물가자료"/>
      <sheetName val="입출재고현황 (2)"/>
      <sheetName val="대,유,램"/>
      <sheetName val="가설공사비"/>
      <sheetName val="도로구조공사비"/>
      <sheetName val="도로토공공사비"/>
      <sheetName val="여수토공사비"/>
      <sheetName val="경비"/>
      <sheetName val="산출내역서집계표"/>
      <sheetName val="DATA"/>
      <sheetName val="준공정산"/>
      <sheetName val="관리비비계상"/>
      <sheetName val="일위목록"/>
      <sheetName val="2000전체분"/>
      <sheetName val="2000년1차"/>
      <sheetName val="건축내역서"/>
      <sheetName val="설비내역서"/>
      <sheetName val="전기내역서"/>
      <sheetName val="세부내역(직접인건비)"/>
      <sheetName val="연습"/>
      <sheetName val="주소"/>
      <sheetName val="간선계산"/>
      <sheetName val="bm(CIcable)"/>
      <sheetName val="예산명세서"/>
      <sheetName val="자료입력"/>
      <sheetName val="제경비율"/>
      <sheetName val="수목데이타"/>
      <sheetName val="관급"/>
      <sheetName val="내역(APT)"/>
      <sheetName val="6동"/>
      <sheetName val="22일위"/>
      <sheetName val="도급"/>
      <sheetName val="POOM_MOTO"/>
      <sheetName val="POOM_MOTO2"/>
      <sheetName val="일위집계표"/>
      <sheetName val="101동"/>
      <sheetName val="표지"/>
      <sheetName val="GAS"/>
      <sheetName val="01"/>
      <sheetName val="왕십리방향"/>
      <sheetName val="작성"/>
      <sheetName val="준공조서"/>
      <sheetName val="공사준공계"/>
      <sheetName val="준공검사보고서"/>
      <sheetName val="자재단가"/>
      <sheetName val="장비경비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DATA1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사통"/>
      <sheetName val="공내역"/>
      <sheetName val="변수값"/>
      <sheetName val="중기상차"/>
      <sheetName val="AS복구"/>
      <sheetName val="중기터파기"/>
      <sheetName val="200"/>
      <sheetName val="계산서(곡선부)"/>
      <sheetName val="포장재료집계표"/>
      <sheetName val="대림경상68억"/>
      <sheetName val="1,2공구원가계산서"/>
      <sheetName val="2공구산출내역"/>
      <sheetName val="단가산출"/>
      <sheetName val="1공구산출내역서"/>
      <sheetName val="코드"/>
      <sheetName val="남평내역"/>
      <sheetName val="하수급견적대비"/>
      <sheetName val="하남내역"/>
      <sheetName val="우수받이"/>
      <sheetName val="원형1호맨홀토공수량"/>
      <sheetName val="집수정(600-700)"/>
      <sheetName val="data(완전)"/>
      <sheetName val="CTEMCOST"/>
      <sheetName val="일위-1"/>
      <sheetName val="단가대비"/>
      <sheetName val="견적"/>
      <sheetName val="POL6차-PIPING"/>
      <sheetName val="절감계산(보일러)"/>
      <sheetName val="G.R300경비"/>
      <sheetName val="1) 안채산출 1"/>
      <sheetName val="1) 안채산출 2"/>
      <sheetName val="1) 안채산출 3-1"/>
      <sheetName val="1) 안채산출 5"/>
      <sheetName val="전기일위대가"/>
      <sheetName val="전기"/>
      <sheetName val="단가 _2_"/>
      <sheetName val="2층LOAD"/>
      <sheetName val="1안"/>
      <sheetName val="2000.11월설계내역"/>
      <sheetName val="일위대가 "/>
      <sheetName val="7.경제성결과"/>
      <sheetName val="원가data"/>
      <sheetName val="특별교실"/>
      <sheetName val="산출근거"/>
      <sheetName val="총괄"/>
      <sheetName val="정산내역서"/>
      <sheetName val="단가결정"/>
      <sheetName val="내역아"/>
      <sheetName val="울타리"/>
      <sheetName val="계수시트"/>
      <sheetName val="설계내역서"/>
      <sheetName val="설계예산2"/>
      <sheetName val="기초자료입력"/>
      <sheetName val="입고장부 (4)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표지1"/>
      <sheetName val="사무실1"/>
      <sheetName val="참조"/>
      <sheetName val="전등설비"/>
      <sheetName val="EQT-ESTN"/>
      <sheetName val="지수"/>
      <sheetName val="매립"/>
      <sheetName val="청주(철골발주의뢰서)"/>
      <sheetName val="03전반노무비"/>
      <sheetName val="터파기및재료"/>
      <sheetName val="단위단가"/>
      <sheetName val="내역서-전체낙찰율"/>
      <sheetName val="기계경비(시간당)"/>
      <sheetName val="램머"/>
      <sheetName val="공사개요"/>
      <sheetName val="설계서"/>
      <sheetName val="물가대비표"/>
      <sheetName val="인건비 "/>
      <sheetName val="LINE_LIST"/>
      <sheetName val="COVER"/>
      <sheetName val="2003"/>
      <sheetName val="Macro1"/>
      <sheetName val="Sheet1 (2)"/>
      <sheetName val="직접비"/>
      <sheetName val="입력데이타"/>
      <sheetName val="단중표"/>
      <sheetName val="NOMUBI"/>
      <sheetName val="sw1"/>
      <sheetName val="E.P.T수량산출서"/>
      <sheetName val="단가_(1)"/>
      <sheetName val="단가_(2)"/>
      <sheetName val="1차증가원가계산"/>
      <sheetName val="품셈TABLE"/>
      <sheetName val="49"/>
      <sheetName val="간이공사지시서"/>
      <sheetName val="기별명세"/>
      <sheetName val="청천내"/>
      <sheetName val="공량산출서"/>
      <sheetName val="테이블"/>
      <sheetName val="협력업체"/>
      <sheetName val="조경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용설명"/>
      <sheetName val="입력"/>
      <sheetName val="사업총괄"/>
      <sheetName val="예산현황"/>
      <sheetName val="설계개요"/>
      <sheetName val="공사집계"/>
      <sheetName val="원가계산"/>
      <sheetName val="내역집계"/>
      <sheetName val="관급자재"/>
      <sheetName val="폐기물"/>
      <sheetName val="내역서"/>
      <sheetName val="일위대가"/>
      <sheetName val="기성조서"/>
      <sheetName val="감독조서"/>
      <sheetName val="준공조서"/>
      <sheetName val="안전관리비검토"/>
      <sheetName val="환경보전비검토"/>
      <sheetName val="공사대장"/>
      <sheetName val="하자대장"/>
    </sheetNames>
    <sheetDataSet>
      <sheetData sheetId="0"/>
      <sheetData sheetId="1"/>
      <sheetData sheetId="2">
        <row r="8">
          <cell r="H8" t="str">
            <v>경쟁입찰</v>
          </cell>
        </row>
        <row r="36">
          <cell r="C36" t="str">
            <v>(주)대양건설</v>
          </cell>
        </row>
        <row r="37">
          <cell r="C37" t="str">
            <v>이성우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용설명"/>
      <sheetName val="입력"/>
      <sheetName val="사업총괄"/>
      <sheetName val="예산현황"/>
      <sheetName val="예산현황 (2)"/>
      <sheetName val="설계개요"/>
      <sheetName val="공사집계"/>
      <sheetName val="원가계산"/>
      <sheetName val="내역집계"/>
      <sheetName val="관급자재"/>
      <sheetName val="폐기물"/>
      <sheetName val="내역서"/>
      <sheetName val="일위대가"/>
      <sheetName val="감독조서"/>
      <sheetName val="준공조서"/>
      <sheetName val="공사대장"/>
      <sheetName val="하자대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목차"/>
      <sheetName val="Sheet1"/>
      <sheetName val="물가시세"/>
      <sheetName val="단가산출서"/>
      <sheetName val="인건비"/>
      <sheetName val="내역"/>
      <sheetName val="개요"/>
      <sheetName val="단가"/>
      <sheetName val="추가예산"/>
      <sheetName val="코드"/>
      <sheetName val="DDD"/>
      <sheetName val="실행철강하도"/>
      <sheetName val="기초자료입력"/>
      <sheetName val="금융비용"/>
      <sheetName val="시화점실행"/>
      <sheetName val="내역서"/>
      <sheetName val="버스운행안내"/>
      <sheetName val="전기단가조사서"/>
      <sheetName val="터파기및재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B7"/>
    <pageSetUpPr fitToPage="1"/>
  </sheetPr>
  <dimension ref="A1:AL14"/>
  <sheetViews>
    <sheetView tabSelected="1" zoomScaleNormal="100" zoomScaleSheetLayoutView="100" workbookViewId="0">
      <selection activeCell="K25" sqref="K25"/>
    </sheetView>
  </sheetViews>
  <sheetFormatPr defaultRowHeight="16.5"/>
  <cols>
    <col min="1" max="1" width="22.77734375" style="11" customWidth="1"/>
    <col min="2" max="2" width="30.21875" style="11" customWidth="1"/>
    <col min="3" max="3" width="4.109375" style="12" customWidth="1"/>
    <col min="4" max="4" width="7.6640625" style="13" customWidth="1"/>
    <col min="5" max="12" width="10.33203125" style="13" customWidth="1"/>
    <col min="13" max="13" width="8.5546875" style="13" customWidth="1"/>
    <col min="14" max="38" width="8.88671875" style="1" hidden="1" customWidth="1"/>
    <col min="39" max="16384" width="8.88671875" style="1"/>
  </cols>
  <sheetData>
    <row r="1" spans="1:38" ht="30" customHeight="1">
      <c r="A1" s="21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38" ht="24.95" customHeight="1">
      <c r="A2" s="22" t="s">
        <v>49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38" ht="24.9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/>
      <c r="G3" s="18" t="s">
        <v>5</v>
      </c>
      <c r="H3" s="18"/>
      <c r="I3" s="18" t="s">
        <v>6</v>
      </c>
      <c r="J3" s="18"/>
      <c r="K3" s="18" t="s">
        <v>7</v>
      </c>
      <c r="L3" s="18"/>
      <c r="M3" s="18" t="s">
        <v>8</v>
      </c>
    </row>
    <row r="4" spans="1:38" ht="24.95" customHeight="1">
      <c r="A4" s="18"/>
      <c r="B4" s="18"/>
      <c r="C4" s="18"/>
      <c r="D4" s="18"/>
      <c r="E4" s="2" t="s">
        <v>9</v>
      </c>
      <c r="F4" s="2" t="s">
        <v>34</v>
      </c>
      <c r="G4" s="2" t="s">
        <v>9</v>
      </c>
      <c r="H4" s="2" t="s">
        <v>34</v>
      </c>
      <c r="I4" s="2" t="s">
        <v>9</v>
      </c>
      <c r="J4" s="2" t="s">
        <v>34</v>
      </c>
      <c r="K4" s="2" t="s">
        <v>9</v>
      </c>
      <c r="L4" s="2" t="s">
        <v>34</v>
      </c>
      <c r="M4" s="18"/>
      <c r="N4" s="1" t="s">
        <v>10</v>
      </c>
      <c r="O4" s="1" t="s">
        <v>11</v>
      </c>
      <c r="P4" s="1" t="s">
        <v>12</v>
      </c>
      <c r="Q4" s="1" t="s">
        <v>13</v>
      </c>
      <c r="R4" s="1" t="s">
        <v>14</v>
      </c>
      <c r="S4" s="1" t="s">
        <v>15</v>
      </c>
      <c r="T4" s="1" t="s">
        <v>16</v>
      </c>
      <c r="U4" s="1" t="s">
        <v>17</v>
      </c>
      <c r="V4" s="1" t="s">
        <v>18</v>
      </c>
      <c r="W4" s="1" t="s">
        <v>19</v>
      </c>
      <c r="X4" s="1" t="s">
        <v>20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35</v>
      </c>
      <c r="AD4" s="1" t="s">
        <v>36</v>
      </c>
      <c r="AE4" s="1" t="s">
        <v>25</v>
      </c>
      <c r="AF4" s="1" t="s">
        <v>26</v>
      </c>
      <c r="AG4" s="1" t="s">
        <v>27</v>
      </c>
      <c r="AH4" s="1" t="s">
        <v>28</v>
      </c>
      <c r="AI4" s="1" t="s">
        <v>29</v>
      </c>
      <c r="AJ4" s="1" t="s">
        <v>30</v>
      </c>
      <c r="AK4" s="1" t="s">
        <v>31</v>
      </c>
      <c r="AL4" s="1" t="s">
        <v>32</v>
      </c>
    </row>
    <row r="5" spans="1:38" s="3" customFormat="1" ht="24.95" customHeight="1">
      <c r="A5" s="19" t="s">
        <v>40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38" s="3" customFormat="1" ht="24.95" customHeight="1">
      <c r="A6" s="4" t="s">
        <v>20</v>
      </c>
      <c r="B6" s="4" t="s">
        <v>43</v>
      </c>
      <c r="C6" s="5" t="s">
        <v>38</v>
      </c>
      <c r="D6" s="15">
        <v>1882</v>
      </c>
      <c r="E6" s="6"/>
      <c r="F6" s="6">
        <f t="shared" ref="F6" si="0">ROUNDUP(D6*E6, 0)</f>
        <v>0</v>
      </c>
      <c r="G6" s="6"/>
      <c r="H6" s="6">
        <f t="shared" ref="H6" si="1">ROUNDUP(D6*G6, 0)</f>
        <v>0</v>
      </c>
      <c r="I6" s="6"/>
      <c r="J6" s="6"/>
      <c r="K6" s="6"/>
      <c r="L6" s="6"/>
      <c r="M6" s="17"/>
      <c r="O6" s="3" t="str">
        <f t="shared" ref="O6:O13" si="2">"01"</f>
        <v>01</v>
      </c>
      <c r="P6" s="3" t="s">
        <v>24</v>
      </c>
      <c r="Q6" s="3">
        <v>1</v>
      </c>
      <c r="R6" s="3">
        <f t="shared" ref="R6" si="3">IF(P6="기계경비", J6, 0)</f>
        <v>0</v>
      </c>
      <c r="S6" s="3">
        <f t="shared" ref="S6" si="4">IF(P6="운반비", J6, 0)</f>
        <v>0</v>
      </c>
      <c r="T6" s="3">
        <f t="shared" ref="T6" si="5">IF(P6="작업부산물", F6, 0)</f>
        <v>0</v>
      </c>
      <c r="U6" s="3">
        <f t="shared" ref="U6" si="6">IF(P6="관급", F6, 0)</f>
        <v>0</v>
      </c>
      <c r="V6" s="3">
        <f t="shared" ref="V6" si="7">IF(P6="외주비", J6, 0)</f>
        <v>0</v>
      </c>
      <c r="W6" s="3">
        <f t="shared" ref="W6" si="8">IF(P6="장비비", J6, 0)</f>
        <v>0</v>
      </c>
      <c r="X6" s="3">
        <f t="shared" ref="X6" si="9">IF(P6="폐기물처리비", J6, 0)</f>
        <v>0</v>
      </c>
      <c r="Y6" s="3">
        <f t="shared" ref="Y6" si="10">IF(P6="가설비", J6, 0)</f>
        <v>0</v>
      </c>
      <c r="Z6" s="3">
        <f t="shared" ref="Z6" si="11">IF(P6="잡비제외분", F6, 0)</f>
        <v>0</v>
      </c>
      <c r="AA6" s="3">
        <f t="shared" ref="AA6" si="12">IF(P6="사급자재대", L6, 0)</f>
        <v>0</v>
      </c>
      <c r="AB6" s="3">
        <f t="shared" ref="AB6" si="13">IF(P6="관급자재대", L6, 0)</f>
        <v>0</v>
      </c>
      <c r="AC6" s="3">
        <f t="shared" ref="AC6" si="14">IF(P6="품질관리비", L6, 0)</f>
        <v>0</v>
      </c>
      <c r="AD6" s="3">
        <f t="shared" ref="AD6" si="15">IF(P6="미확정설계공정(PS)", L6, 0)</f>
        <v>0</v>
      </c>
      <c r="AE6" s="3">
        <f t="shared" ref="AE6" si="16">IF(P6="사용자항목3", L6, 0)</f>
        <v>0</v>
      </c>
      <c r="AF6" s="3">
        <f t="shared" ref="AF6" si="17">IF(P6="사용자항목4", L6, 0)</f>
        <v>0</v>
      </c>
      <c r="AG6" s="3">
        <f t="shared" ref="AG6" si="18">IF(P6="사용자항목5", L6, 0)</f>
        <v>0</v>
      </c>
      <c r="AH6" s="3">
        <f t="shared" ref="AH6" si="19">IF(P6="사용자항목6", L6, 0)</f>
        <v>0</v>
      </c>
      <c r="AI6" s="3">
        <f t="shared" ref="AI6" si="20">IF(P6="사용자항목7", L6, 0)</f>
        <v>0</v>
      </c>
      <c r="AJ6" s="3">
        <f t="shared" ref="AJ6" si="21">IF(P6="사용자항목8", L6, 0)</f>
        <v>0</v>
      </c>
      <c r="AK6" s="3">
        <f t="shared" ref="AK6" si="22">IF(P6="사용자항목9", L6, 0)</f>
        <v>0</v>
      </c>
    </row>
    <row r="7" spans="1:38" s="3" customFormat="1" ht="24.95" customHeight="1">
      <c r="A7" s="4" t="s">
        <v>20</v>
      </c>
      <c r="B7" s="4" t="s">
        <v>44</v>
      </c>
      <c r="C7" s="5" t="s">
        <v>38</v>
      </c>
      <c r="D7" s="15">
        <v>1544</v>
      </c>
      <c r="E7" s="6"/>
      <c r="F7" s="6">
        <f t="shared" ref="F7" si="23">ROUNDUP(D7*E7, 0)</f>
        <v>0</v>
      </c>
      <c r="G7" s="6"/>
      <c r="H7" s="6">
        <f t="shared" ref="H7" si="24">ROUNDUP(D7*G7, 0)</f>
        <v>0</v>
      </c>
      <c r="I7" s="6"/>
      <c r="J7" s="6"/>
      <c r="K7" s="6"/>
      <c r="L7" s="6"/>
      <c r="M7" s="17"/>
      <c r="O7" s="3" t="str">
        <f t="shared" si="2"/>
        <v>01</v>
      </c>
      <c r="P7" s="3" t="s">
        <v>24</v>
      </c>
      <c r="Q7" s="3">
        <v>1</v>
      </c>
      <c r="R7" s="3">
        <f t="shared" ref="R7" si="25">IF(P7="기계경비", J7, 0)</f>
        <v>0</v>
      </c>
      <c r="S7" s="3">
        <f t="shared" ref="S7" si="26">IF(P7="운반비", J7, 0)</f>
        <v>0</v>
      </c>
      <c r="T7" s="3">
        <f t="shared" ref="T7" si="27">IF(P7="작업부산물", F7, 0)</f>
        <v>0</v>
      </c>
      <c r="U7" s="3">
        <f t="shared" ref="U7" si="28">IF(P7="관급", F7, 0)</f>
        <v>0</v>
      </c>
      <c r="V7" s="3">
        <f t="shared" ref="V7" si="29">IF(P7="외주비", J7, 0)</f>
        <v>0</v>
      </c>
      <c r="W7" s="3">
        <f t="shared" ref="W7" si="30">IF(P7="장비비", J7, 0)</f>
        <v>0</v>
      </c>
      <c r="X7" s="3">
        <f t="shared" ref="X7" si="31">IF(P7="폐기물처리비", J7, 0)</f>
        <v>0</v>
      </c>
      <c r="Y7" s="3">
        <f t="shared" ref="Y7" si="32">IF(P7="가설비", J7, 0)</f>
        <v>0</v>
      </c>
      <c r="Z7" s="3">
        <f t="shared" ref="Z7" si="33">IF(P7="잡비제외분", F7, 0)</f>
        <v>0</v>
      </c>
      <c r="AA7" s="3">
        <f t="shared" ref="AA7" si="34">IF(P7="사급자재대", L7, 0)</f>
        <v>0</v>
      </c>
      <c r="AB7" s="3">
        <f t="shared" ref="AB7" si="35">IF(P7="관급자재대", L7, 0)</f>
        <v>0</v>
      </c>
      <c r="AC7" s="3">
        <f t="shared" ref="AC7" si="36">IF(P7="품질관리비", L7, 0)</f>
        <v>0</v>
      </c>
      <c r="AD7" s="3">
        <f t="shared" ref="AD7" si="37">IF(P7="미확정설계공정(PS)", L7, 0)</f>
        <v>0</v>
      </c>
      <c r="AE7" s="3">
        <f t="shared" ref="AE7" si="38">IF(P7="사용자항목3", L7, 0)</f>
        <v>0</v>
      </c>
      <c r="AF7" s="3">
        <f t="shared" ref="AF7" si="39">IF(P7="사용자항목4", L7, 0)</f>
        <v>0</v>
      </c>
      <c r="AG7" s="3">
        <f t="shared" ref="AG7" si="40">IF(P7="사용자항목5", L7, 0)</f>
        <v>0</v>
      </c>
      <c r="AH7" s="3">
        <f t="shared" ref="AH7" si="41">IF(P7="사용자항목6", L7, 0)</f>
        <v>0</v>
      </c>
      <c r="AI7" s="3">
        <f t="shared" ref="AI7" si="42">IF(P7="사용자항목7", L7, 0)</f>
        <v>0</v>
      </c>
      <c r="AJ7" s="3">
        <f t="shared" ref="AJ7" si="43">IF(P7="사용자항목8", L7, 0)</f>
        <v>0</v>
      </c>
      <c r="AK7" s="3">
        <f t="shared" ref="AK7" si="44">IF(P7="사용자항목9", L7, 0)</f>
        <v>0</v>
      </c>
    </row>
    <row r="8" spans="1:38" s="3" customFormat="1" ht="24.95" customHeight="1">
      <c r="A8" s="4" t="s">
        <v>20</v>
      </c>
      <c r="B8" s="4" t="s">
        <v>45</v>
      </c>
      <c r="C8" s="5" t="s">
        <v>38</v>
      </c>
      <c r="D8" s="15">
        <v>61</v>
      </c>
      <c r="E8" s="6"/>
      <c r="F8" s="6">
        <f t="shared" ref="F8:F9" si="45">ROUNDUP(D8*E8, 0)</f>
        <v>0</v>
      </c>
      <c r="G8" s="6"/>
      <c r="H8" s="6">
        <f t="shared" ref="H8:H9" si="46">ROUNDUP(D8*G8, 0)</f>
        <v>0</v>
      </c>
      <c r="I8" s="6"/>
      <c r="J8" s="6"/>
      <c r="K8" s="6"/>
      <c r="L8" s="6"/>
      <c r="M8" s="17"/>
      <c r="O8" s="3" t="str">
        <f t="shared" si="2"/>
        <v>01</v>
      </c>
      <c r="P8" s="3" t="s">
        <v>24</v>
      </c>
      <c r="Q8" s="3">
        <v>1</v>
      </c>
      <c r="R8" s="3">
        <f t="shared" ref="R8:R9" si="47">IF(P8="기계경비", J8, 0)</f>
        <v>0</v>
      </c>
      <c r="S8" s="3">
        <f t="shared" ref="S8:S9" si="48">IF(P8="운반비", J8, 0)</f>
        <v>0</v>
      </c>
      <c r="T8" s="3">
        <f t="shared" ref="T8:T9" si="49">IF(P8="작업부산물", F8, 0)</f>
        <v>0</v>
      </c>
      <c r="U8" s="3">
        <f t="shared" ref="U8:U9" si="50">IF(P8="관급", F8, 0)</f>
        <v>0</v>
      </c>
      <c r="V8" s="3">
        <f t="shared" ref="V8:V9" si="51">IF(P8="외주비", J8, 0)</f>
        <v>0</v>
      </c>
      <c r="W8" s="3">
        <f t="shared" ref="W8:W9" si="52">IF(P8="장비비", J8, 0)</f>
        <v>0</v>
      </c>
      <c r="X8" s="3">
        <f t="shared" ref="X8:X9" si="53">IF(P8="폐기물처리비", J8, 0)</f>
        <v>0</v>
      </c>
      <c r="Y8" s="3">
        <f t="shared" ref="Y8:Y9" si="54">IF(P8="가설비", J8, 0)</f>
        <v>0</v>
      </c>
      <c r="Z8" s="3">
        <f t="shared" ref="Z8:Z9" si="55">IF(P8="잡비제외분", F8, 0)</f>
        <v>0</v>
      </c>
      <c r="AA8" s="3">
        <f t="shared" ref="AA8:AA9" si="56">IF(P8="사급자재대", L8, 0)</f>
        <v>0</v>
      </c>
      <c r="AB8" s="3">
        <f t="shared" ref="AB8:AB9" si="57">IF(P8="관급자재대", L8, 0)</f>
        <v>0</v>
      </c>
      <c r="AC8" s="3">
        <f t="shared" ref="AC8:AC9" si="58">IF(P8="품질관리비", L8, 0)</f>
        <v>0</v>
      </c>
      <c r="AD8" s="3">
        <f t="shared" ref="AD8:AD9" si="59">IF(P8="미확정설계공정(PS)", L8, 0)</f>
        <v>0</v>
      </c>
      <c r="AE8" s="3">
        <f t="shared" ref="AE8:AE9" si="60">IF(P8="사용자항목3", L8, 0)</f>
        <v>0</v>
      </c>
      <c r="AF8" s="3">
        <f t="shared" ref="AF8:AF9" si="61">IF(P8="사용자항목4", L8, 0)</f>
        <v>0</v>
      </c>
      <c r="AG8" s="3">
        <f t="shared" ref="AG8:AG9" si="62">IF(P8="사용자항목5", L8, 0)</f>
        <v>0</v>
      </c>
      <c r="AH8" s="3">
        <f t="shared" ref="AH8:AH9" si="63">IF(P8="사용자항목6", L8, 0)</f>
        <v>0</v>
      </c>
      <c r="AI8" s="3">
        <f t="shared" ref="AI8:AI9" si="64">IF(P8="사용자항목7", L8, 0)</f>
        <v>0</v>
      </c>
      <c r="AJ8" s="3">
        <f t="shared" ref="AJ8:AJ9" si="65">IF(P8="사용자항목8", L8, 0)</f>
        <v>0</v>
      </c>
      <c r="AK8" s="3">
        <f t="shared" ref="AK8:AK9" si="66">IF(P8="사용자항목9", L8, 0)</f>
        <v>0</v>
      </c>
    </row>
    <row r="9" spans="1:38" s="3" customFormat="1" ht="24.95" customHeight="1">
      <c r="A9" s="4" t="s">
        <v>20</v>
      </c>
      <c r="B9" s="4" t="s">
        <v>46</v>
      </c>
      <c r="C9" s="5" t="s">
        <v>38</v>
      </c>
      <c r="D9" s="15">
        <v>65</v>
      </c>
      <c r="E9" s="6"/>
      <c r="F9" s="6">
        <f t="shared" si="45"/>
        <v>0</v>
      </c>
      <c r="G9" s="6"/>
      <c r="H9" s="6">
        <f t="shared" si="46"/>
        <v>0</v>
      </c>
      <c r="I9" s="6"/>
      <c r="J9" s="6"/>
      <c r="K9" s="6"/>
      <c r="L9" s="6"/>
      <c r="M9" s="17"/>
      <c r="O9" s="3" t="str">
        <f t="shared" si="2"/>
        <v>01</v>
      </c>
      <c r="P9" s="3" t="s">
        <v>24</v>
      </c>
      <c r="Q9" s="3">
        <v>1</v>
      </c>
      <c r="R9" s="3">
        <f t="shared" si="47"/>
        <v>0</v>
      </c>
      <c r="S9" s="3">
        <f t="shared" si="48"/>
        <v>0</v>
      </c>
      <c r="T9" s="3">
        <f t="shared" si="49"/>
        <v>0</v>
      </c>
      <c r="U9" s="3">
        <f t="shared" si="50"/>
        <v>0</v>
      </c>
      <c r="V9" s="3">
        <f t="shared" si="51"/>
        <v>0</v>
      </c>
      <c r="W9" s="3">
        <f t="shared" si="52"/>
        <v>0</v>
      </c>
      <c r="X9" s="3">
        <f t="shared" si="53"/>
        <v>0</v>
      </c>
      <c r="Y9" s="3">
        <f t="shared" si="54"/>
        <v>0</v>
      </c>
      <c r="Z9" s="3">
        <f t="shared" si="55"/>
        <v>0</v>
      </c>
      <c r="AA9" s="3">
        <f t="shared" si="56"/>
        <v>0</v>
      </c>
      <c r="AB9" s="3">
        <f t="shared" si="57"/>
        <v>0</v>
      </c>
      <c r="AC9" s="3">
        <f t="shared" si="58"/>
        <v>0</v>
      </c>
      <c r="AD9" s="3">
        <f t="shared" si="59"/>
        <v>0</v>
      </c>
      <c r="AE9" s="3">
        <f t="shared" si="60"/>
        <v>0</v>
      </c>
      <c r="AF9" s="3">
        <f t="shared" si="61"/>
        <v>0</v>
      </c>
      <c r="AG9" s="3">
        <f t="shared" si="62"/>
        <v>0</v>
      </c>
      <c r="AH9" s="3">
        <f t="shared" si="63"/>
        <v>0</v>
      </c>
      <c r="AI9" s="3">
        <f t="shared" si="64"/>
        <v>0</v>
      </c>
      <c r="AJ9" s="3">
        <f t="shared" si="65"/>
        <v>0</v>
      </c>
      <c r="AK9" s="3">
        <f t="shared" si="66"/>
        <v>0</v>
      </c>
    </row>
    <row r="10" spans="1:38" s="3" customFormat="1" ht="24.95" customHeight="1">
      <c r="A10" s="4" t="s">
        <v>41</v>
      </c>
      <c r="B10" s="4" t="s">
        <v>47</v>
      </c>
      <c r="C10" s="5" t="s">
        <v>38</v>
      </c>
      <c r="D10" s="15">
        <v>3552</v>
      </c>
      <c r="E10" s="6"/>
      <c r="F10" s="6">
        <f t="shared" ref="F10" si="67">ROUNDUP(D10*E10, 0)</f>
        <v>0</v>
      </c>
      <c r="G10" s="6"/>
      <c r="H10" s="6">
        <f t="shared" ref="H10" si="68">ROUNDUP(D10*G10, 0)</f>
        <v>0</v>
      </c>
      <c r="I10" s="6"/>
      <c r="J10" s="6"/>
      <c r="K10" s="6"/>
      <c r="L10" s="6"/>
      <c r="M10" s="17"/>
      <c r="O10" s="3" t="str">
        <f t="shared" si="2"/>
        <v>01</v>
      </c>
      <c r="P10" s="3" t="s">
        <v>24</v>
      </c>
      <c r="Q10" s="3">
        <v>1</v>
      </c>
      <c r="R10" s="3">
        <f t="shared" ref="R10" si="69">IF(P10="기계경비", J10, 0)</f>
        <v>0</v>
      </c>
      <c r="S10" s="3">
        <f t="shared" ref="S10" si="70">IF(P10="운반비", J10, 0)</f>
        <v>0</v>
      </c>
      <c r="T10" s="3">
        <f t="shared" ref="T10" si="71">IF(P10="작업부산물", F10, 0)</f>
        <v>0</v>
      </c>
      <c r="U10" s="3">
        <f t="shared" ref="U10" si="72">IF(P10="관급", F10, 0)</f>
        <v>0</v>
      </c>
      <c r="V10" s="3">
        <f t="shared" ref="V10" si="73">IF(P10="외주비", J10, 0)</f>
        <v>0</v>
      </c>
      <c r="W10" s="3">
        <f t="shared" ref="W10" si="74">IF(P10="장비비", J10, 0)</f>
        <v>0</v>
      </c>
      <c r="X10" s="3">
        <f t="shared" ref="X10" si="75">IF(P10="폐기물처리비", J10, 0)</f>
        <v>0</v>
      </c>
      <c r="Y10" s="3">
        <f t="shared" ref="Y10" si="76">IF(P10="가설비", J10, 0)</f>
        <v>0</v>
      </c>
      <c r="Z10" s="3">
        <f t="shared" ref="Z10" si="77">IF(P10="잡비제외분", F10, 0)</f>
        <v>0</v>
      </c>
      <c r="AA10" s="3">
        <f t="shared" ref="AA10" si="78">IF(P10="사급자재대", L10, 0)</f>
        <v>0</v>
      </c>
      <c r="AB10" s="3">
        <f t="shared" ref="AB10" si="79">IF(P10="관급자재대", L10, 0)</f>
        <v>0</v>
      </c>
      <c r="AC10" s="3">
        <f t="shared" ref="AC10" si="80">IF(P10="품질관리비", L10, 0)</f>
        <v>0</v>
      </c>
      <c r="AD10" s="3">
        <f t="shared" ref="AD10" si="81">IF(P10="미확정설계공정(PS)", L10, 0)</f>
        <v>0</v>
      </c>
      <c r="AE10" s="3">
        <f t="shared" ref="AE10" si="82">IF(P10="사용자항목3", L10, 0)</f>
        <v>0</v>
      </c>
      <c r="AF10" s="3">
        <f t="shared" ref="AF10" si="83">IF(P10="사용자항목4", L10, 0)</f>
        <v>0</v>
      </c>
      <c r="AG10" s="3">
        <f t="shared" ref="AG10" si="84">IF(P10="사용자항목5", L10, 0)</f>
        <v>0</v>
      </c>
      <c r="AH10" s="3">
        <f t="shared" ref="AH10" si="85">IF(P10="사용자항목6", L10, 0)</f>
        <v>0</v>
      </c>
      <c r="AI10" s="3">
        <f t="shared" ref="AI10" si="86">IF(P10="사용자항목7", L10, 0)</f>
        <v>0</v>
      </c>
      <c r="AJ10" s="3">
        <f t="shared" ref="AJ10" si="87">IF(P10="사용자항목8", L10, 0)</f>
        <v>0</v>
      </c>
      <c r="AK10" s="3">
        <f t="shared" ref="AK10" si="88">IF(P10="사용자항목9", L10, 0)</f>
        <v>0</v>
      </c>
    </row>
    <row r="11" spans="1:38" s="3" customFormat="1" ht="24.95" customHeight="1">
      <c r="A11" s="4" t="s">
        <v>42</v>
      </c>
      <c r="B11" s="14" t="s">
        <v>48</v>
      </c>
      <c r="C11" s="5" t="s">
        <v>37</v>
      </c>
      <c r="D11" s="15">
        <v>1</v>
      </c>
      <c r="E11" s="6"/>
      <c r="F11" s="6"/>
      <c r="G11" s="6"/>
      <c r="H11" s="6"/>
      <c r="I11" s="6"/>
      <c r="J11" s="6"/>
      <c r="K11" s="6"/>
      <c r="L11" s="6"/>
      <c r="M11" s="17"/>
      <c r="O11" s="3" t="str">
        <f t="shared" si="2"/>
        <v>01</v>
      </c>
      <c r="P11" s="3" t="s">
        <v>24</v>
      </c>
      <c r="Q11" s="3">
        <v>1</v>
      </c>
      <c r="R11" s="3">
        <f t="shared" ref="R11" si="89">IF(P11="기계경비", J11, 0)</f>
        <v>0</v>
      </c>
      <c r="S11" s="3">
        <f t="shared" ref="S11" si="90">IF(P11="운반비", J11, 0)</f>
        <v>0</v>
      </c>
      <c r="T11" s="3">
        <f t="shared" ref="T11" si="91">IF(P11="작업부산물", F11, 0)</f>
        <v>0</v>
      </c>
      <c r="U11" s="3">
        <f t="shared" ref="U11" si="92">IF(P11="관급", F11, 0)</f>
        <v>0</v>
      </c>
      <c r="V11" s="3">
        <f t="shared" ref="V11" si="93">IF(P11="외주비", J11, 0)</f>
        <v>0</v>
      </c>
      <c r="W11" s="3">
        <f t="shared" ref="W11" si="94">IF(P11="장비비", J11, 0)</f>
        <v>0</v>
      </c>
      <c r="X11" s="3">
        <f t="shared" ref="X11" si="95">IF(P11="폐기물처리비", J11, 0)</f>
        <v>0</v>
      </c>
      <c r="Y11" s="3">
        <f t="shared" ref="Y11" si="96">IF(P11="가설비", J11, 0)</f>
        <v>0</v>
      </c>
      <c r="Z11" s="3">
        <f t="shared" ref="Z11" si="97">IF(P11="잡비제외분", F11, 0)</f>
        <v>0</v>
      </c>
      <c r="AA11" s="3">
        <f t="shared" ref="AA11" si="98">IF(P11="사급자재대", L11, 0)</f>
        <v>0</v>
      </c>
      <c r="AB11" s="3">
        <f t="shared" ref="AB11" si="99">IF(P11="관급자재대", L11, 0)</f>
        <v>0</v>
      </c>
      <c r="AC11" s="3">
        <f t="shared" ref="AC11" si="100">IF(P11="품질관리비", L11, 0)</f>
        <v>0</v>
      </c>
      <c r="AD11" s="3">
        <f t="shared" ref="AD11" si="101">IF(P11="미확정설계공정(PS)", L11, 0)</f>
        <v>0</v>
      </c>
      <c r="AE11" s="3">
        <f t="shared" ref="AE11" si="102">IF(P11="사용자항목3", L11, 0)</f>
        <v>0</v>
      </c>
      <c r="AF11" s="3">
        <f t="shared" ref="AF11" si="103">IF(P11="사용자항목4", L11, 0)</f>
        <v>0</v>
      </c>
      <c r="AG11" s="3">
        <f t="shared" ref="AG11" si="104">IF(P11="사용자항목5", L11, 0)</f>
        <v>0</v>
      </c>
      <c r="AH11" s="3">
        <f t="shared" ref="AH11" si="105">IF(P11="사용자항목6", L11, 0)</f>
        <v>0</v>
      </c>
      <c r="AI11" s="3">
        <f t="shared" ref="AI11" si="106">IF(P11="사용자항목7", L11, 0)</f>
        <v>0</v>
      </c>
      <c r="AJ11" s="3">
        <f t="shared" ref="AJ11" si="107">IF(P11="사용자항목8", L11, 0)</f>
        <v>0</v>
      </c>
      <c r="AK11" s="3">
        <f t="shared" ref="AK11" si="108">IF(P11="사용자항목9", L11, 0)</f>
        <v>0</v>
      </c>
    </row>
    <row r="12" spans="1:38" s="3" customFormat="1" ht="24.95" customHeight="1">
      <c r="A12" s="4"/>
      <c r="B12" s="4"/>
      <c r="C12" s="5"/>
      <c r="D12" s="15"/>
      <c r="E12" s="6"/>
      <c r="F12" s="6"/>
      <c r="G12" s="6"/>
      <c r="H12" s="6"/>
      <c r="I12" s="6"/>
      <c r="J12" s="6"/>
      <c r="K12" s="6"/>
      <c r="L12" s="6"/>
      <c r="M12" s="17"/>
      <c r="O12" s="3" t="str">
        <f t="shared" si="2"/>
        <v>01</v>
      </c>
      <c r="P12" s="3" t="s">
        <v>24</v>
      </c>
      <c r="Q12" s="3">
        <v>1</v>
      </c>
      <c r="R12" s="3">
        <f t="shared" ref="R12" si="109">IF(P12="기계경비", J12, 0)</f>
        <v>0</v>
      </c>
      <c r="S12" s="3">
        <f t="shared" ref="S12" si="110">IF(P12="운반비", J12, 0)</f>
        <v>0</v>
      </c>
      <c r="T12" s="3">
        <f t="shared" ref="T12" si="111">IF(P12="작업부산물", F12, 0)</f>
        <v>0</v>
      </c>
      <c r="U12" s="3">
        <f t="shared" ref="U12" si="112">IF(P12="관급", F12, 0)</f>
        <v>0</v>
      </c>
      <c r="V12" s="3">
        <f t="shared" ref="V12" si="113">IF(P12="외주비", J12, 0)</f>
        <v>0</v>
      </c>
      <c r="W12" s="3">
        <f t="shared" ref="W12" si="114">IF(P12="장비비", J12, 0)</f>
        <v>0</v>
      </c>
      <c r="X12" s="3">
        <f t="shared" ref="X12" si="115">IF(P12="폐기물처리비", J12, 0)</f>
        <v>0</v>
      </c>
      <c r="Y12" s="3">
        <f t="shared" ref="Y12" si="116">IF(P12="가설비", J12, 0)</f>
        <v>0</v>
      </c>
      <c r="Z12" s="3">
        <f t="shared" ref="Z12" si="117">IF(P12="잡비제외분", F12, 0)</f>
        <v>0</v>
      </c>
      <c r="AA12" s="3">
        <f t="shared" ref="AA12" si="118">IF(P12="사급자재대", L12, 0)</f>
        <v>0</v>
      </c>
      <c r="AB12" s="3">
        <f t="shared" ref="AB12" si="119">IF(P12="관급자재대", L12, 0)</f>
        <v>0</v>
      </c>
      <c r="AC12" s="3">
        <f t="shared" ref="AC12" si="120">IF(P12="품질관리비", L12, 0)</f>
        <v>0</v>
      </c>
      <c r="AD12" s="3">
        <f t="shared" ref="AD12" si="121">IF(P12="미확정설계공정(PS)", L12, 0)</f>
        <v>0</v>
      </c>
      <c r="AE12" s="3">
        <f t="shared" ref="AE12" si="122">IF(P12="사용자항목3", L12, 0)</f>
        <v>0</v>
      </c>
      <c r="AF12" s="3">
        <f t="shared" ref="AF12" si="123">IF(P12="사용자항목4", L12, 0)</f>
        <v>0</v>
      </c>
      <c r="AG12" s="3">
        <f t="shared" ref="AG12" si="124">IF(P12="사용자항목5", L12, 0)</f>
        <v>0</v>
      </c>
      <c r="AH12" s="3">
        <f t="shared" ref="AH12" si="125">IF(P12="사용자항목6", L12, 0)</f>
        <v>0</v>
      </c>
      <c r="AI12" s="3">
        <f t="shared" ref="AI12" si="126">IF(P12="사용자항목7", L12, 0)</f>
        <v>0</v>
      </c>
      <c r="AJ12" s="3">
        <f t="shared" ref="AJ12" si="127">IF(P12="사용자항목8", L12, 0)</f>
        <v>0</v>
      </c>
      <c r="AK12" s="3">
        <f t="shared" ref="AK12" si="128">IF(P12="사용자항목9", L12, 0)</f>
        <v>0</v>
      </c>
    </row>
    <row r="13" spans="1:38" s="3" customFormat="1" ht="24.95" customHeight="1">
      <c r="A13" s="4"/>
      <c r="B13" s="4"/>
      <c r="C13" s="5"/>
      <c r="D13" s="15"/>
      <c r="E13" s="6"/>
      <c r="F13" s="6"/>
      <c r="G13" s="6"/>
      <c r="H13" s="6"/>
      <c r="I13" s="6"/>
      <c r="J13" s="6"/>
      <c r="K13" s="6"/>
      <c r="L13" s="6"/>
      <c r="M13" s="17"/>
      <c r="O13" s="3" t="str">
        <f t="shared" si="2"/>
        <v>01</v>
      </c>
      <c r="P13" s="3" t="s">
        <v>24</v>
      </c>
      <c r="Q13" s="3">
        <v>1</v>
      </c>
      <c r="R13" s="3">
        <f t="shared" ref="R13" si="129">IF(P13="기계경비", J13, 0)</f>
        <v>0</v>
      </c>
      <c r="S13" s="3">
        <f t="shared" ref="S13" si="130">IF(P13="운반비", J13, 0)</f>
        <v>0</v>
      </c>
      <c r="T13" s="3">
        <f t="shared" ref="T13" si="131">IF(P13="작업부산물", F13, 0)</f>
        <v>0</v>
      </c>
      <c r="U13" s="3">
        <f t="shared" ref="U13" si="132">IF(P13="관급", F13, 0)</f>
        <v>0</v>
      </c>
      <c r="V13" s="3">
        <f t="shared" ref="V13" si="133">IF(P13="외주비", J13, 0)</f>
        <v>0</v>
      </c>
      <c r="W13" s="3">
        <f t="shared" ref="W13" si="134">IF(P13="장비비", J13, 0)</f>
        <v>0</v>
      </c>
      <c r="X13" s="3">
        <f t="shared" ref="X13" si="135">IF(P13="폐기물처리비", J13, 0)</f>
        <v>0</v>
      </c>
      <c r="Y13" s="3">
        <f t="shared" ref="Y13" si="136">IF(P13="가설비", J13, 0)</f>
        <v>0</v>
      </c>
      <c r="Z13" s="3">
        <f t="shared" ref="Z13" si="137">IF(P13="잡비제외분", F13, 0)</f>
        <v>0</v>
      </c>
      <c r="AA13" s="3">
        <f t="shared" ref="AA13" si="138">IF(P13="사급자재대", L13, 0)</f>
        <v>0</v>
      </c>
      <c r="AB13" s="3">
        <f t="shared" ref="AB13" si="139">IF(P13="관급자재대", L13, 0)</f>
        <v>0</v>
      </c>
      <c r="AC13" s="3">
        <f t="shared" ref="AC13" si="140">IF(P13="품질관리비", L13, 0)</f>
        <v>0</v>
      </c>
      <c r="AD13" s="3">
        <f t="shared" ref="AD13" si="141">IF(P13="미확정설계공정(PS)", L13, 0)</f>
        <v>0</v>
      </c>
      <c r="AE13" s="3">
        <f t="shared" ref="AE13" si="142">IF(P13="사용자항목3", L13, 0)</f>
        <v>0</v>
      </c>
      <c r="AF13" s="3">
        <f t="shared" ref="AF13" si="143">IF(P13="사용자항목4", L13, 0)</f>
        <v>0</v>
      </c>
      <c r="AG13" s="3">
        <f t="shared" ref="AG13" si="144">IF(P13="사용자항목5", L13, 0)</f>
        <v>0</v>
      </c>
      <c r="AH13" s="3">
        <f t="shared" ref="AH13" si="145">IF(P13="사용자항목6", L13, 0)</f>
        <v>0</v>
      </c>
      <c r="AI13" s="3">
        <f t="shared" ref="AI13" si="146">IF(P13="사용자항목7", L13, 0)</f>
        <v>0</v>
      </c>
      <c r="AJ13" s="3">
        <f t="shared" ref="AJ13" si="147">IF(P13="사용자항목8", L13, 0)</f>
        <v>0</v>
      </c>
      <c r="AK13" s="3">
        <f t="shared" ref="AK13" si="148">IF(P13="사용자항목9", L13, 0)</f>
        <v>0</v>
      </c>
    </row>
    <row r="14" spans="1:38" ht="24.95" customHeight="1">
      <c r="A14" s="7" t="s">
        <v>33</v>
      </c>
      <c r="B14" s="8"/>
      <c r="C14" s="9"/>
      <c r="D14" s="16"/>
      <c r="E14" s="10"/>
      <c r="F14" s="10">
        <f>ROUNDDOWN(SUMIF(Q6:Q13, "1", F6:F13), -3)</f>
        <v>0</v>
      </c>
      <c r="G14" s="10"/>
      <c r="H14" s="10">
        <f>ROUNDDOWN(SUMIF(Q6:Q13, "1", H6:H13), -3)</f>
        <v>0</v>
      </c>
      <c r="I14" s="10"/>
      <c r="J14" s="10">
        <f>ROUNDDOWN(SUMIF(Q6:Q13, "1", J6:J13), -3)</f>
        <v>0</v>
      </c>
      <c r="K14" s="10"/>
      <c r="L14" s="10">
        <f>F14+H14+J14</f>
        <v>0</v>
      </c>
      <c r="M14" s="10"/>
      <c r="R14" s="1">
        <f t="shared" ref="R14:AL14" si="149">ROUNDDOWN(SUM(R6:R13), 0)</f>
        <v>0</v>
      </c>
      <c r="S14" s="1">
        <f t="shared" si="149"/>
        <v>0</v>
      </c>
      <c r="T14" s="1">
        <f t="shared" si="149"/>
        <v>0</v>
      </c>
      <c r="U14" s="1">
        <f t="shared" si="149"/>
        <v>0</v>
      </c>
      <c r="V14" s="1">
        <f t="shared" si="149"/>
        <v>0</v>
      </c>
      <c r="W14" s="1">
        <f t="shared" si="149"/>
        <v>0</v>
      </c>
      <c r="X14" s="1">
        <f t="shared" si="149"/>
        <v>0</v>
      </c>
      <c r="Y14" s="1">
        <f t="shared" si="149"/>
        <v>0</v>
      </c>
      <c r="Z14" s="1">
        <f t="shared" si="149"/>
        <v>0</v>
      </c>
      <c r="AA14" s="1">
        <f t="shared" si="149"/>
        <v>0</v>
      </c>
      <c r="AB14" s="1">
        <f t="shared" si="149"/>
        <v>0</v>
      </c>
      <c r="AC14" s="1">
        <f t="shared" si="149"/>
        <v>0</v>
      </c>
      <c r="AD14" s="1">
        <f t="shared" si="149"/>
        <v>0</v>
      </c>
      <c r="AE14" s="1">
        <f t="shared" si="149"/>
        <v>0</v>
      </c>
      <c r="AF14" s="1">
        <f t="shared" si="149"/>
        <v>0</v>
      </c>
      <c r="AG14" s="1">
        <f t="shared" si="149"/>
        <v>0</v>
      </c>
      <c r="AH14" s="1">
        <f t="shared" si="149"/>
        <v>0</v>
      </c>
      <c r="AI14" s="1">
        <f t="shared" si="149"/>
        <v>0</v>
      </c>
      <c r="AJ14" s="1">
        <f t="shared" si="149"/>
        <v>0</v>
      </c>
      <c r="AK14" s="1">
        <f t="shared" si="149"/>
        <v>0</v>
      </c>
      <c r="AL14" s="1">
        <f t="shared" si="149"/>
        <v>0</v>
      </c>
    </row>
  </sheetData>
  <mergeCells count="12">
    <mergeCell ref="M3:M4"/>
    <mergeCell ref="A5:M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conditionalFormatting sqref="A5:M14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rintOptions horizontalCentered="1"/>
  <pageMargins left="0.55118110236220474" right="0.19685039370078741" top="0.39370078740157483" bottom="0.15748031496062992" header="0.31496062992125984" footer="0.15748031496062992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정희선</dc:creator>
  <cp:lastModifiedBy>PC</cp:lastModifiedBy>
  <cp:lastPrinted>2026-09-22T08:45:59Z</cp:lastPrinted>
  <dcterms:created xsi:type="dcterms:W3CDTF">2017-03-20T06:09:35Z</dcterms:created>
  <dcterms:modified xsi:type="dcterms:W3CDTF">2026-10-20T04:21:55Z</dcterms:modified>
</cp:coreProperties>
</file>